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Catalina\Desktop\PLANTILLAS\FONDOS\"/>
    </mc:Choice>
  </mc:AlternateContent>
  <xr:revisionPtr revIDLastSave="0" documentId="13_ncr:1_{169BD3B0-04F7-49A1-B018-6500BFAAE268}" xr6:coauthVersionLast="45" xr6:coauthVersionMax="45" xr10:uidLastSave="{00000000-0000-0000-0000-000000000000}"/>
  <bookViews>
    <workbookView xWindow="-108" yWindow="-108" windowWidth="23256" windowHeight="12576" xr2:uid="{34B9009F-4B1D-4880-B300-4CD5548614C0}"/>
  </bookViews>
  <sheets>
    <sheet name="Datos Históricos" sheetId="2" r:id="rId1"/>
    <sheet name="Guía de Fondos Mutuos" sheetId="3" r:id="rId2"/>
  </sheets>
  <definedNames>
    <definedName name="_ECO_RANGE_ID16227428af28436e9fd71a4a9eee3ef1" localSheetId="0" hidden="1">'Datos Históricos'!$H$21:$H$536</definedName>
    <definedName name="_ECO_RANGE_ID4b04bd24da3440ab8e8ac79a54ad25b2" localSheetId="0" hidden="1">'Datos Históricos'!$C$20</definedName>
    <definedName name="_ECO_RANGE_ID63471891bcea4d70af7c3b0de4fdb9e1" localSheetId="0" hidden="1">'Datos Históricos'!$D$21:$D$536</definedName>
    <definedName name="_ECO_RANGE_ID791e629178d6489ba18d2f6241244f9e" localSheetId="0" hidden="1">'Datos Históricos'!$J$21:$J$536</definedName>
    <definedName name="_ECO_RANGE_ID86e9db58ca664ac7b82dfc48a3bff8a6" localSheetId="1" hidden="1">'Guía de Fondos Mutuos'!$B$7:$B$2841</definedName>
    <definedName name="_ECO_RANGE_ID9530224e7f974627af9fcf2bd51aaa6e" localSheetId="0" hidden="1">'Datos Históricos'!$I$21:$I$536</definedName>
    <definedName name="_ECO_RANGE_ID9b342646a4244d158d8865933667d0a4" localSheetId="0" hidden="1">'Datos Históricos'!$G$21:$G$536</definedName>
    <definedName name="_ECO_RANGE_ID9c987388584d4bb79478c9499bef146c" localSheetId="0" hidden="1">'Datos Históricos'!$B$21:$C$536</definedName>
    <definedName name="_ECO_RANGE_IDc86a31a7790b4e42b87d21e0c3f8ef55" localSheetId="0" hidden="1">'Datos Históricos'!$E$21:$E$536</definedName>
    <definedName name="_ECO_RANGE_IDce9e14e8f99c4bcaa2b9dd878f952326" localSheetId="0" hidden="1">'Datos Históricos'!$K$21:$K$536</definedName>
    <definedName name="_ECO_RANGE_IDe416bc6390b24c068d5af2a53e60f8a9" localSheetId="0" hidden="1">'Datos Históricos'!$F$21:$F$536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967" i="3" l="1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D3" i="3"/>
  <c r="C6" i="3"/>
  <c r="J20" i="2"/>
  <c r="B6" i="3"/>
  <c r="AU6" i="3"/>
  <c r="AD6" i="3"/>
  <c r="L6" i="3"/>
  <c r="BC6" i="3"/>
  <c r="AK6" i="3"/>
  <c r="U6" i="3"/>
  <c r="AA6" i="3"/>
  <c r="BB6" i="3"/>
  <c r="AJ6" i="3"/>
  <c r="S6" i="3"/>
  <c r="BA6" i="3"/>
  <c r="W6" i="3"/>
  <c r="BE6" i="3"/>
  <c r="AX6" i="3"/>
  <c r="AR6" i="3"/>
  <c r="I6" i="3"/>
  <c r="D6" i="3"/>
  <c r="AQ6" i="3"/>
  <c r="Z6" i="3"/>
  <c r="G6" i="3"/>
  <c r="AY6" i="3"/>
  <c r="AG6" i="3"/>
  <c r="O6" i="3"/>
  <c r="R6" i="3"/>
  <c r="N6" i="3"/>
  <c r="AI6" i="3"/>
  <c r="BD6" i="3"/>
  <c r="AL6" i="3"/>
  <c r="V6" i="3"/>
  <c r="AT6" i="3"/>
  <c r="AC6" i="3"/>
  <c r="J6" i="3"/>
  <c r="AV6" i="3"/>
  <c r="H6" i="3"/>
  <c r="AS6" i="3"/>
  <c r="AZ6" i="3"/>
  <c r="AH6" i="3"/>
  <c r="Q6" i="3"/>
  <c r="BG6" i="3"/>
  <c r="AP6" i="3"/>
  <c r="Y6" i="3"/>
  <c r="F6" i="3"/>
  <c r="AM6" i="3"/>
  <c r="BF6" i="3"/>
  <c r="AO6" i="3"/>
  <c r="X6" i="3"/>
  <c r="E6" i="3"/>
  <c r="AE6" i="3"/>
  <c r="AF6" i="3"/>
  <c r="M6" i="3"/>
  <c r="AB6" i="3"/>
  <c r="C9" i="2" a="1"/>
  <c r="K3" i="2"/>
  <c r="C8" i="2" a="1"/>
  <c r="C10" i="2" a="1"/>
  <c r="C16" i="2"/>
  <c r="C7" i="2" a="1"/>
  <c r="C11" i="2" a="1"/>
  <c r="C11" i="2" l="1"/>
  <c r="C9" i="2"/>
  <c r="C8" i="2"/>
  <c r="C7" i="2"/>
  <c r="C10" i="2"/>
  <c r="C15" i="2" l="1"/>
  <c r="G20" i="2"/>
  <c r="F20" i="2"/>
  <c r="K20" i="2"/>
  <c r="H20" i="2"/>
  <c r="E20" i="2"/>
  <c r="I20" i="2"/>
  <c r="B20" i="2"/>
  <c r="D20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<sst xmlns="http://schemas.openxmlformats.org/spreadsheetml/2006/main" count="26709" uniqueCount="9019">
  <si>
    <t>D</t>
  </si>
  <si>
    <t>-</t>
  </si>
  <si>
    <t>Thousands</t>
  </si>
  <si>
    <t>Original Currency</t>
  </si>
  <si>
    <t>FECHA:</t>
  </si>
  <si>
    <t>CUOTAS Y PATRIMONIO</t>
  </si>
  <si>
    <t>RETORNOS</t>
  </si>
  <si>
    <t>ESTADÍSTICAS</t>
  </si>
  <si>
    <t>RIESGOS</t>
  </si>
  <si>
    <t>FECHA PERSONALIZADA:</t>
  </si>
  <si>
    <t>INGRESE UNA FECHA PERSONALIZADA. SI DESEA TRABAJAR CON LA FECHA SUGERIDA, DEJE ESTA CELDA EN BLANCO.</t>
  </si>
  <si>
    <t>Seleccione el periodo:</t>
  </si>
  <si>
    <t>12M</t>
  </si>
  <si>
    <t>Escriba el número acompañado del periodo (D=Días, W=Semanas, M=Meses, Q=Trimestres, Y=Años)</t>
  </si>
  <si>
    <t>1D</t>
  </si>
  <si>
    <t>1M</t>
  </si>
  <si>
    <t>6M</t>
  </si>
  <si>
    <t>24M</t>
  </si>
  <si>
    <t>36M</t>
  </si>
  <si>
    <t>EN EL MES</t>
  </si>
  <si>
    <t>EN EL AÑO</t>
  </si>
  <si>
    <t>DESDE EL INICIO</t>
  </si>
  <si>
    <t>Valor Cuota vs                     Máximo</t>
  </si>
  <si>
    <t>CFM9519UNICA</t>
  </si>
  <si>
    <t>Acciones Emergentes</t>
  </si>
  <si>
    <t>UNICA</t>
  </si>
  <si>
    <t>Banchile Administradora General De Fondos S.A.</t>
  </si>
  <si>
    <t>Fm dirigido a Inversionistas Calificados</t>
  </si>
  <si>
    <t>Inversionistas calificados accionario internacional</t>
  </si>
  <si>
    <t>Peso Chile</t>
  </si>
  <si>
    <t>CFMBCHBAII</t>
  </si>
  <si>
    <t>CFM8982A&lt;ChlNa&gt;</t>
  </si>
  <si>
    <t>CFM8982A</t>
  </si>
  <si>
    <t>Acciones Estrategica</t>
  </si>
  <si>
    <t>A</t>
  </si>
  <si>
    <t>Credicorp Capital Asset Management S.A. Administradora General De Fondos</t>
  </si>
  <si>
    <t>Fm de Inversión em Instrumentos de Capitalización</t>
  </si>
  <si>
    <t>Accionario nacional large CAP</t>
  </si>
  <si>
    <t>CFMIMTACEA</t>
  </si>
  <si>
    <t>CFM8982B&lt;ChlNa&gt;</t>
  </si>
  <si>
    <t>CFM8982B</t>
  </si>
  <si>
    <t>B</t>
  </si>
  <si>
    <t>CFMIMTACEB</t>
  </si>
  <si>
    <t>CFM8982D&lt;ChlNa&gt;</t>
  </si>
  <si>
    <t>CFM8982D</t>
  </si>
  <si>
    <t>CFMIMTACED</t>
  </si>
  <si>
    <t>CFM8982E&lt;ChlNa&gt;</t>
  </si>
  <si>
    <t>CFM8982E</t>
  </si>
  <si>
    <t>E</t>
  </si>
  <si>
    <t>CFMIMTACEE</t>
  </si>
  <si>
    <t>CFM8982F&lt;ChlNa&gt;</t>
  </si>
  <si>
    <t>CFM8982F</t>
  </si>
  <si>
    <t>F</t>
  </si>
  <si>
    <t>CFMIMTACEF</t>
  </si>
  <si>
    <t>CFM8982I&lt;ChlNa&gt;</t>
  </si>
  <si>
    <t>CFM8982I</t>
  </si>
  <si>
    <t>I</t>
  </si>
  <si>
    <t>CFMIMTACEI</t>
  </si>
  <si>
    <t>CFM8982IM&lt;ChlNa&gt;</t>
  </si>
  <si>
    <t>CFM8982IM</t>
  </si>
  <si>
    <t>IM</t>
  </si>
  <si>
    <t>CFM9254ALTO&lt;ChlNa&gt;</t>
  </si>
  <si>
    <t>CFM9254ALTO</t>
  </si>
  <si>
    <t>Acciones Europa</t>
  </si>
  <si>
    <t>ALTO</t>
  </si>
  <si>
    <t>Santander Asset Management S.A. Administradora General De Fondos</t>
  </si>
  <si>
    <t>Accionario Europa desarrollado</t>
  </si>
  <si>
    <t>CFM9254AM&lt;ChlNa&gt;</t>
  </si>
  <si>
    <t>CFM9254AM</t>
  </si>
  <si>
    <t>AM</t>
  </si>
  <si>
    <t>CFMSTDAEAM</t>
  </si>
  <si>
    <t>CFM9254APV&lt;ChlNa&gt;</t>
  </si>
  <si>
    <t>CFM9254APV</t>
  </si>
  <si>
    <t>APV</t>
  </si>
  <si>
    <t>CFM9254EJECU&lt;ChlNa&gt;</t>
  </si>
  <si>
    <t>CFM9254EJECU</t>
  </si>
  <si>
    <t>EJECU</t>
  </si>
  <si>
    <t>CFM9254G&lt;ChlNa&gt;</t>
  </si>
  <si>
    <t>CFM9254G</t>
  </si>
  <si>
    <t>G</t>
  </si>
  <si>
    <t>CFMSTDAEUG</t>
  </si>
  <si>
    <t>CFM9254III&lt;ChlNa&gt;</t>
  </si>
  <si>
    <t>CFM9254III</t>
  </si>
  <si>
    <t>III</t>
  </si>
  <si>
    <t>CFMSTDAEU3</t>
  </si>
  <si>
    <t>CFM9254INVER&lt;ChlNa&gt;</t>
  </si>
  <si>
    <t>CFM9254INVER</t>
  </si>
  <si>
    <t>INVER</t>
  </si>
  <si>
    <t>CFM9254UNIVE&lt;ChlNa&gt;</t>
  </si>
  <si>
    <t>CFM9254UNIVE</t>
  </si>
  <si>
    <t>UNIVE</t>
  </si>
  <si>
    <t>CFM9537APV&lt;ChlNa&gt;</t>
  </si>
  <si>
    <t>CFM9537APV</t>
  </si>
  <si>
    <t>Acciones Mid Cap</t>
  </si>
  <si>
    <t>Accionario nacional otros</t>
  </si>
  <si>
    <t>CFM9537EJECU&lt;ChlNa&gt;</t>
  </si>
  <si>
    <t>CFM9537EJECU</t>
  </si>
  <si>
    <t>CFM9537G&lt;ChlNa&gt;</t>
  </si>
  <si>
    <t>CFM9537G</t>
  </si>
  <si>
    <t>CFM9537INSTI&lt;ChlNa&gt;</t>
  </si>
  <si>
    <t>CFM9537INSTI</t>
  </si>
  <si>
    <t>INSTI</t>
  </si>
  <si>
    <t>CFMSTDMIDI</t>
  </si>
  <si>
    <t>CFM9537INVER&lt;ChlNa&gt;</t>
  </si>
  <si>
    <t>CFM9537INVER</t>
  </si>
  <si>
    <t>CFM9537UNIVE&lt;ChlNa&gt;</t>
  </si>
  <si>
    <t>CFM9537UNIVE</t>
  </si>
  <si>
    <t>CFM8872A&lt;ChlNa&gt;</t>
  </si>
  <si>
    <t>CFM8872A</t>
  </si>
  <si>
    <t>Acciones Nacionales</t>
  </si>
  <si>
    <t>Larrainvial Asset Management Administradora General De Fondos S.A.</t>
  </si>
  <si>
    <t>Fm de Libre Inversión</t>
  </si>
  <si>
    <t>CFMLVACNAA</t>
  </si>
  <si>
    <t>CFM8872APV&lt;ChlNa&gt;</t>
  </si>
  <si>
    <t>CFM8872APV</t>
  </si>
  <si>
    <t>CFMLVAESVA</t>
  </si>
  <si>
    <t>CFM8872F&lt;ChlNa&gt;</t>
  </si>
  <si>
    <t>CFM8872F</t>
  </si>
  <si>
    <t>CFMLVACNAF</t>
  </si>
  <si>
    <t>CFM8872I&lt;ChlNa&gt;</t>
  </si>
  <si>
    <t>CFM8872I</t>
  </si>
  <si>
    <t>CFMLVACNAI</t>
  </si>
  <si>
    <t>CFM8872LV&lt;ChlNa&gt;</t>
  </si>
  <si>
    <t>CFM8872LV</t>
  </si>
  <si>
    <t>LV</t>
  </si>
  <si>
    <t>CFMLVACNAL</t>
  </si>
  <si>
    <t>CFM8872O&lt;ChlNa&gt;</t>
  </si>
  <si>
    <t>CFM8872O</t>
  </si>
  <si>
    <t>O</t>
  </si>
  <si>
    <t>CFM8872P&lt;ChlNa&gt;</t>
  </si>
  <si>
    <t>CFM8872P</t>
  </si>
  <si>
    <t>P</t>
  </si>
  <si>
    <t>CFMLVAESP</t>
  </si>
  <si>
    <t>CFM8872X&lt;ChlNa&gt;</t>
  </si>
  <si>
    <t>CFM8872X</t>
  </si>
  <si>
    <t>X</t>
  </si>
  <si>
    <t>CFMLVACNAX</t>
  </si>
  <si>
    <t>CFM8886A&lt;ChlNa&gt;</t>
  </si>
  <si>
    <t>CFM8886A</t>
  </si>
  <si>
    <t>Activa</t>
  </si>
  <si>
    <t>Bbva Asset Management Administradora General De Fondos S.A.</t>
  </si>
  <si>
    <t>Fm Mixto</t>
  </si>
  <si>
    <t>Fondos de deuda &gt; 365 dias nacional, inversión en pesos</t>
  </si>
  <si>
    <t>CFMBBVAEA</t>
  </si>
  <si>
    <t>CFM8886APV&lt;ChlNa&gt;</t>
  </si>
  <si>
    <t>CFM8886APV</t>
  </si>
  <si>
    <t>CFMBBVAEPV</t>
  </si>
  <si>
    <t>CFM8886E&lt;ChlNa&gt;</t>
  </si>
  <si>
    <t>CFM8886E</t>
  </si>
  <si>
    <t>CFMBBVAEE</t>
  </si>
  <si>
    <t>CFM8886GLOBA&lt;ChlNa&gt;</t>
  </si>
  <si>
    <t>CFM8886GLOBA</t>
  </si>
  <si>
    <t>GLOBA</t>
  </si>
  <si>
    <t>CFMBBVAEL</t>
  </si>
  <si>
    <t>CFM8886INVER&lt;ChlNa&gt;</t>
  </si>
  <si>
    <t>CFM8886INVER</t>
  </si>
  <si>
    <t>CFMBBVAER</t>
  </si>
  <si>
    <t>CFM8886PATRI&lt;ChlNa&gt;</t>
  </si>
  <si>
    <t>CFM8886PATRI</t>
  </si>
  <si>
    <t>PATRI</t>
  </si>
  <si>
    <t>CFMBBVAEP</t>
  </si>
  <si>
    <t>CFM8886PERSO&lt;ChlNa&gt;</t>
  </si>
  <si>
    <t>CFM8886PERSO</t>
  </si>
  <si>
    <t>PERSO</t>
  </si>
  <si>
    <t>CFMBBVACES</t>
  </si>
  <si>
    <t>CFM9607B&lt;ChlNa&gt;</t>
  </si>
  <si>
    <t>CFM9607B</t>
  </si>
  <si>
    <t>Activo 2025</t>
  </si>
  <si>
    <t>Administradora General De Fondos Security S.A.</t>
  </si>
  <si>
    <t>Balanceado conservador</t>
  </si>
  <si>
    <t>CFMSECA25B</t>
  </si>
  <si>
    <t>CFM9607J&lt;ChlNa&gt;</t>
  </si>
  <si>
    <t>CFM9607J</t>
  </si>
  <si>
    <t>J</t>
  </si>
  <si>
    <t>CFMSECA25J</t>
  </si>
  <si>
    <t>CFM9608B&lt;ChlNa&gt;</t>
  </si>
  <si>
    <t>CFM9608B</t>
  </si>
  <si>
    <t>Activo 2035</t>
  </si>
  <si>
    <t>Balanceado moderado</t>
  </si>
  <si>
    <t>CFMSECA35B</t>
  </si>
  <si>
    <t>CFM9608J&lt;ChlNa&gt;</t>
  </si>
  <si>
    <t>CFM9608J</t>
  </si>
  <si>
    <t>CFMSECA35J</t>
  </si>
  <si>
    <t>CFM9609B&lt;ChlNa&gt;</t>
  </si>
  <si>
    <t>CFM9609B</t>
  </si>
  <si>
    <t>Activo 2045</t>
  </si>
  <si>
    <t>Balanceado agresivo</t>
  </si>
  <si>
    <t>CFMSECA45B</t>
  </si>
  <si>
    <t>CFM9609J&lt;ChlNa&gt;</t>
  </si>
  <si>
    <t>CFM9609J</t>
  </si>
  <si>
    <t>CFMSECA45J</t>
  </si>
  <si>
    <t>CFM9610B&lt;ChlNa&gt;</t>
  </si>
  <si>
    <t>CFM9610B</t>
  </si>
  <si>
    <t>Activo 2055</t>
  </si>
  <si>
    <t>CFMSECA55B</t>
  </si>
  <si>
    <t>CFM9610J&lt;ChlNa&gt;</t>
  </si>
  <si>
    <t>CFM9610J</t>
  </si>
  <si>
    <t>CFMSECA55J</t>
  </si>
  <si>
    <t>CFM8035A</t>
  </si>
  <si>
    <t>Ahorro</t>
  </si>
  <si>
    <t>Fm de Inv. en Inst. de Deuda de Mediano y Largo Plazo</t>
  </si>
  <si>
    <t>Fondos de deuda &gt; 365 dias nacional, inversión en UF &lt; 3 años</t>
  </si>
  <si>
    <t>CFMBCHAHOR</t>
  </si>
  <si>
    <t>CFM8035B</t>
  </si>
  <si>
    <t>CFMBCHAROB</t>
  </si>
  <si>
    <t>CFM8035BCH</t>
  </si>
  <si>
    <t>BCH</t>
  </si>
  <si>
    <t>CFMBCHAHBH</t>
  </si>
  <si>
    <t>CFM8035D</t>
  </si>
  <si>
    <t>CFMBCHAHOD</t>
  </si>
  <si>
    <t>CFM8035E</t>
  </si>
  <si>
    <t>CFMBCHAHOE</t>
  </si>
  <si>
    <t>CFM8755A&lt;ChlNa&gt;</t>
  </si>
  <si>
    <t>CFM8755A</t>
  </si>
  <si>
    <t>Ahorro A Plazo</t>
  </si>
  <si>
    <t>Fm de Inv. en Inst. de Deuda de C/P con Duración &lt;= 365 días</t>
  </si>
  <si>
    <t>Fondos de deuda &lt; 365 dias nacional en pesos</t>
  </si>
  <si>
    <t>CFMLVAPLAZ</t>
  </si>
  <si>
    <t>CFM8755APV&lt;ChlNa&gt;</t>
  </si>
  <si>
    <t>CFM8755APV</t>
  </si>
  <si>
    <t>CFMLVAZOVP</t>
  </si>
  <si>
    <t>CFM8755F&lt;ChlNa&gt;</t>
  </si>
  <si>
    <t>CFM8755F</t>
  </si>
  <si>
    <t>CFMLVAPLAF</t>
  </si>
  <si>
    <t>CFM8755I&lt;ChlNa&gt;</t>
  </si>
  <si>
    <t>CFM8755I</t>
  </si>
  <si>
    <t>CFMLVCAZOI</t>
  </si>
  <si>
    <t>CFM8755LV&lt;ChlNa&gt;</t>
  </si>
  <si>
    <t>CFM8755LV</t>
  </si>
  <si>
    <t>CFMLVAHORL</t>
  </si>
  <si>
    <t>CFM8755P&lt;ChlNa&gt;</t>
  </si>
  <si>
    <t>CFM8755P</t>
  </si>
  <si>
    <t>CFMLVAZOP</t>
  </si>
  <si>
    <t>CFM9291A&lt;ChlNa&gt;</t>
  </si>
  <si>
    <t>CFM9291A</t>
  </si>
  <si>
    <t>Ahorro Corto Plazo</t>
  </si>
  <si>
    <t>Bancoestado S.A. Administradora General De Fondos</t>
  </si>
  <si>
    <t>Fondos de deuda &lt; 365 dias nacional en UF</t>
  </si>
  <si>
    <t>CFMESTACPA</t>
  </si>
  <si>
    <t>CFM9291APV&lt;ChlNa&gt;</t>
  </si>
  <si>
    <t>CFM9291APV</t>
  </si>
  <si>
    <t>CFM9291B&lt;ChlNa&gt;</t>
  </si>
  <si>
    <t>CFM9291B</t>
  </si>
  <si>
    <t>CFM9291BE&lt;ChlNa&gt;</t>
  </si>
  <si>
    <t>CFM9291BE</t>
  </si>
  <si>
    <t>BE</t>
  </si>
  <si>
    <t>CFM9291C&lt;ChlNa&gt;</t>
  </si>
  <si>
    <t>CFM9291C</t>
  </si>
  <si>
    <t>C</t>
  </si>
  <si>
    <t>CFM9291I&lt;ChlNa&gt;</t>
  </si>
  <si>
    <t>CFM9291I</t>
  </si>
  <si>
    <t>CFMESTACPI</t>
  </si>
  <si>
    <t>CFM9291VIVIENDA&lt;ChlNa&gt;</t>
  </si>
  <si>
    <t>CFM9291VIVIENDA</t>
  </si>
  <si>
    <t>VIVIENDA</t>
  </si>
  <si>
    <t>CFMESTACPV</t>
  </si>
  <si>
    <t>CFM9222AM&lt;ChlNa&gt;</t>
  </si>
  <si>
    <t>CFM9222AM</t>
  </si>
  <si>
    <t>Ahorro Mp</t>
  </si>
  <si>
    <t>CFMSTDAMAM</t>
  </si>
  <si>
    <t>CFM9222APV&lt;ChlNa&gt;</t>
  </si>
  <si>
    <t>CFM9222APV</t>
  </si>
  <si>
    <t>CFM9222EJECU&lt;ChlNa&gt;</t>
  </si>
  <si>
    <t>CFM9222EJECU</t>
  </si>
  <si>
    <t>CFMSTDAMPE</t>
  </si>
  <si>
    <t>CFM9222G&lt;ChlNa&gt;</t>
  </si>
  <si>
    <t>CFM9222G</t>
  </si>
  <si>
    <t>CFMSTDAMPG</t>
  </si>
  <si>
    <t>CFM9222INVER&lt;ChlNa&gt;</t>
  </si>
  <si>
    <t>CFM9222INVER</t>
  </si>
  <si>
    <t>CFMSTDAMPI</t>
  </si>
  <si>
    <t>CFM9222UNIVE&lt;ChlNa&gt;</t>
  </si>
  <si>
    <t>CFM9222UNIVE</t>
  </si>
  <si>
    <t>CFMSTDAMPU</t>
  </si>
  <si>
    <t>CFM9539D1&lt;ChlNa&gt;</t>
  </si>
  <si>
    <t>CFM9539D1</t>
  </si>
  <si>
    <t>Ahorro Plus</t>
  </si>
  <si>
    <t>D1</t>
  </si>
  <si>
    <t>Itau Chile Administradora General De Fondos S.A.</t>
  </si>
  <si>
    <t>Fondos de deuda &gt; 365 dias orig flex</t>
  </si>
  <si>
    <t>CFMITAAPD1</t>
  </si>
  <si>
    <t>CFM9539D4&lt;ChlNa&gt;</t>
  </si>
  <si>
    <t>CFM9539D4</t>
  </si>
  <si>
    <t>D4</t>
  </si>
  <si>
    <t>CFMITAAPD4</t>
  </si>
  <si>
    <t>CFM9539D5&lt;ChlNa&gt;</t>
  </si>
  <si>
    <t>CFM9539D5</t>
  </si>
  <si>
    <t>D5</t>
  </si>
  <si>
    <t>CFMITAAPD5</t>
  </si>
  <si>
    <t>CFM9539IT&lt;ChlNa&gt;</t>
  </si>
  <si>
    <t>CFM9539IT</t>
  </si>
  <si>
    <t>IT</t>
  </si>
  <si>
    <t>CFMITAMPIT</t>
  </si>
  <si>
    <t>CFM8135B&lt;ChlNa&gt;</t>
  </si>
  <si>
    <t>CFM8135B</t>
  </si>
  <si>
    <t>Alianza</t>
  </si>
  <si>
    <t>CFMBCHAZAB</t>
  </si>
  <si>
    <t>CFM8135BCH&lt;ChlNa&gt;</t>
  </si>
  <si>
    <t>CFM8135BCH</t>
  </si>
  <si>
    <t>CFMBCHALBH</t>
  </si>
  <si>
    <t>CFM8135D</t>
  </si>
  <si>
    <t>CFMBCHALID</t>
  </si>
  <si>
    <t>CFM8135E</t>
  </si>
  <si>
    <t>CFMBCHALIE</t>
  </si>
  <si>
    <t>CFM8135L&lt;ChlNa&gt;</t>
  </si>
  <si>
    <t>CFM8135L</t>
  </si>
  <si>
    <t>L</t>
  </si>
  <si>
    <t>CFM8135M&lt;ChlNa&gt;</t>
  </si>
  <si>
    <t>CFM8135M</t>
  </si>
  <si>
    <t>M</t>
  </si>
  <si>
    <t>CFMBCHALIA</t>
  </si>
  <si>
    <t>CFM8434ALPAT&lt;ChlNa&gt;</t>
  </si>
  <si>
    <t>CFM8434ALPAT</t>
  </si>
  <si>
    <t>America Latina</t>
  </si>
  <si>
    <t>ALPAT</t>
  </si>
  <si>
    <t>Bci Asset Management Administradora General De Fondos S.A.</t>
  </si>
  <si>
    <t>Accionario America Latina</t>
  </si>
  <si>
    <t>CFMBCIALTP</t>
  </si>
  <si>
    <t>CFM8434APV&lt;ChlNa&gt;</t>
  </si>
  <si>
    <t>CFM8434APV</t>
  </si>
  <si>
    <t>CFMBCIALTV</t>
  </si>
  <si>
    <t>CFM8434BCI&lt;ChlNa&gt;</t>
  </si>
  <si>
    <t>CFM8434BCI</t>
  </si>
  <si>
    <t>BCI</t>
  </si>
  <si>
    <t>CFM8434BPRIV&lt;ChlNa&gt;</t>
  </si>
  <si>
    <t>CFM8434BPRIV</t>
  </si>
  <si>
    <t>BPRIV</t>
  </si>
  <si>
    <t>CFMBCIALTB</t>
  </si>
  <si>
    <t>CFM8434CLASI&lt;ChlNa&gt;</t>
  </si>
  <si>
    <t>CFM8434CLASI</t>
  </si>
  <si>
    <t>CLASI</t>
  </si>
  <si>
    <t>CFMBCIALCL</t>
  </si>
  <si>
    <t>CFM8434FAMIL&lt;ChlNa&gt;</t>
  </si>
  <si>
    <t>CFM8434FAMIL</t>
  </si>
  <si>
    <t>FAMIL</t>
  </si>
  <si>
    <t>CFMBCIALTF</t>
  </si>
  <si>
    <t>CFM8098A&lt;ChlNa&gt;</t>
  </si>
  <si>
    <t>CFM8098A</t>
  </si>
  <si>
    <t>Andes</t>
  </si>
  <si>
    <t>Principal Administradora General De Fondos S.A.</t>
  </si>
  <si>
    <t>CFMPRIANDA</t>
  </si>
  <si>
    <t>CFM8098B&lt;ChlNa&gt;</t>
  </si>
  <si>
    <t>CFM8098B</t>
  </si>
  <si>
    <t>CFMBANAESB</t>
  </si>
  <si>
    <t>CFM8098C&lt;ChlNa&gt;</t>
  </si>
  <si>
    <t>CFM8098C</t>
  </si>
  <si>
    <t>CFMPRILAEC</t>
  </si>
  <si>
    <t>CFM8098G&lt;ChlNa&gt;</t>
  </si>
  <si>
    <t>CFM8098G</t>
  </si>
  <si>
    <t>CFMPRILAEG</t>
  </si>
  <si>
    <t>CFM8098LP180&lt;ChlNa&gt;</t>
  </si>
  <si>
    <t>CFM8098LP180</t>
  </si>
  <si>
    <t>LP180</t>
  </si>
  <si>
    <t>CFMPRIANDF</t>
  </si>
  <si>
    <t>CFM8098LP3&lt;ChlNa&gt;</t>
  </si>
  <si>
    <t>CFM8098LP3</t>
  </si>
  <si>
    <t>LP3</t>
  </si>
  <si>
    <t>CFMPRIANDE</t>
  </si>
  <si>
    <t>CFM8098LPI&lt;ChlNa&gt;</t>
  </si>
  <si>
    <t>CFM8098LPI</t>
  </si>
  <si>
    <t>LPI</t>
  </si>
  <si>
    <t>CFMPRILTPI</t>
  </si>
  <si>
    <t>CFM8098O&lt;ChlNa&gt;</t>
  </si>
  <si>
    <t>CFM8098O</t>
  </si>
  <si>
    <t>CFMPRILATO</t>
  </si>
  <si>
    <t>CFM8098PLAN1&lt;ChlNa&gt;</t>
  </si>
  <si>
    <t>CFM8098PLAN1</t>
  </si>
  <si>
    <t>PLAN1</t>
  </si>
  <si>
    <t>CFMPRIAES1</t>
  </si>
  <si>
    <t>CFM8098PLAN2&lt;ChlNa&gt;</t>
  </si>
  <si>
    <t>CFM8098PLAN2</t>
  </si>
  <si>
    <t>PLAN2</t>
  </si>
  <si>
    <t>CFMPRIAES2</t>
  </si>
  <si>
    <t>CFM8098PLAN3&lt;ChlNa&gt;</t>
  </si>
  <si>
    <t>CFM8098PLAN3</t>
  </si>
  <si>
    <t>PLAN3</t>
  </si>
  <si>
    <t>CFMPRIAES3</t>
  </si>
  <si>
    <t>CFM8098PLAN4&lt;ChlNa&gt;</t>
  </si>
  <si>
    <t>CFM8098PLAN4</t>
  </si>
  <si>
    <t>PLAN4</t>
  </si>
  <si>
    <t>CFMPRIAES4</t>
  </si>
  <si>
    <t>CFM8514ALPAT&lt;ChlNa&gt;</t>
  </si>
  <si>
    <t>CFM8514ALPAT</t>
  </si>
  <si>
    <t>Asia</t>
  </si>
  <si>
    <t>Accionario Asia emergente</t>
  </si>
  <si>
    <t>CFMBCIAIAP</t>
  </si>
  <si>
    <t>CFM8514APV&lt;ChlNa&gt;</t>
  </si>
  <si>
    <t>CFM8514APV</t>
  </si>
  <si>
    <t>CFMBCIASAV</t>
  </si>
  <si>
    <t>CFM8514BPRIV&lt;ChlNa&gt;</t>
  </si>
  <si>
    <t>CFM8514BPRIV</t>
  </si>
  <si>
    <t>CFMBCIAIAB</t>
  </si>
  <si>
    <t>CFM8514CLASI&lt;ChlNa&gt;</t>
  </si>
  <si>
    <t>CFM8514CLASI</t>
  </si>
  <si>
    <t>CFMBCIAIAC</t>
  </si>
  <si>
    <t>CFM8514FAMIL&lt;ChlNa&gt;</t>
  </si>
  <si>
    <t>CFM8514FAMIL</t>
  </si>
  <si>
    <t>CFMBCIAIAF</t>
  </si>
  <si>
    <t>CFM9023A&lt;ChlNa&gt;</t>
  </si>
  <si>
    <t>CFM9023A</t>
  </si>
  <si>
    <t>Dollar US</t>
  </si>
  <si>
    <t>CFMLVASIAA</t>
  </si>
  <si>
    <t>CFM9023APV&lt;ChlNa&gt;</t>
  </si>
  <si>
    <t>CFM9023APV</t>
  </si>
  <si>
    <t>CFMLVASAPV</t>
  </si>
  <si>
    <t>CFM9023F&lt;ChlNa&gt;</t>
  </si>
  <si>
    <t>CFM9023F</t>
  </si>
  <si>
    <t>CFMLVASIAF</t>
  </si>
  <si>
    <t>CFM9023I&lt;ChlNa&gt;</t>
  </si>
  <si>
    <t>CFM9023I</t>
  </si>
  <si>
    <t>CFMLVASII</t>
  </si>
  <si>
    <t>CFM9023LV&lt;ChlNa&gt;</t>
  </si>
  <si>
    <t>CFM9023LV</t>
  </si>
  <si>
    <t>CFMLVASIAL</t>
  </si>
  <si>
    <t>CFM9023P&lt;ChlNa&gt;</t>
  </si>
  <si>
    <t>CFM9023P</t>
  </si>
  <si>
    <t>CFMLVASIP</t>
  </si>
  <si>
    <t>CFM8980A&lt;ChlNa&gt;</t>
  </si>
  <si>
    <t>CFM8980A</t>
  </si>
  <si>
    <t>Asia Emergente</t>
  </si>
  <si>
    <t>Administradora General De Fondos Sura S.A.</t>
  </si>
  <si>
    <t>CFMSURASEA</t>
  </si>
  <si>
    <t>CFM8980AC&lt;ChlNa&gt;</t>
  </si>
  <si>
    <t>CFM8980AC</t>
  </si>
  <si>
    <t>AC</t>
  </si>
  <si>
    <t>CFMSURASAC</t>
  </si>
  <si>
    <t>CFM8980AC-APV&lt;ChlNa&gt;</t>
  </si>
  <si>
    <t>CFM8980AC-APV</t>
  </si>
  <si>
    <t>AC-APV</t>
  </si>
  <si>
    <t>CFMSURASAP</t>
  </si>
  <si>
    <t>CFM8980B&lt;ChlNa&gt;</t>
  </si>
  <si>
    <t>CFM8980B</t>
  </si>
  <si>
    <t>CFMSURASEB</t>
  </si>
  <si>
    <t>CFM8980C&lt;ChlNa&gt;</t>
  </si>
  <si>
    <t>CFM8980C</t>
  </si>
  <si>
    <t>CFMSURASEC</t>
  </si>
  <si>
    <t>CFM8980D&lt;ChlNa&gt;</t>
  </si>
  <si>
    <t>CFM8980D</t>
  </si>
  <si>
    <t>CFMSURASED</t>
  </si>
  <si>
    <t>CFM8980E&lt;ChlNa&gt;</t>
  </si>
  <si>
    <t>CFM8980E</t>
  </si>
  <si>
    <t>CFMSURASEE</t>
  </si>
  <si>
    <t>CFM8980F&lt;ChlNa&gt;</t>
  </si>
  <si>
    <t>CFM8980F</t>
  </si>
  <si>
    <t>CFMSURASEF</t>
  </si>
  <si>
    <t>CFM8980H&lt;ChlNa&gt;</t>
  </si>
  <si>
    <t>CFM8980H</t>
  </si>
  <si>
    <t>H</t>
  </si>
  <si>
    <t>CFMSURASEH</t>
  </si>
  <si>
    <t>CFM8980I&lt;ChlNa&gt;</t>
  </si>
  <si>
    <t>CFM8980I</t>
  </si>
  <si>
    <t>CFMSURASEI</t>
  </si>
  <si>
    <t>CFM8980M&lt;ChlNa&gt;</t>
  </si>
  <si>
    <t>CFM8980M</t>
  </si>
  <si>
    <t>CFMSURATEM</t>
  </si>
  <si>
    <t>CFM8131A</t>
  </si>
  <si>
    <t>Asia Fund</t>
  </si>
  <si>
    <t>Accionario Asia Pacifico</t>
  </si>
  <si>
    <t>CFMBCHASFU</t>
  </si>
  <si>
    <t>CFM8131B&lt;ChlNa&gt;</t>
  </si>
  <si>
    <t>CFM8131B</t>
  </si>
  <si>
    <t>CFMBCHANDB</t>
  </si>
  <si>
    <t>CFM8131BCH&lt;ChlNa&gt;</t>
  </si>
  <si>
    <t>CFM8131BCH</t>
  </si>
  <si>
    <t>CFMBCHASBH</t>
  </si>
  <si>
    <t>CFM8131E</t>
  </si>
  <si>
    <t>CFMBCHASFE</t>
  </si>
  <si>
    <t>CFM8131L&lt;ChlNa&gt;</t>
  </si>
  <si>
    <t>CFM8131L</t>
  </si>
  <si>
    <t>CFM8131M&lt;ChlNa&gt;</t>
  </si>
  <si>
    <t>CFM8131M</t>
  </si>
  <si>
    <t>CFMBCHASFC</t>
  </si>
  <si>
    <t>CFM8517A</t>
  </si>
  <si>
    <t>Asiatico Accionario</t>
  </si>
  <si>
    <t>CFMBCHAACC</t>
  </si>
  <si>
    <t>CFM8517B&lt;ChlNa&gt;</t>
  </si>
  <si>
    <t>CFM8517B</t>
  </si>
  <si>
    <t>CFMBCHAIOB</t>
  </si>
  <si>
    <t>CFM8517BCH&lt;ChlNa&gt;</t>
  </si>
  <si>
    <t>CFM8517BCH</t>
  </si>
  <si>
    <t>CFMBCHABCH</t>
  </si>
  <si>
    <t>CFM8517E</t>
  </si>
  <si>
    <t>CFMBCHASAE</t>
  </si>
  <si>
    <t>CFM8517L&lt;ChlNa&gt;</t>
  </si>
  <si>
    <t>CFM8517L</t>
  </si>
  <si>
    <t>CFM8517m&lt;ChlNa&gt;</t>
  </si>
  <si>
    <t>CFM8517m</t>
  </si>
  <si>
    <t>CFMBCHASAC</t>
  </si>
  <si>
    <t>CFM8517V&lt;ChlNa&gt;</t>
  </si>
  <si>
    <t>CFM8517V</t>
  </si>
  <si>
    <t>V</t>
  </si>
  <si>
    <t>CFMBCHASAV</t>
  </si>
  <si>
    <t>CFM8525A</t>
  </si>
  <si>
    <t>Balance I</t>
  </si>
  <si>
    <t>CFMBCHBALI</t>
  </si>
  <si>
    <t>CFM8525B&lt;ChlNa&gt;</t>
  </si>
  <si>
    <t>CFM8525B</t>
  </si>
  <si>
    <t>CFMBCHBEIB</t>
  </si>
  <si>
    <t>CFM8525BPLUS&lt;ChlNa&gt;</t>
  </si>
  <si>
    <t>CFM8525BPLUS</t>
  </si>
  <si>
    <t>BPLUS</t>
  </si>
  <si>
    <t>CFMBCHMOBP</t>
  </si>
  <si>
    <t>CFM8525L&lt;ChlNa&gt;</t>
  </si>
  <si>
    <t>CFM8525L</t>
  </si>
  <si>
    <t>CFM8525M&lt;ChlNa&gt;</t>
  </si>
  <si>
    <t>CFM8525M</t>
  </si>
  <si>
    <t>CFMBCHBAIC</t>
  </si>
  <si>
    <t>CFM8193A&lt;ChlNa&gt;</t>
  </si>
  <si>
    <t>CFM8193A</t>
  </si>
  <si>
    <t>Balanceado Conservad</t>
  </si>
  <si>
    <t>CFMLVBADA</t>
  </si>
  <si>
    <t>CFM8193APV&lt;ChlNa&gt;</t>
  </si>
  <si>
    <t>CFM8193APV</t>
  </si>
  <si>
    <t>CFMCNSOAPV</t>
  </si>
  <si>
    <t>CFM8193F&lt;ChlNa&gt;</t>
  </si>
  <si>
    <t>CFM8193F</t>
  </si>
  <si>
    <t>CFMCNSBCOF</t>
  </si>
  <si>
    <t>CFM8193LV&lt;ChlNa&gt;</t>
  </si>
  <si>
    <t>CFM8193LV</t>
  </si>
  <si>
    <t>CFMCNSBCOL</t>
  </si>
  <si>
    <t>CFM8193P&lt;ChlNa&gt;</t>
  </si>
  <si>
    <t>CFM8193P</t>
  </si>
  <si>
    <t>CFMLVBADP</t>
  </si>
  <si>
    <t>CFM8302A&lt;ChlNa&gt;</t>
  </si>
  <si>
    <t>CFM8302A</t>
  </si>
  <si>
    <t>Balanceado Moderado</t>
  </si>
  <si>
    <t>CFMLVBDOA</t>
  </si>
  <si>
    <t>CFM8302APV&lt;ChlNa&gt;</t>
  </si>
  <si>
    <t>CFM8302APV</t>
  </si>
  <si>
    <t>CFMCNSMAPV</t>
  </si>
  <si>
    <t>CFM8302F&lt;ChlNa&gt;</t>
  </si>
  <si>
    <t>CFM8302F</t>
  </si>
  <si>
    <t>CFMCNSBMOF</t>
  </si>
  <si>
    <t>CFM8302LV&lt;ChlNa&gt;</t>
  </si>
  <si>
    <t>CFM8302LV</t>
  </si>
  <si>
    <t>CFMCNSBMOL</t>
  </si>
  <si>
    <t>CFM8302P&lt;ChlNa&gt;</t>
  </si>
  <si>
    <t>CFM8302P</t>
  </si>
  <si>
    <t>CFMLVBDOP</t>
  </si>
  <si>
    <t>CFM9859BCH&lt;ChlNa&gt;</t>
  </si>
  <si>
    <t>CFM9859BCH</t>
  </si>
  <si>
    <t>Banchile Global Hy</t>
  </si>
  <si>
    <t>CFM8380A</t>
  </si>
  <si>
    <t>Banchile Inversionista Calif</t>
  </si>
  <si>
    <t>Inversionistas calificados accionario nacional</t>
  </si>
  <si>
    <t>CFMBCHINCI</t>
  </si>
  <si>
    <t>CFM8380ADC&lt;ChlNa&gt;</t>
  </si>
  <si>
    <t>CFM8380ADC</t>
  </si>
  <si>
    <t>ADC</t>
  </si>
  <si>
    <t>CFMBCHINAD</t>
  </si>
  <si>
    <t>CFM8380B&lt;ChlNa&gt;</t>
  </si>
  <si>
    <t>CFM8380B</t>
  </si>
  <si>
    <t>CFMBCHIAIB</t>
  </si>
  <si>
    <t>CFM8380L&lt;ChlNa&gt;</t>
  </si>
  <si>
    <t>CFM8380L</t>
  </si>
  <si>
    <t>CFM8380P1&lt;ChlNa&gt;</t>
  </si>
  <si>
    <t>CFM8380P1</t>
  </si>
  <si>
    <t>P1</t>
  </si>
  <si>
    <t>CFMBCHINP1</t>
  </si>
  <si>
    <t>CFM8380P2&lt;ChlNa&gt;</t>
  </si>
  <si>
    <t>CFM8380P2</t>
  </si>
  <si>
    <t>P2</t>
  </si>
  <si>
    <t>CFMBCHINP2</t>
  </si>
  <si>
    <t>CFM8043A</t>
  </si>
  <si>
    <t>Banchile-Acciones</t>
  </si>
  <si>
    <t>CFMBCHACCI</t>
  </si>
  <si>
    <t>CFM8043B&lt;ChlNa&gt;</t>
  </si>
  <si>
    <t>CFM8043B</t>
  </si>
  <si>
    <t>CFMBCHBESB</t>
  </si>
  <si>
    <t>CFM8043BCH&lt;ChlNa&gt;</t>
  </si>
  <si>
    <t>CFM8043BCH</t>
  </si>
  <si>
    <t>CFMBCHACBH</t>
  </si>
  <si>
    <t>CFM8043BPLUS&lt;ChlNa&gt;</t>
  </si>
  <si>
    <t>CFM8043BPLUS</t>
  </si>
  <si>
    <t>CFM8043L&lt;ChlNa&gt;</t>
  </si>
  <si>
    <t>CFM8043L</t>
  </si>
  <si>
    <t>CFM8043M&lt;ChlNa&gt;</t>
  </si>
  <si>
    <t>CFM8043M</t>
  </si>
  <si>
    <t>CFMBCHACCC</t>
  </si>
  <si>
    <t>CFM8536APV&lt;ChlNa&gt;</t>
  </si>
  <si>
    <t>CFM8536APV</t>
  </si>
  <si>
    <t>Bancoestado Acciones Naciona</t>
  </si>
  <si>
    <t>CFMESTAESV</t>
  </si>
  <si>
    <t>CFM8536BE&lt;ChlNa&gt;</t>
  </si>
  <si>
    <t>CFM8536BE</t>
  </si>
  <si>
    <t>CFM8536CLASI&lt;ChlNa&gt;</t>
  </si>
  <si>
    <t>CFM8536CLASI</t>
  </si>
  <si>
    <t>CFMESTAESC</t>
  </si>
  <si>
    <t>CFM8536CRECI&lt;ChlNa&gt;</t>
  </si>
  <si>
    <t>CFM8536CRECI</t>
  </si>
  <si>
    <t>CRECI</t>
  </si>
  <si>
    <t>CFMESTAESR</t>
  </si>
  <si>
    <t>CFM8536I&lt;ChlNa&gt;</t>
  </si>
  <si>
    <t>CFM8536I</t>
  </si>
  <si>
    <t>CFMESTAESI</t>
  </si>
  <si>
    <t>CFM8536PATRI&lt;ChlNa&gt;</t>
  </si>
  <si>
    <t>CFM8536PATRI</t>
  </si>
  <si>
    <t>CFMESTAESP</t>
  </si>
  <si>
    <t>CFM8536VIVIENDA&lt;ChlNa&gt;</t>
  </si>
  <si>
    <t>CFM8536VIVIENDA</t>
  </si>
  <si>
    <t>CFM8753APV&lt;ChlNa&gt;</t>
  </si>
  <si>
    <t>CFM8753APV</t>
  </si>
  <si>
    <t>Bancoestado Bnp Paribas Renta Emergente</t>
  </si>
  <si>
    <t>Fondos de deuda &gt; 365 dias internacional, mercados emergentes</t>
  </si>
  <si>
    <t>CFMESTBTEV</t>
  </si>
  <si>
    <t>CFM8753BE&lt;ChlNa&gt;</t>
  </si>
  <si>
    <t>CFM8753BE</t>
  </si>
  <si>
    <t>CFM8753CLASI&lt;ChlNa&gt;</t>
  </si>
  <si>
    <t>CFM8753CLASI</t>
  </si>
  <si>
    <t>CFMESTBTEC</t>
  </si>
  <si>
    <t>CFM8753CRECI&lt;ChlNa&gt;</t>
  </si>
  <si>
    <t>CFM8753CRECI</t>
  </si>
  <si>
    <t>CFMESTBTER</t>
  </si>
  <si>
    <t>CFM8753PATRI&lt;ChlNa&gt;</t>
  </si>
  <si>
    <t>CFM8753PATRI</t>
  </si>
  <si>
    <t>CFMESTBTEP</t>
  </si>
  <si>
    <t>CFM8844APV&lt;ChlNa&gt;</t>
  </si>
  <si>
    <t>CFM8844APV</t>
  </si>
  <si>
    <t>Bancoestado Perfil Dinamico A</t>
  </si>
  <si>
    <t>CFMESTPAAV</t>
  </si>
  <si>
    <t>CFM8844CLASI&lt;ChlNa&gt;</t>
  </si>
  <si>
    <t>CFM8844CLASI</t>
  </si>
  <si>
    <t>CFMESTPAAC</t>
  </si>
  <si>
    <t>CFM8844CRECI&lt;ChlNa&gt;</t>
  </si>
  <si>
    <t>CFM8844CRECI</t>
  </si>
  <si>
    <t>CFMESTPAAR</t>
  </si>
  <si>
    <t>CFM8844G&lt;ChlNa&gt;</t>
  </si>
  <si>
    <t>CFM8844G</t>
  </si>
  <si>
    <t>CFM8844IPA&lt;ChlNa&gt;</t>
  </si>
  <si>
    <t>CFM8844IPA</t>
  </si>
  <si>
    <t>IPA</t>
  </si>
  <si>
    <t>CFM8844PATRI&lt;ChlNa&gt;</t>
  </si>
  <si>
    <t>CFM8844PATRI</t>
  </si>
  <si>
    <t>CFMESTPAAP</t>
  </si>
  <si>
    <t>CFM8846APV&lt;ChlNa&gt;</t>
  </si>
  <si>
    <t>CFM8846APV</t>
  </si>
  <si>
    <t>Bancoestado Perfil Moderado E</t>
  </si>
  <si>
    <t>CFMESTPMEV</t>
  </si>
  <si>
    <t>CFM8846CLASI&lt;ChlNa&gt;</t>
  </si>
  <si>
    <t>CFM8846CLASI</t>
  </si>
  <si>
    <t>CFMESTPMEC</t>
  </si>
  <si>
    <t>CFM8846CRECI&lt;ChlNa&gt;</t>
  </si>
  <si>
    <t>CFM8846CRECI</t>
  </si>
  <si>
    <t>CFMESTPMER</t>
  </si>
  <si>
    <t>CFM8846G&lt;ChlNa&gt;</t>
  </si>
  <si>
    <t>CFM8846G</t>
  </si>
  <si>
    <t>CFM8846IPA&lt;ChlNa&gt;</t>
  </si>
  <si>
    <t>CFM8846IPA</t>
  </si>
  <si>
    <t>CFM8846PATRI&lt;ChlNa&gt;</t>
  </si>
  <si>
    <t>CFM8846PATRI</t>
  </si>
  <si>
    <t>CFMESTPMEP</t>
  </si>
  <si>
    <t>CFM8846VIVIENDA&lt;ChlNa&gt;</t>
  </si>
  <si>
    <t>CFM8846VIVIENDA</t>
  </si>
  <si>
    <t>CFM8845APV&lt;ChlNa&gt;</t>
  </si>
  <si>
    <t>CFM8845APV</t>
  </si>
  <si>
    <t>Bancoestado Perfil Tradicional C</t>
  </si>
  <si>
    <t>CFMESTPMCV</t>
  </si>
  <si>
    <t>CFM8845CLASI&lt;ChlNa&gt;</t>
  </si>
  <si>
    <t>CFM8845CLASI</t>
  </si>
  <si>
    <t>CFMESTPMCC</t>
  </si>
  <si>
    <t>CFM8845CRECI&lt;ChlNa&gt;</t>
  </si>
  <si>
    <t>CFM8845CRECI</t>
  </si>
  <si>
    <t>CFMESTPMCR</t>
  </si>
  <si>
    <t>CFM8845G&lt;ChlNa&gt;</t>
  </si>
  <si>
    <t>CFM8845G</t>
  </si>
  <si>
    <t>CFM8845IPA&lt;ChlNa&gt;</t>
  </si>
  <si>
    <t>CFM8845IPA</t>
  </si>
  <si>
    <t>CFM8845PATRI&lt;ChlNa&gt;</t>
  </si>
  <si>
    <t>CFM8845PATRI</t>
  </si>
  <si>
    <t>CFMESTPMCP</t>
  </si>
  <si>
    <t>CFM8188A&lt;ChlNa&gt;</t>
  </si>
  <si>
    <t>CFM8188A</t>
  </si>
  <si>
    <t>Bandesarrollo Permanencia</t>
  </si>
  <si>
    <t>Scotia Administradora General De Fondos Chile S.A.</t>
  </si>
  <si>
    <t>CFMBNSPIAA</t>
  </si>
  <si>
    <t>CFM8188APV&lt;ChlNa&gt;</t>
  </si>
  <si>
    <t>CFM8188APV</t>
  </si>
  <si>
    <t>CFM8188F&lt;ChlNa&gt;</t>
  </si>
  <si>
    <t>CFM8188F</t>
  </si>
  <si>
    <t>CFM8188V&lt;ChlNa&gt;</t>
  </si>
  <si>
    <t>CFM8188V</t>
  </si>
  <si>
    <t>CFM8187AHORRO&lt;ChlNa&gt;</t>
  </si>
  <si>
    <t>CFM8187AHORRO</t>
  </si>
  <si>
    <t>Bandesarrollo Proximidad</t>
  </si>
  <si>
    <t>AHORRO</t>
  </si>
  <si>
    <t>Fm de Inv. en Inst. de Deuda de C/P con Duración &lt;= 90 días</t>
  </si>
  <si>
    <t>Fondos de deuda &lt; 90 dias nacional</t>
  </si>
  <si>
    <t>CFMBNSPROA</t>
  </si>
  <si>
    <t>CFM8187CLASICA&lt;ChlNa&gt;</t>
  </si>
  <si>
    <t>CFM8187CLASICA</t>
  </si>
  <si>
    <t>CLASICA</t>
  </si>
  <si>
    <t>CFMBNSPROC</t>
  </si>
  <si>
    <t>CFM8187FAMILIA&lt;ChlNa&gt;</t>
  </si>
  <si>
    <t>CFM8187FAMILIA</t>
  </si>
  <si>
    <t>FAMILIA</t>
  </si>
  <si>
    <t>CFM8187LIQUIDEZ&lt;ChlNa&gt;</t>
  </si>
  <si>
    <t>CFM8187LIQUIDEZ</t>
  </si>
  <si>
    <t>LIQUIDEZ</t>
  </si>
  <si>
    <t>CFMBNSPROL</t>
  </si>
  <si>
    <t>CFM8187PREMIUM&lt;ChlNa&gt;</t>
  </si>
  <si>
    <t>CFM8187PREMIUM</t>
  </si>
  <si>
    <t>PREMIUM</t>
  </si>
  <si>
    <t>CFMBNSPROP</t>
  </si>
  <si>
    <t>CFM8187WEB&lt;ChlNa&gt;</t>
  </si>
  <si>
    <t>CFM8187WEB</t>
  </si>
  <si>
    <t>WEB</t>
  </si>
  <si>
    <t>CFMBNSPROW</t>
  </si>
  <si>
    <t>CFM8367A&lt;ChlNa&gt;</t>
  </si>
  <si>
    <t>CFM8367A</t>
  </si>
  <si>
    <t>Bandesarrollo Us$</t>
  </si>
  <si>
    <t>Fondos de deuda &lt; 90 dias internacional, dolar</t>
  </si>
  <si>
    <t>CFMBDEBS$A</t>
  </si>
  <si>
    <t>CFM8367B&lt;ChlNa&gt;</t>
  </si>
  <si>
    <t>CFM8367B</t>
  </si>
  <si>
    <t>CFMBDEBS$B</t>
  </si>
  <si>
    <t>CFM8908ALTO&lt;ChlNa&gt;</t>
  </si>
  <si>
    <t>CFM8908ALTO</t>
  </si>
  <si>
    <t>Banking Agresivo</t>
  </si>
  <si>
    <t>CFM8908APV&lt;ChlNa&gt;</t>
  </si>
  <si>
    <t>CFM8908APV</t>
  </si>
  <si>
    <t>CFMSTDBAGV</t>
  </si>
  <si>
    <t>CFM8908EJECU&lt;ChlNa&gt;</t>
  </si>
  <si>
    <t>CFM8908EJECU</t>
  </si>
  <si>
    <t>CFMSTDBAGE</t>
  </si>
  <si>
    <t>CFM8910ALTO&lt;ChlNa&gt;</t>
  </si>
  <si>
    <t>CFM8910ALTO</t>
  </si>
  <si>
    <t>Banking Conservador</t>
  </si>
  <si>
    <t>CFM8910APV&lt;ChlNa&gt;</t>
  </si>
  <si>
    <t>CFM8910APV</t>
  </si>
  <si>
    <t>CFMSTDBCOV</t>
  </si>
  <si>
    <t>CFM8910EJECU&lt;ChlNa&gt;</t>
  </si>
  <si>
    <t>CFM8910EJECU</t>
  </si>
  <si>
    <t>CFMSTDBCOE</t>
  </si>
  <si>
    <t>CFM8911ALTO&lt;ChlNa&gt;</t>
  </si>
  <si>
    <t>CFM8911ALTO</t>
  </si>
  <si>
    <t>Banking Moderado</t>
  </si>
  <si>
    <t>CFM8911APV&lt;ChlNa&gt;</t>
  </si>
  <si>
    <t>CFM8911APV</t>
  </si>
  <si>
    <t>CFMSTDBMOV</t>
  </si>
  <si>
    <t>CFM8911EJECU&lt;ChlNa&gt;</t>
  </si>
  <si>
    <t>CFM8911EJECU</t>
  </si>
  <si>
    <t>CFMSTDBMOE</t>
  </si>
  <si>
    <t>CFM8289APV&lt;ChlNa&gt;</t>
  </si>
  <si>
    <t>CFM8289APV</t>
  </si>
  <si>
    <t>Bbva Acciones Nacionales</t>
  </si>
  <si>
    <t>CFMBBVACCV</t>
  </si>
  <si>
    <t>CFM8289E&lt;ChlNa&gt;</t>
  </si>
  <si>
    <t>CFM8289E</t>
  </si>
  <si>
    <t>CFMBBVACCE</t>
  </si>
  <si>
    <t>CFM8289GLOBA&lt;ChlNa&gt;</t>
  </si>
  <si>
    <t>CFM8289GLOBA</t>
  </si>
  <si>
    <t>CFMBBVACCG</t>
  </si>
  <si>
    <t>CFM8289INVER&lt;ChlNa&gt;</t>
  </si>
  <si>
    <t>CFM8289INVER</t>
  </si>
  <si>
    <t>CFMBBVACCI</t>
  </si>
  <si>
    <t>CFM8289PATRI&lt;ChlNa&gt;</t>
  </si>
  <si>
    <t>CFM8289PATRI</t>
  </si>
  <si>
    <t>CFMBBVACCP</t>
  </si>
  <si>
    <t>CFM8289PERSO&lt;ChlNa&gt;</t>
  </si>
  <si>
    <t>CFM8289PERSO</t>
  </si>
  <si>
    <t>CFMBBVBANS</t>
  </si>
  <si>
    <t>CFM8741A&lt;ChlNa&gt;</t>
  </si>
  <si>
    <t>CFM8741A</t>
  </si>
  <si>
    <t>Bbva Activa D</t>
  </si>
  <si>
    <t>CFMBBVACAA</t>
  </si>
  <si>
    <t>CFM8741APV&lt;ChlNa&gt;</t>
  </si>
  <si>
    <t>CFM8741APV</t>
  </si>
  <si>
    <t>CFMBBVACPV</t>
  </si>
  <si>
    <t>CFM8741E&lt;ChlNa&gt;</t>
  </si>
  <si>
    <t>CFM8741E</t>
  </si>
  <si>
    <t>CFMBBVACAE</t>
  </si>
  <si>
    <t>CFM8741GLOBA&lt;ChlNa&gt;</t>
  </si>
  <si>
    <t>CFM8741GLOBA</t>
  </si>
  <si>
    <t>CFMBBVACAL</t>
  </si>
  <si>
    <t>CFM8741INVER&lt;ChlNa&gt;</t>
  </si>
  <si>
    <t>CFM8741INVER</t>
  </si>
  <si>
    <t>CFMBBVACAR</t>
  </si>
  <si>
    <t>CFM8741PATRI&lt;ChlNa&gt;</t>
  </si>
  <si>
    <t>CFM8741PATRI</t>
  </si>
  <si>
    <t>CFMBBVACAP</t>
  </si>
  <si>
    <t>CFM8741V&lt;ChlNa&gt;</t>
  </si>
  <si>
    <t>CFM8741V</t>
  </si>
  <si>
    <t>CFMBBVACAV</t>
  </si>
  <si>
    <t>CFM8116A&lt;ChlNa&gt;</t>
  </si>
  <si>
    <t>CFM8116A</t>
  </si>
  <si>
    <t>Bbva Administración Activa Mixta</t>
  </si>
  <si>
    <t>CFMBBVR50A</t>
  </si>
  <si>
    <t>CFM8116APV&lt;ChlNa&gt;</t>
  </si>
  <si>
    <t>CFM8116APV</t>
  </si>
  <si>
    <t>CFMBBVR50P</t>
  </si>
  <si>
    <t>CFM8116E&lt;ChlNa&gt;</t>
  </si>
  <si>
    <t>CFM8116E</t>
  </si>
  <si>
    <t>CFMBBVR50E</t>
  </si>
  <si>
    <t>CFM8116GLOBA&lt;ChlNa&gt;</t>
  </si>
  <si>
    <t>CFM8116GLOBA</t>
  </si>
  <si>
    <t>CFMBBVR50G</t>
  </si>
  <si>
    <t>CFM8116INVER&lt;ChlNa&gt;</t>
  </si>
  <si>
    <t>CFM8116INVER</t>
  </si>
  <si>
    <t>CFMBBVR50I</t>
  </si>
  <si>
    <t>CFM8116PATRI&lt;ChlNa&gt;</t>
  </si>
  <si>
    <t>CFM8116PATRI</t>
  </si>
  <si>
    <t>CFMBBVR50T</t>
  </si>
  <si>
    <t>CFM8116PERSO&lt;ChlNa&gt;</t>
  </si>
  <si>
    <t>CFM8116PERSO</t>
  </si>
  <si>
    <t>CFMBBVAACS</t>
  </si>
  <si>
    <t>CFM8740A&lt;ChlNa&gt;</t>
  </si>
  <si>
    <t>CFM8740A</t>
  </si>
  <si>
    <t>Bbva Administracion Activa Total</t>
  </si>
  <si>
    <t>CFMBBVAONA</t>
  </si>
  <si>
    <t>CFM8740APV&lt;ChlNa&gt;</t>
  </si>
  <si>
    <t>CFM8740APV</t>
  </si>
  <si>
    <t>CFMBBVAOAP</t>
  </si>
  <si>
    <t>CFM8740E&lt;ChlNa&gt;</t>
  </si>
  <si>
    <t>CFM8740E</t>
  </si>
  <si>
    <t>CFMBBVAONE</t>
  </si>
  <si>
    <t>CFM8740GLOBA&lt;ChlNa&gt;</t>
  </si>
  <si>
    <t>CFM8740GLOBA</t>
  </si>
  <si>
    <t>CFMBBVAONG</t>
  </si>
  <si>
    <t>CFM8740INVER&lt;ChlNa&gt;</t>
  </si>
  <si>
    <t>CFM8740INVER</t>
  </si>
  <si>
    <t>CFMBBVAONI</t>
  </si>
  <si>
    <t>CFM8740PATRI&lt;ChlNa&gt;</t>
  </si>
  <si>
    <t>CFM8740PATRI</t>
  </si>
  <si>
    <t>CFMBBVAONP</t>
  </si>
  <si>
    <t>CFM8740PERSO&lt;ChlNa&gt;</t>
  </si>
  <si>
    <t>CFM8740PERSO</t>
  </si>
  <si>
    <t>CFMBBVACAS</t>
  </si>
  <si>
    <t>CFM8858APV&lt;ChlNa&gt;</t>
  </si>
  <si>
    <t>CFM8858APV</t>
  </si>
  <si>
    <t>Bbva Andino</t>
  </si>
  <si>
    <t>Accionario países MILA</t>
  </si>
  <si>
    <t>CFMBBVANDV</t>
  </si>
  <si>
    <t>CFM8858GLOBA&lt;ChlNa&gt;</t>
  </si>
  <si>
    <t>CFM8858GLOBA</t>
  </si>
  <si>
    <t>CFMBBVANDL</t>
  </si>
  <si>
    <t>CFM8858INVER&lt;ChlNa&gt;</t>
  </si>
  <si>
    <t>CFM8858INVER</t>
  </si>
  <si>
    <t>CFMBBVANDR</t>
  </si>
  <si>
    <t>CFM8858PATRI&lt;ChlNa&gt;</t>
  </si>
  <si>
    <t>CFM8858PATRI</t>
  </si>
  <si>
    <t>CFMBBVANDP</t>
  </si>
  <si>
    <t>CFM8858PERSO&lt;ChlNa&gt;</t>
  </si>
  <si>
    <t>CFM8858PERSO</t>
  </si>
  <si>
    <t>CFMBBVANDS</t>
  </si>
  <si>
    <t>CFM8481APV&lt;ChlNa&gt;</t>
  </si>
  <si>
    <t>CFM8481APV</t>
  </si>
  <si>
    <t>Bbva Asia - Pacifico</t>
  </si>
  <si>
    <t>CFMBBVACOA</t>
  </si>
  <si>
    <t>CFM8481GLOBA&lt;ChlNa&gt;</t>
  </si>
  <si>
    <t>CFM8481GLOBA</t>
  </si>
  <si>
    <t>CFMBBVACOG</t>
  </si>
  <si>
    <t>CFM8481INVER&lt;ChlNa&gt;</t>
  </si>
  <si>
    <t>CFM8481INVER</t>
  </si>
  <si>
    <t>CFMBBVACOI</t>
  </si>
  <si>
    <t>CFM8481PATRI&lt;ChlNa&gt;</t>
  </si>
  <si>
    <t>CFM8481PATRI</t>
  </si>
  <si>
    <t>CFMBBVACOP</t>
  </si>
  <si>
    <t>CFM8481PERSO&lt;ChlNa&gt;</t>
  </si>
  <si>
    <t>CFM8481PERSO</t>
  </si>
  <si>
    <t>CFMBBVACOS</t>
  </si>
  <si>
    <t>CFM8244A&lt;ChlNa&gt;</t>
  </si>
  <si>
    <t>CFM8244A</t>
  </si>
  <si>
    <t>Bbva Bonos Latam</t>
  </si>
  <si>
    <t>CFMBBVMUNA</t>
  </si>
  <si>
    <t>CFM8244E&lt;ChlNa&gt;</t>
  </si>
  <si>
    <t>CFM8244E</t>
  </si>
  <si>
    <t>CFMBBVMUNE</t>
  </si>
  <si>
    <t>CFM8244INSTI&lt;ChlNa&gt;</t>
  </si>
  <si>
    <t>CFM8244INSTI</t>
  </si>
  <si>
    <t>CFMBBVBAMT</t>
  </si>
  <si>
    <t>CFM8244USD&lt;ChlNa&gt;</t>
  </si>
  <si>
    <t>CFM8244USD</t>
  </si>
  <si>
    <t>USD</t>
  </si>
  <si>
    <t>CFMBBVMUNS</t>
  </si>
  <si>
    <t>CFM8484APV&lt;ChlNa&gt;</t>
  </si>
  <si>
    <t>CFM8484APV</t>
  </si>
  <si>
    <t>Bbva Europa</t>
  </si>
  <si>
    <t>CFMBBVEPAA</t>
  </si>
  <si>
    <t>CFM8484GLOBA&lt;ChlNa&gt;</t>
  </si>
  <si>
    <t>CFM8484GLOBA</t>
  </si>
  <si>
    <t>CFMBBVEPAG</t>
  </si>
  <si>
    <t>CFM8484INVER&lt;ChlNa&gt;</t>
  </si>
  <si>
    <t>CFM8484INVER</t>
  </si>
  <si>
    <t>CFMBBVEPAI</t>
  </si>
  <si>
    <t>CFM8484PATRI&lt;ChlNa&gt;</t>
  </si>
  <si>
    <t>CFM8484PATRI</t>
  </si>
  <si>
    <t>CFMBBVEPAP</t>
  </si>
  <si>
    <t>CFM8484PERSO&lt;ChlNa&gt;</t>
  </si>
  <si>
    <t>CFM8484PERSO</t>
  </si>
  <si>
    <t>CFMBBVEPAS</t>
  </si>
  <si>
    <t>CFM8111A&lt;ChlNa&gt;</t>
  </si>
  <si>
    <t>CFM8111A</t>
  </si>
  <si>
    <t>Bbva Excelencia</t>
  </si>
  <si>
    <t>CFMBBVEXCA</t>
  </si>
  <si>
    <t>CFM8111B&lt;ChlNa&gt;</t>
  </si>
  <si>
    <t>CFM8111B</t>
  </si>
  <si>
    <t>CFMBBVEXCB</t>
  </si>
  <si>
    <t>CFM8111E&lt;ChlNa&gt;</t>
  </si>
  <si>
    <t>CFM8111E</t>
  </si>
  <si>
    <t>CFMBBVEXCE</t>
  </si>
  <si>
    <t>CFM8111GLOBA&lt;ChlNa&gt;</t>
  </si>
  <si>
    <t>CFM8111GLOBA</t>
  </si>
  <si>
    <t>CFMBBVEIAG</t>
  </si>
  <si>
    <t>CFM8111V&lt;ChlNa&gt;</t>
  </si>
  <si>
    <t>CFM8111V</t>
  </si>
  <si>
    <t>CFMBBVMOMV</t>
  </si>
  <si>
    <t>CFM8106APV&lt;ChlNa&gt;</t>
  </si>
  <si>
    <t>CFM8106APV</t>
  </si>
  <si>
    <t>Bbva Familia</t>
  </si>
  <si>
    <t>CFMBBVBIAV</t>
  </si>
  <si>
    <t>CFM8106E&lt;ChlNa&gt;</t>
  </si>
  <si>
    <t>CFM8106E</t>
  </si>
  <si>
    <t>CFMBBVFAME</t>
  </si>
  <si>
    <t>CFM8106GLOBA&lt;ChlNa&gt;</t>
  </si>
  <si>
    <t>CFM8106GLOBA</t>
  </si>
  <si>
    <t>CFMBBVBIAL</t>
  </si>
  <si>
    <t>CFM8106INVER&lt;ChlNa&gt;</t>
  </si>
  <si>
    <t>CFM8106INVER</t>
  </si>
  <si>
    <t>CFMBBVBIAI</t>
  </si>
  <si>
    <t>CFM8106PATRI&lt;ChlNa&gt;</t>
  </si>
  <si>
    <t>CFM8106PATRI</t>
  </si>
  <si>
    <t>CFMBBVBIAP</t>
  </si>
  <si>
    <t>CFM8106V&lt;ChlNa&gt;</t>
  </si>
  <si>
    <t>CFM8106V</t>
  </si>
  <si>
    <t>CFMBBVFAMV</t>
  </si>
  <si>
    <t>CFM8105A&lt;ChlNa&gt;</t>
  </si>
  <si>
    <t>CFM8105A</t>
  </si>
  <si>
    <t>Bbva Futuro</t>
  </si>
  <si>
    <t>Fondos de deuda &gt; 365 dias nacional, inversion en UF &gt; 5 años</t>
  </si>
  <si>
    <t>CFMBBVFROA</t>
  </si>
  <si>
    <t>CFM8105APV&lt;ChlNa&gt;</t>
  </si>
  <si>
    <t>CFM8105APV</t>
  </si>
  <si>
    <t>CFMBBVFROV</t>
  </si>
  <si>
    <t>CFM8105E&lt;ChlNa&gt;</t>
  </si>
  <si>
    <t>CFM8105E</t>
  </si>
  <si>
    <t>CFMBBVFROE</t>
  </si>
  <si>
    <t>CFM8105GLOBA&lt;ChlNa&gt;</t>
  </si>
  <si>
    <t>CFM8105GLOBA</t>
  </si>
  <si>
    <t>CFMBBVFROG</t>
  </si>
  <si>
    <t>CFM8105INVER&lt;ChlNa&gt;</t>
  </si>
  <si>
    <t>CFM8105INVER</t>
  </si>
  <si>
    <t>CFMBBVFROI</t>
  </si>
  <si>
    <t>CFM8105PATRI&lt;ChlNa&gt;</t>
  </si>
  <si>
    <t>CFM8105PATRI</t>
  </si>
  <si>
    <t>CFMBBVFROP</t>
  </si>
  <si>
    <t>CFM8105V&lt;ChlNa&gt;</t>
  </si>
  <si>
    <t>CFM8105V</t>
  </si>
  <si>
    <t>CFMBBVFTRV</t>
  </si>
  <si>
    <t>CFM8104A&lt;ChlNa&gt;</t>
  </si>
  <si>
    <t>CFM8104A</t>
  </si>
  <si>
    <t>Bbva Ganancia</t>
  </si>
  <si>
    <t>CFMBBVGIAA</t>
  </si>
  <si>
    <t>CFM8104E&lt;ChlNa&gt;</t>
  </si>
  <si>
    <t>CFM8104E</t>
  </si>
  <si>
    <t>CFMBBVGIAE</t>
  </si>
  <si>
    <t>CFM8104GLOBA&lt;ChlNa&gt;</t>
  </si>
  <si>
    <t>CFM8104GLOBA</t>
  </si>
  <si>
    <t>CFMBBVGIAL</t>
  </si>
  <si>
    <t>CFM8104INVER&lt;ChlNa&gt;</t>
  </si>
  <si>
    <t>CFM8104INVER</t>
  </si>
  <si>
    <t>CFMBBVGIAR</t>
  </si>
  <si>
    <t>CFM8104PATRI&lt;ChlNa&gt;</t>
  </si>
  <si>
    <t>CFM8104PATRI</t>
  </si>
  <si>
    <t>CFMBBVGIAP</t>
  </si>
  <si>
    <t>CFM8482APV&lt;ChlNa&gt;</t>
  </si>
  <si>
    <t>CFM8482APV</t>
  </si>
  <si>
    <t>Bbva Latam</t>
  </si>
  <si>
    <t>CFMBBVLAMA</t>
  </si>
  <si>
    <t>CFM8482GLOBA&lt;ChlNa&gt;</t>
  </si>
  <si>
    <t>CFM8482GLOBA</t>
  </si>
  <si>
    <t>CFMBBVLAMG</t>
  </si>
  <si>
    <t>CFM8482INSTI&lt;ChlNa&gt;</t>
  </si>
  <si>
    <t>CFM8482INSTI</t>
  </si>
  <si>
    <t>CFMBBVLISI</t>
  </si>
  <si>
    <t>CFM8482INVER&lt;ChlNa&gt;</t>
  </si>
  <si>
    <t>CFM8482INVER</t>
  </si>
  <si>
    <t>CFMBBVLIVI</t>
  </si>
  <si>
    <t>CFM8482PATRI&lt;ChlNa&gt;</t>
  </si>
  <si>
    <t>CFM8482PATRI</t>
  </si>
  <si>
    <t>CFMBBVLPAP</t>
  </si>
  <si>
    <t>CFM8482PERSO&lt;ChlNa&gt;</t>
  </si>
  <si>
    <t>CFM8482PERSO</t>
  </si>
  <si>
    <t>CFMBBVLPEP</t>
  </si>
  <si>
    <t>CFM8325A&lt;ChlNa&gt;</t>
  </si>
  <si>
    <t>CFM8325A</t>
  </si>
  <si>
    <t>Bbva Liquidez Dolar</t>
  </si>
  <si>
    <t>CFMBBVLQDA</t>
  </si>
  <si>
    <t>CFM8325E&lt;ChlNa&gt;</t>
  </si>
  <si>
    <t>CFM8325E</t>
  </si>
  <si>
    <t>CFMBBVLQDE</t>
  </si>
  <si>
    <t>CFM8325USD&lt;ChlNa&gt;</t>
  </si>
  <si>
    <t>CFM8325USD</t>
  </si>
  <si>
    <t>CFMBBVLARU</t>
  </si>
  <si>
    <t>CFM8757UNICA&lt;ChlNa&gt;</t>
  </si>
  <si>
    <t>CFM8757UNICA</t>
  </si>
  <si>
    <t>Bbva Monetario I</t>
  </si>
  <si>
    <t>CFMBBVMONI</t>
  </si>
  <si>
    <t>CFM8117A&lt;ChlNa&gt;</t>
  </si>
  <si>
    <t>CFM8117A</t>
  </si>
  <si>
    <t>Bbva Renta Maxima</t>
  </si>
  <si>
    <t>CFMBBVRMXA</t>
  </si>
  <si>
    <t>CFM8117B&lt;ChlNa&gt;</t>
  </si>
  <si>
    <t>CFM8117B</t>
  </si>
  <si>
    <t>CFMBBVRMXB</t>
  </si>
  <si>
    <t>CFM8117E&lt;ChlNa&gt;</t>
  </si>
  <si>
    <t>CFM8117E</t>
  </si>
  <si>
    <t>CFMBBVRMXE</t>
  </si>
  <si>
    <t>CFM8117V&lt;ChlNa&gt;</t>
  </si>
  <si>
    <t>CFM8117V</t>
  </si>
  <si>
    <t>CFMBBVRMXV</t>
  </si>
  <si>
    <t>CFM8609A&lt;ChlNa&gt;</t>
  </si>
  <si>
    <t>CFM8609A</t>
  </si>
  <si>
    <t>Bbva Renta Optima</t>
  </si>
  <si>
    <t>CFMBBVRTAA</t>
  </si>
  <si>
    <t>CFM8609APV&lt;ChlNa&gt;</t>
  </si>
  <si>
    <t>CFM8609APV</t>
  </si>
  <si>
    <t>CFMBBVRTAV</t>
  </si>
  <si>
    <t>CFM8609E&lt;ChlNa&gt;</t>
  </si>
  <si>
    <t>CFM8609E</t>
  </si>
  <si>
    <t>CFMBBVRTAE</t>
  </si>
  <si>
    <t>CFM8609GLOBA&lt;ChlNa&gt;</t>
  </si>
  <si>
    <t>CFM8609GLOBA</t>
  </si>
  <si>
    <t>CFMBBVRTAL</t>
  </si>
  <si>
    <t>CFM8609INVER&lt;ChlNa&gt;</t>
  </si>
  <si>
    <t>CFM8609INVER</t>
  </si>
  <si>
    <t>CFMBBVRTAR</t>
  </si>
  <si>
    <t>CFM8609PATRI&lt;ChlNa&gt;</t>
  </si>
  <si>
    <t>CFM8609PATRI</t>
  </si>
  <si>
    <t>CFMBBVRTAP</t>
  </si>
  <si>
    <t>CFM8609V&lt;ChlNa&gt;</t>
  </si>
  <si>
    <t>CFM8609V</t>
  </si>
  <si>
    <t>CFMBBVREAV</t>
  </si>
  <si>
    <t>CFM8480APV&lt;ChlNa&gt;</t>
  </si>
  <si>
    <t>CFM8480APV</t>
  </si>
  <si>
    <t>Bbva Usa</t>
  </si>
  <si>
    <t>Accionario EEUU</t>
  </si>
  <si>
    <t>CFMBBVUSAA</t>
  </si>
  <si>
    <t>CFM8480GLOBA&lt;ChlNa&gt;</t>
  </si>
  <si>
    <t>CFM8480GLOBA</t>
  </si>
  <si>
    <t>CFMBBVUSAG</t>
  </si>
  <si>
    <t>CFM8480INVER&lt;ChlNa&gt;</t>
  </si>
  <si>
    <t>CFM8480INVER</t>
  </si>
  <si>
    <t>CFMBBVUSAI</t>
  </si>
  <si>
    <t>CFM8480PAT&lt;ChlNa&gt;</t>
  </si>
  <si>
    <t>CFM8480PAT</t>
  </si>
  <si>
    <t>PAT</t>
  </si>
  <si>
    <t>CFMBBVUSAP</t>
  </si>
  <si>
    <t>CFM8480PERSO&lt;ChlNa&gt;</t>
  </si>
  <si>
    <t>CFM8480PERSO</t>
  </si>
  <si>
    <t>CFMBBVUSAS</t>
  </si>
  <si>
    <t>CFM8304A&lt;ChlNa&gt;</t>
  </si>
  <si>
    <t>CFM8304A</t>
  </si>
  <si>
    <t>Bbva Valor Plus</t>
  </si>
  <si>
    <t>CFMBBVVPLU</t>
  </si>
  <si>
    <t>CFM8304APV&lt;ChlNa&gt;</t>
  </si>
  <si>
    <t>CFM8304APV</t>
  </si>
  <si>
    <t>CFMBBVVPLV</t>
  </si>
  <si>
    <t>CFM8304E&lt;ChlNa&gt;</t>
  </si>
  <si>
    <t>CFM8304E</t>
  </si>
  <si>
    <t>CFMBBVVPLE</t>
  </si>
  <si>
    <t>CFM8304GLOBA&lt;ChlNa&gt;</t>
  </si>
  <si>
    <t>CFM8304GLOBA</t>
  </si>
  <si>
    <t>CFMBBVVPLG</t>
  </si>
  <si>
    <t>CFM8304INVER&lt;ChlNa&gt;</t>
  </si>
  <si>
    <t>CFM8304INVER</t>
  </si>
  <si>
    <t>CFMBBVVPLI</t>
  </si>
  <si>
    <t>CFM8304PATRI&lt;ChlNa&gt;</t>
  </si>
  <si>
    <t>CFM8304PATRI</t>
  </si>
  <si>
    <t>CFMBBVVPLP</t>
  </si>
  <si>
    <t>CFM8304PERSO&lt;ChlNa&gt;</t>
  </si>
  <si>
    <t>CFM8304PERSO</t>
  </si>
  <si>
    <t>CFMBBVVPSV</t>
  </si>
  <si>
    <t>CFM8970UNICA&lt;ChlNa&gt;</t>
  </si>
  <si>
    <t>CFM8970UNICA</t>
  </si>
  <si>
    <t>Bci B. Latino</t>
  </si>
  <si>
    <t>CFMBCIBLAT</t>
  </si>
  <si>
    <t>CFM8107AP&lt;ChlNa&gt;</t>
  </si>
  <si>
    <t>CFM8107AP</t>
  </si>
  <si>
    <t>Bci Competitivo</t>
  </si>
  <si>
    <t>AP</t>
  </si>
  <si>
    <t>CFMBCICPAP</t>
  </si>
  <si>
    <t>CFM8107APV&lt;ChlNa&gt;</t>
  </si>
  <si>
    <t>CFM8107APV</t>
  </si>
  <si>
    <t>CFMBCICOMV</t>
  </si>
  <si>
    <t>CFM8107CLASS&lt;ChlNa&gt;</t>
  </si>
  <si>
    <t>CFM8107CLASS</t>
  </si>
  <si>
    <t>CLASS</t>
  </si>
  <si>
    <t>CFM8107E&lt;ChlNa&gt;</t>
  </si>
  <si>
    <t>CFM8107E</t>
  </si>
  <si>
    <t>CFMBCICOME</t>
  </si>
  <si>
    <t>CFM8107GAMMA&lt;ChlNa&gt;</t>
  </si>
  <si>
    <t>CFM8107GAMMA</t>
  </si>
  <si>
    <t>GAMMA</t>
  </si>
  <si>
    <t>CFMBCICOMG</t>
  </si>
  <si>
    <t>CFM8045APV</t>
  </si>
  <si>
    <t>Bci Conveniencia</t>
  </si>
  <si>
    <t>CFMBCICVAV</t>
  </si>
  <si>
    <t>CFM8045CLASI</t>
  </si>
  <si>
    <t>CFMBCICVAC</t>
  </si>
  <si>
    <t>CFM8045FAMIL</t>
  </si>
  <si>
    <t>CFMBCICVAF</t>
  </si>
  <si>
    <t>CFM8045GAMMA</t>
  </si>
  <si>
    <t>CFMBCICIAG</t>
  </si>
  <si>
    <t>CFM8327AP&lt;ChlNa&gt;</t>
  </si>
  <si>
    <t>CFM8327AP</t>
  </si>
  <si>
    <t>Bci De Negocios</t>
  </si>
  <si>
    <t>CFM8327APV&lt;ChlNa&gt;</t>
  </si>
  <si>
    <t>CFM8327APV</t>
  </si>
  <si>
    <t>CFMBCIBOSV</t>
  </si>
  <si>
    <t>CFM8327BCI&lt;ChlNa&gt;</t>
  </si>
  <si>
    <t>CFM8327BCI</t>
  </si>
  <si>
    <t>CFMBCINGB1</t>
  </si>
  <si>
    <t>CFM8327BP&lt;ChlNa&gt;</t>
  </si>
  <si>
    <t>CFM8327BP</t>
  </si>
  <si>
    <t>BP</t>
  </si>
  <si>
    <t>CFM8327CLASI&lt;ChlNa&gt;</t>
  </si>
  <si>
    <t>CFM8327CLASI</t>
  </si>
  <si>
    <t>CFMBCINGCS</t>
  </si>
  <si>
    <t>CFM8327FAMIL&lt;ChlNa&gt;</t>
  </si>
  <si>
    <t>CFM8327FAMIL</t>
  </si>
  <si>
    <t>CFMBCIBOSF</t>
  </si>
  <si>
    <t>CFM8064A&lt;ChlNa&gt;</t>
  </si>
  <si>
    <t>CFM8064A</t>
  </si>
  <si>
    <t>Bci De Personas</t>
  </si>
  <si>
    <t>CFMBCIPESA</t>
  </si>
  <si>
    <t>CFM8064ALPAT&lt;ChlNa&gt;</t>
  </si>
  <si>
    <t>CFM8064ALPAT</t>
  </si>
  <si>
    <t>CFMBCIPEAV</t>
  </si>
  <si>
    <t>CFM8064APV&lt;ChlNa&gt;</t>
  </si>
  <si>
    <t>CFM8064APV</t>
  </si>
  <si>
    <t>CFMBCIDPSV</t>
  </si>
  <si>
    <t>CFM8064BCI&lt;ChlNa&gt;</t>
  </si>
  <si>
    <t>CFM8064BCI</t>
  </si>
  <si>
    <t>CFM8064BPRIV&lt;ChlNa&gt;</t>
  </si>
  <si>
    <t>CFM8064BPRIV</t>
  </si>
  <si>
    <t>CFMBCIDPSB</t>
  </si>
  <si>
    <t>CFM8064CLASI&lt;ChlNa&gt;</t>
  </si>
  <si>
    <t>CFM8064CLASI</t>
  </si>
  <si>
    <t>CFMBCIPECL</t>
  </si>
  <si>
    <t>CFM8064FAMIL&lt;ChlNa&gt;</t>
  </si>
  <si>
    <t>CFM8064FAMIL</t>
  </si>
  <si>
    <t>CFMBCIDPSF</t>
  </si>
  <si>
    <t>CFM8037A&lt;ChlNa&gt;</t>
  </si>
  <si>
    <t>CFM8037A</t>
  </si>
  <si>
    <t>Bci Deposito Efectivo</t>
  </si>
  <si>
    <t>CFMBCIEFEA</t>
  </si>
  <si>
    <t>CFM8037ALPAT&lt;ChlNa&gt;</t>
  </si>
  <si>
    <t>CFM8037ALPAT</t>
  </si>
  <si>
    <t>CFMBCIEFAP</t>
  </si>
  <si>
    <t>CFM8037APV&lt;ChlNa&gt;</t>
  </si>
  <si>
    <t>CFM8037APV</t>
  </si>
  <si>
    <t>CFMBCIDEFV</t>
  </si>
  <si>
    <t>CFM8037APVC&lt;ChlNa&gt;</t>
  </si>
  <si>
    <t>CFM8037APVC</t>
  </si>
  <si>
    <t>APVC</t>
  </si>
  <si>
    <t>CFMBCIDECV</t>
  </si>
  <si>
    <t>CFM8037CLASI&lt;ChlNa&gt;</t>
  </si>
  <si>
    <t>CFM8037CLASI</t>
  </si>
  <si>
    <t>CFMBCIEFCL</t>
  </si>
  <si>
    <t>CFM8037FAMIL&lt;ChlNa&gt;</t>
  </si>
  <si>
    <t>CFM8037FAMIL</t>
  </si>
  <si>
    <t>CFMBCIEFFA</t>
  </si>
  <si>
    <t>CFM8037GAMMA&lt;ChlNa&gt;</t>
  </si>
  <si>
    <t>CFM8037GAMMA</t>
  </si>
  <si>
    <t>CFMBCIEFEG</t>
  </si>
  <si>
    <t>CFM8037I&lt;ChlNa&gt;</t>
  </si>
  <si>
    <t>CFM8037I</t>
  </si>
  <si>
    <t>CFMBCIEFEI</t>
  </si>
  <si>
    <t>CFM8702ALTOP</t>
  </si>
  <si>
    <t>Bci Divisa</t>
  </si>
  <si>
    <t>ALTOP</t>
  </si>
  <si>
    <t>CFMBCIDSAA</t>
  </si>
  <si>
    <t>CFM8702CLASI</t>
  </si>
  <si>
    <t>CFMBCIDSAC</t>
  </si>
  <si>
    <t>CFM8976UNICA&lt;ChlNa&gt;</t>
  </si>
  <si>
    <t>CFM8976UNICA</t>
  </si>
  <si>
    <t>Bci Eficaz</t>
  </si>
  <si>
    <t>CFMBCIEFCZ</t>
  </si>
  <si>
    <t>CFM8730AP&lt;ChlNa&gt;</t>
  </si>
  <si>
    <t>CFM8730AP</t>
  </si>
  <si>
    <t>Bci Eficiente</t>
  </si>
  <si>
    <t>CMFBCIFIC</t>
  </si>
  <si>
    <t>CFM8730CLASS&lt;ChlNa&gt;</t>
  </si>
  <si>
    <t>CFM8730CLASS</t>
  </si>
  <si>
    <t>CFMBCIEFSS</t>
  </si>
  <si>
    <t>CFM8730E&lt;ChlNa&gt;</t>
  </si>
  <si>
    <t>CFM8730E</t>
  </si>
  <si>
    <t>CFMBCIEFIP</t>
  </si>
  <si>
    <t>CFM8608A&lt;ChlNa&gt;</t>
  </si>
  <si>
    <t>CFM8608A</t>
  </si>
  <si>
    <t>Bci Express</t>
  </si>
  <si>
    <t>CFMBCIEXPA</t>
  </si>
  <si>
    <t>CFM8608CLASI&lt;ChlNa&gt;</t>
  </si>
  <si>
    <t>CFM8608CLASI</t>
  </si>
  <si>
    <t>CFMBCIEXCL</t>
  </si>
  <si>
    <t>CFM8108ALPAT&lt;ChlNa&gt;</t>
  </si>
  <si>
    <t>CFM8108ALPAT</t>
  </si>
  <si>
    <t>Bci Gran Valor</t>
  </si>
  <si>
    <t>Fondos de deuda &gt; 365 dias nacional, inversion UF &gt; 3 años y =&lt;5</t>
  </si>
  <si>
    <t>CFMBCIGVRP</t>
  </si>
  <si>
    <t>CFM8108APV&lt;ChlNa&gt;</t>
  </si>
  <si>
    <t>CFM8108APV</t>
  </si>
  <si>
    <t>CFMBCIGVCL</t>
  </si>
  <si>
    <t>CFM8108BCI&lt;ChlNa&gt;</t>
  </si>
  <si>
    <t>CFM8108BCI</t>
  </si>
  <si>
    <t>CFM8108BPRIV&lt;ChlNa&gt;</t>
  </si>
  <si>
    <t>CFM8108BPRIV</t>
  </si>
  <si>
    <t>CFMBCIGVRB</t>
  </si>
  <si>
    <t>CFM8108CLASI&lt;ChlNa&gt;</t>
  </si>
  <si>
    <t>CFM8108CLASI</t>
  </si>
  <si>
    <t>CFMBCIGVRC</t>
  </si>
  <si>
    <t>CFM8108FAMIL&lt;ChlNa&gt;</t>
  </si>
  <si>
    <t>CFM8108FAMIL</t>
  </si>
  <si>
    <t>CFMBCIGVRF</t>
  </si>
  <si>
    <t>CFM8731APV&lt;ChlNa&gt;</t>
  </si>
  <si>
    <t>CFM8731APV</t>
  </si>
  <si>
    <t>Bci Monetario</t>
  </si>
  <si>
    <t>CFMBCIMOAP</t>
  </si>
  <si>
    <t>CFM8731CLASI&lt;ChlNa&gt;</t>
  </si>
  <si>
    <t>CFM8731CLASI</t>
  </si>
  <si>
    <t>CFMBCIMOCL</t>
  </si>
  <si>
    <t>CFM8941AP&lt;ChlNa&gt;</t>
  </si>
  <si>
    <t>CFM8941AP</t>
  </si>
  <si>
    <t>Bci Negocios Uf</t>
  </si>
  <si>
    <t>CFM8941APV&lt;ChlNa&gt;</t>
  </si>
  <si>
    <t>CFM8941APV</t>
  </si>
  <si>
    <t>CFM8941BCI&lt;ChlNa&gt;</t>
  </si>
  <si>
    <t>CFM8941BCI</t>
  </si>
  <si>
    <t>CFMBCINGBC</t>
  </si>
  <si>
    <t>CFM8941BP&lt;ChlNa&gt;</t>
  </si>
  <si>
    <t>CFM8941BP</t>
  </si>
  <si>
    <t>CFM8941CLASI&lt;ChlNa&gt;</t>
  </si>
  <si>
    <t>CFM8941CLASI</t>
  </si>
  <si>
    <t>CFMBCIFUFC</t>
  </si>
  <si>
    <t>CFM8941FAMIL&lt;ChlNa&gt;</t>
  </si>
  <si>
    <t>CFM8941FAMIL</t>
  </si>
  <si>
    <t>CFMBCIFUFF</t>
  </si>
  <si>
    <t>CFM8787A&lt;ChlNa&gt;</t>
  </si>
  <si>
    <t>CFM8787A</t>
  </si>
  <si>
    <t>Bci Top Picks</t>
  </si>
  <si>
    <t>CFM8787ADC&lt;ChlNa&gt;</t>
  </si>
  <si>
    <t>CFM8787ADC</t>
  </si>
  <si>
    <t>CFM8787ALTOP&lt;ChlNa&gt;</t>
  </si>
  <si>
    <t>CFM8787ALTOP</t>
  </si>
  <si>
    <t>CFMBCITOPP</t>
  </si>
  <si>
    <t>CFM8787APV&lt;ChlNa&gt;</t>
  </si>
  <si>
    <t>CFM8787APV</t>
  </si>
  <si>
    <t>CFMBCITPIA</t>
  </si>
  <si>
    <t>CFM8787BPRIV&lt;ChlNa&gt;</t>
  </si>
  <si>
    <t>CFM8787BPRIV</t>
  </si>
  <si>
    <t>CFM8515ALPAT&lt;ChlNa&gt;</t>
  </si>
  <si>
    <t>CFM8515ALPAT</t>
  </si>
  <si>
    <t>Bci Usa</t>
  </si>
  <si>
    <t>CFMBCIUSAP</t>
  </si>
  <si>
    <t>CFM8515BPRIV&lt;ChlNa&gt;</t>
  </si>
  <si>
    <t>CFM8515BPRIV</t>
  </si>
  <si>
    <t>CFMBCIUSAB</t>
  </si>
  <si>
    <t>CFM8515CLASI&lt;ChlNa&gt;</t>
  </si>
  <si>
    <t>CFM8515CLASI</t>
  </si>
  <si>
    <t>CFMBCIUSAC</t>
  </si>
  <si>
    <t>CFM9864UNICA&lt;ChlNa&gt;</t>
  </si>
  <si>
    <t>CFM9864UNICA</t>
  </si>
  <si>
    <t>Best Coupon Europe</t>
  </si>
  <si>
    <t>CFM9884UNICA&lt;ChlNa&gt;</t>
  </si>
  <si>
    <t>CFM9884UNICA</t>
  </si>
  <si>
    <t>Best Coupon Usa</t>
  </si>
  <si>
    <t>CFM8807A&lt;ChlNa&gt;</t>
  </si>
  <si>
    <t>CFM8807A</t>
  </si>
  <si>
    <t>Bestado Bnp Par Mas Renta Bicentenario</t>
  </si>
  <si>
    <t>CFMESTMRBA</t>
  </si>
  <si>
    <t>CFM8807APV&lt;ChlNa&gt;</t>
  </si>
  <si>
    <t>CFM8807APV</t>
  </si>
  <si>
    <t>CFMESTMRBV</t>
  </si>
  <si>
    <t>CFM8807B&lt;ChlNa&gt;</t>
  </si>
  <si>
    <t>CFM8807B</t>
  </si>
  <si>
    <t>CFMESTMRBB</t>
  </si>
  <si>
    <t>CFM8807BE&lt;ChlNa&gt;</t>
  </si>
  <si>
    <t>CFM8807BE</t>
  </si>
  <si>
    <t>CFM8807C&lt;ChlNa&gt;</t>
  </si>
  <si>
    <t>CFM8807C</t>
  </si>
  <si>
    <t>CFMESTMRBC</t>
  </si>
  <si>
    <t>CFM8807F&lt;ChlNa&gt;</t>
  </si>
  <si>
    <t>CFM8807F</t>
  </si>
  <si>
    <t>CFMESTMRBF</t>
  </si>
  <si>
    <t>CFM8807I&lt;ChlNa&gt;</t>
  </si>
  <si>
    <t>CFM8807I</t>
  </si>
  <si>
    <t>CFMESTPRBI</t>
  </si>
  <si>
    <t>CFM8807VIVIENDA&lt;ChlNa&gt;</t>
  </si>
  <si>
    <t>CFM8807VIVIENDA</t>
  </si>
  <si>
    <t>CFM9693A&lt;ChlNa&gt;</t>
  </si>
  <si>
    <t>CFM9693A</t>
  </si>
  <si>
    <t>Bi Dinamico</t>
  </si>
  <si>
    <t>Banco Internacional Administradora General De Fondos S.A.</t>
  </si>
  <si>
    <t>CFMBIDINSA</t>
  </si>
  <si>
    <t>CFM9693B&lt;ChlNa&gt;</t>
  </si>
  <si>
    <t>CFM9693B</t>
  </si>
  <si>
    <t>CFMBIDINSB</t>
  </si>
  <si>
    <t>CFM9693C&lt;ChlNa&gt;</t>
  </si>
  <si>
    <t>CFM9693C</t>
  </si>
  <si>
    <t>CFMBIDINSC</t>
  </si>
  <si>
    <t>CFM9693D&lt;ChlNa&gt;</t>
  </si>
  <si>
    <t>CFM9693D</t>
  </si>
  <si>
    <t>CFMBIDINSD</t>
  </si>
  <si>
    <t>CFM9693I&lt;ChlNa&gt;</t>
  </si>
  <si>
    <t>CFM9693I</t>
  </si>
  <si>
    <t>CFMBIDINSI</t>
  </si>
  <si>
    <t>CFM9690A&lt;ChlNa&gt;</t>
  </si>
  <si>
    <t>CFM9690A</t>
  </si>
  <si>
    <t>Bi Liquidez</t>
  </si>
  <si>
    <t>CFMBILIQSA</t>
  </si>
  <si>
    <t>CFM9690B&lt;ChlNa&gt;</t>
  </si>
  <si>
    <t>CFM9690B</t>
  </si>
  <si>
    <t>CFMBILIQSB</t>
  </si>
  <si>
    <t>CFM9690C&lt;ChlNa&gt;</t>
  </si>
  <si>
    <t>CFM9690C</t>
  </si>
  <si>
    <t>CFMBILIQSC</t>
  </si>
  <si>
    <t>CFM9690D&lt;ChlNa&gt;</t>
  </si>
  <si>
    <t>CFM9690D</t>
  </si>
  <si>
    <t>CFMBILIQSD</t>
  </si>
  <si>
    <t>CFM9690G&lt;ChlNa&gt;</t>
  </si>
  <si>
    <t>CFM9690G</t>
  </si>
  <si>
    <t>CFMBILIQSG</t>
  </si>
  <si>
    <t>CFM9690I&lt;ChlNa&gt;</t>
  </si>
  <si>
    <t>CFM9690I</t>
  </si>
  <si>
    <t>CFMBILIQSI</t>
  </si>
  <si>
    <t>CFM9692A&lt;ChlNa&gt;</t>
  </si>
  <si>
    <t>CFM9692A</t>
  </si>
  <si>
    <t>Bi Mas Ahorro</t>
  </si>
  <si>
    <t>CFMBIMASSA</t>
  </si>
  <si>
    <t>CFM9692B&lt;ChlNa&gt;</t>
  </si>
  <si>
    <t>CFM9692B</t>
  </si>
  <si>
    <t>CFMBIMASSB</t>
  </si>
  <si>
    <t>CFM9692C&lt;ChlNa&gt;</t>
  </si>
  <si>
    <t>CFM9692C</t>
  </si>
  <si>
    <t>CFMBIMASSC</t>
  </si>
  <si>
    <t>CFM9692D&lt;ChlNa&gt;</t>
  </si>
  <si>
    <t>CFM9692D</t>
  </si>
  <si>
    <t>CFMBIMASSD</t>
  </si>
  <si>
    <t>CFM9692I&lt;ChlNa&gt;</t>
  </si>
  <si>
    <t>CFM9692I</t>
  </si>
  <si>
    <t>CFM9691A</t>
  </si>
  <si>
    <t>Bi Renta A Plazo</t>
  </si>
  <si>
    <t>CFMBIREPSA</t>
  </si>
  <si>
    <t>CFM9691B</t>
  </si>
  <si>
    <t>CFMBIREPSB</t>
  </si>
  <si>
    <t>CFM9691C</t>
  </si>
  <si>
    <t>CFMBIREPSC</t>
  </si>
  <si>
    <t>CFM9691D</t>
  </si>
  <si>
    <t>CFMBIREPSD</t>
  </si>
  <si>
    <t>CFM9691I</t>
  </si>
  <si>
    <t>CFMBIREPSI</t>
  </si>
  <si>
    <t>CFM8046APV&lt;ChlNa&gt;</t>
  </si>
  <si>
    <t>CFM8046APV</t>
  </si>
  <si>
    <t>Bice Acciones</t>
  </si>
  <si>
    <t>Bice Inversiones Administradora General De Fondos S.A.</t>
  </si>
  <si>
    <t>CFMBICACCB</t>
  </si>
  <si>
    <t>CFM8046CLASICA&lt;ChlNa&gt;</t>
  </si>
  <si>
    <t>CFM8046CLASICA</t>
  </si>
  <si>
    <t>CFM8046INSTITUC&lt;ChlNa&gt;</t>
  </si>
  <si>
    <t>CFM8046INSTITUC</t>
  </si>
  <si>
    <t>INSTITUCIO</t>
  </si>
  <si>
    <t>CFMBICACII</t>
  </si>
  <si>
    <t>CFM8046K&lt;ChlNa&gt;</t>
  </si>
  <si>
    <t>CFM8046K</t>
  </si>
  <si>
    <t>K</t>
  </si>
  <si>
    <t>CFM8046LARGOPLA&lt;ChlNa&gt;</t>
  </si>
  <si>
    <t>CFM8046LARGOPLA</t>
  </si>
  <si>
    <t>LARGOPLAZO</t>
  </si>
  <si>
    <t>CFMBICACCF</t>
  </si>
  <si>
    <t>CFM8046LIQUIDEZ&lt;ChlNa&gt;</t>
  </si>
  <si>
    <t>CFM8046LIQUIDEZ</t>
  </si>
  <si>
    <t>CFM8046PATRIMON&lt;ChlNa&gt;</t>
  </si>
  <si>
    <t>CFM8046PATRIMON</t>
  </si>
  <si>
    <t>PATRIMONIA</t>
  </si>
  <si>
    <t>CFM8029APV&lt;ChlNa&gt;</t>
  </si>
  <si>
    <t>CFM8029APV</t>
  </si>
  <si>
    <t>Bice Beneficio</t>
  </si>
  <si>
    <t>CFMBICBNFB</t>
  </si>
  <si>
    <t>CFM8029CLASICA&lt;ChlNa&gt;</t>
  </si>
  <si>
    <t>CFM8029CLASICA</t>
  </si>
  <si>
    <t>CFMBICBNFC</t>
  </si>
  <si>
    <t>CFM8029E&lt;ChlNa&gt;</t>
  </si>
  <si>
    <t>CFM8029E</t>
  </si>
  <si>
    <t>CFMBICBNFE</t>
  </si>
  <si>
    <t>CFM8029INSTITUC&lt;ChlNa&gt;</t>
  </si>
  <si>
    <t>CFM8029INSTITUC</t>
  </si>
  <si>
    <t>CFMBICBNFI</t>
  </si>
  <si>
    <t>CFM8029K&lt;ChlNa&gt;</t>
  </si>
  <si>
    <t>CFM8029K</t>
  </si>
  <si>
    <t>CFM8029LARGOPLA&lt;ChlNa&gt;</t>
  </si>
  <si>
    <t>CFM8029LARGOPLA</t>
  </si>
  <si>
    <t>CFMBICBNFF</t>
  </si>
  <si>
    <t>CFM8029LIQUIDEZ&lt;ChlNa&gt;</t>
  </si>
  <si>
    <t>CFM8029LIQUIDEZ</t>
  </si>
  <si>
    <t>CFM8178APV&lt;ChlNa&gt;</t>
  </si>
  <si>
    <t>CFM8178APV</t>
  </si>
  <si>
    <t>Bice Best Asia</t>
  </si>
  <si>
    <t>CFMBICBASB</t>
  </si>
  <si>
    <t>CFM8178CLASICA&lt;ChlNa&gt;</t>
  </si>
  <si>
    <t>CFM8178CLASICA</t>
  </si>
  <si>
    <t>CFMBICBASA</t>
  </si>
  <si>
    <t>CFM8178D&lt;ChlNa&gt;</t>
  </si>
  <si>
    <t>CFM8178D</t>
  </si>
  <si>
    <t>CFMBICBASD</t>
  </si>
  <si>
    <t>CFM8178G&lt;ChlNa&gt;</t>
  </si>
  <si>
    <t>CFM8178G</t>
  </si>
  <si>
    <t>CFMBICBAAG</t>
  </si>
  <si>
    <t>CFM8178INSTITUC&lt;ChlNa&gt;</t>
  </si>
  <si>
    <t>CFM8178INSTITUC</t>
  </si>
  <si>
    <t>CFMBICBASI</t>
  </si>
  <si>
    <t>CFM8178K&lt;ChlNa&gt;</t>
  </si>
  <si>
    <t>CFM8178K</t>
  </si>
  <si>
    <t>CFM8178LARGOPLA&lt;ChlNa&gt;</t>
  </si>
  <si>
    <t>CFM8178LARGOPLA</t>
  </si>
  <si>
    <t>CFMBICBASF</t>
  </si>
  <si>
    <t>CFM8178LIQUIDEZ&lt;ChlNa&gt;</t>
  </si>
  <si>
    <t>CFM8178LIQUIDEZ</t>
  </si>
  <si>
    <t>CFMBICBASC</t>
  </si>
  <si>
    <t>CFM8178PATRIMON&lt;ChlNa&gt;</t>
  </si>
  <si>
    <t>CFM8178PATRIMON</t>
  </si>
  <si>
    <t>CFMBICBASJ</t>
  </si>
  <si>
    <t>CFM8114APV&lt;ChlNa&gt;</t>
  </si>
  <si>
    <t>CFM8114APV</t>
  </si>
  <si>
    <t>Bice Best Europa</t>
  </si>
  <si>
    <t>CFMBICBEUB</t>
  </si>
  <si>
    <t>CFM8114CLASICA&lt;ChlNa&gt;</t>
  </si>
  <si>
    <t>CFM8114CLASICA</t>
  </si>
  <si>
    <t>CFMBICBEUA</t>
  </si>
  <si>
    <t>CFM8114D&lt;ChlNa&gt;</t>
  </si>
  <si>
    <t>CFM8114D</t>
  </si>
  <si>
    <t>CFMBICBEUD</t>
  </si>
  <si>
    <t>CFM8114G&lt;ChlNa&gt;</t>
  </si>
  <si>
    <t>CFM8114G</t>
  </si>
  <si>
    <t>CFMBICBPAG</t>
  </si>
  <si>
    <t>CFM8114INSTITUC&lt;ChlNa&gt;</t>
  </si>
  <si>
    <t>CFM8114INSTITUC</t>
  </si>
  <si>
    <t>CFMBICBEUI</t>
  </si>
  <si>
    <t>CFM8114K&lt;ChlNa&gt;</t>
  </si>
  <si>
    <t>CFM8114K</t>
  </si>
  <si>
    <t>CFM8114LARGOPLA&lt;ChlNa&gt;</t>
  </si>
  <si>
    <t>CFM8114LARGOPLA</t>
  </si>
  <si>
    <t>CFMBICBEUF</t>
  </si>
  <si>
    <t>CFM8114LIQUIDEZ&lt;ChlNa&gt;</t>
  </si>
  <si>
    <t>CFM8114LIQUIDEZ</t>
  </si>
  <si>
    <t>CFMBICBEUC</t>
  </si>
  <si>
    <t>CFM8114PATRIMON&lt;ChlNa&gt;</t>
  </si>
  <si>
    <t>CFM8114PATRIMON</t>
  </si>
  <si>
    <t>CFMBICBEUJ</t>
  </si>
  <si>
    <t>CFM8537APV&lt;ChlNa&gt;</t>
  </si>
  <si>
    <t>CFM8537APV</t>
  </si>
  <si>
    <t>Bice Best Latinoamerica</t>
  </si>
  <si>
    <t>CFMBICBLTB</t>
  </si>
  <si>
    <t>CFM8537CLASICA&lt;ChlNa&gt;</t>
  </si>
  <si>
    <t>CFM8537CLASICA</t>
  </si>
  <si>
    <t>CFMBICBLTA</t>
  </si>
  <si>
    <t>CFM8537D&lt;ChlNa&gt;</t>
  </si>
  <si>
    <t>CFM8537D</t>
  </si>
  <si>
    <t>CFMBICBLTD</t>
  </si>
  <si>
    <t>CFM8537G&lt;ChlNa&gt;</t>
  </si>
  <si>
    <t>CFM8537G</t>
  </si>
  <si>
    <t>CFMBICBLAG</t>
  </si>
  <si>
    <t>CFM8537INSTITUC&lt;ChlNa&gt;</t>
  </si>
  <si>
    <t>CFM8537INSTITUC</t>
  </si>
  <si>
    <t>CFMBICBLTI</t>
  </si>
  <si>
    <t>CFM8537K&lt;ChlNa&gt;</t>
  </si>
  <si>
    <t>CFM8537K</t>
  </si>
  <si>
    <t>CFM8537LARGOPLA&lt;ChlNa&gt;</t>
  </si>
  <si>
    <t>CFM8537LARGOPLA</t>
  </si>
  <si>
    <t>CFMBICBLTF</t>
  </si>
  <si>
    <t>CFM8537LIQUIDEZ&lt;ChlNa&gt;</t>
  </si>
  <si>
    <t>CFM8537LIQUIDEZ</t>
  </si>
  <si>
    <t>CFMBICBLTC</t>
  </si>
  <si>
    <t>CFM8475APV&lt;ChlNa&gt;</t>
  </si>
  <si>
    <t>CFM8475APV</t>
  </si>
  <si>
    <t>Bice Best Mercados Emergente</t>
  </si>
  <si>
    <t>Accionario emergente</t>
  </si>
  <si>
    <t>CFMBICBMEB</t>
  </si>
  <si>
    <t>CFM8475CLASICA&lt;ChlNa&gt;</t>
  </si>
  <si>
    <t>CFM8475CLASICA</t>
  </si>
  <si>
    <t>CFMBICBMEM</t>
  </si>
  <si>
    <t>CFM8475D&lt;ChlNa&gt;</t>
  </si>
  <si>
    <t>CFM8475D</t>
  </si>
  <si>
    <t>CFMBICBMED</t>
  </si>
  <si>
    <t>CFM8475G&lt;ChlNa&gt;</t>
  </si>
  <si>
    <t>CFM8475G</t>
  </si>
  <si>
    <t>CFMBICBMEG</t>
  </si>
  <si>
    <t>CFM8475INSTITUC&lt;ChlNa&gt;</t>
  </si>
  <si>
    <t>CFM8475INSTITUC</t>
  </si>
  <si>
    <t>CFMBICBMEI</t>
  </si>
  <si>
    <t>CFM8475K</t>
  </si>
  <si>
    <t>CFM8475LARGOPLA&lt;ChlNa&gt;</t>
  </si>
  <si>
    <t>CFM8475LARGOPLA</t>
  </si>
  <si>
    <t>CFMBICBMEF</t>
  </si>
  <si>
    <t>CFM8475LIQUIDEZ&lt;ChlNa&gt;</t>
  </si>
  <si>
    <t>CFM8475LIQUIDEZ</t>
  </si>
  <si>
    <t>CFMBICBMEC</t>
  </si>
  <si>
    <t>CFM8475PATRIMON&lt;ChlNa&gt;</t>
  </si>
  <si>
    <t>CFM8475PATRIMON</t>
  </si>
  <si>
    <t>CFMBICBMEJ</t>
  </si>
  <si>
    <t>CFM8183APV&lt;ChlNa&gt;</t>
  </si>
  <si>
    <t>CFM8183APV</t>
  </si>
  <si>
    <t>Bice Best Norteamerica</t>
  </si>
  <si>
    <t>CFMBICBNAB</t>
  </si>
  <si>
    <t>CFM8183CLASICA&lt;ChlNa&gt;</t>
  </si>
  <si>
    <t>CFM8183CLASICA</t>
  </si>
  <si>
    <t>CFMBICBNAA</t>
  </si>
  <si>
    <t>CFM8183D&lt;ChlNa&gt;</t>
  </si>
  <si>
    <t>CFM8183D</t>
  </si>
  <si>
    <t>CFMBICBNAD</t>
  </si>
  <si>
    <t>CFM8183G&lt;ChlNa&gt;</t>
  </si>
  <si>
    <t>CFM8183G</t>
  </si>
  <si>
    <t>CFMBICBNAG</t>
  </si>
  <si>
    <t>CFM8183INSTITUC&lt;ChlNa&gt;</t>
  </si>
  <si>
    <t>CFM8183INSTITUC</t>
  </si>
  <si>
    <t>CFMBICBNAI</t>
  </si>
  <si>
    <t>CFM8183K&lt;ChlNa&gt;</t>
  </si>
  <si>
    <t>CFM8183K</t>
  </si>
  <si>
    <t>CFM8183LARGOPLA&lt;ChlNa&gt;</t>
  </si>
  <si>
    <t>CFM8183LARGOPLA</t>
  </si>
  <si>
    <t>CFMBICBNAF</t>
  </si>
  <si>
    <t>CFM8183LIQUIDEZ&lt;ChlNa&gt;</t>
  </si>
  <si>
    <t>CFM8183LIQUIDEZ</t>
  </si>
  <si>
    <t>CFMBICBNAC</t>
  </si>
  <si>
    <t>CFM8183PATRIMON&lt;ChlNa&gt;</t>
  </si>
  <si>
    <t>CFM8183PATRIMON</t>
  </si>
  <si>
    <t>CFMBICBNAJ</t>
  </si>
  <si>
    <t>CFM8725APV&lt;ChlNa&gt;</t>
  </si>
  <si>
    <t>CFM8725APV</t>
  </si>
  <si>
    <t>Bice Brasil</t>
  </si>
  <si>
    <t>Accionario Brasil</t>
  </si>
  <si>
    <t>CFMBICBRAB</t>
  </si>
  <si>
    <t>CFM8725CLASICA&lt;ChlNa&gt;</t>
  </si>
  <si>
    <t>CFM8725CLASICA</t>
  </si>
  <si>
    <t>CFMBICBRAS</t>
  </si>
  <si>
    <t>CFM8725D&lt;ChlNa&gt;</t>
  </si>
  <si>
    <t>CFM8725D</t>
  </si>
  <si>
    <t>CFM8725G&lt;ChlNa&gt;</t>
  </si>
  <si>
    <t>CFM8725G</t>
  </si>
  <si>
    <t>CFM8725INSTITUC&lt;ChlNa&gt;</t>
  </si>
  <si>
    <t>CFM8725INSTITUC</t>
  </si>
  <si>
    <t>CFMBICBRAI</t>
  </si>
  <si>
    <t>CFM8725LARGOPLA&lt;ChlNa&gt;</t>
  </si>
  <si>
    <t>CFM8725LARGOPLA</t>
  </si>
  <si>
    <t>CFMBICBRAF</t>
  </si>
  <si>
    <t>CFM8725LIQUIDEZ&lt;ChlNa&gt;</t>
  </si>
  <si>
    <t>CFM8725LIQUIDEZ</t>
  </si>
  <si>
    <t>CFMBICBRAC</t>
  </si>
  <si>
    <t>CFM8725PATRIMON&lt;ChlNa&gt;</t>
  </si>
  <si>
    <t>CFM8725PATRIMON</t>
  </si>
  <si>
    <t>CFMBICBRAJ</t>
  </si>
  <si>
    <t>CFM8819APV&lt;ChlNa&gt;</t>
  </si>
  <si>
    <t>CFM8819APV</t>
  </si>
  <si>
    <t>Bice Chile Activo</t>
  </si>
  <si>
    <t>CFM8819CLASICA&lt;ChlNa&gt;</t>
  </si>
  <si>
    <t>CFM8819CLASICA</t>
  </si>
  <si>
    <t>CFMBICCHAA</t>
  </si>
  <si>
    <t>CFM8819D&lt;ChlNa&gt;</t>
  </si>
  <si>
    <t>CFM8819D</t>
  </si>
  <si>
    <t>CFMBICCHAD</t>
  </si>
  <si>
    <t>CFM8819G&lt;ChlNa&gt;</t>
  </si>
  <si>
    <t>CFM8819G</t>
  </si>
  <si>
    <t>CFM8819INSTITUC&lt;ChlNa&gt;</t>
  </si>
  <si>
    <t>CFM8819INSTITUC</t>
  </si>
  <si>
    <t>CFMBICCHAI</t>
  </si>
  <si>
    <t>CFM8819K&lt;ChlNa&gt;</t>
  </si>
  <si>
    <t>CFM8819K</t>
  </si>
  <si>
    <t>CFM8819LARGOPLA&lt;ChlNa&gt;</t>
  </si>
  <si>
    <t>CFM8819LARGOPLA</t>
  </si>
  <si>
    <t>CFMBICCHAF</t>
  </si>
  <si>
    <t>CFM8819LIQUIDEZ&lt;ChlNa&gt;</t>
  </si>
  <si>
    <t>CFM8819LIQUIDEZ</t>
  </si>
  <si>
    <t>CFMBICCHAC</t>
  </si>
  <si>
    <t>CFM8819PATRIMON&lt;ChlNa&gt;</t>
  </si>
  <si>
    <t>CFM8819PATRIMON</t>
  </si>
  <si>
    <t>CFM8553APV&lt;ChlNa&gt;</t>
  </si>
  <si>
    <t>CFM8553APV</t>
  </si>
  <si>
    <t>Bice Chile Mid Cap</t>
  </si>
  <si>
    <t>CFMBICCMCB</t>
  </si>
  <si>
    <t>CFM8553CLASICA&lt;ChlNa&gt;</t>
  </si>
  <si>
    <t>CFM8553CLASICA</t>
  </si>
  <si>
    <t>CFMBICCMCA</t>
  </si>
  <si>
    <t>CFM8553INSTITUC&lt;ChlNa&gt;</t>
  </si>
  <si>
    <t>CFM8553INSTITUC</t>
  </si>
  <si>
    <t>CFMBICCMCI</t>
  </si>
  <si>
    <t>CFM8553K&lt;ChlNa&gt;</t>
  </si>
  <si>
    <t>CFM8553K</t>
  </si>
  <si>
    <t>CFM8553LARGOPLA&lt;ChlNa&gt;</t>
  </si>
  <si>
    <t>CFM8553LARGOPLA</t>
  </si>
  <si>
    <t>CFMBICCMCF</t>
  </si>
  <si>
    <t>CFM8553LIQUIDEZ&lt;ChlNa&gt;</t>
  </si>
  <si>
    <t>CFM8553LIQUIDEZ</t>
  </si>
  <si>
    <t>CFMBICCMCC</t>
  </si>
  <si>
    <t>CFM8553PATRIMON&lt;ChlNa&gt;</t>
  </si>
  <si>
    <t>CFM8553PATRIMON</t>
  </si>
  <si>
    <t>CFMBICCMCJ</t>
  </si>
  <si>
    <t>CFM8935APV&lt;ChlNa&gt;</t>
  </si>
  <si>
    <t>CFM8935APV</t>
  </si>
  <si>
    <t>Bice Colombia</t>
  </si>
  <si>
    <t>Accionario pais</t>
  </si>
  <si>
    <t>CFMBICBIAB</t>
  </si>
  <si>
    <t>CFM8935CLASICA&lt;ChlNa&gt;</t>
  </si>
  <si>
    <t>CFM8935CLASICA</t>
  </si>
  <si>
    <t>CFMBICCOLA</t>
  </si>
  <si>
    <t>CFM8935D&lt;ChlNa&gt;</t>
  </si>
  <si>
    <t>CFM8935D</t>
  </si>
  <si>
    <t>CFMBICBIAD</t>
  </si>
  <si>
    <t>CFM8935E&lt;ChlNa&gt;</t>
  </si>
  <si>
    <t>CFM8935E</t>
  </si>
  <si>
    <t>CFMBICBIAE</t>
  </si>
  <si>
    <t>CFM8935G&lt;ChlNa&gt;</t>
  </si>
  <si>
    <t>CFM8935G</t>
  </si>
  <si>
    <t>CFMBICBIAG</t>
  </si>
  <si>
    <t>CFM8935INSTITUC&lt;ChlNa&gt;</t>
  </si>
  <si>
    <t>CFM8935INSTITUC</t>
  </si>
  <si>
    <t>CFMBICCOLI</t>
  </si>
  <si>
    <t>CFM8935K&lt;ChlNa&gt;</t>
  </si>
  <si>
    <t>CFM8935K</t>
  </si>
  <si>
    <t>CFM8935LARGOPLA&lt;ChlNa&gt;</t>
  </si>
  <si>
    <t>CFM8935LARGOPLA</t>
  </si>
  <si>
    <t>CFMBICCOLF</t>
  </si>
  <si>
    <t>CFM8935LIQUIDEZ&lt;ChlNa&gt;</t>
  </si>
  <si>
    <t>CFM8935LIQUIDEZ</t>
  </si>
  <si>
    <t>CFMBICCOLC</t>
  </si>
  <si>
    <t>CFM8749APV&lt;ChlNa&gt;</t>
  </si>
  <si>
    <t>CFM8749APV</t>
  </si>
  <si>
    <t>Bice Commodities</t>
  </si>
  <si>
    <t>Accionario sectorial</t>
  </si>
  <si>
    <t>CFM8749CLASICA&lt;ChlNa&gt;</t>
  </si>
  <si>
    <t>CFM8749CLASICA</t>
  </si>
  <si>
    <t>CFMBICCMDA</t>
  </si>
  <si>
    <t>CFM8749D&lt;ChlNa&gt;</t>
  </si>
  <si>
    <t>CFM8749D</t>
  </si>
  <si>
    <t>CFM8749G&lt;ChlNa&gt;</t>
  </si>
  <si>
    <t>CFM8749G</t>
  </si>
  <si>
    <t>CFM8749INSTITUC&lt;ChlNa&gt;</t>
  </si>
  <si>
    <t>CFM8749INSTITUC</t>
  </si>
  <si>
    <t>CFMBICCMDI</t>
  </si>
  <si>
    <t>CFM8749K</t>
  </si>
  <si>
    <t>CFM8749LARGOPLA&lt;ChlNa&gt;</t>
  </si>
  <si>
    <t>CFM8749LARGOPLA</t>
  </si>
  <si>
    <t>CFMBICCMDF</t>
  </si>
  <si>
    <t>CFM8749LIQUIDEZ&lt;ChlNa&gt;</t>
  </si>
  <si>
    <t>CFM8749LIQUIDEZ</t>
  </si>
  <si>
    <t>CFMBICCMDC</t>
  </si>
  <si>
    <t>CFM8785APV&lt;ChlNa&gt;</t>
  </si>
  <si>
    <t>CFM8785APV</t>
  </si>
  <si>
    <t>Bice Dinamico</t>
  </si>
  <si>
    <t>CFMBICDINB</t>
  </si>
  <si>
    <t>CFM8785CLASICA&lt;ChlNa&gt;</t>
  </si>
  <si>
    <t>CFM8785CLASICA</t>
  </si>
  <si>
    <t>CFMBICDINA</t>
  </si>
  <si>
    <t>CFM8785D&lt;ChlNa&gt;</t>
  </si>
  <si>
    <t>CFM8785D</t>
  </si>
  <si>
    <t>CFMBICDIND</t>
  </si>
  <si>
    <t>CFM8785E&lt;ChlNa&gt;</t>
  </si>
  <si>
    <t>CFM8785E</t>
  </si>
  <si>
    <t>CFMBICDINE</t>
  </si>
  <si>
    <t>CFM8785G&lt;ChlNa&gt;</t>
  </si>
  <si>
    <t>CFM8785G</t>
  </si>
  <si>
    <t>CFMBICDCOG</t>
  </si>
  <si>
    <t>CFM8785INSTITUC&lt;ChlNa&gt;</t>
  </si>
  <si>
    <t>CFM8785INSTITUC</t>
  </si>
  <si>
    <t>CFMBICDINI</t>
  </si>
  <si>
    <t>CFM8785LARGOPLA&lt;ChlNa&gt;</t>
  </si>
  <si>
    <t>CFM8785LARGOPLA</t>
  </si>
  <si>
    <t>CFMBICDINF</t>
  </si>
  <si>
    <t>CFM8785LIQUIDEZ&lt;ChlNa&gt;</t>
  </si>
  <si>
    <t>CFM8785LIQUIDEZ</t>
  </si>
  <si>
    <t>CFMBICDINC</t>
  </si>
  <si>
    <t>CFM8687APV&lt;ChlNa&gt;</t>
  </si>
  <si>
    <t>CFM8687APV</t>
  </si>
  <si>
    <t>Bice Emprendedor</t>
  </si>
  <si>
    <t>CFM8687CLASICA&lt;ChlNa&gt;</t>
  </si>
  <si>
    <t>CFM8687CLASICA</t>
  </si>
  <si>
    <t>CFMBICEMPA</t>
  </si>
  <si>
    <t>CFM8687D&lt;ChlNa&gt;</t>
  </si>
  <si>
    <t>CFM8687D</t>
  </si>
  <si>
    <t>CFMBICEORD</t>
  </si>
  <si>
    <t>CFM8687E&lt;ChlNa&gt;</t>
  </si>
  <si>
    <t>CFM8687E</t>
  </si>
  <si>
    <t>CFMBICEORE</t>
  </si>
  <si>
    <t>CFM8687G&lt;ChlNa&gt;</t>
  </si>
  <si>
    <t>CFM8687G</t>
  </si>
  <si>
    <t>CFMBICEORG</t>
  </si>
  <si>
    <t>CFM8687INSTITUC&lt;ChlNa&gt;</t>
  </si>
  <si>
    <t>CFM8687INSTITUC</t>
  </si>
  <si>
    <t>CFMBICEMPI</t>
  </si>
  <si>
    <t>CFM8687LARGOPLA&lt;ChlNa&gt;</t>
  </si>
  <si>
    <t>CFM8687LARGOPLA</t>
  </si>
  <si>
    <t>CFMBICEMPF</t>
  </si>
  <si>
    <t>CFM8687LIQUIDEZ&lt;ChlNa&gt;</t>
  </si>
  <si>
    <t>CFM8687LIQUIDEZ</t>
  </si>
  <si>
    <t>CFMBICEMPC</t>
  </si>
  <si>
    <t>CFM8141APV&lt;ChlNa&gt;</t>
  </si>
  <si>
    <t>CFM8141APV</t>
  </si>
  <si>
    <t>Bice Extra</t>
  </si>
  <si>
    <t>CFMBICEXTB</t>
  </si>
  <si>
    <t>CFM8141CLASICA&lt;ChlNa&gt;</t>
  </si>
  <si>
    <t>CFM8141CLASICA</t>
  </si>
  <si>
    <t>CFMBICEXTA</t>
  </si>
  <si>
    <t>CFM8141D&lt;ChlNa&gt;</t>
  </si>
  <si>
    <t>CFM8141D</t>
  </si>
  <si>
    <t>CFMBICEXTD</t>
  </si>
  <si>
    <t>CFM8141E&lt;ChlNa&gt;</t>
  </si>
  <si>
    <t>CFM8141E</t>
  </si>
  <si>
    <t>CFMBICEXTE</t>
  </si>
  <si>
    <t>CFM8141G&lt;ChlNa&gt;</t>
  </si>
  <si>
    <t>CFM8141G</t>
  </si>
  <si>
    <t>CFMBICBRAG</t>
  </si>
  <si>
    <t>CFM8141INSTITUC&lt;ChlNa&gt;</t>
  </si>
  <si>
    <t>CFM8141INSTITUC</t>
  </si>
  <si>
    <t>CFMBICEXTI</t>
  </si>
  <si>
    <t>CFM8141K&lt;ChlNa&gt;</t>
  </si>
  <si>
    <t>CFM8141K</t>
  </si>
  <si>
    <t>CFM8141LARGOPLA&lt;ChlNa&gt;</t>
  </si>
  <si>
    <t>CFM8141LARGOPLA</t>
  </si>
  <si>
    <t>CFMBICEXTF</t>
  </si>
  <si>
    <t>CFM8141LIQUIDEZ&lt;ChlNa&gt;</t>
  </si>
  <si>
    <t>CFM8141LIQUIDEZ</t>
  </si>
  <si>
    <t>CFMBICEXTC</t>
  </si>
  <si>
    <t>CFM8750APV&lt;ChlNa&gt;</t>
  </si>
  <si>
    <t>CFM8750APV</t>
  </si>
  <si>
    <t>Bice Extra Dólar</t>
  </si>
  <si>
    <t>CFM8750CLASICA&lt;ChlNa&gt;</t>
  </si>
  <si>
    <t>CFM8750CLASICA</t>
  </si>
  <si>
    <t>CFMBICEXDO</t>
  </si>
  <si>
    <t>CFM8750INSTITUC&lt;ChlNa&gt;</t>
  </si>
  <si>
    <t>CFM8750INSTITUC</t>
  </si>
  <si>
    <t>CFMBICEXDI</t>
  </si>
  <si>
    <t>CFM8750K&lt;ChlNa&gt;</t>
  </si>
  <si>
    <t>CFM8750K</t>
  </si>
  <si>
    <t>CFM8750LIQUIDEZ&lt;ChlNa&gt;</t>
  </si>
  <si>
    <t>CFM8750LIQUIDEZ</t>
  </si>
  <si>
    <t>CFMBICEXDC</t>
  </si>
  <si>
    <t>CFM8750X&lt;ChlNa&gt;</t>
  </si>
  <si>
    <t>CFM8750X</t>
  </si>
  <si>
    <t>CFMBICEBLX</t>
  </si>
  <si>
    <t>CFM8063APV&lt;ChlNa&gt;</t>
  </si>
  <si>
    <t>CFM8063APV</t>
  </si>
  <si>
    <t>Bice Index</t>
  </si>
  <si>
    <t>CFMBICINDB</t>
  </si>
  <si>
    <t>CFM8063CLASICA&lt;ChlNa&gt;</t>
  </si>
  <si>
    <t>CFM8063CLASICA</t>
  </si>
  <si>
    <t>CFMBICEIND</t>
  </si>
  <si>
    <t>CFM8063D&lt;ChlNa&gt;</t>
  </si>
  <si>
    <t>CFM8063D</t>
  </si>
  <si>
    <t>CFMBICINDD</t>
  </si>
  <si>
    <t>CFM8063G&lt;ChlNa&gt;</t>
  </si>
  <si>
    <t>CFM8063G</t>
  </si>
  <si>
    <t>CFMBICBEXG</t>
  </si>
  <si>
    <t>CFM8063INVER&lt;ChlNa&gt;</t>
  </si>
  <si>
    <t>CFM8063INVER</t>
  </si>
  <si>
    <t>CFMBICLIQX</t>
  </si>
  <si>
    <t>CFM8063LARGOPLA&lt;ChlNa&gt;</t>
  </si>
  <si>
    <t>CFM8063LARGOPLA</t>
  </si>
  <si>
    <t>CFMBICINDF</t>
  </si>
  <si>
    <t>CFM9223APV&lt;ChlNa&gt;</t>
  </si>
  <si>
    <t>CFM9223APV</t>
  </si>
  <si>
    <t>Bice India</t>
  </si>
  <si>
    <t>CFM9223CLASICA&lt;ChlNa&gt;</t>
  </si>
  <si>
    <t>CFM9223CLASICA</t>
  </si>
  <si>
    <t>CFMBICEINA</t>
  </si>
  <si>
    <t>CFM9223D&lt;ChlNa&gt;</t>
  </si>
  <si>
    <t>CFM9223D</t>
  </si>
  <si>
    <t>CFM9223G&lt;ChlNa&gt;</t>
  </si>
  <si>
    <t>CFM9223G</t>
  </si>
  <si>
    <t>CFM9223INSTITUC&lt;ChlNa&gt;</t>
  </si>
  <si>
    <t>CFM9223INSTITUC</t>
  </si>
  <si>
    <t>CFMBICEINI</t>
  </si>
  <si>
    <t>CFM9223K</t>
  </si>
  <si>
    <t>CFM9223LARGOPLA&lt;ChlNa&gt;</t>
  </si>
  <si>
    <t>CFM9223LARGOPLA</t>
  </si>
  <si>
    <t>CFMBICEINF</t>
  </si>
  <si>
    <t>CFM9223LIQUIDEZ&lt;ChlNa&gt;</t>
  </si>
  <si>
    <t>CFM9223LIQUIDEZ</t>
  </si>
  <si>
    <t>CFMBICEINC</t>
  </si>
  <si>
    <t>CFM9007APV&lt;ChlNa&gt;</t>
  </si>
  <si>
    <t>CFM9007APV</t>
  </si>
  <si>
    <t>Bice Japon</t>
  </si>
  <si>
    <t>CFMBICJAPB</t>
  </si>
  <si>
    <t>CFM9007CLASICA&lt;ChlNa&gt;</t>
  </si>
  <si>
    <t>CFM9007CLASICA</t>
  </si>
  <si>
    <t>CFMBICJAPA</t>
  </si>
  <si>
    <t>CFM9007D&lt;ChlNa&gt;</t>
  </si>
  <si>
    <t>CFM9007D</t>
  </si>
  <si>
    <t>CFMBICJAPD</t>
  </si>
  <si>
    <t>CFM9007G&lt;ChlNa&gt;</t>
  </si>
  <si>
    <t>CFM9007G</t>
  </si>
  <si>
    <t>CFMBICJAPG</t>
  </si>
  <si>
    <t>CFM9007INSTITUC&lt;ChlNa&gt;</t>
  </si>
  <si>
    <t>CFM9007INSTITUC</t>
  </si>
  <si>
    <t>CFMBICJAPI</t>
  </si>
  <si>
    <t>CFM9007K</t>
  </si>
  <si>
    <t>CFM9007LARGOPLA&lt;ChlNa&gt;</t>
  </si>
  <si>
    <t>CFM9007LARGOPLA</t>
  </si>
  <si>
    <t>CFMBICJAPF</t>
  </si>
  <si>
    <t>CFM9007LIQUIDEZ&lt;ChlNa&gt;</t>
  </si>
  <si>
    <t>CFM9007LIQUIDEZ</t>
  </si>
  <si>
    <t>CFMBICJAPC</t>
  </si>
  <si>
    <t>CFM8100CLASICA&lt;ChlNa&gt;</t>
  </si>
  <si>
    <t>CFM8100CLASICA</t>
  </si>
  <si>
    <t>Bice Manager</t>
  </si>
  <si>
    <t>CFMBICEMGA</t>
  </si>
  <si>
    <t>CFM8100INSTITUC&lt;ChlNa&gt;</t>
  </si>
  <si>
    <t>CFM8100INSTITUC</t>
  </si>
  <si>
    <t>CFMBICEMGI</t>
  </si>
  <si>
    <t>CFM8100K&lt;ChlNa&gt;</t>
  </si>
  <si>
    <t>CFM8100K</t>
  </si>
  <si>
    <t>CFM8100X&lt;ChlNa&gt;</t>
  </si>
  <si>
    <t>CFM8100X</t>
  </si>
  <si>
    <t>CFM8506APV&lt;ChlNa&gt;</t>
  </si>
  <si>
    <t>CFM8506APV</t>
  </si>
  <si>
    <t>Bice Manager Dolar</t>
  </si>
  <si>
    <t>CFM8506CLASICA&lt;ChlNa&gt;</t>
  </si>
  <si>
    <t>CFM8506CLASICA</t>
  </si>
  <si>
    <t>CFMBICMDOL</t>
  </si>
  <si>
    <t>CFM8506INSTITUC&lt;ChlNa&gt;</t>
  </si>
  <si>
    <t>CFM8506INSTITUC</t>
  </si>
  <si>
    <t>CFMBICMDOI</t>
  </si>
  <si>
    <t>CFM8506K&lt;ChlNa&gt;</t>
  </si>
  <si>
    <t>CFM8506K</t>
  </si>
  <si>
    <t>CFM8506LIQUIDEZ&lt;ChlNa&gt;</t>
  </si>
  <si>
    <t>CFM8506LIQUIDEZ</t>
  </si>
  <si>
    <t>CFMBICMDOC</t>
  </si>
  <si>
    <t>CFM8295APV&lt;ChlNa&gt;</t>
  </si>
  <si>
    <t>CFM8295APV</t>
  </si>
  <si>
    <t>Bice Master</t>
  </si>
  <si>
    <t>CFMBICMSTB</t>
  </si>
  <si>
    <t>CFM8295CLASICA&lt;ChlNa&gt;</t>
  </si>
  <si>
    <t>CFM8295CLASICA</t>
  </si>
  <si>
    <t>CFMBICMSTA</t>
  </si>
  <si>
    <t>CFM8295D&lt;ChlNa&gt;</t>
  </si>
  <si>
    <t>CFM8295D</t>
  </si>
  <si>
    <t>CFMBICMSTD</t>
  </si>
  <si>
    <t>CFM8295E&lt;ChlNa&gt;</t>
  </si>
  <si>
    <t>CFM8295E</t>
  </si>
  <si>
    <t>CFMBICMSTE</t>
  </si>
  <si>
    <t>CFM8295G&lt;ChlNa&gt;</t>
  </si>
  <si>
    <t>CFM8295G</t>
  </si>
  <si>
    <t>CFMBICMERG</t>
  </si>
  <si>
    <t>CFM8295INSTITUC&lt;ChlNa&gt;</t>
  </si>
  <si>
    <t>CFM8295INSTITUC</t>
  </si>
  <si>
    <t>CFMBICMSTI</t>
  </si>
  <si>
    <t>CFM8295LARGOPLA&lt;ChlNa&gt;</t>
  </si>
  <si>
    <t>CFM8295LARGOPLA</t>
  </si>
  <si>
    <t>CFMBICMSTF</t>
  </si>
  <si>
    <t>CFM8295LIQUIDEZ&lt;ChlNa&gt;</t>
  </si>
  <si>
    <t>CFM8295LIQUIDEZ</t>
  </si>
  <si>
    <t>CFMBICMSTC</t>
  </si>
  <si>
    <t>CFM8801APV&lt;ChlNa&gt;</t>
  </si>
  <si>
    <t>CFM8801APV</t>
  </si>
  <si>
    <t>Bice México</t>
  </si>
  <si>
    <t>CFMBICMEXB</t>
  </si>
  <si>
    <t>CFM8801CLASICA&lt;ChlNa&gt;</t>
  </si>
  <si>
    <t>CFM8801CLASICA</t>
  </si>
  <si>
    <t>CFMBICMEXA</t>
  </si>
  <si>
    <t>CFM8801D&lt;ChlNa&gt;</t>
  </si>
  <si>
    <t>CFM8801D</t>
  </si>
  <si>
    <t>CFMBICMEXD</t>
  </si>
  <si>
    <t>CFM8801INSTITUC&lt;ChlNa&gt;</t>
  </si>
  <si>
    <t>CFM8801INSTITUC</t>
  </si>
  <si>
    <t>CFMBICMEXI</t>
  </si>
  <si>
    <t>CFM8801K&lt;ChlNa&gt;</t>
  </si>
  <si>
    <t>CFM8801K</t>
  </si>
  <si>
    <t>CFM8801LARGOPLA&lt;ChlNa&gt;</t>
  </si>
  <si>
    <t>CFM8801LARGOPLA</t>
  </si>
  <si>
    <t>CFMBICMEXF</t>
  </si>
  <si>
    <t>CFM8801LIQUIDEZ&lt;ChlNa&gt;</t>
  </si>
  <si>
    <t>CFM8801LIQUIDEZ</t>
  </si>
  <si>
    <t>CFMBICMEXC</t>
  </si>
  <si>
    <t>CFM8937APV&lt;ChlNa&gt;</t>
  </si>
  <si>
    <t>CFM8937APV</t>
  </si>
  <si>
    <t>Bice Peru</t>
  </si>
  <si>
    <t>CFMBICBRUB</t>
  </si>
  <si>
    <t>CFM8937CLASICA&lt;ChlNa&gt;</t>
  </si>
  <si>
    <t>CFM8937CLASICA</t>
  </si>
  <si>
    <t>CFMBICPERA</t>
  </si>
  <si>
    <t>CFM8937D&lt;ChlNa&gt;</t>
  </si>
  <si>
    <t>CFM8937D</t>
  </si>
  <si>
    <t>CFMBICBRUD</t>
  </si>
  <si>
    <t>CFM8937E&lt;ChlNa&gt;</t>
  </si>
  <si>
    <t>CFM8937E</t>
  </si>
  <si>
    <t>CFMBICBRUE</t>
  </si>
  <si>
    <t>CFM8937G&lt;ChlNa&gt;</t>
  </si>
  <si>
    <t>CFM8937G</t>
  </si>
  <si>
    <t>CFMBICBRUG</t>
  </si>
  <si>
    <t>CFM8937INSTITUC&lt;ChlNa&gt;</t>
  </si>
  <si>
    <t>CFM8937INSTITUC</t>
  </si>
  <si>
    <t>CFMBICPERI</t>
  </si>
  <si>
    <t>CFM8937K&lt;ChlNa&gt;</t>
  </si>
  <si>
    <t>CFM8937K</t>
  </si>
  <si>
    <t>CFM8937LARGOPLA&lt;ChlNa&gt;</t>
  </si>
  <si>
    <t>CFM8937LARGOPLA</t>
  </si>
  <si>
    <t>CFMBICBRUF</t>
  </si>
  <si>
    <t>CFM8937LIQUIDEZ&lt;ChlNa&gt;</t>
  </si>
  <si>
    <t>CFM8937LIQUIDEZ</t>
  </si>
  <si>
    <t>CFMBICPERC</t>
  </si>
  <si>
    <t>CFM8937PATRIMON&lt;ChlNa&gt;</t>
  </si>
  <si>
    <t>CFM8937PATRIMON</t>
  </si>
  <si>
    <t>CFM8032APV&lt;ChlNa&gt;</t>
  </si>
  <si>
    <t>CFM8032APV</t>
  </si>
  <si>
    <t>Bice Target</t>
  </si>
  <si>
    <t>CFMBICTRGB</t>
  </si>
  <si>
    <t>CFM8032CLASICA&lt;ChlNa&gt;</t>
  </si>
  <si>
    <t>CFM8032CLASICA</t>
  </si>
  <si>
    <t>CFMBICTRGA</t>
  </si>
  <si>
    <t>CFM8032D&lt;ChlNa&gt;</t>
  </si>
  <si>
    <t>CFM8032D</t>
  </si>
  <si>
    <t>CFMBICTRGD</t>
  </si>
  <si>
    <t>CFM8032E&lt;ChlNa&gt;</t>
  </si>
  <si>
    <t>CFM8032E</t>
  </si>
  <si>
    <t>CFMBICTRGE</t>
  </si>
  <si>
    <t>CFM8032G&lt;ChlNa&gt;</t>
  </si>
  <si>
    <t>CFM8032G</t>
  </si>
  <si>
    <t>CFMBICTETG</t>
  </si>
  <si>
    <t>CFM8032INSTITUC&lt;ChlNa&gt;</t>
  </si>
  <si>
    <t>CFM8032INSTITUC</t>
  </si>
  <si>
    <t>CFMBICTGRI</t>
  </si>
  <si>
    <t>CFM8032LARGOPLA&lt;ChlNa&gt;</t>
  </si>
  <si>
    <t>CFM8032LARGOPLA</t>
  </si>
  <si>
    <t>CFMBICTRGF</t>
  </si>
  <si>
    <t>CFM8032LIQUIDEZ&lt;ChlNa&gt;</t>
  </si>
  <si>
    <t>CFM8032LIQUIDEZ</t>
  </si>
  <si>
    <t>CFMBICTRGC</t>
  </si>
  <si>
    <t>CFM8944APV&lt;ChlNa&gt;</t>
  </si>
  <si>
    <t>CFM8944APV</t>
  </si>
  <si>
    <t>Bice Tendencias</t>
  </si>
  <si>
    <t>CFMBICTENB</t>
  </si>
  <si>
    <t>CFM8944CLASICA&lt;ChlNa&gt;</t>
  </si>
  <si>
    <t>CFM8944CLASICA</t>
  </si>
  <si>
    <t>CFMBICTENA</t>
  </si>
  <si>
    <t>CFM8944D&lt;ChlNa&gt;</t>
  </si>
  <si>
    <t>CFM8944D</t>
  </si>
  <si>
    <t>CFMBICTEND</t>
  </si>
  <si>
    <t>CFM8944E&lt;ChlNa&gt;</t>
  </si>
  <si>
    <t>CFM8944E</t>
  </si>
  <si>
    <t>CFMBICTENE</t>
  </si>
  <si>
    <t>CFM8944G&lt;ChlNa&gt;</t>
  </si>
  <si>
    <t>CFM8944G</t>
  </si>
  <si>
    <t>CFMBICBASG</t>
  </si>
  <si>
    <t>CFM8944INSTITUC&lt;ChlNa&gt;</t>
  </si>
  <si>
    <t>CFM8944INSTITUC</t>
  </si>
  <si>
    <t>CFMBICTENI</t>
  </si>
  <si>
    <t>CFM8944LARGOPLA&lt;ChlNa&gt;</t>
  </si>
  <si>
    <t>CFM8944LARGOPLA</t>
  </si>
  <si>
    <t>CFMBICTENF</t>
  </si>
  <si>
    <t>CFM8944LIQUIDEZ&lt;ChlNa&gt;</t>
  </si>
  <si>
    <t>CFM8944LIQUIDEZ</t>
  </si>
  <si>
    <t>CFMBICTENC</t>
  </si>
  <si>
    <t>CFM8902APV&lt;ChlNa&gt;</t>
  </si>
  <si>
    <t>CFM8902APV</t>
  </si>
  <si>
    <t>Bice Valores</t>
  </si>
  <si>
    <t>CFMBICVLRB</t>
  </si>
  <si>
    <t>CFM8902CLASICA&lt;ChlNa&gt;</t>
  </si>
  <si>
    <t>CFM8902CLASICA</t>
  </si>
  <si>
    <t>CFMBICVLRA</t>
  </si>
  <si>
    <t>CFM8902D&lt;ChlNa&gt;</t>
  </si>
  <si>
    <t>CFM8902D</t>
  </si>
  <si>
    <t>CFMBICVLRD</t>
  </si>
  <si>
    <t>CFM8902E&lt;ChlNa&gt;</t>
  </si>
  <si>
    <t>CFM8902E</t>
  </si>
  <si>
    <t>CFMBICVLRE</t>
  </si>
  <si>
    <t>CFM8902INSTITUC&lt;ChlNa&gt;</t>
  </si>
  <si>
    <t>CFM8902INSTITUC</t>
  </si>
  <si>
    <t>CFMBICVLRI</t>
  </si>
  <si>
    <t>CFM8902K&lt;ChlNa&gt;</t>
  </si>
  <si>
    <t>CFM8902K</t>
  </si>
  <si>
    <t>CFM8902LARGOPLA&lt;ChlNa&gt;</t>
  </si>
  <si>
    <t>CFM8902LARGOPLA</t>
  </si>
  <si>
    <t>CFMBICVLRF</t>
  </si>
  <si>
    <t>CFM8902LIQUIDEZ&lt;ChlNa&gt;</t>
  </si>
  <si>
    <t>CFM8902LIQUIDEZ</t>
  </si>
  <si>
    <t>CFMBICVLRC</t>
  </si>
  <si>
    <t>CFM8142APV&lt;ChlNa&gt;</t>
  </si>
  <si>
    <t>CFM8142APV</t>
  </si>
  <si>
    <t>Bice Vanguardia</t>
  </si>
  <si>
    <t>CFMBICVNGB</t>
  </si>
  <si>
    <t>CFM8142CLASICA&lt;ChlNa&gt;</t>
  </si>
  <si>
    <t>CFM8142CLASICA</t>
  </si>
  <si>
    <t>CFMBICVNGA</t>
  </si>
  <si>
    <t>CFM8142D&lt;ChlNa&gt;</t>
  </si>
  <si>
    <t>CFM8142D</t>
  </si>
  <si>
    <t>CFMBICVAND</t>
  </si>
  <si>
    <t>CFM8142G&lt;ChlNa&gt;</t>
  </si>
  <si>
    <t>CFM8142G</t>
  </si>
  <si>
    <t>CFMBICBVAG</t>
  </si>
  <si>
    <t>CFM8142INSTITUC&lt;ChlNa&gt;</t>
  </si>
  <si>
    <t>CFM8142INSTITUC</t>
  </si>
  <si>
    <t>CFMBICVNGI</t>
  </si>
  <si>
    <t>CFM8142K&lt;ChlNa&gt;</t>
  </si>
  <si>
    <t>CFM8142K</t>
  </si>
  <si>
    <t>CFM8142LARGOPLA&lt;ChlNa&gt;</t>
  </si>
  <si>
    <t>CFM8142LARGOPLA</t>
  </si>
  <si>
    <t>CFMBICVNGF</t>
  </si>
  <si>
    <t>CFM8142LIQUIDEZ&lt;ChlNa&gt;</t>
  </si>
  <si>
    <t>CFM8142LIQUIDEZ</t>
  </si>
  <si>
    <t>CFMBICVNGC</t>
  </si>
  <si>
    <t>CFM8142PATRIMON</t>
  </si>
  <si>
    <t>CFM8744APV&lt;ChlNa&gt;</t>
  </si>
  <si>
    <t>CFM8744APV</t>
  </si>
  <si>
    <t>Bnp Paribas Acc Des</t>
  </si>
  <si>
    <t>Accionario desarrollado</t>
  </si>
  <si>
    <t>CFMESTBESV</t>
  </si>
  <si>
    <t>CFM8744BE&lt;ChlNa&gt;</t>
  </si>
  <si>
    <t>CFM8744BE</t>
  </si>
  <si>
    <t>CFM8744CLASI&lt;ChlNa&gt;</t>
  </si>
  <si>
    <t>CFM8744CLASI</t>
  </si>
  <si>
    <t>CFMESTBESC</t>
  </si>
  <si>
    <t>CFM8744CRECI&lt;ChlNa&gt;</t>
  </si>
  <si>
    <t>CFM8744CRECI</t>
  </si>
  <si>
    <t>CFMESTBESR</t>
  </si>
  <si>
    <t>CFM8744PATRI&lt;ChlNa&gt;</t>
  </si>
  <si>
    <t>CFM8744PATRI</t>
  </si>
  <si>
    <t>CFMESTBESP</t>
  </si>
  <si>
    <t>CFM8172A&lt;ChlNa&gt;</t>
  </si>
  <si>
    <t>CFM8172A</t>
  </si>
  <si>
    <t>Bonos High Yield G</t>
  </si>
  <si>
    <t>Fondos de deuda &gt; 365 dias internacional, mercados internacionales</t>
  </si>
  <si>
    <t>CFMLVBHYGA</t>
  </si>
  <si>
    <t>CFM8172APV&lt;ChlNa&gt;</t>
  </si>
  <si>
    <t>CFM8172APV</t>
  </si>
  <si>
    <t>CFMLVHYAPV</t>
  </si>
  <si>
    <t>CFM8172F&lt;ChlNa&gt;</t>
  </si>
  <si>
    <t>CFM8172F</t>
  </si>
  <si>
    <t>CFMLVBHYGF</t>
  </si>
  <si>
    <t>CFM8172I&lt;ChlNa&gt;</t>
  </si>
  <si>
    <t>CFM8172I</t>
  </si>
  <si>
    <t>CFMLVBHYGI</t>
  </si>
  <si>
    <t>CFM8172LV&lt;ChlNa&gt;</t>
  </si>
  <si>
    <t>CFM8172LV</t>
  </si>
  <si>
    <t>CFMLVBHYGL</t>
  </si>
  <si>
    <t>CFM8172O&lt;ChlNa&gt;</t>
  </si>
  <si>
    <t>CFM8172O</t>
  </si>
  <si>
    <t>CFMLVBHYGO</t>
  </si>
  <si>
    <t>CFM8172P&lt;ChlNa&gt;</t>
  </si>
  <si>
    <t>CFM8172P</t>
  </si>
  <si>
    <t>CFMLVBHGP</t>
  </si>
  <si>
    <t>CFM8502A&lt;ChlNa&gt;</t>
  </si>
  <si>
    <t>CFM8502A</t>
  </si>
  <si>
    <t>Bonos Latam</t>
  </si>
  <si>
    <t>CFMLVBOLTA</t>
  </si>
  <si>
    <t>CFM8502APV&lt;ChlNa&gt;</t>
  </si>
  <si>
    <t>CFM8502APV</t>
  </si>
  <si>
    <t>CFMLVBLAPV</t>
  </si>
  <si>
    <t>CFM8502F&lt;ChlNa&gt;</t>
  </si>
  <si>
    <t>CFM8502F</t>
  </si>
  <si>
    <t>CFMLVBOLTF</t>
  </si>
  <si>
    <t>CFM8502I&lt;ChlNa&gt;</t>
  </si>
  <si>
    <t>CFM8502I</t>
  </si>
  <si>
    <t>CFMLVBOLTI</t>
  </si>
  <si>
    <t>CFM8502LV&lt;ChlNa&gt;</t>
  </si>
  <si>
    <t>CFM8502LV</t>
  </si>
  <si>
    <t>CFMLVBONLL</t>
  </si>
  <si>
    <t>CFM8502P&lt;ChlNa&gt;</t>
  </si>
  <si>
    <t>CFM8502P</t>
  </si>
  <si>
    <t>CFMLVBOLAQ</t>
  </si>
  <si>
    <t>CFM8502Q&lt;ChlNa&gt;</t>
  </si>
  <si>
    <t>CFM8502Q</t>
  </si>
  <si>
    <t>Q</t>
  </si>
  <si>
    <t>CFM8934B&lt;ChlNa&gt;</t>
  </si>
  <si>
    <t>CFM8934B</t>
  </si>
  <si>
    <t>Bonos Uf 5 Años</t>
  </si>
  <si>
    <t>CFMBCHEUFB</t>
  </si>
  <si>
    <t>CFM8934BCH&lt;ChlNa&gt;</t>
  </si>
  <si>
    <t>CFM8934BCH</t>
  </si>
  <si>
    <t>CFMBCHDEBH</t>
  </si>
  <si>
    <t>CFM8934BPLUS&lt;ChlNa&gt;</t>
  </si>
  <si>
    <t>CFM8934BPLUS</t>
  </si>
  <si>
    <t>CFMBCHDEBP</t>
  </si>
  <si>
    <t>CFM8934D</t>
  </si>
  <si>
    <t>CFMBCHDESD</t>
  </si>
  <si>
    <t>CFM8934E</t>
  </si>
  <si>
    <t>CFMBCHDESE</t>
  </si>
  <si>
    <t>CFM8934L&lt;ChlNa&gt;</t>
  </si>
  <si>
    <t>CFM8934L</t>
  </si>
  <si>
    <t>CFM8934M&lt;ChlNa&gt;</t>
  </si>
  <si>
    <t>CFM8934M</t>
  </si>
  <si>
    <t>CFMBCHDESA</t>
  </si>
  <si>
    <t>CFM9484UNICA</t>
  </si>
  <si>
    <t>Bonos Uf Plus Ii</t>
  </si>
  <si>
    <t>Fm Estructurado</t>
  </si>
  <si>
    <t>Estructurado no accionario</t>
  </si>
  <si>
    <t>CFMBCHBUF2</t>
  </si>
  <si>
    <t>CFM9733A&lt;ChlNa&gt;</t>
  </si>
  <si>
    <t>CFM9733A</t>
  </si>
  <si>
    <t>Bonos Uf Plus Iii</t>
  </si>
  <si>
    <t>CFM9733BCH&lt;ChlNa&gt;</t>
  </si>
  <si>
    <t>CFM9733BCH</t>
  </si>
  <si>
    <t>CFM9673UNICA&lt;ChlNa&gt;</t>
  </si>
  <si>
    <t>CFM9673UNICA</t>
  </si>
  <si>
    <t>Booster A Emerg Iii</t>
  </si>
  <si>
    <t>CFMBCHAEM3</t>
  </si>
  <si>
    <t>CFM9672UNICA&lt;ChlNa&gt;</t>
  </si>
  <si>
    <t>CFM9672UNICA</t>
  </si>
  <si>
    <t>Booster Ae Iii</t>
  </si>
  <si>
    <t>CFMBCHAEU3</t>
  </si>
  <si>
    <t>CFM9714UNICA</t>
  </si>
  <si>
    <t>Booster Brasil Ii</t>
  </si>
  <si>
    <t>CFM9839UNICA&lt;ChlNa&gt;</t>
  </si>
  <si>
    <t>CFM9839UNICA</t>
  </si>
  <si>
    <t>Booster Brasil Iii</t>
  </si>
  <si>
    <t>CFM9449A&lt;ChlNa&gt;</t>
  </si>
  <si>
    <t>CFM9449A</t>
  </si>
  <si>
    <t>Btg Investment Grade</t>
  </si>
  <si>
    <t>Btg Pactual Chile S.A. Administradora General De Fondos</t>
  </si>
  <si>
    <t>CFMBTGRIGA</t>
  </si>
  <si>
    <t>CFM9449BTGP&lt;ChlNa&gt;</t>
  </si>
  <si>
    <t>CFM9449BTGP</t>
  </si>
  <si>
    <t>BTGP</t>
  </si>
  <si>
    <t>CFMBTGRTGP</t>
  </si>
  <si>
    <t>CFM9449I&lt;ChlNa&gt;</t>
  </si>
  <si>
    <t>CFM9449I</t>
  </si>
  <si>
    <t>CFMBTGRIGI</t>
  </si>
  <si>
    <t>CFM8931A&lt;ChlNa&gt;</t>
  </si>
  <si>
    <t>CFM8931A</t>
  </si>
  <si>
    <t>Capital Efectivo</t>
  </si>
  <si>
    <t>CFMBCHCAEF</t>
  </si>
  <si>
    <t>CFM8931IT&lt;ChlNa&gt;</t>
  </si>
  <si>
    <t>CFM8931IT</t>
  </si>
  <si>
    <t>CFMBCHCEIT</t>
  </si>
  <si>
    <t>CFM8931P&lt;ChlNa&gt;</t>
  </si>
  <si>
    <t>CFM8931P</t>
  </si>
  <si>
    <t>CFMBCHCEFP</t>
  </si>
  <si>
    <t>CFM9022A&lt;ChlNa&gt;</t>
  </si>
  <si>
    <t>CFM9022A</t>
  </si>
  <si>
    <t>Capital Empresarial</t>
  </si>
  <si>
    <t>CFMBCHCAPE</t>
  </si>
  <si>
    <t>CFM9022P&lt;ChlNa&gt;</t>
  </si>
  <si>
    <t>CFM9022P</t>
  </si>
  <si>
    <t>CFMBCHCAPP</t>
  </si>
  <si>
    <t>CFM8026A&lt;ChlNa&gt;</t>
  </si>
  <si>
    <t>CFM8026A</t>
  </si>
  <si>
    <t>Capital Financiero</t>
  </si>
  <si>
    <t>CFMBCHCFIN</t>
  </si>
  <si>
    <t>CFM8026B&lt;ChlNa&gt;</t>
  </si>
  <si>
    <t>CFM8026B</t>
  </si>
  <si>
    <t>CFMBCHCROB</t>
  </si>
  <si>
    <t>CFM8026BCH&lt;ChlNa&gt;</t>
  </si>
  <si>
    <t>CFM8026BCH</t>
  </si>
  <si>
    <t>CFMBCHCFCH</t>
  </si>
  <si>
    <t>CFM8026BPLUS&lt;ChlNa&gt;</t>
  </si>
  <si>
    <t>CFM8026BPLUS</t>
  </si>
  <si>
    <t>CFMBCHCFBL</t>
  </si>
  <si>
    <t>CFM8026IT&lt;ChlNa&gt;</t>
  </si>
  <si>
    <t>CFM8026IT</t>
  </si>
  <si>
    <t>CFMBCHCFIT</t>
  </si>
  <si>
    <t>CFM8026P&lt;ChlNa&gt;</t>
  </si>
  <si>
    <t>CFM8026P</t>
  </si>
  <si>
    <t>CFMBCHCFIP</t>
  </si>
  <si>
    <t>CFM8038A&lt;ChlNa&gt;</t>
  </si>
  <si>
    <t>CFM8038A</t>
  </si>
  <si>
    <t>Capitales</t>
  </si>
  <si>
    <t>CFMPRICAPA</t>
  </si>
  <si>
    <t>CFM8038B&lt;ChlNa&gt;</t>
  </si>
  <si>
    <t>CFM8038B</t>
  </si>
  <si>
    <t>CFMPRICAPB</t>
  </si>
  <si>
    <t>CFM8038C&lt;ChlNa&gt;</t>
  </si>
  <si>
    <t>CFM8038C</t>
  </si>
  <si>
    <t>CFMPRICAPC</t>
  </si>
  <si>
    <t>CFM8038G&lt;ChlNa&gt;</t>
  </si>
  <si>
    <t>CFM8038G</t>
  </si>
  <si>
    <t>CFMPRICAPG</t>
  </si>
  <si>
    <t>CFM8038LP180&lt;ChlNa&gt;</t>
  </si>
  <si>
    <t>CFM8038LP180</t>
  </si>
  <si>
    <t>CFMPRICAPF</t>
  </si>
  <si>
    <t>CFM8038LP3&lt;ChlNa&gt;</t>
  </si>
  <si>
    <t>CFM8038LP3</t>
  </si>
  <si>
    <t>CFMPRICAPE</t>
  </si>
  <si>
    <t>CFM8038LPI&lt;ChlNa&gt;</t>
  </si>
  <si>
    <t>CFM8038LPI</t>
  </si>
  <si>
    <t>CFMPRICAPI</t>
  </si>
  <si>
    <t>CFM8038O&lt;ChlNa&gt;</t>
  </si>
  <si>
    <t>CFM8038O</t>
  </si>
  <si>
    <t>CFMPRICAPO</t>
  </si>
  <si>
    <t>CFM8038PLAN1&lt;ChlNa&gt;</t>
  </si>
  <si>
    <t>CFM8038PLAN1</t>
  </si>
  <si>
    <t>CFMPRICAN1</t>
  </si>
  <si>
    <t>CFM8038PLAN2&lt;ChlNa&gt;</t>
  </si>
  <si>
    <t>CFM8038PLAN2</t>
  </si>
  <si>
    <t>CFMPRICAN2</t>
  </si>
  <si>
    <t>CFM8038PLAN3&lt;ChlNa&gt;</t>
  </si>
  <si>
    <t>CFM8038PLAN3</t>
  </si>
  <si>
    <t>CFMPRICAN3</t>
  </si>
  <si>
    <t>CFM8038PLAN4&lt;ChlNa&gt;</t>
  </si>
  <si>
    <t>CFM8038PLAN4</t>
  </si>
  <si>
    <t>CFMPRICAN4</t>
  </si>
  <si>
    <t>CFM9594A&lt;ChlNa&gt;</t>
  </si>
  <si>
    <t>CFM9594A</t>
  </si>
  <si>
    <t>Cartera Equilibrada</t>
  </si>
  <si>
    <t>CFMPRICEQA</t>
  </si>
  <si>
    <t>CFM9594B&lt;ChlNa&gt;</t>
  </si>
  <si>
    <t>CFM9594B</t>
  </si>
  <si>
    <t>CFM9594C&lt;ChlNa&gt;</t>
  </si>
  <si>
    <t>CFM9594C</t>
  </si>
  <si>
    <t>CFMPRICEQC</t>
  </si>
  <si>
    <t>CFM9594G&lt;ChlNa&gt;</t>
  </si>
  <si>
    <t>CFM9594G</t>
  </si>
  <si>
    <t>CFMPRICEQG</t>
  </si>
  <si>
    <t>CFM9594K&lt;ChlNa&gt;</t>
  </si>
  <si>
    <t>CFM9594K</t>
  </si>
  <si>
    <t>CFM9594LP180&lt;ChlNa&gt;</t>
  </si>
  <si>
    <t>CFM9594LP180</t>
  </si>
  <si>
    <t>CFMPRICE80</t>
  </si>
  <si>
    <t>CFM9594LP3&lt;ChlNa&gt;</t>
  </si>
  <si>
    <t>CFM9594LP3</t>
  </si>
  <si>
    <t>CFMPRICEP3</t>
  </si>
  <si>
    <t>CFM9594LPI&lt;ChlNa&gt;</t>
  </si>
  <si>
    <t>CFM9594LPI</t>
  </si>
  <si>
    <t>CFMPRICEPI</t>
  </si>
  <si>
    <t>CFM9594PLAN1&lt;ChlNa&gt;</t>
  </si>
  <si>
    <t>CFM9594PLAN1</t>
  </si>
  <si>
    <t>CFM9594PLAN2&lt;ChlNa&gt;</t>
  </si>
  <si>
    <t>CFM9594PLAN2</t>
  </si>
  <si>
    <t>CFM9594PLAN3&lt;ChlNa&gt;</t>
  </si>
  <si>
    <t>CFM9594PLAN3</t>
  </si>
  <si>
    <t>CFM9594PLAN4&lt;ChlNa&gt;</t>
  </si>
  <si>
    <t>CFM9594PLAN4</t>
  </si>
  <si>
    <t>CFM9595A&lt;ChlNa&gt;</t>
  </si>
  <si>
    <t>CFM9595A</t>
  </si>
  <si>
    <t>Cartera Prudente</t>
  </si>
  <si>
    <t>CFMPRICPRA</t>
  </si>
  <si>
    <t>CFM9595B&lt;ChlNa&gt;</t>
  </si>
  <si>
    <t>CFM9595B</t>
  </si>
  <si>
    <t>CFM9595C&lt;ChlNa&gt;</t>
  </si>
  <si>
    <t>CFM9595C</t>
  </si>
  <si>
    <t>CFMPRICPRC</t>
  </si>
  <si>
    <t>CFM9595G&lt;ChlNa&gt;</t>
  </si>
  <si>
    <t>CFM9595G</t>
  </si>
  <si>
    <t>CFMPRICPRG</t>
  </si>
  <si>
    <t>CFM9595K&lt;ChlNa&gt;</t>
  </si>
  <si>
    <t>CFM9595K</t>
  </si>
  <si>
    <t>CFM9595LP180&lt;ChlNa&gt;</t>
  </si>
  <si>
    <t>CFM9595LP180</t>
  </si>
  <si>
    <t>CFMPRICP80</t>
  </si>
  <si>
    <t>CFM9595LP3&lt;ChlNa&gt;</t>
  </si>
  <si>
    <t>CFM9595LP3</t>
  </si>
  <si>
    <t>CFMPRICPP3</t>
  </si>
  <si>
    <t>CFM9595LPI&lt;ChlNa&gt;</t>
  </si>
  <si>
    <t>CFM9595LPI</t>
  </si>
  <si>
    <t>CFMPRICRPI</t>
  </si>
  <si>
    <t>CFM9595PLAN1&lt;ChlNa&gt;</t>
  </si>
  <si>
    <t>CFM9595PLAN1</t>
  </si>
  <si>
    <t>CFM9595PLAN2&lt;ChlNa&gt;</t>
  </si>
  <si>
    <t>CFM9595PLAN2</t>
  </si>
  <si>
    <t>CFM9595PLAN3&lt;ChlNa&gt;</t>
  </si>
  <si>
    <t>CFM9595PLAN3</t>
  </si>
  <si>
    <t>CFM9595PLAN4&lt;ChlNa&gt;</t>
  </si>
  <si>
    <t>CFM9595PLAN4</t>
  </si>
  <si>
    <t>CFM8177A&lt;ChlNa&gt;</t>
  </si>
  <si>
    <t>CFM8177A</t>
  </si>
  <si>
    <t>Cash</t>
  </si>
  <si>
    <t>CFMLVCHSA</t>
  </si>
  <si>
    <t>CFM8177APV&lt;ChlNa&gt;</t>
  </si>
  <si>
    <t>CFM8177APV</t>
  </si>
  <si>
    <t>CFMLVCSHV</t>
  </si>
  <si>
    <t>CFM8177F&lt;ChlNa&gt;</t>
  </si>
  <si>
    <t>CFM8177F</t>
  </si>
  <si>
    <t>CFMLVCHSF</t>
  </si>
  <si>
    <t>CFM8177I&lt;ChlNa&gt;</t>
  </si>
  <si>
    <t>CFM8177I</t>
  </si>
  <si>
    <t>CFMLVCASHI</t>
  </si>
  <si>
    <t>CFM8177LV&lt;ChlNa&gt;</t>
  </si>
  <si>
    <t>CFM8177LV</t>
  </si>
  <si>
    <t>CFMLVCASHL</t>
  </si>
  <si>
    <t>CFM8177P&lt;ChlNa&gt;</t>
  </si>
  <si>
    <t>CFM8177P</t>
  </si>
  <si>
    <t>CFMLVCHSP</t>
  </si>
  <si>
    <t>CFM8373A&lt;ChlNa&gt;</t>
  </si>
  <si>
    <t>CFM8373A</t>
  </si>
  <si>
    <t>Celfin Acciones Asia Emergen</t>
  </si>
  <si>
    <t>CFMCFNAASA</t>
  </si>
  <si>
    <t>CFM8373ADC&lt;ChlNa&gt;</t>
  </si>
  <si>
    <t>CFM8373ADC</t>
  </si>
  <si>
    <t>CFMBTGAADC</t>
  </si>
  <si>
    <t>CFM8373B&lt;ChlNa&gt;</t>
  </si>
  <si>
    <t>CFM8373B</t>
  </si>
  <si>
    <t>CFMCFNAASB</t>
  </si>
  <si>
    <t>CFM8373B-APV&lt;ChlNa&gt;</t>
  </si>
  <si>
    <t>CFM8373B-APV</t>
  </si>
  <si>
    <t>B-APV</t>
  </si>
  <si>
    <t>CFMCFNAEAB</t>
  </si>
  <si>
    <t>CFM8373C&lt;ChlNa&gt;</t>
  </si>
  <si>
    <t>CFM8373C</t>
  </si>
  <si>
    <t>CFMCFNAASC</t>
  </si>
  <si>
    <t>CFM8373F&lt;ChlNa&gt;</t>
  </si>
  <si>
    <t>CFM8373F</t>
  </si>
  <si>
    <t>CFM8373F-APV&lt;ChlNa&gt;</t>
  </si>
  <si>
    <t>CFM8373F-APV</t>
  </si>
  <si>
    <t>F-APV</t>
  </si>
  <si>
    <t>CFM8373I&lt;ChlNa&gt;</t>
  </si>
  <si>
    <t>CFM8373I</t>
  </si>
  <si>
    <t>CFMCFNAASI</t>
  </si>
  <si>
    <t>CFM8373I-APV&lt;ChlNa&gt;</t>
  </si>
  <si>
    <t>CFM8373I-APV</t>
  </si>
  <si>
    <t>I-APV</t>
  </si>
  <si>
    <t>CFMCFNAEAI</t>
  </si>
  <si>
    <t>CFM8204A&lt;ChlNa&gt;</t>
  </si>
  <si>
    <t>CFM8204A</t>
  </si>
  <si>
    <t>Celfin Acciones Chilenas</t>
  </si>
  <si>
    <t>CFMCFNACHA</t>
  </si>
  <si>
    <t>CFM8204B&lt;ChlNa&gt;</t>
  </si>
  <si>
    <t>CFM8204B</t>
  </si>
  <si>
    <t>CFMCFNACHB</t>
  </si>
  <si>
    <t>CFM8204B-APV&lt;ChlNa&gt;</t>
  </si>
  <si>
    <t>CFM8204B-APV</t>
  </si>
  <si>
    <t>CFMCFNCHBV</t>
  </si>
  <si>
    <t>CFM8204C&lt;ChlNa&gt;</t>
  </si>
  <si>
    <t>CFM8204C</t>
  </si>
  <si>
    <t>CFMCFNACHC</t>
  </si>
  <si>
    <t>CFM8204D&lt;ChlNa&gt;</t>
  </si>
  <si>
    <t>CFM8204D</t>
  </si>
  <si>
    <t>CFMBTGACHD</t>
  </si>
  <si>
    <t>CFM8204D-APV&lt;ChlNa&gt;</t>
  </si>
  <si>
    <t>CFM8204D-APV</t>
  </si>
  <si>
    <t>D-APV</t>
  </si>
  <si>
    <t>CFMBTGACDV</t>
  </si>
  <si>
    <t>CFM8204F&lt;ChlNa&gt;</t>
  </si>
  <si>
    <t>CFM8204F</t>
  </si>
  <si>
    <t>CFM8204F-APV&lt;ChlNa&gt;</t>
  </si>
  <si>
    <t>CFM8204F-APV</t>
  </si>
  <si>
    <t>CFM8204I&lt;ChlNa&gt;</t>
  </si>
  <si>
    <t>CFM8204I</t>
  </si>
  <si>
    <t>CFMCFNACHI</t>
  </si>
  <si>
    <t>CFM8204I-APV&lt;ChlNa&gt;</t>
  </si>
  <si>
    <t>CFM8204I-APV</t>
  </si>
  <si>
    <t>CFMCFNCHIV</t>
  </si>
  <si>
    <t>CFM8206B&lt;ChlNa&gt;</t>
  </si>
  <si>
    <t>CFM8206B</t>
  </si>
  <si>
    <t>Celfin Acciones Latinoameric</t>
  </si>
  <si>
    <t>CFMCFNAEMB</t>
  </si>
  <si>
    <t>CFM8206B-APV&lt;ChlNa&gt;</t>
  </si>
  <si>
    <t>CFM8206B-APV</t>
  </si>
  <si>
    <t>CFMCFNALAB</t>
  </si>
  <si>
    <t>CFM8206D&lt;ChlNa&gt;</t>
  </si>
  <si>
    <t>CFM8206D</t>
  </si>
  <si>
    <t>CFMBTGACLD</t>
  </si>
  <si>
    <t>CFM8206D-APV&lt;ChlNa&gt;</t>
  </si>
  <si>
    <t>CFM8206D-APV</t>
  </si>
  <si>
    <t>CFMBTGALDV</t>
  </si>
  <si>
    <t>CFM8206I&lt;ChlNa&gt;</t>
  </si>
  <si>
    <t>CFM8206I</t>
  </si>
  <si>
    <t>CFMBTGACLI</t>
  </si>
  <si>
    <t>CFM8206I-APV&lt;ChlNa&gt;</t>
  </si>
  <si>
    <t>CFM8206I-APV</t>
  </si>
  <si>
    <t>CFMCFNALAI</t>
  </si>
  <si>
    <t>CFM8206X&lt;ChlNa&gt;</t>
  </si>
  <si>
    <t>CFM8206X</t>
  </si>
  <si>
    <t>CFMBTGACLX</t>
  </si>
  <si>
    <t>CFM8205A&lt;ChlNa&gt;</t>
  </si>
  <si>
    <t>CFM8205A</t>
  </si>
  <si>
    <t>Celfin Acciones Usa</t>
  </si>
  <si>
    <t>CFMCFNAINA</t>
  </si>
  <si>
    <t>CFM8205ADC&lt;ChlNa&gt;</t>
  </si>
  <si>
    <t>CFM8205ADC</t>
  </si>
  <si>
    <t>CFMBTGACDC</t>
  </si>
  <si>
    <t>CFM8205B&lt;ChlNa&gt;</t>
  </si>
  <si>
    <t>CFM8205B</t>
  </si>
  <si>
    <t>CFMCFNAINB</t>
  </si>
  <si>
    <t>CFM8205B-APV&lt;ChlNa&gt;</t>
  </si>
  <si>
    <t>CFM8205B-APV</t>
  </si>
  <si>
    <t>CFMCFNAUAB</t>
  </si>
  <si>
    <t>CFM8205C&lt;ChlNa&gt;</t>
  </si>
  <si>
    <t>CFM8205C</t>
  </si>
  <si>
    <t>CFMCFNAINC</t>
  </si>
  <si>
    <t>CFM8205F&lt;ChlNa&gt;</t>
  </si>
  <si>
    <t>CFM8205F</t>
  </si>
  <si>
    <t>CFM8205F-APV&lt;ChlNa&gt;</t>
  </si>
  <si>
    <t>CFM8205F-APV</t>
  </si>
  <si>
    <t>CFM8205I&lt;ChlNa&gt;</t>
  </si>
  <si>
    <t>CFM8205I</t>
  </si>
  <si>
    <t>CFMCFNAINI</t>
  </si>
  <si>
    <t>CFM8205I-APV&lt;ChlNa&gt;</t>
  </si>
  <si>
    <t>CFM8205I-APV</t>
  </si>
  <si>
    <t>CFMCFNAUAI</t>
  </si>
  <si>
    <t>CFM8575A&lt;ChlNa&gt;</t>
  </si>
  <si>
    <t>CFM8575A</t>
  </si>
  <si>
    <t>Celfin Brasil</t>
  </si>
  <si>
    <t>CFMCFNRETA</t>
  </si>
  <si>
    <t>CFM8575B&lt;ChlNa&gt;</t>
  </si>
  <si>
    <t>CFM8575B</t>
  </si>
  <si>
    <t>CFMCFNRETB</t>
  </si>
  <si>
    <t>CFM8575B-APV&lt;ChlNa&gt;</t>
  </si>
  <si>
    <t>CFM8575B-APV</t>
  </si>
  <si>
    <t>CFMCFNBRAB</t>
  </si>
  <si>
    <t>CFM8575C&lt;ChlNa&gt;</t>
  </si>
  <si>
    <t>CFM8575C</t>
  </si>
  <si>
    <t>CFMCFNRETC</t>
  </si>
  <si>
    <t>CFM8575I&lt;ChlNa&gt;</t>
  </si>
  <si>
    <t>CFM8575I</t>
  </si>
  <si>
    <t>CFMCFNRETI</t>
  </si>
  <si>
    <t>CFM8575I-APV&lt;ChlNa&gt;</t>
  </si>
  <si>
    <t>CFM8575I-APV</t>
  </si>
  <si>
    <t>CFMCFNBRAI</t>
  </si>
  <si>
    <t>CFM8202A&lt;ChlNa&gt;</t>
  </si>
  <si>
    <t>CFM8202A</t>
  </si>
  <si>
    <t>Celfin Money Market</t>
  </si>
  <si>
    <t>CFMCFNMMKA</t>
  </si>
  <si>
    <t>CFM8202A-APV&lt;ChlNa&gt;</t>
  </si>
  <si>
    <t>CFM8202A-APV</t>
  </si>
  <si>
    <t>A-APV</t>
  </si>
  <si>
    <t>CFMCFNMMAA</t>
  </si>
  <si>
    <t>CFM8202D&lt;ChlNa&gt;</t>
  </si>
  <si>
    <t>CFM8202D</t>
  </si>
  <si>
    <t>CFMBTGMMKD</t>
  </si>
  <si>
    <t>CFM8202D-APV&lt;ChlNa&gt;</t>
  </si>
  <si>
    <t>CFM8202D-APV</t>
  </si>
  <si>
    <t>CFMBTGMMDV</t>
  </si>
  <si>
    <t>CFM8202F&lt;ChlNa&gt;</t>
  </si>
  <si>
    <t>CFM8202F</t>
  </si>
  <si>
    <t>CFMBTGMOMF</t>
  </si>
  <si>
    <t>CFM8202I&lt;ChlNa&gt;</t>
  </si>
  <si>
    <t>CFM8202I</t>
  </si>
  <si>
    <t>CFMCFNMMKI</t>
  </si>
  <si>
    <t>CFM8202I-APV&lt;ChlNa&gt;</t>
  </si>
  <si>
    <t>CFM8202I-APV</t>
  </si>
  <si>
    <t>CFMCFNMMAI</t>
  </si>
  <si>
    <t>CFM8618A&lt;ChlNa&gt;</t>
  </si>
  <si>
    <t>CFM8618A</t>
  </si>
  <si>
    <t>Celfin Money Market Dolar</t>
  </si>
  <si>
    <t>CFMCFNRINA</t>
  </si>
  <si>
    <t>CFM8618B&lt;ChlNa&gt;</t>
  </si>
  <si>
    <t>CFM8618B</t>
  </si>
  <si>
    <t>CFMCFNRINB</t>
  </si>
  <si>
    <t>CFM8618F&lt;ChlNa&gt;</t>
  </si>
  <si>
    <t>CFM8618F</t>
  </si>
  <si>
    <t>CFMBTGMMDF</t>
  </si>
  <si>
    <t>CFM8618I&lt;ChlNa&gt;</t>
  </si>
  <si>
    <t>CFM8618I</t>
  </si>
  <si>
    <t>CFMCFNRINI</t>
  </si>
  <si>
    <t>CFM8932A&lt;ChlNa&gt;</t>
  </si>
  <si>
    <t>CFM8932A</t>
  </si>
  <si>
    <t>Celfin Renta A Plazo</t>
  </si>
  <si>
    <t>CFMCFNREPA</t>
  </si>
  <si>
    <t>CFM8932B&lt;ChlNa&gt;</t>
  </si>
  <si>
    <t>CFM8932B</t>
  </si>
  <si>
    <t>CFMCFNREPB</t>
  </si>
  <si>
    <t>CFM8932B-APV&lt;ChlNa&gt;</t>
  </si>
  <si>
    <t>CFM8932B-APV</t>
  </si>
  <si>
    <t>CFMCFNRPBV</t>
  </si>
  <si>
    <t>CFM8932I&lt;ChlNa&gt;</t>
  </si>
  <si>
    <t>CFM8932I</t>
  </si>
  <si>
    <t>CFMCFNREPI</t>
  </si>
  <si>
    <t>CFM8932I-APV&lt;ChlNa&gt;</t>
  </si>
  <si>
    <t>CFM8932I-APV</t>
  </si>
  <si>
    <t>CFMCFNRPIV</t>
  </si>
  <si>
    <t>CFM8203A&lt;ChlNa&gt;</t>
  </si>
  <si>
    <t>CFM8203A</t>
  </si>
  <si>
    <t>Celfin Renta Chilena</t>
  </si>
  <si>
    <t>CFMCFNRCHA</t>
  </si>
  <si>
    <t>CFM8203B&lt;ChlNa&gt;</t>
  </si>
  <si>
    <t>CFM8203B</t>
  </si>
  <si>
    <t>CFMCFNRCHB</t>
  </si>
  <si>
    <t>CFM8203B-APV&lt;ChlNa&gt;</t>
  </si>
  <si>
    <t>CFM8203B-APV</t>
  </si>
  <si>
    <t>CFMCFNRCAB</t>
  </si>
  <si>
    <t>CFM8203I&lt;ChlNa&gt;</t>
  </si>
  <si>
    <t>CFM8203I</t>
  </si>
  <si>
    <t>CFMCFNRCHI</t>
  </si>
  <si>
    <t>CFM8203I-APV&lt;ChlNa&gt;</t>
  </si>
  <si>
    <t>CFM8203I-APV</t>
  </si>
  <si>
    <t>CFMCFNRCAI</t>
  </si>
  <si>
    <t>CFM8207A&lt;ChlNa&gt;</t>
  </si>
  <si>
    <t>CFM8207A</t>
  </si>
  <si>
    <t>Celfin Renta Internacional</t>
  </si>
  <si>
    <t>CFMCFNREMA</t>
  </si>
  <si>
    <t>CFM8207B&lt;ChlNa&gt;</t>
  </si>
  <si>
    <t>CFM8207B</t>
  </si>
  <si>
    <t>CFMCFNREMB</t>
  </si>
  <si>
    <t>CFM8207B-APV&lt;ChlNa&gt;</t>
  </si>
  <si>
    <t>CFM8207B-APV</t>
  </si>
  <si>
    <t>CFMCFNRIAB</t>
  </si>
  <si>
    <t>CFM8207I&lt;ChlNa&gt;</t>
  </si>
  <si>
    <t>CFM8207I</t>
  </si>
  <si>
    <t>CFMCFNREMI</t>
  </si>
  <si>
    <t>CFM8207I-APV&lt;ChlNa&gt;</t>
  </si>
  <si>
    <t>CFM8207I-APV</t>
  </si>
  <si>
    <t>CFMCFNRIAI</t>
  </si>
  <si>
    <t>CFM8358A&lt;ChlNa&gt;</t>
  </si>
  <si>
    <t>CFM8358A</t>
  </si>
  <si>
    <t>Celfin Renta Nominal</t>
  </si>
  <si>
    <t>CFMCFNRNOA</t>
  </si>
  <si>
    <t>CFM8358B&lt;ChlNa&gt;</t>
  </si>
  <si>
    <t>CFM8358B</t>
  </si>
  <si>
    <t>CFMCFNRNOB</t>
  </si>
  <si>
    <t>CFM8358B-APV&lt;ChlNa&gt;</t>
  </si>
  <si>
    <t>CFM8358B-APV</t>
  </si>
  <si>
    <t>CFMCFNRNAB</t>
  </si>
  <si>
    <t>CFM8358D&lt;ChlNa&gt;</t>
  </si>
  <si>
    <t>CFM8358D</t>
  </si>
  <si>
    <t>CFMBTGRNOD</t>
  </si>
  <si>
    <t>CFM8358D-APV&lt;ChlNa&gt;</t>
  </si>
  <si>
    <t>CFM8358D-APV</t>
  </si>
  <si>
    <t>CFMBTGRNDV</t>
  </si>
  <si>
    <t>CFM8358I&lt;ChlNa&gt;</t>
  </si>
  <si>
    <t>CFM8358I</t>
  </si>
  <si>
    <t>CFMCFNRNOI</t>
  </si>
  <si>
    <t>CFM8358I-APV&lt;ChlNa&gt;</t>
  </si>
  <si>
    <t>CFM8358I-APV</t>
  </si>
  <si>
    <t>CFMCFNRNAI</t>
  </si>
  <si>
    <t>CFM8898B&lt;ChlNa&gt;</t>
  </si>
  <si>
    <t>CFM8898B</t>
  </si>
  <si>
    <t>Chile Accion</t>
  </si>
  <si>
    <t>CFMCFNCLAB</t>
  </si>
  <si>
    <t>CFM8898B-APV&lt;ChlNa&gt;</t>
  </si>
  <si>
    <t>CFM8898B-APV</t>
  </si>
  <si>
    <t>CFMCFNCABA</t>
  </si>
  <si>
    <t>CFM8898E&lt;ChlNa&gt;</t>
  </si>
  <si>
    <t>CFM8898E</t>
  </si>
  <si>
    <t>CFMBTGCHAE</t>
  </si>
  <si>
    <t>CFM8898E-APV&lt;ChlNa&gt;</t>
  </si>
  <si>
    <t>CFM8898E-APV</t>
  </si>
  <si>
    <t>E-APV</t>
  </si>
  <si>
    <t>CFMBTGCHEV</t>
  </si>
  <si>
    <t>CFM8898F&lt;ChlNa&gt;</t>
  </si>
  <si>
    <t>CFM8898F</t>
  </si>
  <si>
    <t>CFMBTGCHAF</t>
  </si>
  <si>
    <t>CFM8898F-APV&lt;ChlNa&gt;</t>
  </si>
  <si>
    <t>CFM8898F-APV</t>
  </si>
  <si>
    <t>CFMBTGCHFV</t>
  </si>
  <si>
    <t>CFM8898G&lt;ChlNa&gt;</t>
  </si>
  <si>
    <t>CFM8898G</t>
  </si>
  <si>
    <t>CFMCHAG-E</t>
  </si>
  <si>
    <t>CFM8898I&lt;ChlNa&gt;</t>
  </si>
  <si>
    <t>CFM8898I</t>
  </si>
  <si>
    <t>CFMCHAI-E</t>
  </si>
  <si>
    <t>CFM8898I-APV&lt;ChlNa&gt;</t>
  </si>
  <si>
    <t>CFM8898I-APV</t>
  </si>
  <si>
    <t>CFMCFNCAIA</t>
  </si>
  <si>
    <t>CFM8898X&lt;ChlNa&gt;</t>
  </si>
  <si>
    <t>CFM8898X</t>
  </si>
  <si>
    <t>CFMCHAX-E</t>
  </si>
  <si>
    <t>CFM9489A</t>
  </si>
  <si>
    <t>Chile Blue Chip Inde</t>
  </si>
  <si>
    <t>CFMBCHCBCA</t>
  </si>
  <si>
    <t>CFM9489B&lt;ChlNa&gt;</t>
  </si>
  <si>
    <t>CFM9489B</t>
  </si>
  <si>
    <t>CFMBCHCBCB</t>
  </si>
  <si>
    <t>CFM9489BCH&lt;ChlNa&gt;</t>
  </si>
  <si>
    <t>CFM9489BCH</t>
  </si>
  <si>
    <t>CFMBCHCBCH</t>
  </si>
  <si>
    <t>CFM9489E</t>
  </si>
  <si>
    <t>CFMBCHCBCE</t>
  </si>
  <si>
    <t>CFM9489L&lt;ChlNa&gt;</t>
  </si>
  <si>
    <t>CFM9489L</t>
  </si>
  <si>
    <t>CFM9489M&lt;ChlNa&gt;</t>
  </si>
  <si>
    <t>CFM9489M</t>
  </si>
  <si>
    <t>CFMBCHCBCC</t>
  </si>
  <si>
    <t>CFM9489P&lt;ChlNa&gt;</t>
  </si>
  <si>
    <t>CFM9489P</t>
  </si>
  <si>
    <t>CFMBCHCBCP</t>
  </si>
  <si>
    <t>CFM9414A&lt;ChlNa&gt;</t>
  </si>
  <si>
    <t>CFM9414A</t>
  </si>
  <si>
    <t>Chile Equities</t>
  </si>
  <si>
    <t>Toesca S.A. Administradora De Fondos De Inversion</t>
  </si>
  <si>
    <t>CFM9414B&lt;ChlNa&gt;</t>
  </si>
  <si>
    <t>CFM9414B</t>
  </si>
  <si>
    <t>CFMTOEEQUB</t>
  </si>
  <si>
    <t>CFM9414G&lt;ChlNa&gt;</t>
  </si>
  <si>
    <t>CFM9414G</t>
  </si>
  <si>
    <t>CFM9414I&lt;ChlNa&gt;</t>
  </si>
  <si>
    <t>CFM9414I</t>
  </si>
  <si>
    <t>CFMTOEEQUI</t>
  </si>
  <si>
    <t>CFM8857APV&lt;ChlNa&gt;</t>
  </si>
  <si>
    <t>CFM8857APV</t>
  </si>
  <si>
    <t>Chile Mid Cap</t>
  </si>
  <si>
    <t>CFMBBVCMCV</t>
  </si>
  <si>
    <t>CFM8857E&lt;ChlNa&gt;</t>
  </si>
  <si>
    <t>CFM8857E</t>
  </si>
  <si>
    <t>CFMBBVCMCE</t>
  </si>
  <si>
    <t>CFM8857GLOBA&lt;ChlNa&gt;</t>
  </si>
  <si>
    <t>CFM8857GLOBA</t>
  </si>
  <si>
    <t>CFMBBVCMCL</t>
  </si>
  <si>
    <t>CFM8857INVER&lt;ChlNa&gt;</t>
  </si>
  <si>
    <t>CFM8857INVER</t>
  </si>
  <si>
    <t>CFMBBVCMCR</t>
  </si>
  <si>
    <t>CFM8857PATRI&lt;ChlNa&gt;</t>
  </si>
  <si>
    <t>CFM8857PATRI</t>
  </si>
  <si>
    <t>CFMBBVCMCP</t>
  </si>
  <si>
    <t>CFM8857PERSO&lt;ChlNa&gt;</t>
  </si>
  <si>
    <t>CFM8857PERSO</t>
  </si>
  <si>
    <t>CFMBBVCMCS</t>
  </si>
  <si>
    <t>CFM8777ALTOP</t>
  </si>
  <si>
    <t>Chin Dia</t>
  </si>
  <si>
    <t>CFMBCICIAV</t>
  </si>
  <si>
    <t>CFM8777APV</t>
  </si>
  <si>
    <t>CFMBCICHAP</t>
  </si>
  <si>
    <t>CFM8777BPRIV</t>
  </si>
  <si>
    <t>CFMBCICDAB</t>
  </si>
  <si>
    <t>CFM8777CLASI</t>
  </si>
  <si>
    <t>CFMBCICHIC</t>
  </si>
  <si>
    <t>CFM8777FAMIL</t>
  </si>
  <si>
    <t>CFMBCICDAF</t>
  </si>
  <si>
    <t>CFM9568A&lt;ChlNa&gt;</t>
  </si>
  <si>
    <t>CFM9568A</t>
  </si>
  <si>
    <t>Clooney</t>
  </si>
  <si>
    <t>Fintual Administradora General De Fondos S.A.</t>
  </si>
  <si>
    <t>CFMFTLCCA</t>
  </si>
  <si>
    <t>CFM9568APV&lt;ChlNa&gt;</t>
  </si>
  <si>
    <t>CFM9568APV</t>
  </si>
  <si>
    <t>CFM9561B&lt;ChlNa&gt;</t>
  </si>
  <si>
    <t>CFM9561B</t>
  </si>
  <si>
    <t>Cobertura Global</t>
  </si>
  <si>
    <t>CFMBCHCDGB</t>
  </si>
  <si>
    <t>CFM9561BCH&lt;ChlNa&gt;</t>
  </si>
  <si>
    <t>CFM9561BCH</t>
  </si>
  <si>
    <t>CFMBCHCDBC</t>
  </si>
  <si>
    <t>CFM9561D</t>
  </si>
  <si>
    <t>CFMBCHCDGD</t>
  </si>
  <si>
    <t>CFM9561E</t>
  </si>
  <si>
    <t>CFMBCHCDGE</t>
  </si>
  <si>
    <t>CFM9561L&lt;ChlNa&gt;</t>
  </si>
  <si>
    <t>CFM9561L</t>
  </si>
  <si>
    <t>CFM9561M&lt;ChlNa&gt;</t>
  </si>
  <si>
    <t>CFM9561M</t>
  </si>
  <si>
    <t>CFMBCHCDGA</t>
  </si>
  <si>
    <t>CFM9362A&lt;ChlNa&gt;</t>
  </si>
  <si>
    <t>CFM9362A</t>
  </si>
  <si>
    <t>Compass Acc Chilenas</t>
  </si>
  <si>
    <t>Compass Group Chile S.A. Administradora General De Fondos</t>
  </si>
  <si>
    <t>CFMCGACHA</t>
  </si>
  <si>
    <t>CFM9362B&lt;ChlNa&gt;</t>
  </si>
  <si>
    <t>CFM9362B</t>
  </si>
  <si>
    <t>CFMCGACHB</t>
  </si>
  <si>
    <t>CFM8317A&lt;ChlNa&gt;</t>
  </si>
  <si>
    <t>CFM8317A</t>
  </si>
  <si>
    <t>Compromiso Bancoestado</t>
  </si>
  <si>
    <t>CFMESTCOMA</t>
  </si>
  <si>
    <t>CFM8317APV&lt;ChlNa&gt;</t>
  </si>
  <si>
    <t>CFM8317APV</t>
  </si>
  <si>
    <t>CFMESTCOMV</t>
  </si>
  <si>
    <t>CFM8317B&lt;ChlNa&gt;</t>
  </si>
  <si>
    <t>CFM8317B</t>
  </si>
  <si>
    <t>CFMESTCOMB</t>
  </si>
  <si>
    <t>CFM8317BE&lt;ChlNa&gt;</t>
  </si>
  <si>
    <t>CFM8317BE</t>
  </si>
  <si>
    <t>CFM8317C&lt;ChlNa&gt;</t>
  </si>
  <si>
    <t>CFM8317C</t>
  </si>
  <si>
    <t>CFMESTCOMC</t>
  </si>
  <si>
    <t>CFM8317F&lt;ChlNa&gt;</t>
  </si>
  <si>
    <t>CFM8317F</t>
  </si>
  <si>
    <t>CFMESTCOMF</t>
  </si>
  <si>
    <t>CFM8317I&lt;ChlNa&gt;</t>
  </si>
  <si>
    <t>CFM8317I</t>
  </si>
  <si>
    <t>CFMESTCOMI</t>
  </si>
  <si>
    <t>CFM8317VIVIENDA&lt;ChlNa&gt;</t>
  </si>
  <si>
    <t>CFM8317VIVIENDA</t>
  </si>
  <si>
    <t>CFM9079A&lt;ChlNa&gt;</t>
  </si>
  <si>
    <t>CFM9079A</t>
  </si>
  <si>
    <t>Conservador America</t>
  </si>
  <si>
    <t>CFMBBVBCAA</t>
  </si>
  <si>
    <t>CFM9079APV&lt;ChlNa&gt;</t>
  </si>
  <si>
    <t>CFM9079APV</t>
  </si>
  <si>
    <t>CFM9079INVER&lt;ChlNa&gt;</t>
  </si>
  <si>
    <t>CFM9079INVER</t>
  </si>
  <si>
    <t>CFMBBVBCAI</t>
  </si>
  <si>
    <t>CFM9079PERSO&lt;ChlNa&gt;</t>
  </si>
  <si>
    <t>CFM9079PERSO</t>
  </si>
  <si>
    <t>CFMBBVBCAP</t>
  </si>
  <si>
    <t>CFM9853A&lt;ChlNa&gt;</t>
  </si>
  <si>
    <t>CFM9853A</t>
  </si>
  <si>
    <t>Conservadora Dólar</t>
  </si>
  <si>
    <t>CFM9853APV&lt;ChlNa&gt;</t>
  </si>
  <si>
    <t>CFM9853APV</t>
  </si>
  <si>
    <t>CFM9853F&lt;ChlNa&gt;</t>
  </si>
  <si>
    <t>CFM9853F</t>
  </si>
  <si>
    <t>CFM9853O&lt;ChlNa&gt;</t>
  </si>
  <si>
    <t>CFM9853O</t>
  </si>
  <si>
    <t>CFM8170A&lt;ChlNa&gt;</t>
  </si>
  <si>
    <t>CFM8170A</t>
  </si>
  <si>
    <t>Consorcio Acciones</t>
  </si>
  <si>
    <t>CFMLVCACA</t>
  </si>
  <si>
    <t>CFM8170APV&lt;ChlNa&gt;</t>
  </si>
  <si>
    <t>CFM8170APV</t>
  </si>
  <si>
    <t>CFMCNSAAPV</t>
  </si>
  <si>
    <t>CFM8170F&lt;ChlNa&gt;</t>
  </si>
  <si>
    <t>CFM8170F</t>
  </si>
  <si>
    <t>CFMCNSACHF</t>
  </si>
  <si>
    <t>CFM8170LV&lt;ChlNa&gt;</t>
  </si>
  <si>
    <t>CFM8170LV</t>
  </si>
  <si>
    <t>CFMCNSACHL</t>
  </si>
  <si>
    <t>CFM8170P&lt;ChlNa&gt;</t>
  </si>
  <si>
    <t>CFM8170P</t>
  </si>
  <si>
    <t>CFMLVCACP</t>
  </si>
  <si>
    <t>CFM8303A&lt;ChlNa&gt;</t>
  </si>
  <si>
    <t>CFM8303A</t>
  </si>
  <si>
    <t>Consorcio Balanceado</t>
  </si>
  <si>
    <t>CFMLVCDOA</t>
  </si>
  <si>
    <t>CFM8303APV&lt;ChlNa&gt;</t>
  </si>
  <si>
    <t>CFM8303APV</t>
  </si>
  <si>
    <t>CFMCNSCAPV</t>
  </si>
  <si>
    <t>CFM8303F&lt;ChlNa&gt;</t>
  </si>
  <si>
    <t>CFM8303F</t>
  </si>
  <si>
    <t>CFMCNSBCRF</t>
  </si>
  <si>
    <t>CFM8303LV&lt;ChlNa&gt;</t>
  </si>
  <si>
    <t>CFM8303LV</t>
  </si>
  <si>
    <t>CFMCNSBCRL</t>
  </si>
  <si>
    <t>CFM8303P&lt;ChlNa&gt;</t>
  </si>
  <si>
    <t>CFM8303P</t>
  </si>
  <si>
    <t>CFMLVCDOP</t>
  </si>
  <si>
    <t>CFM8375A&lt;ChlNa&gt;</t>
  </si>
  <si>
    <t>CFM8375A</t>
  </si>
  <si>
    <t>Consorcio Renta Lp</t>
  </si>
  <si>
    <t>CFMLVCLPA</t>
  </si>
  <si>
    <t>CFM8375APV&lt;ChlNa&gt;</t>
  </si>
  <si>
    <t>CFM8375APV</t>
  </si>
  <si>
    <t>CFMCNSPAPV</t>
  </si>
  <si>
    <t>CFM8375F&lt;ChlNa&gt;</t>
  </si>
  <si>
    <t>CFM8375F</t>
  </si>
  <si>
    <t>CFMCNSRLPF</t>
  </si>
  <si>
    <t>CFM8375LV&lt;ChlNa&gt;</t>
  </si>
  <si>
    <t>CFM8375LV</t>
  </si>
  <si>
    <t>CFMCNSALPL</t>
  </si>
  <si>
    <t>CFM8375P&lt;ChlNa&gt;</t>
  </si>
  <si>
    <t>CFM8375P</t>
  </si>
  <si>
    <t>CFMLVCLPP</t>
  </si>
  <si>
    <t>CFM8320A&lt;ChlNa&gt;</t>
  </si>
  <si>
    <t>CFM8320A</t>
  </si>
  <si>
    <t>Conveniencia Bancoestado</t>
  </si>
  <si>
    <t>CFMESTCONA</t>
  </si>
  <si>
    <t>CFM8320B&lt;ChlNa&gt;</t>
  </si>
  <si>
    <t>CFM8320B</t>
  </si>
  <si>
    <t>CFMESTCONB</t>
  </si>
  <si>
    <t>CFM8320BE&lt;ChlNa&gt;</t>
  </si>
  <si>
    <t>CFM8320BE</t>
  </si>
  <si>
    <t>CFM8320C&lt;ChlNa&gt;</t>
  </si>
  <si>
    <t>CFM8320C</t>
  </si>
  <si>
    <t>CFMESTCONC</t>
  </si>
  <si>
    <t>CFM8320I&lt;ChlNa&gt;</t>
  </si>
  <si>
    <t>CFM8320I</t>
  </si>
  <si>
    <t>CFMESTCONI</t>
  </si>
  <si>
    <t>CFM8092APV&lt;ChlNa&gt;</t>
  </si>
  <si>
    <t>CFM8092APV</t>
  </si>
  <si>
    <t>Corp Eficiencia</t>
  </si>
  <si>
    <t>Corpbanca Administradora General De Fondos S.A.</t>
  </si>
  <si>
    <t>CFMCOREIAV</t>
  </si>
  <si>
    <t>CFM8092M1&lt;ChlNa&gt;</t>
  </si>
  <si>
    <t>CFM8092M1</t>
  </si>
  <si>
    <t>M1</t>
  </si>
  <si>
    <t>CFMCOREFM1</t>
  </si>
  <si>
    <t>CFM8092M2&lt;ChlNa&gt;</t>
  </si>
  <si>
    <t>CFM8092M2</t>
  </si>
  <si>
    <t>M2</t>
  </si>
  <si>
    <t>CFMCOREIA2</t>
  </si>
  <si>
    <t>CFM8092M3&lt;ChlNa&gt;</t>
  </si>
  <si>
    <t>CFM8092M3</t>
  </si>
  <si>
    <t>M3</t>
  </si>
  <si>
    <t>CFMCOREIA3</t>
  </si>
  <si>
    <t>CFM8092M4&lt;ChlNa&gt;</t>
  </si>
  <si>
    <t>CFM8092M4</t>
  </si>
  <si>
    <t>M4</t>
  </si>
  <si>
    <t>CFMCOREIA4</t>
  </si>
  <si>
    <t>CFM8092M5&lt;ChlNa&gt;</t>
  </si>
  <si>
    <t>CFM8092M5</t>
  </si>
  <si>
    <t>M5</t>
  </si>
  <si>
    <t>CFMCOREFM5</t>
  </si>
  <si>
    <t>CFM8967ALPAT&lt;ChlNa&gt;</t>
  </si>
  <si>
    <t>CFM8967ALPAT</t>
  </si>
  <si>
    <t>Corporate Bonds</t>
  </si>
  <si>
    <t>CFMBCILCAP</t>
  </si>
  <si>
    <t>CFM8967BCI&lt;ChlNa&gt;</t>
  </si>
  <si>
    <t>CFM8967BCI</t>
  </si>
  <si>
    <t>CFMBCILCBC</t>
  </si>
  <si>
    <t>CFM8967BPRIV&lt;ChlNa&gt;</t>
  </si>
  <si>
    <t>CFM8967BPRIV</t>
  </si>
  <si>
    <t>CFMBCILCBP</t>
  </si>
  <si>
    <t>CFM8967CLASI&lt;ChlNa&gt;</t>
  </si>
  <si>
    <t>CFM8967CLASI</t>
  </si>
  <si>
    <t>CFMBCICDSC</t>
  </si>
  <si>
    <t>CFM8967INSTI&lt;ChlNa&gt;</t>
  </si>
  <si>
    <t>CFM8967INSTI</t>
  </si>
  <si>
    <t>CFMBCICDST</t>
  </si>
  <si>
    <t>CFM8248A&lt;ChlNa&gt;</t>
  </si>
  <si>
    <t>CFM8248A</t>
  </si>
  <si>
    <t>Corporate Dollar Fund</t>
  </si>
  <si>
    <t>CFMBCHCDFU</t>
  </si>
  <si>
    <t>CFM8248BPLUS&lt;ChlNa&gt;</t>
  </si>
  <si>
    <t>CFM8248BPLUS</t>
  </si>
  <si>
    <t>CFM8615APV&lt;ChlNa&gt;</t>
  </si>
  <si>
    <t>CFM8615APV</t>
  </si>
  <si>
    <t>Corto Plazo</t>
  </si>
  <si>
    <t>CFMSTDOVE3</t>
  </si>
  <si>
    <t>CFM8615EJECU&lt;ChlNa&gt;</t>
  </si>
  <si>
    <t>CFM8615EJECU</t>
  </si>
  <si>
    <t>CFMSTDCPLE</t>
  </si>
  <si>
    <t>CFM8615G&lt;ChlNa&gt;</t>
  </si>
  <si>
    <t>CFM8615G</t>
  </si>
  <si>
    <t>CFMSTDRCPG</t>
  </si>
  <si>
    <t>CFM8615INVER&lt;ChlNa&gt;</t>
  </si>
  <si>
    <t>CFM8615INVER</t>
  </si>
  <si>
    <t>CFMSTDCPLR</t>
  </si>
  <si>
    <t>CFM8615UNIVE&lt;ChlNa&gt;</t>
  </si>
  <si>
    <t>CFM8615UNIVE</t>
  </si>
  <si>
    <t>CFMSTDCPLN</t>
  </si>
  <si>
    <t>CFM8274A</t>
  </si>
  <si>
    <t>Crecimiento</t>
  </si>
  <si>
    <t>CFMBCHCREC</t>
  </si>
  <si>
    <t>CFM8274B&lt;ChlNa&gt;</t>
  </si>
  <si>
    <t>CFM8274B</t>
  </si>
  <si>
    <t>CFMBCHCTOB</t>
  </si>
  <si>
    <t>CFM8274BCH&lt;ChlNa&gt;</t>
  </si>
  <si>
    <t>CFM8274BCH</t>
  </si>
  <si>
    <t>CFMBCHCRBH</t>
  </si>
  <si>
    <t>CFM8274BPLUS&lt;ChlNa&gt;</t>
  </si>
  <si>
    <t>CFM8274BPLUS</t>
  </si>
  <si>
    <t>CFM8274L&lt;ChlNa&gt;</t>
  </si>
  <si>
    <t>CFM8274L</t>
  </si>
  <si>
    <t>CFM8274M&lt;ChlNa&gt;</t>
  </si>
  <si>
    <t>CFM8274M</t>
  </si>
  <si>
    <t>CFMBCHCREE</t>
  </si>
  <si>
    <t>CFM8274P1&lt;ChlNa&gt;</t>
  </si>
  <si>
    <t>CFM8274P1</t>
  </si>
  <si>
    <t>CFM8492A&lt;ChlNa&gt;</t>
  </si>
  <si>
    <t>CFM8492A</t>
  </si>
  <si>
    <t>CFMSECBLCA</t>
  </si>
  <si>
    <t>CFM8492B&lt;ChlNa&gt;</t>
  </si>
  <si>
    <t>CFM8492B</t>
  </si>
  <si>
    <t>CFMSECBLCB</t>
  </si>
  <si>
    <t>CFM8492D&lt;ChlNa&gt;</t>
  </si>
  <si>
    <t>CFM8492D</t>
  </si>
  <si>
    <t>CFMSECBLND</t>
  </si>
  <si>
    <t>CFM8492H&lt;ChlNa&gt;</t>
  </si>
  <si>
    <t>CFM8492H</t>
  </si>
  <si>
    <t>CFMSECCREH</t>
  </si>
  <si>
    <t>CFM8492I-APV&lt;ChlNa&gt;</t>
  </si>
  <si>
    <t>CFM8492I-APV</t>
  </si>
  <si>
    <t>CFMSECCREI</t>
  </si>
  <si>
    <t>CFM8492J&lt;ChlNa&gt;</t>
  </si>
  <si>
    <t>CFM8492J</t>
  </si>
  <si>
    <t>CFMSECCREJ</t>
  </si>
  <si>
    <t>CFM8492S&lt;ChlNa&gt;</t>
  </si>
  <si>
    <t>CFM8492S</t>
  </si>
  <si>
    <t>S</t>
  </si>
  <si>
    <t>CFMSECCRES</t>
  </si>
  <si>
    <t>CFM9816A&lt;ChlNa&gt;</t>
  </si>
  <si>
    <t>CFM9816A</t>
  </si>
  <si>
    <t>Cuenta Activa Dólar</t>
  </si>
  <si>
    <t>CFM9816APV&lt;ChlNa&gt;</t>
  </si>
  <si>
    <t>CFM9816APV</t>
  </si>
  <si>
    <t>CFM9816APV-AP-A&lt;ChlNa&gt;</t>
  </si>
  <si>
    <t>CFM9816APV-AP-A</t>
  </si>
  <si>
    <t>APV-AP-APVC</t>
  </si>
  <si>
    <t>CFM9816F&lt;ChlNa&gt;</t>
  </si>
  <si>
    <t>CFM9816F</t>
  </si>
  <si>
    <t>CFM9816O&lt;ChlNa&gt;</t>
  </si>
  <si>
    <t>CFM9816O</t>
  </si>
  <si>
    <t>CFM9073A&lt;ChlNa&gt;</t>
  </si>
  <si>
    <t>CFM9073A</t>
  </si>
  <si>
    <t>Dcl I.G.</t>
  </si>
  <si>
    <t>CFMSECLIGA</t>
  </si>
  <si>
    <t>CFM9073B&lt;ChlNa&gt;</t>
  </si>
  <si>
    <t>CFM9073B</t>
  </si>
  <si>
    <t>CFMSECLIGB</t>
  </si>
  <si>
    <t>CFM9073D&lt;ChlNa&gt;</t>
  </si>
  <si>
    <t>CFM9073D</t>
  </si>
  <si>
    <t>CFMSECLIGD</t>
  </si>
  <si>
    <t>CFM9073G&lt;ChlNa&gt;</t>
  </si>
  <si>
    <t>CFM9073G</t>
  </si>
  <si>
    <t>CFMSECLIGG</t>
  </si>
  <si>
    <t>CFM9073H&lt;ChlNa&gt;</t>
  </si>
  <si>
    <t>CFM9073H</t>
  </si>
  <si>
    <t>CFMSECLIGH</t>
  </si>
  <si>
    <t>CFM9073I-APV&lt;ChlNa&gt;</t>
  </si>
  <si>
    <t>CFM9073I-APV</t>
  </si>
  <si>
    <t>CFM9073S&lt;ChlNa&gt;</t>
  </si>
  <si>
    <t>CFM9073S</t>
  </si>
  <si>
    <t>CFMSECLIGS</t>
  </si>
  <si>
    <t>CFM9073V&lt;ChlNa&gt;</t>
  </si>
  <si>
    <t>CFM9073V</t>
  </si>
  <si>
    <t>CFMSECLIGV</t>
  </si>
  <si>
    <t>CFM8174ALPAT&lt;ChlNa&gt;</t>
  </si>
  <si>
    <t>CFM8174ALPAT</t>
  </si>
  <si>
    <t>Deposito Mensual</t>
  </si>
  <si>
    <t>CFM8174APV&lt;ChlNa&gt;</t>
  </si>
  <si>
    <t>CFM8174APV</t>
  </si>
  <si>
    <t>CFMBCIDALV</t>
  </si>
  <si>
    <t>CFM8174APVC&lt;ChlNa&gt;</t>
  </si>
  <si>
    <t>CFM8174APVC</t>
  </si>
  <si>
    <t>CFMBCIDLCV</t>
  </si>
  <si>
    <t>CFM8174BCI&lt;ChlNa&gt;</t>
  </si>
  <si>
    <t>CFM8174BCI</t>
  </si>
  <si>
    <t>CFM8174BPRIV&lt;ChlNa&gt;</t>
  </si>
  <si>
    <t>CFM8174BPRIV</t>
  </si>
  <si>
    <t>CFM8174CLASI&lt;ChlNa&gt;</t>
  </si>
  <si>
    <t>CFM8174CLASI</t>
  </si>
  <si>
    <t>CFMBCIDALC</t>
  </si>
  <si>
    <t>CFM8174FAMIL&lt;ChlNa&gt;</t>
  </si>
  <si>
    <t>CFM8174FAMIL</t>
  </si>
  <si>
    <t>CFMBCIDALF</t>
  </si>
  <si>
    <t>CFM8174I&lt;ChlNa&gt;</t>
  </si>
  <si>
    <t>CFM8174I</t>
  </si>
  <si>
    <t>CFM8422A&lt;ChlNa&gt;</t>
  </si>
  <si>
    <t>CFM8422A</t>
  </si>
  <si>
    <t>Deposito Total</t>
  </si>
  <si>
    <t>CFMPRIDETA</t>
  </si>
  <si>
    <t>CFM8422B&lt;ChlNa&gt;</t>
  </si>
  <si>
    <t>CFM8422B</t>
  </si>
  <si>
    <t>CFMPRIDMPB</t>
  </si>
  <si>
    <t>CFM8422C&lt;ChlNa&gt;</t>
  </si>
  <si>
    <t>CFM8422C</t>
  </si>
  <si>
    <t>CFMPRIDETC</t>
  </si>
  <si>
    <t>CFM8422G&lt;ChlNa&gt;</t>
  </si>
  <si>
    <t>CFM8422G</t>
  </si>
  <si>
    <t>CFMPRIDETG</t>
  </si>
  <si>
    <t>CFM8422LP180&lt;ChlNa&gt;</t>
  </si>
  <si>
    <t>CFM8422LP180</t>
  </si>
  <si>
    <t>CFMPRIDETF</t>
  </si>
  <si>
    <t>CFM8422LP3&lt;ChlNa&gt;</t>
  </si>
  <si>
    <t>CFM8422LP3</t>
  </si>
  <si>
    <t>CFMPRIDETE</t>
  </si>
  <si>
    <t>CFM8422LPI&lt;ChlNa&gt;</t>
  </si>
  <si>
    <t>CFM8422LPI</t>
  </si>
  <si>
    <t>CFMPRIDMPI</t>
  </si>
  <si>
    <t>CFM8422O&lt;ChlNa&gt;</t>
  </si>
  <si>
    <t>CFM8422O</t>
  </si>
  <si>
    <t>CFMPRIDMPO</t>
  </si>
  <si>
    <t>CFM8422PLAN1&lt;ChlNa&gt;</t>
  </si>
  <si>
    <t>CFM8422PLAN1</t>
  </si>
  <si>
    <t>CFMPRIDMN1</t>
  </si>
  <si>
    <t>CFM8422PLAN2&lt;ChlNa&gt;</t>
  </si>
  <si>
    <t>CFM8422PLAN2</t>
  </si>
  <si>
    <t>CFMPRIDMN2</t>
  </si>
  <si>
    <t>CFM8422PLAN3&lt;ChlNa&gt;</t>
  </si>
  <si>
    <t>CFM8422PLAN3</t>
  </si>
  <si>
    <t>CFMPRIDMN3</t>
  </si>
  <si>
    <t>CFM8422PLAN4&lt;ChlNa&gt;</t>
  </si>
  <si>
    <t>CFM8422PLAN4</t>
  </si>
  <si>
    <t>CFMPRIDMN4</t>
  </si>
  <si>
    <t>CFM8152B&lt;ChlNa&gt;</t>
  </si>
  <si>
    <t>CFM8152B</t>
  </si>
  <si>
    <t>Deposito Xxi</t>
  </si>
  <si>
    <t>CFMBCHDXIB</t>
  </si>
  <si>
    <t>CFM8152BCH&lt;ChlNa&gt;</t>
  </si>
  <si>
    <t>CFM8152BCH</t>
  </si>
  <si>
    <t>CFMBCHXXBH</t>
  </si>
  <si>
    <t>CFM8152D</t>
  </si>
  <si>
    <t>CFMBCHXXID</t>
  </si>
  <si>
    <t>CFM8152E</t>
  </si>
  <si>
    <t>CFMBCHXXIE</t>
  </si>
  <si>
    <t>CFM8152L&lt;ChlNa&gt;</t>
  </si>
  <si>
    <t>CFM8152L</t>
  </si>
  <si>
    <t>CFM8152M&lt;ChlNa&gt;</t>
  </si>
  <si>
    <t>CFM8152M</t>
  </si>
  <si>
    <t>CFMBCHDXXI</t>
  </si>
  <si>
    <t>CFM8152V&lt;ChlNa&gt;</t>
  </si>
  <si>
    <t>CFM8152V</t>
  </si>
  <si>
    <t>CFMBCHXXIV</t>
  </si>
  <si>
    <t>CFM9056A&lt;ChlNa&gt;</t>
  </si>
  <si>
    <t>CFM9056A</t>
  </si>
  <si>
    <t>Deuda 360</t>
  </si>
  <si>
    <t>CFMIMTDEUA</t>
  </si>
  <si>
    <t>CFM9056B&lt;ChlNa&gt;</t>
  </si>
  <si>
    <t>CFM9056B</t>
  </si>
  <si>
    <t>CFMIMTDEUB</t>
  </si>
  <si>
    <t>CFM9056D&lt;ChlNa&gt;</t>
  </si>
  <si>
    <t>CFM9056D</t>
  </si>
  <si>
    <t>CFMIMTDEUD</t>
  </si>
  <si>
    <t>CFM9056E&lt;ChlNa&gt;</t>
  </si>
  <si>
    <t>CFM9056E</t>
  </si>
  <si>
    <t>CFMIMTDEUE</t>
  </si>
  <si>
    <t>CFM9056F&lt;ChlNa&gt;</t>
  </si>
  <si>
    <t>CFM9056F</t>
  </si>
  <si>
    <t>CFMIMTDEUF</t>
  </si>
  <si>
    <t>CFM9056I&lt;ChlNa&gt;</t>
  </si>
  <si>
    <t>CFM9056I</t>
  </si>
  <si>
    <t>CFMIMTDEUI</t>
  </si>
  <si>
    <t>CFM9056IM&lt;ChlNa&gt;</t>
  </si>
  <si>
    <t>CFM9056IM</t>
  </si>
  <si>
    <t>CFM9072A&lt;ChlNa&gt;</t>
  </si>
  <si>
    <t>CFM9072A</t>
  </si>
  <si>
    <t>Deuda Chilena</t>
  </si>
  <si>
    <t>CFMCGDCHA</t>
  </si>
  <si>
    <t>CFM9072B&lt;ChlNa&gt;</t>
  </si>
  <si>
    <t>CFM9072B</t>
  </si>
  <si>
    <t>CFMCGDCHB</t>
  </si>
  <si>
    <t>CFM9072CG&lt;ChlNa&gt;</t>
  </si>
  <si>
    <t>CFM9072CG</t>
  </si>
  <si>
    <t>CG</t>
  </si>
  <si>
    <t>CFM8940A&lt;ChlNa&gt;</t>
  </si>
  <si>
    <t>CFM8940A</t>
  </si>
  <si>
    <t>Deuda Corporativa</t>
  </si>
  <si>
    <t>CFMSECDCLA</t>
  </si>
  <si>
    <t>CFM8940B&lt;ChlNa&gt;</t>
  </si>
  <si>
    <t>CFM8940B</t>
  </si>
  <si>
    <t>CFMSECDVAB</t>
  </si>
  <si>
    <t>CFM8940D&lt;ChlNa&gt;</t>
  </si>
  <si>
    <t>CFM8940D</t>
  </si>
  <si>
    <t>CFMSECDCLD</t>
  </si>
  <si>
    <t>CFM8940FO&lt;ChlNa&gt;</t>
  </si>
  <si>
    <t>CFM8940FO</t>
  </si>
  <si>
    <t>FO</t>
  </si>
  <si>
    <t>CFMSECDCFO</t>
  </si>
  <si>
    <t>CFM8940GP&lt;ChlNa&gt;</t>
  </si>
  <si>
    <t>CFM8940GP</t>
  </si>
  <si>
    <t>GP</t>
  </si>
  <si>
    <t>CFMSECDCGP</t>
  </si>
  <si>
    <t>CFM8940H&lt;ChlNa&gt;</t>
  </si>
  <si>
    <t>CFM8940H</t>
  </si>
  <si>
    <t>CFMSECDCLH</t>
  </si>
  <si>
    <t>CFM8940I-APV&lt;ChlNa&gt;</t>
  </si>
  <si>
    <t>CFM8940I-APV</t>
  </si>
  <si>
    <t>CFM8940J&lt;ChlNa&gt;</t>
  </si>
  <si>
    <t>CFM8940J</t>
  </si>
  <si>
    <t>CFMSECDCLJ</t>
  </si>
  <si>
    <t>CFM8940S&lt;ChlNa&gt;</t>
  </si>
  <si>
    <t>CFM8940S</t>
  </si>
  <si>
    <t>CFMSECDCLS</t>
  </si>
  <si>
    <t>CFM8957A&lt;ChlNa&gt;</t>
  </si>
  <si>
    <t>CFM8957A</t>
  </si>
  <si>
    <t>Deuda Dolar</t>
  </si>
  <si>
    <t>Fondos de deuda &lt; 365 dias internacional</t>
  </si>
  <si>
    <t>CFM8957BCH&lt;ChlNa&gt;</t>
  </si>
  <si>
    <t>CFM8957BCH</t>
  </si>
  <si>
    <t>CFM8957UNICA</t>
  </si>
  <si>
    <t>CFMBCHDEUD</t>
  </si>
  <si>
    <t>CFM9655A&lt;ChlNa&gt;</t>
  </si>
  <si>
    <t>CFM9655A</t>
  </si>
  <si>
    <t>Deuda Internacional</t>
  </si>
  <si>
    <t>CFMSECDEIA</t>
  </si>
  <si>
    <t>CFM9655APV&lt;ChlNa&gt;</t>
  </si>
  <si>
    <t>CFM9655APV</t>
  </si>
  <si>
    <t>CFMSECDEII</t>
  </si>
  <si>
    <t>CFM9655B&lt;ChlNa&gt;</t>
  </si>
  <si>
    <t>CFM9655B</t>
  </si>
  <si>
    <t>CFMSECDEIB</t>
  </si>
  <si>
    <t>CFM9655FO&lt;ChlNa&gt;</t>
  </si>
  <si>
    <t>CFM9655FO</t>
  </si>
  <si>
    <t>CFMSECDEIF</t>
  </si>
  <si>
    <t>CFM9655GP&lt;ChlNa&gt;</t>
  </si>
  <si>
    <t>CFM9655GP</t>
  </si>
  <si>
    <t>CFMSECDEIG</t>
  </si>
  <si>
    <t>CFM9352CORPO&lt;ChlNa&gt;</t>
  </si>
  <si>
    <t>CFM9352CORPO</t>
  </si>
  <si>
    <t>Deuda Latam Dolar</t>
  </si>
  <si>
    <t>CORPO</t>
  </si>
  <si>
    <t>CFM9352EJECU&lt;ChlNa&gt;</t>
  </si>
  <si>
    <t>CFM9352EJECU</t>
  </si>
  <si>
    <t>CFM9352INVER&lt;ChlNa&gt;</t>
  </si>
  <si>
    <t>CFM9352INVER</t>
  </si>
  <si>
    <t>CFM9352UNIVE&lt;ChlNa&gt;</t>
  </si>
  <si>
    <t>CFM9352UNIVE</t>
  </si>
  <si>
    <t>CFM9717F1&lt;ChlNa&gt;</t>
  </si>
  <si>
    <t>CFM9717F1</t>
  </si>
  <si>
    <t>Dinamico Plus</t>
  </si>
  <si>
    <t>F1</t>
  </si>
  <si>
    <t>CFM9717F2&lt;ChlNa&gt;</t>
  </si>
  <si>
    <t>CFM9717F2</t>
  </si>
  <si>
    <t>F2</t>
  </si>
  <si>
    <t>CFM9717F3&lt;ChlNa&gt;</t>
  </si>
  <si>
    <t>CFM9717F3</t>
  </si>
  <si>
    <t>F3</t>
  </si>
  <si>
    <t>CFM9717IT&lt;ChlNa&gt;</t>
  </si>
  <si>
    <t>CFM9717IT</t>
  </si>
  <si>
    <t>CFMITADPIT</t>
  </si>
  <si>
    <t>CFM8052A&lt;ChlNa&gt;</t>
  </si>
  <si>
    <t>CFM8052A</t>
  </si>
  <si>
    <t>Disponible</t>
  </si>
  <si>
    <t>CFMBCHDISP</t>
  </si>
  <si>
    <t>CFM8052B&lt;ChlNa&gt;</t>
  </si>
  <si>
    <t>CFM8052B</t>
  </si>
  <si>
    <t>CFMBCHDLEB</t>
  </si>
  <si>
    <t>CFM8052BPLUS&lt;ChlNa&gt;</t>
  </si>
  <si>
    <t>CFM8052BPLUS</t>
  </si>
  <si>
    <t>CFMBCHDIPL</t>
  </si>
  <si>
    <t>CFM8052E</t>
  </si>
  <si>
    <t>CFM8918A&lt;ChlNa&gt;</t>
  </si>
  <si>
    <t>CFM8918A</t>
  </si>
  <si>
    <t>Dividendo Local</t>
  </si>
  <si>
    <t>Euroamerica Administradora General De Fondos S.A.</t>
  </si>
  <si>
    <t>CFMEURDLCA</t>
  </si>
  <si>
    <t>CFM8918B-APV/AP&lt;ChlNa&gt;</t>
  </si>
  <si>
    <t>CFM8918B-APV/AP</t>
  </si>
  <si>
    <t>B-APV/APVC</t>
  </si>
  <si>
    <t>CFM8918CUI&lt;ChlNa&gt;</t>
  </si>
  <si>
    <t>CFM8918CUI</t>
  </si>
  <si>
    <t>CUI</t>
  </si>
  <si>
    <t>CFMEADCCUI</t>
  </si>
  <si>
    <t>CFM8918D&lt;ChlNa&gt;</t>
  </si>
  <si>
    <t>CFM8918D</t>
  </si>
  <si>
    <t>CFMEURDLCD</t>
  </si>
  <si>
    <t>CFM8918Z&lt;ChlNa&gt;</t>
  </si>
  <si>
    <t>CFM8918Z</t>
  </si>
  <si>
    <t>Z</t>
  </si>
  <si>
    <t>CFM8257ALPAT&lt;ChlNa&gt;</t>
  </si>
  <si>
    <t>CFM8257ALPAT</t>
  </si>
  <si>
    <t>Dolar Cash</t>
  </si>
  <si>
    <t>CFMBCIDCAP</t>
  </si>
  <si>
    <t>CFM8257BCI&lt;ChlNa&gt;</t>
  </si>
  <si>
    <t>CFM8257BCI</t>
  </si>
  <si>
    <t>CFM8257CLASI&lt;ChlNa&gt;</t>
  </si>
  <si>
    <t>CFM8257CLASI</t>
  </si>
  <si>
    <t>CFMBCIDCCL</t>
  </si>
  <si>
    <t>CFM8257GAMMA&lt;ChlNa&gt;</t>
  </si>
  <si>
    <t>CFM8257GAMMA</t>
  </si>
  <si>
    <t>CFMBCIDSHG</t>
  </si>
  <si>
    <t>CFM9104A&lt;ChlNa&gt;</t>
  </si>
  <si>
    <t>CFM9104A</t>
  </si>
  <si>
    <t>Dolar Disponible</t>
  </si>
  <si>
    <t>CFMESTDDIA</t>
  </si>
  <si>
    <t>CFM9104B&lt;ChlNa&gt;</t>
  </si>
  <si>
    <t>CFM9104B</t>
  </si>
  <si>
    <t>CFMESTDDIB</t>
  </si>
  <si>
    <t>CFM9104C&lt;ChlNa&gt;</t>
  </si>
  <si>
    <t>CFM9104C</t>
  </si>
  <si>
    <t>CFMESTDDIC</t>
  </si>
  <si>
    <t>CFM9104I&lt;ChlNa&gt;</t>
  </si>
  <si>
    <t>CFM9104I</t>
  </si>
  <si>
    <t>CFMESTDDII</t>
  </si>
  <si>
    <t>CFM8249BCH&lt;ChlNa&gt;</t>
  </si>
  <si>
    <t>CFM8249BCH</t>
  </si>
  <si>
    <t>Dollar Fund</t>
  </si>
  <si>
    <t>CFMBCHLCIH</t>
  </si>
  <si>
    <t>CFM8249L&lt;ChlNa&gt;</t>
  </si>
  <si>
    <t>CFM8249L</t>
  </si>
  <si>
    <t>CFM8249M&lt;ChlNa&gt;</t>
  </si>
  <si>
    <t>CFM8249M</t>
  </si>
  <si>
    <t>CFM8249P&lt;ChlNa&gt;</t>
  </si>
  <si>
    <t>CFM8249P</t>
  </si>
  <si>
    <t>CFMBCHLCIP</t>
  </si>
  <si>
    <t>CFM8813ALTOP&lt;ChlNa&gt;</t>
  </si>
  <si>
    <t>CFM8813ALTOP</t>
  </si>
  <si>
    <t>E.T.F.Gestion</t>
  </si>
  <si>
    <t>CFMBCIETFP</t>
  </si>
  <si>
    <t>CFM8813APV&lt;ChlNa&gt;</t>
  </si>
  <si>
    <t>CFM8813APV</t>
  </si>
  <si>
    <t>CFMBCIETPV</t>
  </si>
  <si>
    <t>CFM8813APVC&lt;ChlNa&gt;</t>
  </si>
  <si>
    <t>CFM8813APVC</t>
  </si>
  <si>
    <t>CFMBCIEGFP</t>
  </si>
  <si>
    <t>CFM8813BPRIV&lt;ChlNa&gt;</t>
  </si>
  <si>
    <t>CFM8813BPRIV</t>
  </si>
  <si>
    <t>CFMBCIGLEB</t>
  </si>
  <si>
    <t>CFM8813CLASI&lt;ChlNa&gt;</t>
  </si>
  <si>
    <t>CFM8813CLASI</t>
  </si>
  <si>
    <t>CFMBCIETFC</t>
  </si>
  <si>
    <t>CFM8813FAMIL&lt;ChlNa&gt;</t>
  </si>
  <si>
    <t>CFM8813FAMIL</t>
  </si>
  <si>
    <t>CFMBCIGLEF</t>
  </si>
  <si>
    <t>CFM9576A&lt;ChlNa&gt;</t>
  </si>
  <si>
    <t>CFM9576A</t>
  </si>
  <si>
    <t>Ea Agresivo</t>
  </si>
  <si>
    <t>CFMEURAGRA</t>
  </si>
  <si>
    <t>CFM9576B-APV/AP&lt;ChlNa&gt;</t>
  </si>
  <si>
    <t>CFM9576B-APV/AP</t>
  </si>
  <si>
    <t>CFMEURAGRB</t>
  </si>
  <si>
    <t>CFM9576CUI&lt;ChlNa&gt;</t>
  </si>
  <si>
    <t>CFM9576CUI</t>
  </si>
  <si>
    <t>CFMEAAGCUI</t>
  </si>
  <si>
    <t>CFM9576D&lt;ChlNa&gt;</t>
  </si>
  <si>
    <t>CFM9576D</t>
  </si>
  <si>
    <t>CFMEURAGRD</t>
  </si>
  <si>
    <t>CFM9575A&lt;ChlNa&gt;</t>
  </si>
  <si>
    <t>CFM9575A</t>
  </si>
  <si>
    <t>Ea Conservador</t>
  </si>
  <si>
    <t>CFMEURCONA</t>
  </si>
  <si>
    <t>CFM9575B-APV/AP&lt;ChlNa&gt;</t>
  </si>
  <si>
    <t>CFM9575B-APV/AP</t>
  </si>
  <si>
    <t>CFMEURCONB</t>
  </si>
  <si>
    <t>CFM9575CUI&lt;ChlNa&gt;</t>
  </si>
  <si>
    <t>CFM9575CUI</t>
  </si>
  <si>
    <t>CFMEACOCUI</t>
  </si>
  <si>
    <t>CFM9575D&lt;ChlNa&gt;</t>
  </si>
  <si>
    <t>CFM9575D</t>
  </si>
  <si>
    <t>CFMEURCOND</t>
  </si>
  <si>
    <t>CFM9577A&lt;ChlNa&gt;</t>
  </si>
  <si>
    <t>CFM9577A</t>
  </si>
  <si>
    <t>Ea Moderado</t>
  </si>
  <si>
    <t>CFMEURMODA</t>
  </si>
  <si>
    <t>CFM9577B-APV/AP&lt;ChlNa&gt;</t>
  </si>
  <si>
    <t>CFM9577B-APV/AP</t>
  </si>
  <si>
    <t>CFMEURMODB</t>
  </si>
  <si>
    <t>CFM9577CUI&lt;ChlNa&gt;</t>
  </si>
  <si>
    <t>CFM9577CUI</t>
  </si>
  <si>
    <t>CFMEAMOCUI</t>
  </si>
  <si>
    <t>CFM9577D&lt;ChlNa&gt;</t>
  </si>
  <si>
    <t>CFM9577D</t>
  </si>
  <si>
    <t>CFMEURMODD</t>
  </si>
  <si>
    <t>CFM9004A&lt;ChlNa&gt;</t>
  </si>
  <si>
    <t>CFM9004A</t>
  </si>
  <si>
    <t>Ea Small Cap Global</t>
  </si>
  <si>
    <t>CFMEURBGPA</t>
  </si>
  <si>
    <t>CFM9004B-APV/AP&lt;ChlNa&gt;</t>
  </si>
  <si>
    <t>CFM9004B-APV/AP</t>
  </si>
  <si>
    <t>CFM9004D&lt;ChlNa&gt;</t>
  </si>
  <si>
    <t>CFM9004D</t>
  </si>
  <si>
    <t>CFMEURBGPD</t>
  </si>
  <si>
    <t>CFM9004Z&lt;ChlNa&gt;</t>
  </si>
  <si>
    <t>CFM9004Z</t>
  </si>
  <si>
    <t>CFM9054A&lt;ChlNa&gt;</t>
  </si>
  <si>
    <t>CFM9054A</t>
  </si>
  <si>
    <t>Eai Deuda Corp Chile</t>
  </si>
  <si>
    <t>CFMEURDCCA</t>
  </si>
  <si>
    <t>CFM9054B-APV/AP&lt;ChlNa&gt;</t>
  </si>
  <si>
    <t>CFM9054B-APV/AP</t>
  </si>
  <si>
    <t>CFM9054CUI&lt;ChlNa&gt;</t>
  </si>
  <si>
    <t>CFM9054CUI</t>
  </si>
  <si>
    <t>CFMEADPCUI</t>
  </si>
  <si>
    <t>CFM9054D&lt;ChlNa&gt;</t>
  </si>
  <si>
    <t>CFM9054D</t>
  </si>
  <si>
    <t>CFMEURELED</t>
  </si>
  <si>
    <t>CFM9054Z&lt;ChlNa&gt;</t>
  </si>
  <si>
    <t>CFM9054Z</t>
  </si>
  <si>
    <t>CFM9025A&lt;ChlNa&gt;</t>
  </si>
  <si>
    <t>CFM9025A</t>
  </si>
  <si>
    <t>Eai Renta Chilena</t>
  </si>
  <si>
    <t>CFMEURRCHA</t>
  </si>
  <si>
    <t>CFM9025B-APV/AP&lt;ChlNa&gt;</t>
  </si>
  <si>
    <t>CFM9025B-APV/AP</t>
  </si>
  <si>
    <t>CFM9025CUI&lt;ChlNa&gt;</t>
  </si>
  <si>
    <t>CFM9025CUI</t>
  </si>
  <si>
    <t>CFMEARCCUI</t>
  </si>
  <si>
    <t>CFM9025D&lt;ChlNa&gt;</t>
  </si>
  <si>
    <t>CFM9025D</t>
  </si>
  <si>
    <t>CFMEURRCHD</t>
  </si>
  <si>
    <t>CFM9025E&lt;ChlNa&gt;</t>
  </si>
  <si>
    <t>CFM9025E</t>
  </si>
  <si>
    <t>CFM9025Z&lt;ChlNa&gt;</t>
  </si>
  <si>
    <t>CFM9025Z</t>
  </si>
  <si>
    <t>CFM8625ALTOP&lt;ChlNa&gt;</t>
  </si>
  <si>
    <t>CFM8625ALTOP</t>
  </si>
  <si>
    <t>Emergente Global</t>
  </si>
  <si>
    <t>CFMBCIEGLP</t>
  </si>
  <si>
    <t>CFM8625APV&lt;ChlNa&gt;</t>
  </si>
  <si>
    <t>CFM8625APV</t>
  </si>
  <si>
    <t>CFMBCIEGAP</t>
  </si>
  <si>
    <t>CFM8625BPRIV&lt;ChlNa&gt;</t>
  </si>
  <si>
    <t>CFM8625BPRIV</t>
  </si>
  <si>
    <t>CFMBCIEALB</t>
  </si>
  <si>
    <t>CFM8625CLASI&lt;ChlNa&gt;</t>
  </si>
  <si>
    <t>CFM8625CLASI</t>
  </si>
  <si>
    <t>CFMBCIEGLA</t>
  </si>
  <si>
    <t>CFM8625FAMIL&lt;ChlNa&gt;</t>
  </si>
  <si>
    <t>CFM8625FAMIL</t>
  </si>
  <si>
    <t>CFMBCIEALF</t>
  </si>
  <si>
    <t>CFM8054A</t>
  </si>
  <si>
    <t>Emerging Fund</t>
  </si>
  <si>
    <t>CFMBCHEMFU</t>
  </si>
  <si>
    <t>CFM8054B&lt;ChlNa&gt;</t>
  </si>
  <si>
    <t>CFM8054B</t>
  </si>
  <si>
    <t>CFMBCHEMDB</t>
  </si>
  <si>
    <t>CFM8054BCH&lt;ChlNa&gt;</t>
  </si>
  <si>
    <t>CFM8054BCH</t>
  </si>
  <si>
    <t>CFMBCHEMBH</t>
  </si>
  <si>
    <t>CFM8054BPLUS&lt;ChlNa&gt;</t>
  </si>
  <si>
    <t>CFM8054BPLUS</t>
  </si>
  <si>
    <t>CFMBCHEMBP</t>
  </si>
  <si>
    <t>CFM8054E</t>
  </si>
  <si>
    <t>CFMBCHEMFE</t>
  </si>
  <si>
    <t>CFM8054L&lt;ChlNa&gt;</t>
  </si>
  <si>
    <t>CFM8054L</t>
  </si>
  <si>
    <t>CFM8054M&lt;ChlNa&gt;</t>
  </si>
  <si>
    <t>CFM8054M</t>
  </si>
  <si>
    <t>CFMBCHEMFC</t>
  </si>
  <si>
    <t>CFM8299L&lt;ChlNa&gt;</t>
  </si>
  <si>
    <t>CFM8299L</t>
  </si>
  <si>
    <t>Emerging Market</t>
  </si>
  <si>
    <t>CFMBCHEMKA</t>
  </si>
  <si>
    <t>CFM8299M&lt;ChlNa&gt;</t>
  </si>
  <si>
    <t>CFM8299M</t>
  </si>
  <si>
    <t>CFMBCHEMMC</t>
  </si>
  <si>
    <t>CFM8133APV</t>
  </si>
  <si>
    <t>Emerging Markets</t>
  </si>
  <si>
    <t>CFMCORACAV</t>
  </si>
  <si>
    <t>CFM8133F1</t>
  </si>
  <si>
    <t>CFMCORALF1</t>
  </si>
  <si>
    <t>CFM8133F2</t>
  </si>
  <si>
    <t>CFMCORALF2</t>
  </si>
  <si>
    <t>CFM8133F3</t>
  </si>
  <si>
    <t>CFMCORALF3</t>
  </si>
  <si>
    <t>CFM8133F4</t>
  </si>
  <si>
    <t>F4</t>
  </si>
  <si>
    <t>CFMCORALF4</t>
  </si>
  <si>
    <t>CFM8133F5</t>
  </si>
  <si>
    <t>F5</t>
  </si>
  <si>
    <t>CFMCORALF5</t>
  </si>
  <si>
    <t>CFM8133IT</t>
  </si>
  <si>
    <t>CFMITAALIT</t>
  </si>
  <si>
    <t>CFM8723A&lt;ChlNa&gt;</t>
  </si>
  <si>
    <t>CFM8723A</t>
  </si>
  <si>
    <t>Enfoque</t>
  </si>
  <si>
    <t>CFMLVENFQA</t>
  </si>
  <si>
    <t>CFM8723APV&lt;ChlNa&gt;</t>
  </si>
  <si>
    <t>CFM8723APV</t>
  </si>
  <si>
    <t>CFMLVEFAPV</t>
  </si>
  <si>
    <t>CFM8723F&lt;ChlNa&gt;</t>
  </si>
  <si>
    <t>CFM8723F</t>
  </si>
  <si>
    <t>CFMLVENFQF</t>
  </si>
  <si>
    <t>CFM8723I&lt;ChlNa&gt;</t>
  </si>
  <si>
    <t>CFM8723I</t>
  </si>
  <si>
    <t>CFMLVENFQI</t>
  </si>
  <si>
    <t>CFM8723LV&lt;ChlNa&gt;</t>
  </si>
  <si>
    <t>CFM8723LV</t>
  </si>
  <si>
    <t>CFMLVENFOL</t>
  </si>
  <si>
    <t>CFM8723O&lt;ChlNa&gt;</t>
  </si>
  <si>
    <t>CFM8723O</t>
  </si>
  <si>
    <t>CFMLVEUEO</t>
  </si>
  <si>
    <t>CFM8723P&lt;ChlNa&gt;</t>
  </si>
  <si>
    <t>CFM8723P</t>
  </si>
  <si>
    <t>CFMLVEUEP</t>
  </si>
  <si>
    <t>CFM9548B&lt;ChlNa&gt;</t>
  </si>
  <si>
    <t>CFM9548B</t>
  </si>
  <si>
    <t>Esg Acciones Chilena</t>
  </si>
  <si>
    <t>CFMBTGESGB</t>
  </si>
  <si>
    <t>CFM9548B-APV&lt;ChlNa&gt;</t>
  </si>
  <si>
    <t>CFM9548B-APV</t>
  </si>
  <si>
    <t>CFMBTGESBV</t>
  </si>
  <si>
    <t>CFM9625A&lt;ChlNa&gt;</t>
  </si>
  <si>
    <t>CFM9625A</t>
  </si>
  <si>
    <t>Esg Latam</t>
  </si>
  <si>
    <t>CFMEURESGA</t>
  </si>
  <si>
    <t>CFM9625B-APV/AP&lt;ChlNa&gt;</t>
  </si>
  <si>
    <t>CFM9625B-APV/AP</t>
  </si>
  <si>
    <t>CFM9625Z&lt;ChlNa&gt;</t>
  </si>
  <si>
    <t>CFM9625Z</t>
  </si>
  <si>
    <t>CFM8712ALTOP&lt;ChlNa&gt;</t>
  </si>
  <si>
    <t>CFM8712ALTOP</t>
  </si>
  <si>
    <t>Estados Unidos</t>
  </si>
  <si>
    <t>CFMBCIEUAA</t>
  </si>
  <si>
    <t>CFM8712APV&lt;ChlNa&gt;</t>
  </si>
  <si>
    <t>CFM8712APV</t>
  </si>
  <si>
    <t>CFMBCIEUAP</t>
  </si>
  <si>
    <t>CFM8712BPRIV&lt;ChlNa&gt;</t>
  </si>
  <si>
    <t>CFM8712BPRIV</t>
  </si>
  <si>
    <t>CFMBCIEOSB</t>
  </si>
  <si>
    <t>CFM8712CLASI&lt;ChlNa&gt;</t>
  </si>
  <si>
    <t>CFM8712CLASI</t>
  </si>
  <si>
    <t>CFMBCIEUNC</t>
  </si>
  <si>
    <t>CFM8712FAMIL&lt;ChlNa&gt;</t>
  </si>
  <si>
    <t>CFM8712FAMIL</t>
  </si>
  <si>
    <t>CFMBCIEOSF</t>
  </si>
  <si>
    <t>CFM8437A&lt;ChlNa&gt;</t>
  </si>
  <si>
    <t>CFM8437A</t>
  </si>
  <si>
    <t>CFMLVEEUUA</t>
  </si>
  <si>
    <t>CFM8437APV&lt;ChlNa&gt;</t>
  </si>
  <si>
    <t>CFM8437APV</t>
  </si>
  <si>
    <t>CFMLVEUAPV</t>
  </si>
  <si>
    <t>CFM8437F&lt;ChlNa&gt;</t>
  </si>
  <si>
    <t>CFM8437F</t>
  </si>
  <si>
    <t>CFMLVEEUUF</t>
  </si>
  <si>
    <t>CFM8437I&lt;ChlNa&gt;</t>
  </si>
  <si>
    <t>CFM8437I</t>
  </si>
  <si>
    <t>CFMLVEOSI</t>
  </si>
  <si>
    <t>CFM8437LV&lt;ChlNa&gt;</t>
  </si>
  <si>
    <t>CFM8437LV</t>
  </si>
  <si>
    <t>CFMLVEEUUL</t>
  </si>
  <si>
    <t>CFM8437P&lt;ChlNa&gt;</t>
  </si>
  <si>
    <t>CFM8437P</t>
  </si>
  <si>
    <t>CFMLVEOSP</t>
  </si>
  <si>
    <t>CFM9042A</t>
  </si>
  <si>
    <t>Estrategia Agresiva</t>
  </si>
  <si>
    <t>CFMBCHDEEA</t>
  </si>
  <si>
    <t>CFM9042B&lt;ChlNa&gt;</t>
  </si>
  <si>
    <t>CFM9042B</t>
  </si>
  <si>
    <t>CFMVAB</t>
  </si>
  <si>
    <t>CFM9042L&lt;ChlNa&gt;</t>
  </si>
  <si>
    <t>CFM9042L</t>
  </si>
  <si>
    <t>CFM9042M&lt;ChlNa&gt;</t>
  </si>
  <si>
    <t>CFM9042M</t>
  </si>
  <si>
    <t>CFMBCHDEEC</t>
  </si>
  <si>
    <t>CFM9193A&lt;ChlNa&gt;</t>
  </si>
  <si>
    <t>CFM9193A</t>
  </si>
  <si>
    <t>CFMLVESAGA</t>
  </si>
  <si>
    <t>CFM9193APV&lt;ChlNa&gt;</t>
  </si>
  <si>
    <t>CFM9193APV</t>
  </si>
  <si>
    <t>CFMLVEAGAP</t>
  </si>
  <si>
    <t>CFM9193APV-AP-A&lt;ChlNa&gt;</t>
  </si>
  <si>
    <t>CFM9193APV-AP-A</t>
  </si>
  <si>
    <t>CFMLVEAGAA</t>
  </si>
  <si>
    <t>CFM9193F&lt;ChlNa&gt;</t>
  </si>
  <si>
    <t>CFM9193F</t>
  </si>
  <si>
    <t>CFM9193O&lt;ChlNa&gt;</t>
  </si>
  <si>
    <t>CFM9193O</t>
  </si>
  <si>
    <t>CFMLVESAGO</t>
  </si>
  <si>
    <t>CFM9193Q&lt;ChlNa&gt;</t>
  </si>
  <si>
    <t>CFM9193Q</t>
  </si>
  <si>
    <t>CFMLVESAGQ</t>
  </si>
  <si>
    <t>CFM9193X&lt;ChlNa&gt;</t>
  </si>
  <si>
    <t>CFM9193X</t>
  </si>
  <si>
    <t>CFMLVESAGX</t>
  </si>
  <si>
    <t>CFM9041A</t>
  </si>
  <si>
    <t>Estrategia Cons</t>
  </si>
  <si>
    <t>CFMBCHINVE</t>
  </si>
  <si>
    <t>CFM9041B&lt;ChlNa&gt;</t>
  </si>
  <si>
    <t>CFM9041B</t>
  </si>
  <si>
    <t>CFMNSB</t>
  </si>
  <si>
    <t>CFM9041L&lt;ChlNa&gt;</t>
  </si>
  <si>
    <t>CFM9041L</t>
  </si>
  <si>
    <t>CFM9041M&lt;ChlNa&gt;</t>
  </si>
  <si>
    <t>CFM9041M</t>
  </si>
  <si>
    <t>CFMBCHECSC</t>
  </si>
  <si>
    <t>CFM9192A&lt;ChlNa&gt;</t>
  </si>
  <si>
    <t>CFM9192A</t>
  </si>
  <si>
    <t>Estrategia Conservad</t>
  </si>
  <si>
    <t>CFMLVESCOA</t>
  </si>
  <si>
    <t>CFM9192APV&lt;ChlNa&gt;</t>
  </si>
  <si>
    <t>CFM9192APV</t>
  </si>
  <si>
    <t>CFMLVECOAP</t>
  </si>
  <si>
    <t>CFM9192APV-AP-A&lt;ChlNa&gt;</t>
  </si>
  <si>
    <t>CFM9192APV-AP-A</t>
  </si>
  <si>
    <t>CFMLVECOAA</t>
  </si>
  <si>
    <t>CFM9192F&lt;ChlNa&gt;</t>
  </si>
  <si>
    <t>CFM9192F</t>
  </si>
  <si>
    <t>CFM9192O&lt;ChlNa&gt;</t>
  </si>
  <si>
    <t>CFM9192O</t>
  </si>
  <si>
    <t>CFMLVESCOO</t>
  </si>
  <si>
    <t>CFM9192Q&lt;ChlNa&gt;</t>
  </si>
  <si>
    <t>CFM9192Q</t>
  </si>
  <si>
    <t>CFMLVESCOQ</t>
  </si>
  <si>
    <t>CFM9192X&lt;ChlNa&gt;</t>
  </si>
  <si>
    <t>CFM9192X</t>
  </si>
  <si>
    <t>CFMLVESCOX</t>
  </si>
  <si>
    <t>CFM9191A&lt;ChlNa&gt;</t>
  </si>
  <si>
    <t>CFM9191A</t>
  </si>
  <si>
    <t>Estrategia Defensiva</t>
  </si>
  <si>
    <t>CFMLVESDEA</t>
  </si>
  <si>
    <t>CFM9191APV&lt;ChlNa&gt;</t>
  </si>
  <si>
    <t>CFM9191APV</t>
  </si>
  <si>
    <t>CFMLVEDEAP</t>
  </si>
  <si>
    <t>CFM9191APV-AP-A&lt;ChlNa&gt;</t>
  </si>
  <si>
    <t>CFM9191APV-AP-A</t>
  </si>
  <si>
    <t>CFMLVEDEAA</t>
  </si>
  <si>
    <t>CFM9191F&lt;ChlNa&gt;</t>
  </si>
  <si>
    <t>CFM9191F</t>
  </si>
  <si>
    <t>CFM9191O&lt;ChlNa&gt;</t>
  </si>
  <si>
    <t>CFM9191O</t>
  </si>
  <si>
    <t>CFMLVESDEO</t>
  </si>
  <si>
    <t>CFM9191Q&lt;ChlNa&gt;</t>
  </si>
  <si>
    <t>CFM9191Q</t>
  </si>
  <si>
    <t>CFMLVESDEQ</t>
  </si>
  <si>
    <t>CFM9191X&lt;ChlNa&gt;</t>
  </si>
  <si>
    <t>CFM9191X</t>
  </si>
  <si>
    <t>CFMLVESDEX</t>
  </si>
  <si>
    <t>CFM9190A&lt;ChlNa&gt;</t>
  </si>
  <si>
    <t>CFM9190A</t>
  </si>
  <si>
    <t>Estrategia Moderada</t>
  </si>
  <si>
    <t>CFMLVESMOA</t>
  </si>
  <si>
    <t>CFM9190APV&lt;ChlNa&gt;</t>
  </si>
  <si>
    <t>CFM9190APV</t>
  </si>
  <si>
    <t>CFMLVEMOAP</t>
  </si>
  <si>
    <t>CFM9190APV-AP-A&lt;ChlNa&gt;</t>
  </si>
  <si>
    <t>CFM9190APV-AP-A</t>
  </si>
  <si>
    <t>CFMLVEMOAA</t>
  </si>
  <si>
    <t>CFM9190F&lt;ChlNa&gt;</t>
  </si>
  <si>
    <t>CFM9190F</t>
  </si>
  <si>
    <t>CFM9190O&lt;ChlNa&gt;</t>
  </si>
  <si>
    <t>CFM9190O</t>
  </si>
  <si>
    <t>CFMLVESMOO</t>
  </si>
  <si>
    <t>CFM9190X&lt;ChlNa&gt;</t>
  </si>
  <si>
    <t>CFM9190X</t>
  </si>
  <si>
    <t>CFMLVESMOX</t>
  </si>
  <si>
    <t>CFM8125B&lt;ChlNa&gt;</t>
  </si>
  <si>
    <t>CFM8125B</t>
  </si>
  <si>
    <t>Estrategico</t>
  </si>
  <si>
    <t>CFMBCHECOB</t>
  </si>
  <si>
    <t>CFM8125BCH&lt;ChlNa&gt;</t>
  </si>
  <si>
    <t>CFM8125BCH</t>
  </si>
  <si>
    <t>CFMBCHESBH</t>
  </si>
  <si>
    <t>CFM8125BPLUS&lt;ChlNa&gt;</t>
  </si>
  <si>
    <t>CFM8125BPLUS</t>
  </si>
  <si>
    <t>CFMBCHESBP</t>
  </si>
  <si>
    <t>CFM8125D</t>
  </si>
  <si>
    <t>CFMBCHESTD</t>
  </si>
  <si>
    <t>CFM8125E</t>
  </si>
  <si>
    <t>CFMBCHESTE</t>
  </si>
  <si>
    <t>CFM8125L&lt;ChlNa&gt;</t>
  </si>
  <si>
    <t>CFM8125L</t>
  </si>
  <si>
    <t>CFM8125M&lt;ChlNa&gt;</t>
  </si>
  <si>
    <t>CFM8125M</t>
  </si>
  <si>
    <t>CFMBCHESTR</t>
  </si>
  <si>
    <t>CFM9728UNICA&lt;ChlNa&gt;</t>
  </si>
  <si>
    <t>CFM9728UNICA</t>
  </si>
  <si>
    <t>Estructurado 108</t>
  </si>
  <si>
    <t>CFMBICE108</t>
  </si>
  <si>
    <t>CFM9685UNICA&lt;ChlNa&gt;</t>
  </si>
  <si>
    <t>CFM9685UNICA</t>
  </si>
  <si>
    <t>Etf It Now Dividendo</t>
  </si>
  <si>
    <t>CFMDIVO</t>
  </si>
  <si>
    <t>CFM9533UNICA&lt;ChlNa&gt;</t>
  </si>
  <si>
    <t>CFM9533UNICA</t>
  </si>
  <si>
    <t>Etf Msci Scch</t>
  </si>
  <si>
    <t>CFMEASCCHI</t>
  </si>
  <si>
    <t>CFM8457A&lt;ChlNa&gt;</t>
  </si>
  <si>
    <t>CFM8457A</t>
  </si>
  <si>
    <t>Euroamerica Asia</t>
  </si>
  <si>
    <t>CFMEURASIA</t>
  </si>
  <si>
    <t>CFM8457B-APV/AP&lt;ChlNa&gt;</t>
  </si>
  <si>
    <t>CFM8457B-APV/AP</t>
  </si>
  <si>
    <t>CFM8457CUI&lt;ChlNa&gt;</t>
  </si>
  <si>
    <t>CFM8457CUI</t>
  </si>
  <si>
    <t>CFMEAASCUI</t>
  </si>
  <si>
    <t>CFM8457D&lt;ChlNa&gt;</t>
  </si>
  <si>
    <t>CFM8457D</t>
  </si>
  <si>
    <t>CFMEURASID</t>
  </si>
  <si>
    <t>CFM8457Z&lt;ChlNa&gt;</t>
  </si>
  <si>
    <t>CFM8457Z</t>
  </si>
  <si>
    <t>CFM8277A&lt;ChlNa&gt;</t>
  </si>
  <si>
    <t>CFM8277A</t>
  </si>
  <si>
    <t>Euroamerica Balanceglobal</t>
  </si>
  <si>
    <t>CFMEURMEMA</t>
  </si>
  <si>
    <t>CFM8277B-APV/AP&lt;ChlNa&gt;</t>
  </si>
  <si>
    <t>CFM8277B-APV/AP</t>
  </si>
  <si>
    <t>CFM8277CUI&lt;ChlNa&gt;</t>
  </si>
  <si>
    <t>CFM8277CUI</t>
  </si>
  <si>
    <t>CFMEAMECUI</t>
  </si>
  <si>
    <t>CFM8277D&lt;ChlNa&gt;</t>
  </si>
  <si>
    <t>CFM8277D</t>
  </si>
  <si>
    <t>CFMEURMEMD</t>
  </si>
  <si>
    <t>CFM8277Z&lt;ChlNa&gt;</t>
  </si>
  <si>
    <t>CFM8277Z</t>
  </si>
  <si>
    <t>CFM8247A&lt;ChlNa&gt;</t>
  </si>
  <si>
    <t>CFM8247A</t>
  </si>
  <si>
    <t>Euroamerica Capital</t>
  </si>
  <si>
    <t>CFMEURACLA</t>
  </si>
  <si>
    <t>CFM8247B-APV/AP&lt;ChlNa&gt;</t>
  </si>
  <si>
    <t>CFM8247B-APV/AP</t>
  </si>
  <si>
    <t>CFM8247CUI&lt;ChlNa&gt;</t>
  </si>
  <si>
    <t>CFM8247CUI</t>
  </si>
  <si>
    <t>CFMEAALCUI</t>
  </si>
  <si>
    <t>CFM8247D&lt;ChlNa&gt;</t>
  </si>
  <si>
    <t>CFM8247D</t>
  </si>
  <si>
    <t>CFMEURACLD</t>
  </si>
  <si>
    <t>CFM8247EA-AM</t>
  </si>
  <si>
    <t>EA-AM</t>
  </si>
  <si>
    <t>CFM8247Z&lt;ChlNa&gt;</t>
  </si>
  <si>
    <t>CFM8247Z</t>
  </si>
  <si>
    <t>CFM8381A&lt;ChlNa&gt;</t>
  </si>
  <si>
    <t>CFM8381A</t>
  </si>
  <si>
    <t>Euroamerica Chile 18</t>
  </si>
  <si>
    <t>CFMEURCHCA</t>
  </si>
  <si>
    <t>CFM8381B-APV/AP&lt;ChlNa&gt;</t>
  </si>
  <si>
    <t>CFM8381B-APV/AP</t>
  </si>
  <si>
    <t>CFM8381CUI&lt;ChlNa&gt;</t>
  </si>
  <si>
    <t>CFM8381CUI</t>
  </si>
  <si>
    <t>CFMEACHCUI</t>
  </si>
  <si>
    <t>CFM8381D&lt;ChlNa&gt;</t>
  </si>
  <si>
    <t>CFM8381D</t>
  </si>
  <si>
    <t>CFMEURC18D</t>
  </si>
  <si>
    <t>CFM8381E&lt;ChlNa&gt;</t>
  </si>
  <si>
    <t>CFM8381E</t>
  </si>
  <si>
    <t>CFMEURCHCE</t>
  </si>
  <si>
    <t>CFM8381Z&lt;ChlNa&gt;</t>
  </si>
  <si>
    <t>CFM8381Z</t>
  </si>
  <si>
    <t>CFM8629A&lt;ChlNa&gt;</t>
  </si>
  <si>
    <t>CFM8629A</t>
  </si>
  <si>
    <t>Euroamerica Dolar</t>
  </si>
  <si>
    <t>CFMEUREARA</t>
  </si>
  <si>
    <t>CFM8629B-APV&lt;ChlNa&gt;</t>
  </si>
  <si>
    <t>CFM8629B-APV</t>
  </si>
  <si>
    <t>CFM8629D&lt;ChlNa&gt;</t>
  </si>
  <si>
    <t>CFM8629D</t>
  </si>
  <si>
    <t>CFMEURDOLD</t>
  </si>
  <si>
    <t>CFM8629E&lt;ChlNa&gt;</t>
  </si>
  <si>
    <t>CFM8629E</t>
  </si>
  <si>
    <t>CFMEURDOLE</t>
  </si>
  <si>
    <t>CFM8629Z&lt;ChlNa&gt;</t>
  </si>
  <si>
    <t>CFM8629Z</t>
  </si>
  <si>
    <t>CFM8456A&lt;ChlNa&gt;</t>
  </si>
  <si>
    <t>CFM8456A</t>
  </si>
  <si>
    <t>Euroamerica Europa</t>
  </si>
  <si>
    <t>CFMEURERPA</t>
  </si>
  <si>
    <t>CFM8456B-APV/AP&lt;ChlNa&gt;</t>
  </si>
  <si>
    <t>CFM8456B-APV/AP</t>
  </si>
  <si>
    <t>CFM8456CUI&lt;ChlNa&gt;</t>
  </si>
  <si>
    <t>CFM8456CUI</t>
  </si>
  <si>
    <t>CFMEAEUCUI</t>
  </si>
  <si>
    <t>CFM8456D&lt;ChlNa&gt;</t>
  </si>
  <si>
    <t>CFM8456D</t>
  </si>
  <si>
    <t>CFMEURERPD</t>
  </si>
  <si>
    <t>CFM8456Z&lt;ChlNa&gt;</t>
  </si>
  <si>
    <t>CFM8456Z</t>
  </si>
  <si>
    <t>CFM8459A&lt;ChlNa&gt;</t>
  </si>
  <si>
    <t>CFM8459A</t>
  </si>
  <si>
    <t>Euroamerica Money Market</t>
  </si>
  <si>
    <t>CFMEUREETA</t>
  </si>
  <si>
    <t>CFM8459B-APV/AP&lt;ChlNa&gt;</t>
  </si>
  <si>
    <t>CFM8459B-APV/AP</t>
  </si>
  <si>
    <t>CFM8459CUI&lt;ChlNa&gt;</t>
  </si>
  <si>
    <t>CFM8459CUI</t>
  </si>
  <si>
    <t>CFMEAMMCUI</t>
  </si>
  <si>
    <t>CFM8459D&lt;ChlNa&gt;</t>
  </si>
  <si>
    <t>CFM8459D</t>
  </si>
  <si>
    <t>CFMEUREETD</t>
  </si>
  <si>
    <t>CFM8459E&lt;ChlNa&gt;</t>
  </si>
  <si>
    <t>CFM8459E</t>
  </si>
  <si>
    <t>CFM8459Z&lt;ChlNa&gt;</t>
  </si>
  <si>
    <t>CFM8459Z</t>
  </si>
  <si>
    <t>CFM8363A&lt;ChlNa&gt;</t>
  </si>
  <si>
    <t>CFM8363A</t>
  </si>
  <si>
    <t>Euroamerica Patrimonio Equil</t>
  </si>
  <si>
    <t>CFMEURRPLA</t>
  </si>
  <si>
    <t>CFM8363B-APV/AP&lt;ChlNa&gt;</t>
  </si>
  <si>
    <t>CFM8363B-APV/AP</t>
  </si>
  <si>
    <t>CFM8363CUI&lt;ChlNa&gt;</t>
  </si>
  <si>
    <t>CFM8363CUI</t>
  </si>
  <si>
    <t>CFMEARPCUI</t>
  </si>
  <si>
    <t>CFM8363D&lt;ChlNa&gt;</t>
  </si>
  <si>
    <t>CFM8363D</t>
  </si>
  <si>
    <t>CFMEURRPLD</t>
  </si>
  <si>
    <t>CFM8363Z&lt;ChlNa&gt;</t>
  </si>
  <si>
    <t>CFM8363Z</t>
  </si>
  <si>
    <t>CFM8694A&lt;ChlNa&gt;</t>
  </si>
  <si>
    <t>CFM8694A</t>
  </si>
  <si>
    <t>Euroamerica Proyecciën A</t>
  </si>
  <si>
    <t>CFMEURPRAA</t>
  </si>
  <si>
    <t>CFM8694B-APV/AP&lt;ChlNa&gt;</t>
  </si>
  <si>
    <t>CFM8694B-APV/AP</t>
  </si>
  <si>
    <t>CFM8694CUI&lt;ChlNa&gt;</t>
  </si>
  <si>
    <t>CFM8694CUI</t>
  </si>
  <si>
    <t>CFMEAPACUI</t>
  </si>
  <si>
    <t>CFM8694D&lt;ChlNa&gt;</t>
  </si>
  <si>
    <t>CFM8694D</t>
  </si>
  <si>
    <t>CFMEURPRAD</t>
  </si>
  <si>
    <t>CFM8694H-APV/AP&lt;ChlNa&gt;</t>
  </si>
  <si>
    <t>CFM8694H-APV/AP</t>
  </si>
  <si>
    <t>H-APV/APVC</t>
  </si>
  <si>
    <t>CFM8694I-APV/AP&lt;ChlNa&gt;</t>
  </si>
  <si>
    <t>CFM8694I-APV/AP</t>
  </si>
  <si>
    <t>I-APV/APVC</t>
  </si>
  <si>
    <t>CFM8694Z&lt;ChlNa&gt;</t>
  </si>
  <si>
    <t>CFM8694Z</t>
  </si>
  <si>
    <t>CFM8695A&lt;ChlNa&gt;</t>
  </si>
  <si>
    <t>CFM8695A</t>
  </si>
  <si>
    <t>Euroamerica Proyecciën C</t>
  </si>
  <si>
    <t>CFMEURPRCA</t>
  </si>
  <si>
    <t>CFM8695B-APV/AP&lt;ChlNa&gt;</t>
  </si>
  <si>
    <t>CFM8695B-APV/AP</t>
  </si>
  <si>
    <t>CFM8695CUI&lt;ChlNa&gt;</t>
  </si>
  <si>
    <t>CFM8695CUI</t>
  </si>
  <si>
    <t>CFMEAPCCUI</t>
  </si>
  <si>
    <t>CFM8695D&lt;ChlNa&gt;</t>
  </si>
  <si>
    <t>CFM8695D</t>
  </si>
  <si>
    <t>CFMEURPRCD</t>
  </si>
  <si>
    <t>CFM8695H-APV/AP&lt;ChlNa&gt;</t>
  </si>
  <si>
    <t>CFM8695H-APV/AP</t>
  </si>
  <si>
    <t>CFM8695I-APV/AP&lt;ChlNa&gt;</t>
  </si>
  <si>
    <t>CFM8695I-APV/AP</t>
  </si>
  <si>
    <t>CFM8695Z&lt;ChlNa&gt;</t>
  </si>
  <si>
    <t>CFM8695Z</t>
  </si>
  <si>
    <t>CFM8696A&lt;ChlNa&gt;</t>
  </si>
  <si>
    <t>CFM8696A</t>
  </si>
  <si>
    <t>Euroamerica Proyecciën E</t>
  </si>
  <si>
    <t>CFMEURPREA</t>
  </si>
  <si>
    <t>CFM8696B-APV/AP&lt;ChlNa&gt;</t>
  </si>
  <si>
    <t>CFM8696B-APV/AP</t>
  </si>
  <si>
    <t>CFM8696CUI&lt;ChlNa&gt;</t>
  </si>
  <si>
    <t>CFM8696CUI</t>
  </si>
  <si>
    <t>CFMEAPECUI</t>
  </si>
  <si>
    <t>CFM8696D&lt;ChlNa&gt;</t>
  </si>
  <si>
    <t>CFM8696D</t>
  </si>
  <si>
    <t>CFMEURPRED</t>
  </si>
  <si>
    <t>CFM8696E&lt;ChlNa&gt;</t>
  </si>
  <si>
    <t>CFM8696E</t>
  </si>
  <si>
    <t>CFM8696H-APV/AP&lt;ChlNa&gt;</t>
  </si>
  <si>
    <t>CFM8696H-APV/AP</t>
  </si>
  <si>
    <t>CFM8696I-APV/AP&lt;ChlNa&gt;</t>
  </si>
  <si>
    <t>CFM8696I-APV/AP</t>
  </si>
  <si>
    <t>CFM8696Z&lt;ChlNa&gt;</t>
  </si>
  <si>
    <t>CFM8696Z</t>
  </si>
  <si>
    <t>CFM8853A&lt;ChlNa&gt;</t>
  </si>
  <si>
    <t>CFM8853A</t>
  </si>
  <si>
    <t>Euroamerica Rendimiento Real</t>
  </si>
  <si>
    <t>CFMEURRUFA</t>
  </si>
  <si>
    <t>CFM8853B-APV/AP&lt;ChlNa&gt;</t>
  </si>
  <si>
    <t>CFM8853B-APV/AP</t>
  </si>
  <si>
    <t>CFM8853CUI&lt;ChlNa&gt;</t>
  </si>
  <si>
    <t>CFM8853CUI</t>
  </si>
  <si>
    <t>CFMEAUFCUI</t>
  </si>
  <si>
    <t>CFM8853D&lt;ChlNa&gt;</t>
  </si>
  <si>
    <t>CFM8853D</t>
  </si>
  <si>
    <t>CFMEURRUFD</t>
  </si>
  <si>
    <t>CFM8853E&lt;ChlNa&gt;</t>
  </si>
  <si>
    <t>CFM8853E</t>
  </si>
  <si>
    <t>CFM8853Z&lt;ChlNa&gt;</t>
  </si>
  <si>
    <t>CFM8853Z</t>
  </si>
  <si>
    <t>CFM8805A&lt;ChlNa&gt;</t>
  </si>
  <si>
    <t>CFM8805A</t>
  </si>
  <si>
    <t>Euroamerica Retorno Global</t>
  </si>
  <si>
    <t>CFMEURGECA</t>
  </si>
  <si>
    <t>CFM8805B-APV/AP&lt;ChlNa&gt;</t>
  </si>
  <si>
    <t>CFM8805B-APV/AP</t>
  </si>
  <si>
    <t>CFM8805CUI&lt;ChlNa&gt;</t>
  </si>
  <si>
    <t>CFM8805CUI</t>
  </si>
  <si>
    <t>CFMEAGCCUI</t>
  </si>
  <si>
    <t>CFM8805D&lt;ChlNa&gt;</t>
  </si>
  <si>
    <t>CFM8805D</t>
  </si>
  <si>
    <t>CFMEURGECD</t>
  </si>
  <si>
    <t>CFM8805Z&lt;ChlNa&gt;</t>
  </si>
  <si>
    <t>CFM8805Z</t>
  </si>
  <si>
    <t>CFM8411A&lt;ChlNa&gt;</t>
  </si>
  <si>
    <t>CFM8411A</t>
  </si>
  <si>
    <t>Euroamerica Retorno Total</t>
  </si>
  <si>
    <t>CFMEURRNOA</t>
  </si>
  <si>
    <t>CFM8411B-APV/AP&lt;ChlNa&gt;</t>
  </si>
  <si>
    <t>CFM8411B-APV/AP</t>
  </si>
  <si>
    <t>CFM8411CUI&lt;ChlNa&gt;</t>
  </si>
  <si>
    <t>CFM8411CUI</t>
  </si>
  <si>
    <t>CFMEARNCUI</t>
  </si>
  <si>
    <t>CFM8411D&lt;ChlNa&gt;</t>
  </si>
  <si>
    <t>CFM8411D</t>
  </si>
  <si>
    <t>CFMEURRNOD</t>
  </si>
  <si>
    <t>CFM8411EZ&lt;ChlNa&gt;</t>
  </si>
  <si>
    <t>CFM8411EZ</t>
  </si>
  <si>
    <t>EZ</t>
  </si>
  <si>
    <t>CFM8411Z&lt;ChlNa&gt;</t>
  </si>
  <si>
    <t>CFM8411Z</t>
  </si>
  <si>
    <t>CFM8455A&lt;ChlNa&gt;</t>
  </si>
  <si>
    <t>CFM8455A</t>
  </si>
  <si>
    <t>Euroamerica Simultaneas</t>
  </si>
  <si>
    <t>Inversionistas calificados títulos de deuda</t>
  </si>
  <si>
    <t>CFMEUREXPA</t>
  </si>
  <si>
    <t>CFM8455B-APV/AP&lt;ChlNa&gt;</t>
  </si>
  <si>
    <t>CFM8455B-APV/AP</t>
  </si>
  <si>
    <t>CFM8455D&lt;ChlNa&gt;</t>
  </si>
  <si>
    <t>CFM8455D</t>
  </si>
  <si>
    <t>CFMEUREXPD</t>
  </si>
  <si>
    <t>CFM8455E&lt;ChlNa&gt;</t>
  </si>
  <si>
    <t>CFM8455E</t>
  </si>
  <si>
    <t>CFMZEXPE-E</t>
  </si>
  <si>
    <t>CFM8455Z&lt;ChlNa&gt;</t>
  </si>
  <si>
    <t>CFM8455Z</t>
  </si>
  <si>
    <t>CFM8458A&lt;ChlNa&gt;</t>
  </si>
  <si>
    <t>CFM8458A</t>
  </si>
  <si>
    <t>Euroamerica Usa</t>
  </si>
  <si>
    <t>CFMEURUSAA</t>
  </si>
  <si>
    <t>CFM8458B-APV/AP&lt;ChlNa&gt;</t>
  </si>
  <si>
    <t>CFM8458B-APV/AP</t>
  </si>
  <si>
    <t>CFM8458CUI&lt;ChlNa&gt;</t>
  </si>
  <si>
    <t>CFM8458CUI</t>
  </si>
  <si>
    <t>CFMEAUSCUI</t>
  </si>
  <si>
    <t>CFM8458D&lt;ChlNa&gt;</t>
  </si>
  <si>
    <t>CFM8458D</t>
  </si>
  <si>
    <t>CFMEURUSAD</t>
  </si>
  <si>
    <t>CFM8458Z&lt;ChlNa&gt;</t>
  </si>
  <si>
    <t>CFM8458Z</t>
  </si>
  <si>
    <t>CFM8097A&lt;ChlNa&gt;</t>
  </si>
  <si>
    <t>CFM8097A</t>
  </si>
  <si>
    <t>Europa</t>
  </si>
  <si>
    <t>CFMPRIEURA</t>
  </si>
  <si>
    <t>CFM8097B&lt;ChlNa&gt;</t>
  </si>
  <si>
    <t>CFM8097B</t>
  </si>
  <si>
    <t>CFMPRIEQUB</t>
  </si>
  <si>
    <t>CFM8097C&lt;ChlNa&gt;</t>
  </si>
  <si>
    <t>CFM8097C</t>
  </si>
  <si>
    <t>CFMPRIEURC</t>
  </si>
  <si>
    <t>CFM8097G&lt;ChlNa&gt;</t>
  </si>
  <si>
    <t>CFM8097G</t>
  </si>
  <si>
    <t>CFMPRIEURG</t>
  </si>
  <si>
    <t>CFM8097LP180&lt;ChlNa&gt;</t>
  </si>
  <si>
    <t>CFM8097LP180</t>
  </si>
  <si>
    <t>CFMPRIEURF</t>
  </si>
  <si>
    <t>CFM8097LP3&lt;ChlNa&gt;</t>
  </si>
  <si>
    <t>CFM8097LP3</t>
  </si>
  <si>
    <t>CFMPRIEURE</t>
  </si>
  <si>
    <t>CFM8097LPI&lt;ChlNa&gt;</t>
  </si>
  <si>
    <t>CFM8097LPI</t>
  </si>
  <si>
    <t>CFMPRIEUPI</t>
  </si>
  <si>
    <t>CFM8097O&lt;ChlNa&gt;</t>
  </si>
  <si>
    <t>CFM8097O</t>
  </si>
  <si>
    <t>CFMPRIEURO</t>
  </si>
  <si>
    <t>CFM8097PLAN1&lt;ChlNa&gt;</t>
  </si>
  <si>
    <t>CFM8097PLAN1</t>
  </si>
  <si>
    <t>CFMPRIEQN1</t>
  </si>
  <si>
    <t>CFM8097PLAN2&lt;ChlNa&gt;</t>
  </si>
  <si>
    <t>CFM8097PLAN2</t>
  </si>
  <si>
    <t>CFMPRIEQN2</t>
  </si>
  <si>
    <t>CFM8097PLAN3&lt;ChlNa&gt;</t>
  </si>
  <si>
    <t>CFM8097PLAN3</t>
  </si>
  <si>
    <t>CFMPRIEQN3</t>
  </si>
  <si>
    <t>CFM8097PLAN4&lt;ChlNa&gt;</t>
  </si>
  <si>
    <t>CFM8097PLAN4</t>
  </si>
  <si>
    <t>CFMPRIEQN4</t>
  </si>
  <si>
    <t>CFM8513ALPAT&lt;ChlNa&gt;</t>
  </si>
  <si>
    <t>CFM8513ALPAT</t>
  </si>
  <si>
    <t>CFMBCIEPAP</t>
  </si>
  <si>
    <t>CFM8513APV&lt;ChlNa&gt;</t>
  </si>
  <si>
    <t>CFM8513APV</t>
  </si>
  <si>
    <t>CFMBCIEUAV</t>
  </si>
  <si>
    <t>CFM8513BPRIV&lt;ChlNa&gt;</t>
  </si>
  <si>
    <t>CFM8513BPRIV</t>
  </si>
  <si>
    <t>CFMBCIEPAB</t>
  </si>
  <si>
    <t>CFM8513CLASI&lt;ChlNa&gt;</t>
  </si>
  <si>
    <t>CFM8513CLASI</t>
  </si>
  <si>
    <t>CFMBCIEUCL</t>
  </si>
  <si>
    <t>CFM8513FAMIL&lt;ChlNa&gt;</t>
  </si>
  <si>
    <t>CFM8513FAMIL</t>
  </si>
  <si>
    <t>CFMBCIEPAF</t>
  </si>
  <si>
    <t>CFM8610A&lt;ChlNa&gt;</t>
  </si>
  <si>
    <t>CFM8610A</t>
  </si>
  <si>
    <t>Europa Emergente</t>
  </si>
  <si>
    <t>Accionario europa emergente</t>
  </si>
  <si>
    <t>CFMPRIEUEA</t>
  </si>
  <si>
    <t>CFM8610B&lt;ChlNa&gt;</t>
  </si>
  <si>
    <t>CFM8610B</t>
  </si>
  <si>
    <t>CFMPRIEUEB</t>
  </si>
  <si>
    <t>CFM8610C&lt;ChlNa&gt;</t>
  </si>
  <si>
    <t>CFM8610C</t>
  </si>
  <si>
    <t>CFMPRIEUEC</t>
  </si>
  <si>
    <t>CFM8610G&lt;ChlNa&gt;</t>
  </si>
  <si>
    <t>CFM8610G</t>
  </si>
  <si>
    <t>CFMPRIEUEG</t>
  </si>
  <si>
    <t>CFM8610LP180&lt;ChlNa&gt;</t>
  </si>
  <si>
    <t>CFM8610LP180</t>
  </si>
  <si>
    <t>CFMPRIEUEF</t>
  </si>
  <si>
    <t>CFM8610LP3&lt;ChlNa&gt;</t>
  </si>
  <si>
    <t>CFM8610LP3</t>
  </si>
  <si>
    <t>CFMPRIEUEE</t>
  </si>
  <si>
    <t>CFM8610LPI&lt;ChlNa&gt;</t>
  </si>
  <si>
    <t>CFM8610LPI</t>
  </si>
  <si>
    <t>CFMPRIEEPI</t>
  </si>
  <si>
    <t>CFM8610O&lt;ChlNa&gt;</t>
  </si>
  <si>
    <t>CFM8610O</t>
  </si>
  <si>
    <t>CFMPRIEUEO</t>
  </si>
  <si>
    <t>CFM8610PLAN1&lt;ChlNa&gt;</t>
  </si>
  <si>
    <t>CFM8610PLAN1</t>
  </si>
  <si>
    <t>CFMPRIEUN1</t>
  </si>
  <si>
    <t>CFM8610PLAN2&lt;ChlNa&gt;</t>
  </si>
  <si>
    <t>CFM8610PLAN2</t>
  </si>
  <si>
    <t>CFMPRIEUN2</t>
  </si>
  <si>
    <t>CFM8610PLAN3&lt;ChlNa&gt;</t>
  </si>
  <si>
    <t>CFM8610PLAN3</t>
  </si>
  <si>
    <t>CFMPRIEUN3</t>
  </si>
  <si>
    <t>CFM8610PLAN4&lt;ChlNa&gt;</t>
  </si>
  <si>
    <t>CFM8610PLAN4</t>
  </si>
  <si>
    <t>CFMPRIEUN4</t>
  </si>
  <si>
    <t>CFM9187A&lt;ChlNa&gt;</t>
  </si>
  <si>
    <t>CFM9187A</t>
  </si>
  <si>
    <t>Europa Estratégico</t>
  </si>
  <si>
    <t>CFMSECEUEA</t>
  </si>
  <si>
    <t>CFM9187B&lt;ChlNa&gt;</t>
  </si>
  <si>
    <t>CFM9187B</t>
  </si>
  <si>
    <t>CFMSECEUEB</t>
  </si>
  <si>
    <t>CFM9187D&lt;ChlNa&gt;</t>
  </si>
  <si>
    <t>CFM9187D</t>
  </si>
  <si>
    <t>CFMSECEUED</t>
  </si>
  <si>
    <t>CFM9187H&lt;ChlNa&gt;</t>
  </si>
  <si>
    <t>CFM9187H</t>
  </si>
  <si>
    <t>CFMSECEUEH</t>
  </si>
  <si>
    <t>CFM9187I-APV&lt;ChlNa&gt;</t>
  </si>
  <si>
    <t>CFM9187I-APV</t>
  </si>
  <si>
    <t>CFMSECEUEI</t>
  </si>
  <si>
    <t>CFM9187J&lt;ChlNa&gt;</t>
  </si>
  <si>
    <t>CFM9187J</t>
  </si>
  <si>
    <t>CFMSECEUEJ</t>
  </si>
  <si>
    <t>CFM9187S&lt;ChlNa&gt;</t>
  </si>
  <si>
    <t>CFM9187S</t>
  </si>
  <si>
    <t>CFMSECEUES</t>
  </si>
  <si>
    <t>CFM9187V&lt;ChlNa&gt;</t>
  </si>
  <si>
    <t>CFM9187V</t>
  </si>
  <si>
    <t>CFMSECEUEV</t>
  </si>
  <si>
    <t>CFM9166UNICA&lt;ChlNa&gt;</t>
  </si>
  <si>
    <t>CFM9166UNICA</t>
  </si>
  <si>
    <t>Europa Garantizado</t>
  </si>
  <si>
    <t>CFM8129A</t>
  </si>
  <si>
    <t>Europe Fund</t>
  </si>
  <si>
    <t>CFMBCHEUDA</t>
  </si>
  <si>
    <t>CFM8129B&lt;ChlNa&gt;</t>
  </si>
  <si>
    <t>CFM8129B</t>
  </si>
  <si>
    <t>CFMBCHEUDB</t>
  </si>
  <si>
    <t>CFM8129BCH&lt;ChlNa&gt;</t>
  </si>
  <si>
    <t>CFM8129BCH</t>
  </si>
  <si>
    <t>CFMBCHEUBH</t>
  </si>
  <si>
    <t>CFM8129BPLUS&lt;ChlNa&gt;</t>
  </si>
  <si>
    <t>CFM8129BPLUS</t>
  </si>
  <si>
    <t>CFMBCHEDBP</t>
  </si>
  <si>
    <t>CFM8129E</t>
  </si>
  <si>
    <t>CFMBCHEUDE</t>
  </si>
  <si>
    <t>CFM8129L&lt;ChlNa&gt;</t>
  </si>
  <si>
    <t>CFM8129L</t>
  </si>
  <si>
    <t>CFM8129M&lt;ChlNa&gt;</t>
  </si>
  <si>
    <t>CFM8129M</t>
  </si>
  <si>
    <t>CFMBCHEUDC</t>
  </si>
  <si>
    <t>CFM8933APV&lt;ChlNa&gt;</t>
  </si>
  <si>
    <t>CFM8933APV</t>
  </si>
  <si>
    <t>Extra Gestion</t>
  </si>
  <si>
    <t>CFMBICEXGB</t>
  </si>
  <si>
    <t>CFM8933CLASICA&lt;ChlNa&gt;</t>
  </si>
  <si>
    <t>CFM8933CLASICA</t>
  </si>
  <si>
    <t>CFMBICEXGA</t>
  </si>
  <si>
    <t>CFM8933D&lt;ChlNa&gt;</t>
  </si>
  <si>
    <t>CFM8933D</t>
  </si>
  <si>
    <t>CFMBICEXGD</t>
  </si>
  <si>
    <t>CFM8933E&lt;ChlNa&gt;</t>
  </si>
  <si>
    <t>CFM8933E</t>
  </si>
  <si>
    <t>CFMBICEXGE</t>
  </si>
  <si>
    <t>CFM8933G&lt;ChlNa&gt;</t>
  </si>
  <si>
    <t>CFM8933G</t>
  </si>
  <si>
    <t>CFMBICEXGG</t>
  </si>
  <si>
    <t>CFM8933INSTITUC&lt;ChlNa&gt;</t>
  </si>
  <si>
    <t>CFM8933INSTITUC</t>
  </si>
  <si>
    <t>CFMBICEXGI</t>
  </si>
  <si>
    <t>CFM8933K&lt;ChlNa&gt;</t>
  </si>
  <si>
    <t>CFM8933K</t>
  </si>
  <si>
    <t>CFM8933LARGOPLA&lt;ChlNa&gt;</t>
  </si>
  <si>
    <t>CFM8933LARGOPLA</t>
  </si>
  <si>
    <t>CFMBICEXGF</t>
  </si>
  <si>
    <t>CFM8933LIQUIDEZ&lt;ChlNa&gt;</t>
  </si>
  <si>
    <t>CFM8933LIQUIDEZ</t>
  </si>
  <si>
    <t>CFMBICEXGC</t>
  </si>
  <si>
    <t>CFM9238APV&lt;ChlNa&gt;</t>
  </si>
  <si>
    <t>CFM9238APV</t>
  </si>
  <si>
    <t>Extra Largo Plazo</t>
  </si>
  <si>
    <t>CFMBICELPB</t>
  </si>
  <si>
    <t>CFM9238CLASICA&lt;ChlNa&gt;</t>
  </si>
  <si>
    <t>CFM9238CLASICA</t>
  </si>
  <si>
    <t>CFMBICELPA</t>
  </si>
  <si>
    <t>CFM9238D&lt;ChlNa&gt;</t>
  </si>
  <si>
    <t>CFM9238D</t>
  </si>
  <si>
    <t>CFMBICELPD</t>
  </si>
  <si>
    <t>CFM9238G&lt;ChlNa&gt;</t>
  </si>
  <si>
    <t>CFM9238G</t>
  </si>
  <si>
    <t>CFMBICELPG</t>
  </si>
  <si>
    <t>CFM9238INSTITUC&lt;ChlNa&gt;</t>
  </si>
  <si>
    <t>CFM9238INSTITUC</t>
  </si>
  <si>
    <t>CFMBICELPI</t>
  </si>
  <si>
    <t>CFM9238K&lt;ChlNa&gt;</t>
  </si>
  <si>
    <t>CFM9238K</t>
  </si>
  <si>
    <t>CFM9238LARGOPLA&lt;ChlNa&gt;</t>
  </si>
  <si>
    <t>CFM9238LARGOPLA</t>
  </si>
  <si>
    <t>CFMBICELPF</t>
  </si>
  <si>
    <t>CFM9238LIQUIDEZ&lt;ChlNa&gt;</t>
  </si>
  <si>
    <t>CFM9238LIQUIDEZ</t>
  </si>
  <si>
    <t>CFMBICELPC</t>
  </si>
  <si>
    <t>CFM9699CLASI&lt;ChlNa&gt;</t>
  </si>
  <si>
    <t>CFM9699CLASI</t>
  </si>
  <si>
    <t>F.M.Bci Est. Ah 7 Ii</t>
  </si>
  <si>
    <t>CFM8661A</t>
  </si>
  <si>
    <t>Fixed Income Brl</t>
  </si>
  <si>
    <t>CFMSECFIBA</t>
  </si>
  <si>
    <t>CFM8661B</t>
  </si>
  <si>
    <t>CFM8661D</t>
  </si>
  <si>
    <t>CFMSECFIBD</t>
  </si>
  <si>
    <t>CFM8661G</t>
  </si>
  <si>
    <t>CFMSECFIBG</t>
  </si>
  <si>
    <t>CFM8661H</t>
  </si>
  <si>
    <t>CFMSECFIBH</t>
  </si>
  <si>
    <t>CFM8661I</t>
  </si>
  <si>
    <t>CFMSECFRLI</t>
  </si>
  <si>
    <t>CFM8661S</t>
  </si>
  <si>
    <t>CFMSECFIBS</t>
  </si>
  <si>
    <t>CFM9748A&lt;ChlNa&gt;</t>
  </si>
  <si>
    <t>CFM9748A</t>
  </si>
  <si>
    <t>Fm Acciones Brasil</t>
  </si>
  <si>
    <t>CFMLVBR-F</t>
  </si>
  <si>
    <t>CFM9748APV&lt;ChlNa&gt;</t>
  </si>
  <si>
    <t>CFM9748APV</t>
  </si>
  <si>
    <t>CFM9748F&lt;ChlNa&gt;</t>
  </si>
  <si>
    <t>CFM9748F</t>
  </si>
  <si>
    <t>CFM9748LV&lt;ChlNa&gt;</t>
  </si>
  <si>
    <t>CFM9748LV</t>
  </si>
  <si>
    <t>CFM9748Q&lt;ChlNa&gt;</t>
  </si>
  <si>
    <t>CFM9748Q</t>
  </si>
  <si>
    <t>CFM9372ADC&lt;ChlNa&gt;</t>
  </si>
  <si>
    <t>CFM9372ADC</t>
  </si>
  <si>
    <t>Fm Bci Act. Dolar</t>
  </si>
  <si>
    <t>CFM9372ALPAT&lt;ChlNa&gt;</t>
  </si>
  <si>
    <t>CFM9372ALPAT</t>
  </si>
  <si>
    <t>CFM9372BPRIV&lt;ChlNa&gt;</t>
  </si>
  <si>
    <t>CFM9372BPRIV</t>
  </si>
  <si>
    <t>CFM9371ADC&lt;ChlNa&gt;</t>
  </si>
  <si>
    <t>CFM9371ADC</t>
  </si>
  <si>
    <t>Fm Bci Ah. Dolar</t>
  </si>
  <si>
    <t>CFM9371BCI&lt;ChlNa&gt;</t>
  </si>
  <si>
    <t>CFM9371BCI</t>
  </si>
  <si>
    <t>CFM9371BPRIV&lt;ChlNa&gt;</t>
  </si>
  <si>
    <t>CFM9371BPRIV</t>
  </si>
  <si>
    <t>CFM9371CLASI&lt;ChlNa&gt;</t>
  </si>
  <si>
    <t>CFM9371CLASI</t>
  </si>
  <si>
    <t>CFM9371I&lt;ChlNa&gt;</t>
  </si>
  <si>
    <t>CFM9371I</t>
  </si>
  <si>
    <t>CFM9727INVER&lt;ChlNa&gt;</t>
  </si>
  <si>
    <t>CFM9727INVER</t>
  </si>
  <si>
    <t>Fm Bci Est Estra Dp</t>
  </si>
  <si>
    <t>CFM9675CLASI&lt;ChlNa&gt;</t>
  </si>
  <si>
    <t>CFM9675CLASI</t>
  </si>
  <si>
    <t>Fm Bci Est. A. 7</t>
  </si>
  <si>
    <t>CFMBCIEA7C</t>
  </si>
  <si>
    <t>CFM9586INVER&lt;ChlNa&gt;</t>
  </si>
  <si>
    <t>CFM9586INVER</t>
  </si>
  <si>
    <t>Fm Bci Estr. D. G.</t>
  </si>
  <si>
    <t>CFM9440UNICA&lt;ChlNa&gt;</t>
  </si>
  <si>
    <t>CFM9440UNICA</t>
  </si>
  <si>
    <t>Fm Bci Estruc 120</t>
  </si>
  <si>
    <t>CFM9457UNICA&lt;ChlNa&gt;</t>
  </si>
  <si>
    <t>CFM9457UNICA</t>
  </si>
  <si>
    <t>Fm Bci Estruc 120 Ii</t>
  </si>
  <si>
    <t>CFMBCI1202</t>
  </si>
  <si>
    <t>CFM9632CLASI&lt;ChlNa&gt;</t>
  </si>
  <si>
    <t>CFM9632CLASI</t>
  </si>
  <si>
    <t>Fm Bci Estruc Uf Mas</t>
  </si>
  <si>
    <t>CFMBCIEUMC</t>
  </si>
  <si>
    <t>CFM9587INVER&lt;ChlNa&gt;</t>
  </si>
  <si>
    <t>CFM9587INVER</t>
  </si>
  <si>
    <t>Fm Bci Estruc. G.F.I</t>
  </si>
  <si>
    <t>CFMBCIEGFI</t>
  </si>
  <si>
    <t>CFM9511ALPAT&lt;ChlNa&gt;</t>
  </si>
  <si>
    <t>CFM9511ALPAT</t>
  </si>
  <si>
    <t>Fm Bci Gd Chile</t>
  </si>
  <si>
    <t>CFMBCIDCH3</t>
  </si>
  <si>
    <t>CFM9511APV&lt;ChlNa&gt;</t>
  </si>
  <si>
    <t>CFM9511APV</t>
  </si>
  <si>
    <t>CFMBCIDCH2</t>
  </si>
  <si>
    <t>CFM9511BPRIV&lt;ChlNa&gt;</t>
  </si>
  <si>
    <t>CFM9511BPRIV</t>
  </si>
  <si>
    <t>CFMBCIDCH4</t>
  </si>
  <si>
    <t>CFM9511CLASI&lt;ChlNa&gt;</t>
  </si>
  <si>
    <t>CFM9511CLASI</t>
  </si>
  <si>
    <t>CFMBCIDCH1</t>
  </si>
  <si>
    <t>CFM9228ALPAT&lt;ChlNa&gt;</t>
  </si>
  <si>
    <t>CFM9228ALPAT</t>
  </si>
  <si>
    <t>Fm Bci Ggd Ahorro</t>
  </si>
  <si>
    <t>CFM9228APV&lt;ChlNa&gt;</t>
  </si>
  <si>
    <t>CFM9228APV</t>
  </si>
  <si>
    <t>CFM9228BPRIV&lt;ChlNa&gt;</t>
  </si>
  <si>
    <t>CFM9228BPRIV</t>
  </si>
  <si>
    <t>CFM9228CLASI&lt;ChlNa&gt;</t>
  </si>
  <si>
    <t>CFM9228CLASI</t>
  </si>
  <si>
    <t>CFM9228FAMIL&lt;ChlNa&gt;</t>
  </si>
  <si>
    <t>CFM9228FAMIL</t>
  </si>
  <si>
    <t>CFM9231A&lt;ChlNa&gt;</t>
  </si>
  <si>
    <t>CFM9231A</t>
  </si>
  <si>
    <t>Fm Bci Neg Dolar</t>
  </si>
  <si>
    <t>CFM9231ADC&lt;ChlNa&gt;</t>
  </si>
  <si>
    <t>CFM9231ADC</t>
  </si>
  <si>
    <t>CFM9231ALPAT&lt;ChlNa&gt;</t>
  </si>
  <si>
    <t>CFM9231ALPAT</t>
  </si>
  <si>
    <t>CFMBCINDAP</t>
  </si>
  <si>
    <t>CFM9231BCI&lt;ChlNa&gt;</t>
  </si>
  <si>
    <t>CFM9231BCI</t>
  </si>
  <si>
    <t>CFMBCINDBC</t>
  </si>
  <si>
    <t>CFM9231BPRIV&lt;ChlNa&gt;</t>
  </si>
  <si>
    <t>CFM9231BPRIV</t>
  </si>
  <si>
    <t>CFMBCINDBP</t>
  </si>
  <si>
    <t>CFM9231CLASI&lt;ChlNa&gt;</t>
  </si>
  <si>
    <t>CFM9231CLASI</t>
  </si>
  <si>
    <t>CFMBCINDCL</t>
  </si>
  <si>
    <t>CFM9231INSTI&lt;ChlNa&gt;</t>
  </si>
  <si>
    <t>CFM9231INSTI</t>
  </si>
  <si>
    <t>CFM9412UNICA</t>
  </si>
  <si>
    <t>CFMBCINGDO</t>
  </si>
  <si>
    <t>CFM9875CLASI&lt;ChlNa&gt;</t>
  </si>
  <si>
    <t>CFM9875CLASI</t>
  </si>
  <si>
    <t>Fm Bci Port. Est. 20</t>
  </si>
  <si>
    <t>CFM9445ADC&lt;ChlNa&gt;</t>
  </si>
  <si>
    <t>CFM9445ADC</t>
  </si>
  <si>
    <t>Fm Bci Ret. Dolar Ig</t>
  </si>
  <si>
    <t>CFMBCIRDAD</t>
  </si>
  <si>
    <t>CFM9445ALPAT&lt;ChlNa&gt;</t>
  </si>
  <si>
    <t>CFM9445ALPAT</t>
  </si>
  <si>
    <t>CFMBCIRDAP</t>
  </si>
  <si>
    <t>CFM9445BCI&lt;ChlNa&gt;</t>
  </si>
  <si>
    <t>CFM9445BCI</t>
  </si>
  <si>
    <t>CFMBCIRDBC</t>
  </si>
  <si>
    <t>CFM9445BPRIV&lt;ChlNa&gt;</t>
  </si>
  <si>
    <t>CFM9445BPRIV</t>
  </si>
  <si>
    <t>CFMBCIRDBP</t>
  </si>
  <si>
    <t>CFM9445CLASI&lt;ChlNa&gt;</t>
  </si>
  <si>
    <t>CFM9445CLASI</t>
  </si>
  <si>
    <t>CFMBCIRDCL</t>
  </si>
  <si>
    <t>CFM9445I&lt;ChlNa&gt;</t>
  </si>
  <si>
    <t>CFM9445I</t>
  </si>
  <si>
    <t>CFMBCIRDSI</t>
  </si>
  <si>
    <t>CFM9456BCI</t>
  </si>
  <si>
    <t>Fm Bci Us St Hy</t>
  </si>
  <si>
    <t>CFMBCIUSBC</t>
  </si>
  <si>
    <t>CFM9456BPRIV</t>
  </si>
  <si>
    <t>CFMBCIUSSP</t>
  </si>
  <si>
    <t>CFM9456CLASI</t>
  </si>
  <si>
    <t>CFMBCIUSSC</t>
  </si>
  <si>
    <t>CFM9456I</t>
  </si>
  <si>
    <t>CFMBCIUSSI</t>
  </si>
  <si>
    <t>CFM9585UNICA</t>
  </si>
  <si>
    <t>Fm Booster Brasil</t>
  </si>
  <si>
    <t>CFMBCHBOBR</t>
  </si>
  <si>
    <t>CFM9535B</t>
  </si>
  <si>
    <t>Fm Cc Argentina Liq</t>
  </si>
  <si>
    <t>CFMCCARGLB</t>
  </si>
  <si>
    <t>CFM9535I</t>
  </si>
  <si>
    <t>CFMCCARGLI</t>
  </si>
  <si>
    <t>CFM9535IM</t>
  </si>
  <si>
    <t>CFM9535U</t>
  </si>
  <si>
    <t>U</t>
  </si>
  <si>
    <t>CFMCCARGLU</t>
  </si>
  <si>
    <t>CFM9365A&lt;ChlNa&gt;</t>
  </si>
  <si>
    <t>CFM9365A</t>
  </si>
  <si>
    <t>Fm Cc Deuda Latam Ig</t>
  </si>
  <si>
    <t>CFMCCCLIGA</t>
  </si>
  <si>
    <t>CFM9365B&lt;ChlNa&gt;</t>
  </si>
  <si>
    <t>CFM9365B</t>
  </si>
  <si>
    <t>CFMCCCLIGB</t>
  </si>
  <si>
    <t>CFM9365I&lt;ChlNa&gt;</t>
  </si>
  <si>
    <t>CFM9365I</t>
  </si>
  <si>
    <t>CFMCCCLIGI</t>
  </si>
  <si>
    <t>CFM9365IM&lt;ChlNa&gt;</t>
  </si>
  <si>
    <t>CFM9365IM</t>
  </si>
  <si>
    <t>CFMCCCLIIM</t>
  </si>
  <si>
    <t>CFM9365U&lt;ChlNa&gt;</t>
  </si>
  <si>
    <t>CFM9365U</t>
  </si>
  <si>
    <t>CFMCCCLIGU</t>
  </si>
  <si>
    <t>CFM9107I&lt;ChlNa&gt;</t>
  </si>
  <si>
    <t>CFM9107I</t>
  </si>
  <si>
    <t>Fm Cc Macro 2.0</t>
  </si>
  <si>
    <t>CFM9310B&lt;ChlNa&gt;</t>
  </si>
  <si>
    <t>CFM9310B</t>
  </si>
  <si>
    <t>Fm Cc Macro Clp 1.5</t>
  </si>
  <si>
    <t>CFMIMTM15B</t>
  </si>
  <si>
    <t>CFM9310D&lt;ChlNa&gt;</t>
  </si>
  <si>
    <t>CFM9310D</t>
  </si>
  <si>
    <t>CFMIMTM15D</t>
  </si>
  <si>
    <t>CFM9310E&lt;ChlNa&gt;</t>
  </si>
  <si>
    <t>CFM9310E</t>
  </si>
  <si>
    <t>CFMIMTM15E</t>
  </si>
  <si>
    <t>CFM9310F&lt;ChlNa&gt;</t>
  </si>
  <si>
    <t>CFM9310F</t>
  </si>
  <si>
    <t>CFMIMTM15F</t>
  </si>
  <si>
    <t>CFM9310I&lt;ChlNa&gt;</t>
  </si>
  <si>
    <t>CFM9310I</t>
  </si>
  <si>
    <t>CFMIMTM15I</t>
  </si>
  <si>
    <t>CFM9310IM&lt;ChlNa&gt;</t>
  </si>
  <si>
    <t>CFM9310IM</t>
  </si>
  <si>
    <t>CFMIMTM15M</t>
  </si>
  <si>
    <t>CFM9019UNICA&lt;ChlNa&gt;</t>
  </si>
  <si>
    <t>CFM9019UNICA</t>
  </si>
  <si>
    <t>Fm Etf It Now Ipsa</t>
  </si>
  <si>
    <t>CFMITNIPSA</t>
  </si>
  <si>
    <t>CFM9557A&lt;ChlNa&gt;</t>
  </si>
  <si>
    <t>CFM9557A</t>
  </si>
  <si>
    <t>Fm Lv Ahorro Arg</t>
  </si>
  <si>
    <t>CFMLVAAA-E</t>
  </si>
  <si>
    <t>CFM9557APV&lt;ChlNa&gt;</t>
  </si>
  <si>
    <t>CFM9557APV</t>
  </si>
  <si>
    <t>CFMLAAAP-E</t>
  </si>
  <si>
    <t>CFM9557F&lt;ChlNa&gt;</t>
  </si>
  <si>
    <t>CFM9557F</t>
  </si>
  <si>
    <t>CFMLVAAF-E</t>
  </si>
  <si>
    <t>CFM9557LV&lt;ChlNa&gt;</t>
  </si>
  <si>
    <t>CFM9557LV</t>
  </si>
  <si>
    <t>CFMLVAAL-E</t>
  </si>
  <si>
    <t>CFM9557Q&lt;ChlNa&gt;</t>
  </si>
  <si>
    <t>CFM9557Q</t>
  </si>
  <si>
    <t>CFMLVAAQ-E</t>
  </si>
  <si>
    <t>CFM9027A&lt;ChlNa&gt;</t>
  </si>
  <si>
    <t>CFM9027A</t>
  </si>
  <si>
    <t>Fm Lv Europa</t>
  </si>
  <si>
    <t>CFMLVEUROA</t>
  </si>
  <si>
    <t>CFM9027APV&lt;ChlNa&gt;</t>
  </si>
  <si>
    <t>CFM9027APV</t>
  </si>
  <si>
    <t>CFMLVEURAP</t>
  </si>
  <si>
    <t>CFM9027F&lt;ChlNa&gt;</t>
  </si>
  <si>
    <t>CFM9027F</t>
  </si>
  <si>
    <t>CFMLVEUROF</t>
  </si>
  <si>
    <t>CFM9027I&lt;ChlNa&gt;</t>
  </si>
  <si>
    <t>CFM9027I</t>
  </si>
  <si>
    <t>CFMLVEUROI</t>
  </si>
  <si>
    <t>CFM9027LV&lt;ChlNa&gt;</t>
  </si>
  <si>
    <t>CFM9027LV</t>
  </si>
  <si>
    <t>CFMLVEUROL</t>
  </si>
  <si>
    <t>CFM9027P&lt;ChlNa&gt;</t>
  </si>
  <si>
    <t>CFM9027P</t>
  </si>
  <si>
    <t>CFMLVFPAP</t>
  </si>
  <si>
    <t>CFM9226ADC&lt;ChlNa&gt;</t>
  </si>
  <si>
    <t>CFM9226ADC</t>
  </si>
  <si>
    <t>Fm Pb Strategy</t>
  </si>
  <si>
    <t>CFM9226ALPAT&lt;ChlNa&gt;</t>
  </si>
  <si>
    <t>CFM9226ALPAT</t>
  </si>
  <si>
    <t>CFM9226APV&lt;ChlNa&gt;</t>
  </si>
  <si>
    <t>CFM9226APV</t>
  </si>
  <si>
    <t>CFM9226BPRIV&lt;ChlNa&gt;</t>
  </si>
  <si>
    <t>CFM9226BPRIV</t>
  </si>
  <si>
    <t>CFM9226INSTI&lt;ChlNa&gt;</t>
  </si>
  <si>
    <t>CFM9226INSTI</t>
  </si>
  <si>
    <t>CFM9060APV&lt;ChlNa&gt;</t>
  </si>
  <si>
    <t>CFM9060APV</t>
  </si>
  <si>
    <t>Fm Pref Activo</t>
  </si>
  <si>
    <t>CFMBCIPAPV</t>
  </si>
  <si>
    <t>CFM9060INVER&lt;ChlNa&gt;</t>
  </si>
  <si>
    <t>CFM9060INVER</t>
  </si>
  <si>
    <t>CFMBCIPAIN</t>
  </si>
  <si>
    <t>CFM9061APV&lt;ChlNa&gt;</t>
  </si>
  <si>
    <t>CFM9061APV</t>
  </si>
  <si>
    <t>Fm Pref Ahorro</t>
  </si>
  <si>
    <t>CFMBCIPAHV</t>
  </si>
  <si>
    <t>CFM9061INVER&lt;ChlNa&gt;</t>
  </si>
  <si>
    <t>CFM9061INVER</t>
  </si>
  <si>
    <t>CFMBCIPAIV</t>
  </si>
  <si>
    <t>CFM9062APV&lt;ChlNa&gt;</t>
  </si>
  <si>
    <t>CFM9062APV</t>
  </si>
  <si>
    <t>Fm Pref Balanceado</t>
  </si>
  <si>
    <t>CFMBCIPBPV</t>
  </si>
  <si>
    <t>CFM9062INVER&lt;ChlNa&gt;</t>
  </si>
  <si>
    <t>CFM9062INVER</t>
  </si>
  <si>
    <t>CFMBCIPBIN</t>
  </si>
  <si>
    <t>CFM9063APV&lt;ChlNa&gt;</t>
  </si>
  <si>
    <t>CFM9063APV</t>
  </si>
  <si>
    <t>Fm Pref Conservador</t>
  </si>
  <si>
    <t>CFMBCICNPV</t>
  </si>
  <si>
    <t>CFM9063INVER&lt;ChlNa&gt;</t>
  </si>
  <si>
    <t>CFM9063INVER</t>
  </si>
  <si>
    <t>CFMBCICNIV</t>
  </si>
  <si>
    <t>CFM9547UNICA</t>
  </si>
  <si>
    <t>Fmbaj Ii</t>
  </si>
  <si>
    <t>CFMBCHBAJ2</t>
  </si>
  <si>
    <t>CFM9428A&lt;ChlNa&gt;</t>
  </si>
  <si>
    <t>CFM9428A</t>
  </si>
  <si>
    <t>Fmcodagre</t>
  </si>
  <si>
    <t>CFMDIAGREA</t>
  </si>
  <si>
    <t>CFM9428APV&lt;ChlNa&gt;</t>
  </si>
  <si>
    <t>CFM9428APV</t>
  </si>
  <si>
    <t>CFMDIAGAPV</t>
  </si>
  <si>
    <t>CFM9428F&lt;ChlNa&gt;</t>
  </si>
  <si>
    <t>CFM9428F</t>
  </si>
  <si>
    <t>CFMDIAGREF</t>
  </si>
  <si>
    <t>CFM9428P&lt;ChlNa&gt;</t>
  </si>
  <si>
    <t>CFM9428P</t>
  </si>
  <si>
    <t>CFMDIAGREP</t>
  </si>
  <si>
    <t>CFM9429A&lt;ChlNa&gt;</t>
  </si>
  <si>
    <t>CFM9429A</t>
  </si>
  <si>
    <t>Fmcodbal</t>
  </si>
  <si>
    <t>CFMDIBALAA</t>
  </si>
  <si>
    <t>CFM9429APV&lt;ChlNa&gt;</t>
  </si>
  <si>
    <t>CFM9429APV</t>
  </si>
  <si>
    <t>CFMDIBAAPV</t>
  </si>
  <si>
    <t>CFM9429F&lt;ChlNa&gt;</t>
  </si>
  <si>
    <t>CFM9429F</t>
  </si>
  <si>
    <t>CFMDIBALAF</t>
  </si>
  <si>
    <t>CFM9429P&lt;ChlNa&gt;</t>
  </si>
  <si>
    <t>CFM9429P</t>
  </si>
  <si>
    <t>CFMDIBALAP</t>
  </si>
  <si>
    <t>CFM9430A&lt;ChlNa&gt;</t>
  </si>
  <si>
    <t>CFM9430A</t>
  </si>
  <si>
    <t>Fmcodcon</t>
  </si>
  <si>
    <t>CFMDICONSA</t>
  </si>
  <si>
    <t>CFM9430APV&lt;ChlNa&gt;</t>
  </si>
  <si>
    <t>CFM9430APV</t>
  </si>
  <si>
    <t>CFMDICOAPV</t>
  </si>
  <si>
    <t>CFM9430F&lt;ChlNa&gt;</t>
  </si>
  <si>
    <t>CFM9430F</t>
  </si>
  <si>
    <t>CFMDICONSF</t>
  </si>
  <si>
    <t>CFM9430P&lt;ChlNa&gt;</t>
  </si>
  <si>
    <t>CFM9430P</t>
  </si>
  <si>
    <t>CFMDICONSP</t>
  </si>
  <si>
    <t>CFM9431A&lt;ChlNa&gt;</t>
  </si>
  <si>
    <t>CFM9431A</t>
  </si>
  <si>
    <t>Fmcodcrec</t>
  </si>
  <si>
    <t>CFMDICRECA</t>
  </si>
  <si>
    <t>CFM9431APV&lt;ChlNa&gt;</t>
  </si>
  <si>
    <t>CFM9431APV</t>
  </si>
  <si>
    <t>CFMDICRAPV</t>
  </si>
  <si>
    <t>CFM9431F&lt;ChlNa&gt;</t>
  </si>
  <si>
    <t>CFM9431F</t>
  </si>
  <si>
    <t>CFMDICRECF</t>
  </si>
  <si>
    <t>CFM9431P&lt;ChlNa&gt;</t>
  </si>
  <si>
    <t>CFM9431P</t>
  </si>
  <si>
    <t>CFMDICRECP</t>
  </si>
  <si>
    <t>CFM9432A&lt;ChlNa&gt;</t>
  </si>
  <si>
    <t>CFM9432A</t>
  </si>
  <si>
    <t>Fmcodmod</t>
  </si>
  <si>
    <t>CFMDIMODEA</t>
  </si>
  <si>
    <t>CFM9432APV&lt;ChlNa&gt;</t>
  </si>
  <si>
    <t>CFM9432APV</t>
  </si>
  <si>
    <t>CFMDIMOAPV</t>
  </si>
  <si>
    <t>CFM9432F&lt;ChlNa&gt;</t>
  </si>
  <si>
    <t>CFM9432F</t>
  </si>
  <si>
    <t>CFMDIMODEF</t>
  </si>
  <si>
    <t>CFM9432P&lt;ChlNa&gt;</t>
  </si>
  <si>
    <t>CFM9432P</t>
  </si>
  <si>
    <t>CFMDIMODEP</t>
  </si>
  <si>
    <t>CFM9221A&lt;ChlNa&gt;</t>
  </si>
  <si>
    <t>CFM9221A</t>
  </si>
  <si>
    <t>Fmlv Ahorro Dólar</t>
  </si>
  <si>
    <t>CFMLVAHDOA</t>
  </si>
  <si>
    <t>CFM9221APV&lt;ChlNa&gt;</t>
  </si>
  <si>
    <t>CFM9221APV</t>
  </si>
  <si>
    <t>CFM9221F&lt;ChlNa&gt;</t>
  </si>
  <si>
    <t>CFM9221F</t>
  </si>
  <si>
    <t>CFM9221I&lt;ChlNa&gt;</t>
  </si>
  <si>
    <t>CFM9221I</t>
  </si>
  <si>
    <t>CFM9593A&lt;ChlNa&gt;</t>
  </si>
  <si>
    <t>CFM9593A</t>
  </si>
  <si>
    <t>Fondo Cartera Audaz</t>
  </si>
  <si>
    <t>CFMPRICAUA</t>
  </si>
  <si>
    <t>CFM9593B&lt;ChlNa&gt;</t>
  </si>
  <si>
    <t>CFM9593B</t>
  </si>
  <si>
    <t>CFM9593C&lt;ChlNa&gt;</t>
  </si>
  <si>
    <t>CFM9593C</t>
  </si>
  <si>
    <t>CFMPRICAUC</t>
  </si>
  <si>
    <t>CFM9593G&lt;ChlNa&gt;</t>
  </si>
  <si>
    <t>CFM9593G</t>
  </si>
  <si>
    <t>CFMPRICAUG</t>
  </si>
  <si>
    <t>CFM9593K&lt;ChlNa&gt;</t>
  </si>
  <si>
    <t>CFM9593K</t>
  </si>
  <si>
    <t>CFM9593LP180&lt;ChlNa&gt;</t>
  </si>
  <si>
    <t>CFM9593LP180</t>
  </si>
  <si>
    <t>CFMPRICA80</t>
  </si>
  <si>
    <t>CFM9593LP3&lt;ChlNa&gt;</t>
  </si>
  <si>
    <t>CFM9593LP3</t>
  </si>
  <si>
    <t>CFMPRICAP3</t>
  </si>
  <si>
    <t>CFM9593LPI&lt;ChlNa&gt;</t>
  </si>
  <si>
    <t>CFM9593LPI</t>
  </si>
  <si>
    <t>CFMPRICUPI</t>
  </si>
  <si>
    <t>CFM9593PLAN1&lt;ChlNa&gt;</t>
  </si>
  <si>
    <t>CFM9593PLAN1</t>
  </si>
  <si>
    <t>CFM9593PLAN2&lt;ChlNa&gt;</t>
  </si>
  <si>
    <t>CFM9593PLAN2</t>
  </si>
  <si>
    <t>CFM9593PLAN3&lt;ChlNa&gt;</t>
  </si>
  <si>
    <t>CFM9593PLAN3</t>
  </si>
  <si>
    <t>CFM9593PLAN4&lt;ChlNa&gt;</t>
  </si>
  <si>
    <t>CFM9593PLAN4</t>
  </si>
  <si>
    <t>CFM9596A&lt;ChlNa&gt;</t>
  </si>
  <si>
    <t>CFM9596A</t>
  </si>
  <si>
    <t>Fondo Cartera Defen</t>
  </si>
  <si>
    <t>CFMPRICDEA</t>
  </si>
  <si>
    <t>CFM9596B&lt;ChlNa&gt;</t>
  </si>
  <si>
    <t>CFM9596B</t>
  </si>
  <si>
    <t>CFM9596C&lt;ChlNa&gt;</t>
  </si>
  <si>
    <t>CFM9596C</t>
  </si>
  <si>
    <t>CFMPRICDEC</t>
  </si>
  <si>
    <t>CFM9596G&lt;ChlNa&gt;</t>
  </si>
  <si>
    <t>CFM9596G</t>
  </si>
  <si>
    <t>CFMPRICDEG</t>
  </si>
  <si>
    <t>CFM9596K&lt;ChlNa&gt;</t>
  </si>
  <si>
    <t>CFM9596K</t>
  </si>
  <si>
    <t>CFM9596LP180&lt;ChlNa&gt;</t>
  </si>
  <si>
    <t>CFM9596LP180</t>
  </si>
  <si>
    <t>CFMPRICD80</t>
  </si>
  <si>
    <t>CFM9596LP3&lt;ChlNa&gt;</t>
  </si>
  <si>
    <t>CFM9596LP3</t>
  </si>
  <si>
    <t>CFMPRICDP3</t>
  </si>
  <si>
    <t>CFM9596LPI&lt;ChlNa&gt;</t>
  </si>
  <si>
    <t>CFM9596LPI</t>
  </si>
  <si>
    <t>CFMPRICDPI</t>
  </si>
  <si>
    <t>CFM9596PLAN1&lt;ChlNa&gt;</t>
  </si>
  <si>
    <t>CFM9596PLAN1</t>
  </si>
  <si>
    <t>CFM9596PLAN2&lt;ChlNa&gt;</t>
  </si>
  <si>
    <t>CFM9596PLAN2</t>
  </si>
  <si>
    <t>CFM9596PLAN3&lt;ChlNa&gt;</t>
  </si>
  <si>
    <t>CFM9596PLAN3</t>
  </si>
  <si>
    <t>CFM9596PLAN4&lt;ChlNa&gt;</t>
  </si>
  <si>
    <t>CFM9596PLAN4</t>
  </si>
  <si>
    <t>CFM9597A&lt;ChlNa&gt;</t>
  </si>
  <si>
    <t>CFM9597A</t>
  </si>
  <si>
    <t>Fondo Deuda Med P Uf</t>
  </si>
  <si>
    <t>CFMPRIDUFA</t>
  </si>
  <si>
    <t>CFM9597B&lt;ChlNa&gt;</t>
  </si>
  <si>
    <t>CFM9597B</t>
  </si>
  <si>
    <t>CFM9597C&lt;ChlNa&gt;</t>
  </si>
  <si>
    <t>CFM9597C</t>
  </si>
  <si>
    <t>CFMPRIDUFC</t>
  </si>
  <si>
    <t>CFM9597G&lt;ChlNa&gt;</t>
  </si>
  <si>
    <t>CFM9597G</t>
  </si>
  <si>
    <t>CFMPRIDUFG</t>
  </si>
  <si>
    <t>CFM9597I&lt;ChlNa&gt;</t>
  </si>
  <si>
    <t>CFM9597I</t>
  </si>
  <si>
    <t>CFMPRIDUFI</t>
  </si>
  <si>
    <t>CFM9597LP180&lt;ChlNa&gt;</t>
  </si>
  <si>
    <t>CFM9597LP180</t>
  </si>
  <si>
    <t>CFMPRIDU80</t>
  </si>
  <si>
    <t>CFM9597LP3&lt;ChlNa&gt;</t>
  </si>
  <si>
    <t>CFM9597LP3</t>
  </si>
  <si>
    <t>CFMPRIDUP3</t>
  </si>
  <si>
    <t>CFM9597LPI&lt;ChlNa&gt;</t>
  </si>
  <si>
    <t>CFM9597LPI</t>
  </si>
  <si>
    <t>CFMPRIDUPI</t>
  </si>
  <si>
    <t>CFM9597O&lt;ChlNa&gt;</t>
  </si>
  <si>
    <t>CFM9597O</t>
  </si>
  <si>
    <t>CFMPRIDUFO</t>
  </si>
  <si>
    <t>CFM9597PLAN1&lt;ChlNa&gt;</t>
  </si>
  <si>
    <t>CFM9597PLAN1</t>
  </si>
  <si>
    <t>CFM9597PLAN2&lt;ChlNa&gt;</t>
  </si>
  <si>
    <t>CFM9597PLAN2</t>
  </si>
  <si>
    <t>CFM9597PLAN3&lt;ChlNa&gt;</t>
  </si>
  <si>
    <t>CFM9597PLAN3</t>
  </si>
  <si>
    <t>CFM9597PLAN4&lt;ChlNa&gt;</t>
  </si>
  <si>
    <t>CFM9597PLAN4</t>
  </si>
  <si>
    <t>CFM9811A&lt;ChlNa&gt;</t>
  </si>
  <si>
    <t>CFM9811A</t>
  </si>
  <si>
    <t>Fondo Mutuo Arries</t>
  </si>
  <si>
    <t>Focus Administradora General De Fondos S.A.</t>
  </si>
  <si>
    <t>CFM9811B&lt;ChlNa&gt;</t>
  </si>
  <si>
    <t>CFM9811B</t>
  </si>
  <si>
    <t>CFM9810A&lt;ChlNa&gt;</t>
  </si>
  <si>
    <t>CFM9810A</t>
  </si>
  <si>
    <t>Fondo Mutuo Conserv</t>
  </si>
  <si>
    <t>CFM9810B&lt;ChlNa&gt;</t>
  </si>
  <si>
    <t>CFM9810B</t>
  </si>
  <si>
    <t>CFM8959APV&lt;ChlNa&gt;</t>
  </si>
  <si>
    <t>CFM8959APV</t>
  </si>
  <si>
    <t>Fondo Mutuo Itaú Di</t>
  </si>
  <si>
    <t>CFMITAFDAP</t>
  </si>
  <si>
    <t>CFM8959D1&lt;ChlNa&gt;</t>
  </si>
  <si>
    <t>CFM8959D1</t>
  </si>
  <si>
    <t>CFMITAFDD1</t>
  </si>
  <si>
    <t>CFM8959F1&lt;ChlNa&gt;</t>
  </si>
  <si>
    <t>CFM8959F1</t>
  </si>
  <si>
    <t>CFMITAFDF1</t>
  </si>
  <si>
    <t>CFM8959F2&lt;ChlNa&gt;</t>
  </si>
  <si>
    <t>CFM8959F2</t>
  </si>
  <si>
    <t>CFMITAFDF2</t>
  </si>
  <si>
    <t>CFM8959F3&lt;ChlNa&gt;</t>
  </si>
  <si>
    <t>CFM8959F3</t>
  </si>
  <si>
    <t>CFMITAFDF3</t>
  </si>
  <si>
    <t>CFM8959F4&lt;ChlNa&gt;</t>
  </si>
  <si>
    <t>CFM8959F4</t>
  </si>
  <si>
    <t>CFMITAFDF4</t>
  </si>
  <si>
    <t>CFM8959F5&lt;ChlNa&gt;</t>
  </si>
  <si>
    <t>CFM8959F5</t>
  </si>
  <si>
    <t>CFMITAFDF5</t>
  </si>
  <si>
    <t>CFM8959IT&lt;ChlNa&gt;</t>
  </si>
  <si>
    <t>CFM8959IT</t>
  </si>
  <si>
    <t>CFMITAFDIT</t>
  </si>
  <si>
    <t>CFM8959S&lt;ChlNa&gt;</t>
  </si>
  <si>
    <t>CFM8959S</t>
  </si>
  <si>
    <t>CFMITAFDIS</t>
  </si>
  <si>
    <t>CFM8588ALPAT&lt;ChlNa&gt;</t>
  </si>
  <si>
    <t>CFM8588ALPAT</t>
  </si>
  <si>
    <t>Frontera</t>
  </si>
  <si>
    <t>CFMBCIFRAP</t>
  </si>
  <si>
    <t>CFM8588APV&lt;ChlNa&gt;</t>
  </si>
  <si>
    <t>CFM8588APV</t>
  </si>
  <si>
    <t>CFMBCIFRAV</t>
  </si>
  <si>
    <t>CFM8588CLASI&lt;ChlNa&gt;</t>
  </si>
  <si>
    <t>CFM8588CLASI</t>
  </si>
  <si>
    <t>CFMBCIFRAC</t>
  </si>
  <si>
    <t>CFM8588FAMIL&lt;ChlNa&gt;</t>
  </si>
  <si>
    <t>CFM8588FAMIL</t>
  </si>
  <si>
    <t>CFMBCIFRAF</t>
  </si>
  <si>
    <t>CFM9648APV&lt;ChlNa&gt;</t>
  </si>
  <si>
    <t>CFM9648APV</t>
  </si>
  <si>
    <t>Ga Agresiva</t>
  </si>
  <si>
    <t>CFMSTDGAAV</t>
  </si>
  <si>
    <t>CFM9648EJECU&lt;ChlNa&gt;</t>
  </si>
  <si>
    <t>CFM9648EJECU</t>
  </si>
  <si>
    <t>CFMSTDGAAE</t>
  </si>
  <si>
    <t>CFM9648G&lt;ChlNa&gt;</t>
  </si>
  <si>
    <t>CFM9648G</t>
  </si>
  <si>
    <t>CFMSTDGAAG</t>
  </si>
  <si>
    <t>CFM9646APV&lt;ChlNa&gt;</t>
  </si>
  <si>
    <t>CFM9646APV</t>
  </si>
  <si>
    <t>Ga Equilibrio</t>
  </si>
  <si>
    <t>CFMSTDAEQV</t>
  </si>
  <si>
    <t>CFM9646EJECU&lt;ChlNa&gt;</t>
  </si>
  <si>
    <t>CFM9646EJECU</t>
  </si>
  <si>
    <t>CFMSTDAEQE</t>
  </si>
  <si>
    <t>CFM9646G&lt;ChlNa&gt;</t>
  </si>
  <si>
    <t>CFM9646G</t>
  </si>
  <si>
    <t>CFMSTDAEQG</t>
  </si>
  <si>
    <t>CFM9649ALTO&lt;ChlNa&gt;</t>
  </si>
  <si>
    <t>CFM9649ALTO</t>
  </si>
  <si>
    <t>Ga Prudente</t>
  </si>
  <si>
    <t>CFMSTDAPRP</t>
  </si>
  <si>
    <t>CFM9649APV&lt;ChlNa&gt;</t>
  </si>
  <si>
    <t>CFM9649APV</t>
  </si>
  <si>
    <t>CFMSTDAPRV</t>
  </si>
  <si>
    <t>CFM9649EJECU&lt;ChlNa&gt;</t>
  </si>
  <si>
    <t>CFM9649EJECU</t>
  </si>
  <si>
    <t>CFMSTDAPRE</t>
  </si>
  <si>
    <t>CFM9649G&lt;ChlNa&gt;</t>
  </si>
  <si>
    <t>CFM9649G</t>
  </si>
  <si>
    <t>CFMSTDAPRG</t>
  </si>
  <si>
    <t>CFM9647ALTO&lt;ChlNa&gt;</t>
  </si>
  <si>
    <t>CFM9647ALTO</t>
  </si>
  <si>
    <t>Ga Retorno</t>
  </si>
  <si>
    <t>CFMSTDGARP</t>
  </si>
  <si>
    <t>CFM9647APV&lt;ChlNa&gt;</t>
  </si>
  <si>
    <t>CFM9647APV</t>
  </si>
  <si>
    <t>CFMSTDGARV</t>
  </si>
  <si>
    <t>CFM9647EJECU&lt;ChlNa&gt;</t>
  </si>
  <si>
    <t>CFM9647EJECU</t>
  </si>
  <si>
    <t>CFMSTDGARE</t>
  </si>
  <si>
    <t>CFM9647G&lt;ChlNa&gt;</t>
  </si>
  <si>
    <t>CFM9647G</t>
  </si>
  <si>
    <t>CFMSTDGARG</t>
  </si>
  <si>
    <t>CFM9006A&lt;ChlNa&gt;</t>
  </si>
  <si>
    <t>CFM9006A</t>
  </si>
  <si>
    <t>Gestion Activa</t>
  </si>
  <si>
    <t>CFMCFNGACA</t>
  </si>
  <si>
    <t>CFM9006ADC&lt;ChlNa&gt;</t>
  </si>
  <si>
    <t>CFM9006ADC</t>
  </si>
  <si>
    <t>CFMBTGGADC</t>
  </si>
  <si>
    <t>CFM9006B&lt;ChlNa&gt;</t>
  </si>
  <si>
    <t>CFM9006B</t>
  </si>
  <si>
    <t>CFMCFNGACB</t>
  </si>
  <si>
    <t>CFM9006B-APV&lt;ChlNa&gt;</t>
  </si>
  <si>
    <t>CFM9006B-APV</t>
  </si>
  <si>
    <t>CFMCFNGABA</t>
  </si>
  <si>
    <t>CFM9006C&lt;ChlNa&gt;</t>
  </si>
  <si>
    <t>CFM9006C</t>
  </si>
  <si>
    <t>CFMCFNGACC</t>
  </si>
  <si>
    <t>CFM9006F&lt;ChlNa&gt;</t>
  </si>
  <si>
    <t>CFM9006F</t>
  </si>
  <si>
    <t>CFMBTGGACF</t>
  </si>
  <si>
    <t>CFM9006F-APV&lt;ChlNa&gt;</t>
  </si>
  <si>
    <t>CFM9006F-APV</t>
  </si>
  <si>
    <t>CFMBTGGAFV</t>
  </si>
  <si>
    <t>CFM9006I&lt;ChlNa&gt;</t>
  </si>
  <si>
    <t>CFM9006I</t>
  </si>
  <si>
    <t>CFMCFNGACI</t>
  </si>
  <si>
    <t>CFM9006I-APV&lt;ChlNa&gt;</t>
  </si>
  <si>
    <t>CFM9006I-APV</t>
  </si>
  <si>
    <t>CFMCFNGAIA</t>
  </si>
  <si>
    <t>CFM9873A&lt;ChlNa&gt;</t>
  </si>
  <si>
    <t>CFM9873A</t>
  </si>
  <si>
    <t>Gestión Agresiva</t>
  </si>
  <si>
    <t>CFM9873ADC&lt;ChlNa&gt;</t>
  </si>
  <si>
    <t>CFM9873ADC</t>
  </si>
  <si>
    <t>CFM9873B-APV&lt;ChlNa&gt;</t>
  </si>
  <si>
    <t>CFM9873B-APV</t>
  </si>
  <si>
    <t>CFM9872A&lt;ChlNa&gt;</t>
  </si>
  <si>
    <t>CFM9872A</t>
  </si>
  <si>
    <t>Gestión Conservadora</t>
  </si>
  <si>
    <t>CFM9872ADC&lt;ChlNa&gt;</t>
  </si>
  <si>
    <t>CFM9872ADC</t>
  </si>
  <si>
    <t>CFM9872B-APV&lt;ChlNa&gt;</t>
  </si>
  <si>
    <t>CFM9872B-APV</t>
  </si>
  <si>
    <t>CFM9872I&lt;ChlNa&gt;</t>
  </si>
  <si>
    <t>CFM9872I</t>
  </si>
  <si>
    <t>CFM8824A&lt;ChlNa&gt;</t>
  </si>
  <si>
    <t>CFM8824A</t>
  </si>
  <si>
    <t>Gestion Estrategica A</t>
  </si>
  <si>
    <t>CFMPRIGEAA</t>
  </si>
  <si>
    <t>CFM8824B&lt;ChlNa&gt;</t>
  </si>
  <si>
    <t>CFM8824B</t>
  </si>
  <si>
    <t>CFMBANGEAB</t>
  </si>
  <si>
    <t>CFM8824C&lt;ChlNa&gt;</t>
  </si>
  <si>
    <t>CFM8824C</t>
  </si>
  <si>
    <t>CFMPRIGEAC</t>
  </si>
  <si>
    <t>CFM8824G&lt;ChlNa&gt;</t>
  </si>
  <si>
    <t>CFM8824G</t>
  </si>
  <si>
    <t>CFMPRIGEAG</t>
  </si>
  <si>
    <t>CFM8824LP180&lt;ChlNa&gt;</t>
  </si>
  <si>
    <t>CFM8824LP180</t>
  </si>
  <si>
    <t>CFMPRIGEAF</t>
  </si>
  <si>
    <t>CFM8824LP3&lt;ChlNa&gt;</t>
  </si>
  <si>
    <t>CFM8824LP3</t>
  </si>
  <si>
    <t>CFMPRIGEAE</t>
  </si>
  <si>
    <t>CFM8824LPI&lt;ChlNa&gt;</t>
  </si>
  <si>
    <t>CFM8824LPI</t>
  </si>
  <si>
    <t>CFMPRIGAPI</t>
  </si>
  <si>
    <t>CFM8824PLAN1&lt;ChlNa&gt;</t>
  </si>
  <si>
    <t>CFM8824PLAN1</t>
  </si>
  <si>
    <t>CFMPRIGEA1</t>
  </si>
  <si>
    <t>CFM8824PLAN2&lt;ChlNa&gt;</t>
  </si>
  <si>
    <t>CFM8824PLAN2</t>
  </si>
  <si>
    <t>CFMPRIGEA2</t>
  </si>
  <si>
    <t>CFM8824PLAN3&lt;ChlNa&gt;</t>
  </si>
  <si>
    <t>CFM8824PLAN3</t>
  </si>
  <si>
    <t>CFMPRIGEA3</t>
  </si>
  <si>
    <t>CFM8824PLAN4&lt;ChlNa&gt;</t>
  </si>
  <si>
    <t>CFM8824PLAN4</t>
  </si>
  <si>
    <t>CFMPRIGEA4</t>
  </si>
  <si>
    <t>CFM8825A&lt;ChlNa&gt;</t>
  </si>
  <si>
    <t>CFM8825A</t>
  </si>
  <si>
    <t>Gestion Estrategica B</t>
  </si>
  <si>
    <t>CFMPRIGEBA</t>
  </si>
  <si>
    <t>CFM8825B&lt;ChlNa&gt;</t>
  </si>
  <si>
    <t>CFM8825B</t>
  </si>
  <si>
    <t>CFMPRIGEAB</t>
  </si>
  <si>
    <t>CFM8825C&lt;ChlNa&gt;</t>
  </si>
  <si>
    <t>CFM8825C</t>
  </si>
  <si>
    <t>CFMPRIGEBC</t>
  </si>
  <si>
    <t>CFM8825G&lt;ChlNa&gt;</t>
  </si>
  <si>
    <t>CFM8825G</t>
  </si>
  <si>
    <t>CFMPRIGEBG</t>
  </si>
  <si>
    <t>CFM8825LP180&lt;ChlNa&gt;</t>
  </si>
  <si>
    <t>CFM8825LP180</t>
  </si>
  <si>
    <t>CFMPRIGEBF</t>
  </si>
  <si>
    <t>CFM8825LP3&lt;ChlNa&gt;</t>
  </si>
  <si>
    <t>CFM8825LP3</t>
  </si>
  <si>
    <t>CFMPRIGEBE</t>
  </si>
  <si>
    <t>CFM8825LPI&lt;ChlNa&gt;</t>
  </si>
  <si>
    <t>CFM8825LPI</t>
  </si>
  <si>
    <t>CFMPRIGBPI</t>
  </si>
  <si>
    <t>CFM8825PLAN1&lt;ChlNa&gt;</t>
  </si>
  <si>
    <t>CFM8825PLAN1</t>
  </si>
  <si>
    <t>CFMPRIGEN1</t>
  </si>
  <si>
    <t>CFM8825PLAN2&lt;ChlNa&gt;</t>
  </si>
  <si>
    <t>CFM8825PLAN2</t>
  </si>
  <si>
    <t>CFMPRIGEN2</t>
  </si>
  <si>
    <t>CFM8825PLAN3&lt;ChlNa&gt;</t>
  </si>
  <si>
    <t>CFM8825PLAN3</t>
  </si>
  <si>
    <t>CFMPRIGEN3</t>
  </si>
  <si>
    <t>CFM8825PLAN4&lt;ChlNa&gt;</t>
  </si>
  <si>
    <t>CFM8825PLAN4</t>
  </si>
  <si>
    <t>CFMPRIGEN4</t>
  </si>
  <si>
    <t>CFM8826A&lt;ChlNa&gt;</t>
  </si>
  <si>
    <t>CFM8826A</t>
  </si>
  <si>
    <t>Gestion Estrategica C</t>
  </si>
  <si>
    <t>CFMPRIGECA</t>
  </si>
  <si>
    <t>CFM8826B&lt;ChlNa&gt;</t>
  </si>
  <si>
    <t>CFM8826B</t>
  </si>
  <si>
    <t>CFMPRIGECB</t>
  </si>
  <si>
    <t>CFM8826C&lt;ChlNa&gt;</t>
  </si>
  <si>
    <t>CFM8826C</t>
  </si>
  <si>
    <t>CFMPRIGECC</t>
  </si>
  <si>
    <t>CFM8826G&lt;ChlNa&gt;</t>
  </si>
  <si>
    <t>CFM8826G</t>
  </si>
  <si>
    <t>CFMPRIGECG</t>
  </si>
  <si>
    <t>CFM8826LP180&lt;ChlNa&gt;</t>
  </si>
  <si>
    <t>CFM8826LP180</t>
  </si>
  <si>
    <t>CFMPRIGECF</t>
  </si>
  <si>
    <t>CFM8826LP3&lt;ChlNa&gt;</t>
  </si>
  <si>
    <t>CFM8826LP3</t>
  </si>
  <si>
    <t>CFMPRIGECE</t>
  </si>
  <si>
    <t>CFM8826LPI&lt;ChlNa&gt;</t>
  </si>
  <si>
    <t>CFM8826LPI</t>
  </si>
  <si>
    <t>CFMPRIGCPI</t>
  </si>
  <si>
    <t>CFM8826O&lt;ChlNa&gt;</t>
  </si>
  <si>
    <t>CFM8826O</t>
  </si>
  <si>
    <t>CFMPRIGECO</t>
  </si>
  <si>
    <t>CFM8826PLAN1&lt;ChlNa&gt;</t>
  </si>
  <si>
    <t>CFM8826PLAN1</t>
  </si>
  <si>
    <t>CFMPRIGCN1</t>
  </si>
  <si>
    <t>CFM8826PLAN2&lt;ChlNa&gt;</t>
  </si>
  <si>
    <t>CFM8826PLAN2</t>
  </si>
  <si>
    <t>CFMPRIGCN2</t>
  </si>
  <si>
    <t>CFM8826PLAN3&lt;ChlNa&gt;</t>
  </si>
  <si>
    <t>CFM8826PLAN3</t>
  </si>
  <si>
    <t>CFMPRIGCN3</t>
  </si>
  <si>
    <t>CFM8826PLAN4&lt;ChlNa&gt;</t>
  </si>
  <si>
    <t>CFM8826PLAN4</t>
  </si>
  <si>
    <t>CFMPRIGCN4</t>
  </si>
  <si>
    <t>CFM8827A&lt;ChlNa&gt;</t>
  </si>
  <si>
    <t>CFM8827A</t>
  </si>
  <si>
    <t>Gestion Estrategica D</t>
  </si>
  <si>
    <t>CFMPRIGEDA</t>
  </si>
  <si>
    <t>CFM8827B&lt;ChlNa&gt;</t>
  </si>
  <si>
    <t>CFM8827B</t>
  </si>
  <si>
    <t>CFMPRIGEDB</t>
  </si>
  <si>
    <t>CFM8827C&lt;ChlNa&gt;</t>
  </si>
  <si>
    <t>CFM8827C</t>
  </si>
  <si>
    <t>CFMPRIGEDC</t>
  </si>
  <si>
    <t>CFM8827G&lt;ChlNa&gt;</t>
  </si>
  <si>
    <t>CFM8827G</t>
  </si>
  <si>
    <t>CFMPRIGEDG</t>
  </si>
  <si>
    <t>CFM8827LP180&lt;ChlNa&gt;</t>
  </si>
  <si>
    <t>CFM8827LP180</t>
  </si>
  <si>
    <t>CFMPRIGEDF</t>
  </si>
  <si>
    <t>CFM8827LP3&lt;ChlNa&gt;</t>
  </si>
  <si>
    <t>CFM8827LP3</t>
  </si>
  <si>
    <t>CFMPRIGEDE</t>
  </si>
  <si>
    <t>CFM8827LPI&lt;ChlNa&gt;</t>
  </si>
  <si>
    <t>CFM8827LPI</t>
  </si>
  <si>
    <t>CFMPRIGDPI</t>
  </si>
  <si>
    <t>CFM8827PLAN1&lt;ChlNa&gt;</t>
  </si>
  <si>
    <t>CFM8827PLAN1</t>
  </si>
  <si>
    <t>CFMPRIGDN1</t>
  </si>
  <si>
    <t>CFM8827PLAN2&lt;ChlNa&gt;</t>
  </si>
  <si>
    <t>CFM8827PLAN2</t>
  </si>
  <si>
    <t>CFMPRIGDN2</t>
  </si>
  <si>
    <t>CFM8827PLAN3&lt;ChlNa&gt;</t>
  </si>
  <si>
    <t>CFM8827PLAN3</t>
  </si>
  <si>
    <t>CFMPRIGDN3</t>
  </si>
  <si>
    <t>CFM8827PLAN4&lt;ChlNa&gt;</t>
  </si>
  <si>
    <t>CFM8827PLAN4</t>
  </si>
  <si>
    <t>CFMPRIGDN4</t>
  </si>
  <si>
    <t>CFM8638ALTOP&lt;ChlNa&gt;</t>
  </si>
  <si>
    <t>CFM8638ALTOP</t>
  </si>
  <si>
    <t>Gestion Global D.2</t>
  </si>
  <si>
    <t>CFMBCIG20A</t>
  </si>
  <si>
    <t>CFM8638APV&lt;ChlNa&gt;</t>
  </si>
  <si>
    <t>CFM8638APV</t>
  </si>
  <si>
    <t>CFMBCIGP20</t>
  </si>
  <si>
    <t>CFM8638APVC&lt;ChlNa&gt;</t>
  </si>
  <si>
    <t>CFM8638APVC</t>
  </si>
  <si>
    <t>CFMBCIG20P</t>
  </si>
  <si>
    <t>CFM8638BPRIV&lt;ChlNa&gt;</t>
  </si>
  <si>
    <t>CFM8638BPRIV</t>
  </si>
  <si>
    <t>CFMBCIG20B</t>
  </si>
  <si>
    <t>CFM8638CLASI&lt;ChlNa&gt;</t>
  </si>
  <si>
    <t>CFM8638CLASI</t>
  </si>
  <si>
    <t>CFMBCIG20C</t>
  </si>
  <si>
    <t>CFM8638FAMIL&lt;ChlNa&gt;</t>
  </si>
  <si>
    <t>CFM8638FAMIL</t>
  </si>
  <si>
    <t>CFMBCIG20F</t>
  </si>
  <si>
    <t>CFM8639ALTOP&lt;ChlNa&gt;</t>
  </si>
  <si>
    <t>CFM8639ALTOP</t>
  </si>
  <si>
    <t>Gestion Global D.5</t>
  </si>
  <si>
    <t>CFMBCIG50A</t>
  </si>
  <si>
    <t>CFM8639APV&lt;ChlNa&gt;</t>
  </si>
  <si>
    <t>CFM8639APV</t>
  </si>
  <si>
    <t>CFMBCIGP50</t>
  </si>
  <si>
    <t>CFM8639APVC&lt;ChlNa&gt;</t>
  </si>
  <si>
    <t>CFM8639APVC</t>
  </si>
  <si>
    <t>CFMBCIG50P</t>
  </si>
  <si>
    <t>CFM8639BPRIV&lt;ChlNa&gt;</t>
  </si>
  <si>
    <t>CFM8639BPRIV</t>
  </si>
  <si>
    <t>CFMBCIG50B</t>
  </si>
  <si>
    <t>CFM8639CLASI&lt;ChlNa&gt;</t>
  </si>
  <si>
    <t>CFM8639CLASI</t>
  </si>
  <si>
    <t>CFMBCIG50C</t>
  </si>
  <si>
    <t>CFM8639FAMIL&lt;ChlNa&gt;</t>
  </si>
  <si>
    <t>CFM8639FAMIL</t>
  </si>
  <si>
    <t>CFMBCIG50F</t>
  </si>
  <si>
    <t>CFM8640ALTOP&lt;ChlNa&gt;</t>
  </si>
  <si>
    <t>CFM8640ALTOP</t>
  </si>
  <si>
    <t>Gestion Global D.8</t>
  </si>
  <si>
    <t>CFMBCIG80A</t>
  </si>
  <si>
    <t>CFM8640APV&lt;ChlNa&gt;</t>
  </si>
  <si>
    <t>CFM8640APV</t>
  </si>
  <si>
    <t>CFMBCIGP80</t>
  </si>
  <si>
    <t>CFM8640APVC&lt;ChlNa&gt;</t>
  </si>
  <si>
    <t>CFM8640APVC</t>
  </si>
  <si>
    <t>CFMBCIG80P</t>
  </si>
  <si>
    <t>CFM8640BPRIV&lt;ChlNa&gt;</t>
  </si>
  <si>
    <t>CFM8640BPRIV</t>
  </si>
  <si>
    <t>CFMBCIG80B</t>
  </si>
  <si>
    <t>CFM8640CLASI&lt;ChlNa&gt;</t>
  </si>
  <si>
    <t>CFM8640CLASI</t>
  </si>
  <si>
    <t>CFMBCIG80C</t>
  </si>
  <si>
    <t>CFM8640FAMIL&lt;ChlNa&gt;</t>
  </si>
  <si>
    <t>CFM8640FAMIL</t>
  </si>
  <si>
    <t>CFMBCIG80F</t>
  </si>
  <si>
    <t>CFM8993APV&lt;ChlNa&gt;</t>
  </si>
  <si>
    <t>CFM8993APV</t>
  </si>
  <si>
    <t>Gestionado Agresivo</t>
  </si>
  <si>
    <t>CFMITAGAGV</t>
  </si>
  <si>
    <t>CFM8993F1&lt;ChlNa&gt;</t>
  </si>
  <si>
    <t>CFM8993F1</t>
  </si>
  <si>
    <t>CFMITAGAF1</t>
  </si>
  <si>
    <t>CFM8993F2&lt;ChlNa&gt;</t>
  </si>
  <si>
    <t>CFM8993F2</t>
  </si>
  <si>
    <t>CFMITAGAF2</t>
  </si>
  <si>
    <t>CFM8993F3&lt;ChlNa&gt;</t>
  </si>
  <si>
    <t>CFM8993F3</t>
  </si>
  <si>
    <t>CFMITAGAF3</t>
  </si>
  <si>
    <t>CFM8993F4&lt;ChlNa&gt;</t>
  </si>
  <si>
    <t>CFM8993F4</t>
  </si>
  <si>
    <t>CFMITAGAF4</t>
  </si>
  <si>
    <t>CFM8993F5&lt;ChlNa&gt;</t>
  </si>
  <si>
    <t>CFM8993F5</t>
  </si>
  <si>
    <t>CFMITAGAF5</t>
  </si>
  <si>
    <t>CFM8993IT&lt;ChlNa&gt;</t>
  </si>
  <si>
    <t>CFM8993IT</t>
  </si>
  <si>
    <t>CFMITAGAIT</t>
  </si>
  <si>
    <t>CFM8993S&lt;ChlNa&gt;</t>
  </si>
  <si>
    <t>CFM8993S</t>
  </si>
  <si>
    <t>CFMITAGAGS</t>
  </si>
  <si>
    <t>CFM8993S-APV&lt;ChlNa&gt;</t>
  </si>
  <si>
    <t>CFM8993S-APV</t>
  </si>
  <si>
    <t>S-APV</t>
  </si>
  <si>
    <t>CFMITAGASV</t>
  </si>
  <si>
    <t>CFM8993S2&lt;ChlNa&gt;</t>
  </si>
  <si>
    <t>CFM8993S2</t>
  </si>
  <si>
    <t>S2</t>
  </si>
  <si>
    <t>CFMITAGAS2</t>
  </si>
  <si>
    <t>CFM8994APV&lt;ChlNa&gt;</t>
  </si>
  <si>
    <t>CFM8994APV</t>
  </si>
  <si>
    <t>Gestionado Conservad</t>
  </si>
  <si>
    <t>CFMITAGCPV</t>
  </si>
  <si>
    <t>CFM8994F1&lt;ChlNa&gt;</t>
  </si>
  <si>
    <t>CFM8994F1</t>
  </si>
  <si>
    <t>CFMITAGCF1</t>
  </si>
  <si>
    <t>CFM8994F2&lt;ChlNa&gt;</t>
  </si>
  <si>
    <t>CFM8994F2</t>
  </si>
  <si>
    <t>CFMITAGCF2</t>
  </si>
  <si>
    <t>CFM8994F3&lt;ChlNa&gt;</t>
  </si>
  <si>
    <t>CFM8994F3</t>
  </si>
  <si>
    <t>CFMITAGCF3</t>
  </si>
  <si>
    <t>CFM8994F4&lt;ChlNa&gt;</t>
  </si>
  <si>
    <t>CFM8994F4</t>
  </si>
  <si>
    <t>CFMITAGCF4</t>
  </si>
  <si>
    <t>CFM8994F5&lt;ChlNa&gt;</t>
  </si>
  <si>
    <t>CFM8994F5</t>
  </si>
  <si>
    <t>CFMITAGCF5</t>
  </si>
  <si>
    <t>CFM8994IT&lt;ChlNa&gt;</t>
  </si>
  <si>
    <t>CFM8994IT</t>
  </si>
  <si>
    <t>CFMITAGCIT</t>
  </si>
  <si>
    <t>CFM8994S&lt;ChlNa&gt;</t>
  </si>
  <si>
    <t>CFM8994S</t>
  </si>
  <si>
    <t>CFMITAGCOS</t>
  </si>
  <si>
    <t>CFM8994S-APV&lt;ChlNa&gt;</t>
  </si>
  <si>
    <t>CFM8994S-APV</t>
  </si>
  <si>
    <t>CFMITAGCSA</t>
  </si>
  <si>
    <t>CFM8994S2&lt;ChlNa&gt;</t>
  </si>
  <si>
    <t>CFM8994S2</t>
  </si>
  <si>
    <t>CFMITAGGS2</t>
  </si>
  <si>
    <t>CFM8992APV&lt;ChlNa&gt;</t>
  </si>
  <si>
    <t>CFM8992APV</t>
  </si>
  <si>
    <t>Gestionado Moderado</t>
  </si>
  <si>
    <t>CFMITAGMPV</t>
  </si>
  <si>
    <t>CFM8992F1&lt;ChlNa&gt;</t>
  </si>
  <si>
    <t>CFM8992F1</t>
  </si>
  <si>
    <t>CFMITAGMF1</t>
  </si>
  <si>
    <t>CFM8992F2&lt;ChlNa&gt;</t>
  </si>
  <si>
    <t>CFM8992F2</t>
  </si>
  <si>
    <t>CFMITAGMF2</t>
  </si>
  <si>
    <t>CFM8992F3&lt;ChlNa&gt;</t>
  </si>
  <si>
    <t>CFM8992F3</t>
  </si>
  <si>
    <t>CFMITAGMF3</t>
  </si>
  <si>
    <t>CFM8992F4&lt;ChlNa&gt;</t>
  </si>
  <si>
    <t>CFM8992F4</t>
  </si>
  <si>
    <t>CFMITAGMF4</t>
  </si>
  <si>
    <t>CFM8992F5&lt;ChlNa&gt;</t>
  </si>
  <si>
    <t>CFM8992F5</t>
  </si>
  <si>
    <t>CFMITAGMF5</t>
  </si>
  <si>
    <t>CFM8992IT&lt;ChlNa&gt;</t>
  </si>
  <si>
    <t>CFM8992IT</t>
  </si>
  <si>
    <t>CFMITAGMIT</t>
  </si>
  <si>
    <t>CFM8992S&lt;ChlNa&gt;</t>
  </si>
  <si>
    <t>CFM8992S</t>
  </si>
  <si>
    <t>CFMITAGMOS</t>
  </si>
  <si>
    <t>CFM8992S-APV&lt;ChlNa&gt;</t>
  </si>
  <si>
    <t>CFM8992S-APV</t>
  </si>
  <si>
    <t>CFMITAGMSA</t>
  </si>
  <si>
    <t>CFM8992S2&lt;ChlNa&gt;</t>
  </si>
  <si>
    <t>CFM8992S2</t>
  </si>
  <si>
    <t>CFMITAGMS2</t>
  </si>
  <si>
    <t>CFM9094A</t>
  </si>
  <si>
    <t>Global Debt</t>
  </si>
  <si>
    <t>CFM9094I</t>
  </si>
  <si>
    <t>CFM9005A&lt;ChlNa&gt;</t>
  </si>
  <si>
    <t>CFM9005A</t>
  </si>
  <si>
    <t>Global Desarrollado</t>
  </si>
  <si>
    <t>CFMCFNGDEA</t>
  </si>
  <si>
    <t>CFM9005ADC&lt;ChlNa&gt;</t>
  </si>
  <si>
    <t>CFM9005ADC</t>
  </si>
  <si>
    <t>CFMBTGGDDC</t>
  </si>
  <si>
    <t>CFM9005B&lt;ChlNa&gt;</t>
  </si>
  <si>
    <t>CFM9005B</t>
  </si>
  <si>
    <t>CFMCFNGDEB</t>
  </si>
  <si>
    <t>CFM9005B-APV&lt;ChlNa&gt;</t>
  </si>
  <si>
    <t>CFM9005B-APV</t>
  </si>
  <si>
    <t>CFMCFNGDBA</t>
  </si>
  <si>
    <t>CFM9005C&lt;ChlNa&gt;</t>
  </si>
  <si>
    <t>CFM9005C</t>
  </si>
  <si>
    <t>CFMCFNGDEC</t>
  </si>
  <si>
    <t>CFM9005F&lt;ChlNa&gt;</t>
  </si>
  <si>
    <t>CFM9005F</t>
  </si>
  <si>
    <t>CFM9005F-APV&lt;ChlNa&gt;</t>
  </si>
  <si>
    <t>CFM9005F-APV</t>
  </si>
  <si>
    <t>CFM9005I&lt;ChlNa&gt;</t>
  </si>
  <si>
    <t>CFM9005I</t>
  </si>
  <si>
    <t>CFMCFNGDEI</t>
  </si>
  <si>
    <t>CFM9005I-APV&lt;ChlNa&gt;</t>
  </si>
  <si>
    <t>CFM9005I-APV</t>
  </si>
  <si>
    <t>CFMCFNGDIA</t>
  </si>
  <si>
    <t>CFM8301L&lt;ChlNa&gt;</t>
  </si>
  <si>
    <t>CFM8301L</t>
  </si>
  <si>
    <t>Global Dollar Fund</t>
  </si>
  <si>
    <t>CFMBCHGDFU</t>
  </si>
  <si>
    <t>CFM8301M&lt;ChlNa&gt;</t>
  </si>
  <si>
    <t>CFM8301M</t>
  </si>
  <si>
    <t>CFMBCHGLDC</t>
  </si>
  <si>
    <t>CFM9024A&lt;ChlNa&gt;</t>
  </si>
  <si>
    <t>CFM9024A</t>
  </si>
  <si>
    <t>Global Emergente</t>
  </si>
  <si>
    <t>CFMCFNGEMA</t>
  </si>
  <si>
    <t>CFM9024ADC&lt;ChlNa&gt;</t>
  </si>
  <si>
    <t>CFM9024ADC</t>
  </si>
  <si>
    <t>CFMBTGGEDC</t>
  </si>
  <si>
    <t>CFM9024B&lt;ChlNa&gt;</t>
  </si>
  <si>
    <t>CFM9024B</t>
  </si>
  <si>
    <t>CFMCFNGEMB</t>
  </si>
  <si>
    <t>CFM9024B-APV&lt;ChlNa&gt;</t>
  </si>
  <si>
    <t>CFM9024B-APV</t>
  </si>
  <si>
    <t>CFMCFNGEBV</t>
  </si>
  <si>
    <t>CFM9024C&lt;ChlNa&gt;</t>
  </si>
  <si>
    <t>CFM9024C</t>
  </si>
  <si>
    <t>CFMCFNGEMC</t>
  </si>
  <si>
    <t>CFM9024F&lt;ChlNa&gt;</t>
  </si>
  <si>
    <t>CFM9024F</t>
  </si>
  <si>
    <t>CFM9024F-APV&lt;ChlNa&gt;</t>
  </si>
  <si>
    <t>CFM9024F-APV</t>
  </si>
  <si>
    <t>CFM9024I&lt;ChlNa&gt;</t>
  </si>
  <si>
    <t>CFM9024I</t>
  </si>
  <si>
    <t>CFMCFNGEMI</t>
  </si>
  <si>
    <t>CFM9024I-APV&lt;ChlNa&gt;</t>
  </si>
  <si>
    <t>CFM9024I-APV</t>
  </si>
  <si>
    <t>CFMCFNGEIV</t>
  </si>
  <si>
    <t>CFM8088A</t>
  </si>
  <si>
    <t>Global Fund</t>
  </si>
  <si>
    <t>CFMBCHGMCA</t>
  </si>
  <si>
    <t>CFM8088B&lt;ChlNa&gt;</t>
  </si>
  <si>
    <t>CFM8088B</t>
  </si>
  <si>
    <t>CFMBCHGNDB</t>
  </si>
  <si>
    <t>CFM8088E</t>
  </si>
  <si>
    <t>CFMBCHGMCE</t>
  </si>
  <si>
    <t>CFM8088L&lt;ChlNa&gt;</t>
  </si>
  <si>
    <t>CFM8088L</t>
  </si>
  <si>
    <t>CFM8088M&lt;ChlNa&gt;</t>
  </si>
  <si>
    <t>CFM8088M</t>
  </si>
  <si>
    <t>CFMBCHGMCC</t>
  </si>
  <si>
    <t>CFM9450A&lt;ChlNa&gt;</t>
  </si>
  <si>
    <t>CFM9450A</t>
  </si>
  <si>
    <t>Global Income</t>
  </si>
  <si>
    <t>CFMPRIGLIA</t>
  </si>
  <si>
    <t>CFM9450B&lt;ChlNa&gt;</t>
  </si>
  <si>
    <t>CFM9450B</t>
  </si>
  <si>
    <t>CFM9450C&lt;ChlNa&gt;</t>
  </si>
  <si>
    <t>CFM9450C</t>
  </si>
  <si>
    <t>CFMPRIGLIC</t>
  </si>
  <si>
    <t>CFM9450K&lt;ChlNa&gt;</t>
  </si>
  <si>
    <t>CFM9450K</t>
  </si>
  <si>
    <t>CFM9450LP180&lt;ChlNa&gt;</t>
  </si>
  <si>
    <t>CFM9450LP180</t>
  </si>
  <si>
    <t>CFMPRIGL80</t>
  </si>
  <si>
    <t>CFM9450LP3&lt;ChlNa&gt;</t>
  </si>
  <si>
    <t>CFM9450LP3</t>
  </si>
  <si>
    <t>CFMPRIGLP3</t>
  </si>
  <si>
    <t>CFM9450PLAN1&lt;ChlNa&gt;</t>
  </si>
  <si>
    <t>CFM9450PLAN1</t>
  </si>
  <si>
    <t>CFM9450PLAN2&lt;ChlNa&gt;</t>
  </si>
  <si>
    <t>CFM9450PLAN2</t>
  </si>
  <si>
    <t>CFM9450PLAN3&lt;ChlNa&gt;</t>
  </si>
  <si>
    <t>CFM9450PLAN3</t>
  </si>
  <si>
    <t>CFM9450PLAN4&lt;ChlNa&gt;</t>
  </si>
  <si>
    <t>CFM9450PLAN4</t>
  </si>
  <si>
    <t>CFM9253UNICA&lt;ChlNa&gt;</t>
  </si>
  <si>
    <t>CFM9253UNICA</t>
  </si>
  <si>
    <t>Global Pharma</t>
  </si>
  <si>
    <t>CFM8710ALTOP&lt;ChlNa&gt;</t>
  </si>
  <si>
    <t>CFM8710ALTOP</t>
  </si>
  <si>
    <t>Global Titan</t>
  </si>
  <si>
    <t>CFMBCIGANA</t>
  </si>
  <si>
    <t>CFM8710APV&lt;ChlNa&gt;</t>
  </si>
  <si>
    <t>CFM8710APV</t>
  </si>
  <si>
    <t>CFMBCIGTAP</t>
  </si>
  <si>
    <t>CFM8710BPRIV&lt;ChlNa&gt;</t>
  </si>
  <si>
    <t>CFM8710BPRIV</t>
  </si>
  <si>
    <t>CFMBCIGANB</t>
  </si>
  <si>
    <t>CFM8710CLASI&lt;ChlNa&gt;</t>
  </si>
  <si>
    <t>CFM8710CLASI</t>
  </si>
  <si>
    <t>CFMBCIGTIC</t>
  </si>
  <si>
    <t>CFM8710FAMIL&lt;ChlNa&gt;</t>
  </si>
  <si>
    <t>CFM8710FAMIL</t>
  </si>
  <si>
    <t>CFMBCIGANF</t>
  </si>
  <si>
    <t>CFM8460A&lt;ChlNa&gt;</t>
  </si>
  <si>
    <t>CFM8460A</t>
  </si>
  <si>
    <t>Gran Ahorro</t>
  </si>
  <si>
    <t>CFMBCIGAHA</t>
  </si>
  <si>
    <t>CFM8460ALPAT&lt;ChlNa&gt;</t>
  </si>
  <si>
    <t>CFM8460ALPAT</t>
  </si>
  <si>
    <t>CFM8460APV&lt;ChlNa&gt;</t>
  </si>
  <si>
    <t>CFM8460APV</t>
  </si>
  <si>
    <t>CFMBCIGROV</t>
  </si>
  <si>
    <t>CFM8460APVC&lt;ChlNa&gt;</t>
  </si>
  <si>
    <t>CFM8460APVC</t>
  </si>
  <si>
    <t>CFMBCIGAHV</t>
  </si>
  <si>
    <t>CFM8460BCI&lt;ChlNa&gt;</t>
  </si>
  <si>
    <t>CFM8460BCI</t>
  </si>
  <si>
    <t>CFMBCIGABC</t>
  </si>
  <si>
    <t>CFM8460BPRIV&lt;ChlNa&gt;</t>
  </si>
  <si>
    <t>CFM8460BPRIV</t>
  </si>
  <si>
    <t>CFMBCIGABP</t>
  </si>
  <si>
    <t>CFM8460CLASI&lt;ChlNa&gt;</t>
  </si>
  <si>
    <t>CFM8460CLASI</t>
  </si>
  <si>
    <t>CFMBCIGACL</t>
  </si>
  <si>
    <t>CFM8460FAMIL&lt;ChlNa&gt;</t>
  </si>
  <si>
    <t>CFM8460FAMIL</t>
  </si>
  <si>
    <t>CFMBCIGAHF</t>
  </si>
  <si>
    <t>CFM8946A&lt;ChlNa&gt;</t>
  </si>
  <si>
    <t>CFM8946A</t>
  </si>
  <si>
    <t>High Yield Latam</t>
  </si>
  <si>
    <t>CFMEURHYSA</t>
  </si>
  <si>
    <t>CFM8946B-APV/AP&lt;ChlNa&gt;</t>
  </si>
  <si>
    <t>CFM8946B-APV/AP</t>
  </si>
  <si>
    <t>CFM8946C</t>
  </si>
  <si>
    <t>CFMEURHYSC</t>
  </si>
  <si>
    <t>CFM8946D&lt;ChlNa&gt;</t>
  </si>
  <si>
    <t>CFM8946D</t>
  </si>
  <si>
    <t>CFMEURHYSD</t>
  </si>
  <si>
    <t>CFM8946Z&lt;ChlNa&gt;</t>
  </si>
  <si>
    <t>CFM8946Z</t>
  </si>
  <si>
    <t>CFM8315A&lt;ChlNa&gt;</t>
  </si>
  <si>
    <t>CFM8315A</t>
  </si>
  <si>
    <t>Hipotecario Y Corpor</t>
  </si>
  <si>
    <t>CFMLVHYCOA</t>
  </si>
  <si>
    <t>CFM8315APV&lt;ChlNa&gt;</t>
  </si>
  <si>
    <t>CFM8315APV</t>
  </si>
  <si>
    <t>CFMLVHIAPV</t>
  </si>
  <si>
    <t>CFM8315F&lt;ChlNa&gt;</t>
  </si>
  <si>
    <t>CFM8315F</t>
  </si>
  <si>
    <t>CFMLVHYCOF</t>
  </si>
  <si>
    <t>CFM8315I&lt;ChlNa&gt;</t>
  </si>
  <si>
    <t>CFM8315I</t>
  </si>
  <si>
    <t>CFMLVHYCOI</t>
  </si>
  <si>
    <t>CFM8315LV&lt;ChlNa&gt;</t>
  </si>
  <si>
    <t>CFM8315LV</t>
  </si>
  <si>
    <t>CFMLVHICOL</t>
  </si>
  <si>
    <t>CFM8315P&lt;ChlNa&gt;</t>
  </si>
  <si>
    <t>CFM8315P</t>
  </si>
  <si>
    <t>CFMLVHORP</t>
  </si>
  <si>
    <t>CFM8023B&lt;ChlNa&gt;</t>
  </si>
  <si>
    <t>CFM8023B</t>
  </si>
  <si>
    <t>Horizonte</t>
  </si>
  <si>
    <t>CFMBCHHTEB</t>
  </si>
  <si>
    <t>CFM8023BCH&lt;ChlNa&gt;</t>
  </si>
  <si>
    <t>CFM8023BCH</t>
  </si>
  <si>
    <t>CFMBCHHOBH</t>
  </si>
  <si>
    <t>CFM8023BPLUS&lt;ChlNa&gt;</t>
  </si>
  <si>
    <t>CFM8023BPLUS</t>
  </si>
  <si>
    <t>CFM8023D</t>
  </si>
  <si>
    <t>CFMBCHHORD</t>
  </si>
  <si>
    <t>CFM8023E</t>
  </si>
  <si>
    <t>CFMBCHHORE</t>
  </si>
  <si>
    <t>CFM8023L&lt;ChlNa&gt;</t>
  </si>
  <si>
    <t>CFM8023L</t>
  </si>
  <si>
    <t>CFM8023M&lt;ChlNa&gt;</t>
  </si>
  <si>
    <t>CFM8023M</t>
  </si>
  <si>
    <t>CFMBCHHORI</t>
  </si>
  <si>
    <t>CFM8023V&lt;ChlNa&gt;</t>
  </si>
  <si>
    <t>CFM8023V</t>
  </si>
  <si>
    <t>CFMBCHHORV</t>
  </si>
  <si>
    <t>CFM9345A&lt;ChlNa&gt;</t>
  </si>
  <si>
    <t>CFM9345A</t>
  </si>
  <si>
    <t>Ig Latam</t>
  </si>
  <si>
    <t>CFMIGLAA-E</t>
  </si>
  <si>
    <t>CFM9345B&lt;ChlNa&gt;</t>
  </si>
  <si>
    <t>CFM9345B</t>
  </si>
  <si>
    <t>CFM8427A&lt;ChlNa&gt;</t>
  </si>
  <si>
    <t>CFM8427A</t>
  </si>
  <si>
    <t>Im Trust Globales I</t>
  </si>
  <si>
    <t>CFMIMTAAGA</t>
  </si>
  <si>
    <t>CFM8427B&lt;ChlNa&gt;</t>
  </si>
  <si>
    <t>CFM8427B</t>
  </si>
  <si>
    <t>CFMIMTAAGB</t>
  </si>
  <si>
    <t>CFM8427D&lt;ChlNa&gt;</t>
  </si>
  <si>
    <t>CFM8427D</t>
  </si>
  <si>
    <t>CFMIMTGLID</t>
  </si>
  <si>
    <t>CFM8427E&lt;ChlNa&gt;</t>
  </si>
  <si>
    <t>CFM8427E</t>
  </si>
  <si>
    <t>CFM8427F&lt;ChlNa&gt;</t>
  </si>
  <si>
    <t>CFM8427F</t>
  </si>
  <si>
    <t>CFM8427I&lt;ChlNa&gt;</t>
  </si>
  <si>
    <t>CFM8427I</t>
  </si>
  <si>
    <t>CFMIMTGLII</t>
  </si>
  <si>
    <t>CFM8401A&lt;ChlNa&gt;</t>
  </si>
  <si>
    <t>CFM8401A</t>
  </si>
  <si>
    <t>Im Trust Liquidez</t>
  </si>
  <si>
    <t>CFMIMTLIQZ</t>
  </si>
  <si>
    <t>CFM8401B&lt;ChlNa&gt;</t>
  </si>
  <si>
    <t>CFM8401B</t>
  </si>
  <si>
    <t>CFM8401F&lt;ChlNa&gt;</t>
  </si>
  <si>
    <t>CFM8401F</t>
  </si>
  <si>
    <t>CFMIMTIEZF</t>
  </si>
  <si>
    <t>CFM8401I&lt;ChlNa&gt;</t>
  </si>
  <si>
    <t>CFM8401I</t>
  </si>
  <si>
    <t>CFMIMTIEZI</t>
  </si>
  <si>
    <t>CFM8401IM&lt;ChlNa&gt;</t>
  </si>
  <si>
    <t>CFM8401IM</t>
  </si>
  <si>
    <t>CFM8421A&lt;ChlNa&gt;</t>
  </si>
  <si>
    <t>CFM8421A</t>
  </si>
  <si>
    <t>Im Trust Renta Estrategica</t>
  </si>
  <si>
    <t>CFMIMTRCAA</t>
  </si>
  <si>
    <t>CFM8421B&lt;ChlNa&gt;</t>
  </si>
  <si>
    <t>CFM8421B</t>
  </si>
  <si>
    <t>CFMCCCRESB</t>
  </si>
  <si>
    <t>CFM8421D&lt;ChlNa&gt;</t>
  </si>
  <si>
    <t>CFM8421D</t>
  </si>
  <si>
    <t>CFMCCCRESD</t>
  </si>
  <si>
    <t>CFM8421I&lt;ChlNa&gt;</t>
  </si>
  <si>
    <t>CFM8421I</t>
  </si>
  <si>
    <t>CFMCCCRESI</t>
  </si>
  <si>
    <t>CFM8442A&lt;ChlNa&gt;</t>
  </si>
  <si>
    <t>CFM8442A</t>
  </si>
  <si>
    <t>Im Trust Renta Internacional</t>
  </si>
  <si>
    <t>CFMIMTIRIA</t>
  </si>
  <si>
    <t>CFM8442B&lt;ChlNa&gt;</t>
  </si>
  <si>
    <t>CFM8442B</t>
  </si>
  <si>
    <t>CFMIMTIRIB</t>
  </si>
  <si>
    <t>CFM8442D&lt;ChlNa&gt;</t>
  </si>
  <si>
    <t>CFM8442D</t>
  </si>
  <si>
    <t>CFMIMTIRID</t>
  </si>
  <si>
    <t>CFM8442E&lt;ChlNa&gt;</t>
  </si>
  <si>
    <t>CFM8442E</t>
  </si>
  <si>
    <t>CFM8442I&lt;ChlNa&gt;</t>
  </si>
  <si>
    <t>CFM8442I</t>
  </si>
  <si>
    <t>CFMIMTIRII</t>
  </si>
  <si>
    <t>CFM9757IT&lt;ChlNa&gt;</t>
  </si>
  <si>
    <t>CFM9757IT</t>
  </si>
  <si>
    <t>Index Acc Brasil</t>
  </si>
  <si>
    <t>CFMITAABIT</t>
  </si>
  <si>
    <t>CFM9757R&lt;ChlNa&gt;</t>
  </si>
  <si>
    <t>CFM9757R</t>
  </si>
  <si>
    <t>R</t>
  </si>
  <si>
    <t>CFM8912A&lt;ChlNa&gt;</t>
  </si>
  <si>
    <t>CFM8912A</t>
  </si>
  <si>
    <t>Index Fund Chile</t>
  </si>
  <si>
    <t>CFMSECCLSA</t>
  </si>
  <si>
    <t>CFM8912B&lt;ChlNa&gt;</t>
  </si>
  <si>
    <t>CFM8912B</t>
  </si>
  <si>
    <t>CFMSECCLSB</t>
  </si>
  <si>
    <t>CFM8912D&lt;ChlNa&gt;</t>
  </si>
  <si>
    <t>CFM8912D</t>
  </si>
  <si>
    <t>CFMSECCLSD</t>
  </si>
  <si>
    <t>CFM8912F&lt;ChlNa&gt;</t>
  </si>
  <si>
    <t>CFM8912F</t>
  </si>
  <si>
    <t>CFMSECIFCF</t>
  </si>
  <si>
    <t>CFM8912G&lt;ChlNa&gt;</t>
  </si>
  <si>
    <t>CFM8912G</t>
  </si>
  <si>
    <t>CFMSECIFCG</t>
  </si>
  <si>
    <t>CFM8912H&lt;ChlNa&gt;</t>
  </si>
  <si>
    <t>CFM8912H</t>
  </si>
  <si>
    <t>CFMSECIFCH</t>
  </si>
  <si>
    <t>CFM8912I-APV&lt;ChlNa&gt;</t>
  </si>
  <si>
    <t>CFM8912I-APV</t>
  </si>
  <si>
    <t>CFM8912S&lt;ChlNa&gt;</t>
  </si>
  <si>
    <t>CFM8912S</t>
  </si>
  <si>
    <t>CFMSECIFCS</t>
  </si>
  <si>
    <t>CFM8912V&lt;ChlNa&gt;</t>
  </si>
  <si>
    <t>CFM8912V</t>
  </si>
  <si>
    <t>CFMSECIFCV</t>
  </si>
  <si>
    <t>CFM8987107A&lt;ChlNa&gt;</t>
  </si>
  <si>
    <t>CFM8987107A</t>
  </si>
  <si>
    <t>Index Fund Us</t>
  </si>
  <si>
    <t>107A</t>
  </si>
  <si>
    <t>CFMSECIF1A</t>
  </si>
  <si>
    <t>CFM8987A&lt;ChlNa&gt;</t>
  </si>
  <si>
    <t>CFM8987A</t>
  </si>
  <si>
    <t>CFMSECIFUA</t>
  </si>
  <si>
    <t>CFM8987APV1&lt;ChlNa&gt;</t>
  </si>
  <si>
    <t>CFM8987APV1</t>
  </si>
  <si>
    <t>APV1</t>
  </si>
  <si>
    <t>CFMSECIFU1</t>
  </si>
  <si>
    <t>CFM8987B&lt;ChlNa&gt;</t>
  </si>
  <si>
    <t>CFM8987B</t>
  </si>
  <si>
    <t>CFMSECIFUB</t>
  </si>
  <si>
    <t>CFM8987D&lt;ChlNa&gt;</t>
  </si>
  <si>
    <t>CFM8987D</t>
  </si>
  <si>
    <t>CFMSECUSAD</t>
  </si>
  <si>
    <t>CFM8987G&lt;ChlNa&gt;</t>
  </si>
  <si>
    <t>CFM8987G</t>
  </si>
  <si>
    <t>CFMSECIFUG</t>
  </si>
  <si>
    <t>CFM8987H&lt;ChlNa&gt;</t>
  </si>
  <si>
    <t>CFM8987H</t>
  </si>
  <si>
    <t>CFMSECIFUH</t>
  </si>
  <si>
    <t>CFM8987I-APV&lt;ChlNa&gt;</t>
  </si>
  <si>
    <t>CFM8987I-APV</t>
  </si>
  <si>
    <t>CFM8987J&lt;ChlNa&gt;</t>
  </si>
  <si>
    <t>CFM8987J</t>
  </si>
  <si>
    <t>CFMSECUSAJ</t>
  </si>
  <si>
    <t>CFM8987S&lt;ChlNa&gt;</t>
  </si>
  <si>
    <t>CFM8987S</t>
  </si>
  <si>
    <t>CFMSECIFUS</t>
  </si>
  <si>
    <t>CFM8987V&lt;ChlNa&gt;</t>
  </si>
  <si>
    <t>CFM8987V</t>
  </si>
  <si>
    <t>CFMSECIFUV</t>
  </si>
  <si>
    <t>CFM9761IT&lt;ChlNa&gt;</t>
  </si>
  <si>
    <t>CFM9761IT</t>
  </si>
  <si>
    <t>Indice Bonos Brasil</t>
  </si>
  <si>
    <t>CFMITABBIT</t>
  </si>
  <si>
    <t>CFM9761R&lt;ChlNa&gt;</t>
  </si>
  <si>
    <t>CFM9761R</t>
  </si>
  <si>
    <t>CFM8929B&lt;ChlNa&gt;</t>
  </si>
  <si>
    <t>CFM8929B</t>
  </si>
  <si>
    <t>Indice Chile</t>
  </si>
  <si>
    <t>CFMIMTICHB</t>
  </si>
  <si>
    <t>CFM8929I&lt;ChlNa&gt;</t>
  </si>
  <si>
    <t>CFM8929I</t>
  </si>
  <si>
    <t>CFM8533A</t>
  </si>
  <si>
    <t>Inversion Brasil</t>
  </si>
  <si>
    <t>CFMBCHINBR</t>
  </si>
  <si>
    <t>CFM8533B&lt;ChlNa&gt;</t>
  </si>
  <si>
    <t>CFM8533B</t>
  </si>
  <si>
    <t>CFMBCHIBRB</t>
  </si>
  <si>
    <t>CFM8533BCH&lt;ChlNa&gt;</t>
  </si>
  <si>
    <t>CFM8533BCH</t>
  </si>
  <si>
    <t>CFMBCHBRBH</t>
  </si>
  <si>
    <t>CFM8533BPLUS&lt;ChlNa&gt;</t>
  </si>
  <si>
    <t>CFM8533BPLUS</t>
  </si>
  <si>
    <t>CFMBCHBRBP</t>
  </si>
  <si>
    <t>CFM8533E</t>
  </si>
  <si>
    <t>CFMBCHIBRE</t>
  </si>
  <si>
    <t>CFM8533L&lt;ChlNa&gt;</t>
  </si>
  <si>
    <t>CFM8533L</t>
  </si>
  <si>
    <t>CFM8533M&lt;ChlNa&gt;</t>
  </si>
  <si>
    <t>CFM8533M</t>
  </si>
  <si>
    <t>CFMBCHIBRC</t>
  </si>
  <si>
    <t>CFM8534A</t>
  </si>
  <si>
    <t>Inversion China</t>
  </si>
  <si>
    <t>CFMBCHINCH</t>
  </si>
  <si>
    <t>CFM8534B&lt;ChlNa&gt;</t>
  </si>
  <si>
    <t>CFM8534B</t>
  </si>
  <si>
    <t>CFMBCHICHB</t>
  </si>
  <si>
    <t>CFM8534BPLUS&lt;ChlNa&gt;</t>
  </si>
  <si>
    <t>CFM8534BPLUS</t>
  </si>
  <si>
    <t>CFMBCHCHBP</t>
  </si>
  <si>
    <t>CFM8534E</t>
  </si>
  <si>
    <t>CFMBCHICHE</t>
  </si>
  <si>
    <t>CFM8534L&lt;ChlNa&gt;</t>
  </si>
  <si>
    <t>CFM8534L</t>
  </si>
  <si>
    <t>CFM8534M&lt;ChlNa&gt;</t>
  </si>
  <si>
    <t>CFM8534M</t>
  </si>
  <si>
    <t>CFMBCHICHC</t>
  </si>
  <si>
    <t>CFM8377L&lt;ChlNa&gt;</t>
  </si>
  <si>
    <t>CFM8377L</t>
  </si>
  <si>
    <t>Inversion Dollar 30</t>
  </si>
  <si>
    <t>CFM9294A</t>
  </si>
  <si>
    <t>Inversiones Alternat</t>
  </si>
  <si>
    <t>CFMBCHIALA</t>
  </si>
  <si>
    <t>CFM9294B&lt;ChlNa&gt;</t>
  </si>
  <si>
    <t>CFM9294B</t>
  </si>
  <si>
    <t>CFMBCHIALB</t>
  </si>
  <si>
    <t>CFM9294BCH&lt;ChlNa&gt;</t>
  </si>
  <si>
    <t>CFM9294BCH</t>
  </si>
  <si>
    <t>CFMBCHIACH</t>
  </si>
  <si>
    <t>CFM9294E</t>
  </si>
  <si>
    <t>CFMBCHIALE</t>
  </si>
  <si>
    <t>CFM9294L&lt;ChlNa&gt;</t>
  </si>
  <si>
    <t>CFM9294L</t>
  </si>
  <si>
    <t>CFM9294M&lt;ChlNa&gt;</t>
  </si>
  <si>
    <t>CFM9294M</t>
  </si>
  <si>
    <t>CFMBCHIALC</t>
  </si>
  <si>
    <t>CFM8799APV&lt;ChlNa&gt;</t>
  </si>
  <si>
    <t>CFM8799APV</t>
  </si>
  <si>
    <t>Itau Brasil Activo</t>
  </si>
  <si>
    <t>CFMITABAAP</t>
  </si>
  <si>
    <t>CFM8799F1&lt;ChlNa&gt;</t>
  </si>
  <si>
    <t>CFM8799F1</t>
  </si>
  <si>
    <t>CFMITABAF1</t>
  </si>
  <si>
    <t>CFM8799F2&lt;ChlNa&gt;</t>
  </si>
  <si>
    <t>CFM8799F2</t>
  </si>
  <si>
    <t>CFMITABAF2</t>
  </si>
  <si>
    <t>CFM8799F3&lt;ChlNa&gt;</t>
  </si>
  <si>
    <t>CFM8799F3</t>
  </si>
  <si>
    <t>CFMITABAF3</t>
  </si>
  <si>
    <t>CFM8799F4&lt;ChlNa&gt;</t>
  </si>
  <si>
    <t>CFM8799F4</t>
  </si>
  <si>
    <t>CFMITABAF4</t>
  </si>
  <si>
    <t>CFM8799F5&lt;ChlNa&gt;</t>
  </si>
  <si>
    <t>CFM8799F5</t>
  </si>
  <si>
    <t>CFMITABAF5</t>
  </si>
  <si>
    <t>CFM8799IT&lt;ChlNa&gt;</t>
  </si>
  <si>
    <t>CFM8799IT</t>
  </si>
  <si>
    <t>CFMITABAIT</t>
  </si>
  <si>
    <t>CFM8333M1&lt;ChlNa&gt;</t>
  </si>
  <si>
    <t>CFM8333M1</t>
  </si>
  <si>
    <t>Itau Cash Dollar</t>
  </si>
  <si>
    <t>CFMITACDM1</t>
  </si>
  <si>
    <t>CFM8333M2&lt;ChlNa&gt;</t>
  </si>
  <si>
    <t>CFM8333M2</t>
  </si>
  <si>
    <t>CFMITACDM2</t>
  </si>
  <si>
    <t>CFM8333M3&lt;ChlNa&gt;</t>
  </si>
  <si>
    <t>CFM8333M3</t>
  </si>
  <si>
    <t>CFMITACDM3</t>
  </si>
  <si>
    <t>CFM8333M4&lt;ChlNa&gt;</t>
  </si>
  <si>
    <t>CFM8333M4</t>
  </si>
  <si>
    <t>CFMITACDM4</t>
  </si>
  <si>
    <t>CFM8333M5&lt;ChlNa&gt;</t>
  </si>
  <si>
    <t>CFM8333M5</t>
  </si>
  <si>
    <t>CFMITACDM5</t>
  </si>
  <si>
    <t>CFM8234B&lt;ChlNa&gt;</t>
  </si>
  <si>
    <t>CFM8234B</t>
  </si>
  <si>
    <t>Itau Corporate</t>
  </si>
  <si>
    <t>CFMBOTCRPB</t>
  </si>
  <si>
    <t>CFM8234C&lt;ChlNa&gt;</t>
  </si>
  <si>
    <t>CFM8234C</t>
  </si>
  <si>
    <t>CFMBOTCRPC</t>
  </si>
  <si>
    <t>CFM8234M1&lt;ChlNa&gt;</t>
  </si>
  <si>
    <t>CFM8234M1</t>
  </si>
  <si>
    <t>CFMITACNM1</t>
  </si>
  <si>
    <t>CFM9248I&lt;ChlNa&gt;</t>
  </si>
  <si>
    <t>CFM9248I</t>
  </si>
  <si>
    <t>Itau D. Corp. Chile</t>
  </si>
  <si>
    <t>CFMITADCCI</t>
  </si>
  <si>
    <t>CFM9248IT&lt;ChlNa&gt;</t>
  </si>
  <si>
    <t>CFM9248IT</t>
  </si>
  <si>
    <t>CFMITADCIT</t>
  </si>
  <si>
    <t>CFM9248U&lt;ChlNa&gt;</t>
  </si>
  <si>
    <t>CFM9248U</t>
  </si>
  <si>
    <t>CFMITADCCU</t>
  </si>
  <si>
    <t>CFM9201APV&lt;ChlNa&gt;</t>
  </si>
  <si>
    <t>CFM9201APV</t>
  </si>
  <si>
    <t>Itau Deuda Uf Plus</t>
  </si>
  <si>
    <t>CFMITAUPAP</t>
  </si>
  <si>
    <t>CFM9201F1&lt;ChlNa&gt;</t>
  </si>
  <si>
    <t>CFM9201F1</t>
  </si>
  <si>
    <t>CFMITAUPF1</t>
  </si>
  <si>
    <t>CFM9201F2&lt;ChlNa&gt;</t>
  </si>
  <si>
    <t>CFM9201F2</t>
  </si>
  <si>
    <t>CFMITAUPF2</t>
  </si>
  <si>
    <t>CFM9201F3&lt;ChlNa&gt;</t>
  </si>
  <si>
    <t>CFM9201F3</t>
  </si>
  <si>
    <t>CFMITAUPF3</t>
  </si>
  <si>
    <t>CFM9201F4&lt;ChlNa&gt;</t>
  </si>
  <si>
    <t>CFM9201F4</t>
  </si>
  <si>
    <t>CFMITAUPF4</t>
  </si>
  <si>
    <t>CFM9201F5&lt;ChlNa&gt;</t>
  </si>
  <si>
    <t>CFM9201F5</t>
  </si>
  <si>
    <t>CFMITAUPF5</t>
  </si>
  <si>
    <t>CFM9201IT&lt;ChlNa&gt;</t>
  </si>
  <si>
    <t>CFM9201IT</t>
  </si>
  <si>
    <t>CFMITADUIT</t>
  </si>
  <si>
    <t>CFM8379APV</t>
  </si>
  <si>
    <t>Itau Emerging Equities</t>
  </si>
  <si>
    <t>CFMITAEEAP</t>
  </si>
  <si>
    <t>CFM8379F1</t>
  </si>
  <si>
    <t>CFMITAEEF1</t>
  </si>
  <si>
    <t>CFM8379F2</t>
  </si>
  <si>
    <t>CFMITAEEF2</t>
  </si>
  <si>
    <t>CFM8379F3</t>
  </si>
  <si>
    <t>CFMITAEEF3</t>
  </si>
  <si>
    <t>CFM8379F4</t>
  </si>
  <si>
    <t>CFMITAEEF4</t>
  </si>
  <si>
    <t>CFM8379F5</t>
  </si>
  <si>
    <t>CFMITAEEF5</t>
  </si>
  <si>
    <t>CFM8379IT</t>
  </si>
  <si>
    <t>CFMITAEEIT</t>
  </si>
  <si>
    <t>CFM8379S</t>
  </si>
  <si>
    <t>CFMITEMES</t>
  </si>
  <si>
    <t>CFM8971APV&lt;ChlNa&gt;</t>
  </si>
  <si>
    <t>CFM8971APV</t>
  </si>
  <si>
    <t>Itau Gestionado Acci</t>
  </si>
  <si>
    <t>CFMITAGAPV</t>
  </si>
  <si>
    <t>CFM8971F1&lt;ChlNa&gt;</t>
  </si>
  <si>
    <t>CFM8971F1</t>
  </si>
  <si>
    <t>CFMITAGEF1</t>
  </si>
  <si>
    <t>CFM8971F2&lt;ChlNa&gt;</t>
  </si>
  <si>
    <t>CFM8971F2</t>
  </si>
  <si>
    <t>CFMITAGEF2</t>
  </si>
  <si>
    <t>CFM8971F3&lt;ChlNa&gt;</t>
  </si>
  <si>
    <t>CFM8971F3</t>
  </si>
  <si>
    <t>CFMITAGEF3</t>
  </si>
  <si>
    <t>CFM8971F4&lt;ChlNa&gt;</t>
  </si>
  <si>
    <t>CFM8971F4</t>
  </si>
  <si>
    <t>CFMITAGEF4</t>
  </si>
  <si>
    <t>CFM8971F5&lt;ChlNa&gt;</t>
  </si>
  <si>
    <t>CFM8971F5</t>
  </si>
  <si>
    <t>CFMITAGEF5</t>
  </si>
  <si>
    <t>CFM8971IT&lt;ChlNa&gt;</t>
  </si>
  <si>
    <t>CFM8971IT</t>
  </si>
  <si>
    <t>CFMITAGEIT</t>
  </si>
  <si>
    <t>CFM8971S&lt;ChlNa&gt;</t>
  </si>
  <si>
    <t>CFM8971S</t>
  </si>
  <si>
    <t>CFMITAGESS</t>
  </si>
  <si>
    <t>CFM8971S-APV&lt;ChlNa&gt;</t>
  </si>
  <si>
    <t>CFM8971S-APV</t>
  </si>
  <si>
    <t>CFMITAGASA</t>
  </si>
  <si>
    <t>CFM8305APV&lt;ChlNa&gt;</t>
  </si>
  <si>
    <t>CFM8305APV</t>
  </si>
  <si>
    <t>Itau National Equity</t>
  </si>
  <si>
    <t>CFMITANEAP</t>
  </si>
  <si>
    <t>CFM8305F1&lt;ChlNa&gt;</t>
  </si>
  <si>
    <t>CFM8305F1</t>
  </si>
  <si>
    <t>CFMITANEF1</t>
  </si>
  <si>
    <t>CFM8305F2&lt;ChlNa&gt;</t>
  </si>
  <si>
    <t>CFM8305F2</t>
  </si>
  <si>
    <t>CFMITANEF2</t>
  </si>
  <si>
    <t>CFM8305F3&lt;ChlNa&gt;</t>
  </si>
  <si>
    <t>CFM8305F3</t>
  </si>
  <si>
    <t>CFMITANEF3</t>
  </si>
  <si>
    <t>CFM8305F4&lt;ChlNa&gt;</t>
  </si>
  <si>
    <t>CFM8305F4</t>
  </si>
  <si>
    <t>CFMITANEF4</t>
  </si>
  <si>
    <t>CFM8305F5&lt;ChlNa&gt;</t>
  </si>
  <si>
    <t>CFM8305F5</t>
  </si>
  <si>
    <t>CFMITANEF5</t>
  </si>
  <si>
    <t>CFM8305IT&lt;ChlNa&gt;</t>
  </si>
  <si>
    <t>CFM8305IT</t>
  </si>
  <si>
    <t>CFMITANEIT</t>
  </si>
  <si>
    <t>CFM8305S&lt;ChlNa&gt;</t>
  </si>
  <si>
    <t>CFM8305S</t>
  </si>
  <si>
    <t>CFMITANEQS</t>
  </si>
  <si>
    <t>CFM8338APV&lt;ChlNa&gt;</t>
  </si>
  <si>
    <t>CFM8338APV</t>
  </si>
  <si>
    <t>Itau Select</t>
  </si>
  <si>
    <t>CFMITASAPV</t>
  </si>
  <si>
    <t>CFM8338M1&lt;ChlNa&gt;</t>
  </si>
  <si>
    <t>CFM8338M1</t>
  </si>
  <si>
    <t>CFMITASEM1</t>
  </si>
  <si>
    <t>CFM8338M2&lt;ChlNa&gt;</t>
  </si>
  <si>
    <t>CFM8338M2</t>
  </si>
  <si>
    <t>CFMITASEM2</t>
  </si>
  <si>
    <t>CFM8338M3&lt;ChlNa&gt;</t>
  </si>
  <si>
    <t>CFM8338M3</t>
  </si>
  <si>
    <t>CFMITASEM3</t>
  </si>
  <si>
    <t>CFM8338M4&lt;ChlNa&gt;</t>
  </si>
  <si>
    <t>CFM8338M4</t>
  </si>
  <si>
    <t>CFMITASEM4</t>
  </si>
  <si>
    <t>CFM8338M5&lt;ChlNa&gt;</t>
  </si>
  <si>
    <t>CFM8338M5</t>
  </si>
  <si>
    <t>CFMITASEM5</t>
  </si>
  <si>
    <t>CFM8338M6&lt;ChlNa&gt;</t>
  </si>
  <si>
    <t>CFM8338M6</t>
  </si>
  <si>
    <t>M6</t>
  </si>
  <si>
    <t>CFMITASEM6</t>
  </si>
  <si>
    <t>CFM8338S&lt;ChlNa&gt;</t>
  </si>
  <si>
    <t>CFM8338S</t>
  </si>
  <si>
    <t>CFMITASELS</t>
  </si>
  <si>
    <t>CFM8479APV&lt;ChlNa&gt;</t>
  </si>
  <si>
    <t>CFM8479APV</t>
  </si>
  <si>
    <t>Itau Top Dividend</t>
  </si>
  <si>
    <t>CFMITATUAP</t>
  </si>
  <si>
    <t>CFM8479F1&lt;ChlNa&gt;</t>
  </si>
  <si>
    <t>CFM8479F1</t>
  </si>
  <si>
    <t>CFMITATUF1</t>
  </si>
  <si>
    <t>CFM8479F2&lt;ChlNa&gt;</t>
  </si>
  <si>
    <t>CFM8479F2</t>
  </si>
  <si>
    <t>CFMITATUF2</t>
  </si>
  <si>
    <t>CFM8479F3&lt;ChlNa&gt;</t>
  </si>
  <si>
    <t>CFM8479F3</t>
  </si>
  <si>
    <t>CFMITATUF3</t>
  </si>
  <si>
    <t>CFM8479F4&lt;ChlNa&gt;</t>
  </si>
  <si>
    <t>CFM8479F4</t>
  </si>
  <si>
    <t>CFMITATUF4</t>
  </si>
  <si>
    <t>CFM8479F5&lt;ChlNa&gt;</t>
  </si>
  <si>
    <t>CFM8479F5</t>
  </si>
  <si>
    <t>CFMITATUF5</t>
  </si>
  <si>
    <t>CFM8479IT&lt;ChlNa&gt;</t>
  </si>
  <si>
    <t>CFM8479IT</t>
  </si>
  <si>
    <t>CFMITATUIT</t>
  </si>
  <si>
    <t>CFM8479S&lt;ChlNa&gt;</t>
  </si>
  <si>
    <t>CFM8479S</t>
  </si>
  <si>
    <t>CFMITTUSAS</t>
  </si>
  <si>
    <t>CFM8352APV&lt;ChlNa&gt;</t>
  </si>
  <si>
    <t>CFM8352APV</t>
  </si>
  <si>
    <t>Itau Value</t>
  </si>
  <si>
    <t>CFMITAVAPV</t>
  </si>
  <si>
    <t>CFM8352F1&lt;ChlNa&gt;</t>
  </si>
  <si>
    <t>CFM8352F1</t>
  </si>
  <si>
    <t>CFMITAVAF1</t>
  </si>
  <si>
    <t>CFM8352F2&lt;ChlNa&gt;</t>
  </si>
  <si>
    <t>CFM8352F2</t>
  </si>
  <si>
    <t>CFMITAVAF2</t>
  </si>
  <si>
    <t>CFM8352F3&lt;ChlNa&gt;</t>
  </si>
  <si>
    <t>CFM8352F3</t>
  </si>
  <si>
    <t>CFMITAVAF3</t>
  </si>
  <si>
    <t>CFM8352F4&lt;ChlNa&gt;</t>
  </si>
  <si>
    <t>CFM8352F4</t>
  </si>
  <si>
    <t>CFMITAVAF4</t>
  </si>
  <si>
    <t>CFM8352F5&lt;ChlNa&gt;</t>
  </si>
  <si>
    <t>CFM8352F5</t>
  </si>
  <si>
    <t>CFMITAVAF5</t>
  </si>
  <si>
    <t>CFM8352IT&lt;ChlNa&gt;</t>
  </si>
  <si>
    <t>CFM8352IT</t>
  </si>
  <si>
    <t>CFMITAVAIT</t>
  </si>
  <si>
    <t>CFM8352S&lt;ChlNa&gt;</t>
  </si>
  <si>
    <t>CFM8352S</t>
  </si>
  <si>
    <t>CFMITAIUES</t>
  </si>
  <si>
    <t>CFM9255A</t>
  </si>
  <si>
    <t>Japón Accionario</t>
  </si>
  <si>
    <t>CFMBCHJACA</t>
  </si>
  <si>
    <t>CFM9255B&lt;ChlNa&gt;</t>
  </si>
  <si>
    <t>CFM9255B</t>
  </si>
  <si>
    <t>CFMBCHJACB</t>
  </si>
  <si>
    <t>CFM9255BCH&lt;ChlNa&gt;</t>
  </si>
  <si>
    <t>CFM9255BCH</t>
  </si>
  <si>
    <t>CFMBCHJABH</t>
  </si>
  <si>
    <t>CFM9255E</t>
  </si>
  <si>
    <t>CFMBCHJACE</t>
  </si>
  <si>
    <t>CFM9255L&lt;ChlNa&gt;</t>
  </si>
  <si>
    <t>CFM9255L</t>
  </si>
  <si>
    <t>CFM9255M&lt;ChlNa&gt;</t>
  </si>
  <si>
    <t>CFM9255M</t>
  </si>
  <si>
    <t>CFMBCHJACC</t>
  </si>
  <si>
    <t>CFM8263A&lt;ChlNa&gt;</t>
  </si>
  <si>
    <t>CFM8263A</t>
  </si>
  <si>
    <t>Larrain Vial Ahorro Capital</t>
  </si>
  <si>
    <t>CFMLVAHCAP</t>
  </si>
  <si>
    <t>CFM8263APV&lt;ChlNa&gt;</t>
  </si>
  <si>
    <t>CFM8263APV</t>
  </si>
  <si>
    <t>CFMLVAALVP</t>
  </si>
  <si>
    <t>CFM8263F&lt;ChlNa&gt;</t>
  </si>
  <si>
    <t>CFM8263F</t>
  </si>
  <si>
    <t>CFMLVAHCAF</t>
  </si>
  <si>
    <t>CFM8263I&lt;ChlNa&gt;</t>
  </si>
  <si>
    <t>CFM8263I</t>
  </si>
  <si>
    <t>CFMLVAHCAI</t>
  </si>
  <si>
    <t>CFM8263LV&lt;ChlNa&gt;</t>
  </si>
  <si>
    <t>CFM8263LV</t>
  </si>
  <si>
    <t>CFMLVACAPL</t>
  </si>
  <si>
    <t>CFM8263P&lt;ChlNa&gt;</t>
  </si>
  <si>
    <t>CFM8263P</t>
  </si>
  <si>
    <t>CFMLVAHCPP</t>
  </si>
  <si>
    <t>CFM8263X&lt;ChlNa&gt;</t>
  </si>
  <si>
    <t>CFM8263X</t>
  </si>
  <si>
    <t>CFMLVAHCAX</t>
  </si>
  <si>
    <t>CFM8240A&lt;ChlNa&gt;</t>
  </si>
  <si>
    <t>CFM8240A</t>
  </si>
  <si>
    <t>Larrain Vial Ahorro Estrateg</t>
  </si>
  <si>
    <t>CFMLVAHEST</t>
  </si>
  <si>
    <t>CFM8240APV&lt;ChlNa&gt;</t>
  </si>
  <si>
    <t>CFM8240APV</t>
  </si>
  <si>
    <t>CFMLVACOVA</t>
  </si>
  <si>
    <t>CFM8240F&lt;ChlNa&gt;</t>
  </si>
  <si>
    <t>CFM8240F</t>
  </si>
  <si>
    <t>CFMLVAHESF</t>
  </si>
  <si>
    <t>CFM8240I&lt;ChlNa&gt;</t>
  </si>
  <si>
    <t>CFM8240I</t>
  </si>
  <si>
    <t>CFMLVAHESI</t>
  </si>
  <si>
    <t>CFM8240LV&lt;ChlNa&gt;</t>
  </si>
  <si>
    <t>CFM8240LV</t>
  </si>
  <si>
    <t>CFMLVESTRL</t>
  </si>
  <si>
    <t>CFM8240P&lt;ChlNa&gt;</t>
  </si>
  <si>
    <t>CFM8240P</t>
  </si>
  <si>
    <t>CFMLVACOP</t>
  </si>
  <si>
    <t>CFM8254F1&lt;ChlNa&gt;</t>
  </si>
  <si>
    <t>CFM8254F1</t>
  </si>
  <si>
    <t>Latam Corporate Bond</t>
  </si>
  <si>
    <t>CFMITALCF1</t>
  </si>
  <si>
    <t>CFM8254F2&lt;ChlNa&gt;</t>
  </si>
  <si>
    <t>CFM8254F2</t>
  </si>
  <si>
    <t>CFMITALCF2</t>
  </si>
  <si>
    <t>CFM8254F3&lt;ChlNa&gt;</t>
  </si>
  <si>
    <t>CFM8254F3</t>
  </si>
  <si>
    <t>CFMITALCF3</t>
  </si>
  <si>
    <t>CFM8254F4&lt;ChlNa&gt;</t>
  </si>
  <si>
    <t>CFM8254F4</t>
  </si>
  <si>
    <t>CFMITALCF4</t>
  </si>
  <si>
    <t>CFM8254IT&lt;ChlNa&gt;</t>
  </si>
  <si>
    <t>CFM8254IT</t>
  </si>
  <si>
    <t>CFMITALCIT</t>
  </si>
  <si>
    <t>CFM9102A</t>
  </si>
  <si>
    <t>Latam Corporate Debt</t>
  </si>
  <si>
    <t>CFM9102I</t>
  </si>
  <si>
    <t>CFM9162A&lt;ChlNa&gt;</t>
  </si>
  <si>
    <t>CFM9162A</t>
  </si>
  <si>
    <t>Latam Loc Curr Debt</t>
  </si>
  <si>
    <t>CFM9162C</t>
  </si>
  <si>
    <t>CFM9162D&lt;ChlNa&gt;</t>
  </si>
  <si>
    <t>CFM9162D</t>
  </si>
  <si>
    <t>CFM9162Z&lt;ChlNa&gt;</t>
  </si>
  <si>
    <t>CFM9162Z</t>
  </si>
  <si>
    <t>CFM8811A</t>
  </si>
  <si>
    <t>Latam Mid Cap</t>
  </si>
  <si>
    <t>CFMBCHLTMC</t>
  </si>
  <si>
    <t>CFM8811B&lt;ChlNa&gt;</t>
  </si>
  <si>
    <t>CFM8811B</t>
  </si>
  <si>
    <t>CFMBCHLMCB</t>
  </si>
  <si>
    <t>CFM8811BCH&lt;ChlNa&gt;</t>
  </si>
  <si>
    <t>CFM8811BCH</t>
  </si>
  <si>
    <t>CFMBCHLTBH</t>
  </si>
  <si>
    <t>CFM8811BPLUS&lt;ChlNa&gt;</t>
  </si>
  <si>
    <t>CFM8811BPLUS</t>
  </si>
  <si>
    <t>CFMBCHLABP</t>
  </si>
  <si>
    <t>CFM8811E</t>
  </si>
  <si>
    <t>CFMBCHLMCE</t>
  </si>
  <si>
    <t>CFM8811L&lt;ChlNa&gt;</t>
  </si>
  <si>
    <t>CFM8811L</t>
  </si>
  <si>
    <t>CFM8811M&lt;ChlNa&gt;</t>
  </si>
  <si>
    <t>CFM8811M</t>
  </si>
  <si>
    <t>CFMBCHLMCC</t>
  </si>
  <si>
    <t>CFM8979APV&lt;ChlNa&gt;</t>
  </si>
  <si>
    <t>CFM8979APV</t>
  </si>
  <si>
    <t>Latam Pacific</t>
  </si>
  <si>
    <t>CFMITALPAP</t>
  </si>
  <si>
    <t>CFM8979F1&lt;ChlNa&gt;</t>
  </si>
  <si>
    <t>CFM8979F1</t>
  </si>
  <si>
    <t>CFMITALPF1</t>
  </si>
  <si>
    <t>CFM8979F2&lt;ChlNa&gt;</t>
  </si>
  <si>
    <t>CFM8979F2</t>
  </si>
  <si>
    <t>CFMITALPF2</t>
  </si>
  <si>
    <t>CFM8979F3&lt;ChlNa&gt;</t>
  </si>
  <si>
    <t>CFM8979F3</t>
  </si>
  <si>
    <t>CFMITALPF3</t>
  </si>
  <si>
    <t>CFM8979F4&lt;ChlNa&gt;</t>
  </si>
  <si>
    <t>CFM8979F4</t>
  </si>
  <si>
    <t>CFMITALPF4</t>
  </si>
  <si>
    <t>CFM8979F5&lt;ChlNa&gt;</t>
  </si>
  <si>
    <t>CFM8979F5</t>
  </si>
  <si>
    <t>CFMITALPF5</t>
  </si>
  <si>
    <t>CFM8979IT&lt;ChlNa&gt;</t>
  </si>
  <si>
    <t>CFM8979IT</t>
  </si>
  <si>
    <t>CFMITALPIT</t>
  </si>
  <si>
    <t>CFM8979S&lt;ChlNa&gt;</t>
  </si>
  <si>
    <t>CFM8979S</t>
  </si>
  <si>
    <t>CFMITALPAS</t>
  </si>
  <si>
    <t>CFM8705A&lt;ChlNa&gt;</t>
  </si>
  <si>
    <t>CFM8705A</t>
  </si>
  <si>
    <t>Latinoamericano</t>
  </si>
  <si>
    <t>CFMLVLATIN</t>
  </si>
  <si>
    <t>CFM8705APV&lt;ChlNa&gt;</t>
  </si>
  <si>
    <t>CFM8705APV</t>
  </si>
  <si>
    <t>CFMLVLTAPV</t>
  </si>
  <si>
    <t>CFM8705F&lt;ChlNa&gt;</t>
  </si>
  <si>
    <t>CFM8705F</t>
  </si>
  <si>
    <t>CFMLVLATIF</t>
  </si>
  <si>
    <t>CFM8705I&lt;ChlNa&gt;</t>
  </si>
  <si>
    <t>CFM8705I</t>
  </si>
  <si>
    <t>CFMLVLATNI</t>
  </si>
  <si>
    <t>CFM8705LV&lt;ChlNa&gt;</t>
  </si>
  <si>
    <t>CFM8705LV</t>
  </si>
  <si>
    <t>CFMLVLATIL</t>
  </si>
  <si>
    <t>CFM8705P&lt;ChlNa&gt;</t>
  </si>
  <si>
    <t>CFM8705P</t>
  </si>
  <si>
    <t>CFMLVLNOP</t>
  </si>
  <si>
    <t>CFM8250A&lt;ChlNa&gt;</t>
  </si>
  <si>
    <t>CFM8250A</t>
  </si>
  <si>
    <t>Life Time 201</t>
  </si>
  <si>
    <t>CFMPRILT1A</t>
  </si>
  <si>
    <t>CFM8250B&lt;ChlNa&gt;</t>
  </si>
  <si>
    <t>CFM8250B</t>
  </si>
  <si>
    <t>CFMPRIDCPB</t>
  </si>
  <si>
    <t>CFM8250C&lt;ChlNa&gt;</t>
  </si>
  <si>
    <t>CFM8250C</t>
  </si>
  <si>
    <t>CFMPRILT1C</t>
  </si>
  <si>
    <t>CFM8250G&lt;ChlNa&gt;</t>
  </si>
  <si>
    <t>CFM8250G</t>
  </si>
  <si>
    <t>CFMPRILT1G</t>
  </si>
  <si>
    <t>CFM8250LP180&lt;ChlNa&gt;</t>
  </si>
  <si>
    <t>CFM8250LP180</t>
  </si>
  <si>
    <t>CFMPRILT1F</t>
  </si>
  <si>
    <t>CFM8250LP3&lt;ChlNa&gt;</t>
  </si>
  <si>
    <t>CFM8250LP3</t>
  </si>
  <si>
    <t>CFMPRILT1E</t>
  </si>
  <si>
    <t>CFM8250LPI&lt;ChlNa&gt;</t>
  </si>
  <si>
    <t>CFM8250LPI</t>
  </si>
  <si>
    <t>CFMPRICPPI</t>
  </si>
  <si>
    <t>CFM8250O&lt;ChlNa&gt;</t>
  </si>
  <si>
    <t>CFM8250O</t>
  </si>
  <si>
    <t>CFMPRIDCPO</t>
  </si>
  <si>
    <t>CFM8250PLAN1&lt;ChlNa&gt;</t>
  </si>
  <si>
    <t>CFM8250PLAN1</t>
  </si>
  <si>
    <t>CFMPRIDCN1</t>
  </si>
  <si>
    <t>CFM8250PLAN2&lt;ChlNa&gt;</t>
  </si>
  <si>
    <t>CFM8250PLAN2</t>
  </si>
  <si>
    <t>CFMPRIDCN2</t>
  </si>
  <si>
    <t>CFM8250PLAN3&lt;ChlNa&gt;</t>
  </si>
  <si>
    <t>CFM8250PLAN3</t>
  </si>
  <si>
    <t>CFMPRIDCN3</t>
  </si>
  <si>
    <t>CFM8250PLAN4&lt;ChlNa&gt;</t>
  </si>
  <si>
    <t>CFM8250PLAN4</t>
  </si>
  <si>
    <t>CFMPRIDCN4</t>
  </si>
  <si>
    <t>CFM8251A&lt;ChlNa&gt;</t>
  </si>
  <si>
    <t>CFM8251A</t>
  </si>
  <si>
    <t>Life Time 202</t>
  </si>
  <si>
    <t>CFMPRILT2A</t>
  </si>
  <si>
    <t>CFM8251B&lt;ChlNa&gt;</t>
  </si>
  <si>
    <t>CFM8251B</t>
  </si>
  <si>
    <t>CFMPRILT2B</t>
  </si>
  <si>
    <t>CFM8251C&lt;ChlNa&gt;</t>
  </si>
  <si>
    <t>CFM8251C</t>
  </si>
  <si>
    <t>CFMPRILT2C</t>
  </si>
  <si>
    <t>CFM8251G&lt;ChlNa&gt;</t>
  </si>
  <si>
    <t>CFM8251G</t>
  </si>
  <si>
    <t>CFMPRILT2G</t>
  </si>
  <si>
    <t>CFM8251LP180&lt;ChlNa&gt;</t>
  </si>
  <si>
    <t>CFM8251LP180</t>
  </si>
  <si>
    <t>CFMPRILT2F</t>
  </si>
  <si>
    <t>CFM8251LP3&lt;ChlNa&gt;</t>
  </si>
  <si>
    <t>CFM8251LP3</t>
  </si>
  <si>
    <t>CFMPRILT2E</t>
  </si>
  <si>
    <t>CFM8251LPI&lt;ChlNa&gt;</t>
  </si>
  <si>
    <t>CFM8251LPI</t>
  </si>
  <si>
    <t>CFMPRIL2PI</t>
  </si>
  <si>
    <t>CFM8251P&lt;ChlNa&gt;</t>
  </si>
  <si>
    <t>CFM8251P</t>
  </si>
  <si>
    <t>CFM8251PLAN1&lt;ChlNa&gt;</t>
  </si>
  <si>
    <t>CFM8251PLAN1</t>
  </si>
  <si>
    <t>CFMPRIL2N1</t>
  </si>
  <si>
    <t>CFM8251PLAN2&lt;ChlNa&gt;</t>
  </si>
  <si>
    <t>CFM8251PLAN2</t>
  </si>
  <si>
    <t>CFMPRIL2N2</t>
  </si>
  <si>
    <t>CFM8251PLAN3&lt;ChlNa&gt;</t>
  </si>
  <si>
    <t>CFM8251PLAN3</t>
  </si>
  <si>
    <t>CFMPRIL2N3</t>
  </si>
  <si>
    <t>CFM8251PLAN4&lt;ChlNa&gt;</t>
  </si>
  <si>
    <t>CFM8251PLAN4</t>
  </si>
  <si>
    <t>CFMPRIL2N4</t>
  </si>
  <si>
    <t>CFM8252A&lt;ChlNa&gt;</t>
  </si>
  <si>
    <t>CFM8252A</t>
  </si>
  <si>
    <t>Life Time 203</t>
  </si>
  <si>
    <t>CFMPRILT3A</t>
  </si>
  <si>
    <t>CFM8252B&lt;ChlNa&gt;</t>
  </si>
  <si>
    <t>CFM8252B</t>
  </si>
  <si>
    <t>CFMPRILT3B</t>
  </si>
  <si>
    <t>CFM8252C&lt;ChlNa&gt;</t>
  </si>
  <si>
    <t>CFM8252C</t>
  </si>
  <si>
    <t>CFMPRILT3C</t>
  </si>
  <si>
    <t>CFM8252G&lt;ChlNa&gt;</t>
  </si>
  <si>
    <t>CFM8252G</t>
  </si>
  <si>
    <t>CFMPRILT3G</t>
  </si>
  <si>
    <t>CFM8252LP180&lt;ChlNa&gt;</t>
  </si>
  <si>
    <t>CFM8252LP180</t>
  </si>
  <si>
    <t>CFMPRILT3F</t>
  </si>
  <si>
    <t>CFM8252LP3&lt;ChlNa&gt;</t>
  </si>
  <si>
    <t>CFM8252LP3</t>
  </si>
  <si>
    <t>CFMPRILT3E</t>
  </si>
  <si>
    <t>CFM8252LPI&lt;ChlNa&gt;</t>
  </si>
  <si>
    <t>CFM8252LPI</t>
  </si>
  <si>
    <t>CFMPRIL3PI</t>
  </si>
  <si>
    <t>CFM8252P&lt;ChlNa&gt;</t>
  </si>
  <si>
    <t>CFM8252P</t>
  </si>
  <si>
    <t>CFM8252PLAN1&lt;ChlNa&gt;</t>
  </si>
  <si>
    <t>CFM8252PLAN1</t>
  </si>
  <si>
    <t>CFMPRIL3N1</t>
  </si>
  <si>
    <t>CFM8252PLAN2&lt;ChlNa&gt;</t>
  </si>
  <si>
    <t>CFM8252PLAN2</t>
  </si>
  <si>
    <t>CFMPRIL3N2</t>
  </si>
  <si>
    <t>CFM8252PLAN3&lt;ChlNa&gt;</t>
  </si>
  <si>
    <t>CFM8252PLAN3</t>
  </si>
  <si>
    <t>CFMPRIL3N3</t>
  </si>
  <si>
    <t>CFM8252PLAN4&lt;ChlNa&gt;</t>
  </si>
  <si>
    <t>CFM8252PLAN4</t>
  </si>
  <si>
    <t>CFMPRIL3N4</t>
  </si>
  <si>
    <t>CFM8600A&lt;ChlNa&gt;</t>
  </si>
  <si>
    <t>CFM8600A</t>
  </si>
  <si>
    <t>Life Time 204</t>
  </si>
  <si>
    <t>CFMPRILT4A</t>
  </si>
  <si>
    <t>CFM8600B&lt;ChlNa&gt;</t>
  </si>
  <si>
    <t>CFM8600B</t>
  </si>
  <si>
    <t>CFMPRILT4B</t>
  </si>
  <si>
    <t>CFM8600C&lt;ChlNa&gt;</t>
  </si>
  <si>
    <t>CFM8600C</t>
  </si>
  <si>
    <t>CFMPRILT4C</t>
  </si>
  <si>
    <t>CFM8600G&lt;ChlNa&gt;</t>
  </si>
  <si>
    <t>CFM8600G</t>
  </si>
  <si>
    <t>CFMPRILT4G</t>
  </si>
  <si>
    <t>CFM8600LP180&lt;ChlNa&gt;</t>
  </si>
  <si>
    <t>CFM8600LP180</t>
  </si>
  <si>
    <t>CFMPRILT4F</t>
  </si>
  <si>
    <t>CFM8600LP3&lt;ChlNa&gt;</t>
  </si>
  <si>
    <t>CFM8600LP3</t>
  </si>
  <si>
    <t>CFMPRILT4E</t>
  </si>
  <si>
    <t>CFM8600LPI&lt;ChlNa&gt;</t>
  </si>
  <si>
    <t>CFM8600LPI</t>
  </si>
  <si>
    <t>CFMPRIL4PI</t>
  </si>
  <si>
    <t>CFM8600P&lt;ChlNa&gt;</t>
  </si>
  <si>
    <t>CFM8600P</t>
  </si>
  <si>
    <t>CFM8600PLAN1&lt;ChlNa&gt;</t>
  </si>
  <si>
    <t>CFM8600PLAN1</t>
  </si>
  <si>
    <t>CFMPRIL4N1</t>
  </si>
  <si>
    <t>CFM8600PLAN2&lt;ChlNa&gt;</t>
  </si>
  <si>
    <t>CFM8600PLAN2</t>
  </si>
  <si>
    <t>CFMPRIL4N2</t>
  </si>
  <si>
    <t>CFM8600PLAN3&lt;ChlNa&gt;</t>
  </si>
  <si>
    <t>CFM8600PLAN3</t>
  </si>
  <si>
    <t>CFMPRIL4N3</t>
  </si>
  <si>
    <t>CFM8600PLAN4&lt;ChlNa&gt;</t>
  </si>
  <si>
    <t>CFM8600PLAN4</t>
  </si>
  <si>
    <t>CFMPRIL4N4</t>
  </si>
  <si>
    <t>CFM9687A&lt;ChlNa&gt;</t>
  </si>
  <si>
    <t>CFM9687A</t>
  </si>
  <si>
    <t>Lifetime 2050</t>
  </si>
  <si>
    <t>CFMPRI50A</t>
  </si>
  <si>
    <t>CFM9687B&lt;ChlNa&gt;</t>
  </si>
  <si>
    <t>CFM9687B</t>
  </si>
  <si>
    <t>CFMPRI50B</t>
  </si>
  <si>
    <t>CFM9687C&lt;ChlNa&gt;</t>
  </si>
  <si>
    <t>CFM9687C</t>
  </si>
  <si>
    <t>CFMPRI50C</t>
  </si>
  <si>
    <t>CFM9687G&lt;ChlNa&gt;</t>
  </si>
  <si>
    <t>CFM9687G</t>
  </si>
  <si>
    <t>CFMPRI50G</t>
  </si>
  <si>
    <t>CFM9687LP180&lt;ChlNa&gt;</t>
  </si>
  <si>
    <t>CFM9687LP180</t>
  </si>
  <si>
    <t>CFMPRI50P1</t>
  </si>
  <si>
    <t>CFM9687LP3&lt;ChlNa&gt;</t>
  </si>
  <si>
    <t>CFM9687LP3</t>
  </si>
  <si>
    <t>CFMPRI50P3</t>
  </si>
  <si>
    <t>CFM9687LPI&lt;ChlNa&gt;</t>
  </si>
  <si>
    <t>CFM9687LPI</t>
  </si>
  <si>
    <t>CFMPRI50PI</t>
  </si>
  <si>
    <t>CFM9687P&lt;ChlNa&gt;</t>
  </si>
  <si>
    <t>CFM9687P</t>
  </si>
  <si>
    <t>CFMPRI50P</t>
  </si>
  <si>
    <t>CFM9687PLAN1&lt;ChlNa&gt;</t>
  </si>
  <si>
    <t>CFM9687PLAN1</t>
  </si>
  <si>
    <t>CFMPRI50N1</t>
  </si>
  <si>
    <t>CFM9687PLAN2&lt;ChlNa&gt;</t>
  </si>
  <si>
    <t>CFM9687PLAN2</t>
  </si>
  <si>
    <t>CFMPRI50N2</t>
  </si>
  <si>
    <t>CFM9687PLAN3&lt;ChlNa&gt;</t>
  </si>
  <si>
    <t>CFM9687PLAN3</t>
  </si>
  <si>
    <t>CFMPRI50N3</t>
  </si>
  <si>
    <t>CFM9687PLAN4&lt;ChlNa&gt;</t>
  </si>
  <si>
    <t>CFM9687PLAN4</t>
  </si>
  <si>
    <t>CFMPRI50N4</t>
  </si>
  <si>
    <t>CFM9688A&lt;ChlNa&gt;</t>
  </si>
  <si>
    <t>CFM9688A</t>
  </si>
  <si>
    <t>Lifetime 2060</t>
  </si>
  <si>
    <t>CFMPRI60A</t>
  </si>
  <si>
    <t>CFM9688B&lt;ChlNa&gt;</t>
  </si>
  <si>
    <t>CFM9688B</t>
  </si>
  <si>
    <t>CFMPRI60B</t>
  </si>
  <si>
    <t>CFM9688C&lt;ChlNa&gt;</t>
  </si>
  <si>
    <t>CFM9688C</t>
  </si>
  <si>
    <t>CFMPRI60C</t>
  </si>
  <si>
    <t>CFM9688LP180&lt;ChlNa&gt;</t>
  </si>
  <si>
    <t>CFM9688LP180</t>
  </si>
  <si>
    <t>CFMPRI60P1</t>
  </si>
  <si>
    <t>CFM9688LP3&lt;ChlNa&gt;</t>
  </si>
  <si>
    <t>CFM9688LP3</t>
  </si>
  <si>
    <t>CFMPRI60P3</t>
  </si>
  <si>
    <t>CFM9688LPI&lt;ChlNa&gt;</t>
  </si>
  <si>
    <t>CFM9688LPI</t>
  </si>
  <si>
    <t>CFMPRI60PI</t>
  </si>
  <si>
    <t>CFM9688P&lt;ChlNa&gt;</t>
  </si>
  <si>
    <t>CFM9688P</t>
  </si>
  <si>
    <t>CFMPRI60P</t>
  </si>
  <si>
    <t>CFM9688PLAN2&lt;ChlNa&gt;</t>
  </si>
  <si>
    <t>CFM9688PLAN2</t>
  </si>
  <si>
    <t>CFMPRI60N2</t>
  </si>
  <si>
    <t>CFM9688PLAN3&lt;ChlNa&gt;</t>
  </si>
  <si>
    <t>CFM9688PLAN3</t>
  </si>
  <si>
    <t>CFMPRI60N3</t>
  </si>
  <si>
    <t>CFM9688PLAN4&lt;ChlNa&gt;</t>
  </si>
  <si>
    <t>CFM9688PLAN4</t>
  </si>
  <si>
    <t>CFMPRI60N4</t>
  </si>
  <si>
    <t>CFM8823A&lt;ChlNa&gt;</t>
  </si>
  <si>
    <t>CFM8823A</t>
  </si>
  <si>
    <t>Linked Debt</t>
  </si>
  <si>
    <t>CFMSECDEMA</t>
  </si>
  <si>
    <t>CFM8823B&lt;ChlNa&gt;</t>
  </si>
  <si>
    <t>CFM8823B</t>
  </si>
  <si>
    <t>CFMSECDEMB</t>
  </si>
  <si>
    <t>CFM8823D&lt;ChlNa&gt;</t>
  </si>
  <si>
    <t>CFM8823D</t>
  </si>
  <si>
    <t>CFMSECDEMD</t>
  </si>
  <si>
    <t>CFM8823G&lt;ChlNa&gt;</t>
  </si>
  <si>
    <t>CFM8823G</t>
  </si>
  <si>
    <t>CFMSECLEDG</t>
  </si>
  <si>
    <t>CFM8823H&lt;ChlNa&gt;</t>
  </si>
  <si>
    <t>CFM8823H</t>
  </si>
  <si>
    <t>CFMSECLEDH</t>
  </si>
  <si>
    <t>CFM8823I&lt;ChlNa&gt;</t>
  </si>
  <si>
    <t>CFM8823I</t>
  </si>
  <si>
    <t>CFMSECLEDI</t>
  </si>
  <si>
    <t>CFM8823S&lt;ChlNa&gt;</t>
  </si>
  <si>
    <t>CFM8823S</t>
  </si>
  <si>
    <t>CFMSECILDS</t>
  </si>
  <si>
    <t>CFM8115A</t>
  </si>
  <si>
    <t>Liquidez 2000</t>
  </si>
  <si>
    <t>CFMBCHLIQ2</t>
  </si>
  <si>
    <t>CFM8115B&lt;ChlNa&gt;</t>
  </si>
  <si>
    <t>CFM8115B</t>
  </si>
  <si>
    <t>CFMBCHLIQB</t>
  </si>
  <si>
    <t>CFM8115BPLUS&lt;ChlNa&gt;</t>
  </si>
  <si>
    <t>CFM8115BPLUS</t>
  </si>
  <si>
    <t>CFMBCHLQBL</t>
  </si>
  <si>
    <t>CFM8115E</t>
  </si>
  <si>
    <t>CFMBCHLIQE</t>
  </si>
  <si>
    <t>CFM8115L&lt;ChlNa&gt;</t>
  </si>
  <si>
    <t>CFM8115L</t>
  </si>
  <si>
    <t>CFM8115M&lt;ChlNa&gt;</t>
  </si>
  <si>
    <t>CFM8115M</t>
  </si>
  <si>
    <t>CFM8620APV&lt;ChlNa&gt;</t>
  </si>
  <si>
    <t>CFM8620APV</t>
  </si>
  <si>
    <t>Mas Patrimonio</t>
  </si>
  <si>
    <t>CFMCORMIOV</t>
  </si>
  <si>
    <t>CFM8620F1&lt;ChlNa&gt;</t>
  </si>
  <si>
    <t>CFM8620F1</t>
  </si>
  <si>
    <t>CFMCORMPF1</t>
  </si>
  <si>
    <t>CFM8620F2&lt;ChlNa&gt;</t>
  </si>
  <si>
    <t>CFM8620F2</t>
  </si>
  <si>
    <t>CFMCORMPF2</t>
  </si>
  <si>
    <t>CFM8620F3&lt;ChlNa&gt;</t>
  </si>
  <si>
    <t>CFM8620F3</t>
  </si>
  <si>
    <t>CFMCORMPF3</t>
  </si>
  <si>
    <t>CFM8620F4&lt;ChlNa&gt;</t>
  </si>
  <si>
    <t>CFM8620F4</t>
  </si>
  <si>
    <t>CFMCORMPF4</t>
  </si>
  <si>
    <t>CFM8620F5&lt;ChlNa&gt;</t>
  </si>
  <si>
    <t>CFM8620F5</t>
  </si>
  <si>
    <t>CFMCORMPF5</t>
  </si>
  <si>
    <t>CFM8620FE&lt;ChlNa&gt;</t>
  </si>
  <si>
    <t>CFM8620FE</t>
  </si>
  <si>
    <t>FE</t>
  </si>
  <si>
    <t>CFMCORMPTE</t>
  </si>
  <si>
    <t>CFM8620IT&lt;ChlNa&gt;</t>
  </si>
  <si>
    <t>CFM8620IT</t>
  </si>
  <si>
    <t>CFMITAAPIT</t>
  </si>
  <si>
    <t>CFM8292A&lt;ChlNa&gt;</t>
  </si>
  <si>
    <t>CFM8292A</t>
  </si>
  <si>
    <t>Mediano Plazo</t>
  </si>
  <si>
    <t>CFMBNSMPLA</t>
  </si>
  <si>
    <t>CFM8292APV&lt;ChlNa&gt;</t>
  </si>
  <si>
    <t>CFM8292APV</t>
  </si>
  <si>
    <t>CFM8292F&lt;ChlNa&gt;</t>
  </si>
  <si>
    <t>CFM8292F</t>
  </si>
  <si>
    <t>CFM8130A&lt;ChlNa&gt;</t>
  </si>
  <si>
    <t>CFM8130A</t>
  </si>
  <si>
    <t>Mercado Monetario</t>
  </si>
  <si>
    <t>CFMLVMMONA</t>
  </si>
  <si>
    <t>CFM8130APV&lt;ChlNa&gt;</t>
  </si>
  <si>
    <t>CFM8130APV</t>
  </si>
  <si>
    <t>CFMLVMIOAP</t>
  </si>
  <si>
    <t>CFM8130F&lt;ChlNa&gt;</t>
  </si>
  <si>
    <t>CFM8130F</t>
  </si>
  <si>
    <t>CFMLVMMONF</t>
  </si>
  <si>
    <t>CFM8130I&lt;ChlNa&gt;</t>
  </si>
  <si>
    <t>CFM8130I</t>
  </si>
  <si>
    <t>CFMLVMMONI</t>
  </si>
  <si>
    <t>CFM8130LV&lt;ChlNa&gt;</t>
  </si>
  <si>
    <t>CFM8130LV</t>
  </si>
  <si>
    <t>CFMLVMEMOL</t>
  </si>
  <si>
    <t>CFM8130P&lt;ChlNa&gt;</t>
  </si>
  <si>
    <t>CFM8130P</t>
  </si>
  <si>
    <t>CFMLVMIOP</t>
  </si>
  <si>
    <t>CFM8885A&lt;ChlNa&gt;</t>
  </si>
  <si>
    <t>CFM8885A</t>
  </si>
  <si>
    <t>Mercados Desarrollados</t>
  </si>
  <si>
    <t>CFMBNSMADA</t>
  </si>
  <si>
    <t>CFM8885APV&lt;ChlNa&gt;</t>
  </si>
  <si>
    <t>CFM8885APV</t>
  </si>
  <si>
    <t>CFM8885B&lt;ChlNa&gt;</t>
  </si>
  <si>
    <t>CFM8885B</t>
  </si>
  <si>
    <t>CFMBNSMADB</t>
  </si>
  <si>
    <t>CFM8885C&lt;ChlNa&gt;</t>
  </si>
  <si>
    <t>CFM8885C</t>
  </si>
  <si>
    <t>CFMBNSMADC</t>
  </si>
  <si>
    <t>CFM8885E&lt;ChlNa&gt;</t>
  </si>
  <si>
    <t>CFM8885E</t>
  </si>
  <si>
    <t>CFMBNSMADE</t>
  </si>
  <si>
    <t>CFM8885F&lt;ChlNa&gt;</t>
  </si>
  <si>
    <t>CFM8885F</t>
  </si>
  <si>
    <t>CFM9767CLASICO&lt;ChlNa&gt;</t>
  </si>
  <si>
    <t>CFM9767CLASICO</t>
  </si>
  <si>
    <t>Mi Futuro Decidido</t>
  </si>
  <si>
    <t>CLASICO</t>
  </si>
  <si>
    <t>CFM9767PATRIMON&lt;ChlNa&gt;</t>
  </si>
  <si>
    <t>CFM9767PATRIMON</t>
  </si>
  <si>
    <t>CFM9768CLASICO&lt;ChlNa&gt;</t>
  </si>
  <si>
    <t>CFM9768CLASICO</t>
  </si>
  <si>
    <t>Mi Futuro Moderado</t>
  </si>
  <si>
    <t>CFM9768IPA&lt;ChlNa&gt;</t>
  </si>
  <si>
    <t>CFM9768IPA</t>
  </si>
  <si>
    <t>CFM9768PATRIMON&lt;ChlNa&gt;</t>
  </si>
  <si>
    <t>CFM9768PATRIMON</t>
  </si>
  <si>
    <t>CFM8062A</t>
  </si>
  <si>
    <t>Mid Cap</t>
  </si>
  <si>
    <t>CFMBCHMCAP</t>
  </si>
  <si>
    <t>CFM8062B&lt;ChlNa&gt;</t>
  </si>
  <si>
    <t>CFM8062B</t>
  </si>
  <si>
    <t>CFMBCHMAPB</t>
  </si>
  <si>
    <t>CFM8062BPLUS&lt;ChlNa&gt;</t>
  </si>
  <si>
    <t>CFM8062BPLUS</t>
  </si>
  <si>
    <t>CFM8062L&lt;ChlNa&gt;</t>
  </si>
  <si>
    <t>CFM8062L</t>
  </si>
  <si>
    <t>CFM8062M&lt;ChlNa&gt;</t>
  </si>
  <si>
    <t>CFM8062M</t>
  </si>
  <si>
    <t>CFMBCHMICC</t>
  </si>
  <si>
    <t>CFM8881A&lt;ChlNa&gt;</t>
  </si>
  <si>
    <t>CFM8881A</t>
  </si>
  <si>
    <t>Mid Term</t>
  </si>
  <si>
    <t>CFMSECMRMA</t>
  </si>
  <si>
    <t>CFM8881APV1&lt;ChlNa&gt;</t>
  </si>
  <si>
    <t>CFM8881APV1</t>
  </si>
  <si>
    <t>CFMSECMTM1</t>
  </si>
  <si>
    <t>CFM8881B&lt;ChlNa&gt;</t>
  </si>
  <si>
    <t>CFM8881B</t>
  </si>
  <si>
    <t>CFMSECMRMB</t>
  </si>
  <si>
    <t>CFM8881D&lt;ChlNa&gt;</t>
  </si>
  <si>
    <t>CFM8881D</t>
  </si>
  <si>
    <t>CFMSECMITD</t>
  </si>
  <si>
    <t>CFM8881G&lt;ChlNa&gt;</t>
  </si>
  <si>
    <t>CFM8881G</t>
  </si>
  <si>
    <t>CFMSECMITG</t>
  </si>
  <si>
    <t>CFM8881H&lt;ChlNa&gt;</t>
  </si>
  <si>
    <t>CFM8881H</t>
  </si>
  <si>
    <t>CFMSECMITH</t>
  </si>
  <si>
    <t>CFM8881I-APV&lt;ChlNa&gt;</t>
  </si>
  <si>
    <t>CFM8881I-APV</t>
  </si>
  <si>
    <t>CFM8881J&lt;ChlNa&gt;</t>
  </si>
  <si>
    <t>CFM8881J</t>
  </si>
  <si>
    <t>CFMSECMITJ</t>
  </si>
  <si>
    <t>CFM8881S&lt;ChlNa&gt;</t>
  </si>
  <si>
    <t>CFM8881S</t>
  </si>
  <si>
    <t>CFMSECMTMS</t>
  </si>
  <si>
    <t>CFM8881V&lt;ChlNa&gt;</t>
  </si>
  <si>
    <t>CFM8881V</t>
  </si>
  <si>
    <t>CFMSECMITV</t>
  </si>
  <si>
    <t>CFM9712A&lt;ChlNa&gt;</t>
  </si>
  <si>
    <t>CFM9712A</t>
  </si>
  <si>
    <t>Mid Term Global</t>
  </si>
  <si>
    <t>CFMSECMTGA</t>
  </si>
  <si>
    <t>CFM9712B&lt;ChlNa&gt;</t>
  </si>
  <si>
    <t>CFM9712B</t>
  </si>
  <si>
    <t>CFMSECMTGB</t>
  </si>
  <si>
    <t>CFM9712FO&lt;ChlNa&gt;</t>
  </si>
  <si>
    <t>CFM9712FO</t>
  </si>
  <si>
    <t>CFMSECMTGF</t>
  </si>
  <si>
    <t>CFM9712GP&lt;ChlNa&gt;</t>
  </si>
  <si>
    <t>CFM9712GP</t>
  </si>
  <si>
    <t>CFMSECMTGG</t>
  </si>
  <si>
    <t>CFM9712S&lt;ChlNa&gt;</t>
  </si>
  <si>
    <t>CFM9712S</t>
  </si>
  <si>
    <t>CFMSECMTGS</t>
  </si>
  <si>
    <t>CFM8986A&lt;ChlNa&gt;</t>
  </si>
  <si>
    <t>CFM8986A</t>
  </si>
  <si>
    <t>Mid Term Uf</t>
  </si>
  <si>
    <t>CFMSECRDCA</t>
  </si>
  <si>
    <t>CFM8986B&lt;ChlNa&gt;</t>
  </si>
  <si>
    <t>CFM8986B</t>
  </si>
  <si>
    <t>CFMSECRDCB</t>
  </si>
  <si>
    <t>CFM8986D&lt;ChlNa&gt;</t>
  </si>
  <si>
    <t>CFM8986D</t>
  </si>
  <si>
    <t>CFMSECMTUD</t>
  </si>
  <si>
    <t>CFM8986G&lt;ChlNa&gt;</t>
  </si>
  <si>
    <t>CFM8986G</t>
  </si>
  <si>
    <t>CFMSECMTUG</t>
  </si>
  <si>
    <t>CFM8986H&lt;ChlNa&gt;</t>
  </si>
  <si>
    <t>CFM8986H</t>
  </si>
  <si>
    <t>CFMSECMTUH</t>
  </si>
  <si>
    <t>CFM8986I-APV&lt;ChlNa&gt;</t>
  </si>
  <si>
    <t>CFM8986I-APV</t>
  </si>
  <si>
    <t>CFMSECMTUI</t>
  </si>
  <si>
    <t>CFM8986S&lt;ChlNa&gt;</t>
  </si>
  <si>
    <t>CFM8986S</t>
  </si>
  <si>
    <t>CFMSECMTUS</t>
  </si>
  <si>
    <t>CFM8986V&lt;ChlNa&gt;</t>
  </si>
  <si>
    <t>CFM8986V</t>
  </si>
  <si>
    <t>CFMSECMTUV</t>
  </si>
  <si>
    <t>CFM9067A</t>
  </si>
  <si>
    <t>Mix Conservador</t>
  </si>
  <si>
    <t>CFMBCHMCSA</t>
  </si>
  <si>
    <t>CFM9067B&lt;ChlNa&gt;</t>
  </si>
  <si>
    <t>CFM9067B</t>
  </si>
  <si>
    <t>CFMBCHMCSB</t>
  </si>
  <si>
    <t>CFM9067BPLUS&lt;ChlNa&gt;</t>
  </si>
  <si>
    <t>CFM9067BPLUS</t>
  </si>
  <si>
    <t>CFMBCHEMPL</t>
  </si>
  <si>
    <t>CFM9067L&lt;ChlNa&gt;</t>
  </si>
  <si>
    <t>CFM9067L</t>
  </si>
  <si>
    <t>CFM9043A</t>
  </si>
  <si>
    <t>Mix Moderado</t>
  </si>
  <si>
    <t>CFMBCHIN10</t>
  </si>
  <si>
    <t>CFM9043B&lt;ChlNa&gt;</t>
  </si>
  <si>
    <t>CFM9043B</t>
  </si>
  <si>
    <t>CFMDOB</t>
  </si>
  <si>
    <t>CFM9043BPLUS&lt;ChlNa&gt;</t>
  </si>
  <si>
    <t>CFM9043BPLUS</t>
  </si>
  <si>
    <t>CFMBCHEBPL</t>
  </si>
  <si>
    <t>CFM9043L&lt;ChlNa&gt;</t>
  </si>
  <si>
    <t>CFM9043L</t>
  </si>
  <si>
    <t>CFM8952A&lt;ChlNa&gt;</t>
  </si>
  <si>
    <t>CFM8952A</t>
  </si>
  <si>
    <t>Monetario Nominal</t>
  </si>
  <si>
    <t>CFMBBVMONA</t>
  </si>
  <si>
    <t>CFM8952B&lt;ChlNa&gt;</t>
  </si>
  <si>
    <t>CFM8952B</t>
  </si>
  <si>
    <t>CFMBBVMPGB</t>
  </si>
  <si>
    <t>CFM8952C&lt;ChlNa&gt;</t>
  </si>
  <si>
    <t>CFM8952C</t>
  </si>
  <si>
    <t>CFMBBVMALC</t>
  </si>
  <si>
    <t>CFM8952V&lt;ChlNa&gt;</t>
  </si>
  <si>
    <t>CFM8952V</t>
  </si>
  <si>
    <t>CFMBBVMONV</t>
  </si>
  <si>
    <t>CFM8966A&lt;ChlNa&gt;</t>
  </si>
  <si>
    <t>CFM8966A</t>
  </si>
  <si>
    <t>Monetario Xii</t>
  </si>
  <si>
    <t>CFMBBVMOII</t>
  </si>
  <si>
    <t>CFM8966VIVIENDA&lt;ChlNa&gt;</t>
  </si>
  <si>
    <t>CFM8966VIVIENDA</t>
  </si>
  <si>
    <t>CFM8945B&lt;ChlNa&gt;</t>
  </si>
  <si>
    <t>CFM8945B</t>
  </si>
  <si>
    <t>Money</t>
  </si>
  <si>
    <t>CFMCCMONMB</t>
  </si>
  <si>
    <t>CFM8945F&lt;ChlNa&gt;</t>
  </si>
  <si>
    <t>CFM8945F</t>
  </si>
  <si>
    <t>CFMCCMONMF</t>
  </si>
  <si>
    <t>CFM8945I&lt;ChlNa&gt;</t>
  </si>
  <si>
    <t>CFM8945I</t>
  </si>
  <si>
    <t>CFMCCMONMI</t>
  </si>
  <si>
    <t>CFM8945IM&lt;ChlNa&gt;</t>
  </si>
  <si>
    <t>CFM8945IM</t>
  </si>
  <si>
    <t>CFM8606A&lt;ChlNa&gt;</t>
  </si>
  <si>
    <t>CFM8606A</t>
  </si>
  <si>
    <t>Money Market</t>
  </si>
  <si>
    <t>Larrain Vial Administradora General De Fondos S.A.</t>
  </si>
  <si>
    <t>CFMLVMMAKA</t>
  </si>
  <si>
    <t>CFM8606APV&lt;ChlNa&gt;</t>
  </si>
  <si>
    <t>CFM8606APV</t>
  </si>
  <si>
    <t>CFMLVMETVA</t>
  </si>
  <si>
    <t>CFM8606F&lt;ChlNa&gt;</t>
  </si>
  <si>
    <t>CFM8606F</t>
  </si>
  <si>
    <t>CFMLVMETF</t>
  </si>
  <si>
    <t>CFM8606I&lt;ChlNa&gt;</t>
  </si>
  <si>
    <t>CFM8606I</t>
  </si>
  <si>
    <t>CFMLVMMAKI</t>
  </si>
  <si>
    <t>CFM8606LV&lt;ChlNa&gt;</t>
  </si>
  <si>
    <t>CFM8606LV</t>
  </si>
  <si>
    <t>CFMLVMONEL</t>
  </si>
  <si>
    <t>CFM8606P&lt;ChlNa&gt;</t>
  </si>
  <si>
    <t>CFM8606P</t>
  </si>
  <si>
    <t>CFMLVMETP</t>
  </si>
  <si>
    <t>CFM9564A&lt;ChlNa&gt;</t>
  </si>
  <si>
    <t>CFM9564A</t>
  </si>
  <si>
    <t>Multiact Conservador</t>
  </si>
  <si>
    <t>CFMSURAMCA</t>
  </si>
  <si>
    <t>CFM9564AC&lt;ChlNa&gt;</t>
  </si>
  <si>
    <t>CFM9564AC</t>
  </si>
  <si>
    <t>CFMSUMACAC</t>
  </si>
  <si>
    <t>CFM9564AC-APV&lt;ChlNa&gt;</t>
  </si>
  <si>
    <t>CFM9564AC-APV</t>
  </si>
  <si>
    <t>CFMSUMACAP</t>
  </si>
  <si>
    <t>CFM9564B&lt;ChlNa&gt;</t>
  </si>
  <si>
    <t>CFM9564B</t>
  </si>
  <si>
    <t>CFMSURAMCB</t>
  </si>
  <si>
    <t>CFM9564C&lt;ChlNa&gt;</t>
  </si>
  <si>
    <t>CFM9564C</t>
  </si>
  <si>
    <t>CFMSURAMCC</t>
  </si>
  <si>
    <t>CFM9564D&lt;ChlNa&gt;</t>
  </si>
  <si>
    <t>CFM9564D</t>
  </si>
  <si>
    <t>CFMSURAMCD</t>
  </si>
  <si>
    <t>CFM9564E&lt;ChlNa&gt;</t>
  </si>
  <si>
    <t>CFM9564E</t>
  </si>
  <si>
    <t>CFMSURAMCE</t>
  </si>
  <si>
    <t>CFM9564F&lt;ChlNa&gt;</t>
  </si>
  <si>
    <t>CFM9564F</t>
  </si>
  <si>
    <t>CFMSURAMCF</t>
  </si>
  <si>
    <t>CFM9564H&lt;ChlNa&gt;</t>
  </si>
  <si>
    <t>CFM9564H</t>
  </si>
  <si>
    <t>CFMSURAMCH</t>
  </si>
  <si>
    <t>CFM9564I&lt;ChlNa&gt;</t>
  </si>
  <si>
    <t>CFM9564I</t>
  </si>
  <si>
    <t>CFMSURAMCI</t>
  </si>
  <si>
    <t>CFM9564J&lt;ChlNa&gt;</t>
  </si>
  <si>
    <t>CFM9564J</t>
  </si>
  <si>
    <t>CFMSURAMCJ</t>
  </si>
  <si>
    <t>CFM9564M&lt;ChlNa&gt;</t>
  </si>
  <si>
    <t>CFM9564M</t>
  </si>
  <si>
    <t>CFMSURAMCM</t>
  </si>
  <si>
    <t>CFM9473A&lt;ChlNa&gt;</t>
  </si>
  <si>
    <t>CFM9473A</t>
  </si>
  <si>
    <t>Multiactivo Agresivo</t>
  </si>
  <si>
    <t>CFMSURAMAA</t>
  </si>
  <si>
    <t>CFM9473AC&lt;ChlNa&gt;</t>
  </si>
  <si>
    <t>CFM9473AC</t>
  </si>
  <si>
    <t>CFMSURMAAC</t>
  </si>
  <si>
    <t>CFM9473AC-APV&lt;ChlNa&gt;</t>
  </si>
  <si>
    <t>CFM9473AC-APV</t>
  </si>
  <si>
    <t>CFMSURMAAP</t>
  </si>
  <si>
    <t>CFM9473B&lt;ChlNa&gt;</t>
  </si>
  <si>
    <t>CFM9473B</t>
  </si>
  <si>
    <t>CFMSURAMAB</t>
  </si>
  <si>
    <t>CFM9473C&lt;ChlNa&gt;</t>
  </si>
  <si>
    <t>CFM9473C</t>
  </si>
  <si>
    <t>CFMSURAMAC</t>
  </si>
  <si>
    <t>CFM9473D&lt;ChlNa&gt;</t>
  </si>
  <si>
    <t>CFM9473D</t>
  </si>
  <si>
    <t>CFMSURAMAD</t>
  </si>
  <si>
    <t>CFM9473E&lt;ChlNa&gt;</t>
  </si>
  <si>
    <t>CFM9473E</t>
  </si>
  <si>
    <t>CFMSURAMAE</t>
  </si>
  <si>
    <t>CFM9473F&lt;ChlNa&gt;</t>
  </si>
  <si>
    <t>CFM9473F</t>
  </si>
  <si>
    <t>CFMSURAMAF</t>
  </si>
  <si>
    <t>CFM9473H&lt;ChlNa&gt;</t>
  </si>
  <si>
    <t>CFM9473H</t>
  </si>
  <si>
    <t>CFMSURAMAH</t>
  </si>
  <si>
    <t>CFM9473I&lt;ChlNa&gt;</t>
  </si>
  <si>
    <t>CFM9473I</t>
  </si>
  <si>
    <t>CFMSURAMAI</t>
  </si>
  <si>
    <t>CFM9473J&lt;ChlNa&gt;</t>
  </si>
  <si>
    <t>CFM9473J</t>
  </si>
  <si>
    <t>CFMSURAMAJ</t>
  </si>
  <si>
    <t>CFM9473M&lt;ChlNa&gt;</t>
  </si>
  <si>
    <t>CFM9473M</t>
  </si>
  <si>
    <t>CFMSURAMAM</t>
  </si>
  <si>
    <t>CFM9474A&lt;ChlNa&gt;</t>
  </si>
  <si>
    <t>CFM9474A</t>
  </si>
  <si>
    <t>Multiactivo Moderado</t>
  </si>
  <si>
    <t>CFMSURAMMA</t>
  </si>
  <si>
    <t>CFM9474B&lt;ChlNa&gt;</t>
  </si>
  <si>
    <t>CFM9474B</t>
  </si>
  <si>
    <t>CFMSURAMMB</t>
  </si>
  <si>
    <t>CFM9474C&lt;ChlNa&gt;</t>
  </si>
  <si>
    <t>CFM9474C</t>
  </si>
  <si>
    <t>CFMSURAMMC</t>
  </si>
  <si>
    <t>CFM9474D&lt;ChlNa&gt;</t>
  </si>
  <si>
    <t>CFM9474D</t>
  </si>
  <si>
    <t>CFMSURAMMD</t>
  </si>
  <si>
    <t>CFM9474E&lt;ChlNa&gt;</t>
  </si>
  <si>
    <t>CFM9474E</t>
  </si>
  <si>
    <t>CFMSURAMME</t>
  </si>
  <si>
    <t>CFM9474F&lt;ChlNa&gt;</t>
  </si>
  <si>
    <t>CFM9474F</t>
  </si>
  <si>
    <t>CFMSURAMMF</t>
  </si>
  <si>
    <t>CFM9474H&lt;ChlNa&gt;</t>
  </si>
  <si>
    <t>CFM9474H</t>
  </si>
  <si>
    <t>CFMSURAMMH</t>
  </si>
  <si>
    <t>CFM9474I&lt;ChlNa&gt;</t>
  </si>
  <si>
    <t>CFM9474I</t>
  </si>
  <si>
    <t>CFMSURAMMI</t>
  </si>
  <si>
    <t>CFM9474J&lt;ChlNa&gt;</t>
  </si>
  <si>
    <t>CFM9474J</t>
  </si>
  <si>
    <t>CFMSURAMMJ</t>
  </si>
  <si>
    <t>CFM9474M&lt;ChlNa&gt;</t>
  </si>
  <si>
    <t>CFM9474M</t>
  </si>
  <si>
    <t>CFMSURAMMM</t>
  </si>
  <si>
    <t>CFM8924APV&lt;ChlNa&gt;</t>
  </si>
  <si>
    <t>CFM8924APV</t>
  </si>
  <si>
    <t>Mundo Activo</t>
  </si>
  <si>
    <t>CFMBICMUAB</t>
  </si>
  <si>
    <t>CFM8924CLASICA&lt;ChlNa&gt;</t>
  </si>
  <si>
    <t>CFM8924CLASICA</t>
  </si>
  <si>
    <t>CFMBICMUAA</t>
  </si>
  <si>
    <t>CFM8924D&lt;ChlNa&gt;</t>
  </si>
  <si>
    <t>CFM8924D</t>
  </si>
  <si>
    <t>CFMBICMUAD</t>
  </si>
  <si>
    <t>CFM8924E&lt;ChlNa&gt;</t>
  </si>
  <si>
    <t>CFM8924E</t>
  </si>
  <si>
    <t>CFMBICMUAE</t>
  </si>
  <si>
    <t>CFM8924G&lt;ChlNa&gt;</t>
  </si>
  <si>
    <t>CFM8924G</t>
  </si>
  <si>
    <t>CFM8924INSTITUC&lt;ChlNa&gt;</t>
  </si>
  <si>
    <t>CFM8924INSTITUC</t>
  </si>
  <si>
    <t>CFMBICMUAI</t>
  </si>
  <si>
    <t>CFM8924K</t>
  </si>
  <si>
    <t>CFM8924LARGOPLA&lt;ChlNa&gt;</t>
  </si>
  <si>
    <t>CFM8924LARGOPLA</t>
  </si>
  <si>
    <t>CFMBICMUAF</t>
  </si>
  <si>
    <t>CFM8924LIQUIDEZ&lt;ChlNa&gt;</t>
  </si>
  <si>
    <t>CFM8924LIQUIDEZ</t>
  </si>
  <si>
    <t>CFMBICMUAC</t>
  </si>
  <si>
    <t>CFM8924PATRIMON&lt;ChlNa&gt;</t>
  </si>
  <si>
    <t>CFM8924PATRIMON</t>
  </si>
  <si>
    <t>CFMBICMUAJ</t>
  </si>
  <si>
    <t>CFM9570A&lt;ChlNa&gt;</t>
  </si>
  <si>
    <t>CFM9570A</t>
  </si>
  <si>
    <t>Norris</t>
  </si>
  <si>
    <t>CFMFTLRNA</t>
  </si>
  <si>
    <t>CFM9570APV&lt;ChlNa&gt;</t>
  </si>
  <si>
    <t>CFM9570APV</t>
  </si>
  <si>
    <t>CFM8991APV&lt;ChlNa&gt;</t>
  </si>
  <si>
    <t>CFM8991APV</t>
  </si>
  <si>
    <t>Oportunidad Energia</t>
  </si>
  <si>
    <t>CFM8991GLOBA&lt;ChlNa&gt;</t>
  </si>
  <si>
    <t>CFM8991GLOBA</t>
  </si>
  <si>
    <t>CFM8991INVER&lt;ChlNa&gt;</t>
  </si>
  <si>
    <t>CFM8991INVER</t>
  </si>
  <si>
    <t>CFM8991PATRI&lt;ChlNa&gt;</t>
  </si>
  <si>
    <t>CFM8991PATRI</t>
  </si>
  <si>
    <t>CFM8991PERSO&lt;ChlNa&gt;</t>
  </si>
  <si>
    <t>CFM8991PERSO</t>
  </si>
  <si>
    <t>CFM9065UNICA&lt;ChlNa&gt;</t>
  </si>
  <si>
    <t>CFM9065UNICA</t>
  </si>
  <si>
    <t>Oportunidad Europa</t>
  </si>
  <si>
    <t>CFMBBVOPAU</t>
  </si>
  <si>
    <t>CFM8555A</t>
  </si>
  <si>
    <t>Oportunidades Sector</t>
  </si>
  <si>
    <t>CFMBCHOSEA</t>
  </si>
  <si>
    <t>CFM8555B&lt;ChlNa&gt;</t>
  </si>
  <si>
    <t>CFM8555B</t>
  </si>
  <si>
    <t>CFMBCHEESB</t>
  </si>
  <si>
    <t>CFM8555BPLUS&lt;ChlNa&gt;</t>
  </si>
  <si>
    <t>CFM8555BPLUS</t>
  </si>
  <si>
    <t>CFMBCHPABP</t>
  </si>
  <si>
    <t>CFM8555L&lt;ChlNa&gt;</t>
  </si>
  <si>
    <t>CFM8555L</t>
  </si>
  <si>
    <t>CFM8907A&lt;ChlNa&gt;</t>
  </si>
  <si>
    <t>CFM8907A</t>
  </si>
  <si>
    <t>Optimo</t>
  </si>
  <si>
    <t>CFMBNSOPTI</t>
  </si>
  <si>
    <t>CFM8907APV&lt;ChlNa&gt;</t>
  </si>
  <si>
    <t>CFM8907APV</t>
  </si>
  <si>
    <t>CFM8907F&lt;ChlNa&gt;</t>
  </si>
  <si>
    <t>CFM8907F</t>
  </si>
  <si>
    <t>CFM9033A&lt;ChlNa&gt;</t>
  </si>
  <si>
    <t>CFM9033A</t>
  </si>
  <si>
    <t>Permanencia</t>
  </si>
  <si>
    <t>CFMPRIPERA</t>
  </si>
  <si>
    <t>CFM9033B&lt;ChlNa&gt;</t>
  </si>
  <si>
    <t>CFM9033B</t>
  </si>
  <si>
    <t>CFMPRIPERB</t>
  </si>
  <si>
    <t>CFM9033C&lt;ChlNa&gt;</t>
  </si>
  <si>
    <t>CFM9033C</t>
  </si>
  <si>
    <t>CFMBANPIC</t>
  </si>
  <si>
    <t>CFM9033G&lt;ChlNa&gt;</t>
  </si>
  <si>
    <t>CFM9033G</t>
  </si>
  <si>
    <t>CFMPRIPERG</t>
  </si>
  <si>
    <t>CFM9033I&lt;ChlNa&gt;</t>
  </si>
  <si>
    <t>CFM9033I</t>
  </si>
  <si>
    <t>CFMPRIPELI</t>
  </si>
  <si>
    <t>CFM9033LP180&lt;ChlNa&gt;</t>
  </si>
  <si>
    <t>CFM9033LP180</t>
  </si>
  <si>
    <t>CFMPRIPE18</t>
  </si>
  <si>
    <t>CFM9033LP3&lt;ChlNa&gt;</t>
  </si>
  <si>
    <t>CFM9033LP3</t>
  </si>
  <si>
    <t>CFMPRIPEP3</t>
  </si>
  <si>
    <t>CFM9033LPI&lt;ChlNa&gt;</t>
  </si>
  <si>
    <t>CFM9033LPI</t>
  </si>
  <si>
    <t>CFMPRIPEPI</t>
  </si>
  <si>
    <t>CFM9033O&lt;ChlNa&gt;</t>
  </si>
  <si>
    <t>CFM9033O</t>
  </si>
  <si>
    <t>CFMPRIPERO</t>
  </si>
  <si>
    <t>CFM9033PLAN1&lt;ChlNa&gt;</t>
  </si>
  <si>
    <t>CFM9033PLAN1</t>
  </si>
  <si>
    <t>CFMPRIPEN1</t>
  </si>
  <si>
    <t>CFM9033PLAN2&lt;ChlNa&gt;</t>
  </si>
  <si>
    <t>CFM9033PLAN2</t>
  </si>
  <si>
    <t>CFMPRIPEN2</t>
  </si>
  <si>
    <t>CFM9033PLAN3&lt;ChlNa&gt;</t>
  </si>
  <si>
    <t>CFM9033PLAN3</t>
  </si>
  <si>
    <t>CFMPRIPEN3</t>
  </si>
  <si>
    <t>CFM9033PLAN4&lt;ChlNa&gt;</t>
  </si>
  <si>
    <t>CFM9033PLAN4</t>
  </si>
  <si>
    <t>CFMPRIPEN4</t>
  </si>
  <si>
    <t>CFM9569A&lt;ChlNa&gt;</t>
  </si>
  <si>
    <t>CFM9569A</t>
  </si>
  <si>
    <t>Pitt</t>
  </si>
  <si>
    <t>CFMFTLMPA</t>
  </si>
  <si>
    <t>CFM9569APV&lt;ChlNa&gt;</t>
  </si>
  <si>
    <t>CFM9569APV</t>
  </si>
  <si>
    <t>CFM9630UNICA</t>
  </si>
  <si>
    <t>Plus Viii</t>
  </si>
  <si>
    <t>CFM8245A&lt;ChlNa&gt;</t>
  </si>
  <si>
    <t>CFM8245A</t>
  </si>
  <si>
    <t>Portfolio Lider</t>
  </si>
  <si>
    <t>CFMLVPOLID</t>
  </si>
  <si>
    <t>CFM8245APV&lt;ChlNa&gt;</t>
  </si>
  <si>
    <t>CFM8245APV</t>
  </si>
  <si>
    <t>CFMLVPERVA</t>
  </si>
  <si>
    <t>CFM8245APV-AP&lt;ChlNa&gt;</t>
  </si>
  <si>
    <t>CFM8245APV-AP</t>
  </si>
  <si>
    <t>APV-AP</t>
  </si>
  <si>
    <t>CFM8245F&lt;ChlNa&gt;</t>
  </si>
  <si>
    <t>CFM8245F</t>
  </si>
  <si>
    <t>CFMLVPERF</t>
  </si>
  <si>
    <t>CFM8245I&lt;ChlNa&gt;</t>
  </si>
  <si>
    <t>CFM8245I</t>
  </si>
  <si>
    <t>CFMLVLIDEI</t>
  </si>
  <si>
    <t>CFM8245LV&lt;ChlNa&gt;</t>
  </si>
  <si>
    <t>CFM8245LV</t>
  </si>
  <si>
    <t>CFMLVLIDEL</t>
  </si>
  <si>
    <t>CFM8245P&lt;ChlNa&gt;</t>
  </si>
  <si>
    <t>CFM8245P</t>
  </si>
  <si>
    <t>CFMLVPERP</t>
  </si>
  <si>
    <t>CFM8438A&lt;ChlNa&gt;</t>
  </si>
  <si>
    <t>CFM8438A</t>
  </si>
  <si>
    <t>Principal Asia</t>
  </si>
  <si>
    <t>CFMPRIASIA</t>
  </si>
  <si>
    <t>CFM8438B&lt;ChlNa&gt;</t>
  </si>
  <si>
    <t>CFM8438B</t>
  </si>
  <si>
    <t>CFMPRIASIB</t>
  </si>
  <si>
    <t>CFM8438C&lt;ChlNa&gt;</t>
  </si>
  <si>
    <t>CFM8438C</t>
  </si>
  <si>
    <t>CFMPRIASIC</t>
  </si>
  <si>
    <t>CFM8438G&lt;ChlNa&gt;</t>
  </si>
  <si>
    <t>CFM8438G</t>
  </si>
  <si>
    <t>CFMPRIASIG</t>
  </si>
  <si>
    <t>CFM8438LP180&lt;ChlNa&gt;</t>
  </si>
  <si>
    <t>CFM8438LP180</t>
  </si>
  <si>
    <t>CFMPRIASIF</t>
  </si>
  <si>
    <t>CFM8438LP3&lt;ChlNa&gt;</t>
  </si>
  <si>
    <t>CFM8438LP3</t>
  </si>
  <si>
    <t>CFMPRIASIE</t>
  </si>
  <si>
    <t>CFM8438LPI&lt;ChlNa&gt;</t>
  </si>
  <si>
    <t>CFM8438LPI</t>
  </si>
  <si>
    <t>CFMPRIASPI</t>
  </si>
  <si>
    <t>CFM8438O&lt;ChlNa&gt;</t>
  </si>
  <si>
    <t>CFM8438O</t>
  </si>
  <si>
    <t>CFMPRIASIO</t>
  </si>
  <si>
    <t>CFM8438PLAN1&lt;ChlNa&gt;</t>
  </si>
  <si>
    <t>CFM8438PLAN1</t>
  </si>
  <si>
    <t>CFMPRIASN1</t>
  </si>
  <si>
    <t>CFM8438PLAN2&lt;ChlNa&gt;</t>
  </si>
  <si>
    <t>CFM8438PLAN2</t>
  </si>
  <si>
    <t>CFMPRIASN2</t>
  </si>
  <si>
    <t>CFM8438PLAN3&lt;ChlNa&gt;</t>
  </si>
  <si>
    <t>CFM8438PLAN3</t>
  </si>
  <si>
    <t>CFMPRIASN3</t>
  </si>
  <si>
    <t>CFM8438PLAN4&lt;ChlNa&gt;</t>
  </si>
  <si>
    <t>CFM8438PLAN4</t>
  </si>
  <si>
    <t>CFMPRIASN4</t>
  </si>
  <si>
    <t>CFM8089A&lt;ChlNa&gt;</t>
  </si>
  <si>
    <t>CFM8089A</t>
  </si>
  <si>
    <t>Progresion</t>
  </si>
  <si>
    <t>CFMPRIPRGA</t>
  </si>
  <si>
    <t>CFM8089B&lt;ChlNa&gt;</t>
  </si>
  <si>
    <t>CFM8089B</t>
  </si>
  <si>
    <t>CFMPRIPRGB</t>
  </si>
  <si>
    <t>CFM8089C&lt;ChlNa&gt;</t>
  </si>
  <si>
    <t>CFM8089C</t>
  </si>
  <si>
    <t>CFMPRIPRGC</t>
  </si>
  <si>
    <t>CFM8089G&lt;ChlNa&gt;</t>
  </si>
  <si>
    <t>CFM8089G</t>
  </si>
  <si>
    <t>CFMPRIPRGG</t>
  </si>
  <si>
    <t>CFM8089I</t>
  </si>
  <si>
    <t>CFM8089LP180&lt;ChlNa&gt;</t>
  </si>
  <si>
    <t>CFM8089LP180</t>
  </si>
  <si>
    <t>CFMPRIPRGF</t>
  </si>
  <si>
    <t>CFM8089LP3&lt;ChlNa&gt;</t>
  </si>
  <si>
    <t>CFM8089LP3</t>
  </si>
  <si>
    <t>CFMPRIPRGE</t>
  </si>
  <si>
    <t>CFM8089LPI&lt;ChlNa&gt;</t>
  </si>
  <si>
    <t>CFM8089LPI</t>
  </si>
  <si>
    <t>CFMPRIPRPI</t>
  </si>
  <si>
    <t>CFM8089O&lt;ChlNa&gt;</t>
  </si>
  <si>
    <t>CFM8089O</t>
  </si>
  <si>
    <t>CFMPRIPRGO</t>
  </si>
  <si>
    <t>CFM8089PLAN1&lt;ChlNa&gt;</t>
  </si>
  <si>
    <t>CFM8089PLAN1</t>
  </si>
  <si>
    <t>CFMPRIPRN1</t>
  </si>
  <si>
    <t>CFM8089PLAN2&lt;ChlNa&gt;</t>
  </si>
  <si>
    <t>CFM8089PLAN2</t>
  </si>
  <si>
    <t>CFMPRIPRN2</t>
  </si>
  <si>
    <t>CFM8089PLAN3&lt;ChlNa&gt;</t>
  </si>
  <si>
    <t>CFM8089PLAN3</t>
  </si>
  <si>
    <t>CFMPRIPRN3</t>
  </si>
  <si>
    <t>CFM8089PLAN4&lt;ChlNa&gt;</t>
  </si>
  <si>
    <t>CFM8089PLAN4</t>
  </si>
  <si>
    <t>CFMPRIPRN4</t>
  </si>
  <si>
    <t>CFM8788A&lt;ChlNa&gt;</t>
  </si>
  <si>
    <t>CFM8788A</t>
  </si>
  <si>
    <t>Proteccion</t>
  </si>
  <si>
    <t>CFMLVPROTA</t>
  </si>
  <si>
    <t>CFM8788APV&lt;ChlNa&gt;</t>
  </si>
  <si>
    <t>CFM8788APV</t>
  </si>
  <si>
    <t>CFMLVPTAPV</t>
  </si>
  <si>
    <t>CFM8788APV-AP&lt;ChlNa&gt;</t>
  </si>
  <si>
    <t>CFM8788APV-AP</t>
  </si>
  <si>
    <t>CFM8788F&lt;ChlNa&gt;</t>
  </si>
  <si>
    <t>CFM8788F</t>
  </si>
  <si>
    <t>CFMLVPROTF</t>
  </si>
  <si>
    <t>CFM8788I&lt;ChlNa&gt;</t>
  </si>
  <si>
    <t>CFM8788I</t>
  </si>
  <si>
    <t>CFMLVPONI</t>
  </si>
  <si>
    <t>CFM8788P&lt;ChlNa&gt;</t>
  </si>
  <si>
    <t>CFM8788P</t>
  </si>
  <si>
    <t>CFMLVPONP</t>
  </si>
  <si>
    <t>CFM8788X&lt;ChlNa&gt;</t>
  </si>
  <si>
    <t>CFM8788X</t>
  </si>
  <si>
    <t>CFMLVPROTX</t>
  </si>
  <si>
    <t>CFM8316A&lt;ChlNa&gt;</t>
  </si>
  <si>
    <t>CFM8316A</t>
  </si>
  <si>
    <t>Proteccion Bancoestado</t>
  </si>
  <si>
    <t>CFMESTPROA</t>
  </si>
  <si>
    <t>CFM8316APV&lt;ChlNa&gt;</t>
  </si>
  <si>
    <t>CFM8316APV</t>
  </si>
  <si>
    <t>CFMESTPTAV</t>
  </si>
  <si>
    <t>CFM8316B&lt;ChlNa&gt;</t>
  </si>
  <si>
    <t>CFM8316B</t>
  </si>
  <si>
    <t>CFMESTPROB</t>
  </si>
  <si>
    <t>CFM8316BE&lt;ChlNa&gt;</t>
  </si>
  <si>
    <t>CFM8316BE</t>
  </si>
  <si>
    <t>CFM8316C&lt;ChlNa&gt;</t>
  </si>
  <si>
    <t>CFM8316C</t>
  </si>
  <si>
    <t>CFMESTPROC</t>
  </si>
  <si>
    <t>CFM8316F&lt;ChlNa&gt;</t>
  </si>
  <si>
    <t>CFM8316F</t>
  </si>
  <si>
    <t>CFMESTPROF</t>
  </si>
  <si>
    <t>CFM8316I&lt;ChlNa&gt;</t>
  </si>
  <si>
    <t>CFM8316I</t>
  </si>
  <si>
    <t>CFMESTPROI</t>
  </si>
  <si>
    <t>CFM8316IPA&lt;ChlNa&gt;</t>
  </si>
  <si>
    <t>CFM8316IPA</t>
  </si>
  <si>
    <t>CFM8316VIVIENDA&lt;ChlNa&gt;</t>
  </si>
  <si>
    <t>CFM8316VIVIENDA</t>
  </si>
  <si>
    <t>CFM9038A</t>
  </si>
  <si>
    <t>Quant Global</t>
  </si>
  <si>
    <t>CFMBCHQGSA</t>
  </si>
  <si>
    <t>CFM9038B</t>
  </si>
  <si>
    <t>CFMBCHQGSB</t>
  </si>
  <si>
    <t>CFM9038L</t>
  </si>
  <si>
    <t>CFM9259A&lt;ChlNa&gt;</t>
  </si>
  <si>
    <t>CFM9259A</t>
  </si>
  <si>
    <t>Refugio Nominal</t>
  </si>
  <si>
    <t>Zurich Administradora General De Fondos S.A.</t>
  </si>
  <si>
    <t>CFMZURRNOA</t>
  </si>
  <si>
    <t>CFM9259B&lt;ChlNa&gt;</t>
  </si>
  <si>
    <t>CFM9259B</t>
  </si>
  <si>
    <t>CFMZURRNOB</t>
  </si>
  <si>
    <t>CFM9259C&lt;ChlNa&gt;</t>
  </si>
  <si>
    <t>CFM9259C</t>
  </si>
  <si>
    <t>CFMZURRNOC</t>
  </si>
  <si>
    <t>CFM9259D&lt;ChlNa&gt;</t>
  </si>
  <si>
    <t>CFM9259D</t>
  </si>
  <si>
    <t>CFMZURRNOD</t>
  </si>
  <si>
    <t>CFM9259E-APV&lt;ChlNa&gt;</t>
  </si>
  <si>
    <t>CFM9259E-APV</t>
  </si>
  <si>
    <t>CFMZURRNOE</t>
  </si>
  <si>
    <t>CFM9259H-APV&lt;ChlNa&gt;</t>
  </si>
  <si>
    <t>CFM9259H-APV</t>
  </si>
  <si>
    <t>H-APV</t>
  </si>
  <si>
    <t>CFMZURRNOH</t>
  </si>
  <si>
    <t>CFM9259I&lt;ChlNa&gt;</t>
  </si>
  <si>
    <t>CFM9259I</t>
  </si>
  <si>
    <t>CFMZURRNOI</t>
  </si>
  <si>
    <t>CFM9259P&lt;ChlNa&gt;</t>
  </si>
  <si>
    <t>CFM9259P</t>
  </si>
  <si>
    <t>CFM9260A&lt;ChlNa&gt;</t>
  </si>
  <si>
    <t>CFM9260A</t>
  </si>
  <si>
    <t>Refugio Uf</t>
  </si>
  <si>
    <t>CFMZURRUFA</t>
  </si>
  <si>
    <t>CFM9260B&lt;ChlNa&gt;</t>
  </si>
  <si>
    <t>CFM9260B</t>
  </si>
  <si>
    <t>CFMZURRUFB</t>
  </si>
  <si>
    <t>CFM9260C&lt;ChlNa&gt;</t>
  </si>
  <si>
    <t>CFM9260C</t>
  </si>
  <si>
    <t>CFMZURRUFC</t>
  </si>
  <si>
    <t>CFM9260D&lt;ChlNa&gt;</t>
  </si>
  <si>
    <t>CFM9260D</t>
  </si>
  <si>
    <t>CFMZURRUFD</t>
  </si>
  <si>
    <t>CFM9260E-APV&lt;ChlNa&gt;</t>
  </si>
  <si>
    <t>CFM9260E-APV</t>
  </si>
  <si>
    <t>CFMZURRUFE</t>
  </si>
  <si>
    <t>CFM9260H-APV&lt;ChlNa&gt;</t>
  </si>
  <si>
    <t>CFM9260H-APV</t>
  </si>
  <si>
    <t>CFMZURRUFH</t>
  </si>
  <si>
    <t>CFM9260I&lt;ChlNa&gt;</t>
  </si>
  <si>
    <t>CFM9260I</t>
  </si>
  <si>
    <t>CFMZURRUFI</t>
  </si>
  <si>
    <t>CFM9260P&lt;ChlNa&gt;</t>
  </si>
  <si>
    <t>CFM9260P</t>
  </si>
  <si>
    <t>CFM8036APV&lt;ChlNa&gt;</t>
  </si>
  <si>
    <t>CFM8036APV</t>
  </si>
  <si>
    <t>Rendimiento</t>
  </si>
  <si>
    <t>CFMBCIRTOV</t>
  </si>
  <si>
    <t>CFM8036BCI&lt;ChlNa&gt;</t>
  </si>
  <si>
    <t>CFM8036BCI</t>
  </si>
  <si>
    <t>CFM8036CLASI&lt;ChlNa&gt;</t>
  </si>
  <si>
    <t>CFM8036CLASI</t>
  </si>
  <si>
    <t>CFMBCIRCLA</t>
  </si>
  <si>
    <t>CFM8036FAMIL&lt;ChlNa&gt;</t>
  </si>
  <si>
    <t>CFM8036FAMIL</t>
  </si>
  <si>
    <t>CFMBCIRFAM</t>
  </si>
  <si>
    <t>CFM8950A&lt;ChlNa&gt;</t>
  </si>
  <si>
    <t>CFM8950A</t>
  </si>
  <si>
    <t>Renta Activa</t>
  </si>
  <si>
    <t>CFMCFNRACA</t>
  </si>
  <si>
    <t>CFM8950B&lt;ChlNa&gt;</t>
  </si>
  <si>
    <t>CFM8950B</t>
  </si>
  <si>
    <t>CFMCFNRACB</t>
  </si>
  <si>
    <t>CFM8950B-APV&lt;ChlNa&gt;</t>
  </si>
  <si>
    <t>CFM8950B-APV</t>
  </si>
  <si>
    <t>CFMCFNRABV</t>
  </si>
  <si>
    <t>CFM8950C&lt;ChlNa&gt;</t>
  </si>
  <si>
    <t>CFM8950C</t>
  </si>
  <si>
    <t>CFMCFNRACC</t>
  </si>
  <si>
    <t>CFM8950C-APV&lt;ChlNa&gt;</t>
  </si>
  <si>
    <t>CFM8950C-APV</t>
  </si>
  <si>
    <t>C-APV</t>
  </si>
  <si>
    <t>CFMCFNRACV</t>
  </si>
  <si>
    <t>CFM8950F&lt;ChlNa&gt;</t>
  </si>
  <si>
    <t>CFM8950F</t>
  </si>
  <si>
    <t>CFM8950F-APV&lt;ChlNa&gt;</t>
  </si>
  <si>
    <t>CFM8950F-APV</t>
  </si>
  <si>
    <t>CFM8950I&lt;ChlNa&gt;</t>
  </si>
  <si>
    <t>CFM8950I</t>
  </si>
  <si>
    <t>CFMCFNRACI</t>
  </si>
  <si>
    <t>CFM8950I-APV&lt;ChlNa&gt;</t>
  </si>
  <si>
    <t>CFM8950I-APV</t>
  </si>
  <si>
    <t>CFMCELAPVI</t>
  </si>
  <si>
    <t>CFM9003A&lt;ChlNa&gt;</t>
  </si>
  <si>
    <t>CFM9003A</t>
  </si>
  <si>
    <t>CFMSURRACA</t>
  </si>
  <si>
    <t>CFM9003AC&lt;ChlNa&gt;</t>
  </si>
  <si>
    <t>CFM9003AC</t>
  </si>
  <si>
    <t>CFMSURRAAC</t>
  </si>
  <si>
    <t>CFM9003AC-APV&lt;ChlNa&gt;</t>
  </si>
  <si>
    <t>CFM9003AC-APV</t>
  </si>
  <si>
    <t>CFMSURRAAP</t>
  </si>
  <si>
    <t>CFM9003B&lt;ChlNa&gt;</t>
  </si>
  <si>
    <t>CFM9003B</t>
  </si>
  <si>
    <t>CFMSURRACB</t>
  </si>
  <si>
    <t>CFM9003C&lt;ChlNa&gt;</t>
  </si>
  <si>
    <t>CFM9003C</t>
  </si>
  <si>
    <t>CFMSURRACC</t>
  </si>
  <si>
    <t>CFM9003D&lt;ChlNa&gt;</t>
  </si>
  <si>
    <t>CFM9003D</t>
  </si>
  <si>
    <t>CFMSURRACD</t>
  </si>
  <si>
    <t>CFM9003E&lt;ChlNa&gt;</t>
  </si>
  <si>
    <t>CFM9003E</t>
  </si>
  <si>
    <t>CFMSURRACE</t>
  </si>
  <si>
    <t>CFM9003F&lt;ChlNa&gt;</t>
  </si>
  <si>
    <t>CFM9003F</t>
  </si>
  <si>
    <t>CFMSURRACF</t>
  </si>
  <si>
    <t>CFM9003H&lt;ChlNa&gt;</t>
  </si>
  <si>
    <t>CFM9003H</t>
  </si>
  <si>
    <t>CFMSURRACH</t>
  </si>
  <si>
    <t>CFM9003I&lt;ChlNa&gt;</t>
  </si>
  <si>
    <t>CFM9003I</t>
  </si>
  <si>
    <t>CFMSURRACI</t>
  </si>
  <si>
    <t>CFM9003M&lt;ChlNa&gt;</t>
  </si>
  <si>
    <t>CFM9003M</t>
  </si>
  <si>
    <t>CFMSURACTM</t>
  </si>
  <si>
    <t>CFM9003SURA&lt;ChlNa&gt;</t>
  </si>
  <si>
    <t>CFM9003SURA</t>
  </si>
  <si>
    <t>SURA</t>
  </si>
  <si>
    <t>CFM9328A</t>
  </si>
  <si>
    <t>Renta Alianza Pacifi</t>
  </si>
  <si>
    <t>CFMSURRALA</t>
  </si>
  <si>
    <t>CFM9328AC</t>
  </si>
  <si>
    <t>CFMSRAPSAC</t>
  </si>
  <si>
    <t>CFM9328AC-APV</t>
  </si>
  <si>
    <t>CFMSRAPACA</t>
  </si>
  <si>
    <t>CFM9328B</t>
  </si>
  <si>
    <t>CFMSURRALB</t>
  </si>
  <si>
    <t>CFM9328C</t>
  </si>
  <si>
    <t>CFMSURRALC</t>
  </si>
  <si>
    <t>CFM9328D</t>
  </si>
  <si>
    <t>CFMSURRALD</t>
  </si>
  <si>
    <t>CFM9328E</t>
  </si>
  <si>
    <t>CFMSURRALE</t>
  </si>
  <si>
    <t>CFM9328F</t>
  </si>
  <si>
    <t>CFMSURRALF</t>
  </si>
  <si>
    <t>CFM9328H</t>
  </si>
  <si>
    <t>CFMSURRALH</t>
  </si>
  <si>
    <t>CFM9328I</t>
  </si>
  <si>
    <t>CFMSURRALI</t>
  </si>
  <si>
    <t>CFM9328M</t>
  </si>
  <si>
    <t>CFMSURRALM</t>
  </si>
  <si>
    <t>CFM9021APV&lt;ChlNa&gt;</t>
  </si>
  <si>
    <t>CFM9021APV</t>
  </si>
  <si>
    <t>Renta Chilena</t>
  </si>
  <si>
    <t>CFMBBVRCHV</t>
  </si>
  <si>
    <t>CFM9021E&lt;ChlNa&gt;</t>
  </si>
  <si>
    <t>CFM9021E</t>
  </si>
  <si>
    <t>CFMBBVRCHE</t>
  </si>
  <si>
    <t>CFM9021PERSO&lt;ChlNa&gt;</t>
  </si>
  <si>
    <t>CFM9021PERSO</t>
  </si>
  <si>
    <t>CFMBBVRCHP</t>
  </si>
  <si>
    <t>CFM8956A&lt;ChlNa&gt;</t>
  </si>
  <si>
    <t>CFM8956A</t>
  </si>
  <si>
    <t>Renta Corporativa</t>
  </si>
  <si>
    <t>CFMSURCLPA</t>
  </si>
  <si>
    <t>CFM8956AC&lt;ChlNa&gt;</t>
  </si>
  <si>
    <t>CFM8956AC</t>
  </si>
  <si>
    <t>CFMSURCLAC</t>
  </si>
  <si>
    <t>CFM8956AC-APV&lt;ChlNa&gt;</t>
  </si>
  <si>
    <t>CFM8956AC-APV</t>
  </si>
  <si>
    <t>CFMSURCLAP</t>
  </si>
  <si>
    <t>CFM8956B&lt;ChlNa&gt;</t>
  </si>
  <si>
    <t>CFM8956B</t>
  </si>
  <si>
    <t>CFMSURCLPB</t>
  </si>
  <si>
    <t>CFM8956C&lt;ChlNa&gt;</t>
  </si>
  <si>
    <t>CFM8956C</t>
  </si>
  <si>
    <t>CFMSURCLPC</t>
  </si>
  <si>
    <t>CFM8956D&lt;ChlNa&gt;</t>
  </si>
  <si>
    <t>CFM8956D</t>
  </si>
  <si>
    <t>CFMSURCLPD</t>
  </si>
  <si>
    <t>CFM8956E&lt;ChlNa&gt;</t>
  </si>
  <si>
    <t>CFM8956E</t>
  </si>
  <si>
    <t>CFMSURCLPE</t>
  </si>
  <si>
    <t>CFM8956F&lt;ChlNa&gt;</t>
  </si>
  <si>
    <t>CFM8956F</t>
  </si>
  <si>
    <t>CFMSURCLPF</t>
  </si>
  <si>
    <t>CFM8956H&lt;ChlNa&gt;</t>
  </si>
  <si>
    <t>CFM8956H</t>
  </si>
  <si>
    <t>CFMSURCLPH</t>
  </si>
  <si>
    <t>CFM8956I&lt;ChlNa&gt;</t>
  </si>
  <si>
    <t>CFM8956I</t>
  </si>
  <si>
    <t>CFMSURCLPI</t>
  </si>
  <si>
    <t>CFM8956M&lt;ChlNa&gt;</t>
  </si>
  <si>
    <t>CFM8956M</t>
  </si>
  <si>
    <t>CFMSURRVAM</t>
  </si>
  <si>
    <t>CFM8956SURA&lt;ChlNa&gt;</t>
  </si>
  <si>
    <t>CFM8956SURA</t>
  </si>
  <si>
    <t>CFMSURRVAS</t>
  </si>
  <si>
    <t>CFM9106A&lt;ChlNa&gt;</t>
  </si>
  <si>
    <t>CFM9106A</t>
  </si>
  <si>
    <t>Renta Corto Plazo</t>
  </si>
  <si>
    <t>CFMSURCPLA</t>
  </si>
  <si>
    <t>CFM9106AC&lt;ChlNa&gt;</t>
  </si>
  <si>
    <t>CFM9106AC</t>
  </si>
  <si>
    <t>CFMSURCPAC</t>
  </si>
  <si>
    <t>CFM9106AC-APV&lt;ChlNa&gt;</t>
  </si>
  <si>
    <t>CFM9106AC-APV</t>
  </si>
  <si>
    <t>CFMSURCPAP</t>
  </si>
  <si>
    <t>CFM9106B&lt;ChlNa&gt;</t>
  </si>
  <si>
    <t>CFM9106B</t>
  </si>
  <si>
    <t>CFMSURCPLB</t>
  </si>
  <si>
    <t>CFM9106C&lt;ChlNa&gt;</t>
  </si>
  <si>
    <t>CFM9106C</t>
  </si>
  <si>
    <t>CFMSURCPLC</t>
  </si>
  <si>
    <t>CFM9106D&lt;ChlNa&gt;</t>
  </si>
  <si>
    <t>CFM9106D</t>
  </si>
  <si>
    <t>CFMSURCPLD</t>
  </si>
  <si>
    <t>CFM9106E&lt;ChlNa&gt;</t>
  </si>
  <si>
    <t>CFM9106E</t>
  </si>
  <si>
    <t>CFMSURCPLE</t>
  </si>
  <si>
    <t>CFM9106F&lt;ChlNa&gt;</t>
  </si>
  <si>
    <t>CFM9106F</t>
  </si>
  <si>
    <t>CFMSURCPLF</t>
  </si>
  <si>
    <t>CFM9106H&lt;ChlNa&gt;</t>
  </si>
  <si>
    <t>CFM9106H</t>
  </si>
  <si>
    <t>CFMSURCPLH</t>
  </si>
  <si>
    <t>CFM9106I&lt;ChlNa&gt;</t>
  </si>
  <si>
    <t>CFM9106I</t>
  </si>
  <si>
    <t>CFMSURCPLI</t>
  </si>
  <si>
    <t>CFM9106M&lt;ChlNa&gt;</t>
  </si>
  <si>
    <t>CFM9106M</t>
  </si>
  <si>
    <t>CFMSURRCPM</t>
  </si>
  <si>
    <t>CFM9106SURA&lt;ChlNa&gt;</t>
  </si>
  <si>
    <t>CFM9106SURA</t>
  </si>
  <si>
    <t>CFMSURRCPS</t>
  </si>
  <si>
    <t>CFM9834APV&lt;ChlNa&gt;</t>
  </si>
  <si>
    <t>CFM9834APV</t>
  </si>
  <si>
    <t>Renta Dinamica Globa</t>
  </si>
  <si>
    <t>CFM9834F1&lt;ChlNa&gt;</t>
  </si>
  <si>
    <t>CFM9834F1</t>
  </si>
  <si>
    <t>CFM9834F2&lt;ChlNa&gt;</t>
  </si>
  <si>
    <t>CFM9834F2</t>
  </si>
  <si>
    <t>CFM9834F3&lt;ChlNa&gt;</t>
  </si>
  <si>
    <t>CFM9834F3</t>
  </si>
  <si>
    <t>CFM9834F4&lt;ChlNa&gt;</t>
  </si>
  <si>
    <t>CFM9834F4</t>
  </si>
  <si>
    <t>CFM9834F5&lt;ChlNa&gt;</t>
  </si>
  <si>
    <t>CFM9834F5</t>
  </si>
  <si>
    <t>CFM9834IT&lt;ChlNa&gt;</t>
  </si>
  <si>
    <t>CFM9834IT</t>
  </si>
  <si>
    <t>CFM8619A&lt;ChlNa&gt;</t>
  </si>
  <si>
    <t>CFM8619A</t>
  </si>
  <si>
    <t>Renta Emergente</t>
  </si>
  <si>
    <t>CFMPRIREMA</t>
  </si>
  <si>
    <t>CFM8619B&lt;ChlNa&gt;</t>
  </si>
  <si>
    <t>CFM8619B</t>
  </si>
  <si>
    <t>CFMPRIREMB</t>
  </si>
  <si>
    <t>CFM8619C&lt;ChlNa&gt;</t>
  </si>
  <si>
    <t>CFM8619C</t>
  </si>
  <si>
    <t>CFMPRIREMC</t>
  </si>
  <si>
    <t>CFM8619G&lt;ChlNa&gt;</t>
  </si>
  <si>
    <t>CFM8619G</t>
  </si>
  <si>
    <t>CFMPRIREMG</t>
  </si>
  <si>
    <t>CFM8619LP180&lt;ChlNa&gt;</t>
  </si>
  <si>
    <t>CFM8619LP180</t>
  </si>
  <si>
    <t>CFMPRIREMF</t>
  </si>
  <si>
    <t>CFM8619LP3&lt;ChlNa&gt;</t>
  </si>
  <si>
    <t>CFM8619LP3</t>
  </si>
  <si>
    <t>CFMPRIREME</t>
  </si>
  <si>
    <t>CFM8619LPI&lt;ChlNa&gt;</t>
  </si>
  <si>
    <t>CFM8619LPI</t>
  </si>
  <si>
    <t>CFMPRIREPI</t>
  </si>
  <si>
    <t>CFM8619O&lt;ChlNa&gt;</t>
  </si>
  <si>
    <t>CFM8619O</t>
  </si>
  <si>
    <t>CFMPRIREMO</t>
  </si>
  <si>
    <t>CFM8619PLAN1&lt;ChlNa&gt;</t>
  </si>
  <si>
    <t>CFM8619PLAN1</t>
  </si>
  <si>
    <t>CFMPRIREN1</t>
  </si>
  <si>
    <t>CFM8619PLAN2&lt;ChlNa&gt;</t>
  </si>
  <si>
    <t>CFM8619PLAN2</t>
  </si>
  <si>
    <t>CFMPRIREN2</t>
  </si>
  <si>
    <t>CFM8619PLAN3&lt;ChlNa&gt;</t>
  </si>
  <si>
    <t>CFM8619PLAN3</t>
  </si>
  <si>
    <t>CFMPRIREN3</t>
  </si>
  <si>
    <t>CFM8619PLAN4&lt;ChlNa&gt;</t>
  </si>
  <si>
    <t>CFM8619PLAN4</t>
  </si>
  <si>
    <t>CFMPRIREN4</t>
  </si>
  <si>
    <t>CFM8357B&lt;ChlNa&gt;</t>
  </si>
  <si>
    <t>CFM8357B</t>
  </si>
  <si>
    <t>Renta Futura</t>
  </si>
  <si>
    <t>CFMBCHRRAB</t>
  </si>
  <si>
    <t>CFM8357BCH&lt;ChlNa&gt;</t>
  </si>
  <si>
    <t>CFM8357BCH</t>
  </si>
  <si>
    <t>CFMBCHRFBH</t>
  </si>
  <si>
    <t>CFM8357D</t>
  </si>
  <si>
    <t>CFMBCHRFUD</t>
  </si>
  <si>
    <t>CFM8357E</t>
  </si>
  <si>
    <t>CFMBCHRFUE</t>
  </si>
  <si>
    <t>CFM8357IT&lt;ChlNa&gt;</t>
  </si>
  <si>
    <t>CFM8357IT</t>
  </si>
  <si>
    <t>CFMBCHRFIT</t>
  </si>
  <si>
    <t>CFM8357L&lt;ChlNa&gt;</t>
  </si>
  <si>
    <t>CFM8357L</t>
  </si>
  <si>
    <t>CFM8357M&lt;ChlNa&gt;</t>
  </si>
  <si>
    <t>CFM8357M</t>
  </si>
  <si>
    <t>CFMBCHRFUT</t>
  </si>
  <si>
    <t>CFM9074A&lt;ChlNa&gt;</t>
  </si>
  <si>
    <t>CFM9074A</t>
  </si>
  <si>
    <t>CFMESTRTFA</t>
  </si>
  <si>
    <t>CFM9074APER&lt;ChlNa&gt;</t>
  </si>
  <si>
    <t>CFM9074APER</t>
  </si>
  <si>
    <t>Aper</t>
  </si>
  <si>
    <t>CFM9074APV&lt;ChlNa&gt;</t>
  </si>
  <si>
    <t>CFM9074APV</t>
  </si>
  <si>
    <t>CFM9074B&lt;ChlNa&gt;</t>
  </si>
  <si>
    <t>CFM9074B</t>
  </si>
  <si>
    <t>CFMESTRTFB</t>
  </si>
  <si>
    <t>CFM9074BE&lt;ChlNa&gt;</t>
  </si>
  <si>
    <t>CFM9074BE</t>
  </si>
  <si>
    <t>CFM9074C&lt;ChlNa&gt;</t>
  </si>
  <si>
    <t>CFM9074C</t>
  </si>
  <si>
    <t>CFMESTRTFC</t>
  </si>
  <si>
    <t>CFM9074I&lt;ChlNa&gt;</t>
  </si>
  <si>
    <t>CFM9074I</t>
  </si>
  <si>
    <t>CFMESTRTFI</t>
  </si>
  <si>
    <t>CFM9074VIVIENDA&lt;ChlNa&gt;</t>
  </si>
  <si>
    <t>CFM9074VIVIENDA</t>
  </si>
  <si>
    <t>CFM9154VIVIENDA&lt;ChlNa&gt;</t>
  </si>
  <si>
    <t>CFM9154VIVIENDA</t>
  </si>
  <si>
    <t>CFM8906APV&lt;ChlNa&gt;</t>
  </si>
  <si>
    <t>CFM8906APV</t>
  </si>
  <si>
    <t>Renta Global</t>
  </si>
  <si>
    <t>CFMSTDRGLV</t>
  </si>
  <si>
    <t>CFM8906CORPO&lt;ChlNa&gt;</t>
  </si>
  <si>
    <t>CFM8906CORPO</t>
  </si>
  <si>
    <t>CFMSTDDLDC</t>
  </si>
  <si>
    <t>CFM8906EJECU&lt;ChlNa&gt;</t>
  </si>
  <si>
    <t>CFM8906EJECU</t>
  </si>
  <si>
    <t>CFMSTDSARE</t>
  </si>
  <si>
    <t>CFM8906G&lt;ChlNa&gt;</t>
  </si>
  <si>
    <t>CFM8906G</t>
  </si>
  <si>
    <t>CFMSTDDLAG</t>
  </si>
  <si>
    <t>CFM8906III&lt;ChlNa&gt;</t>
  </si>
  <si>
    <t>CFM8906III</t>
  </si>
  <si>
    <t>CFMSTDDLA3</t>
  </si>
  <si>
    <t>CFM8906INVER&lt;ChlNa&gt;</t>
  </si>
  <si>
    <t>CFM8906INVER</t>
  </si>
  <si>
    <t>CFMSTDSARR</t>
  </si>
  <si>
    <t>CFM8906UNIVE&lt;ChlNa&gt;</t>
  </si>
  <si>
    <t>CFM8906UNIVE</t>
  </si>
  <si>
    <t>CFMSTDSARI</t>
  </si>
  <si>
    <t>CFM9843APV&lt;ChlNa&gt;</t>
  </si>
  <si>
    <t>CFM9843APV</t>
  </si>
  <si>
    <t>CFM9843CLASICA&lt;ChlNa&gt;</t>
  </si>
  <si>
    <t>CFM9843CLASICA</t>
  </si>
  <si>
    <t>CFM9843INSTITUC&lt;ChlNa&gt;</t>
  </si>
  <si>
    <t>CFM9843INSTITUC</t>
  </si>
  <si>
    <t>CFM9843K&lt;ChlNa&gt;</t>
  </si>
  <si>
    <t>CFM9843K</t>
  </si>
  <si>
    <t>CFM9843LIQUIDEZ&lt;ChlNa&gt;</t>
  </si>
  <si>
    <t>CFM9843LIQUIDEZ</t>
  </si>
  <si>
    <t>CFM9209A&lt;ChlNa&gt;</t>
  </si>
  <si>
    <t>CFM9209A</t>
  </si>
  <si>
    <t>Renta Internacional</t>
  </si>
  <si>
    <t>CFMBTGRINA</t>
  </si>
  <si>
    <t>CFM9209ADC&lt;ChlNa&gt;</t>
  </si>
  <si>
    <t>CFM9209ADC</t>
  </si>
  <si>
    <t>CFMBTGRIDC</t>
  </si>
  <si>
    <t>CFM9209B&lt;ChlNa&gt;</t>
  </si>
  <si>
    <t>CFM9209B</t>
  </si>
  <si>
    <t>CFMBTGRINB</t>
  </si>
  <si>
    <t>CFM9209B-APV&lt;ChlNa&gt;</t>
  </si>
  <si>
    <t>CFM9209B-APV</t>
  </si>
  <si>
    <t>CFMBTGRIBV</t>
  </si>
  <si>
    <t>CFM9209C&lt;ChlNa&gt;</t>
  </si>
  <si>
    <t>CFM9209C</t>
  </si>
  <si>
    <t>CFMBTGRINC</t>
  </si>
  <si>
    <t>CFM9209F&lt;ChlNa&gt;</t>
  </si>
  <si>
    <t>CFM9209F</t>
  </si>
  <si>
    <t>CFMBTGRINF</t>
  </si>
  <si>
    <t>CFM9209I&lt;ChlNa&gt;</t>
  </si>
  <si>
    <t>CFM9209I</t>
  </si>
  <si>
    <t>CFMBTGRINI</t>
  </si>
  <si>
    <t>CFM8897A&lt;ChlNa&gt;</t>
  </si>
  <si>
    <t>CFM8897A</t>
  </si>
  <si>
    <t>Renta Local</t>
  </si>
  <si>
    <t>CFMCFNRLOA</t>
  </si>
  <si>
    <t>CFM8897B&lt;ChlNa&gt;</t>
  </si>
  <si>
    <t>CFM8897B</t>
  </si>
  <si>
    <t>CFMCFNRLOB</t>
  </si>
  <si>
    <t>CFM8897B-APV&lt;ChlNa&gt;</t>
  </si>
  <si>
    <t>CFM8897B-APV</t>
  </si>
  <si>
    <t>CFMCFNRLBA</t>
  </si>
  <si>
    <t>CFM8897D&lt;ChlNa&gt;</t>
  </si>
  <si>
    <t>CFM8897D</t>
  </si>
  <si>
    <t>CFMBTGRLOD</t>
  </si>
  <si>
    <t>CFM8897D-APV&lt;ChlNa&gt;</t>
  </si>
  <si>
    <t>CFM8897D-APV</t>
  </si>
  <si>
    <t>CFMBTGRLDV</t>
  </si>
  <si>
    <t>CFM8897I&lt;ChlNa&gt;</t>
  </si>
  <si>
    <t>CFM8897I</t>
  </si>
  <si>
    <t>CFMCFNRLOI</t>
  </si>
  <si>
    <t>CFM8897I-APV&lt;ChlNa&gt;</t>
  </si>
  <si>
    <t>CFM8897I-APV</t>
  </si>
  <si>
    <t>CFMCFNRLIA</t>
  </si>
  <si>
    <t>CFM9084A&lt;ChlNa&gt;</t>
  </si>
  <si>
    <t>CFM9084A</t>
  </si>
  <si>
    <t>Renta Local Uf</t>
  </si>
  <si>
    <t>CFMSURRLOA</t>
  </si>
  <si>
    <t>CFM9084AC&lt;ChlNa&gt;</t>
  </si>
  <si>
    <t>CFM9084AC</t>
  </si>
  <si>
    <t>CFMSURRLAC</t>
  </si>
  <si>
    <t>CFM9084AC-APV&lt;ChlNa&gt;</t>
  </si>
  <si>
    <t>CFM9084AC-APV</t>
  </si>
  <si>
    <t>CFMSURRLAP</t>
  </si>
  <si>
    <t>CFM9084B&lt;ChlNa&gt;</t>
  </si>
  <si>
    <t>CFM9084B</t>
  </si>
  <si>
    <t>CFMSURRLOB</t>
  </si>
  <si>
    <t>CFM9084C&lt;ChlNa&gt;</t>
  </si>
  <si>
    <t>CFM9084C</t>
  </si>
  <si>
    <t>CFMSURRLOC</t>
  </si>
  <si>
    <t>CFM9084D&lt;ChlNa&gt;</t>
  </si>
  <si>
    <t>CFM9084D</t>
  </si>
  <si>
    <t>CFMSURRLOD</t>
  </si>
  <si>
    <t>CFM9084E&lt;ChlNa&gt;</t>
  </si>
  <si>
    <t>CFM9084E</t>
  </si>
  <si>
    <t>CFMSURRLOE</t>
  </si>
  <si>
    <t>CFM9084F&lt;ChlNa&gt;</t>
  </si>
  <si>
    <t>CFM9084F</t>
  </si>
  <si>
    <t>CFMSURRLOF</t>
  </si>
  <si>
    <t>CFM9084H&lt;ChlNa&gt;</t>
  </si>
  <si>
    <t>CFM9084H</t>
  </si>
  <si>
    <t>CFMSURRLOH</t>
  </si>
  <si>
    <t>CFM9084I&lt;ChlNa&gt;</t>
  </si>
  <si>
    <t>CFM9084I</t>
  </si>
  <si>
    <t>CFMSURRLOI</t>
  </si>
  <si>
    <t>CFM9084M&lt;ChlNa&gt;</t>
  </si>
  <si>
    <t>CFM9084M</t>
  </si>
  <si>
    <t>CFMSURRLUM</t>
  </si>
  <si>
    <t>CFM9084SURA&lt;ChlNa&gt;</t>
  </si>
  <si>
    <t>CFM9084SURA</t>
  </si>
  <si>
    <t>CFMSURRLUS</t>
  </si>
  <si>
    <t>CFM9145A&lt;ChlNa&gt;</t>
  </si>
  <si>
    <t>CFM9145A</t>
  </si>
  <si>
    <t>Renta Nominal Chile</t>
  </si>
  <si>
    <t>CFMSURNOMA</t>
  </si>
  <si>
    <t>CFM9145AC&lt;ChlNa&gt;</t>
  </si>
  <si>
    <t>CFM9145AC</t>
  </si>
  <si>
    <t>CFMSURNOAC</t>
  </si>
  <si>
    <t>CFM9145AC-APV&lt;ChlNa&gt;</t>
  </si>
  <si>
    <t>CFM9145AC-APV</t>
  </si>
  <si>
    <t>CFMSURNOAP</t>
  </si>
  <si>
    <t>CFM9145B&lt;ChlNa&gt;</t>
  </si>
  <si>
    <t>CFM9145B</t>
  </si>
  <si>
    <t>CFMSURNOMB</t>
  </si>
  <si>
    <t>CFM9145C&lt;ChlNa&gt;</t>
  </si>
  <si>
    <t>CFM9145C</t>
  </si>
  <si>
    <t>CFMSURNOMC</t>
  </si>
  <si>
    <t>CFM9145D&lt;ChlNa&gt;</t>
  </si>
  <si>
    <t>CFM9145D</t>
  </si>
  <si>
    <t>CFMSURNOMD</t>
  </si>
  <si>
    <t>CFM9145E&lt;ChlNa&gt;</t>
  </si>
  <si>
    <t>CFM9145E</t>
  </si>
  <si>
    <t>CFMSURNOME</t>
  </si>
  <si>
    <t>CFM9145F&lt;ChlNa&gt;</t>
  </si>
  <si>
    <t>CFM9145F</t>
  </si>
  <si>
    <t>CFMSURNOMF</t>
  </si>
  <si>
    <t>CFM9145H&lt;ChlNa&gt;</t>
  </si>
  <si>
    <t>CFM9145H</t>
  </si>
  <si>
    <t>CFMSURNOMH</t>
  </si>
  <si>
    <t>CFM9145I&lt;ChlNa&gt;</t>
  </si>
  <si>
    <t>CFM9145I</t>
  </si>
  <si>
    <t>CFMSURNOMI</t>
  </si>
  <si>
    <t>CFM9145M&lt;ChlNa&gt;</t>
  </si>
  <si>
    <t>CFM9145M</t>
  </si>
  <si>
    <t>CFMSURRNCM</t>
  </si>
  <si>
    <t>CFM9145SURA&lt;ChlNa&gt;</t>
  </si>
  <si>
    <t>CFM9145SURA</t>
  </si>
  <si>
    <t>CFMSURRNCS</t>
  </si>
  <si>
    <t>CFM8028B&lt;ChlNa&gt;</t>
  </si>
  <si>
    <t>CFM8028B</t>
  </si>
  <si>
    <t>Retorno L.P. Uf</t>
  </si>
  <si>
    <t>CFMBCHRUFB</t>
  </si>
  <si>
    <t>CFM8028BCH&lt;ChlNa&gt;</t>
  </si>
  <si>
    <t>CFM8028BCH</t>
  </si>
  <si>
    <t>CFMBCHRLBH</t>
  </si>
  <si>
    <t>CFM8028BPLUS&lt;ChlNa&gt;</t>
  </si>
  <si>
    <t>CFM8028BPLUS</t>
  </si>
  <si>
    <t>CFMBCHRLBP</t>
  </si>
  <si>
    <t>CFM8028D</t>
  </si>
  <si>
    <t>CFMBCHRUFD</t>
  </si>
  <si>
    <t>CFM8028E</t>
  </si>
  <si>
    <t>CFM8028L&lt;ChlNa&gt;</t>
  </si>
  <si>
    <t>CFM8028L</t>
  </si>
  <si>
    <t>CFM8028M&lt;ChlNa&gt;</t>
  </si>
  <si>
    <t>CFM8028M</t>
  </si>
  <si>
    <t>CFMBCHRUFA</t>
  </si>
  <si>
    <t>CFM8028P1&lt;ChlNa&gt;</t>
  </si>
  <si>
    <t>CFM8028P1</t>
  </si>
  <si>
    <t>CFMBCHRUFP</t>
  </si>
  <si>
    <t>CFM8766A&lt;ChlNa&gt;</t>
  </si>
  <si>
    <t>CFM8766A</t>
  </si>
  <si>
    <t>Retorno Nominal</t>
  </si>
  <si>
    <t>CFMBCIRENA</t>
  </si>
  <si>
    <t>CFM8766ALTOP&lt;ChlNa&gt;</t>
  </si>
  <si>
    <t>CFM8766ALTOP</t>
  </si>
  <si>
    <t>CFMBCIRTNA</t>
  </si>
  <si>
    <t>CFM8766APV&lt;ChlNa&gt;</t>
  </si>
  <si>
    <t>CFM8766APV</t>
  </si>
  <si>
    <t>CFMBCIRTNV</t>
  </si>
  <si>
    <t>CFM8766BCI&lt;ChlNa&gt;</t>
  </si>
  <si>
    <t>CFM8766BCI</t>
  </si>
  <si>
    <t>CFM8766BPRIV&lt;ChlNa&gt;</t>
  </si>
  <si>
    <t>CFM8766BPRIV</t>
  </si>
  <si>
    <t>CFMBCIRALB</t>
  </si>
  <si>
    <t>CFM8766CLASI&lt;ChlNa&gt;</t>
  </si>
  <si>
    <t>CFM8766CLASI</t>
  </si>
  <si>
    <t>CFMBCIRTNC</t>
  </si>
  <si>
    <t>CFM8766FAMIL&lt;ChlNa&gt;</t>
  </si>
  <si>
    <t>CFM8766FAMIL</t>
  </si>
  <si>
    <t>CFMBCIRALF</t>
  </si>
  <si>
    <t>CFM9651A&lt;ChlNa&gt;</t>
  </si>
  <si>
    <t>CFM9651A</t>
  </si>
  <si>
    <t>Rv Internacional</t>
  </si>
  <si>
    <t>CFMSECRVIA</t>
  </si>
  <si>
    <t>CFM9651APV&lt;ChlNa&gt;</t>
  </si>
  <si>
    <t>CFM9651APV</t>
  </si>
  <si>
    <t>CFMSECRVII</t>
  </si>
  <si>
    <t>CFM9651B&lt;ChlNa&gt;</t>
  </si>
  <si>
    <t>CFM9651B</t>
  </si>
  <si>
    <t>CFMSECRVIB</t>
  </si>
  <si>
    <t>CFM9651FO&lt;ChlNa&gt;</t>
  </si>
  <si>
    <t>CFM9651FO</t>
  </si>
  <si>
    <t>CFMSECRVIF</t>
  </si>
  <si>
    <t>CFM9651GP&lt;ChlNa&gt;</t>
  </si>
  <si>
    <t>CFM9651GP</t>
  </si>
  <si>
    <t>CFMSECRVIG</t>
  </si>
  <si>
    <t>CFM8859A&lt;ChlNa&gt;</t>
  </si>
  <si>
    <t>CFM8859A</t>
  </si>
  <si>
    <t>S. Acciones Andinas</t>
  </si>
  <si>
    <t>CFMSURAPAA</t>
  </si>
  <si>
    <t>CFM8859AC&lt;ChlNa&gt;</t>
  </si>
  <si>
    <t>CFM8859AC</t>
  </si>
  <si>
    <t>CFMSURAPAC</t>
  </si>
  <si>
    <t>CFM8859AC-APV&lt;ChlNa&gt;</t>
  </si>
  <si>
    <t>CFM8859AC-APV</t>
  </si>
  <si>
    <t>CFMSURAPAP</t>
  </si>
  <si>
    <t>CFM8859B&lt;ChlNa&gt;</t>
  </si>
  <si>
    <t>CFM8859B</t>
  </si>
  <si>
    <t>CFMSURAPAB</t>
  </si>
  <si>
    <t>CFM8859C&lt;ChlNa&gt;</t>
  </si>
  <si>
    <t>CFM8859C</t>
  </si>
  <si>
    <t>CFMSURAPCC</t>
  </si>
  <si>
    <t>CFM8859D&lt;ChlNa&gt;</t>
  </si>
  <si>
    <t>CFM8859D</t>
  </si>
  <si>
    <t>CFMSURAPAD</t>
  </si>
  <si>
    <t>CFM8859E&lt;ChlNa&gt;</t>
  </si>
  <si>
    <t>CFM8859E</t>
  </si>
  <si>
    <t>CFMSURAPAE</t>
  </si>
  <si>
    <t>CFM8859F&lt;ChlNa&gt;</t>
  </si>
  <si>
    <t>CFM8859F</t>
  </si>
  <si>
    <t>CFMSURAPAF</t>
  </si>
  <si>
    <t>CFM8859H&lt;ChlNa&gt;</t>
  </si>
  <si>
    <t>CFM8859H</t>
  </si>
  <si>
    <t>CFMSURAPAH</t>
  </si>
  <si>
    <t>CFM8859I&lt;ChlNa&gt;</t>
  </si>
  <si>
    <t>CFM8859I</t>
  </si>
  <si>
    <t>CFMSURAPAI</t>
  </si>
  <si>
    <t>CFM8859M&lt;ChlNa&gt;</t>
  </si>
  <si>
    <t>CFM8859M</t>
  </si>
  <si>
    <t>CFMSURALPM</t>
  </si>
  <si>
    <t>CFM8900ALTO&lt;ChlNa&gt;</t>
  </si>
  <si>
    <t>CFM8900ALTO</t>
  </si>
  <si>
    <t>Santa D</t>
  </si>
  <si>
    <t>CFMSTDSADP</t>
  </si>
  <si>
    <t>CFM8900APV&lt;ChlNa&gt;</t>
  </si>
  <si>
    <t>CFM8900APV</t>
  </si>
  <si>
    <t>CFMSTDSRDV</t>
  </si>
  <si>
    <t>CFM8900EJECU&lt;ChlNa&gt;</t>
  </si>
  <si>
    <t>CFM8900EJECU</t>
  </si>
  <si>
    <t>CFMSTDSTDE</t>
  </si>
  <si>
    <t>CFM8900II&lt;ChlNa&gt;</t>
  </si>
  <si>
    <t>CFM8900II</t>
  </si>
  <si>
    <t>II</t>
  </si>
  <si>
    <t>CFMSTDSTD2</t>
  </si>
  <si>
    <t>CFM8900III&lt;ChlNa&gt;</t>
  </si>
  <si>
    <t>CFM8900III</t>
  </si>
  <si>
    <t>CFMSTDSTD3</t>
  </si>
  <si>
    <t>CFM8900INVER&lt;ChlNa&gt;</t>
  </si>
  <si>
    <t>CFM8900INVER</t>
  </si>
  <si>
    <t>CFMSTDSRDR</t>
  </si>
  <si>
    <t>CFM8900UNIVE&lt;ChlNa&gt;</t>
  </si>
  <si>
    <t>CFM8900UNIVE</t>
  </si>
  <si>
    <t>CFMSTDSRDN</t>
  </si>
  <si>
    <t>CFM8577ALTO&lt;ChlNa&gt;</t>
  </si>
  <si>
    <t>CFM8577ALTO</t>
  </si>
  <si>
    <t>Santander A</t>
  </si>
  <si>
    <t>CFMSTDSAAP</t>
  </si>
  <si>
    <t>CFM8577APV&lt;ChlNa&gt;</t>
  </si>
  <si>
    <t>CFM8577APV</t>
  </si>
  <si>
    <t>CFMSTDSAAV</t>
  </si>
  <si>
    <t>CFM8577EJECU&lt;ChlNa&gt;</t>
  </si>
  <si>
    <t>CFM8577EJECU</t>
  </si>
  <si>
    <t>CFMSTDSTAE</t>
  </si>
  <si>
    <t>CFM8577II&lt;ChlNa&gt;</t>
  </si>
  <si>
    <t>CFM8577II</t>
  </si>
  <si>
    <t>CFMSTDSTA2</t>
  </si>
  <si>
    <t>CFM8577III&lt;ChlNa&gt;</t>
  </si>
  <si>
    <t>CFM8577III</t>
  </si>
  <si>
    <t>CFMSTDSTA3</t>
  </si>
  <si>
    <t>CFM8577INVER&lt;ChlNa&gt;</t>
  </si>
  <si>
    <t>CFM8577INVER</t>
  </si>
  <si>
    <t>CFMSTDSAAI</t>
  </si>
  <si>
    <t>CFM8577UNIVE&lt;ChlNa&gt;</t>
  </si>
  <si>
    <t>CFM8577UNIVE</t>
  </si>
  <si>
    <t>CFMSTDSTAU</t>
  </si>
  <si>
    <t>CFM8076AM&lt;ChlNa&gt;</t>
  </si>
  <si>
    <t>CFM8076AM</t>
  </si>
  <si>
    <t>Santander Acciones Chilenas</t>
  </si>
  <si>
    <t>CFMSTDACHM</t>
  </si>
  <si>
    <t>CFM8076APV&lt;ChlNa&gt;</t>
  </si>
  <si>
    <t>CFM8076APV</t>
  </si>
  <si>
    <t>CFMSTDACHV</t>
  </si>
  <si>
    <t>CFM8076EJECU&lt;ChlNa&gt;</t>
  </si>
  <si>
    <t>CFM8076EJECU</t>
  </si>
  <si>
    <t>CFMSTDACHE</t>
  </si>
  <si>
    <t>CFM8076G&lt;ChlNa&gt;</t>
  </si>
  <si>
    <t>CFM8076G</t>
  </si>
  <si>
    <t>CFMSTDACCG</t>
  </si>
  <si>
    <t>CFM8076I&lt;ChlNa&gt;</t>
  </si>
  <si>
    <t>CFM8076I</t>
  </si>
  <si>
    <t>CFMSTDACCI</t>
  </si>
  <si>
    <t>CFM8076III&lt;ChlNa&gt;</t>
  </si>
  <si>
    <t>CFM8076III</t>
  </si>
  <si>
    <t>CFMSTDACC3</t>
  </si>
  <si>
    <t>CFM8076INVER&lt;ChlNa&gt;</t>
  </si>
  <si>
    <t>CFM8076INVER</t>
  </si>
  <si>
    <t>CFMSTDACHU</t>
  </si>
  <si>
    <t>CFM8076UNIVE&lt;ChlNa&gt;</t>
  </si>
  <si>
    <t>CFM8076UNIVE</t>
  </si>
  <si>
    <t>CFM8372APV&lt;ChlNa&gt;</t>
  </si>
  <si>
    <t>CFM8372APV</t>
  </si>
  <si>
    <t>Santander Acciones Selectas</t>
  </si>
  <si>
    <t>CFMSTDASEV</t>
  </si>
  <si>
    <t>CFM8372GLOBA&lt;ChlNa&gt;</t>
  </si>
  <si>
    <t>CFM8372GLOBA</t>
  </si>
  <si>
    <t>CFM8372III&lt;ChlNa&gt;</t>
  </si>
  <si>
    <t>CFM8372III</t>
  </si>
  <si>
    <t>CFMSTDASC3</t>
  </si>
  <si>
    <t>CFM8372PATRI&lt;ChlNa&gt;</t>
  </si>
  <si>
    <t>CFM8372PATRI</t>
  </si>
  <si>
    <t>CFM8159ALTO&lt;ChlNa&gt;</t>
  </si>
  <si>
    <t>CFM8159ALTO</t>
  </si>
  <si>
    <t>Santander Asiatico</t>
  </si>
  <si>
    <t>CFM8159AM&lt;ChlNa&gt;</t>
  </si>
  <si>
    <t>CFM8159AM</t>
  </si>
  <si>
    <t>CFMSTDACAM</t>
  </si>
  <si>
    <t>CFM8159APV&lt;ChlNa&gt;</t>
  </si>
  <si>
    <t>CFM8159APV</t>
  </si>
  <si>
    <t>CFMSTDACOV</t>
  </si>
  <si>
    <t>CFM8159EJECU&lt;ChlNa&gt;</t>
  </si>
  <si>
    <t>CFM8159EJECU</t>
  </si>
  <si>
    <t>CFMSTDAASE</t>
  </si>
  <si>
    <t>CFM8159G&lt;ChlNa&gt;</t>
  </si>
  <si>
    <t>CFM8159G</t>
  </si>
  <si>
    <t>CFMSTDAAEG</t>
  </si>
  <si>
    <t>CFM8159III&lt;ChlNa&gt;</t>
  </si>
  <si>
    <t>CFM8159III</t>
  </si>
  <si>
    <t>CFMSTDAAE3</t>
  </si>
  <si>
    <t>CFM8159INVER&lt;ChlNa&gt;</t>
  </si>
  <si>
    <t>CFM8159INVER</t>
  </si>
  <si>
    <t>CFMSTDLACC</t>
  </si>
  <si>
    <t>CFM8159UNIVE&lt;ChlNa&gt;</t>
  </si>
  <si>
    <t>CFM8159UNIVE</t>
  </si>
  <si>
    <t>CFMSTDLATC</t>
  </si>
  <si>
    <t>CFM8576ALTO&lt;ChlNa&gt;</t>
  </si>
  <si>
    <t>CFM8576ALTO</t>
  </si>
  <si>
    <t>Santander B</t>
  </si>
  <si>
    <t>CFMSTDSABP</t>
  </si>
  <si>
    <t>CFM8576APV&lt;ChlNa&gt;</t>
  </si>
  <si>
    <t>CFM8576APV</t>
  </si>
  <si>
    <t>CFMSTDSABV</t>
  </si>
  <si>
    <t>CFM8576EJECU&lt;ChlNa&gt;</t>
  </si>
  <si>
    <t>CFM8576EJECU</t>
  </si>
  <si>
    <t>CFMSTDSTBE</t>
  </si>
  <si>
    <t>CFM8576II&lt;ChlNa&gt;</t>
  </si>
  <si>
    <t>CFM8576II</t>
  </si>
  <si>
    <t>CFMSTDSTB2</t>
  </si>
  <si>
    <t>CFM8576III&lt;ChlNa&gt;</t>
  </si>
  <si>
    <t>CFM8576III</t>
  </si>
  <si>
    <t>CFMSTDSTB3</t>
  </si>
  <si>
    <t>CFM8576INVER&lt;ChlNa&gt;</t>
  </si>
  <si>
    <t>CFM8576INVER</t>
  </si>
  <si>
    <t>CFMSTDSABI</t>
  </si>
  <si>
    <t>CFM8576UNIVE&lt;ChlNa&gt;</t>
  </si>
  <si>
    <t>CFM8576UNIVE</t>
  </si>
  <si>
    <t>CFMSTDSTBU</t>
  </si>
  <si>
    <t>CFM8287AM&lt;ChlNa&gt;</t>
  </si>
  <si>
    <t>CFM8287AM</t>
  </si>
  <si>
    <t>Santander Bonos Y Letras</t>
  </si>
  <si>
    <t>CFMSTDBLHA</t>
  </si>
  <si>
    <t>CFM8287APV&lt;ChlNa&gt;</t>
  </si>
  <si>
    <t>CFM8287APV</t>
  </si>
  <si>
    <t>CFMSTDBASV</t>
  </si>
  <si>
    <t>CFM8287EJECU&lt;ChlNa&gt;</t>
  </si>
  <si>
    <t>CFM8287EJECU</t>
  </si>
  <si>
    <t>CFMSTDBLHC</t>
  </si>
  <si>
    <t>CFM8287G&lt;ChlNa&gt;</t>
  </si>
  <si>
    <t>CFM8287G</t>
  </si>
  <si>
    <t>CFMSTDBNAG</t>
  </si>
  <si>
    <t>CFM8287III&lt;ChlNa&gt;</t>
  </si>
  <si>
    <t>CFM8287III</t>
  </si>
  <si>
    <t>CFMSTDBNA3</t>
  </si>
  <si>
    <t>CFM8287INVER&lt;ChlNa&gt;</t>
  </si>
  <si>
    <t>CFM8287INVER</t>
  </si>
  <si>
    <t>CFMSTDBLHB</t>
  </si>
  <si>
    <t>CFM8287UNIVE&lt;ChlNa&gt;</t>
  </si>
  <si>
    <t>CFM8287UNIVE</t>
  </si>
  <si>
    <t>CFMSTDBLHF</t>
  </si>
  <si>
    <t>CFM8578ALTO&lt;ChlNa&gt;</t>
  </si>
  <si>
    <t>CFM8578ALTO</t>
  </si>
  <si>
    <t>Santander C</t>
  </si>
  <si>
    <t>CFMSTDSACP</t>
  </si>
  <si>
    <t>CFM8578APV&lt;ChlNa&gt;</t>
  </si>
  <si>
    <t>CFM8578APV</t>
  </si>
  <si>
    <t>CFMSTDSACV</t>
  </si>
  <si>
    <t>CFM8578EJECU&lt;ChlNa&gt;</t>
  </si>
  <si>
    <t>CFM8578EJECU</t>
  </si>
  <si>
    <t>CFMSTDSTCE</t>
  </si>
  <si>
    <t>CFM8578II&lt;ChlNa&gt;</t>
  </si>
  <si>
    <t>CFM8578II</t>
  </si>
  <si>
    <t>CFMSTDSTC2</t>
  </si>
  <si>
    <t>CFM8578III&lt;ChlNa&gt;</t>
  </si>
  <si>
    <t>CFM8578III</t>
  </si>
  <si>
    <t>CFMSTDSTC3</t>
  </si>
  <si>
    <t>CFM8578INVER&lt;ChlNa&gt;</t>
  </si>
  <si>
    <t>CFM8578INVER</t>
  </si>
  <si>
    <t>CFMSTDSACI</t>
  </si>
  <si>
    <t>CFM8578UNIVE&lt;ChlNa&gt;</t>
  </si>
  <si>
    <t>CFM8578UNIVE</t>
  </si>
  <si>
    <t>CFMSTDSACU</t>
  </si>
  <si>
    <t>CFM9490AM&lt;ChlNa&gt;</t>
  </si>
  <si>
    <t>CFM9490AM</t>
  </si>
  <si>
    <t>Santander Deuda Dolar</t>
  </si>
  <si>
    <t>CFMSTDDDAM</t>
  </si>
  <si>
    <t>CFM9490EJECU&lt;ChlNa&gt;</t>
  </si>
  <si>
    <t>CFM9490EJECU</t>
  </si>
  <si>
    <t>CFMSTDDDEJ</t>
  </si>
  <si>
    <t>CFM9490INVER&lt;ChlNa&gt;</t>
  </si>
  <si>
    <t>CFM9490INVER</t>
  </si>
  <si>
    <t>CFMSTDDDIN</t>
  </si>
  <si>
    <t>CFM9490UNIVE&lt;ChlNa&gt;</t>
  </si>
  <si>
    <t>CFM9490UNIVE</t>
  </si>
  <si>
    <t>CFMSTDDDUN</t>
  </si>
  <si>
    <t>CFM8387APV&lt;ChlNa&gt;</t>
  </si>
  <si>
    <t>CFM8387APV</t>
  </si>
  <si>
    <t>Santander E</t>
  </si>
  <si>
    <t>CFMSTDGPRV</t>
  </si>
  <si>
    <t>CFM8387EJECU&lt;ChlNa&gt;</t>
  </si>
  <si>
    <t>CFM8387EJECU</t>
  </si>
  <si>
    <t>CFMSTDGPRB</t>
  </si>
  <si>
    <t>CFM8387II&lt;ChlNa&gt;</t>
  </si>
  <si>
    <t>CFM8387II</t>
  </si>
  <si>
    <t>CFMSTDSTE2</t>
  </si>
  <si>
    <t>CFM8387III&lt;ChlNa&gt;</t>
  </si>
  <si>
    <t>CFM8387III</t>
  </si>
  <si>
    <t>CFMSTDSTE3</t>
  </si>
  <si>
    <t>CFM8387INVER&lt;ChlNa&gt;</t>
  </si>
  <si>
    <t>CFM8387INVER</t>
  </si>
  <si>
    <t>CFMSTDGPRR</t>
  </si>
  <si>
    <t>CFM8387UNIVE&lt;ChlNa&gt;</t>
  </si>
  <si>
    <t>CFM8387UNIVE</t>
  </si>
  <si>
    <t>CFMSTDGPRU</t>
  </si>
  <si>
    <t>CFM9405APV&lt;ChlNa&gt;</t>
  </si>
  <si>
    <t>CFM9405APV</t>
  </si>
  <si>
    <t>Santander F</t>
  </si>
  <si>
    <t>CFMSTDFAPV</t>
  </si>
  <si>
    <t>CFM9405EJECU&lt;ChlNa&gt;</t>
  </si>
  <si>
    <t>CFM9405EJECU</t>
  </si>
  <si>
    <t>CFMSTDFEJE</t>
  </si>
  <si>
    <t>CFM9405INVER&lt;ChlNa&gt;</t>
  </si>
  <si>
    <t>CFM9405INVER</t>
  </si>
  <si>
    <t>CFMSTDFINV</t>
  </si>
  <si>
    <t>CFM9405UNIVE&lt;ChlNa&gt;</t>
  </si>
  <si>
    <t>CFM9405UNIVE</t>
  </si>
  <si>
    <t>CFMSTDFUNI</t>
  </si>
  <si>
    <t>CFM8090ALTO&lt;ChlNa&gt;</t>
  </si>
  <si>
    <t>CFM8090ALTO</t>
  </si>
  <si>
    <t>Santander Global Desarrollad</t>
  </si>
  <si>
    <t>CFMSTDAGDA</t>
  </si>
  <si>
    <t>CFM8090AM&lt;ChlNa&gt;</t>
  </si>
  <si>
    <t>CFM8090AM</t>
  </si>
  <si>
    <t>CFMSTDGDAM</t>
  </si>
  <si>
    <t>CFM8090APV&lt;ChlNa&gt;</t>
  </si>
  <si>
    <t>CFM8090APV</t>
  </si>
  <si>
    <t>CFMSTDGDOV</t>
  </si>
  <si>
    <t>CFM8090EJECU&lt;ChlNa&gt;</t>
  </si>
  <si>
    <t>CFM8090EJECU</t>
  </si>
  <si>
    <t>CFMSTDAGLE</t>
  </si>
  <si>
    <t>CFM8090G&lt;ChlNa&gt;</t>
  </si>
  <si>
    <t>CFM8090G</t>
  </si>
  <si>
    <t>CFMSTDAGLG</t>
  </si>
  <si>
    <t>CFM8090I&lt;ChlNa&gt;</t>
  </si>
  <si>
    <t>CFM8090I</t>
  </si>
  <si>
    <t>CFMSTDAGDI</t>
  </si>
  <si>
    <t>CFM8090II&lt;ChlNa&gt;</t>
  </si>
  <si>
    <t>CFM8090II</t>
  </si>
  <si>
    <t>CFMSTDAGD2</t>
  </si>
  <si>
    <t>CFM8090III&lt;ChlNa&gt;</t>
  </si>
  <si>
    <t>CFM8090III</t>
  </si>
  <si>
    <t>CFMSTDAGLD</t>
  </si>
  <si>
    <t>CFM8090INVER&lt;ChlNa&gt;</t>
  </si>
  <si>
    <t>CFM8090INVER</t>
  </si>
  <si>
    <t>CFMSTDAGLI</t>
  </si>
  <si>
    <t>CFM8090UNIVE&lt;ChlNa&gt;</t>
  </si>
  <si>
    <t>CFM8090UNIVE</t>
  </si>
  <si>
    <t>CFMSTDGDOU</t>
  </si>
  <si>
    <t>CFM8077AM&lt;ChlNa&gt;</t>
  </si>
  <si>
    <t>CFM8077AM</t>
  </si>
  <si>
    <t>Santander Hiper Deposito</t>
  </si>
  <si>
    <t>CFMSTDRUAM</t>
  </si>
  <si>
    <t>CFM8077APV&lt;ChlNa&gt;</t>
  </si>
  <si>
    <t>CFM8077APV</t>
  </si>
  <si>
    <t>CFMSTDHTOV</t>
  </si>
  <si>
    <t>CFM8077CORPO&lt;ChlNa&gt;</t>
  </si>
  <si>
    <t>CFM8077CORPO</t>
  </si>
  <si>
    <t>CFM8077EJECU&lt;ChlNa&gt;</t>
  </si>
  <si>
    <t>CFM8077EJECU</t>
  </si>
  <si>
    <t>CFMSTDHDPB</t>
  </si>
  <si>
    <t>CFM8077G&lt;ChlNa&gt;</t>
  </si>
  <si>
    <t>CFM8077G</t>
  </si>
  <si>
    <t>CFMSTDRLUG</t>
  </si>
  <si>
    <t>CFM8077I&lt;ChlNa&gt;</t>
  </si>
  <si>
    <t>CFM8077I</t>
  </si>
  <si>
    <t>CFMSTDRLUI</t>
  </si>
  <si>
    <t>CFM8077II&lt;ChlNa&gt;</t>
  </si>
  <si>
    <t>CFM8077II</t>
  </si>
  <si>
    <t>CFMSTDRLU2</t>
  </si>
  <si>
    <t>CFM8077III&lt;ChlNa&gt;</t>
  </si>
  <si>
    <t>CFM8077III</t>
  </si>
  <si>
    <t>CFMSTDRLU3</t>
  </si>
  <si>
    <t>CFM8077INVER&lt;ChlNa&gt;</t>
  </si>
  <si>
    <t>CFM8077INVER</t>
  </si>
  <si>
    <t>CFMSTDHDPS</t>
  </si>
  <si>
    <t>CFM8077UNIVE&lt;ChlNa&gt;</t>
  </si>
  <si>
    <t>CFM8077UNIVE</t>
  </si>
  <si>
    <t>CFMSTDHDPC</t>
  </si>
  <si>
    <t>CFM8160ALTO&lt;ChlNa&gt;</t>
  </si>
  <si>
    <t>CFM8160ALTO</t>
  </si>
  <si>
    <t>Santander Latinoamericano</t>
  </si>
  <si>
    <t>CFM8160APV&lt;ChlNa&gt;</t>
  </si>
  <si>
    <t>CFM8160APV</t>
  </si>
  <si>
    <t>CFMSTDLNOV</t>
  </si>
  <si>
    <t>CFM8160EJECU&lt;ChlNa&gt;</t>
  </si>
  <si>
    <t>CFM8160EJECU</t>
  </si>
  <si>
    <t>CFMSTDLATB</t>
  </si>
  <si>
    <t>CFM8160G&lt;ChlNa&gt;</t>
  </si>
  <si>
    <t>CFM8160G</t>
  </si>
  <si>
    <t>CFM8160III&lt;ChlNa&gt;</t>
  </si>
  <si>
    <t>CFM8160III</t>
  </si>
  <si>
    <t>CFM8160INVER&lt;ChlNa&gt;</t>
  </si>
  <si>
    <t>CFM8160INVER</t>
  </si>
  <si>
    <t>CFM8160UNIVE&lt;ChlNa&gt;</t>
  </si>
  <si>
    <t>CFM8160UNIVE</t>
  </si>
  <si>
    <t>CFM8057AM&lt;ChlNa&gt;</t>
  </si>
  <si>
    <t>CFM8057AM</t>
  </si>
  <si>
    <t>Santander Money Market</t>
  </si>
  <si>
    <t>CFMSTDMMAM</t>
  </si>
  <si>
    <t>CFM8057APV&lt;ChlNa&gt;</t>
  </si>
  <si>
    <t>CFM8057APV</t>
  </si>
  <si>
    <t>CFMSTDMOMA</t>
  </si>
  <si>
    <t>CFM8057CORPO&lt;ChlNa&gt;</t>
  </si>
  <si>
    <t>CFM8057CORPO</t>
  </si>
  <si>
    <t>CFMSTDMMCO</t>
  </si>
  <si>
    <t>CFM8057EJECU&lt;ChlNa&gt;</t>
  </si>
  <si>
    <t>CFM8057EJECU</t>
  </si>
  <si>
    <t>CFMSTDMMKB</t>
  </si>
  <si>
    <t>CFM8057G&lt;ChlNa&gt;</t>
  </si>
  <si>
    <t>CFM8057G</t>
  </si>
  <si>
    <t>CFMSTDMMKG</t>
  </si>
  <si>
    <t>CFM8057INVER&lt;ChlNa&gt;</t>
  </si>
  <si>
    <t>CFM8057INVER</t>
  </si>
  <si>
    <t>CFMSTDMMKT</t>
  </si>
  <si>
    <t>CFM8057P&lt;ChlNa&gt;</t>
  </si>
  <si>
    <t>CFM8057P</t>
  </si>
  <si>
    <t>CFMSTDMOMP</t>
  </si>
  <si>
    <t>CFM8057UNIVE&lt;ChlNa&gt;</t>
  </si>
  <si>
    <t>CFM8057UNIVE</t>
  </si>
  <si>
    <t>CFMSTDMMKC</t>
  </si>
  <si>
    <t>CFM8230UNICA&lt;ChlNa&gt;</t>
  </si>
  <si>
    <t>CFM8230UNICA</t>
  </si>
  <si>
    <t>Santander Money Market Dolar</t>
  </si>
  <si>
    <t>CFMSTDMMUS</t>
  </si>
  <si>
    <t>CFM8059APV&lt;ChlNa&gt;</t>
  </si>
  <si>
    <t>CFM8059APV</t>
  </si>
  <si>
    <t>Santander Money Market Plus</t>
  </si>
  <si>
    <t>CFMSTDMONA</t>
  </si>
  <si>
    <t>CFM8059CORPO&lt;ChlNa&gt;</t>
  </si>
  <si>
    <t>CFM8059CORPO</t>
  </si>
  <si>
    <t>CFMSTDDMOC</t>
  </si>
  <si>
    <t>CFM8059EJECU&lt;ChlNa&gt;</t>
  </si>
  <si>
    <t>CFM8059EJECU</t>
  </si>
  <si>
    <t>CFMSTDMMPB</t>
  </si>
  <si>
    <t>CFM8059INVER&lt;ChlNa&gt;</t>
  </si>
  <si>
    <t>CFM8059INVER</t>
  </si>
  <si>
    <t>CFMSTDEXTV</t>
  </si>
  <si>
    <t>CFM8059P&lt;ChlNa&gt;</t>
  </si>
  <si>
    <t>CFM8059P</t>
  </si>
  <si>
    <t>CFMSTDMONP</t>
  </si>
  <si>
    <t>CFM8059UNIVE&lt;ChlNa&gt;</t>
  </si>
  <si>
    <t>CFM8059UNIVE</t>
  </si>
  <si>
    <t>CFMSTDMMPC</t>
  </si>
  <si>
    <t>CFM8058ALTO&lt;ChlNa&gt;</t>
  </si>
  <si>
    <t>CFM8058ALTO</t>
  </si>
  <si>
    <t>Santander Multinacional Emer</t>
  </si>
  <si>
    <t>CFMSTDAGEA</t>
  </si>
  <si>
    <t>CFM8058AM&lt;ChlNa&gt;</t>
  </si>
  <si>
    <t>CFM8058AM</t>
  </si>
  <si>
    <t>CFMSTDAGAM</t>
  </si>
  <si>
    <t>CFM8058APV&lt;ChlNa&gt;</t>
  </si>
  <si>
    <t>CFM8058APV</t>
  </si>
  <si>
    <t>CFMSTDMEMV</t>
  </si>
  <si>
    <t>CFM8058EJECU&lt;ChlNa&gt;</t>
  </si>
  <si>
    <t>CFM8058EJECU</t>
  </si>
  <si>
    <t>CFMSTDAGEE</t>
  </si>
  <si>
    <t>CFM8058G&lt;ChlNa&gt;</t>
  </si>
  <si>
    <t>CFM8058G</t>
  </si>
  <si>
    <t>CFMSTDGEMG</t>
  </si>
  <si>
    <t>CFM8058I&lt;ChlNa&gt;</t>
  </si>
  <si>
    <t>CFM8058I</t>
  </si>
  <si>
    <t>CFMSTDGEMI</t>
  </si>
  <si>
    <t>CFM8058II&lt;ChlNa&gt;</t>
  </si>
  <si>
    <t>CFM8058II</t>
  </si>
  <si>
    <t>CFMSTDGEM2</t>
  </si>
  <si>
    <t>CFM8058III&lt;ChlNa&gt;</t>
  </si>
  <si>
    <t>CFM8058III</t>
  </si>
  <si>
    <t>CFMSTDGEM3</t>
  </si>
  <si>
    <t>CFM8058INVER&lt;ChlNa&gt;</t>
  </si>
  <si>
    <t>CFM8058INVER</t>
  </si>
  <si>
    <t>CFMSTDAGEI</t>
  </si>
  <si>
    <t>CFM8058UNIVE&lt;ChlNa&gt;</t>
  </si>
  <si>
    <t>CFM8058UNIVE</t>
  </si>
  <si>
    <t>CFMSTDAGEU</t>
  </si>
  <si>
    <t>CFM8488ALTO&lt;ChlNa&gt;</t>
  </si>
  <si>
    <t>CFM8488ALTO</t>
  </si>
  <si>
    <t>Santander Norteamericano</t>
  </si>
  <si>
    <t>CFM8488AM&lt;ChlNa&gt;</t>
  </si>
  <si>
    <t>CFM8488AM</t>
  </si>
  <si>
    <t>CFMSTDUSAA</t>
  </si>
  <si>
    <t>CFM8488APV&lt;ChlNa&gt;</t>
  </si>
  <si>
    <t>CFM8488APV</t>
  </si>
  <si>
    <t>CFMSTDNORV</t>
  </si>
  <si>
    <t>CFM8488EJECU&lt;ChlNa&gt;</t>
  </si>
  <si>
    <t>CFM8488EJECU</t>
  </si>
  <si>
    <t>CFMSTDAUSE</t>
  </si>
  <si>
    <t>CFM8488G&lt;ChlNa&gt;</t>
  </si>
  <si>
    <t>CFM8488G</t>
  </si>
  <si>
    <t>CFMSTDACUG</t>
  </si>
  <si>
    <t>CFM8488I&lt;ChlNa&gt;</t>
  </si>
  <si>
    <t>CFM8488I</t>
  </si>
  <si>
    <t>CFMSTDACUI</t>
  </si>
  <si>
    <t>CFM8488II&lt;ChlNa&gt;</t>
  </si>
  <si>
    <t>CFM8488II</t>
  </si>
  <si>
    <t>CFMSTDACU2</t>
  </si>
  <si>
    <t>CFM8488III&lt;ChlNa&gt;</t>
  </si>
  <si>
    <t>CFM8488III</t>
  </si>
  <si>
    <t>CFMSTDACU3</t>
  </si>
  <si>
    <t>CFM8488INVER&lt;ChlNa&gt;</t>
  </si>
  <si>
    <t>CFM8488INVER</t>
  </si>
  <si>
    <t>CFMSTDAUSI</t>
  </si>
  <si>
    <t>CFM8488UNIVE&lt;ChlNa&gt;</t>
  </si>
  <si>
    <t>CFM8488UNIVE</t>
  </si>
  <si>
    <t>CFMSTDAUSU</t>
  </si>
  <si>
    <t>CFM8082AM&lt;ChlNa&gt;</t>
  </si>
  <si>
    <t>CFM8082AM</t>
  </si>
  <si>
    <t>Santander Rentabilidad</t>
  </si>
  <si>
    <t>CFMSTDLPAM</t>
  </si>
  <si>
    <t>CFM8082APV&lt;ChlNa&gt;</t>
  </si>
  <si>
    <t>CFM8082APV</t>
  </si>
  <si>
    <t>CFMSTDRADV</t>
  </si>
  <si>
    <t>CFM8082EJECU&lt;ChlNa&gt;</t>
  </si>
  <si>
    <t>CFM8082EJECU</t>
  </si>
  <si>
    <t>CFMSTDRLPE</t>
  </si>
  <si>
    <t>CFM8082G&lt;ChlNa&gt;</t>
  </si>
  <si>
    <t>CFM8082G</t>
  </si>
  <si>
    <t>CFMSTDRLAG</t>
  </si>
  <si>
    <t>CFM8082I&lt;ChlNa&gt;</t>
  </si>
  <si>
    <t>CFM8082I</t>
  </si>
  <si>
    <t>CFMSTDRLAI</t>
  </si>
  <si>
    <t>CFM8082III&lt;ChlNa&gt;</t>
  </si>
  <si>
    <t>CFM8082III</t>
  </si>
  <si>
    <t>CFMSTDRLA3</t>
  </si>
  <si>
    <t>CFM8082INVER&lt;ChlNa&gt;</t>
  </si>
  <si>
    <t>CFM8082INVER</t>
  </si>
  <si>
    <t>CFMSTDSADR</t>
  </si>
  <si>
    <t>CFM8082UNIVE&lt;ChlNa&gt;</t>
  </si>
  <si>
    <t>CFM8082UNIVE</t>
  </si>
  <si>
    <t>CFMSTDRTBL</t>
  </si>
  <si>
    <t>CFM8074APV</t>
  </si>
  <si>
    <t>Santander Retail &amp; Consumo</t>
  </si>
  <si>
    <t>CFMSTDAILV</t>
  </si>
  <si>
    <t>CFM8074EJECU</t>
  </si>
  <si>
    <t>CFMSTDARCE</t>
  </si>
  <si>
    <t>CFM8074III</t>
  </si>
  <si>
    <t>CFMSTDARC3</t>
  </si>
  <si>
    <t>CFM8074INVER</t>
  </si>
  <si>
    <t>CFMSTDAILI</t>
  </si>
  <si>
    <t>CFM8074UNIVE</t>
  </si>
  <si>
    <t>CFMSTDAILU</t>
  </si>
  <si>
    <t>CFM8280AM&lt;ChlNa&gt;</t>
  </si>
  <si>
    <t>CFM8280AM</t>
  </si>
  <si>
    <t>Santander Super Interes</t>
  </si>
  <si>
    <t>CFMSTDRMAM</t>
  </si>
  <si>
    <t>CFM8280APV&lt;ChlNa&gt;</t>
  </si>
  <si>
    <t>CFM8280APV</t>
  </si>
  <si>
    <t>CFMSTDSESV</t>
  </si>
  <si>
    <t>CFM8280EJECU&lt;ChlNa&gt;</t>
  </si>
  <si>
    <t>CFM8280EJECU</t>
  </si>
  <si>
    <t>CFMSTDRMEE</t>
  </si>
  <si>
    <t>CFM8280G&lt;ChlNa&gt;</t>
  </si>
  <si>
    <t>CFM8280G</t>
  </si>
  <si>
    <t>CFMSTDRMEG</t>
  </si>
  <si>
    <t>CFM8280INVER&lt;ChlNa&gt;</t>
  </si>
  <si>
    <t>CFM8280INVER</t>
  </si>
  <si>
    <t>CFMSTDSESR</t>
  </si>
  <si>
    <t>CFM8280UNIVE&lt;ChlNa&gt;</t>
  </si>
  <si>
    <t>CFM8280UNIVE</t>
  </si>
  <si>
    <t>CFMSTDSUIN</t>
  </si>
  <si>
    <t>CFM9521UNICA</t>
  </si>
  <si>
    <t>Sb Latam Asia</t>
  </si>
  <si>
    <t>CFMBCHSBLE</t>
  </si>
  <si>
    <t>CFM8529AHORRO&lt;ChlNa&gt;</t>
  </si>
  <si>
    <t>CFM8529AHORRO</t>
  </si>
  <si>
    <t>Scotia Acciones Nacionales</t>
  </si>
  <si>
    <t>CFM8529APV&lt;ChlNa&gt;</t>
  </si>
  <si>
    <t>CFM8529APV</t>
  </si>
  <si>
    <t>CFM8529CLASICA&lt;ChlNa&gt;</t>
  </si>
  <si>
    <t>CFM8529CLASICA</t>
  </si>
  <si>
    <t>CFM8529CONVENIO&lt;ChlNa&gt;</t>
  </si>
  <si>
    <t>CFM8529CONVENIO</t>
  </si>
  <si>
    <t>CONVENIOS</t>
  </si>
  <si>
    <t>CFM8529FAMILIA&lt;ChlNa&gt;</t>
  </si>
  <si>
    <t>CFM8529FAMILIA</t>
  </si>
  <si>
    <t>CFM8529FONDO</t>
  </si>
  <si>
    <t>FONDO</t>
  </si>
  <si>
    <t>CFM8529PREMIUM&lt;ChlNa&gt;</t>
  </si>
  <si>
    <t>CFM8529PREMIUM</t>
  </si>
  <si>
    <t>CFM8529WEB&lt;ChlNa&gt;</t>
  </si>
  <si>
    <t>CFM8529WEB</t>
  </si>
  <si>
    <t>CFM8413A&lt;ChlNa&gt;</t>
  </si>
  <si>
    <t>CFM8413A</t>
  </si>
  <si>
    <t>Scotia Activo</t>
  </si>
  <si>
    <t>CFMBNSSACA</t>
  </si>
  <si>
    <t>CFM8413APV&lt;ChlNa&gt;</t>
  </si>
  <si>
    <t>CFM8413APV</t>
  </si>
  <si>
    <t>CFM8413F&lt;ChlNa&gt;</t>
  </si>
  <si>
    <t>CFM8413F</t>
  </si>
  <si>
    <t>CFM8822A&lt;ChlNa&gt;</t>
  </si>
  <si>
    <t>CFM8822A</t>
  </si>
  <si>
    <t>Scotia Asia</t>
  </si>
  <si>
    <t>CFMBNSASIA</t>
  </si>
  <si>
    <t>CFM8822APV&lt;ChlNa&gt;</t>
  </si>
  <si>
    <t>CFM8822APV</t>
  </si>
  <si>
    <t>CFM8822B&lt;ChlNa&gt;</t>
  </si>
  <si>
    <t>CFM8822B</t>
  </si>
  <si>
    <t>CFMBNSASIB</t>
  </si>
  <si>
    <t>CFM8822C&lt;ChlNa&gt;</t>
  </si>
  <si>
    <t>CFM8822C</t>
  </si>
  <si>
    <t>CFMBNSASIC</t>
  </si>
  <si>
    <t>CFM8822E&lt;ChlNa&gt;</t>
  </si>
  <si>
    <t>CFM8822E</t>
  </si>
  <si>
    <t>CFMBNSASIE</t>
  </si>
  <si>
    <t>CFM8822F&lt;ChlNa&gt;</t>
  </si>
  <si>
    <t>CFM8822F</t>
  </si>
  <si>
    <t>CFM8049A&lt;ChlNa&gt;</t>
  </si>
  <si>
    <t>CFM8049A</t>
  </si>
  <si>
    <t>Scotia Clipper</t>
  </si>
  <si>
    <t>CFMBNSCLIA</t>
  </si>
  <si>
    <t>CFM8049AFP&lt;ChlNa&gt;</t>
  </si>
  <si>
    <t>CFM8049AFP</t>
  </si>
  <si>
    <t>AFP</t>
  </si>
  <si>
    <t>CFM8049B&lt;ChlNa&gt;</t>
  </si>
  <si>
    <t>CFM8049B</t>
  </si>
  <si>
    <t>CFMBNSCLIB</t>
  </si>
  <si>
    <t>CFM8049F&lt;ChlNa&gt;</t>
  </si>
  <si>
    <t>CFM8049F</t>
  </si>
  <si>
    <t>CFM9158A&lt;ChlNa&gt;</t>
  </si>
  <si>
    <t>CFM9158A</t>
  </si>
  <si>
    <t>Scotia Confianza</t>
  </si>
  <si>
    <t>CFMBNSCONA</t>
  </si>
  <si>
    <t>CFM9158APV&lt;ChlNa&gt;</t>
  </si>
  <si>
    <t>CFM9158APV</t>
  </si>
  <si>
    <t>CFM9158F&lt;ChlNa&gt;</t>
  </si>
  <si>
    <t>CFM9158F</t>
  </si>
  <si>
    <t>CFMBNSCONF</t>
  </si>
  <si>
    <t>CFM9158V&lt;ChlNa&gt;</t>
  </si>
  <si>
    <t>CFM9158V</t>
  </si>
  <si>
    <t>CFMBNSCONV</t>
  </si>
  <si>
    <t>CFM8238UNICA&lt;ChlNa&gt;</t>
  </si>
  <si>
    <t>CFM8238UNICA</t>
  </si>
  <si>
    <t>Scotia Dolar</t>
  </si>
  <si>
    <t>CFMBNSDOLA</t>
  </si>
  <si>
    <t>CFM8604A&lt;ChlNa&gt;</t>
  </si>
  <si>
    <t>CFM8604A</t>
  </si>
  <si>
    <t>Scotia Global - Retail</t>
  </si>
  <si>
    <t>CFMBNSGRTL</t>
  </si>
  <si>
    <t>CFM8604APV&lt;ChlNa&gt;</t>
  </si>
  <si>
    <t>CFM8604APV</t>
  </si>
  <si>
    <t>CFM8604B&lt;ChlNa&gt;</t>
  </si>
  <si>
    <t>CFM8604B</t>
  </si>
  <si>
    <t>CFMBNSGILB</t>
  </si>
  <si>
    <t>CFM8604C&lt;ChlNa&gt;</t>
  </si>
  <si>
    <t>CFM8604C</t>
  </si>
  <si>
    <t>CFMBNSGILC</t>
  </si>
  <si>
    <t>CFM8604E&lt;ChlNa&gt;</t>
  </si>
  <si>
    <t>CFM8604E</t>
  </si>
  <si>
    <t>CFMBNSGILE</t>
  </si>
  <si>
    <t>CFM8604F&lt;ChlNa&gt;</t>
  </si>
  <si>
    <t>CFM8604F</t>
  </si>
  <si>
    <t>CFM8050A&lt;ChlNa&gt;</t>
  </si>
  <si>
    <t>CFM8050A</t>
  </si>
  <si>
    <t>Scotia Leader</t>
  </si>
  <si>
    <t>CFMBNSLEAA</t>
  </si>
  <si>
    <t>CFM8050APV&lt;ChlNa&gt;</t>
  </si>
  <si>
    <t>CFM8050APV</t>
  </si>
  <si>
    <t>CFM8050F&lt;ChlNa&gt;</t>
  </si>
  <si>
    <t>CFM8050F</t>
  </si>
  <si>
    <t>CFM8392A&lt;ChlNa&gt;</t>
  </si>
  <si>
    <t>CFM8392A</t>
  </si>
  <si>
    <t>Scotia Mixto</t>
  </si>
  <si>
    <t>CFMBNSMXTA</t>
  </si>
  <si>
    <t>CFM8392APV&lt;ChlNa&gt;</t>
  </si>
  <si>
    <t>CFM8392APV</t>
  </si>
  <si>
    <t>CFM8392F&lt;ChlNa&gt;</t>
  </si>
  <si>
    <t>CFM8392F</t>
  </si>
  <si>
    <t>CFM8820A&lt;ChlNa&gt;</t>
  </si>
  <si>
    <t>CFM8820A</t>
  </si>
  <si>
    <t>Security Asia Emergente</t>
  </si>
  <si>
    <t>CFMSECAEMA</t>
  </si>
  <si>
    <t>CFM8820APV1&lt;ChlNa&gt;</t>
  </si>
  <si>
    <t>CFM8820APV1</t>
  </si>
  <si>
    <t>CFMSECAEM1</t>
  </si>
  <si>
    <t>CFM8820B&lt;ChlNa&gt;</t>
  </si>
  <si>
    <t>CFM8820B</t>
  </si>
  <si>
    <t>CFMSECASEB</t>
  </si>
  <si>
    <t>CFM8820G&lt;ChlNa&gt;</t>
  </si>
  <si>
    <t>CFM8820G</t>
  </si>
  <si>
    <t>CFMSECAEMG</t>
  </si>
  <si>
    <t>CFM8820H&lt;ChlNa&gt;</t>
  </si>
  <si>
    <t>CFM8820H</t>
  </si>
  <si>
    <t>CFMSECAEMH</t>
  </si>
  <si>
    <t>CFM8820I-APV&lt;ChlNa&gt;</t>
  </si>
  <si>
    <t>CFM8820I-APV</t>
  </si>
  <si>
    <t>CFM8820J&lt;ChlNa&gt;</t>
  </si>
  <si>
    <t>CFM8820J</t>
  </si>
  <si>
    <t>CFMSECAEMJ</t>
  </si>
  <si>
    <t>CFM8820S&lt;ChlNa&gt;</t>
  </si>
  <si>
    <t>CFM8820S</t>
  </si>
  <si>
    <t>CFMSECAEMS</t>
  </si>
  <si>
    <t>CFM8820V&lt;ChlNa&gt;</t>
  </si>
  <si>
    <t>CFM8820V</t>
  </si>
  <si>
    <t>CFMSECAEMV</t>
  </si>
  <si>
    <t>CFM8048A&lt;ChlNa&gt;</t>
  </si>
  <si>
    <t>CFM8048A</t>
  </si>
  <si>
    <t>Security Check</t>
  </si>
  <si>
    <t>CFMSECCHKA</t>
  </si>
  <si>
    <t>CFM8048B&lt;ChlNa&gt;</t>
  </si>
  <si>
    <t>CFM8048B</t>
  </si>
  <si>
    <t>CFMSECCCKB</t>
  </si>
  <si>
    <t>CFM8048I&lt;ChlNa&gt;</t>
  </si>
  <si>
    <t>CFM8048I</t>
  </si>
  <si>
    <t>CFMSECCCKI</t>
  </si>
  <si>
    <t>CFM8048S&lt;ChlNa&gt;</t>
  </si>
  <si>
    <t>CFM8048S</t>
  </si>
  <si>
    <t>CFMSECCHKS</t>
  </si>
  <si>
    <t>CFM8806A&lt;ChlNa&gt;</t>
  </si>
  <si>
    <t>CFM8806A</t>
  </si>
  <si>
    <t>Security Corporativo</t>
  </si>
  <si>
    <t>CFMSECCORA</t>
  </si>
  <si>
    <t>CFM8806APV1&lt;ChlNa&gt;</t>
  </si>
  <si>
    <t>CFM8806APV1</t>
  </si>
  <si>
    <t>CFMSECCOR1</t>
  </si>
  <si>
    <t>CFM8806B&lt;ChlNa&gt;</t>
  </si>
  <si>
    <t>CFM8806B</t>
  </si>
  <si>
    <t>CFMSECCORB</t>
  </si>
  <si>
    <t>CFM8806D&lt;ChlNa&gt;</t>
  </si>
  <si>
    <t>CFM8806D</t>
  </si>
  <si>
    <t>CFMSECCORD</t>
  </si>
  <si>
    <t>CFM8806G&lt;ChlNa&gt;</t>
  </si>
  <si>
    <t>CFM8806G</t>
  </si>
  <si>
    <t>CFMSECCORG</t>
  </si>
  <si>
    <t>CFM8806H&lt;ChlNa&gt;</t>
  </si>
  <si>
    <t>CFM8806H</t>
  </si>
  <si>
    <t>CFMSECCORH</t>
  </si>
  <si>
    <t>CFM8806I-APV&lt;ChlNa&gt;</t>
  </si>
  <si>
    <t>CFM8806I-APV</t>
  </si>
  <si>
    <t>CFM8806J&lt;ChlNa&gt;</t>
  </si>
  <si>
    <t>CFM8806J</t>
  </si>
  <si>
    <t>CFMSECCORJ</t>
  </si>
  <si>
    <t>CFM8806S&lt;ChlNa&gt;</t>
  </si>
  <si>
    <t>CFM8806S</t>
  </si>
  <si>
    <t>CFMSECCORS</t>
  </si>
  <si>
    <t>CFM8806V&lt;ChlNa&gt;</t>
  </si>
  <si>
    <t>CFM8806V</t>
  </si>
  <si>
    <t>CFMSECCORV</t>
  </si>
  <si>
    <t>CFM8384A&lt;ChlNa&gt;</t>
  </si>
  <si>
    <t>CFM8384A</t>
  </si>
  <si>
    <t>Security Dolar Money Market</t>
  </si>
  <si>
    <t>CFMSECDMMA</t>
  </si>
  <si>
    <t>CFM8384B&lt;ChlNa&gt;</t>
  </si>
  <si>
    <t>CFM8384B</t>
  </si>
  <si>
    <t>CFMSECDMMB</t>
  </si>
  <si>
    <t>CFM8384C&lt;ChlNa&gt;</t>
  </si>
  <si>
    <t>CFM8384C</t>
  </si>
  <si>
    <t>CFMSECDMMC</t>
  </si>
  <si>
    <t>CFM8384S&lt;ChlNa&gt;</t>
  </si>
  <si>
    <t>CFM8384S</t>
  </si>
  <si>
    <t>CFMSECDMMS</t>
  </si>
  <si>
    <t>CFM8323A&lt;ChlNa&gt;</t>
  </si>
  <si>
    <t>CFM8323A</t>
  </si>
  <si>
    <t>Security Emerging Market</t>
  </si>
  <si>
    <t>CFMSECEMKT</t>
  </si>
  <si>
    <t>CFM8323APV1&lt;ChlNa&gt;</t>
  </si>
  <si>
    <t>CFM8323APV1</t>
  </si>
  <si>
    <t>CFMSECEMK1</t>
  </si>
  <si>
    <t>CFM8323B&lt;ChlNa&gt;</t>
  </si>
  <si>
    <t>CFM8323B</t>
  </si>
  <si>
    <t>CFMSECSGMB</t>
  </si>
  <si>
    <t>CFM8323G&lt;ChlNa&gt;</t>
  </si>
  <si>
    <t>CFM8323G</t>
  </si>
  <si>
    <t>CFMSECEMKG</t>
  </si>
  <si>
    <t>CFM8323H&lt;ChlNa&gt;</t>
  </si>
  <si>
    <t>CFM8323H</t>
  </si>
  <si>
    <t>CFMSECEMKH</t>
  </si>
  <si>
    <t>CFM8323I-APV&lt;ChlNa&gt;</t>
  </si>
  <si>
    <t>CFM8323I-APV</t>
  </si>
  <si>
    <t>CFM8323J&lt;ChlNa&gt;</t>
  </si>
  <si>
    <t>CFM8323J</t>
  </si>
  <si>
    <t>CFMSECEMKJ</t>
  </si>
  <si>
    <t>CFM8323S&lt;ChlNa&gt;</t>
  </si>
  <si>
    <t>CFM8323S</t>
  </si>
  <si>
    <t>CFMSECEMKS</t>
  </si>
  <si>
    <t>CFM8323V&lt;ChlNa&gt;</t>
  </si>
  <si>
    <t>CFM8323V</t>
  </si>
  <si>
    <t>CFMSECEMKV</t>
  </si>
  <si>
    <t>CFM8435A&lt;ChlNa&gt;</t>
  </si>
  <si>
    <t>CFM8435A</t>
  </si>
  <si>
    <t>Security Equity Fund</t>
  </si>
  <si>
    <t>CFMSECEQFA</t>
  </si>
  <si>
    <t>CFM8435B&lt;ChlNa&gt;</t>
  </si>
  <si>
    <t>CFM8435B</t>
  </si>
  <si>
    <t>CFMSECEQFB</t>
  </si>
  <si>
    <t>CFM8435D&lt;ChlNa&gt;</t>
  </si>
  <si>
    <t>CFM8435D</t>
  </si>
  <si>
    <t>CFMSECEQFD</t>
  </si>
  <si>
    <t>CFM8435G&lt;ChlNa&gt;</t>
  </si>
  <si>
    <t>CFM8435G</t>
  </si>
  <si>
    <t>CFMSECEQFG</t>
  </si>
  <si>
    <t>CFM8435H&lt;ChlNa&gt;</t>
  </si>
  <si>
    <t>CFM8435H</t>
  </si>
  <si>
    <t>CFMSECRETH</t>
  </si>
  <si>
    <t>CFM8435I-APV&lt;ChlNa&gt;</t>
  </si>
  <si>
    <t>CFM8435I-APV</t>
  </si>
  <si>
    <t>CFMSECRETI</t>
  </si>
  <si>
    <t>CFM8435J&lt;ChlNa&gt;</t>
  </si>
  <si>
    <t>CFM8435J</t>
  </si>
  <si>
    <t>CFMSECRETJ</t>
  </si>
  <si>
    <t>CFM8435S&lt;ChlNa&gt;</t>
  </si>
  <si>
    <t>CFM8435S</t>
  </si>
  <si>
    <t>CFMSECRETS</t>
  </si>
  <si>
    <t>CFM8435V&lt;ChlNa&gt;</t>
  </si>
  <si>
    <t>CFM8435V</t>
  </si>
  <si>
    <t>CFMSECEQFV</t>
  </si>
  <si>
    <t>CFM8055A&lt;ChlNa&gt;</t>
  </si>
  <si>
    <t>CFM8055A</t>
  </si>
  <si>
    <t>Security First</t>
  </si>
  <si>
    <t>CFMSECFIRA</t>
  </si>
  <si>
    <t>CFM8055APV1&lt;ChlNa&gt;</t>
  </si>
  <si>
    <t>CFM8055APV1</t>
  </si>
  <si>
    <t>CFMSECFIR1</t>
  </si>
  <si>
    <t>CFM8055B&lt;ChlNa&gt;</t>
  </si>
  <si>
    <t>CFM8055B</t>
  </si>
  <si>
    <t>CFMSECFSTB</t>
  </si>
  <si>
    <t>CFM8055G&lt;ChlNa&gt;</t>
  </si>
  <si>
    <t>CFM8055G</t>
  </si>
  <si>
    <t>CFMSECFIRG</t>
  </si>
  <si>
    <t>CFM8055I-APV&lt;ChlNa&gt;</t>
  </si>
  <si>
    <t>CFM8055I-APV</t>
  </si>
  <si>
    <t>CFM8055S&lt;ChlNa&gt;</t>
  </si>
  <si>
    <t>CFM8055S</t>
  </si>
  <si>
    <t>CFMSECFISS</t>
  </si>
  <si>
    <t>CFM8055V&lt;ChlNa&gt;</t>
  </si>
  <si>
    <t>CFM8055V</t>
  </si>
  <si>
    <t>CFMSECFIRV</t>
  </si>
  <si>
    <t>CFM8294A&lt;ChlNa&gt;</t>
  </si>
  <si>
    <t>CFM8294A</t>
  </si>
  <si>
    <t>Security Global</t>
  </si>
  <si>
    <t>CFMSECGLOA</t>
  </si>
  <si>
    <t>CFM8294APV1&lt;ChlNa&gt;</t>
  </si>
  <si>
    <t>CFM8294APV1</t>
  </si>
  <si>
    <t>CFMSECGLO1</t>
  </si>
  <si>
    <t>CFM8294F&lt;ChlNa&gt;</t>
  </si>
  <si>
    <t>CFM8294F</t>
  </si>
  <si>
    <t>CFMCRSGBLF</t>
  </si>
  <si>
    <t>CFM8294H&lt;ChlNa&gt;</t>
  </si>
  <si>
    <t>CFM8294H</t>
  </si>
  <si>
    <t>CFMSECGLOH</t>
  </si>
  <si>
    <t>CFM8294I-APV&lt;ChlNa&gt;</t>
  </si>
  <si>
    <t>CFM8294I-APV</t>
  </si>
  <si>
    <t>CFMSECGLOI</t>
  </si>
  <si>
    <t>CFM8294J&lt;ChlNa&gt;</t>
  </si>
  <si>
    <t>CFM8294J</t>
  </si>
  <si>
    <t>CFMSECGLOJ</t>
  </si>
  <si>
    <t>CFM8294S&lt;ChlNa&gt;</t>
  </si>
  <si>
    <t>CFM8294S</t>
  </si>
  <si>
    <t>CFMSECGLOS</t>
  </si>
  <si>
    <t>CFM8294V&lt;ChlNa&gt;</t>
  </si>
  <si>
    <t>CFM8294V</t>
  </si>
  <si>
    <t>CFMSECGLOV</t>
  </si>
  <si>
    <t>CFM8118A&lt;ChlNa&gt;</t>
  </si>
  <si>
    <t>CFM8118A</t>
  </si>
  <si>
    <t>Security Gold</t>
  </si>
  <si>
    <t>CFMSECGOLD</t>
  </si>
  <si>
    <t>CFM8118APV1&lt;ChlNa&gt;</t>
  </si>
  <si>
    <t>CFM8118APV1</t>
  </si>
  <si>
    <t>CFMSECGLD1</t>
  </si>
  <si>
    <t>CFM8118B&lt;ChlNa&gt;</t>
  </si>
  <si>
    <t>CFM8118B</t>
  </si>
  <si>
    <t>CFMSECGLDB</t>
  </si>
  <si>
    <t>CFM8118G&lt;ChlNa&gt;</t>
  </si>
  <si>
    <t>CFM8118G</t>
  </si>
  <si>
    <t>CFMSECGLDG</t>
  </si>
  <si>
    <t>CFM8118H&lt;ChlNa&gt;</t>
  </si>
  <si>
    <t>CFM8118H</t>
  </si>
  <si>
    <t>CFMSECGLDH</t>
  </si>
  <si>
    <t>CFM8118I-APV&lt;ChlNa&gt;</t>
  </si>
  <si>
    <t>CFM8118I-APV</t>
  </si>
  <si>
    <t>CFM8118J&lt;ChlNa&gt;</t>
  </si>
  <si>
    <t>CFM8118J</t>
  </si>
  <si>
    <t>CFMSECGLDJ</t>
  </si>
  <si>
    <t>CFM8118S&lt;ChlNa&gt;</t>
  </si>
  <si>
    <t>CFM8118S</t>
  </si>
  <si>
    <t>CFMSECGLDS</t>
  </si>
  <si>
    <t>CFM8118V&lt;ChlNa&gt;</t>
  </si>
  <si>
    <t>CFM8118V</t>
  </si>
  <si>
    <t>CFMSECGLDV</t>
  </si>
  <si>
    <t>CFM8336A&lt;ChlNa&gt;</t>
  </si>
  <si>
    <t>CFM8336A</t>
  </si>
  <si>
    <t>Security Income</t>
  </si>
  <si>
    <t>CFMSECINCA</t>
  </si>
  <si>
    <t>CFM8336B&lt;ChlNa&gt;</t>
  </si>
  <si>
    <t>CFM8336B</t>
  </si>
  <si>
    <t>CFMSECINCB</t>
  </si>
  <si>
    <t>CFM8336D&lt;ChlNa&gt;</t>
  </si>
  <si>
    <t>CFM8336D</t>
  </si>
  <si>
    <t>CFMSECINCD</t>
  </si>
  <si>
    <t>CFM8336H&lt;ChlNa&gt;</t>
  </si>
  <si>
    <t>CFM8336H</t>
  </si>
  <si>
    <t>CFMSECINCH</t>
  </si>
  <si>
    <t>CFM8336I-APV&lt;ChlNa&gt;</t>
  </si>
  <si>
    <t>CFM8336I-APV</t>
  </si>
  <si>
    <t>CFMSECEQUI</t>
  </si>
  <si>
    <t>CFM8336J&lt;ChlNa&gt;</t>
  </si>
  <si>
    <t>CFM8336J</t>
  </si>
  <si>
    <t>CFMSECEQUJ</t>
  </si>
  <si>
    <t>CFM8336N&lt;ChlNa&gt;</t>
  </si>
  <si>
    <t>CFM8336N</t>
  </si>
  <si>
    <t>N</t>
  </si>
  <si>
    <t>CFMSECINCN</t>
  </si>
  <si>
    <t>CFM8336S&lt;ChlNa&gt;</t>
  </si>
  <si>
    <t>CFM8336S</t>
  </si>
  <si>
    <t>CFMSECEQUS</t>
  </si>
  <si>
    <t>CFM8336V&lt;ChlNa&gt;</t>
  </si>
  <si>
    <t>CFM8336V</t>
  </si>
  <si>
    <t>CFMSECINCV</t>
  </si>
  <si>
    <t>CFM8253A&lt;ChlNa&gt;</t>
  </si>
  <si>
    <t>CFM8253A</t>
  </si>
  <si>
    <t>Security Plus</t>
  </si>
  <si>
    <t>CFMSECPLUA</t>
  </si>
  <si>
    <t>CFM8253B&lt;ChlNa&gt;</t>
  </si>
  <si>
    <t>CFM8253B</t>
  </si>
  <si>
    <t>CFMSECPLUB</t>
  </si>
  <si>
    <t>CFM8253C&lt;ChlNa&gt;</t>
  </si>
  <si>
    <t>CFM8253C</t>
  </si>
  <si>
    <t>CFMSECPLUC</t>
  </si>
  <si>
    <t>CFM8253D&lt;ChlNa&gt;</t>
  </si>
  <si>
    <t>CFM8253D</t>
  </si>
  <si>
    <t>CFMSECPLUD</t>
  </si>
  <si>
    <t>CFM8253E&lt;ChlNa&gt;</t>
  </si>
  <si>
    <t>CFM8253E</t>
  </si>
  <si>
    <t>CFMSECPLUE</t>
  </si>
  <si>
    <t>CFM8253I&lt;ChlNa&gt;</t>
  </si>
  <si>
    <t>CFM8253I</t>
  </si>
  <si>
    <t>CFMSECPLUI</t>
  </si>
  <si>
    <t>CFM8253L&lt;ChlNa&gt;</t>
  </si>
  <si>
    <t>CFM8253L</t>
  </si>
  <si>
    <t>CFMSECPLUL</t>
  </si>
  <si>
    <t>CFM8253S&lt;ChlNa&gt;</t>
  </si>
  <si>
    <t>CFM8253S</t>
  </si>
  <si>
    <t>CFMSECPLUS</t>
  </si>
  <si>
    <t>CFM8490A&lt;ChlNa&gt;</t>
  </si>
  <si>
    <t>CFM8490A</t>
  </si>
  <si>
    <t>Security Selectivo</t>
  </si>
  <si>
    <t>CFMCRSSLCA</t>
  </si>
  <si>
    <t>CFM8490APV1&lt;ChlNa&gt;</t>
  </si>
  <si>
    <t>CFM8490APV1</t>
  </si>
  <si>
    <t>CFMSECSEL1</t>
  </si>
  <si>
    <t>CFM8490F&lt;ChlNa&gt;</t>
  </si>
  <si>
    <t>CFM8490F</t>
  </si>
  <si>
    <t>CFMSECSLCF</t>
  </si>
  <si>
    <t>CFM8490G&lt;ChlNa&gt;</t>
  </si>
  <si>
    <t>CFM8490G</t>
  </si>
  <si>
    <t>CFMSECSLCG</t>
  </si>
  <si>
    <t>CFM8490H&lt;ChlNa&gt;</t>
  </si>
  <si>
    <t>CFM8490H</t>
  </si>
  <si>
    <t>CFMSECSLCH</t>
  </si>
  <si>
    <t>CFM8490I-APV&lt;ChlNa&gt;</t>
  </si>
  <si>
    <t>CFM8490I-APV</t>
  </si>
  <si>
    <t>CFMSECSELP</t>
  </si>
  <si>
    <t>CFM8490J&lt;ChlNa&gt;</t>
  </si>
  <si>
    <t>CFM8490J</t>
  </si>
  <si>
    <t>CFMSECSLCJ</t>
  </si>
  <si>
    <t>CFM8490S&lt;ChlNa&gt;</t>
  </si>
  <si>
    <t>CFM8490S</t>
  </si>
  <si>
    <t>CFMSECSELS</t>
  </si>
  <si>
    <t>CFM8490V&lt;ChlNa&gt;</t>
  </si>
  <si>
    <t>CFM8490V</t>
  </si>
  <si>
    <t>CFMSECSLCV</t>
  </si>
  <si>
    <t>CFM8795A&lt;ChlNa&gt;</t>
  </si>
  <si>
    <t>CFM8795A</t>
  </si>
  <si>
    <t>Security Small Cap Latam</t>
  </si>
  <si>
    <t>CFMSECLATA</t>
  </si>
  <si>
    <t>CFM8795APV1&lt;ChlNa&gt;</t>
  </si>
  <si>
    <t>CFM8795APV1</t>
  </si>
  <si>
    <t>CFMSECLAT1</t>
  </si>
  <si>
    <t>CFM8795B&lt;ChlNa&gt;</t>
  </si>
  <si>
    <t>CFM8795B</t>
  </si>
  <si>
    <t>CFMSECLATB</t>
  </si>
  <si>
    <t>CFM8795D&lt;ChlNa&gt;</t>
  </si>
  <si>
    <t>CFM8795D</t>
  </si>
  <si>
    <t>CFMSECWORD</t>
  </si>
  <si>
    <t>CFM8795F&lt;ChlNa&gt;</t>
  </si>
  <si>
    <t>CFM8795F</t>
  </si>
  <si>
    <t>CFMSECSCLF</t>
  </si>
  <si>
    <t>CFM8795G&lt;ChlNa&gt;</t>
  </si>
  <si>
    <t>CFM8795G</t>
  </si>
  <si>
    <t>CFMSECILSG</t>
  </si>
  <si>
    <t>CFM8795H&lt;ChlNa&gt;</t>
  </si>
  <si>
    <t>CFM8795H</t>
  </si>
  <si>
    <t>CFMSECILSH</t>
  </si>
  <si>
    <t>CFM8795I&lt;ChlNa&gt;</t>
  </si>
  <si>
    <t>CFM8795I</t>
  </si>
  <si>
    <t>CFMSECLATI</t>
  </si>
  <si>
    <t>CFM8795J&lt;ChlNa&gt;</t>
  </si>
  <si>
    <t>CFM8795J</t>
  </si>
  <si>
    <t>CFMSECLATJ</t>
  </si>
  <si>
    <t>CFM8795S&lt;ChlNa&gt;</t>
  </si>
  <si>
    <t>CFM8795S</t>
  </si>
  <si>
    <t>CFMSECSCLS</t>
  </si>
  <si>
    <t>CFM8795V&lt;ChlNa&gt;</t>
  </si>
  <si>
    <t>CFM8795V</t>
  </si>
  <si>
    <t>CFMSECILSV</t>
  </si>
  <si>
    <t>CFM8306A&lt;ChlNa&gt;</t>
  </si>
  <si>
    <t>CFM8306A</t>
  </si>
  <si>
    <t>Security Value</t>
  </si>
  <si>
    <t>CFMSECPROA</t>
  </si>
  <si>
    <t>CFM8306B&lt;ChlNa&gt;</t>
  </si>
  <si>
    <t>CFM8306B</t>
  </si>
  <si>
    <t>CFMSECVALB</t>
  </si>
  <si>
    <t>CFM8306D&lt;ChlNa&gt;</t>
  </si>
  <si>
    <t>CFM8306D</t>
  </si>
  <si>
    <t>CFMSECVALD</t>
  </si>
  <si>
    <t>CFM8306G&lt;ChlNa&gt;</t>
  </si>
  <si>
    <t>CFM8306G</t>
  </si>
  <si>
    <t>CFMSECVALG</t>
  </si>
  <si>
    <t>CFM8306H&lt;ChlNa&gt;</t>
  </si>
  <si>
    <t>CFM8306H</t>
  </si>
  <si>
    <t>CFMSECVALH</t>
  </si>
  <si>
    <t>CFM8306I-APV&lt;ChlNa&gt;</t>
  </si>
  <si>
    <t>CFM8306I-APV</t>
  </si>
  <si>
    <t>CFMSECPRI</t>
  </si>
  <si>
    <t>CFM8306J&lt;ChlNa&gt;</t>
  </si>
  <si>
    <t>CFM8306J</t>
  </si>
  <si>
    <t>CFMSECPROJ</t>
  </si>
  <si>
    <t>CFM8306S&lt;ChlNa&gt;</t>
  </si>
  <si>
    <t>CFM8306S</t>
  </si>
  <si>
    <t>CFMSECPROS</t>
  </si>
  <si>
    <t>CFM8306V&lt;ChlNa&gt;</t>
  </si>
  <si>
    <t>CFM8306V</t>
  </si>
  <si>
    <t>CFMSECVALV</t>
  </si>
  <si>
    <t>CFM8430A&lt;ChlNa&gt;</t>
  </si>
  <si>
    <t>CFM8430A</t>
  </si>
  <si>
    <t>Selección Bursatil</t>
  </si>
  <si>
    <t>CFM8430ALPAT&lt;ChlNa&gt;</t>
  </si>
  <si>
    <t>CFM8430ALPAT</t>
  </si>
  <si>
    <t>CFMBCISBLP</t>
  </si>
  <si>
    <t>CFM8430APV&lt;ChlNa&gt;</t>
  </si>
  <si>
    <t>CFM8430APV</t>
  </si>
  <si>
    <t>CFMBCISBAV</t>
  </si>
  <si>
    <t>CFM8430BCI&lt;ChlNa&gt;</t>
  </si>
  <si>
    <t>CFM8430BCI</t>
  </si>
  <si>
    <t>CFMBCISBBC</t>
  </si>
  <si>
    <t>CFM8430BPRIV&lt;ChlNa&gt;</t>
  </si>
  <si>
    <t>CFM8430BPRIV</t>
  </si>
  <si>
    <t>CFMBCISBLB</t>
  </si>
  <si>
    <t>CFM8430CLASI&lt;ChlNa&gt;</t>
  </si>
  <si>
    <t>CFM8430CLASI</t>
  </si>
  <si>
    <t>CFMBCISBLC</t>
  </si>
  <si>
    <t>CFM8430FAMIL&lt;ChlNa&gt;</t>
  </si>
  <si>
    <t>CFM8430FAMIL</t>
  </si>
  <si>
    <t>CFMBCISBLF</t>
  </si>
  <si>
    <t>CFM8430GAMMA&lt;ChlNa&gt;</t>
  </si>
  <si>
    <t>CFM8430GAMMA</t>
  </si>
  <si>
    <t>CFMBCISBGA</t>
  </si>
  <si>
    <t>CFM8996APV&lt;ChlNa&gt;</t>
  </si>
  <si>
    <t>CFM8996APV</t>
  </si>
  <si>
    <t>Select Dinamico</t>
  </si>
  <si>
    <t>CFMSTDSDIV</t>
  </si>
  <si>
    <t>CFM8996III&lt;ChlNa&gt;</t>
  </si>
  <si>
    <t>CFM8996III</t>
  </si>
  <si>
    <t>CFMSTDSDI3</t>
  </si>
  <si>
    <t>CFM8996PERMA&lt;ChlNa&gt;</t>
  </si>
  <si>
    <t>CFM8996PERMA</t>
  </si>
  <si>
    <t>PERMA</t>
  </si>
  <si>
    <t>CFMSTDSDIP</t>
  </si>
  <si>
    <t>CFM8995APV&lt;ChlNa&gt;</t>
  </si>
  <si>
    <t>CFM8995APV</t>
  </si>
  <si>
    <t>Select Equilibrio</t>
  </si>
  <si>
    <t>CFMSTDSEQV</t>
  </si>
  <si>
    <t>CFM8995III&lt;ChlNa&gt;</t>
  </si>
  <si>
    <t>CFM8995III</t>
  </si>
  <si>
    <t>CFMSTDSEQ3</t>
  </si>
  <si>
    <t>CFM8995PERMA&lt;ChlNa&gt;</t>
  </si>
  <si>
    <t>CFM8995PERMA</t>
  </si>
  <si>
    <t>CFMSTDSEQP</t>
  </si>
  <si>
    <t>CFM8997APV&lt;ChlNa&gt;</t>
  </si>
  <si>
    <t>CFM8997APV</t>
  </si>
  <si>
    <t>Select Prudente</t>
  </si>
  <si>
    <t>CFMSTDSPRV</t>
  </si>
  <si>
    <t>CFM8997III&lt;ChlNa&gt;</t>
  </si>
  <si>
    <t>CFM8997III</t>
  </si>
  <si>
    <t>CFMSTDSPR3</t>
  </si>
  <si>
    <t>CFM8997PERMA&lt;ChlNa&gt;</t>
  </si>
  <si>
    <t>CFM8997PERMA</t>
  </si>
  <si>
    <t>CFMSTDSPRP</t>
  </si>
  <si>
    <t>CFM9034AM&lt;ChlNa&gt;</t>
  </si>
  <si>
    <t>CFM9034AM</t>
  </si>
  <si>
    <t>Selecta Chile</t>
  </si>
  <si>
    <t>CFMSTDRSAM</t>
  </si>
  <si>
    <t>CFM9034APV&lt;ChlNa&gt;</t>
  </si>
  <si>
    <t>CFM9034APV</t>
  </si>
  <si>
    <t>CFMSTDSLEV</t>
  </si>
  <si>
    <t>CFM9034G&lt;ChlNa&gt;</t>
  </si>
  <si>
    <t>CFM9034G</t>
  </si>
  <si>
    <t>CFMSTDRSEG</t>
  </si>
  <si>
    <t>CFM9034GLOBA&lt;ChlNa&gt;</t>
  </si>
  <si>
    <t>CFM9034GLOBA</t>
  </si>
  <si>
    <t>CFMSTDRSGL</t>
  </si>
  <si>
    <t>CFM9034III&lt;ChlNa&gt;</t>
  </si>
  <si>
    <t>CFM9034III</t>
  </si>
  <si>
    <t>CFMSTDRSE3</t>
  </si>
  <si>
    <t>CFM9034PATRI&lt;ChlNa&gt;</t>
  </si>
  <si>
    <t>CFM9034PATRI</t>
  </si>
  <si>
    <t>CFMSTDRSPA</t>
  </si>
  <si>
    <t>CFM8948A&lt;ChlNa&gt;</t>
  </si>
  <si>
    <t>CFM8948A</t>
  </si>
  <si>
    <t>Small Cap Latam</t>
  </si>
  <si>
    <t>CFMEURSCLA</t>
  </si>
  <si>
    <t>CFM8948B-APV/AP&lt;ChlNa&gt;</t>
  </si>
  <si>
    <t>CFM8948B-APV/AP</t>
  </si>
  <si>
    <t>CFM8948D&lt;ChlNa&gt;</t>
  </si>
  <si>
    <t>CFM8948D</t>
  </si>
  <si>
    <t>CFMEURSCLD</t>
  </si>
  <si>
    <t>CFM8948Z&lt;ChlNa&gt;</t>
  </si>
  <si>
    <t>CFM8948Z</t>
  </si>
  <si>
    <t>CFM8319A&lt;ChlNa&gt;</t>
  </si>
  <si>
    <t>CFM8319A</t>
  </si>
  <si>
    <t>Solvente Bancoestado</t>
  </si>
  <si>
    <t>CFMESTSLVA</t>
  </si>
  <si>
    <t>CFM8319B&lt;ChlNa&gt;</t>
  </si>
  <si>
    <t>CFM8319B</t>
  </si>
  <si>
    <t>CFMESTSLVB</t>
  </si>
  <si>
    <t>CFM8319BE&lt;ChlNa&gt;</t>
  </si>
  <si>
    <t>CFM8319BE</t>
  </si>
  <si>
    <t>CFM8319C&lt;ChlNa&gt;</t>
  </si>
  <si>
    <t>CFM8319C</t>
  </si>
  <si>
    <t>CFMESTSLVC</t>
  </si>
  <si>
    <t>CFM8319F&lt;ChlNa&gt;</t>
  </si>
  <si>
    <t>CFM8319F</t>
  </si>
  <si>
    <t>CFMESTASOF</t>
  </si>
  <si>
    <t>CFM8319I&lt;ChlNa&gt;</t>
  </si>
  <si>
    <t>CFM8319I</t>
  </si>
  <si>
    <t>CFMESTSLVI</t>
  </si>
  <si>
    <t>CFM8319VIVIENDA&lt;ChlNa&gt;</t>
  </si>
  <si>
    <t>CFM8319VIVIENDA</t>
  </si>
  <si>
    <t>CFM9730A&lt;ChlNa&gt;</t>
  </si>
  <si>
    <t>CFM9730A</t>
  </si>
  <si>
    <t>Streep</t>
  </si>
  <si>
    <t>CFM8679A&lt;ChlNa&gt;</t>
  </si>
  <si>
    <t>CFM8679A</t>
  </si>
  <si>
    <t>Sura Acciones Chile</t>
  </si>
  <si>
    <t>CFMSUCMCSA</t>
  </si>
  <si>
    <t>CFM8679AC&lt;ChlNa&gt;</t>
  </si>
  <si>
    <t>CFM8679AC</t>
  </si>
  <si>
    <t>CFMSUCMCAC</t>
  </si>
  <si>
    <t>CFM8679AC-APV&lt;ChlNa&gt;</t>
  </si>
  <si>
    <t>CFM8679AC-APV</t>
  </si>
  <si>
    <t>CFMSURAMAP</t>
  </si>
  <si>
    <t>CFM8679B&lt;ChlNa&gt;</t>
  </si>
  <si>
    <t>CFM8679B</t>
  </si>
  <si>
    <t>CFMSUCMCSB</t>
  </si>
  <si>
    <t>CFM8679C&lt;ChlNa&gt;</t>
  </si>
  <si>
    <t>CFM8679C</t>
  </si>
  <si>
    <t>CFMSUCMCSC</t>
  </si>
  <si>
    <t>CFM8679D&lt;ChlNa&gt;</t>
  </si>
  <si>
    <t>CFM8679D</t>
  </si>
  <si>
    <t>CFMSUCMCSD</t>
  </si>
  <si>
    <t>CFM8679E&lt;ChlNa&gt;</t>
  </si>
  <si>
    <t>CFM8679E</t>
  </si>
  <si>
    <t>CFMSUCMCSE</t>
  </si>
  <si>
    <t>CFM8679F&lt;ChlNa&gt;</t>
  </si>
  <si>
    <t>CFM8679F</t>
  </si>
  <si>
    <t>CFMSUCMCSF</t>
  </si>
  <si>
    <t>CFM8679H&lt;ChlNa&gt;</t>
  </si>
  <si>
    <t>CFM8679H</t>
  </si>
  <si>
    <t>CFMSUCMCSH</t>
  </si>
  <si>
    <t>CFM8679I&lt;ChlNa&gt;</t>
  </si>
  <si>
    <t>CFM8679I</t>
  </si>
  <si>
    <t>CFMSUCMCSI</t>
  </si>
  <si>
    <t>CFM8679M&lt;ChlNa&gt;</t>
  </si>
  <si>
    <t>CFM8679M</t>
  </si>
  <si>
    <t>CFMSURCAPM</t>
  </si>
  <si>
    <t>CFM8812A&lt;ChlNa&gt;</t>
  </si>
  <si>
    <t>CFM8812A</t>
  </si>
  <si>
    <t>Sura Acciones Chile Calificado</t>
  </si>
  <si>
    <t>CFMSURCHCA</t>
  </si>
  <si>
    <t>CFM8812AC&lt;ChlNa&gt;</t>
  </si>
  <si>
    <t>CFM8812AC</t>
  </si>
  <si>
    <t>CFMSURCHAC</t>
  </si>
  <si>
    <t>CFM8812AC-APV&lt;ChlNa&gt;</t>
  </si>
  <si>
    <t>CFM8812AC-APV</t>
  </si>
  <si>
    <t>CFMSURCHAP</t>
  </si>
  <si>
    <t>CFM8812B&lt;ChlNa&gt;</t>
  </si>
  <si>
    <t>CFM8812B</t>
  </si>
  <si>
    <t>CFMSURCHCB</t>
  </si>
  <si>
    <t>CFM8812C&lt;ChlNa&gt;</t>
  </si>
  <si>
    <t>CFM8812C</t>
  </si>
  <si>
    <t>CFMSURCHCC</t>
  </si>
  <si>
    <t>CFM8812D&lt;ChlNa&gt;</t>
  </si>
  <si>
    <t>CFM8812D</t>
  </si>
  <si>
    <t>CFMSURCHCD</t>
  </si>
  <si>
    <t>CFM8812E&lt;ChlNa&gt;</t>
  </si>
  <si>
    <t>CFM8812E</t>
  </si>
  <si>
    <t>CFMSURCHCE</t>
  </si>
  <si>
    <t>CFM8812F&lt;ChlNa&gt;</t>
  </si>
  <si>
    <t>CFM8812F</t>
  </si>
  <si>
    <t>CFMSURCHCF</t>
  </si>
  <si>
    <t>CFM8812H&lt;ChlNa&gt;</t>
  </si>
  <si>
    <t>CFM8812H</t>
  </si>
  <si>
    <t>CFMSURCHCH</t>
  </si>
  <si>
    <t>CFM8812I&lt;ChlNa&gt;</t>
  </si>
  <si>
    <t>CFM8812I</t>
  </si>
  <si>
    <t>CFMSURCHCI</t>
  </si>
  <si>
    <t>CFM8812M&lt;ChlNa&gt;</t>
  </si>
  <si>
    <t>CFM8812M</t>
  </si>
  <si>
    <t>CFMSURACCM</t>
  </si>
  <si>
    <t>CFM8678A&lt;ChlNa&gt;</t>
  </si>
  <si>
    <t>CFM8678A</t>
  </si>
  <si>
    <t>Sura Renta Deposito</t>
  </si>
  <si>
    <t>CFMSURRDCA</t>
  </si>
  <si>
    <t>CFM8678AC&lt;ChlNa&gt;</t>
  </si>
  <si>
    <t>CFM8678AC</t>
  </si>
  <si>
    <t>CFMSURRDAC</t>
  </si>
  <si>
    <t>CFM8678AC-APV&lt;ChlNa&gt;</t>
  </si>
  <si>
    <t>CFM8678AC-APV</t>
  </si>
  <si>
    <t>CFMSURRDAP</t>
  </si>
  <si>
    <t>CFM8678C&lt;ChlNa&gt;</t>
  </si>
  <si>
    <t>CFM8678C</t>
  </si>
  <si>
    <t>CFMSURRDCC</t>
  </si>
  <si>
    <t>CFM8678D&lt;ChlNa&gt;</t>
  </si>
  <si>
    <t>CFM8678D</t>
  </si>
  <si>
    <t>CFMSURRDCD</t>
  </si>
  <si>
    <t>CFM8678E&lt;ChlNa&gt;</t>
  </si>
  <si>
    <t>CFM8678E</t>
  </si>
  <si>
    <t>CFMSURRDCE</t>
  </si>
  <si>
    <t>CFM8678F&lt;ChlNa&gt;</t>
  </si>
  <si>
    <t>CFM8678F</t>
  </si>
  <si>
    <t>CFMSURRDCF</t>
  </si>
  <si>
    <t>CFM8678FI&lt;ChlNa&gt;</t>
  </si>
  <si>
    <t>CFM8678FI</t>
  </si>
  <si>
    <t>FI</t>
  </si>
  <si>
    <t>CFMSURDCFI</t>
  </si>
  <si>
    <t>CFM8678FI-A&lt;ChlNa&gt;</t>
  </si>
  <si>
    <t>CFM8678FI-A</t>
  </si>
  <si>
    <t>FI-A</t>
  </si>
  <si>
    <t>CFMSURDFIA</t>
  </si>
  <si>
    <t>CFM8678H&lt;ChlNa&gt;</t>
  </si>
  <si>
    <t>CFM8678H</t>
  </si>
  <si>
    <t>CFMSURRDCH</t>
  </si>
  <si>
    <t>CFM8678I&lt;ChlNa&gt;</t>
  </si>
  <si>
    <t>CFM8678I</t>
  </si>
  <si>
    <t>CFMSURRDCI</t>
  </si>
  <si>
    <t>CFM8678M&lt;ChlNa&gt;</t>
  </si>
  <si>
    <t>CFM8678M</t>
  </si>
  <si>
    <t>CFMSURRDCM</t>
  </si>
  <si>
    <t>CFM8678SURA&lt;ChlNa&gt;</t>
  </si>
  <si>
    <t>CFM8678SURA</t>
  </si>
  <si>
    <t>CFMSURRDCS</t>
  </si>
  <si>
    <t>CFM8676A&lt;ChlNa&gt;</t>
  </si>
  <si>
    <t>CFM8676A</t>
  </si>
  <si>
    <t>Sura Renta Fija Chile</t>
  </si>
  <si>
    <t>CFMSURRBCA</t>
  </si>
  <si>
    <t>CFM8676AC&lt;ChlNa&gt;</t>
  </si>
  <si>
    <t>CFM8676AC</t>
  </si>
  <si>
    <t>CFMSURRBAC</t>
  </si>
  <si>
    <t>CFM8676AC-APV&lt;ChlNa&gt;</t>
  </si>
  <si>
    <t>CFM8676AC-APV</t>
  </si>
  <si>
    <t>CFMSURRBAP</t>
  </si>
  <si>
    <t>CFM8676B&lt;ChlNa&gt;</t>
  </si>
  <si>
    <t>CFM8676B</t>
  </si>
  <si>
    <t>CFMSURRBCB</t>
  </si>
  <si>
    <t>CFM8676C&lt;ChlNa&gt;</t>
  </si>
  <si>
    <t>CFM8676C</t>
  </si>
  <si>
    <t>CFMSURRBCC</t>
  </si>
  <si>
    <t>CFM8676D&lt;ChlNa&gt;</t>
  </si>
  <si>
    <t>CFM8676D</t>
  </si>
  <si>
    <t>CFMSURRBCD</t>
  </si>
  <si>
    <t>CFM8676E&lt;ChlNa&gt;</t>
  </si>
  <si>
    <t>CFM8676E</t>
  </si>
  <si>
    <t>CFMSURRBCE</t>
  </si>
  <si>
    <t>CFM8676F&lt;ChlNa&gt;</t>
  </si>
  <si>
    <t>CFM8676F</t>
  </si>
  <si>
    <t>CFMSURRBCF</t>
  </si>
  <si>
    <t>CFM8676H&lt;ChlNa&gt;</t>
  </si>
  <si>
    <t>CFM8676H</t>
  </si>
  <si>
    <t>CFMSURRBCH</t>
  </si>
  <si>
    <t>CFM8676I&lt;ChlNa&gt;</t>
  </si>
  <si>
    <t>CFM8676I</t>
  </si>
  <si>
    <t>CFMSURRBCI</t>
  </si>
  <si>
    <t>CFM8676M&lt;ChlNa&gt;</t>
  </si>
  <si>
    <t>CFM8676M</t>
  </si>
  <si>
    <t>CFMSURARBM</t>
  </si>
  <si>
    <t>CFM8676SURA&lt;ChlNa&gt;</t>
  </si>
  <si>
    <t>CFM8676SURA</t>
  </si>
  <si>
    <t>CFMSURARBS</t>
  </si>
  <si>
    <t>CFM8776A&lt;ChlNa&gt;</t>
  </si>
  <si>
    <t>CFM8776A</t>
  </si>
  <si>
    <t>Sura Renta Internacional</t>
  </si>
  <si>
    <t>CFMSURRINA</t>
  </si>
  <si>
    <t>CFM8776AC&lt;ChlNa&gt;</t>
  </si>
  <si>
    <t>CFM8776AC</t>
  </si>
  <si>
    <t>CFMSURRIAC</t>
  </si>
  <si>
    <t>CFM8776AC-APV&lt;ChlNa&gt;</t>
  </si>
  <si>
    <t>CFM8776AC-APV</t>
  </si>
  <si>
    <t>CFMSURRIAP</t>
  </si>
  <si>
    <t>CFM8776B&lt;ChlNa&gt;</t>
  </si>
  <si>
    <t>CFM8776B</t>
  </si>
  <si>
    <t>CFMSURRINB</t>
  </si>
  <si>
    <t>CFM8776C&lt;ChlNa&gt;</t>
  </si>
  <si>
    <t>CFM8776C</t>
  </si>
  <si>
    <t>CFMSURRINC</t>
  </si>
  <si>
    <t>CFM8776D&lt;ChlNa&gt;</t>
  </si>
  <si>
    <t>CFM8776D</t>
  </si>
  <si>
    <t>CFMSURRIND</t>
  </si>
  <si>
    <t>CFM8776E&lt;ChlNa&gt;</t>
  </si>
  <si>
    <t>CFM8776E</t>
  </si>
  <si>
    <t>CFMSURRINE</t>
  </si>
  <si>
    <t>CFM8776F&lt;ChlNa&gt;</t>
  </si>
  <si>
    <t>CFM8776F</t>
  </si>
  <si>
    <t>CFMSURRINF</t>
  </si>
  <si>
    <t>CFM8776H&lt;ChlNa&gt;</t>
  </si>
  <si>
    <t>CFM8776H</t>
  </si>
  <si>
    <t>CFMSURRINH</t>
  </si>
  <si>
    <t>CFM8776I&lt;ChlNa&gt;</t>
  </si>
  <si>
    <t>CFM8776I</t>
  </si>
  <si>
    <t>CFMSURRINI</t>
  </si>
  <si>
    <t>CFM8776M&lt;ChlNa&gt;</t>
  </si>
  <si>
    <t>CFM8776M</t>
  </si>
  <si>
    <t>CFMSURIIOM</t>
  </si>
  <si>
    <t>CFM8916A&lt;ChlNa&gt;</t>
  </si>
  <si>
    <t>CFM8916A</t>
  </si>
  <si>
    <t>Sura Seleccion Acciones</t>
  </si>
  <si>
    <t>CFMSURAEMA</t>
  </si>
  <si>
    <t>CFM8916AC&lt;ChlNa&gt;</t>
  </si>
  <si>
    <t>CFM8916AC</t>
  </si>
  <si>
    <t>CFMSURAEAC</t>
  </si>
  <si>
    <t>CFM8916AC-APV&lt;ChlNa&gt;</t>
  </si>
  <si>
    <t>CFM8916AC-APV</t>
  </si>
  <si>
    <t>CFMSURAEAP</t>
  </si>
  <si>
    <t>CFM8916B&lt;ChlNa&gt;</t>
  </si>
  <si>
    <t>CFM8916B</t>
  </si>
  <si>
    <t>CFMSURAEMB</t>
  </si>
  <si>
    <t>CFM8916C&lt;ChlNa&gt;</t>
  </si>
  <si>
    <t>CFM8916C</t>
  </si>
  <si>
    <t>CFMSURAEMC</t>
  </si>
  <si>
    <t>CFM8916D&lt;ChlNa&gt;</t>
  </si>
  <si>
    <t>CFM8916D</t>
  </si>
  <si>
    <t>CFMSURAEMD</t>
  </si>
  <si>
    <t>CFM8916E&lt;ChlNa&gt;</t>
  </si>
  <si>
    <t>CFM8916E</t>
  </si>
  <si>
    <t>CFMSURAEME</t>
  </si>
  <si>
    <t>CFM8916F&lt;ChlNa&gt;</t>
  </si>
  <si>
    <t>CFM8916F</t>
  </si>
  <si>
    <t>CFMSURAEMF</t>
  </si>
  <si>
    <t>CFM8916H&lt;ChlNa&gt;</t>
  </si>
  <si>
    <t>CFM8916H</t>
  </si>
  <si>
    <t>CFMSURAEMH</t>
  </si>
  <si>
    <t>CFM8916I&lt;ChlNa&gt;</t>
  </si>
  <si>
    <t>CFM8916I</t>
  </si>
  <si>
    <t>CFMSURAEMI</t>
  </si>
  <si>
    <t>CFM8916M&lt;ChlNa&gt;</t>
  </si>
  <si>
    <t>CFM8916M</t>
  </si>
  <si>
    <t>CFMSUREESM</t>
  </si>
  <si>
    <t>CFM8685A&lt;ChlNa&gt;</t>
  </si>
  <si>
    <t>CFM8685A</t>
  </si>
  <si>
    <t>Sura Seleccion Acciones Chile</t>
  </si>
  <si>
    <t>CFMSURSCCA</t>
  </si>
  <si>
    <t>CFM8685AC&lt;ChlNa&gt;</t>
  </si>
  <si>
    <t>CFM8685AC</t>
  </si>
  <si>
    <t>CFMSURSCAC</t>
  </si>
  <si>
    <t>CFM8685AC-APV&lt;ChlNa&gt;</t>
  </si>
  <si>
    <t>CFM8685AC-APV</t>
  </si>
  <si>
    <t>CFMSURSCAP</t>
  </si>
  <si>
    <t>CFM8685B&lt;ChlNa&gt;</t>
  </si>
  <si>
    <t>CFM8685B</t>
  </si>
  <si>
    <t>CFMSURSCCB</t>
  </si>
  <si>
    <t>CFM8685C&lt;ChlNa&gt;</t>
  </si>
  <si>
    <t>CFM8685C</t>
  </si>
  <si>
    <t>CFMSURSCCC</t>
  </si>
  <si>
    <t>CFM8685D&lt;ChlNa&gt;</t>
  </si>
  <si>
    <t>CFM8685D</t>
  </si>
  <si>
    <t>CFMSURSCCD</t>
  </si>
  <si>
    <t>CFM8685E&lt;ChlNa&gt;</t>
  </si>
  <si>
    <t>CFM8685E</t>
  </si>
  <si>
    <t>CFMSURSCCE</t>
  </si>
  <si>
    <t>CFM8685F&lt;ChlNa&gt;</t>
  </si>
  <si>
    <t>CFM8685F</t>
  </si>
  <si>
    <t>CFMSURSCCF</t>
  </si>
  <si>
    <t>CFM8685H&lt;ChlNa&gt;</t>
  </si>
  <si>
    <t>CFM8685H</t>
  </si>
  <si>
    <t>CFMSURSCCH</t>
  </si>
  <si>
    <t>CFM8685I&lt;ChlNa&gt;</t>
  </si>
  <si>
    <t>CFM8685I</t>
  </si>
  <si>
    <t>CFMSURSCCI</t>
  </si>
  <si>
    <t>CFM8685M&lt;ChlNa&gt;</t>
  </si>
  <si>
    <t>CFM8685M</t>
  </si>
  <si>
    <t>CFMSURIONM</t>
  </si>
  <si>
    <t>CFM8684A&lt;ChlNa&gt;</t>
  </si>
  <si>
    <t>CFM8684A</t>
  </si>
  <si>
    <t>Sura Seleccion Acciones Latam</t>
  </si>
  <si>
    <t>CFMSURSALA</t>
  </si>
  <si>
    <t>CFM8684AC&lt;ChlNa&gt;</t>
  </si>
  <si>
    <t>CFM8684AC</t>
  </si>
  <si>
    <t>CFMSURSAAC</t>
  </si>
  <si>
    <t>CFM8684AC-APV&lt;ChlNa&gt;</t>
  </si>
  <si>
    <t>CFM8684AC-APV</t>
  </si>
  <si>
    <t>CFMSURSAAP</t>
  </si>
  <si>
    <t>CFM8684B&lt;ChlNa&gt;</t>
  </si>
  <si>
    <t>CFM8684B</t>
  </si>
  <si>
    <t>CFMSURSALB</t>
  </si>
  <si>
    <t>CFM8684C&lt;ChlNa&gt;</t>
  </si>
  <si>
    <t>CFM8684C</t>
  </si>
  <si>
    <t>CFMSURSALC</t>
  </si>
  <si>
    <t>CFM8684D&lt;ChlNa&gt;</t>
  </si>
  <si>
    <t>CFM8684D</t>
  </si>
  <si>
    <t>CFMSURSALD</t>
  </si>
  <si>
    <t>CFM8684E&lt;ChlNa&gt;</t>
  </si>
  <si>
    <t>CFM8684E</t>
  </si>
  <si>
    <t>CFMSURSALE</t>
  </si>
  <si>
    <t>CFM8684F&lt;ChlNa&gt;</t>
  </si>
  <si>
    <t>CFM8684F</t>
  </si>
  <si>
    <t>CFMSURSALF</t>
  </si>
  <si>
    <t>CFM8684H&lt;ChlNa&gt;</t>
  </si>
  <si>
    <t>CFM8684H</t>
  </si>
  <si>
    <t>CFMSURSALH</t>
  </si>
  <si>
    <t>CFM8684I&lt;ChlNa&gt;</t>
  </si>
  <si>
    <t>CFM8684I</t>
  </si>
  <si>
    <t>CFMSURSALI</t>
  </si>
  <si>
    <t>CFM8684M&lt;ChlNa&gt;</t>
  </si>
  <si>
    <t>CFM8684M</t>
  </si>
  <si>
    <t>CFMSURLIOM</t>
  </si>
  <si>
    <t>CFM8915A&lt;ChlNa&gt;</t>
  </si>
  <si>
    <t>CFM8915A</t>
  </si>
  <si>
    <t>Sura Seleccion Acciones Usa</t>
  </si>
  <si>
    <t>CFMSURAUSA</t>
  </si>
  <si>
    <t>CFM8915AC&lt;ChlNa&gt;</t>
  </si>
  <si>
    <t>CFM8915AC</t>
  </si>
  <si>
    <t>CFMSURAUAC</t>
  </si>
  <si>
    <t>CFM8915AC-APV&lt;ChlNa&gt;</t>
  </si>
  <si>
    <t>CFM8915AC-APV</t>
  </si>
  <si>
    <t>CFMSURAUAP</t>
  </si>
  <si>
    <t>CFM8915B&lt;ChlNa&gt;</t>
  </si>
  <si>
    <t>CFM8915B</t>
  </si>
  <si>
    <t>CFMSURAUSB</t>
  </si>
  <si>
    <t>CFM8915C&lt;ChlNa&gt;</t>
  </si>
  <si>
    <t>CFM8915C</t>
  </si>
  <si>
    <t>CFMSURAUSC</t>
  </si>
  <si>
    <t>CFM8915D&lt;ChlNa&gt;</t>
  </si>
  <si>
    <t>CFM8915D</t>
  </si>
  <si>
    <t>CFMSURAUSD</t>
  </si>
  <si>
    <t>CFM8915E&lt;ChlNa&gt;</t>
  </si>
  <si>
    <t>CFM8915E</t>
  </si>
  <si>
    <t>CFMSURAUSE</t>
  </si>
  <si>
    <t>CFM8915F&lt;ChlNa&gt;</t>
  </si>
  <si>
    <t>CFM8915F</t>
  </si>
  <si>
    <t>CFMSURAUSF</t>
  </si>
  <si>
    <t>CFM8915H&lt;ChlNa&gt;</t>
  </si>
  <si>
    <t>CFM8915H</t>
  </si>
  <si>
    <t>CFMSURAUSH</t>
  </si>
  <si>
    <t>CFM8915I&lt;ChlNa&gt;</t>
  </si>
  <si>
    <t>CFM8915I</t>
  </si>
  <si>
    <t>CFMSURAUSI</t>
  </si>
  <si>
    <t>CFM8915M&lt;ChlNa&gt;</t>
  </si>
  <si>
    <t>CFM8915M</t>
  </si>
  <si>
    <t>CFMSURUSAM</t>
  </si>
  <si>
    <t>CFM8707A&lt;ChlNa&gt;</t>
  </si>
  <si>
    <t>CFM8707A</t>
  </si>
  <si>
    <t>Sura Seleccion Global</t>
  </si>
  <si>
    <t>CFMSURSGLA</t>
  </si>
  <si>
    <t>CFM8707AC&lt;ChlNa&gt;</t>
  </si>
  <si>
    <t>CFM8707AC</t>
  </si>
  <si>
    <t>CFMSURSGAC</t>
  </si>
  <si>
    <t>CFM8707AC-APV&lt;ChlNa&gt;</t>
  </si>
  <si>
    <t>CFM8707AC-APV</t>
  </si>
  <si>
    <t>CFMSURSGAP</t>
  </si>
  <si>
    <t>CFM8707B&lt;ChlNa&gt;</t>
  </si>
  <si>
    <t>CFM8707B</t>
  </si>
  <si>
    <t>CFMSURSGLB</t>
  </si>
  <si>
    <t>CFM8707C&lt;ChlNa&gt;</t>
  </si>
  <si>
    <t>CFM8707C</t>
  </si>
  <si>
    <t>CFMSURSGLC</t>
  </si>
  <si>
    <t>CFM8707D&lt;ChlNa&gt;</t>
  </si>
  <si>
    <t>CFM8707D</t>
  </si>
  <si>
    <t>CFMSURSGLD</t>
  </si>
  <si>
    <t>CFM8707E&lt;ChlNa&gt;</t>
  </si>
  <si>
    <t>CFM8707E</t>
  </si>
  <si>
    <t>CFMSURSGLE</t>
  </si>
  <si>
    <t>CFM8707F&lt;ChlNa&gt;</t>
  </si>
  <si>
    <t>CFM8707F</t>
  </si>
  <si>
    <t>CFMSURSGLF</t>
  </si>
  <si>
    <t>CFM8707H&lt;ChlNa&gt;</t>
  </si>
  <si>
    <t>CFM8707H</t>
  </si>
  <si>
    <t>CFMSURSGLH</t>
  </si>
  <si>
    <t>CFM8707I&lt;ChlNa&gt;</t>
  </si>
  <si>
    <t>CFM8707I</t>
  </si>
  <si>
    <t>CFMSURSGLI</t>
  </si>
  <si>
    <t>CFM8707M&lt;ChlNa&gt;</t>
  </si>
  <si>
    <t>CFM8707M</t>
  </si>
  <si>
    <t>CFMSURSALM</t>
  </si>
  <si>
    <t>CFM8773A&lt;ChlNa&gt;</t>
  </si>
  <si>
    <t>CFM8773A</t>
  </si>
  <si>
    <t>Sura Solucion 2020</t>
  </si>
  <si>
    <t>CFMSURECOA</t>
  </si>
  <si>
    <t>CFM8773AC&lt;ChlNa&gt;</t>
  </si>
  <si>
    <t>CFM8773AC</t>
  </si>
  <si>
    <t>CFMSURECAC</t>
  </si>
  <si>
    <t>CFM8773AC-APV&lt;ChlNa&gt;</t>
  </si>
  <si>
    <t>CFM8773AC-APV</t>
  </si>
  <si>
    <t>CFMSURECAP</t>
  </si>
  <si>
    <t>CFM8773B&lt;ChlNa&gt;</t>
  </si>
  <si>
    <t>CFM8773B</t>
  </si>
  <si>
    <t>CFMSURECOB</t>
  </si>
  <si>
    <t>CFM8773C&lt;ChlNa&gt;</t>
  </si>
  <si>
    <t>CFM8773C</t>
  </si>
  <si>
    <t>CFMSURECOC</t>
  </si>
  <si>
    <t>CFM8773D&lt;ChlNa&gt;</t>
  </si>
  <si>
    <t>CFM8773D</t>
  </si>
  <si>
    <t>CFMSURECOD</t>
  </si>
  <si>
    <t>CFM8773E&lt;ChlNa&gt;</t>
  </si>
  <si>
    <t>CFM8773E</t>
  </si>
  <si>
    <t>CFMSURECOE</t>
  </si>
  <si>
    <t>CFM8773F&lt;ChlNa&gt;</t>
  </si>
  <si>
    <t>CFM8773F</t>
  </si>
  <si>
    <t>CFMSURECOF</t>
  </si>
  <si>
    <t>CFM8773H&lt;ChlNa&gt;</t>
  </si>
  <si>
    <t>CFM8773H</t>
  </si>
  <si>
    <t>CFMSURECOH</t>
  </si>
  <si>
    <t>CFM8773I&lt;ChlNa&gt;</t>
  </si>
  <si>
    <t>CFM8773I</t>
  </si>
  <si>
    <t>CFMSURECOI</t>
  </si>
  <si>
    <t>CFM8773M&lt;ChlNa&gt;</t>
  </si>
  <si>
    <t>CFM8773M</t>
  </si>
  <si>
    <t>CFMSUREADM</t>
  </si>
  <si>
    <t>CFM8774A&lt;ChlNa&gt;</t>
  </si>
  <si>
    <t>CFM8774A</t>
  </si>
  <si>
    <t>Sura Solucion 2030</t>
  </si>
  <si>
    <t>CFMSUREEQA</t>
  </si>
  <si>
    <t>CFM8774AC&lt;ChlNa&gt;</t>
  </si>
  <si>
    <t>CFM8774AC</t>
  </si>
  <si>
    <t>CFMSUREEAC</t>
  </si>
  <si>
    <t>CFM8774AC-APV&lt;ChlNa&gt;</t>
  </si>
  <si>
    <t>CFM8774AC-APV</t>
  </si>
  <si>
    <t>CFMSUREEAP</t>
  </si>
  <si>
    <t>CFM8774B&lt;ChlNa&gt;</t>
  </si>
  <si>
    <t>CFM8774B</t>
  </si>
  <si>
    <t>CFMSUREEQB</t>
  </si>
  <si>
    <t>CFM8774C&lt;ChlNa&gt;</t>
  </si>
  <si>
    <t>CFM8774C</t>
  </si>
  <si>
    <t>CFMSUREEQC</t>
  </si>
  <si>
    <t>CFM8774D&lt;ChlNa&gt;</t>
  </si>
  <si>
    <t>CFM8774D</t>
  </si>
  <si>
    <t>CFMSUREEQD</t>
  </si>
  <si>
    <t>CFM8774E&lt;ChlNa&gt;</t>
  </si>
  <si>
    <t>CFM8774E</t>
  </si>
  <si>
    <t>CFMSUREEQE</t>
  </si>
  <si>
    <t>CFM8774F&lt;ChlNa&gt;</t>
  </si>
  <si>
    <t>CFM8774F</t>
  </si>
  <si>
    <t>CFMSUREEQF</t>
  </si>
  <si>
    <t>CFM8774H&lt;ChlNa&gt;</t>
  </si>
  <si>
    <t>CFM8774H</t>
  </si>
  <si>
    <t>CFMSUREEQH</t>
  </si>
  <si>
    <t>CFM8774I&lt;ChlNa&gt;</t>
  </si>
  <si>
    <t>CFM8774I</t>
  </si>
  <si>
    <t>CFMSUREEQI</t>
  </si>
  <si>
    <t>CFM8774M&lt;ChlNa&gt;</t>
  </si>
  <si>
    <t>CFM8774M</t>
  </si>
  <si>
    <t>CFMSURERAM</t>
  </si>
  <si>
    <t>CFM8775A&lt;ChlNa&gt;</t>
  </si>
  <si>
    <t>CFM8775A</t>
  </si>
  <si>
    <t>Sura Solucion 2040</t>
  </si>
  <si>
    <t>CFMSUREACA</t>
  </si>
  <si>
    <t>CFM8775AC&lt;ChlNa&gt;</t>
  </si>
  <si>
    <t>CFM8775AC</t>
  </si>
  <si>
    <t>CFMSUREAAC</t>
  </si>
  <si>
    <t>CFM8775AC-APV&lt;ChlNa&gt;</t>
  </si>
  <si>
    <t>CFM8775AC-APV</t>
  </si>
  <si>
    <t>CFMSUREAAP</t>
  </si>
  <si>
    <t>CFM8775B&lt;ChlNa&gt;</t>
  </si>
  <si>
    <t>CFM8775B</t>
  </si>
  <si>
    <t>CFMSUREACB</t>
  </si>
  <si>
    <t>CFM8775C&lt;ChlNa&gt;</t>
  </si>
  <si>
    <t>CFM8775C</t>
  </si>
  <si>
    <t>CFMSUREACC</t>
  </si>
  <si>
    <t>CFM8775D&lt;ChlNa&gt;</t>
  </si>
  <si>
    <t>CFM8775D</t>
  </si>
  <si>
    <t>CFMSUREACD</t>
  </si>
  <si>
    <t>CFM8775E&lt;ChlNa&gt;</t>
  </si>
  <si>
    <t>CFM8775E</t>
  </si>
  <si>
    <t>CFMSUREACE</t>
  </si>
  <si>
    <t>CFM8775F&lt;ChlNa&gt;</t>
  </si>
  <si>
    <t>CFM8775F</t>
  </si>
  <si>
    <t>CFMSUREACF</t>
  </si>
  <si>
    <t>CFM8775H&lt;ChlNa&gt;</t>
  </si>
  <si>
    <t>CFM8775H</t>
  </si>
  <si>
    <t>CFMSUREACH</t>
  </si>
  <si>
    <t>CFM8775I&lt;ChlNa&gt;</t>
  </si>
  <si>
    <t>CFM8775I</t>
  </si>
  <si>
    <t>CFMSUREACI</t>
  </si>
  <si>
    <t>CFM8775M&lt;ChlNa&gt;</t>
  </si>
  <si>
    <t>CFM8775M</t>
  </si>
  <si>
    <t>CFMSUREVAM</t>
  </si>
  <si>
    <t>CFM8209CORP&lt;ChlNa&gt;</t>
  </si>
  <si>
    <t>CFM8209CORP</t>
  </si>
  <si>
    <t>Tesoreria</t>
  </si>
  <si>
    <t>CORP</t>
  </si>
  <si>
    <t>CFMSTDTSRC</t>
  </si>
  <si>
    <t>CFM8209EJECU&lt;ChlNa&gt;</t>
  </si>
  <si>
    <t>CFM8209EJECU</t>
  </si>
  <si>
    <t>CFMSTDTSRA</t>
  </si>
  <si>
    <t>CFM8209INVER&lt;ChlNa&gt;</t>
  </si>
  <si>
    <t>CFM8209INVER</t>
  </si>
  <si>
    <t>CFMSTDTSRI</t>
  </si>
  <si>
    <t>CFM8300L&lt;ChlNa&gt;</t>
  </si>
  <si>
    <t>CFM8300L</t>
  </si>
  <si>
    <t>U.S. Dollar Fund</t>
  </si>
  <si>
    <t>CFMBCHUSDF</t>
  </si>
  <si>
    <t>CFM8300M&lt;ChlNa&gt;</t>
  </si>
  <si>
    <t>CFM8300M</t>
  </si>
  <si>
    <t>CFMBCHUSDC</t>
  </si>
  <si>
    <t>CFM8078A</t>
  </si>
  <si>
    <t>U.S. Fund</t>
  </si>
  <si>
    <t>CFMBCHIUSA</t>
  </si>
  <si>
    <t>CFM8078B&lt;ChlNa&gt;</t>
  </si>
  <si>
    <t>CFM8078B</t>
  </si>
  <si>
    <t>CFMBCHUNDB</t>
  </si>
  <si>
    <t>CFM8078BCH&lt;ChlNa&gt;</t>
  </si>
  <si>
    <t>CFM8078BCH</t>
  </si>
  <si>
    <t>CFMBCHIUBH</t>
  </si>
  <si>
    <t>CFM8078BPLUS&lt;ChlNa&gt;</t>
  </si>
  <si>
    <t>CFM8078BPLUS</t>
  </si>
  <si>
    <t>CFMBCHIUBP</t>
  </si>
  <si>
    <t>CFM8078E</t>
  </si>
  <si>
    <t>CFMBCHIUSE</t>
  </si>
  <si>
    <t>CFM8078L&lt;ChlNa&gt;</t>
  </si>
  <si>
    <t>CFM8078L</t>
  </si>
  <si>
    <t>CFM8078M&lt;ChlNa&gt;</t>
  </si>
  <si>
    <t>CFM8078M</t>
  </si>
  <si>
    <t>CFMBCHIUSC</t>
  </si>
  <si>
    <t>CFM8189A</t>
  </si>
  <si>
    <t>Us Mid Cap</t>
  </si>
  <si>
    <t>CFMBCHUMCA</t>
  </si>
  <si>
    <t>CFM8189B&lt;ChlNa&gt;</t>
  </si>
  <si>
    <t>CFM8189B</t>
  </si>
  <si>
    <t>CFMBCHUMCB</t>
  </si>
  <si>
    <t>CFM8189E</t>
  </si>
  <si>
    <t>CFMBCHUMCE</t>
  </si>
  <si>
    <t>CFM8189L&lt;ChlNa&gt;</t>
  </si>
  <si>
    <t>CFM8189L</t>
  </si>
  <si>
    <t>CFM8189M&lt;ChlNa&gt;</t>
  </si>
  <si>
    <t>CFM8189M</t>
  </si>
  <si>
    <t>CFMBCHUMCC</t>
  </si>
  <si>
    <t>CFM8113A&lt;ChlNa&gt;</t>
  </si>
  <si>
    <t>CFM8113A</t>
  </si>
  <si>
    <t>Usa</t>
  </si>
  <si>
    <t>CFMPRIUSAA</t>
  </si>
  <si>
    <t>CFM8113B&lt;ChlNa&gt;</t>
  </si>
  <si>
    <t>CFM8113B</t>
  </si>
  <si>
    <t>CFMPRIUSAB</t>
  </si>
  <si>
    <t>CFM8113C&lt;ChlNa&gt;</t>
  </si>
  <si>
    <t>CFM8113C</t>
  </si>
  <si>
    <t>CFMPRIUSAC</t>
  </si>
  <si>
    <t>CFM8113G&lt;ChlNa&gt;</t>
  </si>
  <si>
    <t>CFM8113G</t>
  </si>
  <si>
    <t>CFMPRIUSAG</t>
  </si>
  <si>
    <t>CFM8113LP180&lt;ChlNa&gt;</t>
  </si>
  <si>
    <t>CFM8113LP180</t>
  </si>
  <si>
    <t>CFMPRIUSAF</t>
  </si>
  <si>
    <t>CFM8113LP3&lt;ChlNa&gt;</t>
  </si>
  <si>
    <t>CFM8113LP3</t>
  </si>
  <si>
    <t>CFMPRIUSAE</t>
  </si>
  <si>
    <t>CFM8113LPI&lt;ChlNa&gt;</t>
  </si>
  <si>
    <t>CFM8113LPI</t>
  </si>
  <si>
    <t>CFMPRIUSPI</t>
  </si>
  <si>
    <t>CFM8113O&lt;ChlNa&gt;</t>
  </si>
  <si>
    <t>CFM8113O</t>
  </si>
  <si>
    <t>CFMPRIUSAO</t>
  </si>
  <si>
    <t>CFM8113PLAN1&lt;ChlNa&gt;</t>
  </si>
  <si>
    <t>CFM8113PLAN1</t>
  </si>
  <si>
    <t>CFMPRIUSN1</t>
  </si>
  <si>
    <t>CFM8113PLAN2&lt;ChlNa&gt;</t>
  </si>
  <si>
    <t>CFM8113PLAN2</t>
  </si>
  <si>
    <t>CFMPRIUSN2</t>
  </si>
  <si>
    <t>CFM8113PLAN3&lt;ChlNa&gt;</t>
  </si>
  <si>
    <t>CFM8113PLAN3</t>
  </si>
  <si>
    <t>CFMPRIUSN3</t>
  </si>
  <si>
    <t>CFM8113PLAN4&lt;ChlNa&gt;</t>
  </si>
  <si>
    <t>CFM8113PLAN4</t>
  </si>
  <si>
    <t>CFMPRIUSN4</t>
  </si>
  <si>
    <t>CFM8127A</t>
  </si>
  <si>
    <t>Utilidades</t>
  </si>
  <si>
    <t>CFMBCHUTGL</t>
  </si>
  <si>
    <t>CFM8127B&lt;ChlNa&gt;</t>
  </si>
  <si>
    <t>CFM8127B</t>
  </si>
  <si>
    <t>CFMBCHUESB</t>
  </si>
  <si>
    <t>CFM8127BPLUS&lt;ChlNa&gt;</t>
  </si>
  <si>
    <t>CFM8127BPLUS</t>
  </si>
  <si>
    <t>CFMBCHUTBP</t>
  </si>
  <si>
    <t>CFM8127L&lt;ChlNa&gt;</t>
  </si>
  <si>
    <t>CFM8127L</t>
  </si>
  <si>
    <t>CFM8127M&lt;ChlNa&gt;</t>
  </si>
  <si>
    <t>CFM8127M</t>
  </si>
  <si>
    <t>CFMBCHUTGE</t>
  </si>
  <si>
    <t>CFM8127P1&lt;ChlNa&gt;</t>
  </si>
  <si>
    <t>CFM8127P1</t>
  </si>
  <si>
    <t>CFM8890A&lt;ChlNa&gt;</t>
  </si>
  <si>
    <t>CFM8890A</t>
  </si>
  <si>
    <t>Ventaja Local</t>
  </si>
  <si>
    <t>CFMEURVLOA</t>
  </si>
  <si>
    <t>CFM8890B-APV/AP&lt;ChlNa&gt;</t>
  </si>
  <si>
    <t>CFM8890B-APV/AP</t>
  </si>
  <si>
    <t>CFM8890CUI&lt;ChlNa&gt;</t>
  </si>
  <si>
    <t>CFM8890CUI</t>
  </si>
  <si>
    <t>CFMEAVLCUI</t>
  </si>
  <si>
    <t>CFM8890D&lt;ChlNa&gt;</t>
  </si>
  <si>
    <t>CFM8890D</t>
  </si>
  <si>
    <t>CFMEURVLOD</t>
  </si>
  <si>
    <t>CFM8890Z&lt;ChlNa&gt;</t>
  </si>
  <si>
    <t>CFM8890Z</t>
  </si>
  <si>
    <t>CFM8011100&lt;ChlNa&gt;</t>
  </si>
  <si>
    <t>CFM8011100</t>
  </si>
  <si>
    <t>Vision</t>
  </si>
  <si>
    <t>CFMPRIV100</t>
  </si>
  <si>
    <t>CFM8011B&lt;ChlNa&gt;</t>
  </si>
  <si>
    <t>CFM8011B</t>
  </si>
  <si>
    <t>CFMPRIVISB</t>
  </si>
  <si>
    <t>CFM8011C&lt;ChlNa&gt;</t>
  </si>
  <si>
    <t>CFM8011C</t>
  </si>
  <si>
    <t>CFMPRIVISC</t>
  </si>
  <si>
    <t>CFM8011Cash&lt;ChlNa&gt;</t>
  </si>
  <si>
    <t>CFM8011Cash</t>
  </si>
  <si>
    <t>CFMPRIVCHS</t>
  </si>
  <si>
    <t>CFM8011G&lt;ChlNa&gt;</t>
  </si>
  <si>
    <t>CFM8011G</t>
  </si>
  <si>
    <t>CFMPRIVISG</t>
  </si>
  <si>
    <t>CFM8011I&lt;ChlNa&gt;</t>
  </si>
  <si>
    <t>CFM8011I</t>
  </si>
  <si>
    <t>CFM8011LP180&lt;ChlNa&gt;</t>
  </si>
  <si>
    <t>CFM8011LP180</t>
  </si>
  <si>
    <t>CFMPRIVISF</t>
  </si>
  <si>
    <t>CFM8011LP3&lt;ChlNa&gt;</t>
  </si>
  <si>
    <t>CFM8011LP3</t>
  </si>
  <si>
    <t>CFMPRIVISE</t>
  </si>
  <si>
    <t>CFM8011LPI&lt;ChlNa&gt;</t>
  </si>
  <si>
    <t>CFM8011LPI</t>
  </si>
  <si>
    <t>CFMPRIVIPI</t>
  </si>
  <si>
    <t>CFM8011PLAN1&lt;ChlNa&gt;</t>
  </si>
  <si>
    <t>CFM8011PLAN1</t>
  </si>
  <si>
    <t>CFMPRIVIN1</t>
  </si>
  <si>
    <t>CFM8011PLAN2&lt;ChlNa&gt;</t>
  </si>
  <si>
    <t>CFM8011PLAN2</t>
  </si>
  <si>
    <t>CFMPRIVIN2</t>
  </si>
  <si>
    <t>CFM8011PLAN3&lt;ChlNa&gt;</t>
  </si>
  <si>
    <t>CFM8011PLAN3</t>
  </si>
  <si>
    <t>CFMPRIVIN3</t>
  </si>
  <si>
    <t>CFM8011PLAN4&lt;ChlNa&gt;</t>
  </si>
  <si>
    <t>CFM8011PLAN4</t>
  </si>
  <si>
    <t>CFMPRIVIN4</t>
  </si>
  <si>
    <t>CFM8448A&lt;ChlNa&gt;</t>
  </si>
  <si>
    <t>CFM8448A</t>
  </si>
  <si>
    <t>Visión Dinámica A</t>
  </si>
  <si>
    <t>CFMBCHVDIA</t>
  </si>
  <si>
    <t>CFM8448B&lt;ChlNa&gt;</t>
  </si>
  <si>
    <t>CFM8448B</t>
  </si>
  <si>
    <t>CFMBCHVAAB</t>
  </si>
  <si>
    <t>CFM8448BPLUS&lt;ChlNa&gt;</t>
  </si>
  <si>
    <t>CFM8448BPLUS</t>
  </si>
  <si>
    <t>CFMBCHPBLP</t>
  </si>
  <si>
    <t>CFM8448L&lt;ChlNa&gt;</t>
  </si>
  <si>
    <t>CFM8448L</t>
  </si>
  <si>
    <t>CFM8452A&lt;ChlNa&gt;</t>
  </si>
  <si>
    <t>CFM8452A</t>
  </si>
  <si>
    <t>Visión Dinámica E</t>
  </si>
  <si>
    <t>CFMBCHVDEA</t>
  </si>
  <si>
    <t>CFM8452B&lt;ChlNa&gt;</t>
  </si>
  <si>
    <t>CFM8452B</t>
  </si>
  <si>
    <t>CFMBCHVAEB</t>
  </si>
  <si>
    <t>CFM8452BCH&lt;ChlNa&gt;</t>
  </si>
  <si>
    <t>CFM8452BCH</t>
  </si>
  <si>
    <t>CFMBCHADBH</t>
  </si>
  <si>
    <t>CFM8452BPLUS&lt;ChlNa&gt;</t>
  </si>
  <si>
    <t>CFM8452BPLUS</t>
  </si>
  <si>
    <t>CFMBCHPDPL</t>
  </si>
  <si>
    <t>CFM8347A&lt;ChlNa&gt;</t>
  </si>
  <si>
    <t>CFM8347A</t>
  </si>
  <si>
    <t>Zurich Balanceado</t>
  </si>
  <si>
    <t>CFMZURZDOA</t>
  </si>
  <si>
    <t>CFM8347B&lt;ChlNa&gt;</t>
  </si>
  <si>
    <t>CFM8347B</t>
  </si>
  <si>
    <t>CFMZURZDOB</t>
  </si>
  <si>
    <t>CFM8347C&lt;ChlNa&gt;</t>
  </si>
  <si>
    <t>CFM8347C</t>
  </si>
  <si>
    <t>CFMZURZDOC</t>
  </si>
  <si>
    <t>CFM8347D&lt;ChlNa&gt;</t>
  </si>
  <si>
    <t>CFM8347D</t>
  </si>
  <si>
    <t>CFMZURZDOD</t>
  </si>
  <si>
    <t>CFM8347H-APV&lt;ChlNa&gt;</t>
  </si>
  <si>
    <t>CFM8347H-APV</t>
  </si>
  <si>
    <t>CFMZURZDOH</t>
  </si>
  <si>
    <t>CFM8347I&lt;ChlNa&gt;</t>
  </si>
  <si>
    <t>CFM8347I</t>
  </si>
  <si>
    <t>CFMZURZDOI</t>
  </si>
  <si>
    <t>CFM8347P&lt;ChlNa&gt;</t>
  </si>
  <si>
    <t>CFM8347P</t>
  </si>
  <si>
    <t>CFM8395A&lt;ChlNa&gt;</t>
  </si>
  <si>
    <t>CFM8395A</t>
  </si>
  <si>
    <t>Zurich Bursatil 90</t>
  </si>
  <si>
    <t>CFMZURB90A</t>
  </si>
  <si>
    <t>CFM8395B&lt;ChlNa&gt;</t>
  </si>
  <si>
    <t>CFM8395B</t>
  </si>
  <si>
    <t>CFMZURB90B</t>
  </si>
  <si>
    <t>CFM8395C&lt;ChlNa&gt;</t>
  </si>
  <si>
    <t>CFM8395C</t>
  </si>
  <si>
    <t>CFMZURB90C</t>
  </si>
  <si>
    <t>CFM8395D&lt;ChlNa&gt;</t>
  </si>
  <si>
    <t>CFM8395D</t>
  </si>
  <si>
    <t>CFMZURB90D</t>
  </si>
  <si>
    <t>CFM8395E-APV&lt;ChlNa&gt;</t>
  </si>
  <si>
    <t>CFM8395E-APV</t>
  </si>
  <si>
    <t>CFMZURB90E</t>
  </si>
  <si>
    <t>CFM8395H-APV&lt;ChlNa&gt;</t>
  </si>
  <si>
    <t>CFM8395H-APV</t>
  </si>
  <si>
    <t>CFMZURB90H</t>
  </si>
  <si>
    <t>CFM8395I&lt;ChlNa&gt;</t>
  </si>
  <si>
    <t>CFM8395I</t>
  </si>
  <si>
    <t>CFMZURB90I</t>
  </si>
  <si>
    <t>CFM8395P&lt;ChlNa&gt;</t>
  </si>
  <si>
    <t>CFM8395P</t>
  </si>
  <si>
    <t>CFM8345UNICA&lt;ChlNa&gt;</t>
  </si>
  <si>
    <t>CFM8345UNICA</t>
  </si>
  <si>
    <t>Zurich Cash</t>
  </si>
  <si>
    <t>CFMZURZSHU</t>
  </si>
  <si>
    <t>CFM8622A&lt;ChlNa&gt;</t>
  </si>
  <si>
    <t>CFM8622A</t>
  </si>
  <si>
    <t>Zurich Cash Plus</t>
  </si>
  <si>
    <t>CFMZURCUSA</t>
  </si>
  <si>
    <t>CFM8622B&lt;ChlNa&gt;</t>
  </si>
  <si>
    <t>CFM8622B</t>
  </si>
  <si>
    <t>CFMZURCUSB</t>
  </si>
  <si>
    <t>CFM8622C&lt;ChlNa&gt;</t>
  </si>
  <si>
    <t>CFM8622C</t>
  </si>
  <si>
    <t>CFMZURCUSC</t>
  </si>
  <si>
    <t>CFM8622D&lt;ChlNa&gt;</t>
  </si>
  <si>
    <t>CFM8622D</t>
  </si>
  <si>
    <t>CFMZURCUSD</t>
  </si>
  <si>
    <t>CFM8622E-APV&lt;ChlNa&gt;</t>
  </si>
  <si>
    <t>CFM8622E-APV</t>
  </si>
  <si>
    <t>CFMZURCUSE</t>
  </si>
  <si>
    <t>CFM8622H-APV&lt;ChlNa&gt;</t>
  </si>
  <si>
    <t>CFM8622H-APV</t>
  </si>
  <si>
    <t>CFMZURCUSH</t>
  </si>
  <si>
    <t>CFM8622I&lt;ChlNa&gt;</t>
  </si>
  <si>
    <t>CFM8622I</t>
  </si>
  <si>
    <t>CFMZURCUSI</t>
  </si>
  <si>
    <t>CFM8622P&lt;ChlNa&gt;</t>
  </si>
  <si>
    <t>CFM8622P</t>
  </si>
  <si>
    <t>CFM8348A&lt;ChlNa&gt;</t>
  </si>
  <si>
    <t>CFM8348A</t>
  </si>
  <si>
    <t>Zurich Creciente</t>
  </si>
  <si>
    <t>CFMZURZTEA</t>
  </si>
  <si>
    <t>CFM8348B&lt;ChlNa&gt;</t>
  </si>
  <si>
    <t>CFM8348B</t>
  </si>
  <si>
    <t>CFMZURZTEB</t>
  </si>
  <si>
    <t>CFM8348C&lt;ChlNa&gt;</t>
  </si>
  <si>
    <t>CFM8348C</t>
  </si>
  <si>
    <t>CFMZURZTEC</t>
  </si>
  <si>
    <t>CFM8348D&lt;ChlNa&gt;</t>
  </si>
  <si>
    <t>CFM8348D</t>
  </si>
  <si>
    <t>CFMZURZTED</t>
  </si>
  <si>
    <t>CFM8348I&lt;ChlNa&gt;</t>
  </si>
  <si>
    <t>CFM8348I</t>
  </si>
  <si>
    <t>CFMZURZTEI</t>
  </si>
  <si>
    <t>CFM9261A&lt;ChlNa&gt;</t>
  </si>
  <si>
    <t>CFM9261A</t>
  </si>
  <si>
    <t>Zurich Dinamico</t>
  </si>
  <si>
    <t>CFMZURDINA</t>
  </si>
  <si>
    <t>CFM9261C&lt;ChlNa&gt;</t>
  </si>
  <si>
    <t>CFM9261C</t>
  </si>
  <si>
    <t>CFMZURDINC</t>
  </si>
  <si>
    <t>CFM9261D&lt;ChlNa&gt;</t>
  </si>
  <si>
    <t>CFM9261D</t>
  </si>
  <si>
    <t>CFMZURDIND</t>
  </si>
  <si>
    <t>CFM9261E-APV&lt;ChlNa&gt;</t>
  </si>
  <si>
    <t>CFM9261E-APV</t>
  </si>
  <si>
    <t>CFMZURDINE</t>
  </si>
  <si>
    <t>CFM9261I&lt;ChlNa&gt;</t>
  </si>
  <si>
    <t>CFM9261I</t>
  </si>
  <si>
    <t>CFMZURDINI</t>
  </si>
  <si>
    <t>CFM8393A&lt;ChlNa&gt;</t>
  </si>
  <si>
    <t>CFM8393A</t>
  </si>
  <si>
    <t>Zurich Equilibrio 30</t>
  </si>
  <si>
    <t>CFMZURE30A</t>
  </si>
  <si>
    <t>CFM8393B&lt;ChlNa&gt;</t>
  </si>
  <si>
    <t>CFM8393B</t>
  </si>
  <si>
    <t>CFMZURE30B</t>
  </si>
  <si>
    <t>CFM8393C&lt;ChlNa&gt;</t>
  </si>
  <si>
    <t>CFM8393C</t>
  </si>
  <si>
    <t>CFMZURE30C</t>
  </si>
  <si>
    <t>CFM8393D&lt;ChlNa&gt;</t>
  </si>
  <si>
    <t>CFM8393D</t>
  </si>
  <si>
    <t>CFMZURE30D</t>
  </si>
  <si>
    <t>CFM8393E-APV&lt;ChlNa&gt;</t>
  </si>
  <si>
    <t>CFM8393E-APV</t>
  </si>
  <si>
    <t>CFMZURE30E</t>
  </si>
  <si>
    <t>CFM8393H-APV&lt;ChlNa&gt;</t>
  </si>
  <si>
    <t>CFM8393H-APV</t>
  </si>
  <si>
    <t>CFMZURE30H</t>
  </si>
  <si>
    <t>CFM8393I&lt;ChlNa&gt;</t>
  </si>
  <si>
    <t>CFM8393I</t>
  </si>
  <si>
    <t>CFMZURE30I</t>
  </si>
  <si>
    <t>CFM8393P&lt;ChlNa&gt;</t>
  </si>
  <si>
    <t>CFM8393P</t>
  </si>
  <si>
    <t>CFM8494A&lt;ChlNa&gt;</t>
  </si>
  <si>
    <t>CFM8494A</t>
  </si>
  <si>
    <t>Zurich Mundo Emergente</t>
  </si>
  <si>
    <t>CFMZURMTEA</t>
  </si>
  <si>
    <t>CFM8494B&lt;ChlNa&gt;</t>
  </si>
  <si>
    <t>CFM8494B</t>
  </si>
  <si>
    <t>CFMZURMTEB</t>
  </si>
  <si>
    <t>CFM8494C&lt;ChlNa&gt;</t>
  </si>
  <si>
    <t>CFM8494C</t>
  </si>
  <si>
    <t>CFMZURMTEC</t>
  </si>
  <si>
    <t>CFM8494D&lt;ChlNa&gt;</t>
  </si>
  <si>
    <t>CFM8494D</t>
  </si>
  <si>
    <t>CFMZURMTED</t>
  </si>
  <si>
    <t>CFM8494E-APV&lt;ChlNa&gt;</t>
  </si>
  <si>
    <t>CFM8494E-APV</t>
  </si>
  <si>
    <t>CFMZURMTEE</t>
  </si>
  <si>
    <t>CFM8494H-APV&lt;ChlNa&gt;</t>
  </si>
  <si>
    <t>CFM8494H-APV</t>
  </si>
  <si>
    <t>CFMZURMTEH</t>
  </si>
  <si>
    <t>CFM8494I&lt;ChlNa&gt;</t>
  </si>
  <si>
    <t>CFM8494I</t>
  </si>
  <si>
    <t>CFMZURMTEI</t>
  </si>
  <si>
    <t>CFM8494P&lt;ChlNa&gt;</t>
  </si>
  <si>
    <t>CFM8494P</t>
  </si>
  <si>
    <t>CFM8471A&lt;ChlNa&gt;</t>
  </si>
  <si>
    <t>CFM8471A</t>
  </si>
  <si>
    <t>Zurich Mundo Europeo</t>
  </si>
  <si>
    <t>CFMZURETOA</t>
  </si>
  <si>
    <t>CFM8471B&lt;ChlNa&gt;</t>
  </si>
  <si>
    <t>CFM8471B</t>
  </si>
  <si>
    <t>CFMZURETOB</t>
  </si>
  <si>
    <t>CFM8471C&lt;ChlNa&gt;</t>
  </si>
  <si>
    <t>CFM8471C</t>
  </si>
  <si>
    <t>CFMZURETOC</t>
  </si>
  <si>
    <t>CFM8471D&lt;ChlNa&gt;</t>
  </si>
  <si>
    <t>CFM8471D</t>
  </si>
  <si>
    <t>CFMZURETOD</t>
  </si>
  <si>
    <t>CFM8471E-APV&lt;ChlNa&gt;</t>
  </si>
  <si>
    <t>CFM8471E-APV</t>
  </si>
  <si>
    <t>CFMZURETOE</t>
  </si>
  <si>
    <t>CFM8471H-APV&lt;ChlNa&gt;</t>
  </si>
  <si>
    <t>CFM8471H-APV</t>
  </si>
  <si>
    <t>CFMZURETOH</t>
  </si>
  <si>
    <t>CFM8471I&lt;ChlNa&gt;</t>
  </si>
  <si>
    <t>CFM8471I</t>
  </si>
  <si>
    <t>CFMZURMEOI</t>
  </si>
  <si>
    <t>CFM8471P&lt;ChlNa&gt;</t>
  </si>
  <si>
    <t>CFM8471P</t>
  </si>
  <si>
    <t>CFM8495A&lt;ChlNa&gt;</t>
  </si>
  <si>
    <t>CFM8495A</t>
  </si>
  <si>
    <t>Zurich Mundo Latam</t>
  </si>
  <si>
    <t>CFMZURMAMA</t>
  </si>
  <si>
    <t>CFM8495B&lt;ChlNa&gt;</t>
  </si>
  <si>
    <t>CFM8495B</t>
  </si>
  <si>
    <t>CFMZURMAMB</t>
  </si>
  <si>
    <t>CFM8495C&lt;ChlNa&gt;</t>
  </si>
  <si>
    <t>CFM8495C</t>
  </si>
  <si>
    <t>CFMZURMAMC</t>
  </si>
  <si>
    <t>CFM8495D&lt;ChlNa&gt;</t>
  </si>
  <si>
    <t>CFM8495D</t>
  </si>
  <si>
    <t>CFMZURMAMD</t>
  </si>
  <si>
    <t>CFM8495E-APV&lt;ChlNa&gt;</t>
  </si>
  <si>
    <t>CFM8495E-APV</t>
  </si>
  <si>
    <t>CFMZURMAME</t>
  </si>
  <si>
    <t>CFM8495H-APV&lt;ChlNa&gt;</t>
  </si>
  <si>
    <t>CFM8495H-APV</t>
  </si>
  <si>
    <t>CFMZURMAMH</t>
  </si>
  <si>
    <t>CFM8495I&lt;ChlNa&gt;</t>
  </si>
  <si>
    <t>CFM8495I</t>
  </si>
  <si>
    <t>CFMZURMAMI</t>
  </si>
  <si>
    <t>CFM8495P&lt;ChlNa&gt;</t>
  </si>
  <si>
    <t>CFM8495P</t>
  </si>
  <si>
    <t>CFM8346A&lt;ChlNa&gt;</t>
  </si>
  <si>
    <t>CFM8346A</t>
  </si>
  <si>
    <t>Zurich Patrimonio</t>
  </si>
  <si>
    <t>CFMZURZIOA</t>
  </si>
  <si>
    <t>CFM8346B&lt;ChlNa&gt;</t>
  </si>
  <si>
    <t>CFM8346B</t>
  </si>
  <si>
    <t>CFMZURZIOB</t>
  </si>
  <si>
    <t>CFM8346C&lt;ChlNa&gt;</t>
  </si>
  <si>
    <t>CFM8346C</t>
  </si>
  <si>
    <t>CFMZURZIOC</t>
  </si>
  <si>
    <t>CFM8346D&lt;ChlNa&gt;</t>
  </si>
  <si>
    <t>CFM8346D</t>
  </si>
  <si>
    <t>CFMZURZIOD</t>
  </si>
  <si>
    <t>CFM8346E-APV&lt;ChlNa&gt;</t>
  </si>
  <si>
    <t>CFM8346E-APV</t>
  </si>
  <si>
    <t>CFMZURZIOE</t>
  </si>
  <si>
    <t>CFM8346H-APV&lt;ChlNa&gt;</t>
  </si>
  <si>
    <t>CFM8346H-APV</t>
  </si>
  <si>
    <t>CFMZURZIOH</t>
  </si>
  <si>
    <t>CFM8346I&lt;ChlNa&gt;</t>
  </si>
  <si>
    <t>CFM8346I</t>
  </si>
  <si>
    <t>CFMZURZIOI</t>
  </si>
  <si>
    <t>CFM8346P&lt;ChlNa&gt;</t>
  </si>
  <si>
    <t>CFM8346P</t>
  </si>
  <si>
    <t>CFM8621A&lt;ChlNa&gt;</t>
  </si>
  <si>
    <t>CFM8621A</t>
  </si>
  <si>
    <t>Zurich Select Global</t>
  </si>
  <si>
    <t>CFMZURSALA</t>
  </si>
  <si>
    <t>CFM8621B&lt;ChlNa&gt;</t>
  </si>
  <si>
    <t>CFM8621B</t>
  </si>
  <si>
    <t>CFMZURSALB</t>
  </si>
  <si>
    <t>CFM8621C&lt;ChlNa&gt;</t>
  </si>
  <si>
    <t>CFM8621C</t>
  </si>
  <si>
    <t>CFMZURSALC</t>
  </si>
  <si>
    <t>CFM8621D&lt;ChlNa&gt;</t>
  </si>
  <si>
    <t>CFM8621D</t>
  </si>
  <si>
    <t>CFMZURSALD</t>
  </si>
  <si>
    <t>CFM8621E-APV&lt;ChlNa&gt;</t>
  </si>
  <si>
    <t>CFM8621E-APV</t>
  </si>
  <si>
    <t>CFMZURSALE</t>
  </si>
  <si>
    <t>CFM8621H-APV&lt;ChlNa&gt;</t>
  </si>
  <si>
    <t>CFM8621H-APV</t>
  </si>
  <si>
    <t>CFMZURSALH</t>
  </si>
  <si>
    <t>CFM8621I&lt;ChlNa&gt;</t>
  </si>
  <si>
    <t>CFM8621I</t>
  </si>
  <si>
    <t>CFMZURSALI</t>
  </si>
  <si>
    <t>CFM8621P&lt;ChlNa&gt;</t>
  </si>
  <si>
    <t>CFM8621P</t>
  </si>
  <si>
    <t>CFM9048A&lt;ChlNa&gt;</t>
  </si>
  <si>
    <t>CFM9048A</t>
  </si>
  <si>
    <t>Zurich Usa</t>
  </si>
  <si>
    <t>CFMZURZG3A</t>
  </si>
  <si>
    <t>CFM9048B&lt;ChlNa&gt;</t>
  </si>
  <si>
    <t>CFM9048B</t>
  </si>
  <si>
    <t>CFMZURZSAB</t>
  </si>
  <si>
    <t>CFM9048C&lt;ChlNa&gt;</t>
  </si>
  <si>
    <t>CFM9048C</t>
  </si>
  <si>
    <t>CFMZURZSAC</t>
  </si>
  <si>
    <t>CFM9048D&lt;ChlNa&gt;</t>
  </si>
  <si>
    <t>CFM9048D</t>
  </si>
  <si>
    <t>CFMZURZG3D</t>
  </si>
  <si>
    <t>CFM9048E-APV&lt;ChlNa&gt;</t>
  </si>
  <si>
    <t>CFM9048E-APV</t>
  </si>
  <si>
    <t>CFM9048H-APV&lt;ChlNa&gt;</t>
  </si>
  <si>
    <t>CFM9048H-APV</t>
  </si>
  <si>
    <t>CFM9048I&lt;ChlNa&gt;</t>
  </si>
  <si>
    <t>CFM9048I</t>
  </si>
  <si>
    <t>CFMZURZSAI</t>
  </si>
  <si>
    <t>CFM9048P&lt;ChlNa&gt;</t>
  </si>
  <si>
    <t>CFM9048P</t>
  </si>
  <si>
    <t>CFM9426A&lt;ChlNa&gt;</t>
  </si>
  <si>
    <t>CFM9426A</t>
  </si>
  <si>
    <t>Zurich Valor</t>
  </si>
  <si>
    <t>CFMZURVARA</t>
  </si>
  <si>
    <t>CFM9426B&lt;ChlNa&gt;</t>
  </si>
  <si>
    <t>CFM9426B</t>
  </si>
  <si>
    <t>CFMZURVARB</t>
  </si>
  <si>
    <t>CFM9426C&lt;ChlNa&gt;</t>
  </si>
  <si>
    <t>CFM9426C</t>
  </si>
  <si>
    <t>CFMZURVARC</t>
  </si>
  <si>
    <t>CFM9426D&lt;ChlNa&gt;</t>
  </si>
  <si>
    <t>CFM9426D</t>
  </si>
  <si>
    <t>CFMZURVALD</t>
  </si>
  <si>
    <t>CFM9426E-APV&lt;ChlNa&gt;</t>
  </si>
  <si>
    <t>CFM9426E-APV</t>
  </si>
  <si>
    <t>CFMZURVARE</t>
  </si>
  <si>
    <t>CFM9426H-APV&lt;ChlNa&gt;</t>
  </si>
  <si>
    <t>CFM9426H-APV</t>
  </si>
  <si>
    <t>CFMZURVARH</t>
  </si>
  <si>
    <t>CFM9426I&lt;ChlNa&gt;</t>
  </si>
  <si>
    <t>CFM9426I</t>
  </si>
  <si>
    <t>CFMZURVALI</t>
  </si>
  <si>
    <t>CFM9426P&lt;ChlNa&gt;</t>
  </si>
  <si>
    <t>CFM9426P</t>
  </si>
  <si>
    <t>CFMZURVARP</t>
  </si>
  <si>
    <t>CFM8725K&lt;ChlNa&gt;</t>
  </si>
  <si>
    <t>CFM9561BPLUS&lt;ChlNa&gt;</t>
  </si>
  <si>
    <t>CFM9362C&lt;ChlNa&gt;</t>
  </si>
  <si>
    <t>CFM9362D&lt;ChlNa&gt;</t>
  </si>
  <si>
    <t>CFM9717F5&lt;ChlNa&gt;</t>
  </si>
  <si>
    <t>CFM9625CUI&lt;ChlNa&gt;</t>
  </si>
  <si>
    <t>CFM8629CUI&lt;ChlNa&gt;</t>
  </si>
  <si>
    <t>CFM8363E-Z&lt;ChlNa&gt;</t>
  </si>
  <si>
    <t>CFM8455CUI&lt;ChlNa&gt;</t>
  </si>
  <si>
    <t>CFM9107B&lt;ChlNa&gt;</t>
  </si>
  <si>
    <t>CFM9221P&lt;ChlNa&gt;</t>
  </si>
  <si>
    <t>CFM9809A&lt;ChlNa&gt;</t>
  </si>
  <si>
    <t>CFM9809B&lt;ChlNa&gt;</t>
  </si>
  <si>
    <t>CFM9873B&lt;ChlNa&gt;</t>
  </si>
  <si>
    <t>CFM8946CUI&lt;ChlNa&gt;</t>
  </si>
  <si>
    <t>CFM8377B1&lt;ChlNa&gt;</t>
  </si>
  <si>
    <t>CFM8377BCH&lt;ChlNa&gt;</t>
  </si>
  <si>
    <t>CFM8377BPLUS&lt;ChlNa&gt;</t>
  </si>
  <si>
    <t>CFM8254F5&lt;ChlNa&gt;</t>
  </si>
  <si>
    <t>CFM9765CLASICO&lt;ChlNa&gt;</t>
  </si>
  <si>
    <t>CFM9765PATRIMON&lt;ChlNa&gt;</t>
  </si>
  <si>
    <t>CFM9766CLASICO&lt;ChlNa&gt;</t>
  </si>
  <si>
    <t>CFM9766PATRIMON&lt;ChlNa&gt;</t>
  </si>
  <si>
    <t>CFM8387ALTO&lt;ChlNa&gt;</t>
  </si>
  <si>
    <t>CFM8948CUI&lt;ChlNa&gt;</t>
  </si>
  <si>
    <t>DATOS HISTÓRICOS</t>
  </si>
  <si>
    <t>PATRIMONIO</t>
  </si>
  <si>
    <t>VALOR CUOTA</t>
  </si>
  <si>
    <t>FECHA</t>
  </si>
  <si>
    <t>CUOTAS CAPTADAS</t>
  </si>
  <si>
    <t>CUOTAS RESCATADAS</t>
  </si>
  <si>
    <t>INVERSIONISTAS</t>
  </si>
  <si>
    <t>INVERS. INSTITUT.</t>
  </si>
  <si>
    <t>ACTIVO TOTAL</t>
  </si>
  <si>
    <t>SHARPE</t>
  </si>
  <si>
    <t>ALFA</t>
  </si>
  <si>
    <t>DATOS GENERALES</t>
  </si>
  <si>
    <t>ADMINISTRADORA :</t>
  </si>
  <si>
    <t>CLASE :</t>
  </si>
  <si>
    <t>FONDO :</t>
  </si>
  <si>
    <t>CLASIF. SVS :</t>
  </si>
  <si>
    <t>COTIZADO ORIG. :</t>
  </si>
  <si>
    <t>FECHAS DE REFERENCIA</t>
  </si>
  <si>
    <t>FECHA INICIAL :</t>
  </si>
  <si>
    <t>FECHA FINAL :</t>
  </si>
  <si>
    <t>PERSONALIZACIÓN DE DATOS</t>
  </si>
  <si>
    <t>CÓDIGO :</t>
  </si>
  <si>
    <t>FECHA INICIAL PERSONALIZADA :</t>
  </si>
  <si>
    <t>FECHA FINAL PERSONALIZADA :</t>
  </si>
  <si>
    <t>PERÍODO :</t>
  </si>
  <si>
    <t>UNIDADES :</t>
  </si>
  <si>
    <t>MONEDA :</t>
  </si>
  <si>
    <t>CFM9537ALTO&lt;ChlNa&gt;</t>
  </si>
  <si>
    <t>CFM9765IPA&lt;ChlNa&gt;</t>
  </si>
  <si>
    <t>CFM9766IPA&lt;ChlNa&gt;</t>
  </si>
  <si>
    <t>CFM9767IPA&lt;ChlNa&gt;</t>
  </si>
  <si>
    <t>ESTADÍSTICOS</t>
  </si>
  <si>
    <t>CANTIDAD DE INVERSIONISTAS</t>
  </si>
  <si>
    <t>CUOTAS</t>
  </si>
  <si>
    <t>ESTADO DE SITUACIÓN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</si>
</sst>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 &quot;$&quot;* #,##0_ ;_ &quot;$&quot;* \-#,##0_ ;_ &quot;$&quot;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0.000"/>
    <numFmt numFmtId="166" formatCode="000&quot;.&quot;000&quot;.&quot;000&quot;/&quot;0000&quot;-&quot;00"/>
    <numFmt numFmtId="167" formatCode="_ &quot;$&quot;* #,##0.00_ ;_ &quot;$&quot;* \-#,##0.00_ ;_ &quot;$&quot;* &quot;-&quot;_ ;_ @_ "/>
    <numFmt numFmtId="168" formatCode="#,##0.00%;[Red]\-#,##0.00%"/>
    <numFmt numFmtId="169" formatCode="#,##0.00%"/>
    <numFmt numFmtId="170" formatCode="mmmm/yyyy"/>
    <numFmt numFmtId="171" formatCode="0.00%;[Red]\-0.00%"/>
    <numFmt numFmtId="172" formatCode="#,##0.00_ ;[Red]\-#,##0.00\ "/>
    <numFmt numFmtId="173" formatCode="dd\-mm\-yyyy"/>
  </numFmts>
  <fonts count="23" x14ac:knownFonts="1">
    <font>
      <sz val="11"/>
      <color theme="1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color rgb="FFC59C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006B66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4"/>
      <color rgb="FFC59C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6B66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b/>
      <sz val="11"/>
      <color rgb="FFC59C00"/>
      <name val="Calibri"/>
      <family val="2"/>
      <scheme val="minor"/>
    </font>
    <font>
      <b/>
      <sz val="10"/>
      <color rgb="FFC59C0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AE2DD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rgb="FF006B6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C59C00"/>
      </top>
      <bottom style="thin">
        <color rgb="FFC59C00"/>
      </bottom>
      <diagonal/>
    </border>
    <border>
      <left/>
      <right/>
      <top/>
      <bottom style="thin">
        <color rgb="FF006B66"/>
      </bottom>
      <diagonal/>
    </border>
    <border>
      <left/>
      <right/>
      <top/>
      <bottom style="thin">
        <color rgb="FFC59C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/>
      </right>
      <top style="thin">
        <color theme="0" tint="-0.24994659260841701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11">
    <xf numFmtId="0" fontId="0" fillId="0" borderId="0" xfId="0"/>
    <xf numFmtId="0" fontId="2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left"/>
    </xf>
    <xf numFmtId="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9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6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42" fontId="2" fillId="0" borderId="0" xfId="3" applyFont="1" applyAlignment="1">
      <alignment horizontal="center" vertical="center"/>
    </xf>
    <xf numFmtId="167" fontId="2" fillId="0" borderId="0" xfId="3" applyNumberFormat="1" applyFont="1" applyAlignment="1">
      <alignment horizontal="right" vertical="center"/>
    </xf>
    <xf numFmtId="42" fontId="2" fillId="0" borderId="0" xfId="3" applyFont="1" applyAlignment="1">
      <alignment vertical="center"/>
    </xf>
    <xf numFmtId="168" fontId="2" fillId="0" borderId="0" xfId="4" applyNumberFormat="1" applyFont="1" applyAlignment="1">
      <alignment horizontal="center" vertical="center"/>
    </xf>
    <xf numFmtId="168" fontId="2" fillId="0" borderId="0" xfId="1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9" fontId="2" fillId="0" borderId="0" xfId="2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0" fontId="2" fillId="0" borderId="0" xfId="4" applyNumberFormat="1" applyFont="1" applyAlignment="1">
      <alignment horizontal="center" vertical="center"/>
    </xf>
    <xf numFmtId="2" fontId="2" fillId="0" borderId="0" xfId="4" applyNumberFormat="1" applyFont="1" applyAlignment="1">
      <alignment horizontal="center" vertical="center"/>
    </xf>
    <xf numFmtId="0" fontId="10" fillId="0" borderId="0" xfId="0" applyFont="1"/>
    <xf numFmtId="166" fontId="4" fillId="0" borderId="0" xfId="0" applyNumberFormat="1" applyFont="1" applyAlignment="1">
      <alignment horizontal="left" vertical="center"/>
    </xf>
    <xf numFmtId="167" fontId="2" fillId="0" borderId="0" xfId="3" applyNumberFormat="1" applyFont="1" applyAlignment="1">
      <alignment vertical="center"/>
    </xf>
    <xf numFmtId="0" fontId="10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4" fillId="2" borderId="2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4" fillId="0" borderId="0" xfId="0" applyFont="1" applyAlignment="1">
      <alignment horizontal="centerContinuous" vertical="center"/>
    </xf>
    <xf numFmtId="42" fontId="4" fillId="0" borderId="0" xfId="3" applyFont="1" applyAlignment="1">
      <alignment horizontal="centerContinuous" vertical="center"/>
    </xf>
    <xf numFmtId="167" fontId="2" fillId="0" borderId="0" xfId="3" applyNumberFormat="1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2" fontId="2" fillId="0" borderId="0" xfId="3" applyFont="1" applyAlignment="1">
      <alignment horizontal="centerContinuous" vertical="center"/>
    </xf>
    <xf numFmtId="2" fontId="2" fillId="0" borderId="0" xfId="0" applyNumberFormat="1" applyFont="1" applyAlignment="1">
      <alignment horizontal="centerContinuous" vertical="center"/>
    </xf>
    <xf numFmtId="0" fontId="8" fillId="2" borderId="3" xfId="0" applyFont="1" applyFill="1" applyBorder="1"/>
    <xf numFmtId="0" fontId="8" fillId="2" borderId="4" xfId="0" applyFont="1" applyFill="1" applyBorder="1" applyAlignment="1">
      <alignment horizontal="right" vertical="center"/>
    </xf>
    <xf numFmtId="0" fontId="14" fillId="3" borderId="5" xfId="0" applyFont="1" applyFill="1" applyBorder="1" applyAlignment="1">
      <alignment horizontal="center"/>
    </xf>
    <xf numFmtId="42" fontId="0" fillId="0" borderId="0" xfId="3" applyFont="1"/>
    <xf numFmtId="0" fontId="10" fillId="4" borderId="6" xfId="0" applyFont="1" applyFill="1" applyBorder="1" applyAlignment="1">
      <alignment horizontal="center" vertical="center" wrapText="1"/>
    </xf>
    <xf numFmtId="166" fontId="10" fillId="4" borderId="6" xfId="0" applyNumberFormat="1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42" fontId="10" fillId="4" borderId="7" xfId="3" applyFont="1" applyFill="1" applyBorder="1" applyAlignment="1">
      <alignment horizontal="center" vertical="center" wrapText="1"/>
    </xf>
    <xf numFmtId="167" fontId="10" fillId="4" borderId="7" xfId="3" applyNumberFormat="1" applyFont="1" applyFill="1" applyBorder="1" applyAlignment="1">
      <alignment horizontal="center" vertical="center" wrapText="1"/>
    </xf>
    <xf numFmtId="2" fontId="10" fillId="4" borderId="6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vertical="center"/>
    </xf>
    <xf numFmtId="166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42" fontId="3" fillId="0" borderId="0" xfId="3" applyFont="1" applyAlignment="1">
      <alignment horizontal="center" vertical="center"/>
    </xf>
    <xf numFmtId="167" fontId="3" fillId="0" borderId="0" xfId="3" applyNumberFormat="1" applyFont="1" applyAlignment="1">
      <alignment horizontal="right" vertical="center"/>
    </xf>
    <xf numFmtId="171" fontId="3" fillId="0" borderId="0" xfId="4" applyNumberFormat="1" applyFont="1" applyAlignment="1">
      <alignment horizontal="center" vertical="center"/>
    </xf>
    <xf numFmtId="42" fontId="3" fillId="0" borderId="0" xfId="3" applyFont="1" applyAlignment="1">
      <alignment vertical="center"/>
    </xf>
    <xf numFmtId="168" fontId="3" fillId="0" borderId="0" xfId="4" applyNumberFormat="1" applyFont="1" applyAlignment="1">
      <alignment horizontal="center" vertical="center"/>
    </xf>
    <xf numFmtId="172" fontId="3" fillId="0" borderId="0" xfId="1" applyNumberFormat="1" applyFont="1" applyAlignment="1">
      <alignment horizontal="center" vertical="center"/>
    </xf>
    <xf numFmtId="4" fontId="3" fillId="0" borderId="0" xfId="1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2" fontId="3" fillId="0" borderId="0" xfId="4" applyNumberFormat="1" applyFont="1" applyAlignment="1">
      <alignment horizontal="center" vertical="center"/>
    </xf>
    <xf numFmtId="167" fontId="0" fillId="0" borderId="0" xfId="3" applyNumberFormat="1" applyFont="1"/>
    <xf numFmtId="2" fontId="0" fillId="0" borderId="0" xfId="0" applyNumberFormat="1"/>
    <xf numFmtId="0" fontId="0" fillId="0" borderId="0" xfId="0" applyAlignment="1">
      <alignment horizontal="left"/>
    </xf>
    <xf numFmtId="173" fontId="2" fillId="0" borderId="0" xfId="0" applyNumberFormat="1" applyFont="1" applyAlignment="1">
      <alignment horizontal="center"/>
    </xf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1" fontId="16" fillId="2" borderId="8" xfId="0" applyNumberFormat="1" applyFont="1" applyFill="1" applyBorder="1" applyAlignment="1">
      <alignment horizontal="left" vertical="center"/>
    </xf>
    <xf numFmtId="165" fontId="17" fillId="2" borderId="8" xfId="0" applyNumberFormat="1" applyFont="1" applyFill="1" applyBorder="1" applyAlignment="1">
      <alignment horizontal="center" vertical="center"/>
    </xf>
    <xf numFmtId="3" fontId="17" fillId="2" borderId="8" xfId="0" applyNumberFormat="1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vertical="center"/>
    </xf>
    <xf numFmtId="165" fontId="18" fillId="0" borderId="0" xfId="0" applyNumberFormat="1" applyFont="1" applyAlignment="1">
      <alignment horizontal="left"/>
    </xf>
    <xf numFmtId="0" fontId="19" fillId="0" borderId="0" xfId="0" applyFont="1" applyAlignment="1">
      <alignment horizontal="right"/>
    </xf>
    <xf numFmtId="14" fontId="18" fillId="0" borderId="0" xfId="0" applyNumberFormat="1" applyFont="1" applyAlignment="1">
      <alignment horizontal="left"/>
    </xf>
    <xf numFmtId="3" fontId="10" fillId="0" borderId="9" xfId="0" applyNumberFormat="1" applyFont="1" applyBorder="1" applyAlignment="1">
      <alignment horizontal="left"/>
    </xf>
    <xf numFmtId="3" fontId="2" fillId="0" borderId="9" xfId="0" applyNumberFormat="1" applyFont="1" applyBorder="1" applyAlignment="1">
      <alignment horizontal="center"/>
    </xf>
    <xf numFmtId="3" fontId="2" fillId="0" borderId="10" xfId="0" applyNumberFormat="1" applyFont="1" applyFill="1" applyBorder="1" applyAlignment="1">
      <alignment horizontal="center"/>
    </xf>
    <xf numFmtId="0" fontId="21" fillId="0" borderId="0" xfId="0" applyFont="1" applyAlignment="1">
      <alignment horizontal="right"/>
    </xf>
    <xf numFmtId="170" fontId="7" fillId="3" borderId="6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0" fillId="0" borderId="0" xfId="0" applyNumberFormat="1"/>
    <xf numFmtId="1" fontId="17" fillId="2" borderId="8" xfId="0" applyNumberFormat="1" applyFont="1" applyFill="1" applyBorder="1" applyAlignment="1">
      <alignment vertical="center"/>
    </xf>
    <xf numFmtId="1" fontId="2" fillId="0" borderId="10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left"/>
    </xf>
    <xf numFmtId="1" fontId="16" fillId="2" borderId="8" xfId="0" applyNumberFormat="1" applyFont="1" applyFill="1" applyBorder="1" applyAlignment="1">
      <alignment horizontal="right" vertical="center"/>
    </xf>
    <xf numFmtId="1" fontId="20" fillId="0" borderId="10" xfId="0" applyNumberFormat="1" applyFont="1" applyFill="1" applyBorder="1" applyAlignment="1">
      <alignment horizontal="right"/>
    </xf>
    <xf numFmtId="0" fontId="21" fillId="2" borderId="11" xfId="0" applyFont="1" applyFill="1" applyBorder="1" applyAlignment="1">
      <alignment horizontal="center"/>
    </xf>
    <xf numFmtId="3" fontId="22" fillId="2" borderId="12" xfId="0" applyNumberFormat="1" applyFont="1" applyFill="1" applyBorder="1" applyAlignment="1">
      <alignment horizontal="center"/>
    </xf>
    <xf numFmtId="3" fontId="22" fillId="2" borderId="13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>
      <alignment horizontal="center" vertical="center"/>
    </xf>
    <xf numFmtId="3" fontId="1" fillId="2" borderId="15" xfId="0" applyNumberFormat="1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165" fontId="1" fillId="2" borderId="18" xfId="0" applyNumberFormat="1" applyFont="1" applyFill="1" applyBorder="1" applyAlignment="1">
      <alignment horizontal="center" vertical="center"/>
    </xf>
    <xf numFmtId="165" fontId="1" fillId="2" borderId="19" xfId="0" applyNumberFormat="1" applyFont="1" applyFill="1" applyBorder="1" applyAlignment="1">
      <alignment horizontal="center" vertical="center"/>
    </xf>
  </cellXfs>
  <cellStyles count="5">
    <cellStyle name="Millares" xfId="1" builtinId="3"/>
    <cellStyle name="Moneda" xfId="2" builtinId="4"/>
    <cellStyle name="Moneda [0]" xfId="3" builtinId="7"/>
    <cellStyle name="Normal" xfId="0" builtinId="0"/>
    <cellStyle name="Porcentaje" xfId="4" builtinId="5"/>
  </cellStyles>
  <dxfs count="3"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rgb="FFFF0000"/>
      </font>
    </dxf>
  </dxfs>
  <tableStyles count="0" defaultTableStyle="TableStyleMedium2" defaultPivotStyle="PivotStyleLight16"/>
  <colors>
    <mruColors>
      <color rgb="FFFFFFFF"/>
      <color rgb="FFC59C00"/>
      <color rgb="FF006B66"/>
      <color rgb="FFDAE2D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.d18dabf718e94a46854ee1d8583e92e8">
      <tp t="e">
        <v>#N/A</v>
        <stp/>
        <stp>2a6713e2-f3c3-4332-80e7-0aa6633d4272</stp>
        <stp>1</stp>
        <tr r="AP6" s="3"/>
      </tp>
    </main>
    <main first="rtdsrv.d18dabf718e94a46854ee1d8583e92e8">
      <tp t="e">
        <v>#N/A</v>
        <stp/>
        <stp>c8aaf4d4-0510-464f-a0e2-5738aea431d3</stp>
        <stp>1</stp>
        <tr r="AG6" s="3"/>
      </tp>
    </main>
    <main first="rtdsrv.d18dabf718e94a46854ee1d8583e92e8">
      <tp t="e">
        <v>#N/A</v>
        <stp/>
        <stp>1186fb36-b2af-4858-bb4e-d8b1ef9f673b</stp>
        <stp>1</stp>
        <tr r="BE6" s="3"/>
      </tp>
      <tp t="e">
        <v>#N/A</v>
        <stp/>
        <stp>2c9814d7-f923-4146-a93f-d0e615d4264a</stp>
        <stp>1</stp>
        <tr r="AV6" s="3"/>
      </tp>
      <tp t="e">
        <v>#N/A</v>
        <stp/>
        <stp>fb8a9b2e-9977-4906-a778-c1eba18dd87d</stp>
        <stp>1</stp>
        <tr r="M6" s="3"/>
      </tp>
      <tp t="e">
        <v>#N/A</v>
        <stp/>
        <stp>bf6e04f7-e3fc-4ead-9b27-6bdeedd77473</stp>
        <stp>1</stp>
        <tr r="L6" s="3"/>
      </tp>
    </main>
    <main first="rtdsrv.d18dabf718e94a46854ee1d8583e92e8">
      <tp t="e">
        <v>#N/A</v>
        <stp/>
        <stp>afc17463-d807-43b5-82af-ed775cc37fc5</stp>
        <stp>1</stp>
        <tr r="AB6" s="3"/>
      </tp>
      <tp t="e">
        <v>#N/A</v>
        <stp/>
        <stp>62dd360e-0e08-4614-b1d9-5399016beb26</stp>
        <stp>1</stp>
        <tr r="AJ6" s="3"/>
      </tp>
      <tp t="e">
        <v>#N/A</v>
        <stp/>
        <stp>f8b2a013-9ed3-45f1-ab7a-282ff6c8b03d</stp>
        <stp>1</stp>
        <tr r="F20" s="2"/>
      </tp>
    </main>
    <main first="rtdsrv.d18dabf718e94a46854ee1d8583e92e8">
      <tp t="e">
        <v>#N/A</v>
        <stp/>
        <stp>9e4a4d7b-46bb-4267-af40-61c7f489af37</stp>
        <stp>1</stp>
        <tr r="B20" s="2"/>
      </tp>
    </main>
    <main first="rtdsrv.d18dabf718e94a46854ee1d8583e92e8">
      <tp t="e">
        <v>#N/A</v>
        <stp/>
        <stp>0401e90e-8710-4e0f-a6b6-ed20f70510ba</stp>
        <stp>1</stp>
        <tr r="K3" s="2"/>
      </tp>
      <tp t="e">
        <v>#N/A</v>
        <stp/>
        <stp>84dd2564-7bfa-400d-b1ed-0f7bcfe2a471</stp>
        <stp>1</stp>
        <tr r="I6" s="3"/>
      </tp>
    </main>
    <main first="rtdsrv.d18dabf718e94a46854ee1d8583e92e8">
      <tp t="e">
        <v>#N/A</v>
        <stp/>
        <stp>10838b38-ee4e-4c1b-85e2-0bb39993db3c</stp>
        <stp>1</stp>
        <tr r="K3" s="2"/>
      </tp>
      <tp t="e">
        <v>#N/A</v>
        <stp/>
        <stp>4fc80b84-3d37-4933-97dd-9b0c4689940b</stp>
        <stp>1</stp>
        <tr r="AH6" s="3"/>
      </tp>
    </main>
    <main first="rtdsrv.d18dabf718e94a46854ee1d8583e92e8">
      <tp t="e">
        <v>#N/A</v>
        <stp/>
        <stp>93bb5d00-021a-4a6a-8991-8e194d3eaf1a</stp>
        <stp>1</stp>
        <tr r="AO6" s="3"/>
      </tp>
      <tp t="e">
        <v>#N/A</v>
        <stp/>
        <stp>b4373cfa-ab53-4c83-b8db-97b3e19d14b2</stp>
        <stp>1</stp>
        <tr r="G6" s="3"/>
      </tp>
      <tp t="e">
        <v>#N/A</v>
        <stp/>
        <stp>39b5ed5b-ee83-4902-a20e-de8b164dbce6</stp>
        <stp>1</stp>
        <tr r="Y6" s="3"/>
      </tp>
      <tp t="e">
        <v>#N/A</v>
        <stp/>
        <stp>3243292e-0894-41f0-a24f-1efee72e1d59</stp>
        <stp>1</stp>
        <tr r="C16" s="2"/>
      </tp>
    </main>
    <main first="rtdsrv.d18dabf718e94a46854ee1d8583e92e8">
      <tp t="e">
        <v>#N/A</v>
        <stp/>
        <stp>f6292cde-cc9f-4178-a5ff-4cca76be9357</stp>
        <stp>1</stp>
        <tr r="AL6" s="3"/>
      </tp>
      <tp t="e">
        <v>#N/A</v>
        <stp/>
        <stp>1faee0a4-8113-4784-b5db-3d4794630747</stp>
        <stp>1</stp>
        <tr r="H6" s="3"/>
      </tp>
      <tp t="e">
        <v>#N/A</v>
        <stp/>
        <stp>656592af-d142-4c90-b695-2fa1743f3fc0</stp>
        <stp>1</stp>
        <tr r="AM6" s="3"/>
      </tp>
    </main>
    <main first="rtdsrv.d18dabf718e94a46854ee1d8583e92e8">
      <tp t="e">
        <v>#N/A</v>
        <stp/>
        <stp>5c9b60df-16b6-4080-a8e9-18adee7a6843</stp>
        <stp>1</stp>
        <tr r="S6" s="3"/>
      </tp>
    </main>
    <main first="rtdsrv.d18dabf718e94a46854ee1d8583e92e8">
      <tp t="e">
        <v>#N/A</v>
        <stp/>
        <stp>1b4aba1c-f898-4b45-b052-4232f6019988</stp>
        <stp>1</stp>
        <tr r="W6" s="3"/>
      </tp>
      <tp t="e">
        <v>#N/A</v>
        <stp/>
        <stp>97a7d9ca-ac09-4566-88de-87db2a79a4e0</stp>
        <stp>1</stp>
        <tr r="AZ6" s="3"/>
      </tp>
    </main>
    <main first="rtdsrv.d18dabf718e94a46854ee1d8583e92e8">
      <tp t="e">
        <v>#N/A</v>
        <stp/>
        <stp>52e0862f-fc0d-4933-96bc-5e5ae6adb3ac</stp>
        <stp>1</stp>
        <tr r="BC6" s="3"/>
      </tp>
      <tp t="e">
        <v>#N/A</v>
        <stp/>
        <stp>0f7a0b62-3ad4-4e38-b906-410ba95a2ba3</stp>
        <stp>1</stp>
        <tr r="BD6" s="3"/>
      </tp>
      <tp t="e">
        <v>#N/A</v>
        <stp/>
        <stp>0fb7432d-67a4-47e8-b41f-690ca05031b7</stp>
        <stp>1</stp>
        <tr r="J6" s="3"/>
      </tp>
      <tp t="e">
        <v>#N/A</v>
        <stp/>
        <stp>786370df-0745-44ff-a66b-c0ce4743125a</stp>
        <stp>1</stp>
        <tr r="O6" s="3"/>
      </tp>
      <tp t="e">
        <v>#N/A</v>
        <stp/>
        <stp>efaceac9-7d7d-442f-9e42-e36a706629b4</stp>
        <stp>1</stp>
        <tr r="V6" s="3"/>
      </tp>
      <tp t="e">
        <v>#N/A</v>
        <stp/>
        <stp>44349252-1e28-4715-aa27-10a214a6fb1d</stp>
        <stp>1</stp>
        <tr r="AS6" s="3"/>
      </tp>
    </main>
    <main first="rtdsrv.d18dabf718e94a46854ee1d8583e92e8">
      <tp t="e">
        <v>#N/A</v>
        <stp/>
        <stp>3eea4eb0-bee2-4283-8b74-8909b8c2ab77</stp>
        <stp>1</stp>
        <tr r="AE6" s="3"/>
      </tp>
    </main>
    <main first="rtdsrv.d18dabf718e94a46854ee1d8583e92e8">
      <tp t="e">
        <v>#N/A</v>
        <stp/>
        <stp>b802d1e9-7140-4002-8c6d-ea11ce29f79b</stp>
        <stp>1</stp>
        <tr r="BF6" s="3"/>
      </tp>
      <tp t="e">
        <v>#N/A</v>
        <stp/>
        <stp>68056fbc-4cdf-4fc7-857e-4905764669d2</stp>
        <stp>1</stp>
        <tr r="AY6" s="3"/>
      </tp>
      <tp t="e">
        <v>#N/A</v>
        <stp/>
        <stp>bfd0c3db-6ab6-4931-8e5b-afb97b906f3e</stp>
        <stp>1</stp>
        <tr r="E20" s="2"/>
      </tp>
      <tp t="e">
        <v>#N/A</v>
        <stp/>
        <stp>31c14f26-f744-47ea-9234-bc464f6e2383</stp>
        <stp>1</stp>
        <tr r="AA6" s="3"/>
      </tp>
    </main>
    <main first="rtdsrv.d18dabf718e94a46854ee1d8583e92e8">
      <tp t="e">
        <v>#N/A</v>
        <stp/>
        <stp>54d696d8-2925-4ca7-a1c6-8930e467436e</stp>
        <stp>1</stp>
        <tr r="AQ6" s="3"/>
      </tp>
      <tp t="e">
        <v>#N/A</v>
        <stp/>
        <stp>204bc3e9-e0b0-4836-a2fb-0e98ce51a605</stp>
        <stp>1</stp>
        <tr r="Q6" s="3"/>
      </tp>
      <tp t="e">
        <v>#N/A</v>
        <stp/>
        <stp>0b6fde98-5841-417e-a26f-726e1a3f7c2e</stp>
        <stp>1</stp>
        <tr r="X6" s="3"/>
      </tp>
    </main>
    <main first="rtdsrv.d18dabf718e94a46854ee1d8583e92e8">
      <tp t="e">
        <v>#N/A</v>
        <stp/>
        <stp>6c41978c-d4b5-4629-91ba-faadbaa03534</stp>
        <stp>1</stp>
        <tr r="C7" s="2"/>
      </tp>
    </main>
    <main first="rtdsrv.d18dabf718e94a46854ee1d8583e92e8">
      <tp t="e">
        <v>#N/A</v>
        <stp/>
        <stp>f42353c8-f50f-42e7-8347-cc966739a80a</stp>
        <stp>1</stp>
        <tr r="C8" s="2"/>
      </tp>
      <tp t="e">
        <v>#N/A</v>
        <stp/>
        <stp>c8d4723d-6c01-46e9-b40e-8649d16a0f93</stp>
        <stp>1</stp>
        <tr r="I20" s="2"/>
      </tp>
      <tp t="e">
        <v>#N/A</v>
        <stp/>
        <stp>15a42850-0af2-49f2-9a8c-ac033d88f7b7</stp>
        <stp>1</stp>
        <tr r="Z6" s="3"/>
      </tp>
      <tp t="e">
        <v>#N/A</v>
        <stp/>
        <stp>128cdfb5-b591-4a54-b3f9-0de7cd1d3a9a</stp>
        <stp>1</stp>
        <tr r="AT6" s="3"/>
      </tp>
      <tp t="e">
        <v>#N/A</v>
        <stp/>
        <stp>ce9da70c-eefc-4ff9-983e-ced6fb14a0bb</stp>
        <stp>1</stp>
        <tr r="AD6" s="3"/>
      </tp>
    </main>
    <main first="rtdsrv.d18dabf718e94a46854ee1d8583e92e8">
      <tp t="e">
        <v>#N/A</v>
        <stp/>
        <stp>1aa4014c-fbac-478f-9de0-0bbb12866c45</stp>
        <stp>1</stp>
        <tr r="AR6" s="3"/>
      </tp>
    </main>
    <main first="rtdsrv.d18dabf718e94a46854ee1d8583e92e8">
      <tp t="e">
        <v>#N/A</v>
        <stp/>
        <stp>baf690cf-b498-47d3-a556-19e76b60b71c</stp>
        <stp>1</stp>
        <tr r="E6" s="3"/>
      </tp>
      <tp t="e">
        <v>#N/A</v>
        <stp/>
        <stp>050af7e0-ec41-46f4-b1bc-4406dc9805ed</stp>
        <stp>1</stp>
        <tr r="U6" s="3"/>
      </tp>
      <tp t="e">
        <v>#N/A</v>
        <stp/>
        <stp>508e25d8-5c82-4871-a496-145d8c50a6e3</stp>
        <stp>1</stp>
        <tr r="AC6" s="3"/>
      </tp>
      <tp t="e">
        <v>#N/A</v>
        <stp/>
        <stp>8b28c949-2175-4421-b315-2af17d631ac9</stp>
        <stp>1</stp>
        <tr r="AI6" s="3"/>
      </tp>
    </main>
    <main first="rtdsrv.d18dabf718e94a46854ee1d8583e92e8">
      <tp t="e">
        <v>#N/A</v>
        <stp/>
        <stp>1fe62b89-0169-4024-aa45-a037e75b6f9f</stp>
        <stp>1</stp>
        <tr r="C10" s="2"/>
      </tp>
      <tp t="e">
        <v>#N/A</v>
        <stp/>
        <stp>aa6373d1-d601-4f7b-9ca0-15369649aa79</stp>
        <stp>1</stp>
        <tr r="F6" s="3"/>
      </tp>
      <tp t="e">
        <v>#N/A</v>
        <stp/>
        <stp>d392a862-e246-42a9-8976-2f14d07ed504</stp>
        <stp>1</stp>
        <tr r="BB6" s="3"/>
      </tp>
    </main>
    <main first="rtdsrv.d18dabf718e94a46854ee1d8583e92e8">
      <tp t="e">
        <v>#N/A</v>
        <stp/>
        <stp>9e32985d-a1d2-466d-a7fb-f703b07f606e</stp>
        <stp>1</stp>
        <tr r="D20" s="2"/>
      </tp>
    </main>
    <main first="rtdsrv.d18dabf718e94a46854ee1d8583e92e8">
      <tp t="e">
        <v>#N/A</v>
        <stp/>
        <stp>3a0129e1-2437-4aae-b504-b3ef5e8e95bf</stp>
        <stp>1</stp>
        <tr r="N6" s="3"/>
      </tp>
      <tp t="e">
        <v>#N/A</v>
        <stp/>
        <stp>fe487c4d-9400-478c-9b39-57677d690c89</stp>
        <stp>1</stp>
        <tr r="G20" s="2"/>
      </tp>
      <tp t="e">
        <v>#N/A</v>
        <stp/>
        <stp>f26d5e21-5b13-42cb-b2a4-cc36c67bb0c5</stp>
        <stp>1</stp>
        <tr r="BG6" s="3"/>
      </tp>
      <tp t="e">
        <v>#N/A</v>
        <stp/>
        <stp>8e905c9f-0e17-42e5-9b03-d6e200035198</stp>
        <stp>1</stp>
        <tr r="K20" s="2"/>
      </tp>
    </main>
    <main first="rtdsrv.d18dabf718e94a46854ee1d8583e92e8">
      <tp t="e">
        <v>#N/A</v>
        <stp/>
        <stp>7ad40f72-dbd9-47d9-826d-8c6189485523</stp>
        <stp>1</stp>
        <tr r="D6" s="3"/>
      </tp>
      <tp t="e">
        <v>#N/A</v>
        <stp/>
        <stp>a0f73737-622a-422d-b275-91b5f811fa00</stp>
        <stp>1</stp>
        <tr r="AX6" s="3"/>
      </tp>
    </main>
    <main first="rtdsrv.d18dabf718e94a46854ee1d8583e92e8">
      <tp t="e">
        <v>#N/A</v>
        <stp/>
        <stp>25ffe44b-7683-4eea-916c-b57f80fd67e4</stp>
        <stp>1</stp>
        <tr r="J20" s="2"/>
      </tp>
      <tp t="e">
        <v>#N/A</v>
        <stp/>
        <stp>88f89027-1503-4f25-8b00-705f690497be</stp>
        <stp>1</stp>
        <tr r="R6" s="3"/>
      </tp>
      <tp t="e">
        <v>#N/A</v>
        <stp/>
        <stp>8a66bd6b-e0e5-4e8a-a5e9-dc8530ce7774</stp>
        <stp>1</stp>
        <tr r="H20" s="2"/>
      </tp>
      <tp t="e">
        <v>#N/A</v>
        <stp/>
        <stp>0a995bf9-12b6-4376-a8a2-2bf3942a6c83</stp>
        <stp>1</stp>
        <tr r="AK6" s="3"/>
      </tp>
    </main>
    <main first="rtdsrv.d18dabf718e94a46854ee1d8583e92e8">
      <tp t="e">
        <v>#N/A</v>
        <stp/>
        <stp>3796dbe3-4239-4686-8279-976a4309e591</stp>
        <stp>1</stp>
        <tr r="AU6" s="3"/>
      </tp>
    </main>
    <main first="rtdsrv.d18dabf718e94a46854ee1d8583e92e8">
      <tp t="e">
        <v>#N/A</v>
        <stp/>
        <stp>a1f565e2-872c-4385-a919-131edc93bc7a</stp>
        <stp>1</stp>
        <tr r="C11" s="2"/>
      </tp>
    </main>
    <main first="rtdsrv.d18dabf718e94a46854ee1d8583e92e8">
      <tp t="e">
        <v>#N/A</v>
        <stp/>
        <stp>65f431ef-2fbe-40c8-9c34-d298e04e3d04</stp>
        <stp>1</stp>
        <tr r="B6" s="3"/>
      </tp>
    </main>
    <main first="rtdsrv.d18dabf718e94a46854ee1d8583e92e8">
      <tp t="e">
        <v>#N/A</v>
        <stp/>
        <stp>96ce0953-2801-405d-aaa4-d941317bc8b4</stp>
        <stp>1</stp>
        <tr r="C6" s="3"/>
      </tp>
      <tp t="e">
        <v>#N/A</v>
        <stp/>
        <stp>f433450d-44a6-4689-b792-89ead604a6dd</stp>
        <stp>1</stp>
        <tr r="C9" s="2"/>
      </tp>
    </main>
    <main first="rtdsrv.d18dabf718e94a46854ee1d8583e92e8">
      <tp t="e">
        <v>#N/A</v>
        <stp/>
        <stp>218ade27-ffc4-43fe-a697-fb395f9987c4</stp>
        <stp>1</stp>
        <tr r="BA6" s="3"/>
      </tp>
    </main>
    <main first="rtdsrv.d18dabf718e94a46854ee1d8583e92e8">
      <tp t="e">
        <v>#N/A</v>
        <stp/>
        <stp>ec6ee9fc-69a4-4cfb-8e84-1d9d8b984a02</stp>
        <stp>1</stp>
        <tr r="AF6" s="3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8468</xdr:colOff>
      <xdr:row>0</xdr:row>
      <xdr:rowOff>1</xdr:rowOff>
    </xdr:from>
    <xdr:to>
      <xdr:col>11</xdr:col>
      <xdr:colOff>93136</xdr:colOff>
      <xdr:row>0</xdr:row>
      <xdr:rowOff>482601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A7BF74-E999-42C8-9E42-4D5F794B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735236" y="-6117167"/>
          <a:ext cx="482600" cy="12716935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135468</xdr:colOff>
      <xdr:row>0</xdr:row>
      <xdr:rowOff>42334</xdr:rowOff>
    </xdr:from>
    <xdr:to>
      <xdr:col>2</xdr:col>
      <xdr:colOff>732368</xdr:colOff>
      <xdr:row>0</xdr:row>
      <xdr:rowOff>421090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07C3CA-AE92-4FDD-9DB4-962636D0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8" y="42334"/>
          <a:ext cx="1646767" cy="378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47625</xdr:rowOff>
    </xdr:from>
    <xdr:to>
      <xdr:col>3</xdr:col>
      <xdr:colOff>340451</xdr:colOff>
      <xdr:row>1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11573A4-C324-4173-A15C-95AEF1AE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235926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D1240-A18B-4A14-9328-89D4091C71FC}">
  <dimension ref="B1:L542"/>
  <sheetViews>
    <sheetView showGridLines="0" tabSelected="1" zoomScale="90" zoomScaleNormal="90" workbookViewId="0">
      <selection activeCell="K7" sqref="K7"/>
    </sheetView>
  </sheetViews>
  <sheetFormatPr baseColWidth="10" defaultColWidth="8.88671875" defaultRowHeight="14.4" x14ac:dyDescent="0.3"/>
  <cols>
    <col min="1" max="1" width="2.77734375" customWidth="1"/>
    <col min="2" max="2" width="15.33203125" style="1" customWidth="1"/>
    <col min="3" max="3" width="18.77734375" style="9" customWidth="1"/>
    <col min="4" max="7" width="18.77734375" style="5" customWidth="1"/>
    <col min="8" max="9" width="18.77734375" style="98" customWidth="1"/>
    <col min="10" max="11" width="18.77734375" style="5" customWidth="1"/>
  </cols>
  <sheetData>
    <row r="1" spans="2:11" ht="39.9" customHeight="1" x14ac:dyDescent="0.3">
      <c r="F1"/>
      <c r="G1"/>
      <c r="H1" s="95"/>
      <c r="I1" s="95"/>
      <c r="J1"/>
      <c r="K1"/>
    </row>
    <row r="2" spans="2:11" ht="10.050000000000001" customHeight="1" x14ac:dyDescent="0.3">
      <c r="F2"/>
      <c r="G2"/>
      <c r="H2" s="95"/>
      <c r="I2" s="95"/>
      <c r="J2"/>
      <c r="K2"/>
    </row>
    <row r="3" spans="2:11" s="80" customFormat="1" ht="24" customHeight="1" x14ac:dyDescent="0.3">
      <c r="B3" s="81" t="s">
        <v>8984</v>
      </c>
      <c r="C3" s="82"/>
      <c r="D3" s="83"/>
      <c r="E3" s="83"/>
      <c r="F3" s="84"/>
      <c r="G3" s="84"/>
      <c r="H3" s="96"/>
      <c r="I3" s="96"/>
      <c r="J3" s="84"/>
      <c r="K3" s="100" t="str">
        <f>IFERROR(UPPER(_xll.ECONOMATICA($K$7,"name")&amp;" | "&amp;_xll.ECONOMATICA($K$7,"class")),"")</f>
        <v>AHORRO CORTO PLAZO | C</v>
      </c>
    </row>
    <row r="4" spans="2:11" ht="15.9" customHeight="1" x14ac:dyDescent="0.3">
      <c r="B4" s="2"/>
      <c r="F4"/>
      <c r="G4"/>
      <c r="H4" s="95"/>
      <c r="I4" s="95"/>
      <c r="J4"/>
      <c r="K4"/>
    </row>
    <row r="5" spans="2:11" ht="15.9" customHeight="1" x14ac:dyDescent="0.3">
      <c r="B5" s="88" t="s">
        <v>8995</v>
      </c>
      <c r="C5" s="89"/>
      <c r="D5" s="89"/>
      <c r="E5" s="89"/>
      <c r="F5"/>
      <c r="G5"/>
      <c r="H5" s="95"/>
      <c r="I5" s="97"/>
      <c r="J5" s="90"/>
      <c r="K5" s="101" t="s">
        <v>9004</v>
      </c>
    </row>
    <row r="6" spans="2:11" ht="4.05" customHeight="1" x14ac:dyDescent="0.3">
      <c r="B6" s="2"/>
      <c r="F6"/>
      <c r="G6"/>
      <c r="H6" s="95"/>
    </row>
    <row r="7" spans="2:11" ht="15.9" customHeight="1" x14ac:dyDescent="0.3">
      <c r="B7" s="86" t="s">
        <v>8998</v>
      </c>
      <c r="C7" s="85" t="str" cm="1">
        <f t="array" ref="C7">_xll.ECONOMATICA($K$7,"name")</f>
        <v>Ahorro Corto Plazo</v>
      </c>
      <c r="D7"/>
      <c r="F7"/>
      <c r="J7" s="91" t="s">
        <v>9005</v>
      </c>
      <c r="K7" s="102" t="s">
        <v>247</v>
      </c>
    </row>
    <row r="8" spans="2:11" ht="15.9" customHeight="1" x14ac:dyDescent="0.3">
      <c r="B8" s="86" t="s">
        <v>8997</v>
      </c>
      <c r="C8" s="85" t="str" cm="1">
        <f t="array" ref="C8">_xll.ECONOMATICA($K$7,"class")</f>
        <v>C</v>
      </c>
      <c r="D8"/>
      <c r="F8"/>
      <c r="J8" s="91" t="s">
        <v>9006</v>
      </c>
      <c r="K8" s="102"/>
    </row>
    <row r="9" spans="2:11" ht="15.9" customHeight="1" x14ac:dyDescent="0.3">
      <c r="B9" s="86" t="s">
        <v>8996</v>
      </c>
      <c r="C9" s="85" t="str" cm="1">
        <f t="array" ref="C9">_xll.ECONOMATICA($K$7,"Fund Administrator")</f>
        <v>Bancoestado S.A. Administradora General De Fondos</v>
      </c>
      <c r="E9" s="7"/>
      <c r="F9"/>
      <c r="G9"/>
      <c r="H9" s="95"/>
      <c r="J9" s="91" t="s">
        <v>9007</v>
      </c>
      <c r="K9" s="102"/>
    </row>
    <row r="10" spans="2:11" ht="15.9" customHeight="1" x14ac:dyDescent="0.3">
      <c r="B10" s="86" t="s">
        <v>8999</v>
      </c>
      <c r="C10" s="85" t="str" cm="1">
        <f t="array" ref="C10">_xll.ECONOMATICA($K$7,"Classification SVS")</f>
        <v>Fm de Inv. en Inst. de Deuda de C/P con Duración &lt;= 365 días</v>
      </c>
      <c r="E10" s="7"/>
      <c r="F10"/>
      <c r="G10"/>
      <c r="H10" s="95"/>
      <c r="J10" s="91" t="s">
        <v>9008</v>
      </c>
      <c r="K10" s="102" t="s">
        <v>0</v>
      </c>
    </row>
    <row r="11" spans="2:11" ht="15.9" customHeight="1" x14ac:dyDescent="0.3">
      <c r="B11" s="86" t="s">
        <v>9000</v>
      </c>
      <c r="C11" s="85" t="str" cm="1">
        <f t="array" ref="C11">_xll.ECONOMATICA($K$7,"Priced originally in")</f>
        <v>Peso Chile</v>
      </c>
      <c r="E11" s="6"/>
      <c r="F11"/>
      <c r="G11"/>
      <c r="H11" s="95"/>
      <c r="J11" s="91" t="s">
        <v>9009</v>
      </c>
      <c r="K11" s="102" t="s">
        <v>2</v>
      </c>
    </row>
    <row r="12" spans="2:11" ht="15.9" customHeight="1" x14ac:dyDescent="0.3">
      <c r="E12" s="6"/>
      <c r="F12"/>
      <c r="G12"/>
      <c r="H12" s="95"/>
      <c r="I12" s="95"/>
      <c r="J12" s="91" t="s">
        <v>9010</v>
      </c>
      <c r="K12" s="102" t="s">
        <v>3</v>
      </c>
    </row>
    <row r="13" spans="2:11" ht="15.9" customHeight="1" x14ac:dyDescent="0.3">
      <c r="B13" s="88" t="s">
        <v>9001</v>
      </c>
      <c r="C13" s="89"/>
      <c r="D13" s="89"/>
      <c r="E13" s="89"/>
      <c r="F13"/>
      <c r="G13"/>
      <c r="H13" s="95"/>
      <c r="I13" s="95"/>
    </row>
    <row r="14" spans="2:11" ht="4.05" customHeight="1" x14ac:dyDescent="0.3">
      <c r="E14" s="6"/>
      <c r="F14"/>
      <c r="G14"/>
      <c r="H14" s="95"/>
      <c r="I14" s="95"/>
    </row>
    <row r="15" spans="2:11" ht="15.9" customHeight="1" x14ac:dyDescent="0.3">
      <c r="B15" s="86" t="s">
        <v>9002</v>
      </c>
      <c r="C15" s="87">
        <f>IF(K8="",EOMONTH(C16,-24),K8)</f>
        <v>43312</v>
      </c>
      <c r="E15" s="6"/>
      <c r="F15"/>
      <c r="G15"/>
      <c r="H15" s="95"/>
      <c r="I15" s="95"/>
      <c r="J15"/>
      <c r="K15"/>
    </row>
    <row r="16" spans="2:11" ht="15.9" customHeight="1" x14ac:dyDescent="0.3">
      <c r="B16" s="86" t="s">
        <v>9003</v>
      </c>
      <c r="C16" s="99">
        <f>IF(K9="",_xll.ECONOMATICA("SP IPSA","DATE OF LAST QUOTE"),K9)</f>
        <v>44034</v>
      </c>
      <c r="E16" s="6"/>
      <c r="F16"/>
      <c r="G16"/>
      <c r="H16" s="95"/>
      <c r="I16" s="95"/>
      <c r="J16"/>
      <c r="K16"/>
    </row>
    <row r="17" spans="2:12" x14ac:dyDescent="0.3">
      <c r="F17"/>
      <c r="G17"/>
      <c r="H17" s="95"/>
      <c r="I17" s="95"/>
      <c r="J17"/>
      <c r="K17"/>
    </row>
    <row r="18" spans="2:12" x14ac:dyDescent="0.3">
      <c r="B18" s="107" t="s">
        <v>8987</v>
      </c>
      <c r="C18" s="109" t="s">
        <v>8986</v>
      </c>
      <c r="D18" s="103" t="s">
        <v>9018</v>
      </c>
      <c r="E18" s="104"/>
      <c r="F18" s="103" t="s">
        <v>9017</v>
      </c>
      <c r="G18" s="104"/>
      <c r="H18" s="103" t="s">
        <v>9016</v>
      </c>
      <c r="I18" s="104"/>
      <c r="J18" s="103" t="s">
        <v>9015</v>
      </c>
      <c r="K18" s="104"/>
    </row>
    <row r="19" spans="2:12" x14ac:dyDescent="0.3">
      <c r="B19" s="108"/>
      <c r="C19" s="110"/>
      <c r="D19" s="105" t="s">
        <v>8985</v>
      </c>
      <c r="E19" s="106" t="s">
        <v>8992</v>
      </c>
      <c r="F19" s="105" t="s">
        <v>8988</v>
      </c>
      <c r="G19" s="106" t="s">
        <v>8989</v>
      </c>
      <c r="H19" s="105" t="s">
        <v>8990</v>
      </c>
      <c r="I19" s="106" t="s">
        <v>8991</v>
      </c>
      <c r="J19" s="105" t="s">
        <v>8993</v>
      </c>
      <c r="K19" s="106" t="s">
        <v>8994</v>
      </c>
    </row>
    <row r="20" spans="2:12" x14ac:dyDescent="0.3">
      <c r="B20" s="78">
        <f>_xll.ECONOMATICA($K$7,"Close",,$C$16,$C$15,$K$10,$K$12,,,"FALSE")</f>
        <v>43312</v>
      </c>
      <c r="C20" s="9">
        <v>1027.73069999926</v>
      </c>
      <c r="D20" s="5">
        <f>_xll.ECONOMATICA($K$7,"Net Assets",,$C$16,$C$15,$K$10,$K$12,$K$11,"FALSE","FALSE")</f>
        <v>1595898.9069999999</v>
      </c>
      <c r="E20" s="5">
        <f>_xll.ECONOMATICA($K$7,"Total Asset",,$C$16,$C$15,$K$10,$K$12,$K$11,"FALSE","FALSE")</f>
        <v>30875050.708999999</v>
      </c>
      <c r="F20" s="5">
        <f>_xll.ECONOMATICA($K$7,"Shs Inflow",,$C$16,$C$15,$K$10,$K$12,,"FALSE","FALSE")</f>
        <v>16654.153899997498</v>
      </c>
      <c r="G20" s="5">
        <f>_xll.ECONOMATICA($K$7,"Shs Redeem",,$C$16,$C$15,$K$10,$K$12,,"FALSE","FALSE")</f>
        <v>1961.7093000002201</v>
      </c>
      <c r="H20" s="98">
        <f>_xll.ECONOMATICA($K$7,"Tot Invest",,$C$16,$C$15,$K$10,,,"FALSE","FALSE")</f>
        <v>1018</v>
      </c>
      <c r="I20" s="98">
        <f>_xll.ECONOMATICA($K$7,"Instit Investors",,$C$16,$C$15,,,,"FALSE","FALSE")</f>
        <v>0</v>
      </c>
      <c r="J20" s="8">
        <f>_xll.ECONOMATICA($K$7,"Sharpe",,$C$16,$C$15,K10,,,"FALSE","FALSE")</f>
        <v>-4.8840131215765696</v>
      </c>
      <c r="K20" s="8">
        <f>_xll.ECONOMATICA($K$7,"Alpha",,$C$16,$C$15,K10,,,"FALSE","FALSE")</f>
        <v>-2.4741428897286801</v>
      </c>
      <c r="L20" s="3"/>
    </row>
    <row r="21" spans="2:12" x14ac:dyDescent="0.3">
      <c r="B21" s="10">
        <v>43313</v>
      </c>
      <c r="C21" s="9">
        <v>1027.8440000005101</v>
      </c>
      <c r="D21" s="5">
        <v>1601638.719</v>
      </c>
      <c r="E21" s="5">
        <v>30814463.274</v>
      </c>
      <c r="F21" s="5">
        <v>10717.603200003499</v>
      </c>
      <c r="G21" s="5">
        <v>5304.4346999973104</v>
      </c>
      <c r="H21" s="98">
        <v>1024</v>
      </c>
      <c r="I21" s="98">
        <v>0</v>
      </c>
      <c r="J21" s="8">
        <v>-4.8478095504251497</v>
      </c>
      <c r="K21" s="8">
        <v>-2.4576656827011898</v>
      </c>
    </row>
    <row r="22" spans="2:12" x14ac:dyDescent="0.3">
      <c r="B22" s="10">
        <v>43314</v>
      </c>
      <c r="C22" s="9">
        <v>1027.87989999913</v>
      </c>
      <c r="D22" s="5">
        <v>1601725.095</v>
      </c>
      <c r="E22" s="5">
        <v>31407435.440000001</v>
      </c>
      <c r="F22" s="5">
        <v>7017.2106999978396</v>
      </c>
      <c r="G22" s="5">
        <v>6987.6850000023796</v>
      </c>
      <c r="H22" s="98">
        <v>1028</v>
      </c>
      <c r="I22" s="98">
        <v>0</v>
      </c>
      <c r="J22" s="8">
        <v>-4.8714414587302599</v>
      </c>
      <c r="K22" s="8">
        <v>-2.4717385530420901</v>
      </c>
    </row>
    <row r="23" spans="2:12" x14ac:dyDescent="0.3">
      <c r="B23" s="10">
        <v>43315</v>
      </c>
      <c r="C23" s="9">
        <v>1027.9593000002201</v>
      </c>
      <c r="D23" s="5">
        <v>1613959.1529999999</v>
      </c>
      <c r="E23" s="5">
        <v>30790841.120999999</v>
      </c>
      <c r="F23" s="5">
        <v>11780.967399999499</v>
      </c>
      <c r="G23" s="5">
        <v>0</v>
      </c>
      <c r="H23" s="98">
        <v>1032</v>
      </c>
      <c r="I23" s="98">
        <v>0</v>
      </c>
      <c r="J23" s="8">
        <v>-4.8509656480673602</v>
      </c>
      <c r="K23" s="8">
        <v>-2.4578155993040101</v>
      </c>
    </row>
    <row r="24" spans="2:12" x14ac:dyDescent="0.3">
      <c r="B24" s="10">
        <v>43318</v>
      </c>
      <c r="C24" s="9">
        <v>1028.2366000004099</v>
      </c>
      <c r="D24" s="5">
        <v>1619845.3540000001</v>
      </c>
      <c r="E24" s="5">
        <v>31663809.41</v>
      </c>
      <c r="F24" s="5">
        <v>16329.3993999958</v>
      </c>
      <c r="G24" s="5">
        <v>7296.0016999989703</v>
      </c>
      <c r="H24" s="98">
        <v>1040</v>
      </c>
      <c r="I24" s="98">
        <v>0</v>
      </c>
      <c r="J24" s="8">
        <v>-4.7839348109846496</v>
      </c>
      <c r="K24" s="8">
        <v>-2.4293610951062901</v>
      </c>
    </row>
    <row r="25" spans="2:12" x14ac:dyDescent="0.3">
      <c r="B25" s="10">
        <v>43319</v>
      </c>
      <c r="C25" s="9">
        <v>1028.34869999997</v>
      </c>
      <c r="D25" s="5">
        <v>1633939.862</v>
      </c>
      <c r="E25" s="5">
        <v>31763583.261999998</v>
      </c>
      <c r="F25" s="5">
        <v>17416.2520000041</v>
      </c>
      <c r="G25" s="5">
        <v>3882.0683999992898</v>
      </c>
      <c r="H25" s="98">
        <v>1047</v>
      </c>
      <c r="I25" s="98">
        <v>0</v>
      </c>
      <c r="J25" s="8">
        <v>-4.7214181629533396</v>
      </c>
      <c r="K25" s="8">
        <v>-2.3973030594861502</v>
      </c>
    </row>
    <row r="26" spans="2:12" x14ac:dyDescent="0.3">
      <c r="B26" s="10">
        <v>43320</v>
      </c>
      <c r="C26" s="9">
        <v>1028.5289999991701</v>
      </c>
      <c r="D26" s="5">
        <v>1644498.699</v>
      </c>
      <c r="E26" s="5">
        <v>31838902.221000001</v>
      </c>
      <c r="F26" s="5">
        <v>11544.128600001301</v>
      </c>
      <c r="G26" s="5">
        <v>1556.7416999991999</v>
      </c>
      <c r="H26" s="98">
        <v>1054</v>
      </c>
      <c r="I26" s="98">
        <v>0</v>
      </c>
      <c r="J26" s="8">
        <v>-4.8628682343696701</v>
      </c>
      <c r="K26" s="8">
        <v>-2.45073050482097</v>
      </c>
    </row>
    <row r="27" spans="2:12" x14ac:dyDescent="0.3">
      <c r="B27" s="10">
        <v>43321</v>
      </c>
      <c r="C27" s="9">
        <v>1028.55069999956</v>
      </c>
      <c r="D27" s="5">
        <v>1662853.182</v>
      </c>
      <c r="E27" s="5">
        <v>31900049.388999999</v>
      </c>
      <c r="F27" s="5">
        <v>18769.0613000095</v>
      </c>
      <c r="G27" s="5">
        <v>957.78050000034295</v>
      </c>
      <c r="H27" s="98">
        <v>1060</v>
      </c>
      <c r="I27" s="98">
        <v>0</v>
      </c>
      <c r="J27" s="8">
        <v>-4.9053542035035198</v>
      </c>
      <c r="K27" s="8">
        <v>-2.47080682236628</v>
      </c>
    </row>
    <row r="28" spans="2:12" x14ac:dyDescent="0.3">
      <c r="B28" s="10">
        <v>43322</v>
      </c>
      <c r="C28" s="9">
        <v>1028.75840000063</v>
      </c>
      <c r="D28" s="5">
        <v>1688613.7139999999</v>
      </c>
      <c r="E28" s="5">
        <v>32125726.019000001</v>
      </c>
      <c r="F28" s="5">
        <v>24714.033699989301</v>
      </c>
      <c r="G28" s="5">
        <v>0</v>
      </c>
      <c r="H28" s="98">
        <v>1072</v>
      </c>
      <c r="I28" s="98">
        <v>0</v>
      </c>
      <c r="J28" s="8">
        <v>-4.9367479241700503</v>
      </c>
      <c r="K28" s="8">
        <v>-2.4840918288937202</v>
      </c>
    </row>
    <row r="29" spans="2:12" x14ac:dyDescent="0.3">
      <c r="B29" s="10">
        <v>43325</v>
      </c>
      <c r="C29" s="9">
        <v>1028.9451999999601</v>
      </c>
      <c r="D29" s="5">
        <v>1691470.6410000001</v>
      </c>
      <c r="E29" s="5">
        <v>32205172.272</v>
      </c>
      <c r="F29" s="5">
        <v>18754.3213999867</v>
      </c>
      <c r="G29" s="5">
        <v>13894.572300002001</v>
      </c>
      <c r="H29" s="98">
        <v>1074</v>
      </c>
      <c r="I29" s="98">
        <v>0</v>
      </c>
      <c r="J29" s="8">
        <v>-4.9294005888514203</v>
      </c>
      <c r="K29" s="8">
        <v>-2.4815452430702898</v>
      </c>
    </row>
    <row r="30" spans="2:12" x14ac:dyDescent="0.3">
      <c r="B30" s="10">
        <v>43326</v>
      </c>
      <c r="C30" s="9">
        <v>1029.1658999994399</v>
      </c>
      <c r="D30" s="5">
        <v>1699422.4809999999</v>
      </c>
      <c r="E30" s="5">
        <v>32305044.723000001</v>
      </c>
      <c r="F30" s="5">
        <v>7373.9324999973196</v>
      </c>
      <c r="G30" s="5">
        <v>0</v>
      </c>
      <c r="H30" s="98">
        <v>1079</v>
      </c>
      <c r="I30" s="98">
        <v>0</v>
      </c>
      <c r="J30" s="8">
        <v>-4.96404203020938</v>
      </c>
      <c r="K30" s="8">
        <v>-2.4951529714708198</v>
      </c>
    </row>
    <row r="31" spans="2:12" x14ac:dyDescent="0.3">
      <c r="B31" s="10">
        <v>43327</v>
      </c>
      <c r="C31" s="9">
        <v>1029.2460999991699</v>
      </c>
      <c r="D31" s="5">
        <v>1690949.2009999999</v>
      </c>
      <c r="E31" s="5">
        <v>32309135.098999999</v>
      </c>
      <c r="F31" s="5">
        <v>0</v>
      </c>
      <c r="G31" s="5">
        <v>8361.1831000000202</v>
      </c>
      <c r="H31" s="98">
        <v>1073</v>
      </c>
      <c r="I31" s="98">
        <v>0</v>
      </c>
      <c r="J31" s="8">
        <v>-4.96404203020938</v>
      </c>
      <c r="K31" s="8">
        <v>-2.4951529714708198</v>
      </c>
    </row>
    <row r="32" spans="2:12" x14ac:dyDescent="0.3">
      <c r="B32" s="10">
        <v>43328</v>
      </c>
      <c r="C32" s="9">
        <v>1029.3861999996</v>
      </c>
      <c r="D32" s="5">
        <v>1710832.9890000001</v>
      </c>
      <c r="E32" s="5">
        <v>32434139.421999998</v>
      </c>
      <c r="F32" s="5">
        <v>21779.130199998599</v>
      </c>
      <c r="G32" s="5">
        <v>2686.6013000011399</v>
      </c>
      <c r="H32" s="98">
        <v>1084</v>
      </c>
      <c r="I32" s="98">
        <v>0</v>
      </c>
      <c r="J32" s="8">
        <v>-5.0268711478202004</v>
      </c>
      <c r="K32" s="8">
        <v>-2.5253438539039101</v>
      </c>
    </row>
    <row r="33" spans="2:11" x14ac:dyDescent="0.3">
      <c r="B33" s="10">
        <v>43329</v>
      </c>
      <c r="C33" s="9">
        <v>1029.5668000001499</v>
      </c>
      <c r="D33" s="5">
        <v>1722814.709</v>
      </c>
      <c r="E33" s="5">
        <v>32607814.826000001</v>
      </c>
      <c r="F33" s="5">
        <v>11346.0834999979</v>
      </c>
      <c r="G33" s="5">
        <v>0</v>
      </c>
      <c r="H33" s="98">
        <v>1087</v>
      </c>
      <c r="I33" s="98">
        <v>0</v>
      </c>
      <c r="J33" s="8">
        <v>-5.0449937705489001</v>
      </c>
      <c r="K33" s="8">
        <v>-2.5342007360341099</v>
      </c>
    </row>
    <row r="34" spans="2:11" x14ac:dyDescent="0.3">
      <c r="B34" s="10">
        <v>43332</v>
      </c>
      <c r="C34" s="9">
        <v>1029.8994999993599</v>
      </c>
      <c r="D34" s="5">
        <v>1722984.9080000001</v>
      </c>
      <c r="E34" s="5">
        <v>32524573.329999998</v>
      </c>
      <c r="F34" s="5">
        <v>11618.2481999993</v>
      </c>
      <c r="G34" s="5">
        <v>8235.9520999938195</v>
      </c>
      <c r="H34" s="98">
        <v>1088</v>
      </c>
      <c r="I34" s="98">
        <v>0</v>
      </c>
      <c r="J34" s="8">
        <v>-4.9794639017345599</v>
      </c>
      <c r="K34" s="8">
        <v>-2.5051582352862201</v>
      </c>
    </row>
    <row r="35" spans="2:11" x14ac:dyDescent="0.3">
      <c r="B35" s="10">
        <v>43333</v>
      </c>
      <c r="C35" s="9">
        <v>1029.9838999994099</v>
      </c>
      <c r="D35" s="5">
        <v>1724817.8729999999</v>
      </c>
      <c r="E35" s="5">
        <v>32541684.476</v>
      </c>
      <c r="F35" s="5">
        <v>17615.705500006701</v>
      </c>
      <c r="G35" s="5">
        <v>15973.179000005101</v>
      </c>
      <c r="H35" s="98">
        <v>1090</v>
      </c>
      <c r="I35" s="98">
        <v>0</v>
      </c>
      <c r="J35" s="8">
        <v>-4.9989103774860304</v>
      </c>
      <c r="K35" s="8">
        <v>-2.51294564482669</v>
      </c>
    </row>
    <row r="36" spans="2:11" x14ac:dyDescent="0.3">
      <c r="B36" s="10">
        <v>43334</v>
      </c>
      <c r="C36" s="9">
        <v>1030.1007000003001</v>
      </c>
      <c r="D36" s="5">
        <v>1734322.6140000001</v>
      </c>
      <c r="E36" s="5">
        <v>32617127.265000001</v>
      </c>
      <c r="F36" s="5">
        <v>13496.816300004701</v>
      </c>
      <c r="G36" s="5">
        <v>4459.8171999976003</v>
      </c>
      <c r="H36" s="98">
        <v>1090</v>
      </c>
      <c r="I36" s="98">
        <v>0</v>
      </c>
      <c r="J36" s="8">
        <v>-4.9799810884287599</v>
      </c>
      <c r="K36" s="8">
        <v>-2.5027605996256201</v>
      </c>
    </row>
    <row r="37" spans="2:11" x14ac:dyDescent="0.3">
      <c r="B37" s="10">
        <v>43335</v>
      </c>
      <c r="C37" s="9">
        <v>1030.2229999993001</v>
      </c>
      <c r="D37" s="5">
        <v>1744391.9029999999</v>
      </c>
      <c r="E37" s="5">
        <v>32751245.743999999</v>
      </c>
      <c r="F37" s="5">
        <v>11311.9188999981</v>
      </c>
      <c r="G37" s="5">
        <v>1737.7968000005901</v>
      </c>
      <c r="H37" s="98">
        <v>1093</v>
      </c>
      <c r="I37" s="98">
        <v>0</v>
      </c>
      <c r="J37" s="8">
        <v>-4.9524654652996096</v>
      </c>
      <c r="K37" s="8">
        <v>-2.4898072897958601</v>
      </c>
    </row>
    <row r="38" spans="2:11" x14ac:dyDescent="0.3">
      <c r="B38" s="10">
        <v>43336</v>
      </c>
      <c r="C38" s="9">
        <v>1030.23970000073</v>
      </c>
      <c r="D38" s="5">
        <v>1746050.0419999999</v>
      </c>
      <c r="E38" s="5">
        <v>33094438.491</v>
      </c>
      <c r="F38" s="5">
        <v>1581.96169999987</v>
      </c>
      <c r="G38" s="5">
        <v>0</v>
      </c>
      <c r="H38" s="98">
        <v>1098</v>
      </c>
      <c r="I38" s="98">
        <v>0</v>
      </c>
      <c r="J38" s="8">
        <v>-4.9419539962909802</v>
      </c>
      <c r="K38" s="8">
        <v>-2.48625468003593</v>
      </c>
    </row>
    <row r="39" spans="2:11" x14ac:dyDescent="0.3">
      <c r="B39" s="10">
        <v>43339</v>
      </c>
      <c r="C39" s="9">
        <v>1030.3233000002799</v>
      </c>
      <c r="D39" s="5">
        <v>1767778.977</v>
      </c>
      <c r="E39" s="5">
        <v>32868950.846999999</v>
      </c>
      <c r="F39" s="5">
        <v>25464.4275000095</v>
      </c>
      <c r="G39" s="5">
        <v>1999.37240000069</v>
      </c>
      <c r="H39" s="98">
        <v>1102</v>
      </c>
      <c r="I39" s="98">
        <v>0</v>
      </c>
      <c r="J39" s="8">
        <v>-4.9264796282004699</v>
      </c>
      <c r="K39" s="8">
        <v>-2.4783641665235301</v>
      </c>
    </row>
    <row r="40" spans="2:11" x14ac:dyDescent="0.3">
      <c r="B40" s="10">
        <v>43340</v>
      </c>
      <c r="C40" s="9">
        <v>1029.7686999999</v>
      </c>
      <c r="D40" s="5">
        <v>1771559.6869999999</v>
      </c>
      <c r="E40" s="5">
        <v>33072584.274</v>
      </c>
      <c r="F40" s="5">
        <v>6477.8739999979698</v>
      </c>
      <c r="G40" s="5">
        <v>1882.4538000002501</v>
      </c>
      <c r="H40" s="98">
        <v>1104</v>
      </c>
      <c r="I40" s="98">
        <v>0</v>
      </c>
      <c r="J40" s="8">
        <v>-5.0584666784343399</v>
      </c>
      <c r="K40" s="8">
        <v>-2.5641005301804398</v>
      </c>
    </row>
    <row r="41" spans="2:11" x14ac:dyDescent="0.3">
      <c r="B41" s="10">
        <v>43341</v>
      </c>
      <c r="C41" s="9">
        <v>1029.5836999993801</v>
      </c>
      <c r="D41" s="5">
        <v>1775066.4909999999</v>
      </c>
      <c r="E41" s="5">
        <v>33025486.846999999</v>
      </c>
      <c r="F41" s="5">
        <v>5089.2113000005502</v>
      </c>
      <c r="G41" s="5">
        <v>1373.96880000085</v>
      </c>
      <c r="H41" s="98">
        <v>1108</v>
      </c>
      <c r="I41" s="98">
        <v>0</v>
      </c>
      <c r="J41" s="8">
        <v>-5.1024093228552401</v>
      </c>
      <c r="K41" s="8">
        <v>-2.5892211189639101</v>
      </c>
    </row>
    <row r="42" spans="2:11" x14ac:dyDescent="0.3">
      <c r="B42" s="10">
        <v>43342</v>
      </c>
      <c r="C42" s="9">
        <v>1029.2276000008001</v>
      </c>
      <c r="D42" s="5">
        <v>1783387.534</v>
      </c>
      <c r="E42" s="5">
        <v>33169019.636</v>
      </c>
      <c r="F42" s="5">
        <v>11616.955200001599</v>
      </c>
      <c r="G42" s="5">
        <v>2935.8174000009899</v>
      </c>
      <c r="H42" s="98">
        <v>1110</v>
      </c>
      <c r="I42" s="98">
        <v>0</v>
      </c>
      <c r="J42" s="8">
        <v>-5.15041862960061</v>
      </c>
      <c r="K42" s="8">
        <v>-2.6266313602973201</v>
      </c>
    </row>
    <row r="43" spans="2:11" x14ac:dyDescent="0.3">
      <c r="B43" s="10">
        <v>43343</v>
      </c>
      <c r="C43" s="9">
        <v>1029.22919999994</v>
      </c>
      <c r="D43" s="5">
        <v>1799816.115</v>
      </c>
      <c r="E43" s="5">
        <v>33190781.923999999</v>
      </c>
      <c r="F43" s="5">
        <v>15959.4712000042</v>
      </c>
      <c r="G43" s="5">
        <v>0</v>
      </c>
      <c r="H43" s="98">
        <v>1117</v>
      </c>
      <c r="I43" s="98">
        <v>0</v>
      </c>
      <c r="J43" s="8">
        <v>-5.18385018915433</v>
      </c>
      <c r="K43" s="8">
        <v>-2.6418335072085002</v>
      </c>
    </row>
    <row r="44" spans="2:11" x14ac:dyDescent="0.3">
      <c r="B44" s="10">
        <v>43346</v>
      </c>
      <c r="C44" s="9">
        <v>1029.7776999995101</v>
      </c>
      <c r="D44" s="5">
        <v>1797165.1669999999</v>
      </c>
      <c r="E44" s="5">
        <v>33228186.998</v>
      </c>
      <c r="F44" s="5">
        <v>5436.9045000001797</v>
      </c>
      <c r="G44" s="5">
        <v>5609.5288000032297</v>
      </c>
      <c r="H44" s="98">
        <v>1116</v>
      </c>
      <c r="I44" s="98">
        <v>0</v>
      </c>
      <c r="J44" s="8">
        <v>-5.0763297711964697</v>
      </c>
      <c r="K44" s="8">
        <v>-2.60223160257374</v>
      </c>
    </row>
    <row r="45" spans="2:11" x14ac:dyDescent="0.3">
      <c r="B45" s="10">
        <v>43347</v>
      </c>
      <c r="C45" s="9">
        <v>1030.2389000002299</v>
      </c>
      <c r="D45" s="5">
        <v>1815095.1710000001</v>
      </c>
      <c r="E45" s="5">
        <v>33218608.147</v>
      </c>
      <c r="F45" s="5">
        <v>21309.743000000701</v>
      </c>
      <c r="G45" s="5">
        <v>4687.2657999992398</v>
      </c>
      <c r="H45" s="98">
        <v>1116</v>
      </c>
      <c r="I45" s="98">
        <v>0</v>
      </c>
      <c r="J45" s="8">
        <v>-4.9885154922012598</v>
      </c>
      <c r="K45" s="8">
        <v>-2.5674958813579001</v>
      </c>
    </row>
    <row r="46" spans="2:11" x14ac:dyDescent="0.3">
      <c r="B46" s="10">
        <v>43348</v>
      </c>
      <c r="C46" s="9">
        <v>1030.0394000001299</v>
      </c>
      <c r="D46" s="5">
        <v>1820312.564</v>
      </c>
      <c r="E46" s="5">
        <v>33269392.631000001</v>
      </c>
      <c r="F46" s="5">
        <v>8195.6845999956095</v>
      </c>
      <c r="G46" s="5">
        <v>2789.1473000012302</v>
      </c>
      <c r="H46" s="98">
        <v>1115</v>
      </c>
      <c r="I46" s="98">
        <v>0</v>
      </c>
      <c r="J46" s="8">
        <v>-5.04331945975719</v>
      </c>
      <c r="K46" s="8">
        <v>-2.6011755248400701</v>
      </c>
    </row>
    <row r="47" spans="2:11" x14ac:dyDescent="0.3">
      <c r="B47" s="10">
        <v>43349</v>
      </c>
      <c r="C47" s="9">
        <v>1030.0208999998899</v>
      </c>
      <c r="D47" s="5">
        <v>1817159.2390000001</v>
      </c>
      <c r="E47" s="5">
        <v>33409712.243999999</v>
      </c>
      <c r="F47" s="5">
        <v>20840.958499997902</v>
      </c>
      <c r="G47" s="5">
        <v>23870.657900005601</v>
      </c>
      <c r="H47" s="98">
        <v>1117</v>
      </c>
      <c r="I47" s="98">
        <v>0</v>
      </c>
      <c r="J47" s="8">
        <v>-5.0608063250838304</v>
      </c>
      <c r="K47" s="8">
        <v>-2.60499485898981</v>
      </c>
    </row>
    <row r="48" spans="2:11" x14ac:dyDescent="0.3">
      <c r="B48" s="10">
        <v>43350</v>
      </c>
      <c r="C48" s="9">
        <v>1029.8607999999099</v>
      </c>
      <c r="D48" s="5">
        <v>1825883.892</v>
      </c>
      <c r="E48" s="5">
        <v>33763634.373999998</v>
      </c>
      <c r="F48" s="5">
        <v>8746.0218999981898</v>
      </c>
      <c r="G48" s="5">
        <v>0</v>
      </c>
      <c r="H48" s="98">
        <v>1123</v>
      </c>
      <c r="I48" s="98">
        <v>0</v>
      </c>
      <c r="J48" s="8">
        <v>-5.0678344123079997</v>
      </c>
      <c r="K48" s="8">
        <v>-2.6083715035820201</v>
      </c>
    </row>
    <row r="49" spans="2:11" x14ac:dyDescent="0.3">
      <c r="B49" s="10">
        <v>43353</v>
      </c>
      <c r="C49" s="9">
        <v>1030.0539999995401</v>
      </c>
      <c r="D49" s="5">
        <v>1847747.585</v>
      </c>
      <c r="E49" s="5">
        <v>33604788.501000002</v>
      </c>
      <c r="F49" s="5">
        <v>34069.205900013403</v>
      </c>
      <c r="G49" s="5">
        <v>6999.0405000001201</v>
      </c>
      <c r="H49" s="98">
        <v>1125</v>
      </c>
      <c r="I49" s="98">
        <v>0</v>
      </c>
      <c r="J49" s="8">
        <v>-5.0246929665809104</v>
      </c>
      <c r="K49" s="8">
        <v>-2.5860473705906801</v>
      </c>
    </row>
    <row r="50" spans="2:11" x14ac:dyDescent="0.3">
      <c r="B50" s="10">
        <v>43354</v>
      </c>
      <c r="C50" s="9">
        <v>1030.19109999947</v>
      </c>
      <c r="D50" s="5">
        <v>1860817.523</v>
      </c>
      <c r="E50" s="5">
        <v>33597479.391999997</v>
      </c>
      <c r="F50" s="5">
        <v>15065.1659999937</v>
      </c>
      <c r="G50" s="5">
        <v>2616.8350999988602</v>
      </c>
      <c r="H50" s="98">
        <v>1129</v>
      </c>
      <c r="I50" s="98">
        <v>0</v>
      </c>
      <c r="J50" s="8">
        <v>-4.9633129326030003</v>
      </c>
      <c r="K50" s="8">
        <v>-2.5543318925447198</v>
      </c>
    </row>
    <row r="51" spans="2:11" x14ac:dyDescent="0.3">
      <c r="B51" s="10">
        <v>43355</v>
      </c>
      <c r="C51" s="9">
        <v>1030.3842999991</v>
      </c>
      <c r="D51" s="5">
        <v>1864351.3840000001</v>
      </c>
      <c r="E51" s="5">
        <v>33642763.862000003</v>
      </c>
      <c r="F51" s="5">
        <v>9703.9114000052195</v>
      </c>
      <c r="G51" s="5">
        <v>6613.0612000003503</v>
      </c>
      <c r="H51" s="98">
        <v>1130</v>
      </c>
      <c r="I51" s="98">
        <v>0</v>
      </c>
      <c r="J51" s="8">
        <v>-4.85065533953457</v>
      </c>
      <c r="K51" s="8">
        <v>-2.47590162910274</v>
      </c>
    </row>
    <row r="52" spans="2:11" x14ac:dyDescent="0.3">
      <c r="B52" s="10">
        <v>43356</v>
      </c>
      <c r="C52" s="9">
        <v>1030.34850000031</v>
      </c>
      <c r="D52" s="5">
        <v>1885601.0079999999</v>
      </c>
      <c r="E52" s="5">
        <v>33622340.783</v>
      </c>
      <c r="F52" s="5">
        <v>27883.8819000125</v>
      </c>
      <c r="G52" s="5">
        <v>7197.3224999979102</v>
      </c>
      <c r="H52" s="98">
        <v>1131</v>
      </c>
      <c r="I52" s="98">
        <v>0</v>
      </c>
      <c r="J52" s="8">
        <v>-4.7813293255749203</v>
      </c>
      <c r="K52" s="8">
        <v>-2.4392857372695298</v>
      </c>
    </row>
    <row r="53" spans="2:11" x14ac:dyDescent="0.3">
      <c r="B53" s="10">
        <v>43357</v>
      </c>
      <c r="J53" s="8">
        <v>-4.7255034799964104</v>
      </c>
      <c r="K53" s="8">
        <v>-2.4125905407527202</v>
      </c>
    </row>
    <row r="54" spans="2:11" x14ac:dyDescent="0.3">
      <c r="B54" s="10">
        <v>43360</v>
      </c>
      <c r="C54" s="9">
        <v>1030.5043000001499</v>
      </c>
      <c r="D54" s="5">
        <v>1894433.8419999999</v>
      </c>
      <c r="E54" s="5">
        <v>33570295.483000003</v>
      </c>
      <c r="F54" s="5">
        <v>0</v>
      </c>
      <c r="G54" s="5">
        <v>0</v>
      </c>
      <c r="H54" s="98">
        <v>1136</v>
      </c>
      <c r="I54" s="98">
        <v>0</v>
      </c>
      <c r="J54" s="8">
        <v>-4.70149542619765</v>
      </c>
      <c r="K54" s="8">
        <v>-2.4078999826669998</v>
      </c>
    </row>
    <row r="55" spans="2:11" x14ac:dyDescent="0.3">
      <c r="B55" s="10">
        <v>43361</v>
      </c>
      <c r="C55" s="9">
        <v>1030.5366999991199</v>
      </c>
      <c r="D55" s="5">
        <v>1894493.477</v>
      </c>
      <c r="E55" s="5">
        <v>33572992.984999999</v>
      </c>
      <c r="F55" s="5">
        <v>0</v>
      </c>
      <c r="G55" s="5">
        <v>0</v>
      </c>
      <c r="H55" s="98">
        <v>1136</v>
      </c>
      <c r="I55" s="98">
        <v>0</v>
      </c>
      <c r="J55" s="8">
        <v>-4.70149542619765</v>
      </c>
      <c r="K55" s="8">
        <v>-2.4078999826669998</v>
      </c>
    </row>
    <row r="56" spans="2:11" x14ac:dyDescent="0.3">
      <c r="B56" s="10">
        <v>43362</v>
      </c>
      <c r="C56" s="9">
        <v>1030.57069999911</v>
      </c>
      <c r="D56" s="5">
        <v>1891151.9080000001</v>
      </c>
      <c r="E56" s="5">
        <v>33575742.479000002</v>
      </c>
      <c r="F56" s="5">
        <v>0</v>
      </c>
      <c r="G56" s="5">
        <v>3303.1526999995099</v>
      </c>
      <c r="H56" s="98">
        <v>1134</v>
      </c>
      <c r="I56" s="98">
        <v>0</v>
      </c>
      <c r="J56" s="8">
        <v>-4.70149542619765</v>
      </c>
      <c r="K56" s="8">
        <v>-2.4078999826669998</v>
      </c>
    </row>
    <row r="57" spans="2:11" x14ac:dyDescent="0.3">
      <c r="B57" s="10">
        <v>43363</v>
      </c>
      <c r="C57" s="9">
        <v>1030.7808999996601</v>
      </c>
      <c r="D57" s="5">
        <v>1902111.497</v>
      </c>
      <c r="E57" s="5">
        <v>33679868.667999998</v>
      </c>
      <c r="F57" s="5">
        <v>15019.520500004301</v>
      </c>
      <c r="G57" s="5">
        <v>4761.4294999986896</v>
      </c>
      <c r="H57" s="98">
        <v>1148</v>
      </c>
      <c r="I57" s="98">
        <v>0</v>
      </c>
      <c r="J57" s="8">
        <v>-4.6599106701687596</v>
      </c>
      <c r="K57" s="8">
        <v>-2.3843165204052599</v>
      </c>
    </row>
    <row r="58" spans="2:11" x14ac:dyDescent="0.3">
      <c r="B58" s="10">
        <v>43364</v>
      </c>
      <c r="C58" s="9">
        <v>1030.76490000077</v>
      </c>
      <c r="D58" s="5">
        <v>1927085.922</v>
      </c>
      <c r="E58" s="5">
        <v>33619396.037</v>
      </c>
      <c r="F58" s="5">
        <v>24257.713600009702</v>
      </c>
      <c r="G58" s="5">
        <v>0</v>
      </c>
      <c r="H58" s="98">
        <v>1152</v>
      </c>
      <c r="I58" s="98">
        <v>0</v>
      </c>
      <c r="J58" s="8">
        <v>-4.6210909931323796</v>
      </c>
      <c r="K58" s="8">
        <v>-2.3613690506717799</v>
      </c>
    </row>
    <row r="59" spans="2:11" x14ac:dyDescent="0.3">
      <c r="B59" s="10">
        <v>43367</v>
      </c>
      <c r="C59" s="9">
        <v>1030.7888999991101</v>
      </c>
      <c r="D59" s="5">
        <v>1880139.96</v>
      </c>
      <c r="E59" s="5">
        <v>33916137.108999997</v>
      </c>
      <c r="F59" s="5">
        <v>7475.3326999992096</v>
      </c>
      <c r="G59" s="5">
        <v>10470.7701999992</v>
      </c>
      <c r="H59" s="98">
        <v>1154</v>
      </c>
      <c r="I59" s="98">
        <v>0</v>
      </c>
      <c r="J59" s="8">
        <v>-4.5901937256421697</v>
      </c>
      <c r="K59" s="8">
        <v>-2.34731266734161</v>
      </c>
    </row>
    <row r="60" spans="2:11" x14ac:dyDescent="0.3">
      <c r="B60" s="10">
        <v>43368</v>
      </c>
      <c r="C60" s="9">
        <v>1030.6708000004301</v>
      </c>
      <c r="D60" s="5">
        <v>1897916.754</v>
      </c>
      <c r="E60" s="5">
        <v>33602406.085000001</v>
      </c>
      <c r="F60" s="5">
        <v>18679.371699988798</v>
      </c>
      <c r="G60" s="5">
        <v>1222.5744000002701</v>
      </c>
      <c r="H60" s="98">
        <v>1160</v>
      </c>
      <c r="I60" s="98">
        <v>0</v>
      </c>
      <c r="J60" s="8">
        <v>-4.6377038729478999</v>
      </c>
      <c r="K60" s="8">
        <v>-2.37351856281748</v>
      </c>
    </row>
    <row r="61" spans="2:11" x14ac:dyDescent="0.3">
      <c r="B61" s="10">
        <v>43369</v>
      </c>
      <c r="C61" s="9">
        <v>1030.42449999973</v>
      </c>
      <c r="D61" s="5">
        <v>1895402.92</v>
      </c>
      <c r="E61" s="5">
        <v>33498368.103</v>
      </c>
      <c r="F61" s="5">
        <v>9502.1392000019605</v>
      </c>
      <c r="G61" s="5">
        <v>11501.5165999979</v>
      </c>
      <c r="H61" s="98">
        <v>1165</v>
      </c>
      <c r="I61" s="98">
        <v>0</v>
      </c>
      <c r="J61" s="8">
        <v>-4.6706026312531304</v>
      </c>
      <c r="K61" s="8">
        <v>-2.3966490971579302</v>
      </c>
    </row>
    <row r="62" spans="2:11" x14ac:dyDescent="0.3">
      <c r="B62" s="10">
        <v>43370</v>
      </c>
      <c r="C62" s="9">
        <v>1030.27500000037</v>
      </c>
      <c r="D62" s="5">
        <v>1896166.352</v>
      </c>
      <c r="E62" s="5">
        <v>33535529.307</v>
      </c>
      <c r="F62" s="5">
        <v>7074.4023000001898</v>
      </c>
      <c r="G62" s="5">
        <v>6066.6128000020999</v>
      </c>
      <c r="H62" s="98">
        <v>1171</v>
      </c>
      <c r="I62" s="98">
        <v>0</v>
      </c>
      <c r="J62" s="8">
        <v>-4.6788255948922597</v>
      </c>
      <c r="K62" s="8">
        <v>-2.4041893409048498</v>
      </c>
    </row>
    <row r="63" spans="2:11" x14ac:dyDescent="0.3">
      <c r="B63" s="10">
        <v>43371</v>
      </c>
      <c r="C63" s="9">
        <v>1030.4257999993899</v>
      </c>
      <c r="D63" s="5">
        <v>1903248.818</v>
      </c>
      <c r="E63" s="5">
        <v>33440903.265999999</v>
      </c>
      <c r="F63" s="5">
        <v>6604.0661000013397</v>
      </c>
      <c r="G63" s="5">
        <v>0</v>
      </c>
      <c r="H63" s="98">
        <v>1174</v>
      </c>
      <c r="I63" s="98">
        <v>0</v>
      </c>
      <c r="J63" s="8">
        <v>-4.6112694689363698</v>
      </c>
      <c r="K63" s="8">
        <v>-2.3678490043021201</v>
      </c>
    </row>
    <row r="64" spans="2:11" x14ac:dyDescent="0.3">
      <c r="B64" s="10">
        <v>43374</v>
      </c>
      <c r="C64" s="9">
        <v>1030.6958000008001</v>
      </c>
      <c r="D64" s="5">
        <v>1908701.723</v>
      </c>
      <c r="E64" s="5">
        <v>33874751.769000001</v>
      </c>
      <c r="F64" s="5">
        <v>16634.370000004801</v>
      </c>
      <c r="G64" s="5">
        <v>7703.9164000004503</v>
      </c>
      <c r="H64" s="98">
        <v>1179</v>
      </c>
      <c r="I64" s="98">
        <v>0</v>
      </c>
      <c r="J64" s="8">
        <v>-4.5098443378810797</v>
      </c>
      <c r="K64" s="8">
        <v>-2.3125500512833201</v>
      </c>
    </row>
    <row r="65" spans="2:11" x14ac:dyDescent="0.3">
      <c r="B65" s="10">
        <v>43375</v>
      </c>
      <c r="C65" s="9">
        <v>1030.8378999996901</v>
      </c>
      <c r="D65" s="5">
        <v>1913891.476</v>
      </c>
      <c r="E65" s="5">
        <v>33717136.013999999</v>
      </c>
      <c r="F65" s="5">
        <v>10412.0978000015</v>
      </c>
      <c r="G65" s="5">
        <v>5632.8091999962899</v>
      </c>
      <c r="H65" s="98">
        <v>1188</v>
      </c>
      <c r="I65" s="98">
        <v>0</v>
      </c>
      <c r="J65" s="8">
        <v>-4.4939419055081098</v>
      </c>
      <c r="K65" s="8">
        <v>-2.3046860778049401</v>
      </c>
    </row>
    <row r="66" spans="2:11" x14ac:dyDescent="0.3">
      <c r="B66" s="10">
        <v>43376</v>
      </c>
      <c r="C66" s="9">
        <v>1030.7610999997701</v>
      </c>
      <c r="D66" s="5">
        <v>1905300.1980000001</v>
      </c>
      <c r="E66" s="5">
        <v>33836650.005000003</v>
      </c>
      <c r="F66" s="5">
        <v>7266.9353000000101</v>
      </c>
      <c r="G66" s="5">
        <v>15463.5517999977</v>
      </c>
      <c r="H66" s="98">
        <v>1196</v>
      </c>
      <c r="I66" s="98">
        <v>0</v>
      </c>
      <c r="J66" s="8">
        <v>-4.4126471342751801</v>
      </c>
      <c r="K66" s="8">
        <v>-2.2611961717302602</v>
      </c>
    </row>
    <row r="67" spans="2:11" x14ac:dyDescent="0.3">
      <c r="B67" s="10">
        <v>43377</v>
      </c>
      <c r="C67" s="9">
        <v>1030.6973000001201</v>
      </c>
      <c r="D67" s="5">
        <v>1906750.8470000001</v>
      </c>
      <c r="E67" s="5">
        <v>33590090.909000002</v>
      </c>
      <c r="F67" s="5">
        <v>6585.0944000035497</v>
      </c>
      <c r="G67" s="5">
        <v>5063.15089999884</v>
      </c>
      <c r="H67" s="98">
        <v>1198</v>
      </c>
      <c r="I67" s="98">
        <v>0</v>
      </c>
      <c r="J67" s="8">
        <v>-4.4127324695291499</v>
      </c>
      <c r="K67" s="8">
        <v>-2.2629709419670698</v>
      </c>
    </row>
    <row r="68" spans="2:11" x14ac:dyDescent="0.3">
      <c r="B68" s="10">
        <v>43378</v>
      </c>
      <c r="C68" s="9">
        <v>1030.6875999998299</v>
      </c>
      <c r="D68" s="5">
        <v>1919748.5930000001</v>
      </c>
      <c r="E68" s="5">
        <v>33692895.278999999</v>
      </c>
      <c r="F68" s="5">
        <v>12628.0930999964</v>
      </c>
      <c r="G68" s="5">
        <v>0</v>
      </c>
      <c r="H68" s="98">
        <v>1209</v>
      </c>
      <c r="I68" s="98">
        <v>0</v>
      </c>
      <c r="J68" s="8">
        <v>-4.4004152166889998</v>
      </c>
      <c r="K68" s="8">
        <v>-2.2578033397767299</v>
      </c>
    </row>
    <row r="69" spans="2:11" x14ac:dyDescent="0.3">
      <c r="B69" s="10">
        <v>43381</v>
      </c>
      <c r="C69" s="9">
        <v>1030.30010000058</v>
      </c>
      <c r="D69" s="5">
        <v>1909201.6740000001</v>
      </c>
      <c r="E69" s="5">
        <v>33687854.806999996</v>
      </c>
      <c r="F69" s="5">
        <v>12547.1169999987</v>
      </c>
      <c r="G69" s="5">
        <v>10387.3352999985</v>
      </c>
      <c r="H69" s="98">
        <v>1215</v>
      </c>
      <c r="I69" s="98">
        <v>0</v>
      </c>
      <c r="J69" s="8">
        <v>-4.7117014965115196</v>
      </c>
      <c r="K69" s="8">
        <v>-2.0111751903277799</v>
      </c>
    </row>
    <row r="70" spans="2:11" x14ac:dyDescent="0.3">
      <c r="B70" s="10">
        <v>43382</v>
      </c>
      <c r="C70" s="9">
        <v>1030.0010999999899</v>
      </c>
      <c r="D70" s="5">
        <v>1908089.2890000001</v>
      </c>
      <c r="E70" s="5">
        <v>33559190.919</v>
      </c>
      <c r="F70" s="5">
        <v>3907.7628000006098</v>
      </c>
      <c r="G70" s="5">
        <v>4449.7651000022897</v>
      </c>
      <c r="H70" s="98">
        <v>1219</v>
      </c>
      <c r="I70" s="98">
        <v>0</v>
      </c>
      <c r="J70" s="8">
        <v>-4.8006255943837504</v>
      </c>
      <c r="K70" s="8">
        <v>-2.0547692875661601</v>
      </c>
    </row>
    <row r="71" spans="2:11" x14ac:dyDescent="0.3">
      <c r="B71" s="10">
        <v>43383</v>
      </c>
      <c r="C71" s="9">
        <v>1029.6872000005101</v>
      </c>
      <c r="D71" s="5">
        <v>1904949.24</v>
      </c>
      <c r="E71" s="5">
        <v>33584321.675999999</v>
      </c>
      <c r="F71" s="5">
        <v>2580.1105999983802</v>
      </c>
      <c r="G71" s="5">
        <v>5064.8412000015396</v>
      </c>
      <c r="H71" s="98">
        <v>1221</v>
      </c>
      <c r="I71" s="98">
        <v>0</v>
      </c>
      <c r="J71" s="8">
        <v>-4.8012685896246703</v>
      </c>
      <c r="K71" s="8">
        <v>-1.9625795692754799</v>
      </c>
    </row>
    <row r="72" spans="2:11" x14ac:dyDescent="0.3">
      <c r="B72" s="10">
        <v>43384</v>
      </c>
      <c r="C72" s="9">
        <v>1029.4057</v>
      </c>
      <c r="D72" s="5">
        <v>1898470.1850000001</v>
      </c>
      <c r="E72" s="5">
        <v>33540732.375999998</v>
      </c>
      <c r="F72" s="5">
        <v>6270.6084999963596</v>
      </c>
      <c r="G72" s="5">
        <v>12058.7002000064</v>
      </c>
      <c r="H72" s="98">
        <v>1214</v>
      </c>
      <c r="I72" s="98">
        <v>0</v>
      </c>
      <c r="J72" s="8">
        <v>-4.7755207291847901</v>
      </c>
      <c r="K72" s="8">
        <v>-1.9334918546555899</v>
      </c>
    </row>
    <row r="73" spans="2:11" x14ac:dyDescent="0.3">
      <c r="B73" s="10">
        <v>43385</v>
      </c>
      <c r="C73" s="9">
        <v>1029.0266999993501</v>
      </c>
      <c r="D73" s="5">
        <v>1904145.219</v>
      </c>
      <c r="E73" s="5">
        <v>33623146.318999998</v>
      </c>
      <c r="F73" s="5">
        <v>6194.2075000032801</v>
      </c>
      <c r="G73" s="5">
        <v>0</v>
      </c>
      <c r="H73" s="98">
        <v>1216</v>
      </c>
      <c r="I73" s="98">
        <v>0</v>
      </c>
      <c r="J73" s="8">
        <v>-4.8051811732511904</v>
      </c>
      <c r="K73" s="8">
        <v>-1.95572096728029</v>
      </c>
    </row>
    <row r="74" spans="2:11" x14ac:dyDescent="0.3">
      <c r="B74" s="10">
        <v>43388</v>
      </c>
      <c r="C74" s="9">
        <v>1029.2260999996199</v>
      </c>
      <c r="D74" s="5">
        <v>1888562.203</v>
      </c>
      <c r="E74" s="5">
        <v>33634584.307999998</v>
      </c>
      <c r="F74" s="5">
        <v>0</v>
      </c>
      <c r="G74" s="5">
        <v>15499.098600000099</v>
      </c>
      <c r="H74" s="98">
        <v>1210</v>
      </c>
      <c r="I74" s="98">
        <v>0</v>
      </c>
      <c r="J74" s="8">
        <v>-4.7898622992142901</v>
      </c>
      <c r="K74" s="8">
        <v>-1.9540609718405899</v>
      </c>
    </row>
    <row r="75" spans="2:11" x14ac:dyDescent="0.3">
      <c r="B75" s="10">
        <v>43389</v>
      </c>
      <c r="C75" s="9">
        <v>1029.0603000000101</v>
      </c>
      <c r="D75" s="5">
        <v>1884230.84</v>
      </c>
      <c r="E75" s="5">
        <v>33550953.089000002</v>
      </c>
      <c r="F75" s="5">
        <v>10029.701900005301</v>
      </c>
      <c r="G75" s="5">
        <v>13943.0109000057</v>
      </c>
      <c r="H75" s="98">
        <v>1208</v>
      </c>
      <c r="I75" s="98">
        <v>0</v>
      </c>
      <c r="J75" s="8">
        <v>-4.77867081196018</v>
      </c>
      <c r="K75" s="8">
        <v>-1.9541315010174001</v>
      </c>
    </row>
    <row r="76" spans="2:11" x14ac:dyDescent="0.3">
      <c r="B76" s="10">
        <v>43390</v>
      </c>
      <c r="C76" s="9">
        <v>1028.7271999996201</v>
      </c>
      <c r="D76" s="5">
        <v>1885696.652</v>
      </c>
      <c r="E76" s="5">
        <v>33479419.925999999</v>
      </c>
      <c r="F76" s="5">
        <v>6911.4532999992398</v>
      </c>
      <c r="G76" s="5">
        <v>4893.6608000025199</v>
      </c>
      <c r="H76" s="98">
        <v>1207</v>
      </c>
      <c r="I76" s="98">
        <v>0</v>
      </c>
      <c r="J76" s="8">
        <v>-4.8490723421127804</v>
      </c>
      <c r="K76" s="8">
        <v>-1.9955867146709401</v>
      </c>
    </row>
    <row r="77" spans="2:11" x14ac:dyDescent="0.3">
      <c r="B77" s="10">
        <v>43391</v>
      </c>
      <c r="C77" s="9">
        <v>1028.65130000003</v>
      </c>
      <c r="D77" s="5">
        <v>1861979.8119999999</v>
      </c>
      <c r="E77" s="5">
        <v>33228865.778000001</v>
      </c>
      <c r="F77" s="5">
        <v>2003.8313999995601</v>
      </c>
      <c r="G77" s="5">
        <v>24924.844799995401</v>
      </c>
      <c r="H77" s="98">
        <v>1207</v>
      </c>
      <c r="I77" s="98">
        <v>0</v>
      </c>
      <c r="J77" s="8">
        <v>-4.8418400507216601</v>
      </c>
      <c r="K77" s="8">
        <v>-1.9914161845754299</v>
      </c>
    </row>
    <row r="78" spans="2:11" x14ac:dyDescent="0.3">
      <c r="B78" s="10">
        <v>43392</v>
      </c>
      <c r="C78" s="9">
        <v>1028.7293999996</v>
      </c>
      <c r="D78" s="5">
        <v>1869576.2560000001</v>
      </c>
      <c r="E78" s="5">
        <v>33194043.048</v>
      </c>
      <c r="F78" s="5">
        <v>7246.8038000017395</v>
      </c>
      <c r="G78" s="5">
        <v>0</v>
      </c>
      <c r="H78" s="98">
        <v>1209</v>
      </c>
      <c r="I78" s="98">
        <v>0</v>
      </c>
      <c r="J78" s="8">
        <v>-4.8260180275901803</v>
      </c>
      <c r="K78" s="8">
        <v>-1.9842571583503701</v>
      </c>
    </row>
    <row r="79" spans="2:11" x14ac:dyDescent="0.3">
      <c r="B79" s="10">
        <v>43395</v>
      </c>
      <c r="C79" s="9">
        <v>1028.6766999997201</v>
      </c>
      <c r="D79" s="5">
        <v>1828197.902</v>
      </c>
      <c r="E79" s="5">
        <v>33298725.572999999</v>
      </c>
      <c r="F79" s="5">
        <v>2941.2679999992301</v>
      </c>
      <c r="G79" s="5">
        <v>11451.1526000053</v>
      </c>
      <c r="H79" s="98">
        <v>1200</v>
      </c>
      <c r="I79" s="98">
        <v>0</v>
      </c>
      <c r="J79" s="8">
        <v>-4.9150812053194404</v>
      </c>
      <c r="K79" s="8">
        <v>-2.0218597254497599</v>
      </c>
    </row>
    <row r="80" spans="2:11" x14ac:dyDescent="0.3">
      <c r="B80" s="10">
        <v>43396</v>
      </c>
      <c r="C80" s="9">
        <v>1028.64399999939</v>
      </c>
      <c r="D80" s="5">
        <v>1816857.425</v>
      </c>
      <c r="E80" s="5">
        <v>32936517.897999998</v>
      </c>
      <c r="F80" s="5">
        <v>1807.92400000058</v>
      </c>
      <c r="G80" s="5">
        <v>12776.182199999699</v>
      </c>
      <c r="H80" s="98">
        <v>1197</v>
      </c>
      <c r="I80" s="98">
        <v>0</v>
      </c>
      <c r="J80" s="8">
        <v>-5.0694321195842296</v>
      </c>
      <c r="K80" s="8">
        <v>-2.07889863066521</v>
      </c>
    </row>
    <row r="81" spans="2:11" x14ac:dyDescent="0.3">
      <c r="B81" s="10">
        <v>43397</v>
      </c>
      <c r="C81" s="9">
        <v>1028.4598999991999</v>
      </c>
      <c r="D81" s="5">
        <v>1816312.7649999999</v>
      </c>
      <c r="E81" s="5">
        <v>32931094.155999999</v>
      </c>
      <c r="F81" s="5">
        <v>3378.8385999984998</v>
      </c>
      <c r="G81" s="5">
        <v>3592.1880000010101</v>
      </c>
      <c r="H81" s="98">
        <v>1196</v>
      </c>
      <c r="I81" s="98">
        <v>0</v>
      </c>
      <c r="J81" s="8">
        <v>-5.1981008962684401</v>
      </c>
      <c r="K81" s="8">
        <v>-2.1332709933376499</v>
      </c>
    </row>
    <row r="82" spans="2:11" x14ac:dyDescent="0.3">
      <c r="B82" s="10">
        <v>43398</v>
      </c>
      <c r="C82" s="9">
        <v>1028.1497000008801</v>
      </c>
      <c r="D82" s="5">
        <v>1816808.213</v>
      </c>
      <c r="E82" s="5">
        <v>32770017.993999999</v>
      </c>
      <c r="F82" s="5">
        <v>4727.3272000029701</v>
      </c>
      <c r="G82" s="5">
        <v>3712.5821000002302</v>
      </c>
      <c r="H82" s="98">
        <v>1198</v>
      </c>
      <c r="I82" s="98">
        <v>0</v>
      </c>
      <c r="J82" s="8">
        <v>-5.2282277923513902</v>
      </c>
      <c r="K82" s="8">
        <v>-2.1544007206066502</v>
      </c>
    </row>
    <row r="83" spans="2:11" x14ac:dyDescent="0.3">
      <c r="B83" s="10">
        <v>43399</v>
      </c>
      <c r="C83" s="9">
        <v>1028.0565000008801</v>
      </c>
      <c r="D83" s="5">
        <v>1819353.574</v>
      </c>
      <c r="E83" s="5">
        <v>32681595.467999998</v>
      </c>
      <c r="F83" s="5">
        <v>2636.0419000014699</v>
      </c>
      <c r="G83" s="5">
        <v>0</v>
      </c>
      <c r="H83" s="98">
        <v>1198</v>
      </c>
      <c r="I83" s="98">
        <v>0</v>
      </c>
      <c r="J83" s="8">
        <v>-5.2567256087713803</v>
      </c>
      <c r="K83" s="8">
        <v>-2.1687853165130901</v>
      </c>
    </row>
    <row r="84" spans="2:11" x14ac:dyDescent="0.3">
      <c r="B84" s="10">
        <v>43402</v>
      </c>
      <c r="C84" s="9">
        <v>1028.1436000000699</v>
      </c>
      <c r="D84" s="5">
        <v>1817002.487</v>
      </c>
      <c r="E84" s="5">
        <v>32654920.159000002</v>
      </c>
      <c r="F84" s="5">
        <v>8307.5379000008106</v>
      </c>
      <c r="G84" s="5">
        <v>4676.5808999985502</v>
      </c>
      <c r="H84" s="98">
        <v>1195</v>
      </c>
      <c r="I84" s="98">
        <v>0</v>
      </c>
      <c r="J84" s="8">
        <v>-5.2708525164562197</v>
      </c>
      <c r="K84" s="8">
        <v>-2.1709390302785301</v>
      </c>
    </row>
    <row r="85" spans="2:11" x14ac:dyDescent="0.3">
      <c r="B85" s="10">
        <v>43403</v>
      </c>
      <c r="C85" s="9">
        <v>1027.86910000071</v>
      </c>
      <c r="D85" s="5">
        <v>1809134.89</v>
      </c>
      <c r="E85" s="5">
        <v>32607184.756000001</v>
      </c>
      <c r="F85" s="5">
        <v>1205.4064000006799</v>
      </c>
      <c r="G85" s="5">
        <v>8387.6944999992793</v>
      </c>
      <c r="H85" s="98">
        <v>1193</v>
      </c>
      <c r="I85" s="98">
        <v>0</v>
      </c>
      <c r="J85" s="8">
        <v>-5.3309014516053104</v>
      </c>
      <c r="K85" s="8">
        <v>-2.2051197429718701</v>
      </c>
    </row>
    <row r="86" spans="2:11" x14ac:dyDescent="0.3">
      <c r="B86" s="10">
        <v>43404</v>
      </c>
      <c r="C86" s="9">
        <v>1028.0581999998501</v>
      </c>
      <c r="D86" s="5">
        <v>1824577.2509999999</v>
      </c>
      <c r="E86" s="5">
        <v>32623954.397999998</v>
      </c>
      <c r="F86" s="5">
        <v>14697.1252000034</v>
      </c>
      <c r="G86" s="5">
        <v>0</v>
      </c>
      <c r="H86" s="98">
        <v>1197</v>
      </c>
      <c r="I86" s="98">
        <v>0</v>
      </c>
      <c r="J86" s="8">
        <v>-5.2928268868054102</v>
      </c>
      <c r="K86" s="8">
        <v>-2.1872300146387702</v>
      </c>
    </row>
    <row r="87" spans="2:11" x14ac:dyDescent="0.3">
      <c r="B87" s="10">
        <v>43405</v>
      </c>
      <c r="C87" s="9">
        <v>1028.1381000000999</v>
      </c>
      <c r="D87" s="5">
        <v>1824719.077</v>
      </c>
      <c r="E87" s="5">
        <v>32628079.932999998</v>
      </c>
      <c r="F87" s="5">
        <v>0</v>
      </c>
      <c r="G87" s="5">
        <v>0</v>
      </c>
      <c r="H87" s="98">
        <v>1197</v>
      </c>
      <c r="I87" s="98">
        <v>0</v>
      </c>
      <c r="J87" s="8">
        <v>-5.2928268868054102</v>
      </c>
      <c r="K87" s="8">
        <v>-2.1872300146387702</v>
      </c>
    </row>
    <row r="88" spans="2:11" x14ac:dyDescent="0.3">
      <c r="B88" s="10">
        <v>43406</v>
      </c>
      <c r="C88" s="9">
        <v>1028.2091000005601</v>
      </c>
      <c r="D88" s="5">
        <v>1824844.946</v>
      </c>
      <c r="E88" s="5">
        <v>32631920.763999999</v>
      </c>
      <c r="F88" s="5">
        <v>0</v>
      </c>
      <c r="G88" s="5">
        <v>0</v>
      </c>
      <c r="H88" s="98">
        <v>1197</v>
      </c>
      <c r="I88" s="98">
        <v>0</v>
      </c>
      <c r="J88" s="8">
        <v>-5.3356437731563302</v>
      </c>
      <c r="K88" s="8">
        <v>-2.2050515666705901</v>
      </c>
    </row>
    <row r="89" spans="2:11" x14ac:dyDescent="0.3">
      <c r="B89" s="10">
        <v>43409</v>
      </c>
      <c r="C89" s="9">
        <v>1028.7467000000199</v>
      </c>
      <c r="D89" s="5">
        <v>1799495.564</v>
      </c>
      <c r="E89" s="5">
        <v>32618596.923</v>
      </c>
      <c r="F89" s="5">
        <v>10974.349900007201</v>
      </c>
      <c r="G89" s="5">
        <v>10788.4148000032</v>
      </c>
      <c r="H89" s="98">
        <v>1191</v>
      </c>
      <c r="I89" s="98">
        <v>0</v>
      </c>
      <c r="J89" s="8">
        <v>-5.19331578972196</v>
      </c>
      <c r="K89" s="8">
        <v>-2.1538894155128201</v>
      </c>
    </row>
    <row r="90" spans="2:11" x14ac:dyDescent="0.3">
      <c r="B90" s="10">
        <v>43410</v>
      </c>
      <c r="C90" s="9">
        <v>1029.0064000002999</v>
      </c>
      <c r="D90" s="5">
        <v>1793284.5460000001</v>
      </c>
      <c r="E90" s="5">
        <v>32538680.236000001</v>
      </c>
      <c r="F90" s="5">
        <v>1579.1932999994599</v>
      </c>
      <c r="G90" s="5">
        <v>8056.5706000030004</v>
      </c>
      <c r="H90" s="98">
        <v>1191</v>
      </c>
      <c r="I90" s="98">
        <v>0</v>
      </c>
      <c r="J90" s="8">
        <v>-5.1463851988155502</v>
      </c>
      <c r="K90" s="8">
        <v>-2.1365856253250999</v>
      </c>
    </row>
    <row r="91" spans="2:11" x14ac:dyDescent="0.3">
      <c r="B91" s="10">
        <v>43411</v>
      </c>
      <c r="C91" s="9">
        <v>1028.95079999976</v>
      </c>
      <c r="D91" s="5">
        <v>1796828.6529999999</v>
      </c>
      <c r="E91" s="5">
        <v>32524389.510000002</v>
      </c>
      <c r="F91" s="5">
        <v>4634.0894000008702</v>
      </c>
      <c r="G91" s="5">
        <v>1095.49640000053</v>
      </c>
      <c r="H91" s="98">
        <v>1193</v>
      </c>
      <c r="I91" s="98">
        <v>0</v>
      </c>
      <c r="J91" s="8">
        <v>-5.2250838065083398</v>
      </c>
      <c r="K91" s="8">
        <v>-2.1690330003948501</v>
      </c>
    </row>
    <row r="92" spans="2:11" x14ac:dyDescent="0.3">
      <c r="B92" s="10">
        <v>43412</v>
      </c>
      <c r="C92" s="9">
        <v>1029.2916000001101</v>
      </c>
      <c r="D92" s="5">
        <v>1793129.179</v>
      </c>
      <c r="E92" s="5">
        <v>32545349.228</v>
      </c>
      <c r="F92" s="5">
        <v>2918.5122000016299</v>
      </c>
      <c r="G92" s="5">
        <v>7090.8145999982999</v>
      </c>
      <c r="H92" s="98">
        <v>1189</v>
      </c>
      <c r="I92" s="98">
        <v>0</v>
      </c>
      <c r="J92" s="8">
        <v>-5.9127968055763596</v>
      </c>
      <c r="K92" s="8">
        <v>-2.2948688500218899</v>
      </c>
    </row>
    <row r="93" spans="2:11" x14ac:dyDescent="0.3">
      <c r="B93" s="10">
        <v>43413</v>
      </c>
      <c r="C93" s="9">
        <v>1029.1328999996199</v>
      </c>
      <c r="D93" s="5">
        <v>1797892.8019999999</v>
      </c>
      <c r="E93" s="5">
        <v>32542333.388</v>
      </c>
      <c r="F93" s="5">
        <v>4897.3267000019596</v>
      </c>
      <c r="G93" s="5">
        <v>0</v>
      </c>
      <c r="H93" s="98">
        <v>1189</v>
      </c>
      <c r="I93" s="98">
        <v>0</v>
      </c>
      <c r="J93" s="8">
        <v>-6.0950064858552704</v>
      </c>
      <c r="K93" s="8">
        <v>-2.35843055213991</v>
      </c>
    </row>
    <row r="94" spans="2:11" x14ac:dyDescent="0.3">
      <c r="B94" s="10">
        <v>43416</v>
      </c>
      <c r="C94" s="9">
        <v>1029.40210000053</v>
      </c>
      <c r="D94" s="5">
        <v>1792169.25</v>
      </c>
      <c r="E94" s="5">
        <v>32533180.462000001</v>
      </c>
      <c r="F94" s="5">
        <v>2909.5784999989</v>
      </c>
      <c r="G94" s="5">
        <v>4981.9275000020898</v>
      </c>
      <c r="H94" s="98">
        <v>1188</v>
      </c>
      <c r="I94" s="98">
        <v>0</v>
      </c>
      <c r="J94" s="8">
        <v>-6.15496109597734</v>
      </c>
      <c r="K94" s="8">
        <v>-2.3741925283757199</v>
      </c>
    </row>
    <row r="95" spans="2:11" x14ac:dyDescent="0.3">
      <c r="B95" s="10">
        <v>43417</v>
      </c>
      <c r="C95" s="9">
        <v>1029.3435999993201</v>
      </c>
      <c r="D95" s="5">
        <v>1786758.497</v>
      </c>
      <c r="E95" s="5">
        <v>32540759.859999999</v>
      </c>
      <c r="F95" s="5">
        <v>5731.4157000035002</v>
      </c>
      <c r="G95" s="5">
        <v>10889.0581</v>
      </c>
      <c r="H95" s="98">
        <v>1190</v>
      </c>
      <c r="I95" s="98">
        <v>0</v>
      </c>
      <c r="J95" s="8">
        <v>-6.4364783821001801</v>
      </c>
      <c r="K95" s="8">
        <v>-2.4511372760389301</v>
      </c>
    </row>
    <row r="96" spans="2:11" x14ac:dyDescent="0.3">
      <c r="B96" s="10">
        <v>43418</v>
      </c>
      <c r="C96" s="9">
        <v>1029.31230000034</v>
      </c>
      <c r="D96" s="5">
        <v>1784974.575</v>
      </c>
      <c r="E96" s="5">
        <v>32598394.581999999</v>
      </c>
      <c r="F96" s="5">
        <v>3370.2822000011802</v>
      </c>
      <c r="G96" s="5">
        <v>5050.5806000009197</v>
      </c>
      <c r="H96" s="98">
        <v>1192</v>
      </c>
      <c r="I96" s="98">
        <v>0</v>
      </c>
      <c r="J96" s="8">
        <v>-6.5237154574206198</v>
      </c>
      <c r="K96" s="8">
        <v>-2.4830207607992598</v>
      </c>
    </row>
    <row r="97" spans="2:11" x14ac:dyDescent="0.3">
      <c r="B97" s="10">
        <v>43419</v>
      </c>
      <c r="C97" s="9">
        <v>1029.40179999918</v>
      </c>
      <c r="D97" s="5">
        <v>1781123.3030000001</v>
      </c>
      <c r="E97" s="5">
        <v>32636460.480999999</v>
      </c>
      <c r="F97" s="5">
        <v>5014.7087000012398</v>
      </c>
      <c r="G97" s="5">
        <v>8906.8159999996406</v>
      </c>
      <c r="H97" s="98">
        <v>1196</v>
      </c>
      <c r="I97" s="98">
        <v>0</v>
      </c>
      <c r="J97" s="8">
        <v>-6.5715268221538299</v>
      </c>
      <c r="K97" s="8">
        <v>-2.4999467183697601</v>
      </c>
    </row>
    <row r="98" spans="2:11" x14ac:dyDescent="0.3">
      <c r="B98" s="10">
        <v>43420</v>
      </c>
      <c r="C98" s="9">
        <v>1029.26219999976</v>
      </c>
      <c r="D98" s="5">
        <v>1783891.1839999999</v>
      </c>
      <c r="E98" s="5">
        <v>32597161.811999999</v>
      </c>
      <c r="F98" s="5">
        <v>2923.9527000002599</v>
      </c>
      <c r="G98" s="5">
        <v>0</v>
      </c>
      <c r="H98" s="98">
        <v>1198</v>
      </c>
      <c r="I98" s="98">
        <v>0</v>
      </c>
      <c r="J98" s="8">
        <v>-6.60443584511086</v>
      </c>
      <c r="K98" s="8">
        <v>-2.51635728335896</v>
      </c>
    </row>
    <row r="99" spans="2:11" x14ac:dyDescent="0.3">
      <c r="B99" s="10">
        <v>43423</v>
      </c>
      <c r="C99" s="9">
        <v>1029.47890000045</v>
      </c>
      <c r="D99" s="5">
        <v>1777906.9569999999</v>
      </c>
      <c r="E99" s="5">
        <v>32569414.574999999</v>
      </c>
      <c r="F99" s="5">
        <v>5141.6528000012004</v>
      </c>
      <c r="G99" s="5">
        <v>8097.5759999975598</v>
      </c>
      <c r="H99" s="98">
        <v>1193</v>
      </c>
      <c r="I99" s="98">
        <v>0</v>
      </c>
      <c r="J99" s="8">
        <v>-6.5444884672760999</v>
      </c>
      <c r="K99" s="8">
        <v>-2.4930740765594201</v>
      </c>
    </row>
    <row r="100" spans="2:11" x14ac:dyDescent="0.3">
      <c r="B100" s="10">
        <v>43424</v>
      </c>
      <c r="C100" s="9">
        <v>1029.5200999993799</v>
      </c>
      <c r="D100" s="5">
        <v>1775897.196</v>
      </c>
      <c r="E100" s="5">
        <v>32583824.414000001</v>
      </c>
      <c r="F100" s="5">
        <v>1626.48589999974</v>
      </c>
      <c r="G100" s="5">
        <v>3647.7204000018501</v>
      </c>
      <c r="H100" s="98">
        <v>1190</v>
      </c>
      <c r="I100" s="98">
        <v>0</v>
      </c>
      <c r="J100" s="8">
        <v>-6.5807754159541201</v>
      </c>
      <c r="K100" s="8">
        <v>-2.50960334232877</v>
      </c>
    </row>
    <row r="101" spans="2:11" x14ac:dyDescent="0.3">
      <c r="B101" s="10">
        <v>43425</v>
      </c>
      <c r="C101" s="9">
        <v>1029.5289999991701</v>
      </c>
      <c r="D101" s="5">
        <v>1768463.1810000001</v>
      </c>
      <c r="E101" s="5">
        <v>32539990.061999999</v>
      </c>
      <c r="F101" s="5">
        <v>1161.6359999999399</v>
      </c>
      <c r="G101" s="5">
        <v>8397.2471999973095</v>
      </c>
      <c r="H101" s="98">
        <v>1189</v>
      </c>
      <c r="I101" s="98">
        <v>0</v>
      </c>
      <c r="J101" s="8">
        <v>-6.5433479876010097</v>
      </c>
      <c r="K101" s="8">
        <v>-2.49570356328331</v>
      </c>
    </row>
    <row r="102" spans="2:11" x14ac:dyDescent="0.3">
      <c r="B102" s="10">
        <v>43426</v>
      </c>
      <c r="C102" s="9">
        <v>1029.2766999993501</v>
      </c>
      <c r="D102" s="5">
        <v>1762875.5859999999</v>
      </c>
      <c r="E102" s="5">
        <v>32513045.412999999</v>
      </c>
      <c r="F102" s="5">
        <v>7026.4371000006804</v>
      </c>
      <c r="G102" s="5">
        <v>12034.086199998899</v>
      </c>
      <c r="H102" s="98">
        <v>1191</v>
      </c>
      <c r="I102" s="98">
        <v>0</v>
      </c>
      <c r="J102" s="8">
        <v>-6.5407455547101598</v>
      </c>
      <c r="K102" s="8">
        <v>-2.4958033964649098</v>
      </c>
    </row>
    <row r="103" spans="2:11" x14ac:dyDescent="0.3">
      <c r="B103" s="10">
        <v>43427</v>
      </c>
      <c r="C103" s="9">
        <v>1029.2028000000901</v>
      </c>
      <c r="D103" s="5">
        <v>1767188.0460000001</v>
      </c>
      <c r="E103" s="5">
        <v>32787210.824000001</v>
      </c>
      <c r="F103" s="5">
        <v>4313.0537000000504</v>
      </c>
      <c r="G103" s="5">
        <v>0</v>
      </c>
      <c r="H103" s="98">
        <v>1194</v>
      </c>
      <c r="I103" s="98">
        <v>0</v>
      </c>
      <c r="J103" s="8">
        <v>-6.4981163597840403</v>
      </c>
      <c r="K103" s="8">
        <v>-2.45956755183215</v>
      </c>
    </row>
    <row r="104" spans="2:11" x14ac:dyDescent="0.3">
      <c r="B104" s="10">
        <v>43430</v>
      </c>
      <c r="C104" s="9">
        <v>1029.1831999998501</v>
      </c>
      <c r="D104" s="5">
        <v>1764816.0759999999</v>
      </c>
      <c r="E104" s="5">
        <v>32529664.660999998</v>
      </c>
      <c r="F104" s="5">
        <v>12271.284400001199</v>
      </c>
      <c r="G104" s="5">
        <v>9096.0187000036203</v>
      </c>
      <c r="H104" s="98">
        <v>1186</v>
      </c>
      <c r="I104" s="98">
        <v>0</v>
      </c>
      <c r="J104" s="8">
        <v>-6.4429607211714002</v>
      </c>
      <c r="K104" s="8">
        <v>-2.4118608004937401</v>
      </c>
    </row>
    <row r="105" spans="2:11" x14ac:dyDescent="0.3">
      <c r="B105" s="10">
        <v>43431</v>
      </c>
      <c r="C105" s="9">
        <v>1029.2105999998701</v>
      </c>
      <c r="D105" s="5">
        <v>1765595.0930000001</v>
      </c>
      <c r="E105" s="5">
        <v>32527004.943999998</v>
      </c>
      <c r="F105" s="5">
        <v>2444.64059999958</v>
      </c>
      <c r="G105" s="5">
        <v>1733.35290000029</v>
      </c>
      <c r="H105" s="98">
        <v>1185</v>
      </c>
      <c r="I105" s="98">
        <v>0</v>
      </c>
      <c r="J105" s="8">
        <v>-6.4717370628059099</v>
      </c>
      <c r="K105" s="8">
        <v>-2.4175012846353598</v>
      </c>
    </row>
    <row r="106" spans="2:11" x14ac:dyDescent="0.3">
      <c r="B106" s="10">
        <v>43432</v>
      </c>
      <c r="C106" s="9">
        <v>1029.2294999994299</v>
      </c>
      <c r="D106" s="5">
        <v>1737264.9620000001</v>
      </c>
      <c r="E106" s="5">
        <v>32518164.833000001</v>
      </c>
      <c r="F106" s="5">
        <v>2653.24700000137</v>
      </c>
      <c r="G106" s="5">
        <v>30210.254299998302</v>
      </c>
      <c r="H106" s="98">
        <v>1185</v>
      </c>
      <c r="I106" s="98">
        <v>0</v>
      </c>
      <c r="J106" s="8">
        <v>-6.4317799282580399</v>
      </c>
      <c r="K106" s="8">
        <v>-2.3958201687128202</v>
      </c>
    </row>
    <row r="107" spans="2:11" x14ac:dyDescent="0.3">
      <c r="B107" s="10">
        <v>43433</v>
      </c>
      <c r="C107" s="9">
        <v>1029.3479999993001</v>
      </c>
      <c r="D107" s="5">
        <v>1724063.0719999999</v>
      </c>
      <c r="E107" s="5">
        <v>32441648.113000002</v>
      </c>
      <c r="F107" s="5">
        <v>642.54250000044703</v>
      </c>
      <c r="G107" s="5">
        <v>13662.339000001501</v>
      </c>
      <c r="H107" s="98">
        <v>1183</v>
      </c>
      <c r="I107" s="98">
        <v>0</v>
      </c>
      <c r="J107" s="8">
        <v>-6.3880357216767196</v>
      </c>
      <c r="K107" s="8">
        <v>-2.3797876466596799</v>
      </c>
    </row>
    <row r="108" spans="2:11" x14ac:dyDescent="0.3">
      <c r="B108" s="10">
        <v>43434</v>
      </c>
      <c r="C108" s="9">
        <v>1029.38130000047</v>
      </c>
      <c r="D108" s="5">
        <v>1733863.203</v>
      </c>
      <c r="E108" s="5">
        <v>32426189.127999999</v>
      </c>
      <c r="F108" s="5">
        <v>9466.1736000031196</v>
      </c>
      <c r="G108" s="5">
        <v>0</v>
      </c>
      <c r="H108" s="98">
        <v>1185</v>
      </c>
      <c r="I108" s="98">
        <v>0</v>
      </c>
      <c r="J108" s="8">
        <v>-6.4204806127745497</v>
      </c>
      <c r="K108" s="8">
        <v>-2.3910963543203301</v>
      </c>
    </row>
    <row r="109" spans="2:11" x14ac:dyDescent="0.3">
      <c r="B109" s="10">
        <v>43437</v>
      </c>
      <c r="C109" s="9">
        <v>1029.44610000029</v>
      </c>
      <c r="D109" s="5">
        <v>1729807.16</v>
      </c>
      <c r="E109" s="5">
        <v>32440434.295000002</v>
      </c>
      <c r="F109" s="5">
        <v>9015.8212999999505</v>
      </c>
      <c r="G109" s="5">
        <v>4008.84259999916</v>
      </c>
      <c r="H109" s="98">
        <v>1185</v>
      </c>
      <c r="I109" s="98">
        <v>0</v>
      </c>
      <c r="J109" s="8">
        <v>-6.43915200639458</v>
      </c>
      <c r="K109" s="8">
        <v>-2.39820371137102</v>
      </c>
    </row>
    <row r="110" spans="2:11" x14ac:dyDescent="0.3">
      <c r="B110" s="10">
        <v>43438</v>
      </c>
      <c r="C110" s="9">
        <v>1029.52129999921</v>
      </c>
      <c r="D110" s="5">
        <v>1728502.4790000001</v>
      </c>
      <c r="E110" s="5">
        <v>32145248.504000001</v>
      </c>
      <c r="F110" s="5">
        <v>1566.7475000005199</v>
      </c>
      <c r="G110" s="5">
        <v>2956.8702999986699</v>
      </c>
      <c r="H110" s="98">
        <v>1184</v>
      </c>
      <c r="I110" s="98">
        <v>0</v>
      </c>
      <c r="J110" s="8">
        <v>-6.4551227162810401</v>
      </c>
      <c r="K110" s="8">
        <v>-2.39886046133324</v>
      </c>
    </row>
    <row r="111" spans="2:11" x14ac:dyDescent="0.3">
      <c r="B111" s="10">
        <v>43439</v>
      </c>
      <c r="C111" s="9">
        <v>1029.63910000026</v>
      </c>
      <c r="D111" s="5">
        <v>1722452.017</v>
      </c>
      <c r="E111" s="5">
        <v>32007785.581999999</v>
      </c>
      <c r="F111" s="5">
        <v>2145.41189999878</v>
      </c>
      <c r="G111" s="5">
        <v>8213.7151000052709</v>
      </c>
      <c r="H111" s="98">
        <v>1184</v>
      </c>
      <c r="I111" s="98">
        <v>0</v>
      </c>
      <c r="J111" s="8">
        <v>-6.4818651957612001</v>
      </c>
      <c r="K111" s="8">
        <v>-2.4090560800286802</v>
      </c>
    </row>
    <row r="112" spans="2:11" x14ac:dyDescent="0.3">
      <c r="B112" s="10">
        <v>43440</v>
      </c>
      <c r="C112" s="9">
        <v>1029.5590000003599</v>
      </c>
      <c r="D112" s="5">
        <v>1720029.0360000001</v>
      </c>
      <c r="E112" s="5">
        <v>31970304.228</v>
      </c>
      <c r="F112" s="5">
        <v>6688.3004999980303</v>
      </c>
      <c r="G112" s="5">
        <v>8911.5335000008308</v>
      </c>
      <c r="H112" s="98">
        <v>1189</v>
      </c>
      <c r="I112" s="98">
        <v>0</v>
      </c>
      <c r="J112" s="8">
        <v>-6.5357344140866198</v>
      </c>
      <c r="K112" s="8">
        <v>-2.4258896341998502</v>
      </c>
    </row>
    <row r="113" spans="2:11" x14ac:dyDescent="0.3">
      <c r="B113" s="10">
        <v>43441</v>
      </c>
      <c r="C113" s="9">
        <v>1029.60960000008</v>
      </c>
      <c r="D113" s="5">
        <v>1723110.6769999999</v>
      </c>
      <c r="E113" s="5">
        <v>31948545.125</v>
      </c>
      <c r="F113" s="5">
        <v>2910.8121999986502</v>
      </c>
      <c r="G113" s="5">
        <v>0</v>
      </c>
      <c r="H113" s="98">
        <v>1192</v>
      </c>
      <c r="I113" s="98">
        <v>0</v>
      </c>
      <c r="J113" s="8">
        <v>-6.6193006815738</v>
      </c>
      <c r="K113" s="8">
        <v>-2.4516995050980799</v>
      </c>
    </row>
    <row r="114" spans="2:11" x14ac:dyDescent="0.3">
      <c r="B114" s="10">
        <v>43444</v>
      </c>
      <c r="C114" s="9">
        <v>1029.84449999966</v>
      </c>
      <c r="D114" s="5">
        <v>1709015.0589999999</v>
      </c>
      <c r="E114" s="5">
        <v>31880461.002</v>
      </c>
      <c r="F114" s="5">
        <v>2164.8482000008198</v>
      </c>
      <c r="G114" s="5">
        <v>7221.4746000021696</v>
      </c>
      <c r="H114" s="98">
        <v>1190</v>
      </c>
      <c r="I114" s="98">
        <v>0</v>
      </c>
      <c r="J114" s="8">
        <v>-6.6193006815738</v>
      </c>
      <c r="K114" s="8">
        <v>-2.4516995050980799</v>
      </c>
    </row>
    <row r="115" spans="2:11" x14ac:dyDescent="0.3">
      <c r="B115" s="10">
        <v>43445</v>
      </c>
      <c r="C115" s="9">
        <v>1029.8007999993899</v>
      </c>
      <c r="D115" s="5">
        <v>1716843.3670000001</v>
      </c>
      <c r="E115" s="5">
        <v>31254781.192000002</v>
      </c>
      <c r="F115" s="5">
        <v>13009.665800005199</v>
      </c>
      <c r="G115" s="5">
        <v>5337.4497999995901</v>
      </c>
      <c r="H115" s="98">
        <v>1190</v>
      </c>
      <c r="I115" s="98">
        <v>0</v>
      </c>
      <c r="J115" s="8">
        <v>-6.673427576221</v>
      </c>
      <c r="K115" s="8">
        <v>-2.4709379062333001</v>
      </c>
    </row>
    <row r="116" spans="2:11" x14ac:dyDescent="0.3">
      <c r="B116" s="10">
        <v>43446</v>
      </c>
      <c r="C116" s="9">
        <v>1029.75760000013</v>
      </c>
      <c r="D116" s="5">
        <v>1716569.6259999999</v>
      </c>
      <c r="E116" s="5">
        <v>31231131.445</v>
      </c>
      <c r="F116" s="5">
        <v>3154.3588000014402</v>
      </c>
      <c r="G116" s="5">
        <v>3350.3029000014099</v>
      </c>
      <c r="H116" s="98">
        <v>1192</v>
      </c>
      <c r="I116" s="98">
        <v>0</v>
      </c>
      <c r="J116" s="8">
        <v>-6.6977219938198704</v>
      </c>
      <c r="K116" s="8">
        <v>-2.4819203413208002</v>
      </c>
    </row>
    <row r="117" spans="2:11" x14ac:dyDescent="0.3">
      <c r="B117" s="10">
        <v>43447</v>
      </c>
      <c r="C117" s="9">
        <v>1029.97240000032</v>
      </c>
      <c r="D117" s="5">
        <v>1702420.2960000001</v>
      </c>
      <c r="E117" s="5">
        <v>31259195.373</v>
      </c>
      <c r="F117" s="5">
        <v>3696.57090000063</v>
      </c>
      <c r="G117" s="5">
        <v>17781.851500004501</v>
      </c>
      <c r="H117" s="98">
        <v>1189</v>
      </c>
      <c r="I117" s="98">
        <v>0</v>
      </c>
      <c r="J117" s="8">
        <v>-6.6596455370818104</v>
      </c>
      <c r="K117" s="8">
        <v>-2.4685767112969201</v>
      </c>
    </row>
    <row r="118" spans="2:11" x14ac:dyDescent="0.3">
      <c r="B118" s="10">
        <v>43448</v>
      </c>
      <c r="C118" s="9">
        <v>1029.8344999998801</v>
      </c>
      <c r="D118" s="5">
        <v>1708882.2450000001</v>
      </c>
      <c r="E118" s="5">
        <v>31238252.949000001</v>
      </c>
      <c r="F118" s="5">
        <v>6496.1894000023603</v>
      </c>
      <c r="G118" s="5">
        <v>0</v>
      </c>
      <c r="H118" s="98">
        <v>1190</v>
      </c>
      <c r="I118" s="98">
        <v>0</v>
      </c>
      <c r="J118" s="8">
        <v>-6.7234739226187203</v>
      </c>
      <c r="K118" s="8">
        <v>-2.4970662905543599</v>
      </c>
    </row>
    <row r="119" spans="2:11" x14ac:dyDescent="0.3">
      <c r="B119" s="10">
        <v>43451</v>
      </c>
      <c r="C119" s="9">
        <v>1029.82829999924</v>
      </c>
      <c r="D119" s="5">
        <v>1703063.425</v>
      </c>
      <c r="E119" s="5">
        <v>31212195.140999999</v>
      </c>
      <c r="F119" s="5">
        <v>3096.3416000008601</v>
      </c>
      <c r="G119" s="5">
        <v>5124.18450000137</v>
      </c>
      <c r="H119" s="98">
        <v>1189</v>
      </c>
      <c r="I119" s="98">
        <v>0</v>
      </c>
      <c r="J119" s="8">
        <v>-6.7403367934530296</v>
      </c>
      <c r="K119" s="8">
        <v>-2.5003400862879102</v>
      </c>
    </row>
    <row r="120" spans="2:11" x14ac:dyDescent="0.3">
      <c r="B120" s="10">
        <v>43452</v>
      </c>
      <c r="C120" s="9">
        <v>1029.3258999995901</v>
      </c>
      <c r="D120" s="5">
        <v>1710148.0819999999</v>
      </c>
      <c r="E120" s="5">
        <v>31000678.004000001</v>
      </c>
      <c r="F120" s="5">
        <v>10937.3522000015</v>
      </c>
      <c r="G120" s="5">
        <v>3247.45769999921</v>
      </c>
      <c r="H120" s="98">
        <v>1186</v>
      </c>
      <c r="I120" s="98">
        <v>0</v>
      </c>
      <c r="J120" s="8">
        <v>-6.8911243989641697</v>
      </c>
      <c r="K120" s="8">
        <v>-2.5939946791513599</v>
      </c>
    </row>
    <row r="121" spans="2:11" x14ac:dyDescent="0.3">
      <c r="B121" s="10">
        <v>43453</v>
      </c>
      <c r="C121" s="9">
        <v>1029.03999999911</v>
      </c>
      <c r="D121" s="5">
        <v>1707601.372</v>
      </c>
      <c r="E121" s="5">
        <v>30967861.673999999</v>
      </c>
      <c r="F121" s="5">
        <v>6589.8994000032499</v>
      </c>
      <c r="G121" s="5">
        <v>8603.1738000065106</v>
      </c>
      <c r="H121" s="98">
        <v>1184</v>
      </c>
      <c r="I121" s="98">
        <v>0</v>
      </c>
      <c r="J121" s="8">
        <v>-6.9590755130047901</v>
      </c>
      <c r="K121" s="8">
        <v>-2.6322098841592401</v>
      </c>
    </row>
    <row r="122" spans="2:11" x14ac:dyDescent="0.3">
      <c r="B122" s="10">
        <v>43454</v>
      </c>
      <c r="C122" s="9">
        <v>1029.2004000004399</v>
      </c>
      <c r="D122" s="5">
        <v>1702587.875</v>
      </c>
      <c r="E122" s="5">
        <v>30801871.206</v>
      </c>
      <c r="F122" s="5">
        <v>1778.6622999999699</v>
      </c>
      <c r="G122" s="5">
        <v>6908.4347999989996</v>
      </c>
      <c r="H122" s="98">
        <v>1179</v>
      </c>
      <c r="I122" s="98">
        <v>0</v>
      </c>
      <c r="J122" s="8">
        <v>-6.9451333756878704</v>
      </c>
      <c r="K122" s="8">
        <v>-2.6234846352308501</v>
      </c>
    </row>
    <row r="123" spans="2:11" x14ac:dyDescent="0.3">
      <c r="B123" s="10">
        <v>43455</v>
      </c>
      <c r="C123" s="9">
        <v>1029.2480999995</v>
      </c>
      <c r="D123" s="5">
        <v>1706251.7830000001</v>
      </c>
      <c r="E123" s="5">
        <v>30797152.848999999</v>
      </c>
      <c r="F123" s="5">
        <v>3483.1251999996598</v>
      </c>
      <c r="G123" s="5">
        <v>0</v>
      </c>
      <c r="H123" s="98">
        <v>1180</v>
      </c>
      <c r="I123" s="98">
        <v>0</v>
      </c>
      <c r="J123" s="8">
        <v>-6.9717952283535896</v>
      </c>
      <c r="K123" s="8">
        <v>-2.6315911675446801</v>
      </c>
    </row>
    <row r="124" spans="2:11" x14ac:dyDescent="0.3">
      <c r="B124" s="10">
        <v>43458</v>
      </c>
      <c r="C124" s="9">
        <v>1029.3518000003</v>
      </c>
      <c r="D124" s="5">
        <v>1716680.09</v>
      </c>
      <c r="E124" s="5">
        <v>30696387.737</v>
      </c>
      <c r="F124" s="5">
        <v>11324.122700005801</v>
      </c>
      <c r="G124" s="5">
        <v>0</v>
      </c>
      <c r="H124" s="98">
        <v>1180</v>
      </c>
      <c r="I124" s="98">
        <v>0</v>
      </c>
      <c r="J124" s="8">
        <v>-7.0127253023456397</v>
      </c>
      <c r="K124" s="8">
        <v>-2.65385613656326</v>
      </c>
    </row>
    <row r="125" spans="2:11" x14ac:dyDescent="0.3">
      <c r="B125" s="10">
        <v>43459</v>
      </c>
      <c r="C125" s="9">
        <v>1029.3797999993001</v>
      </c>
      <c r="D125" s="5">
        <v>1713604.0330000001</v>
      </c>
      <c r="E125" s="5">
        <v>30698722.418000001</v>
      </c>
      <c r="F125" s="5">
        <v>0</v>
      </c>
      <c r="G125" s="5">
        <v>3033.61470000073</v>
      </c>
      <c r="H125" s="98">
        <v>1177</v>
      </c>
      <c r="I125" s="98">
        <v>0</v>
      </c>
      <c r="J125" s="8">
        <v>-7.0127253023456397</v>
      </c>
      <c r="K125" s="8">
        <v>-2.65385613656326</v>
      </c>
    </row>
    <row r="126" spans="2:11" x14ac:dyDescent="0.3">
      <c r="B126" s="10">
        <v>43460</v>
      </c>
      <c r="C126" s="9">
        <v>1029.55240000039</v>
      </c>
      <c r="D126" s="5">
        <v>1706875.098</v>
      </c>
      <c r="E126" s="5">
        <v>30579911.677999999</v>
      </c>
      <c r="F126" s="5">
        <v>1756.1031999997799</v>
      </c>
      <c r="G126" s="5">
        <v>8571.0401999950409</v>
      </c>
      <c r="H126" s="98">
        <v>1177</v>
      </c>
      <c r="I126" s="98">
        <v>0</v>
      </c>
      <c r="J126" s="8">
        <v>-7.0869016365249999</v>
      </c>
      <c r="K126" s="8">
        <v>-2.6712294034041402</v>
      </c>
    </row>
    <row r="127" spans="2:11" x14ac:dyDescent="0.3">
      <c r="B127" s="10">
        <v>43461</v>
      </c>
      <c r="C127" s="9">
        <v>1029.5532000009</v>
      </c>
      <c r="D127" s="5">
        <v>1708293.1229999999</v>
      </c>
      <c r="E127" s="5">
        <v>30356074.921999998</v>
      </c>
      <c r="F127" s="5">
        <v>8523.7276999950409</v>
      </c>
      <c r="G127" s="5">
        <v>7147.5477000027904</v>
      </c>
      <c r="H127" s="98">
        <v>1174</v>
      </c>
      <c r="I127" s="98">
        <v>0</v>
      </c>
      <c r="J127" s="8">
        <v>-7.2682165692967802</v>
      </c>
      <c r="K127" s="8">
        <v>-2.7204052287888798</v>
      </c>
    </row>
    <row r="128" spans="2:11" x14ac:dyDescent="0.3">
      <c r="B128" s="10">
        <v>43462</v>
      </c>
      <c r="C128" s="9">
        <v>1029.7320000007701</v>
      </c>
      <c r="D128" s="5">
        <v>1714677.6159999999</v>
      </c>
      <c r="E128" s="5">
        <v>30692051.739</v>
      </c>
      <c r="F128" s="5">
        <v>5911.9896999970097</v>
      </c>
      <c r="G128" s="5">
        <v>0</v>
      </c>
      <c r="H128" s="98">
        <v>1179</v>
      </c>
      <c r="I128" s="98">
        <v>0</v>
      </c>
      <c r="J128" s="8">
        <v>-7.2015537022671197</v>
      </c>
      <c r="K128" s="8">
        <v>-2.69325871723413</v>
      </c>
    </row>
    <row r="129" spans="2:11" x14ac:dyDescent="0.3">
      <c r="B129" s="10">
        <v>43465</v>
      </c>
      <c r="C129" s="9">
        <v>1029.8195999991101</v>
      </c>
      <c r="D129" s="5">
        <v>1714823.419</v>
      </c>
      <c r="E129" s="5">
        <v>30698997.607000001</v>
      </c>
      <c r="F129" s="5">
        <v>0</v>
      </c>
      <c r="G129" s="5">
        <v>0</v>
      </c>
      <c r="H129" s="98">
        <v>1179</v>
      </c>
      <c r="I129" s="98">
        <v>0</v>
      </c>
      <c r="J129" s="8">
        <v>-7.2015537022671197</v>
      </c>
      <c r="K129" s="8">
        <v>-2.69325871723413</v>
      </c>
    </row>
    <row r="130" spans="2:11" x14ac:dyDescent="0.3">
      <c r="B130" s="10">
        <v>43466</v>
      </c>
      <c r="C130" s="9">
        <v>1029.84820000082</v>
      </c>
      <c r="D130" s="5">
        <v>1714266.1340000001</v>
      </c>
      <c r="E130" s="5">
        <v>30701296.587000001</v>
      </c>
      <c r="F130" s="5">
        <v>0</v>
      </c>
      <c r="G130" s="5">
        <v>587.40820000041299</v>
      </c>
      <c r="H130" s="98">
        <v>1177</v>
      </c>
      <c r="I130" s="98">
        <v>0</v>
      </c>
      <c r="J130" s="8">
        <v>-7.2015537022671197</v>
      </c>
      <c r="K130" s="8">
        <v>-2.69325871723413</v>
      </c>
    </row>
    <row r="131" spans="2:11" x14ac:dyDescent="0.3">
      <c r="B131" s="10">
        <v>43467</v>
      </c>
      <c r="C131" s="9">
        <v>1030.1129000000701</v>
      </c>
      <c r="D131" s="5">
        <v>1694438.2150000001</v>
      </c>
      <c r="E131" s="5">
        <v>29998797.653000001</v>
      </c>
      <c r="F131" s="5">
        <v>3893.6215999983301</v>
      </c>
      <c r="G131" s="5">
        <v>23569.646699994799</v>
      </c>
      <c r="H131" s="98">
        <v>1175</v>
      </c>
      <c r="I131" s="98">
        <v>0</v>
      </c>
      <c r="J131" s="8">
        <v>-7.2249726409281703</v>
      </c>
      <c r="K131" s="8">
        <v>-2.7015300427810902</v>
      </c>
    </row>
    <row r="132" spans="2:11" x14ac:dyDescent="0.3">
      <c r="B132" s="10">
        <v>43468</v>
      </c>
      <c r="C132" s="9">
        <v>1030.42049999908</v>
      </c>
      <c r="D132" s="5">
        <v>1694784.5379999999</v>
      </c>
      <c r="E132" s="5">
        <v>29966963.375999998</v>
      </c>
      <c r="F132" s="5">
        <v>8594.5496000051498</v>
      </c>
      <c r="G132" s="5">
        <v>8749.61300000548</v>
      </c>
      <c r="H132" s="98">
        <v>1175</v>
      </c>
      <c r="I132" s="98">
        <v>0</v>
      </c>
      <c r="J132" s="8">
        <v>-7.1471344844903797</v>
      </c>
      <c r="K132" s="8">
        <v>-2.6784640503719901</v>
      </c>
    </row>
    <row r="133" spans="2:11" x14ac:dyDescent="0.3">
      <c r="B133" s="10">
        <v>43469</v>
      </c>
      <c r="C133" s="9">
        <v>1030.68180000037</v>
      </c>
      <c r="D133" s="5">
        <v>1703489.406</v>
      </c>
      <c r="E133" s="5">
        <v>29955594.412999999</v>
      </c>
      <c r="F133" s="5">
        <v>8028.76979999989</v>
      </c>
      <c r="G133" s="5">
        <v>0</v>
      </c>
      <c r="H133" s="98">
        <v>1179</v>
      </c>
      <c r="I133" s="98">
        <v>0</v>
      </c>
      <c r="J133" s="8">
        <v>-7.0144148603940302</v>
      </c>
      <c r="K133" s="8">
        <v>-2.6175850290128402</v>
      </c>
    </row>
    <row r="134" spans="2:11" x14ac:dyDescent="0.3">
      <c r="B134" s="10">
        <v>43472</v>
      </c>
      <c r="C134" s="9">
        <v>1030.88020000048</v>
      </c>
      <c r="D134" s="5">
        <v>1688671.014</v>
      </c>
      <c r="E134" s="5">
        <v>29793725.535999998</v>
      </c>
      <c r="F134" s="5">
        <v>12654.072400003701</v>
      </c>
      <c r="G134" s="5">
        <v>14128.764300003601</v>
      </c>
      <c r="H134" s="98">
        <v>1177</v>
      </c>
      <c r="I134" s="98">
        <v>0</v>
      </c>
      <c r="J134" s="8">
        <v>-7.0739636402649904</v>
      </c>
      <c r="K134" s="8">
        <v>-2.6370742237559202</v>
      </c>
    </row>
    <row r="135" spans="2:11" x14ac:dyDescent="0.3">
      <c r="B135" s="10">
        <v>43473</v>
      </c>
      <c r="C135" s="9">
        <v>1031.0468000005901</v>
      </c>
      <c r="D135" s="5">
        <v>1669325.8389999999</v>
      </c>
      <c r="E135" s="5">
        <v>29930364.013</v>
      </c>
      <c r="F135" s="5">
        <v>10109.1523000002</v>
      </c>
      <c r="G135" s="5">
        <v>29136.5148999989</v>
      </c>
      <c r="H135" s="98">
        <v>1175</v>
      </c>
      <c r="I135" s="98">
        <v>0</v>
      </c>
      <c r="J135" s="8">
        <v>-7.0318523244568496</v>
      </c>
      <c r="K135" s="8">
        <v>-2.6214003426066501</v>
      </c>
    </row>
    <row r="136" spans="2:11" x14ac:dyDescent="0.3">
      <c r="B136" s="10">
        <v>43474</v>
      </c>
      <c r="C136" s="9">
        <v>1030.99510000087</v>
      </c>
      <c r="D136" s="5">
        <v>1678643.1510000001</v>
      </c>
      <c r="E136" s="5">
        <v>29622717.949999999</v>
      </c>
      <c r="F136" s="5">
        <v>12084.4414999932</v>
      </c>
      <c r="G136" s="5">
        <v>2966.0205000005699</v>
      </c>
      <c r="H136" s="98">
        <v>1174</v>
      </c>
      <c r="I136" s="98">
        <v>0</v>
      </c>
      <c r="J136" s="8">
        <v>-7.0723776431405003</v>
      </c>
      <c r="K136" s="8">
        <v>-2.6390392623325201</v>
      </c>
    </row>
    <row r="137" spans="2:11" x14ac:dyDescent="0.3">
      <c r="B137" s="10">
        <v>43475</v>
      </c>
      <c r="C137" s="9">
        <v>1030.92149999924</v>
      </c>
      <c r="D137" s="5">
        <v>1682460.0090000001</v>
      </c>
      <c r="E137" s="5">
        <v>29537262.140999999</v>
      </c>
      <c r="F137" s="5">
        <v>5467.9236000031196</v>
      </c>
      <c r="G137" s="5">
        <v>1649.37729999982</v>
      </c>
      <c r="H137" s="98">
        <v>1175</v>
      </c>
      <c r="I137" s="98">
        <v>0</v>
      </c>
      <c r="J137" s="8">
        <v>-7.0401171300254601</v>
      </c>
      <c r="K137" s="8">
        <v>-2.6182330522460702</v>
      </c>
    </row>
    <row r="138" spans="2:11" x14ac:dyDescent="0.3">
      <c r="B138" s="10">
        <v>43476</v>
      </c>
      <c r="C138" s="9">
        <v>1031.1482999995401</v>
      </c>
      <c r="D138" s="5">
        <v>1695016.943</v>
      </c>
      <c r="E138" s="5">
        <v>29463145.623</v>
      </c>
      <c r="F138" s="5">
        <v>11818.773300007</v>
      </c>
      <c r="G138" s="5">
        <v>0</v>
      </c>
      <c r="H138" s="98">
        <v>1182</v>
      </c>
      <c r="I138" s="98">
        <v>0</v>
      </c>
      <c r="J138" s="8">
        <v>-6.9373149158636798</v>
      </c>
      <c r="K138" s="8">
        <v>-2.5745024887655701</v>
      </c>
    </row>
    <row r="139" spans="2:11" x14ac:dyDescent="0.3">
      <c r="B139" s="10">
        <v>43479</v>
      </c>
      <c r="C139" s="9">
        <v>1031.51479999907</v>
      </c>
      <c r="D139" s="5">
        <v>1702964.973</v>
      </c>
      <c r="E139" s="5">
        <v>29437663.284000002</v>
      </c>
      <c r="F139" s="5">
        <v>21904.137600004698</v>
      </c>
      <c r="G139" s="5">
        <v>9483.7809000015295</v>
      </c>
      <c r="H139" s="98">
        <v>1182</v>
      </c>
      <c r="I139" s="98">
        <v>0</v>
      </c>
      <c r="J139" s="8">
        <v>-6.8629683309627598</v>
      </c>
      <c r="K139" s="8">
        <v>-2.5547808850315099</v>
      </c>
    </row>
    <row r="140" spans="2:11" x14ac:dyDescent="0.3">
      <c r="B140" s="10">
        <v>43480</v>
      </c>
      <c r="C140" s="9">
        <v>1031.7747000008801</v>
      </c>
      <c r="D140" s="5">
        <v>1698544.2620000001</v>
      </c>
      <c r="E140" s="5">
        <v>29438677.91</v>
      </c>
      <c r="F140" s="5">
        <v>1793.0270000006999</v>
      </c>
      <c r="G140" s="5">
        <v>6493.4130999967501</v>
      </c>
      <c r="H140" s="98">
        <v>1179</v>
      </c>
      <c r="I140" s="98">
        <v>0</v>
      </c>
      <c r="J140" s="8">
        <v>-6.8629683309627598</v>
      </c>
      <c r="K140" s="8">
        <v>-2.5547808850315099</v>
      </c>
    </row>
    <row r="141" spans="2:11" x14ac:dyDescent="0.3">
      <c r="B141" s="10">
        <v>43481</v>
      </c>
      <c r="C141" s="9">
        <v>1031.64100000076</v>
      </c>
      <c r="D141" s="5">
        <v>1676731.5549999999</v>
      </c>
      <c r="E141" s="5">
        <v>29407160.352000002</v>
      </c>
      <c r="F141" s="5">
        <v>1089.4553999994</v>
      </c>
      <c r="G141" s="5">
        <v>22019.811399996299</v>
      </c>
      <c r="H141" s="98">
        <v>1175</v>
      </c>
      <c r="I141" s="98">
        <v>0</v>
      </c>
      <c r="J141" s="8">
        <v>-6.9250336119439497</v>
      </c>
      <c r="K141" s="8">
        <v>-2.57820050740338</v>
      </c>
    </row>
    <row r="142" spans="2:11" x14ac:dyDescent="0.3">
      <c r="B142" s="10">
        <v>43482</v>
      </c>
      <c r="C142" s="9">
        <v>1031.7578999996199</v>
      </c>
      <c r="D142" s="5">
        <v>1669500.2239999999</v>
      </c>
      <c r="E142" s="5">
        <v>29402463.168000001</v>
      </c>
      <c r="F142" s="5">
        <v>7702.3166999965897</v>
      </c>
      <c r="G142" s="5">
        <v>14895.209299996501</v>
      </c>
      <c r="H142" s="98">
        <v>1178</v>
      </c>
      <c r="I142" s="98">
        <v>0</v>
      </c>
      <c r="J142" s="8">
        <v>-6.9594424785609599</v>
      </c>
      <c r="K142" s="8">
        <v>-2.5955961417530502</v>
      </c>
    </row>
    <row r="143" spans="2:11" x14ac:dyDescent="0.3">
      <c r="B143" s="10">
        <v>43483</v>
      </c>
      <c r="C143" s="9">
        <v>1031.83730000071</v>
      </c>
      <c r="D143" s="5">
        <v>1673483.7560000001</v>
      </c>
      <c r="E143" s="5">
        <v>29422599.335999999</v>
      </c>
      <c r="F143" s="5">
        <v>3736.0542999990298</v>
      </c>
      <c r="G143" s="5">
        <v>0</v>
      </c>
      <c r="H143" s="98">
        <v>1183</v>
      </c>
      <c r="I143" s="98">
        <v>0</v>
      </c>
      <c r="J143" s="8">
        <v>-6.9932363627740397</v>
      </c>
      <c r="K143" s="8">
        <v>-2.6135396046556698</v>
      </c>
    </row>
    <row r="144" spans="2:11" x14ac:dyDescent="0.3">
      <c r="B144" s="10">
        <v>43486</v>
      </c>
      <c r="C144" s="9">
        <v>1031.6939000002999</v>
      </c>
      <c r="D144" s="5">
        <v>1662273.145</v>
      </c>
      <c r="E144" s="5">
        <v>29716396.327</v>
      </c>
      <c r="F144" s="5">
        <v>2701.3825999982701</v>
      </c>
      <c r="G144" s="5">
        <v>10371.6413999945</v>
      </c>
      <c r="H144" s="98">
        <v>1183</v>
      </c>
      <c r="I144" s="98">
        <v>0</v>
      </c>
      <c r="J144" s="8">
        <v>-7.0480164157197596</v>
      </c>
      <c r="K144" s="8">
        <v>-2.6363147821903099</v>
      </c>
    </row>
    <row r="145" spans="2:11" x14ac:dyDescent="0.3">
      <c r="B145" s="10">
        <v>43487</v>
      </c>
      <c r="C145" s="9">
        <v>1031.8870999999299</v>
      </c>
      <c r="D145" s="5">
        <v>1669433.4110000001</v>
      </c>
      <c r="E145" s="5">
        <v>29466052.153000001</v>
      </c>
      <c r="F145" s="5">
        <v>8783.9068000018597</v>
      </c>
      <c r="G145" s="5">
        <v>2146.5619999989899</v>
      </c>
      <c r="H145" s="98">
        <v>1187</v>
      </c>
      <c r="I145" s="98">
        <v>0</v>
      </c>
      <c r="J145" s="8">
        <v>-7.12775279334892</v>
      </c>
      <c r="K145" s="8">
        <v>-2.6569082046116801</v>
      </c>
    </row>
    <row r="146" spans="2:11" x14ac:dyDescent="0.3">
      <c r="B146" s="10">
        <v>43488</v>
      </c>
      <c r="C146" s="9">
        <v>1032.23100000061</v>
      </c>
      <c r="D146" s="5">
        <v>1669714.7890000001</v>
      </c>
      <c r="E146" s="5">
        <v>29435237.677999999</v>
      </c>
      <c r="F146" s="5">
        <v>1404.7244000006499</v>
      </c>
      <c r="G146" s="5">
        <v>1671.1497000008801</v>
      </c>
      <c r="H146" s="98">
        <v>1186</v>
      </c>
      <c r="I146" s="98">
        <v>0</v>
      </c>
      <c r="J146" s="8">
        <v>-7.0881411338195903</v>
      </c>
      <c r="K146" s="8">
        <v>-2.6453139051336598</v>
      </c>
    </row>
    <row r="147" spans="2:11" x14ac:dyDescent="0.3">
      <c r="B147" s="10">
        <v>43489</v>
      </c>
      <c r="C147" s="9">
        <v>1032.40990000032</v>
      </c>
      <c r="D147" s="5">
        <v>1681967.1580000001</v>
      </c>
      <c r="E147" s="5">
        <v>29456151.502999999</v>
      </c>
      <c r="F147" s="5">
        <v>14352.5881000012</v>
      </c>
      <c r="G147" s="5">
        <v>2765.17179999873</v>
      </c>
      <c r="H147" s="98">
        <v>1194</v>
      </c>
      <c r="I147" s="98">
        <v>0</v>
      </c>
      <c r="J147" s="8">
        <v>-7.0508712067239703</v>
      </c>
      <c r="K147" s="8">
        <v>-2.6323476947800399</v>
      </c>
    </row>
    <row r="148" spans="2:11" x14ac:dyDescent="0.3">
      <c r="B148" s="10">
        <v>43490</v>
      </c>
      <c r="C148" s="9">
        <v>1032.5697000008099</v>
      </c>
      <c r="D148" s="5">
        <v>1696628.189</v>
      </c>
      <c r="E148" s="5">
        <v>29618689.511999998</v>
      </c>
      <c r="F148" s="5">
        <v>13946.6025000066</v>
      </c>
      <c r="G148" s="5">
        <v>0</v>
      </c>
      <c r="H148" s="98">
        <v>1196</v>
      </c>
      <c r="I148" s="98">
        <v>0</v>
      </c>
      <c r="J148" s="8">
        <v>-7.0709632372672804</v>
      </c>
      <c r="K148" s="8">
        <v>-2.6381545398726298</v>
      </c>
    </row>
    <row r="149" spans="2:11" x14ac:dyDescent="0.3">
      <c r="B149" s="10">
        <v>43493</v>
      </c>
      <c r="C149" s="9">
        <v>1032.6019999999601</v>
      </c>
      <c r="D149" s="5">
        <v>1683399.9539999999</v>
      </c>
      <c r="E149" s="5">
        <v>29610450.107999999</v>
      </c>
      <c r="F149" s="5">
        <v>3377.3671000003801</v>
      </c>
      <c r="G149" s="5">
        <v>15358.106000006201</v>
      </c>
      <c r="H149" s="98">
        <v>1201</v>
      </c>
      <c r="I149" s="98">
        <v>0</v>
      </c>
      <c r="J149" s="8">
        <v>-7.0614953964686702</v>
      </c>
      <c r="K149" s="8">
        <v>-2.6339639284087801</v>
      </c>
    </row>
    <row r="150" spans="2:11" x14ac:dyDescent="0.3">
      <c r="B150" s="10">
        <v>43494</v>
      </c>
      <c r="C150" s="9">
        <v>1032.7200000006701</v>
      </c>
      <c r="D150" s="5">
        <v>1675767.86</v>
      </c>
      <c r="E150" s="5">
        <v>29697816.702</v>
      </c>
      <c r="F150" s="5">
        <v>4614.0291000008601</v>
      </c>
      <c r="G150" s="5">
        <v>12190.5928000063</v>
      </c>
      <c r="H150" s="98">
        <v>1198</v>
      </c>
      <c r="I150" s="98">
        <v>0</v>
      </c>
      <c r="J150" s="8">
        <v>-7.0566889924084499</v>
      </c>
      <c r="K150" s="8">
        <v>-2.6331919947151601</v>
      </c>
    </row>
    <row r="151" spans="2:11" x14ac:dyDescent="0.3">
      <c r="B151" s="10">
        <v>43495</v>
      </c>
      <c r="C151" s="9">
        <v>1032.90420000069</v>
      </c>
      <c r="D151" s="5">
        <v>1676434.8910000001</v>
      </c>
      <c r="E151" s="5">
        <v>29665489.153000001</v>
      </c>
      <c r="F151" s="5">
        <v>5866.9526000022897</v>
      </c>
      <c r="G151" s="5">
        <v>5510.5957999974498</v>
      </c>
      <c r="H151" s="98">
        <v>1199</v>
      </c>
      <c r="I151" s="98">
        <v>0</v>
      </c>
      <c r="J151" s="8">
        <v>-7.02707382593508</v>
      </c>
      <c r="K151" s="8">
        <v>-2.6241345197522601</v>
      </c>
    </row>
    <row r="152" spans="2:11" x14ac:dyDescent="0.3">
      <c r="B152" s="10">
        <v>43496</v>
      </c>
      <c r="C152" s="9">
        <v>1032.9151000008001</v>
      </c>
      <c r="D152" s="5">
        <v>1679156.4339999999</v>
      </c>
      <c r="E152" s="5">
        <v>29643142.386999998</v>
      </c>
      <c r="F152" s="5">
        <v>12589.5990999937</v>
      </c>
      <c r="G152" s="5">
        <v>9971.7800000011903</v>
      </c>
      <c r="H152" s="98">
        <v>1209</v>
      </c>
      <c r="I152" s="98">
        <v>0</v>
      </c>
      <c r="J152" s="8">
        <v>-7.0618175215713599</v>
      </c>
      <c r="K152" s="8">
        <v>-2.63694092082005</v>
      </c>
    </row>
    <row r="153" spans="2:11" x14ac:dyDescent="0.3">
      <c r="B153" s="10">
        <v>43497</v>
      </c>
      <c r="C153" s="9">
        <v>1033.2846000008301</v>
      </c>
      <c r="D153" s="5">
        <v>1686243.1880000001</v>
      </c>
      <c r="E153" s="5">
        <v>29630118.590999998</v>
      </c>
      <c r="F153" s="5">
        <v>6277.0257000029096</v>
      </c>
      <c r="G153" s="5">
        <v>0</v>
      </c>
      <c r="H153" s="98">
        <v>1215</v>
      </c>
      <c r="I153" s="98">
        <v>0</v>
      </c>
      <c r="J153" s="8">
        <v>-6.9463472610514101</v>
      </c>
      <c r="K153" s="8">
        <v>-2.6001186764333402</v>
      </c>
    </row>
    <row r="154" spans="2:11" x14ac:dyDescent="0.3">
      <c r="B154" s="10">
        <v>43500</v>
      </c>
      <c r="C154" s="9">
        <v>1033.37900000066</v>
      </c>
      <c r="D154" s="5">
        <v>1687461.6540000001</v>
      </c>
      <c r="E154" s="5">
        <v>29626028.859999999</v>
      </c>
      <c r="F154" s="5">
        <v>7802.54510000348</v>
      </c>
      <c r="G154" s="5">
        <v>2366.5745999999299</v>
      </c>
      <c r="H154" s="98">
        <v>1214</v>
      </c>
      <c r="I154" s="98">
        <v>0</v>
      </c>
      <c r="J154" s="8">
        <v>-6.8765092013054501</v>
      </c>
      <c r="K154" s="8">
        <v>-2.56671674141398</v>
      </c>
    </row>
    <row r="155" spans="2:11" x14ac:dyDescent="0.3">
      <c r="B155" s="10">
        <v>43501</v>
      </c>
      <c r="C155" s="9">
        <v>1033.5678000003099</v>
      </c>
      <c r="D155" s="5">
        <v>1684797.915</v>
      </c>
      <c r="E155" s="5">
        <v>29589723.771000002</v>
      </c>
      <c r="F155" s="5">
        <v>4430.4378999993196</v>
      </c>
      <c r="G155" s="5">
        <v>7305.9680000022099</v>
      </c>
      <c r="H155" s="98">
        <v>1213</v>
      </c>
      <c r="I155" s="98">
        <v>0</v>
      </c>
      <c r="J155" s="8">
        <v>-6.8956471823476004</v>
      </c>
      <c r="K155" s="8">
        <v>-2.56906985697788</v>
      </c>
    </row>
    <row r="156" spans="2:11" x14ac:dyDescent="0.3">
      <c r="B156" s="10">
        <v>43502</v>
      </c>
      <c r="C156" s="9">
        <v>1033.55619999953</v>
      </c>
      <c r="D156" s="5">
        <v>1679407.0490000001</v>
      </c>
      <c r="E156" s="5">
        <v>29582745.373</v>
      </c>
      <c r="F156" s="5">
        <v>2450.76179999858</v>
      </c>
      <c r="G156" s="5">
        <v>7648.2402999997103</v>
      </c>
      <c r="H156" s="98">
        <v>1215</v>
      </c>
      <c r="I156" s="98">
        <v>0</v>
      </c>
      <c r="J156" s="8">
        <v>-6.9380204419358096</v>
      </c>
      <c r="K156" s="8">
        <v>-2.5839219686386099</v>
      </c>
    </row>
    <row r="157" spans="2:11" x14ac:dyDescent="0.3">
      <c r="B157" s="10">
        <v>43503</v>
      </c>
      <c r="C157" s="9">
        <v>1033.65179999918</v>
      </c>
      <c r="D157" s="5">
        <v>1683063.1969999999</v>
      </c>
      <c r="E157" s="5">
        <v>29930293.749000002</v>
      </c>
      <c r="F157" s="5">
        <v>7347.1550000011903</v>
      </c>
      <c r="G157" s="5">
        <v>3960.4070000015199</v>
      </c>
      <c r="H157" s="98">
        <v>1216</v>
      </c>
      <c r="I157" s="98">
        <v>0</v>
      </c>
      <c r="J157" s="8">
        <v>-6.9084402519802097</v>
      </c>
      <c r="K157" s="8">
        <v>-2.5716024617686299</v>
      </c>
    </row>
    <row r="158" spans="2:11" x14ac:dyDescent="0.3">
      <c r="B158" s="10">
        <v>43504</v>
      </c>
      <c r="C158" s="9">
        <v>1033.2257000003001</v>
      </c>
      <c r="D158" s="5">
        <v>1690511.8970000001</v>
      </c>
      <c r="E158" s="5">
        <v>29599930.712000001</v>
      </c>
      <c r="F158" s="5">
        <v>7880.7942000031499</v>
      </c>
      <c r="G158" s="5">
        <v>0</v>
      </c>
      <c r="H158" s="98">
        <v>1219</v>
      </c>
      <c r="I158" s="98">
        <v>0</v>
      </c>
      <c r="J158" s="8">
        <v>-7.7507322938399703</v>
      </c>
      <c r="K158" s="8">
        <v>-2.7272341755815401</v>
      </c>
    </row>
    <row r="159" spans="2:11" x14ac:dyDescent="0.3">
      <c r="B159" s="10">
        <v>43507</v>
      </c>
      <c r="C159" s="9">
        <v>1033.45580000058</v>
      </c>
      <c r="D159" s="5">
        <v>1674354.7560000001</v>
      </c>
      <c r="E159" s="5">
        <v>29596304.587000001</v>
      </c>
      <c r="F159" s="5">
        <v>3849.2212999984599</v>
      </c>
      <c r="G159" s="5">
        <v>7484.32630000263</v>
      </c>
      <c r="H159" s="98">
        <v>1222</v>
      </c>
      <c r="I159" s="98">
        <v>0</v>
      </c>
      <c r="J159" s="8">
        <v>-7.7703001917689098</v>
      </c>
      <c r="K159" s="8">
        <v>-2.7325843772923699</v>
      </c>
    </row>
    <row r="160" spans="2:11" x14ac:dyDescent="0.3">
      <c r="B160" s="10">
        <v>43508</v>
      </c>
      <c r="C160" s="9">
        <v>1033.4254000000701</v>
      </c>
      <c r="D160" s="5">
        <v>1676426.7409999999</v>
      </c>
      <c r="E160" s="5">
        <v>29587363.811999999</v>
      </c>
      <c r="F160" s="5">
        <v>3862.3387999981601</v>
      </c>
      <c r="G160" s="5">
        <v>1809.6765000000601</v>
      </c>
      <c r="H160" s="98">
        <v>1224</v>
      </c>
      <c r="I160" s="98">
        <v>0</v>
      </c>
      <c r="J160" s="8">
        <v>-7.7703001917689098</v>
      </c>
      <c r="K160" s="8">
        <v>-2.7325843772923699</v>
      </c>
    </row>
    <row r="161" spans="2:11" x14ac:dyDescent="0.3">
      <c r="B161" s="10">
        <v>43509</v>
      </c>
      <c r="C161" s="9">
        <v>1033.44720000029</v>
      </c>
      <c r="D161" s="5">
        <v>1681330.14</v>
      </c>
      <c r="E161" s="5">
        <v>29739823.499000002</v>
      </c>
      <c r="F161" s="5">
        <v>7893.2701999992096</v>
      </c>
      <c r="G161" s="5">
        <v>3182.86360000074</v>
      </c>
      <c r="H161" s="98">
        <v>1229</v>
      </c>
      <c r="I161" s="98">
        <v>0</v>
      </c>
      <c r="J161" s="8">
        <v>-7.8483091208545401</v>
      </c>
      <c r="K161" s="8">
        <v>-2.7580651436910602</v>
      </c>
    </row>
    <row r="162" spans="2:11" x14ac:dyDescent="0.3">
      <c r="B162" s="10">
        <v>43510</v>
      </c>
      <c r="C162" s="9">
        <v>1033.4737999997999</v>
      </c>
      <c r="D162" s="5">
        <v>1688833.987</v>
      </c>
      <c r="E162" s="5">
        <v>30352133.502999999</v>
      </c>
      <c r="F162" s="5">
        <v>9076.7661000043208</v>
      </c>
      <c r="G162" s="5">
        <v>1857.81200000085</v>
      </c>
      <c r="H162" s="98">
        <v>1233</v>
      </c>
      <c r="I162" s="98">
        <v>0</v>
      </c>
      <c r="J162" s="8">
        <v>-8.0405342705926195</v>
      </c>
      <c r="K162" s="8">
        <v>-2.8041656503810399</v>
      </c>
    </row>
    <row r="163" spans="2:11" x14ac:dyDescent="0.3">
      <c r="B163" s="10">
        <v>43511</v>
      </c>
      <c r="C163" s="9">
        <v>1033.38849999942</v>
      </c>
      <c r="D163" s="5">
        <v>1706124.564</v>
      </c>
      <c r="E163" s="5">
        <v>29831412.144000001</v>
      </c>
      <c r="F163" s="5">
        <v>16866.762199997898</v>
      </c>
      <c r="G163" s="5">
        <v>0</v>
      </c>
      <c r="H163" s="98">
        <v>1240</v>
      </c>
      <c r="I163" s="98">
        <v>0</v>
      </c>
      <c r="J163" s="8">
        <v>-8.0707720125065006</v>
      </c>
      <c r="K163" s="8">
        <v>-2.8150437435761</v>
      </c>
    </row>
    <row r="164" spans="2:11" x14ac:dyDescent="0.3">
      <c r="B164" s="10">
        <v>43514</v>
      </c>
      <c r="C164" s="9">
        <v>1033.4719999991401</v>
      </c>
      <c r="D164" s="5">
        <v>1712033.4550000001</v>
      </c>
      <c r="E164" s="5">
        <v>29818837.528000001</v>
      </c>
      <c r="F164" s="5">
        <v>9050.5286000072992</v>
      </c>
      <c r="G164" s="5">
        <v>1478.7742999996999</v>
      </c>
      <c r="H164" s="98">
        <v>1236</v>
      </c>
      <c r="I164" s="98">
        <v>0</v>
      </c>
      <c r="J164" s="8">
        <v>-8.0393169642920803</v>
      </c>
      <c r="K164" s="8">
        <v>-2.8023271716228901</v>
      </c>
    </row>
    <row r="165" spans="2:11" x14ac:dyDescent="0.3">
      <c r="B165" s="10">
        <v>43515</v>
      </c>
      <c r="C165" s="9">
        <v>1033.55030000024</v>
      </c>
      <c r="D165" s="5">
        <v>1719209.629</v>
      </c>
      <c r="E165" s="5">
        <v>30114084.210000001</v>
      </c>
      <c r="F165" s="5">
        <v>8168.79559999704</v>
      </c>
      <c r="G165" s="5">
        <v>1351.1062000002701</v>
      </c>
      <c r="H165" s="98">
        <v>1239</v>
      </c>
      <c r="I165" s="98">
        <v>0</v>
      </c>
      <c r="J165" s="8">
        <v>-8.1609022516640799</v>
      </c>
      <c r="K165" s="8">
        <v>-2.8337380616430901</v>
      </c>
    </row>
    <row r="166" spans="2:11" x14ac:dyDescent="0.3">
      <c r="B166" s="10">
        <v>43516</v>
      </c>
      <c r="C166" s="9">
        <v>1033.5765000004301</v>
      </c>
      <c r="D166" s="5">
        <v>1710978.6329999999</v>
      </c>
      <c r="E166" s="5">
        <v>30113445.103999998</v>
      </c>
      <c r="F166" s="5">
        <v>8427.0491999983806</v>
      </c>
      <c r="G166" s="5">
        <v>16432.900499999501</v>
      </c>
      <c r="H166" s="98">
        <v>1237</v>
      </c>
      <c r="I166" s="98">
        <v>0</v>
      </c>
      <c r="J166" s="8">
        <v>-8.2200699939421593</v>
      </c>
      <c r="K166" s="8">
        <v>-2.8521085019347101</v>
      </c>
    </row>
    <row r="167" spans="2:11" x14ac:dyDescent="0.3">
      <c r="B167" s="10">
        <v>43517</v>
      </c>
      <c r="C167" s="9">
        <v>1033.7523999996499</v>
      </c>
      <c r="D167" s="5">
        <v>1713933.66</v>
      </c>
      <c r="E167" s="5">
        <v>29741974.631000001</v>
      </c>
      <c r="F167" s="5">
        <v>6306.1521999984998</v>
      </c>
      <c r="G167" s="5">
        <v>3729.3048000000399</v>
      </c>
      <c r="H167" s="98">
        <v>1242</v>
      </c>
      <c r="I167" s="98">
        <v>0</v>
      </c>
      <c r="J167" s="8">
        <v>-8.2136293640651292</v>
      </c>
      <c r="K167" s="8">
        <v>-2.8502165591089601</v>
      </c>
    </row>
    <row r="168" spans="2:11" x14ac:dyDescent="0.3">
      <c r="B168" s="10">
        <v>43518</v>
      </c>
      <c r="C168" s="9">
        <v>1033.7403999995399</v>
      </c>
      <c r="D168" s="5">
        <v>1732593.9709999999</v>
      </c>
      <c r="E168" s="5">
        <v>29778589.686000001</v>
      </c>
      <c r="F168" s="5">
        <v>18070.6559000015</v>
      </c>
      <c r="G168" s="5">
        <v>0</v>
      </c>
      <c r="H168" s="98">
        <v>1248</v>
      </c>
      <c r="I168" s="98">
        <v>0</v>
      </c>
      <c r="J168" s="8">
        <v>-8.2530876401724491</v>
      </c>
      <c r="K168" s="8">
        <v>-2.8662413413985601</v>
      </c>
    </row>
    <row r="169" spans="2:11" x14ac:dyDescent="0.3">
      <c r="B169" s="10">
        <v>43521</v>
      </c>
      <c r="C169" s="9">
        <v>1034.0111999996</v>
      </c>
      <c r="D169" s="5">
        <v>1721162.804</v>
      </c>
      <c r="E169" s="5">
        <v>29777573.337000001</v>
      </c>
      <c r="F169" s="5">
        <v>9330.4668000042402</v>
      </c>
      <c r="G169" s="5">
        <v>12481.675799995701</v>
      </c>
      <c r="H169" s="98">
        <v>1249</v>
      </c>
      <c r="I169" s="98">
        <v>0</v>
      </c>
      <c r="J169" s="8">
        <v>-8.1883150976063899</v>
      </c>
      <c r="K169" s="8">
        <v>-2.8486866667844901</v>
      </c>
    </row>
    <row r="170" spans="2:11" x14ac:dyDescent="0.3">
      <c r="B170" s="10">
        <v>43522</v>
      </c>
      <c r="C170" s="9">
        <v>1033.8179000001401</v>
      </c>
      <c r="D170" s="5">
        <v>1709277.27</v>
      </c>
      <c r="E170" s="5">
        <v>29778043.800000001</v>
      </c>
      <c r="F170" s="5">
        <v>4673.7622999995901</v>
      </c>
      <c r="G170" s="5">
        <v>15859.3745999932</v>
      </c>
      <c r="H170" s="98">
        <v>1251</v>
      </c>
      <c r="I170" s="98">
        <v>0</v>
      </c>
      <c r="J170" s="8">
        <v>-8.2867222445493098</v>
      </c>
      <c r="K170" s="8">
        <v>-2.8898298506464899</v>
      </c>
    </row>
    <row r="171" spans="2:11" x14ac:dyDescent="0.3">
      <c r="B171" s="10">
        <v>43523</v>
      </c>
      <c r="C171" s="9">
        <v>1033.6994000002701</v>
      </c>
      <c r="D171" s="5">
        <v>1713670.7039999999</v>
      </c>
      <c r="E171" s="5">
        <v>29742456.655999999</v>
      </c>
      <c r="F171" s="5">
        <v>5620.5895000025603</v>
      </c>
      <c r="G171" s="5">
        <v>1180.8771999999899</v>
      </c>
      <c r="H171" s="98">
        <v>1254</v>
      </c>
      <c r="I171" s="98">
        <v>0</v>
      </c>
      <c r="J171" s="8">
        <v>-8.3380334633984603</v>
      </c>
      <c r="K171" s="8">
        <v>-2.9048981910163998</v>
      </c>
    </row>
    <row r="172" spans="2:11" x14ac:dyDescent="0.3">
      <c r="B172" s="10">
        <v>43524</v>
      </c>
      <c r="C172" s="9">
        <v>1033.8387000002001</v>
      </c>
      <c r="D172" s="5">
        <v>1715231.7339999999</v>
      </c>
      <c r="E172" s="5">
        <v>29803060.232999999</v>
      </c>
      <c r="F172" s="5">
        <v>2445.9442999996199</v>
      </c>
      <c r="G172" s="5">
        <v>1159.27229999937</v>
      </c>
      <c r="H172" s="98">
        <v>1254</v>
      </c>
      <c r="I172" s="98">
        <v>0</v>
      </c>
      <c r="J172" s="8">
        <v>-8.2779515111906203</v>
      </c>
      <c r="K172" s="8">
        <v>-2.8831913326648602</v>
      </c>
    </row>
    <row r="173" spans="2:11" x14ac:dyDescent="0.3">
      <c r="B173" s="10">
        <v>43525</v>
      </c>
      <c r="C173" s="9">
        <v>1033.7526999991401</v>
      </c>
      <c r="D173" s="5">
        <v>1720796.18</v>
      </c>
      <c r="E173" s="5">
        <v>29725577.736000001</v>
      </c>
      <c r="F173" s="5">
        <v>5520.6622999981</v>
      </c>
      <c r="G173" s="5">
        <v>0</v>
      </c>
      <c r="H173" s="98">
        <v>1259</v>
      </c>
      <c r="I173" s="98">
        <v>0</v>
      </c>
      <c r="J173" s="8">
        <v>-8.3525193717941892</v>
      </c>
      <c r="K173" s="8">
        <v>-2.9109370723272101</v>
      </c>
    </row>
    <row r="174" spans="2:11" x14ac:dyDescent="0.3">
      <c r="B174" s="10">
        <v>43528</v>
      </c>
      <c r="C174" s="9">
        <v>1033.9254000000701</v>
      </c>
      <c r="D174" s="5">
        <v>1693719.42</v>
      </c>
      <c r="E174" s="5">
        <v>29738168.252</v>
      </c>
      <c r="F174" s="5">
        <v>9344.7284999936801</v>
      </c>
      <c r="G174" s="5">
        <v>16554.737500011899</v>
      </c>
      <c r="H174" s="98">
        <v>1265</v>
      </c>
      <c r="I174" s="98">
        <v>0</v>
      </c>
      <c r="J174" s="8">
        <v>-8.3014380032400403</v>
      </c>
      <c r="K174" s="8">
        <v>-2.8926843079461801</v>
      </c>
    </row>
    <row r="175" spans="2:11" x14ac:dyDescent="0.3">
      <c r="B175" s="10">
        <v>43529</v>
      </c>
      <c r="C175" s="9">
        <v>1034.3651999998799</v>
      </c>
      <c r="D175" s="5">
        <v>1697636.8419999999</v>
      </c>
      <c r="E175" s="5">
        <v>29790219.309999999</v>
      </c>
      <c r="F175" s="5">
        <v>16408.521899998199</v>
      </c>
      <c r="G175" s="5">
        <v>13317.6660999954</v>
      </c>
      <c r="H175" s="98">
        <v>1269</v>
      </c>
      <c r="I175" s="98">
        <v>0</v>
      </c>
      <c r="J175" s="8">
        <v>-8.1485319131752494</v>
      </c>
      <c r="K175" s="8">
        <v>-2.8583038801225502</v>
      </c>
    </row>
    <row r="176" spans="2:11" x14ac:dyDescent="0.3">
      <c r="B176" s="10">
        <v>43530</v>
      </c>
      <c r="C176" s="9">
        <v>1034.3661000002201</v>
      </c>
      <c r="D176" s="5">
        <v>1700524.1969999999</v>
      </c>
      <c r="E176" s="5">
        <v>29722454.633000001</v>
      </c>
      <c r="F176" s="5">
        <v>5027.7760000005401</v>
      </c>
      <c r="G176" s="5">
        <v>2237.9092000015098</v>
      </c>
      <c r="H176" s="98">
        <v>1268</v>
      </c>
      <c r="I176" s="98">
        <v>0</v>
      </c>
      <c r="J176" s="8">
        <v>-8.1343880295316904</v>
      </c>
      <c r="K176" s="8">
        <v>-2.8532847251990501</v>
      </c>
    </row>
    <row r="177" spans="2:11" x14ac:dyDescent="0.3">
      <c r="B177" s="10">
        <v>43531</v>
      </c>
      <c r="C177" s="9">
        <v>1034.69759999961</v>
      </c>
      <c r="D177" s="5">
        <v>1708517.7279999999</v>
      </c>
      <c r="E177" s="5">
        <v>30648939.886</v>
      </c>
      <c r="F177" s="5">
        <v>10927.929199993599</v>
      </c>
      <c r="G177" s="5">
        <v>3729.1187000013902</v>
      </c>
      <c r="H177" s="98">
        <v>1270</v>
      </c>
      <c r="I177" s="98">
        <v>0</v>
      </c>
      <c r="J177" s="8">
        <v>-7.9683753555218599</v>
      </c>
      <c r="K177" s="8">
        <v>-2.79651681490577</v>
      </c>
    </row>
    <row r="178" spans="2:11" x14ac:dyDescent="0.3">
      <c r="B178" s="10">
        <v>43532</v>
      </c>
      <c r="C178" s="9">
        <v>1034.07530000061</v>
      </c>
      <c r="D178" s="5">
        <v>1710744.3970000001</v>
      </c>
      <c r="E178" s="5">
        <v>29696191.563999999</v>
      </c>
      <c r="F178" s="5">
        <v>3146.9334999993398</v>
      </c>
      <c r="G178" s="5">
        <v>0</v>
      </c>
      <c r="H178" s="98">
        <v>1273</v>
      </c>
      <c r="I178" s="98">
        <v>0</v>
      </c>
      <c r="J178" s="8">
        <v>-7.9793438813358097</v>
      </c>
      <c r="K178" s="8">
        <v>-2.7886138928733999</v>
      </c>
    </row>
    <row r="179" spans="2:11" x14ac:dyDescent="0.3">
      <c r="B179" s="10">
        <v>43535</v>
      </c>
      <c r="C179" s="9">
        <v>1034.3924000002401</v>
      </c>
      <c r="D179" s="5">
        <v>1703050.3540000001</v>
      </c>
      <c r="E179" s="5">
        <v>29723550.965999998</v>
      </c>
      <c r="F179" s="5">
        <v>9037.6499000042695</v>
      </c>
      <c r="G179" s="5">
        <v>8522.2036000043208</v>
      </c>
      <c r="H179" s="98">
        <v>1272</v>
      </c>
      <c r="I179" s="98">
        <v>0</v>
      </c>
      <c r="J179" s="8">
        <v>-7.8231864872796004</v>
      </c>
      <c r="K179" s="8">
        <v>-2.7296010779136899</v>
      </c>
    </row>
    <row r="180" spans="2:11" x14ac:dyDescent="0.3">
      <c r="B180" s="10">
        <v>43536</v>
      </c>
      <c r="C180" s="9">
        <v>1034.4340000003599</v>
      </c>
      <c r="D180" s="5">
        <v>1703922.96</v>
      </c>
      <c r="E180" s="5">
        <v>29576885.191</v>
      </c>
      <c r="F180" s="5">
        <v>10108.9037999958</v>
      </c>
      <c r="G180" s="5">
        <v>9331.6571999937296</v>
      </c>
      <c r="H180" s="98">
        <v>1269</v>
      </c>
      <c r="I180" s="98">
        <v>0</v>
      </c>
      <c r="J180" s="8">
        <v>-7.8061656166901203</v>
      </c>
      <c r="K180" s="8">
        <v>-2.7206714085877999</v>
      </c>
    </row>
    <row r="181" spans="2:11" x14ac:dyDescent="0.3">
      <c r="B181" s="10">
        <v>43537</v>
      </c>
      <c r="C181" s="9">
        <v>1034.60520000011</v>
      </c>
      <c r="D181" s="5">
        <v>1710912.2509999999</v>
      </c>
      <c r="E181" s="5">
        <v>30354077.609999999</v>
      </c>
      <c r="F181" s="5">
        <v>9945.8227999955398</v>
      </c>
      <c r="G181" s="5">
        <v>3462.8649000003902</v>
      </c>
      <c r="H181" s="98">
        <v>1270</v>
      </c>
      <c r="I181" s="98">
        <v>0</v>
      </c>
      <c r="J181" s="8">
        <v>-7.7975429925863899</v>
      </c>
      <c r="K181" s="8">
        <v>-2.72036666944769</v>
      </c>
    </row>
    <row r="182" spans="2:11" x14ac:dyDescent="0.3">
      <c r="B182" s="10">
        <v>43538</v>
      </c>
      <c r="C182" s="9">
        <v>1035.10689999908</v>
      </c>
      <c r="D182" s="5">
        <v>1706592.588</v>
      </c>
      <c r="E182" s="5">
        <v>30077754.452</v>
      </c>
      <c r="F182" s="5">
        <v>6732.6379999965402</v>
      </c>
      <c r="G182" s="5">
        <v>11707.235400006201</v>
      </c>
      <c r="H182" s="98">
        <v>1271</v>
      </c>
      <c r="I182" s="98">
        <v>0</v>
      </c>
      <c r="J182" s="8">
        <v>-7.61649445216608</v>
      </c>
      <c r="K182" s="8">
        <v>-2.68061530330306</v>
      </c>
    </row>
    <row r="183" spans="2:11" x14ac:dyDescent="0.3">
      <c r="B183" s="10">
        <v>43539</v>
      </c>
      <c r="C183" s="9">
        <v>1035.4794999994299</v>
      </c>
      <c r="D183" s="5">
        <v>1716356.976</v>
      </c>
      <c r="E183" s="5">
        <v>30578300.561000001</v>
      </c>
      <c r="F183" s="5">
        <v>8836.4724999964201</v>
      </c>
      <c r="G183" s="5">
        <v>0</v>
      </c>
      <c r="H183" s="98">
        <v>1279</v>
      </c>
      <c r="I183" s="98">
        <v>0</v>
      </c>
      <c r="J183" s="8">
        <v>-7.5521718251475196</v>
      </c>
      <c r="K183" s="8">
        <v>-2.6667037006882301</v>
      </c>
    </row>
    <row r="184" spans="2:11" x14ac:dyDescent="0.3">
      <c r="B184" s="10">
        <v>43542</v>
      </c>
      <c r="C184" s="9">
        <v>1035.4683999996601</v>
      </c>
      <c r="D184" s="5">
        <v>1696977.041</v>
      </c>
      <c r="E184" s="5">
        <v>30216173.684</v>
      </c>
      <c r="F184" s="5">
        <v>7134.0728999972298</v>
      </c>
      <c r="G184" s="5">
        <v>18182.1782000065</v>
      </c>
      <c r="H184" s="98">
        <v>1279</v>
      </c>
      <c r="I184" s="98">
        <v>0</v>
      </c>
      <c r="J184" s="8">
        <v>-7.5563179866658201</v>
      </c>
      <c r="K184" s="8">
        <v>-2.6677028273988999</v>
      </c>
    </row>
    <row r="185" spans="2:11" x14ac:dyDescent="0.3">
      <c r="B185" s="10">
        <v>43543</v>
      </c>
      <c r="C185" s="9">
        <v>1035.6864000000101</v>
      </c>
      <c r="D185" s="5">
        <v>1692418.733</v>
      </c>
      <c r="E185" s="5">
        <v>30251089.521000002</v>
      </c>
      <c r="F185" s="5">
        <v>10705.943200007099</v>
      </c>
      <c r="G185" s="5">
        <v>15452.151700004901</v>
      </c>
      <c r="H185" s="98">
        <v>1280</v>
      </c>
      <c r="I185" s="98">
        <v>0</v>
      </c>
      <c r="J185" s="8">
        <v>-7.5252662398124803</v>
      </c>
      <c r="K185" s="8">
        <v>-2.6590511923168401</v>
      </c>
    </row>
    <row r="186" spans="2:11" x14ac:dyDescent="0.3">
      <c r="B186" s="10">
        <v>43544</v>
      </c>
      <c r="C186" s="9">
        <v>1035.8869000002701</v>
      </c>
      <c r="D186" s="5">
        <v>1690991.3810000001</v>
      </c>
      <c r="E186" s="5">
        <v>30286648.355999999</v>
      </c>
      <c r="F186" s="5">
        <v>3965.0295999981499</v>
      </c>
      <c r="G186" s="5">
        <v>5659.1657000035002</v>
      </c>
      <c r="H186" s="98">
        <v>1281</v>
      </c>
      <c r="I186" s="98">
        <v>0</v>
      </c>
      <c r="J186" s="8">
        <v>-7.4277873039536599</v>
      </c>
      <c r="K186" s="8">
        <v>-2.6231687282233902</v>
      </c>
    </row>
    <row r="187" spans="2:11" x14ac:dyDescent="0.3">
      <c r="B187" s="10">
        <v>43545</v>
      </c>
      <c r="C187" s="9">
        <v>1036.08520000055</v>
      </c>
      <c r="D187" s="5">
        <v>1696668.2760000001</v>
      </c>
      <c r="E187" s="5">
        <v>29584076.77</v>
      </c>
      <c r="F187" s="5">
        <v>6240.42599999905</v>
      </c>
      <c r="G187" s="5">
        <v>1073.7237999997999</v>
      </c>
      <c r="H187" s="98">
        <v>1282</v>
      </c>
      <c r="I187" s="98">
        <v>0</v>
      </c>
      <c r="J187" s="8">
        <v>-7.3394473467633397</v>
      </c>
      <c r="K187" s="8">
        <v>-2.5925256218251902</v>
      </c>
    </row>
    <row r="188" spans="2:11" x14ac:dyDescent="0.3">
      <c r="B188" s="10">
        <v>43546</v>
      </c>
      <c r="C188" s="9">
        <v>1036.05660000071</v>
      </c>
      <c r="D188" s="5">
        <v>1773978.325</v>
      </c>
      <c r="E188" s="5">
        <v>29623009.103</v>
      </c>
      <c r="F188" s="5">
        <v>74664.803900003404</v>
      </c>
      <c r="G188" s="5">
        <v>0</v>
      </c>
      <c r="H188" s="98">
        <v>1284</v>
      </c>
      <c r="I188" s="98">
        <v>0</v>
      </c>
      <c r="J188" s="8">
        <v>-7.3470695065698202</v>
      </c>
      <c r="K188" s="8">
        <v>-2.5928993451634601</v>
      </c>
    </row>
    <row r="189" spans="2:11" x14ac:dyDescent="0.3">
      <c r="B189" s="10">
        <v>43549</v>
      </c>
      <c r="C189" s="9">
        <v>1036.21380000003</v>
      </c>
      <c r="D189" s="5">
        <v>1772261.34</v>
      </c>
      <c r="E189" s="5">
        <v>29638896.033</v>
      </c>
      <c r="F189" s="5">
        <v>12196.400000006</v>
      </c>
      <c r="G189" s="5">
        <v>6451.3981000036001</v>
      </c>
      <c r="H189" s="98">
        <v>1284</v>
      </c>
      <c r="I189" s="98">
        <v>0</v>
      </c>
      <c r="J189" s="8">
        <v>-7.3255048295977803</v>
      </c>
      <c r="K189" s="8">
        <v>-2.5866891862388002</v>
      </c>
    </row>
    <row r="190" spans="2:11" x14ac:dyDescent="0.3">
      <c r="B190" s="10">
        <v>43550</v>
      </c>
      <c r="C190" s="9">
        <v>1036.38299999945</v>
      </c>
      <c r="D190" s="5">
        <v>1772335.4439999999</v>
      </c>
      <c r="E190" s="5">
        <v>29901824.999000002</v>
      </c>
      <c r="F190" s="5">
        <v>5422.1692000031499</v>
      </c>
      <c r="G190" s="5">
        <v>5629.8200000002998</v>
      </c>
      <c r="H190" s="98">
        <v>1285</v>
      </c>
      <c r="I190" s="98">
        <v>0</v>
      </c>
      <c r="J190" s="8">
        <v>-7.3142640231526501</v>
      </c>
      <c r="K190" s="8">
        <v>-2.5850384567420401</v>
      </c>
    </row>
    <row r="191" spans="2:11" x14ac:dyDescent="0.3">
      <c r="B191" s="10">
        <v>43551</v>
      </c>
      <c r="C191" s="9">
        <v>1036.64430000074</v>
      </c>
      <c r="D191" s="5">
        <v>1783437.9439999999</v>
      </c>
      <c r="E191" s="5">
        <v>28718205.311999999</v>
      </c>
      <c r="F191" s="5">
        <v>15890.564199999</v>
      </c>
      <c r="G191" s="5">
        <v>5611.6120999977002</v>
      </c>
      <c r="H191" s="98">
        <v>1289</v>
      </c>
      <c r="I191" s="98">
        <v>0</v>
      </c>
      <c r="J191" s="8">
        <v>-7.2323650621983697</v>
      </c>
      <c r="K191" s="8">
        <v>-2.5574410226581699</v>
      </c>
    </row>
    <row r="192" spans="2:11" x14ac:dyDescent="0.3">
      <c r="B192" s="10">
        <v>43552</v>
      </c>
      <c r="C192" s="9">
        <v>1036.6359999999399</v>
      </c>
      <c r="D192" s="5">
        <v>1782539.513</v>
      </c>
      <c r="E192" s="5">
        <v>28542048.035999998</v>
      </c>
      <c r="F192" s="5">
        <v>2097.7661000005901</v>
      </c>
      <c r="G192" s="5">
        <v>2950.6838000007001</v>
      </c>
      <c r="H192" s="98">
        <v>1290</v>
      </c>
      <c r="I192" s="98">
        <v>0</v>
      </c>
      <c r="J192" s="8">
        <v>-7.3223284190171398</v>
      </c>
      <c r="K192" s="8">
        <v>-2.5895602916061802</v>
      </c>
    </row>
    <row r="193" spans="2:11" x14ac:dyDescent="0.3">
      <c r="B193" s="10">
        <v>43553</v>
      </c>
      <c r="C193" s="9">
        <v>1036.6622999999699</v>
      </c>
      <c r="D193" s="5">
        <v>1792708.9569999999</v>
      </c>
      <c r="E193" s="5">
        <v>28583689.559999999</v>
      </c>
      <c r="F193" s="5">
        <v>9766.2229000031894</v>
      </c>
      <c r="G193" s="5">
        <v>0</v>
      </c>
      <c r="H193" s="98">
        <v>1298</v>
      </c>
      <c r="I193" s="98">
        <v>0</v>
      </c>
      <c r="J193" s="8">
        <v>-7.2965353238469097</v>
      </c>
      <c r="K193" s="8">
        <v>-2.5746982163509502</v>
      </c>
    </row>
    <row r="194" spans="2:11" x14ac:dyDescent="0.3">
      <c r="B194" s="10">
        <v>43556</v>
      </c>
      <c r="C194" s="9">
        <v>1036.9072999991499</v>
      </c>
      <c r="D194" s="5">
        <v>1795347.798</v>
      </c>
      <c r="E194" s="5">
        <v>28587182.881000001</v>
      </c>
      <c r="F194" s="5">
        <v>7034.8408999964604</v>
      </c>
      <c r="G194" s="5">
        <v>3629.28689999878</v>
      </c>
      <c r="H194" s="98">
        <v>1307</v>
      </c>
      <c r="I194" s="98">
        <v>0</v>
      </c>
      <c r="J194" s="8">
        <v>-7.2444285702658799</v>
      </c>
      <c r="K194" s="8">
        <v>-2.5542851951649901</v>
      </c>
    </row>
    <row r="195" spans="2:11" x14ac:dyDescent="0.3">
      <c r="B195" s="10">
        <v>43557</v>
      </c>
      <c r="C195" s="9">
        <v>1037.1478000003799</v>
      </c>
      <c r="D195" s="5">
        <v>1806467.72</v>
      </c>
      <c r="E195" s="5">
        <v>29126369.568999998</v>
      </c>
      <c r="F195" s="5">
        <v>14951.9053999931</v>
      </c>
      <c r="G195" s="5">
        <v>4631.69039999694</v>
      </c>
      <c r="H195" s="98">
        <v>1307</v>
      </c>
      <c r="I195" s="98">
        <v>0</v>
      </c>
      <c r="J195" s="8">
        <v>-7.2238145973024102</v>
      </c>
      <c r="K195" s="8">
        <v>-2.5487163125144399</v>
      </c>
    </row>
    <row r="196" spans="2:11" x14ac:dyDescent="0.3">
      <c r="B196" s="10">
        <v>43558</v>
      </c>
      <c r="C196" s="9">
        <v>1036.9367999993301</v>
      </c>
      <c r="D196" s="5">
        <v>1808428.162</v>
      </c>
      <c r="E196" s="5">
        <v>28559426.103999998</v>
      </c>
      <c r="F196" s="5">
        <v>5098.6715999990702</v>
      </c>
      <c r="G196" s="5">
        <v>2853.7716000005598</v>
      </c>
      <c r="H196" s="98">
        <v>1314</v>
      </c>
      <c r="I196" s="98">
        <v>0</v>
      </c>
      <c r="J196" s="8">
        <v>-7.3302381795074298</v>
      </c>
      <c r="K196" s="8">
        <v>-2.5930416313421998</v>
      </c>
    </row>
    <row r="197" spans="2:11" x14ac:dyDescent="0.3">
      <c r="B197" s="10">
        <v>43559</v>
      </c>
      <c r="C197" s="9">
        <v>1037.22450000048</v>
      </c>
      <c r="D197" s="5">
        <v>1798282.946</v>
      </c>
      <c r="E197" s="5">
        <v>28526663.868999999</v>
      </c>
      <c r="F197" s="5">
        <v>4052.8583000004301</v>
      </c>
      <c r="G197" s="5">
        <v>14317.6416999996</v>
      </c>
      <c r="H197" s="98">
        <v>1316</v>
      </c>
      <c r="I197" s="98">
        <v>0</v>
      </c>
      <c r="J197" s="8">
        <v>-7.2569189114074097</v>
      </c>
      <c r="K197" s="8">
        <v>-2.5740528611531799</v>
      </c>
    </row>
    <row r="198" spans="2:11" x14ac:dyDescent="0.3">
      <c r="B198" s="10">
        <v>43560</v>
      </c>
      <c r="C198" s="9">
        <v>1037.31860000081</v>
      </c>
      <c r="D198" s="5">
        <v>1804173.7879999999</v>
      </c>
      <c r="E198" s="5">
        <v>28554816.276000001</v>
      </c>
      <c r="F198" s="5">
        <v>5521.6362999975699</v>
      </c>
      <c r="G198" s="5">
        <v>0</v>
      </c>
      <c r="H198" s="98">
        <v>1320</v>
      </c>
      <c r="I198" s="98">
        <v>0</v>
      </c>
      <c r="J198" s="8">
        <v>-7.2904758291988401</v>
      </c>
      <c r="K198" s="8">
        <v>-2.5796590393911201</v>
      </c>
    </row>
    <row r="199" spans="2:11" x14ac:dyDescent="0.3">
      <c r="B199" s="10">
        <v>43563</v>
      </c>
      <c r="C199" s="9">
        <v>1038.6985999997701</v>
      </c>
      <c r="D199" s="5">
        <v>1799746.6769999999</v>
      </c>
      <c r="E199" s="5">
        <v>28567582.477000002</v>
      </c>
      <c r="F199" s="5">
        <v>5789.0056999996305</v>
      </c>
      <c r="G199" s="5">
        <v>7729.5869999975002</v>
      </c>
      <c r="H199" s="98">
        <v>1320</v>
      </c>
      <c r="I199" s="98">
        <v>0</v>
      </c>
      <c r="J199" s="8">
        <v>-6.3643936658409102</v>
      </c>
      <c r="K199" s="8">
        <v>-2.3527106358051202</v>
      </c>
    </row>
    <row r="200" spans="2:11" x14ac:dyDescent="0.3">
      <c r="B200" s="10">
        <v>43564</v>
      </c>
      <c r="C200" s="9">
        <v>1039.0736999996</v>
      </c>
      <c r="D200" s="5">
        <v>1802983.5279999999</v>
      </c>
      <c r="E200" s="5">
        <v>28553946.447999999</v>
      </c>
      <c r="F200" s="5">
        <v>3866.1656000018102</v>
      </c>
      <c r="G200" s="5">
        <v>1376.3675999995301</v>
      </c>
      <c r="H200" s="98">
        <v>1324</v>
      </c>
      <c r="I200" s="98">
        <v>0</v>
      </c>
      <c r="J200" s="8">
        <v>-6.28687021938822</v>
      </c>
      <c r="K200" s="8">
        <v>-2.3295008345739898</v>
      </c>
    </row>
    <row r="201" spans="2:11" x14ac:dyDescent="0.3">
      <c r="B201" s="10">
        <v>43565</v>
      </c>
      <c r="C201" s="9">
        <v>1039.3190999999599</v>
      </c>
      <c r="D201" s="5">
        <v>1806758.5889999999</v>
      </c>
      <c r="E201" s="5">
        <v>28601038.541999999</v>
      </c>
      <c r="F201" s="5">
        <v>4838.8584000021201</v>
      </c>
      <c r="G201" s="5">
        <v>1616.4429000001401</v>
      </c>
      <c r="H201" s="98">
        <v>1329</v>
      </c>
      <c r="I201" s="98">
        <v>0</v>
      </c>
      <c r="J201" s="8">
        <v>-6.25626924138487</v>
      </c>
      <c r="K201" s="8">
        <v>-2.3209887584962399</v>
      </c>
    </row>
    <row r="202" spans="2:11" x14ac:dyDescent="0.3">
      <c r="B202" s="10">
        <v>43566</v>
      </c>
      <c r="C202" s="9">
        <v>1039.67170000076</v>
      </c>
      <c r="D202" s="5">
        <v>1809957.6569999999</v>
      </c>
      <c r="E202" s="5">
        <v>28881345.050000001</v>
      </c>
      <c r="F202" s="5">
        <v>5927.4596000015699</v>
      </c>
      <c r="G202" s="5">
        <v>3439.92599999905</v>
      </c>
      <c r="H202" s="98">
        <v>1333</v>
      </c>
      <c r="I202" s="98">
        <v>0</v>
      </c>
      <c r="J202" s="8">
        <v>-6.1435482298693396</v>
      </c>
      <c r="K202" s="8">
        <v>-2.28541281237267</v>
      </c>
    </row>
    <row r="203" spans="2:11" x14ac:dyDescent="0.3">
      <c r="B203" s="10">
        <v>43567</v>
      </c>
      <c r="C203" s="9">
        <v>1039.83630000055</v>
      </c>
      <c r="D203" s="5">
        <v>1812738.273</v>
      </c>
      <c r="E203" s="5">
        <v>28776424.23</v>
      </c>
      <c r="F203" s="5">
        <v>2398.4545000009198</v>
      </c>
      <c r="G203" s="5">
        <v>0</v>
      </c>
      <c r="H203" s="98">
        <v>1337</v>
      </c>
      <c r="I203" s="98">
        <v>0</v>
      </c>
      <c r="J203" s="8">
        <v>-6.0915750831845799</v>
      </c>
      <c r="K203" s="8">
        <v>-2.2641517810370702</v>
      </c>
    </row>
    <row r="204" spans="2:11" x14ac:dyDescent="0.3">
      <c r="B204" s="10">
        <v>43570</v>
      </c>
      <c r="C204" s="9">
        <v>1040.37140000053</v>
      </c>
      <c r="D204" s="5">
        <v>1812517.9350000001</v>
      </c>
      <c r="E204" s="5">
        <v>28830926.624000002</v>
      </c>
      <c r="F204" s="5">
        <v>6066.3260999992499</v>
      </c>
      <c r="G204" s="5">
        <v>4667.4249999970198</v>
      </c>
      <c r="H204" s="98">
        <v>1334</v>
      </c>
      <c r="I204" s="98">
        <v>0</v>
      </c>
      <c r="J204" s="8">
        <v>-5.8356187453464399</v>
      </c>
      <c r="K204" s="8">
        <v>-2.1749968792610201</v>
      </c>
    </row>
    <row r="205" spans="2:11" x14ac:dyDescent="0.3">
      <c r="B205" s="10">
        <v>43571</v>
      </c>
      <c r="C205" s="9">
        <v>1040.50569999963</v>
      </c>
      <c r="D205" s="5">
        <v>1790782.5419999999</v>
      </c>
      <c r="E205" s="5">
        <v>29282145.537999999</v>
      </c>
      <c r="F205" s="5">
        <v>7800.4426999986199</v>
      </c>
      <c r="G205" s="5">
        <v>28914.585399985299</v>
      </c>
      <c r="H205" s="98">
        <v>1343</v>
      </c>
      <c r="I205" s="98">
        <v>0</v>
      </c>
      <c r="J205" s="8">
        <v>-5.7581615799063002</v>
      </c>
      <c r="K205" s="8">
        <v>-2.1436021544104702</v>
      </c>
    </row>
    <row r="206" spans="2:11" x14ac:dyDescent="0.3">
      <c r="B206" s="10">
        <v>43572</v>
      </c>
      <c r="C206" s="9">
        <v>1040.6611000001401</v>
      </c>
      <c r="D206" s="5">
        <v>1789748.9180000001</v>
      </c>
      <c r="E206" s="5">
        <v>28562633.429000001</v>
      </c>
      <c r="F206" s="5">
        <v>899.90869999956305</v>
      </c>
      <c r="G206" s="5">
        <v>2150.1110999993998</v>
      </c>
      <c r="H206" s="98">
        <v>1342</v>
      </c>
      <c r="I206" s="98">
        <v>0</v>
      </c>
      <c r="J206" s="8">
        <v>-5.6624881694006</v>
      </c>
      <c r="K206" s="8">
        <v>-2.0967112803882602</v>
      </c>
    </row>
    <row r="207" spans="2:11" x14ac:dyDescent="0.3">
      <c r="B207" s="10">
        <v>43573</v>
      </c>
      <c r="C207" s="9">
        <v>1040.83880000003</v>
      </c>
      <c r="D207" s="5">
        <v>1823483.0020000001</v>
      </c>
      <c r="E207" s="5">
        <v>28595671.294</v>
      </c>
      <c r="F207" s="5">
        <v>32116.9370999932</v>
      </c>
      <c r="G207" s="5">
        <v>0</v>
      </c>
      <c r="H207" s="98">
        <v>1348</v>
      </c>
      <c r="I207" s="98">
        <v>0</v>
      </c>
      <c r="J207" s="8">
        <v>-5.5833267701600597</v>
      </c>
      <c r="K207" s="8">
        <v>-2.0579869186731199</v>
      </c>
    </row>
    <row r="208" spans="2:11" x14ac:dyDescent="0.3">
      <c r="B208" s="10">
        <v>43574</v>
      </c>
      <c r="C208" s="9">
        <v>1040.9371000006799</v>
      </c>
      <c r="D208" s="5">
        <v>1823655.2649999999</v>
      </c>
      <c r="E208" s="5">
        <v>28599769.502999999</v>
      </c>
      <c r="F208" s="5">
        <v>0</v>
      </c>
      <c r="G208" s="5">
        <v>0</v>
      </c>
      <c r="H208" s="98">
        <v>1348</v>
      </c>
      <c r="I208" s="98">
        <v>0</v>
      </c>
      <c r="J208" s="8">
        <v>-5.53313035724568</v>
      </c>
      <c r="K208" s="8">
        <v>-2.0409609024100099</v>
      </c>
    </row>
    <row r="209" spans="2:11" x14ac:dyDescent="0.3">
      <c r="B209" s="10">
        <v>43577</v>
      </c>
      <c r="C209" s="9">
        <v>1041.0625999998299</v>
      </c>
      <c r="D209" s="5">
        <v>1824084.575</v>
      </c>
      <c r="E209" s="5">
        <v>28683875.390000001</v>
      </c>
      <c r="F209" s="5">
        <v>10947.650099992799</v>
      </c>
      <c r="G209" s="5">
        <v>9732.4740999937094</v>
      </c>
      <c r="H209" s="98">
        <v>1351</v>
      </c>
      <c r="I209" s="98">
        <v>0</v>
      </c>
      <c r="J209" s="8">
        <v>-5.5020547879539698</v>
      </c>
      <c r="K209" s="8">
        <v>-2.0280861006504001</v>
      </c>
    </row>
    <row r="210" spans="2:11" x14ac:dyDescent="0.3">
      <c r="B210" s="10">
        <v>43578</v>
      </c>
      <c r="C210" s="9">
        <v>1041.3231000006199</v>
      </c>
      <c r="D210" s="5">
        <v>1821934.689</v>
      </c>
      <c r="E210" s="5">
        <v>28663599.984000001</v>
      </c>
      <c r="F210" s="5">
        <v>830.84889999963298</v>
      </c>
      <c r="G210" s="5">
        <v>3333.6686000004402</v>
      </c>
      <c r="H210" s="98">
        <v>1350</v>
      </c>
      <c r="I210" s="98">
        <v>0</v>
      </c>
      <c r="J210" s="8">
        <v>-5.4439384285724399</v>
      </c>
      <c r="K210" s="8">
        <v>-2.0075446795562999</v>
      </c>
    </row>
    <row r="211" spans="2:11" x14ac:dyDescent="0.3">
      <c r="B211" s="10">
        <v>43579</v>
      </c>
      <c r="C211" s="9">
        <v>1041.1055999994301</v>
      </c>
      <c r="D211" s="5">
        <v>1824445.047</v>
      </c>
      <c r="E211" s="5">
        <v>29371545.364</v>
      </c>
      <c r="F211" s="5">
        <v>7017.3047000020697</v>
      </c>
      <c r="G211" s="5">
        <v>4240.4465999975801</v>
      </c>
      <c r="H211" s="98">
        <v>1352</v>
      </c>
      <c r="I211" s="98">
        <v>0</v>
      </c>
      <c r="J211" s="8">
        <v>-5.4445778216395402</v>
      </c>
      <c r="K211" s="8">
        <v>-2.0095169332635101</v>
      </c>
    </row>
    <row r="212" spans="2:11" x14ac:dyDescent="0.3">
      <c r="B212" s="10">
        <v>43580</v>
      </c>
      <c r="C212" s="9">
        <v>1040.9988000001799</v>
      </c>
      <c r="D212" s="5">
        <v>1822129.9369999999</v>
      </c>
      <c r="E212" s="5">
        <v>28682743.897</v>
      </c>
      <c r="F212" s="5">
        <v>6676.3247999995901</v>
      </c>
      <c r="G212" s="5">
        <v>8720.60279999673</v>
      </c>
      <c r="H212" s="98">
        <v>1355</v>
      </c>
      <c r="I212" s="98">
        <v>0</v>
      </c>
      <c r="J212" s="8">
        <v>-5.5017999115807497</v>
      </c>
      <c r="K212" s="8">
        <v>-2.0258481264245298</v>
      </c>
    </row>
    <row r="213" spans="2:11" x14ac:dyDescent="0.3">
      <c r="B213" s="10">
        <v>43581</v>
      </c>
      <c r="C213" s="9">
        <v>1040.9569000005699</v>
      </c>
      <c r="D213" s="5">
        <v>1827259.199</v>
      </c>
      <c r="E213" s="5">
        <v>28681717.392999999</v>
      </c>
      <c r="F213" s="5">
        <v>4998.0091999992701</v>
      </c>
      <c r="G213" s="5">
        <v>0</v>
      </c>
      <c r="H213" s="98">
        <v>1363</v>
      </c>
      <c r="I213" s="98">
        <v>0</v>
      </c>
      <c r="J213" s="8">
        <v>-5.5085272761934903</v>
      </c>
      <c r="K213" s="8">
        <v>-2.0299179037720001</v>
      </c>
    </row>
    <row r="214" spans="2:11" x14ac:dyDescent="0.3">
      <c r="B214" s="10">
        <v>43584</v>
      </c>
      <c r="C214" s="9">
        <v>1041.0260000005401</v>
      </c>
      <c r="D214" s="5">
        <v>1819422.6850000001</v>
      </c>
      <c r="E214" s="5">
        <v>28703140.037</v>
      </c>
      <c r="F214" s="5">
        <v>8390.8166999965906</v>
      </c>
      <c r="G214" s="5">
        <v>11318.681400001</v>
      </c>
      <c r="H214" s="98">
        <v>1364</v>
      </c>
      <c r="I214" s="98">
        <v>0</v>
      </c>
      <c r="J214" s="8">
        <v>-5.5345676129873</v>
      </c>
      <c r="K214" s="8">
        <v>-2.0372534198104399</v>
      </c>
    </row>
    <row r="215" spans="2:11" x14ac:dyDescent="0.3">
      <c r="B215" s="10">
        <v>43585</v>
      </c>
      <c r="C215" s="9">
        <v>1041.30069999956</v>
      </c>
      <c r="D215" s="5">
        <v>1820932.7290000001</v>
      </c>
      <c r="E215" s="5">
        <v>28855835.456</v>
      </c>
      <c r="F215" s="5">
        <v>989.14740000013296</v>
      </c>
      <c r="G215" s="5">
        <v>0</v>
      </c>
      <c r="H215" s="98">
        <v>1366</v>
      </c>
      <c r="I215" s="98">
        <v>0</v>
      </c>
      <c r="J215" s="8">
        <v>-5.5235597706487196</v>
      </c>
      <c r="K215" s="8">
        <v>-2.0338798675838898</v>
      </c>
    </row>
    <row r="216" spans="2:11" x14ac:dyDescent="0.3">
      <c r="B216" s="10">
        <v>43586</v>
      </c>
      <c r="C216" s="9">
        <v>1041.42060000077</v>
      </c>
      <c r="D216" s="5">
        <v>1818856.176</v>
      </c>
      <c r="E216" s="5">
        <v>28860538.502999999</v>
      </c>
      <c r="F216" s="5">
        <v>0</v>
      </c>
      <c r="G216" s="5">
        <v>2195.30640000105</v>
      </c>
      <c r="H216" s="98">
        <v>1364</v>
      </c>
      <c r="I216" s="98">
        <v>0</v>
      </c>
      <c r="J216" s="8">
        <v>-5.5235597706487196</v>
      </c>
      <c r="K216" s="8">
        <v>-2.0338798675838898</v>
      </c>
    </row>
    <row r="217" spans="2:11" x14ac:dyDescent="0.3">
      <c r="B217" s="10">
        <v>43587</v>
      </c>
      <c r="C217" s="9">
        <v>1041.70099999942</v>
      </c>
      <c r="D217" s="5">
        <v>1825477.28</v>
      </c>
      <c r="E217" s="5">
        <v>28787236.274</v>
      </c>
      <c r="F217" s="5">
        <v>18760.610700011301</v>
      </c>
      <c r="G217" s="5">
        <v>12874.5787999928</v>
      </c>
      <c r="H217" s="98">
        <v>1368</v>
      </c>
      <c r="I217" s="98">
        <v>0</v>
      </c>
      <c r="J217" s="8">
        <v>-5.5236152862998997</v>
      </c>
      <c r="K217" s="8">
        <v>-2.0338873714099499</v>
      </c>
    </row>
    <row r="218" spans="2:11" x14ac:dyDescent="0.3">
      <c r="B218" s="10">
        <v>43588</v>
      </c>
      <c r="C218" s="9">
        <v>1041.8563999999301</v>
      </c>
      <c r="D218" s="5">
        <v>1828991.4480000001</v>
      </c>
      <c r="E218" s="5">
        <v>28775172.471999999</v>
      </c>
      <c r="F218" s="5">
        <v>3111.5403000004599</v>
      </c>
      <c r="G218" s="5">
        <v>0</v>
      </c>
      <c r="H218" s="98">
        <v>1372</v>
      </c>
      <c r="I218" s="98">
        <v>0</v>
      </c>
      <c r="J218" s="8">
        <v>-5.5354556336824299</v>
      </c>
      <c r="K218" s="8">
        <v>-2.03836015520938</v>
      </c>
    </row>
    <row r="219" spans="2:11" x14ac:dyDescent="0.3">
      <c r="B219" s="10">
        <v>43591</v>
      </c>
      <c r="C219" s="9">
        <v>1042.3440000005101</v>
      </c>
      <c r="D219" s="5">
        <v>1827196.7450000001</v>
      </c>
      <c r="E219" s="5">
        <v>29189751.346999999</v>
      </c>
      <c r="F219" s="5">
        <v>14615.834199994801</v>
      </c>
      <c r="G219" s="5">
        <v>1602.4935999997001</v>
      </c>
      <c r="H219" s="98">
        <v>1384</v>
      </c>
      <c r="I219" s="98">
        <v>0</v>
      </c>
      <c r="J219" s="8">
        <v>-5.4217754301862398</v>
      </c>
      <c r="K219" s="8">
        <v>-2.0082739640929499</v>
      </c>
    </row>
    <row r="220" spans="2:11" x14ac:dyDescent="0.3">
      <c r="B220" s="10">
        <v>43592</v>
      </c>
      <c r="C220" s="9">
        <v>1042.52529999986</v>
      </c>
      <c r="D220" s="5">
        <v>1845366.371</v>
      </c>
      <c r="E220" s="5">
        <v>28906859.112</v>
      </c>
      <c r="F220" s="5">
        <v>18347.756000012199</v>
      </c>
      <c r="G220" s="5">
        <v>1224.1018000003</v>
      </c>
      <c r="H220" s="98">
        <v>1389</v>
      </c>
      <c r="I220" s="98">
        <v>0</v>
      </c>
      <c r="J220" s="8">
        <v>-5.36515515636711</v>
      </c>
      <c r="K220" s="8">
        <v>-1.9832871317776199</v>
      </c>
    </row>
    <row r="221" spans="2:11" x14ac:dyDescent="0.3">
      <c r="B221" s="10">
        <v>43593</v>
      </c>
      <c r="C221" s="9">
        <v>1042.85879999958</v>
      </c>
      <c r="D221" s="5">
        <v>1853366.6580000001</v>
      </c>
      <c r="E221" s="5">
        <v>28913925.918000001</v>
      </c>
      <c r="F221" s="5">
        <v>9205.4649000018799</v>
      </c>
      <c r="G221" s="5">
        <v>2099.9965999983301</v>
      </c>
      <c r="H221" s="98">
        <v>1394</v>
      </c>
      <c r="I221" s="98">
        <v>0</v>
      </c>
      <c r="J221" s="8">
        <v>-6.2145912035266502</v>
      </c>
      <c r="K221" s="8">
        <v>-2.1130962489696699</v>
      </c>
    </row>
    <row r="222" spans="2:11" x14ac:dyDescent="0.3">
      <c r="B222" s="10">
        <v>43594</v>
      </c>
      <c r="C222" s="9">
        <v>1042.74579999968</v>
      </c>
      <c r="D222" s="5">
        <v>1856412.35</v>
      </c>
      <c r="E222" s="5">
        <v>29039500.429000001</v>
      </c>
      <c r="F222" s="5">
        <v>9060.2777999937498</v>
      </c>
      <c r="G222" s="5">
        <v>5946.8778000026896</v>
      </c>
      <c r="H222" s="98">
        <v>1396</v>
      </c>
      <c r="I222" s="98">
        <v>0</v>
      </c>
      <c r="J222" s="8">
        <v>-6.2166604083468</v>
      </c>
      <c r="K222" s="8">
        <v>-2.10997682344532</v>
      </c>
    </row>
    <row r="223" spans="2:11" x14ac:dyDescent="0.3">
      <c r="B223" s="10">
        <v>43595</v>
      </c>
      <c r="C223" s="9">
        <v>1042.83379999921</v>
      </c>
      <c r="D223" s="5">
        <v>1870215.6359999999</v>
      </c>
      <c r="E223" s="5">
        <v>28988340.772999998</v>
      </c>
      <c r="F223" s="5">
        <v>13086.123699992901</v>
      </c>
      <c r="G223" s="5">
        <v>0</v>
      </c>
      <c r="H223" s="98">
        <v>1399</v>
      </c>
      <c r="I223" s="98">
        <v>0</v>
      </c>
      <c r="J223" s="8">
        <v>-6.18363734798913</v>
      </c>
      <c r="K223" s="8">
        <v>-2.0933408269956999</v>
      </c>
    </row>
    <row r="224" spans="2:11" x14ac:dyDescent="0.3">
      <c r="B224" s="10">
        <v>43598</v>
      </c>
      <c r="C224" s="9">
        <v>1043.38979999907</v>
      </c>
      <c r="D224" s="5">
        <v>1875379.9469999999</v>
      </c>
      <c r="E224" s="5">
        <v>29086503.324000001</v>
      </c>
      <c r="F224" s="5">
        <v>12487.828700006001</v>
      </c>
      <c r="G224" s="5">
        <v>6019.9359000027198</v>
      </c>
      <c r="H224" s="98">
        <v>1402</v>
      </c>
      <c r="I224" s="98">
        <v>0</v>
      </c>
      <c r="J224" s="8">
        <v>-6.0000163182485302</v>
      </c>
      <c r="K224" s="8">
        <v>-2.06159798762019</v>
      </c>
    </row>
    <row r="225" spans="2:11" x14ac:dyDescent="0.3">
      <c r="B225" s="10">
        <v>43599</v>
      </c>
      <c r="C225" s="9">
        <v>1043.3441000003399</v>
      </c>
      <c r="D225" s="5">
        <v>1884732.9890000001</v>
      </c>
      <c r="E225" s="5">
        <v>29139414.978999998</v>
      </c>
      <c r="F225" s="5">
        <v>12985.5807999969</v>
      </c>
      <c r="G225" s="5">
        <v>3942.3284999989</v>
      </c>
      <c r="H225" s="98">
        <v>1404</v>
      </c>
      <c r="I225" s="98">
        <v>0</v>
      </c>
      <c r="J225" s="8">
        <v>-6.0758157591553799</v>
      </c>
      <c r="K225" s="8">
        <v>-2.0936765759579399</v>
      </c>
    </row>
    <row r="226" spans="2:11" x14ac:dyDescent="0.3">
      <c r="B226" s="10">
        <v>43600</v>
      </c>
      <c r="C226" s="9">
        <v>1043.37759999931</v>
      </c>
      <c r="D226" s="5">
        <v>1886796.568</v>
      </c>
      <c r="E226" s="5">
        <v>29157511.260000002</v>
      </c>
      <c r="F226" s="5">
        <v>4212.5305999964503</v>
      </c>
      <c r="G226" s="5">
        <v>2292.8313999995598</v>
      </c>
      <c r="H226" s="98">
        <v>1405</v>
      </c>
      <c r="I226" s="98">
        <v>0</v>
      </c>
      <c r="J226" s="8">
        <v>-6.0976493528287401</v>
      </c>
      <c r="K226" s="8">
        <v>-2.1000334444725</v>
      </c>
    </row>
    <row r="227" spans="2:11" x14ac:dyDescent="0.3">
      <c r="B227" s="10">
        <v>43601</v>
      </c>
      <c r="C227" s="9">
        <v>1043.58019999973</v>
      </c>
      <c r="D227" s="5">
        <v>1876990.294</v>
      </c>
      <c r="E227" s="5">
        <v>29168298.732999999</v>
      </c>
      <c r="F227" s="5">
        <v>8300.0917000025493</v>
      </c>
      <c r="G227" s="5">
        <v>18047.8745999932</v>
      </c>
      <c r="H227" s="98">
        <v>1409</v>
      </c>
      <c r="I227" s="98">
        <v>0</v>
      </c>
      <c r="J227" s="8">
        <v>-6.06354821300192</v>
      </c>
      <c r="K227" s="8">
        <v>-2.08894306135335</v>
      </c>
    </row>
    <row r="228" spans="2:11" x14ac:dyDescent="0.3">
      <c r="B228" s="10">
        <v>43602</v>
      </c>
      <c r="C228" s="9">
        <v>1043.74090000056</v>
      </c>
      <c r="D228" s="5">
        <v>1882484.1710000001</v>
      </c>
      <c r="E228" s="5">
        <v>29169693.905999999</v>
      </c>
      <c r="F228" s="5">
        <v>4986.6916999965897</v>
      </c>
      <c r="G228" s="5">
        <v>0</v>
      </c>
      <c r="H228" s="98">
        <v>1416</v>
      </c>
      <c r="I228" s="98">
        <v>0</v>
      </c>
      <c r="J228" s="8">
        <v>-6.1925008720791102</v>
      </c>
      <c r="K228" s="8">
        <v>-2.1165693464354298</v>
      </c>
    </row>
    <row r="229" spans="2:11" x14ac:dyDescent="0.3">
      <c r="B229" s="10">
        <v>43605</v>
      </c>
      <c r="C229" s="9">
        <v>1043.83779999986</v>
      </c>
      <c r="D229" s="5">
        <v>1900296.8370000001</v>
      </c>
      <c r="E229" s="5">
        <v>29138840.142000001</v>
      </c>
      <c r="F229" s="5">
        <v>20077.855899989601</v>
      </c>
      <c r="G229" s="5">
        <v>0</v>
      </c>
      <c r="H229" s="98">
        <v>1424</v>
      </c>
      <c r="I229" s="98">
        <v>0</v>
      </c>
      <c r="J229" s="8">
        <v>-6.1513334974442797</v>
      </c>
      <c r="K229" s="8">
        <v>-2.1019220035523198</v>
      </c>
    </row>
    <row r="230" spans="2:11" x14ac:dyDescent="0.3">
      <c r="B230" s="10">
        <v>43606</v>
      </c>
      <c r="C230" s="9">
        <v>1043.89670000039</v>
      </c>
      <c r="D230" s="5">
        <v>1886757.0930000001</v>
      </c>
      <c r="E230" s="5">
        <v>29141904.920000002</v>
      </c>
      <c r="F230" s="5">
        <v>0</v>
      </c>
      <c r="G230" s="5">
        <v>13073.0394999981</v>
      </c>
      <c r="H230" s="98">
        <v>1418</v>
      </c>
      <c r="I230" s="98">
        <v>0</v>
      </c>
      <c r="J230" s="8">
        <v>-6.1513334974442797</v>
      </c>
      <c r="K230" s="8">
        <v>-2.1019220035523198</v>
      </c>
    </row>
    <row r="231" spans="2:11" x14ac:dyDescent="0.3">
      <c r="B231" s="10">
        <v>43607</v>
      </c>
      <c r="C231" s="9">
        <v>1044.1093000005901</v>
      </c>
      <c r="D231" s="5">
        <v>1902545.794</v>
      </c>
      <c r="E231" s="5">
        <v>29187516.706</v>
      </c>
      <c r="F231" s="5">
        <v>20108.0805999935</v>
      </c>
      <c r="G231" s="5">
        <v>5354.3593000024603</v>
      </c>
      <c r="H231" s="98">
        <v>1423</v>
      </c>
      <c r="I231" s="98">
        <v>0</v>
      </c>
      <c r="J231" s="8">
        <v>-6.0996153771993704</v>
      </c>
      <c r="K231" s="8">
        <v>-2.08633271120561</v>
      </c>
    </row>
    <row r="232" spans="2:11" x14ac:dyDescent="0.3">
      <c r="B232" s="10">
        <v>43608</v>
      </c>
      <c r="C232" s="9">
        <v>1044.2534999996401</v>
      </c>
      <c r="D232" s="5">
        <v>1906205.9790000001</v>
      </c>
      <c r="E232" s="5">
        <v>29202524.405999999</v>
      </c>
      <c r="F232" s="5">
        <v>8187.6946000009802</v>
      </c>
      <c r="G232" s="5">
        <v>4934.22410000116</v>
      </c>
      <c r="H232" s="98">
        <v>1424</v>
      </c>
      <c r="I232" s="98">
        <v>0</v>
      </c>
      <c r="J232" s="8">
        <v>-6.07215246961277</v>
      </c>
      <c r="K232" s="8">
        <v>-2.0779916668470801</v>
      </c>
    </row>
    <row r="233" spans="2:11" x14ac:dyDescent="0.3">
      <c r="B233" s="10">
        <v>43609</v>
      </c>
      <c r="C233" s="9">
        <v>1044.38639999926</v>
      </c>
      <c r="D233" s="5">
        <v>1909946.297</v>
      </c>
      <c r="E233" s="5">
        <v>28958799.442000002</v>
      </c>
      <c r="F233" s="5">
        <v>3349.0546000003801</v>
      </c>
      <c r="G233" s="5">
        <v>0</v>
      </c>
      <c r="H233" s="98">
        <v>1427</v>
      </c>
      <c r="I233" s="98">
        <v>0</v>
      </c>
      <c r="J233" s="8">
        <v>-6.0900031108030799</v>
      </c>
      <c r="K233" s="8">
        <v>-2.0829058039453199</v>
      </c>
    </row>
    <row r="234" spans="2:11" x14ac:dyDescent="0.3">
      <c r="B234" s="10">
        <v>43612</v>
      </c>
      <c r="C234" s="9">
        <v>1044.7808999996601</v>
      </c>
      <c r="D234" s="5">
        <v>1888184.2109999999</v>
      </c>
      <c r="E234" s="5">
        <v>28883384.423999999</v>
      </c>
      <c r="F234" s="5">
        <v>10871.0275000036</v>
      </c>
      <c r="G234" s="5">
        <v>5597.0230000019101</v>
      </c>
      <c r="H234" s="98">
        <v>1434</v>
      </c>
      <c r="I234" s="98">
        <v>0</v>
      </c>
      <c r="J234" s="8">
        <v>-5.9655240598003703</v>
      </c>
      <c r="K234" s="8">
        <v>-2.0516141254993299</v>
      </c>
    </row>
    <row r="235" spans="2:11" x14ac:dyDescent="0.3">
      <c r="B235" s="10">
        <v>43613</v>
      </c>
      <c r="C235" s="9">
        <v>1045.13979999907</v>
      </c>
      <c r="D235" s="5">
        <v>1875134.7080000001</v>
      </c>
      <c r="E235" s="5">
        <v>28894534.964000002</v>
      </c>
      <c r="F235" s="5">
        <v>3586.10209999979</v>
      </c>
      <c r="G235" s="5">
        <v>16692.562799990199</v>
      </c>
      <c r="H235" s="98">
        <v>1432</v>
      </c>
      <c r="I235" s="98">
        <v>0</v>
      </c>
      <c r="J235" s="8">
        <v>-5.89975023568695</v>
      </c>
      <c r="K235" s="8">
        <v>-2.0381091359886301</v>
      </c>
    </row>
    <row r="236" spans="2:11" x14ac:dyDescent="0.3">
      <c r="B236" s="10">
        <v>43614</v>
      </c>
      <c r="C236" s="9">
        <v>1045.4286000002201</v>
      </c>
      <c r="D236" s="5">
        <v>1889156.2290000001</v>
      </c>
      <c r="E236" s="5">
        <v>29000340.061000001</v>
      </c>
      <c r="F236" s="5">
        <v>20412.409500002901</v>
      </c>
      <c r="G236" s="5">
        <v>7495.7919000014699</v>
      </c>
      <c r="H236" s="98">
        <v>1438</v>
      </c>
      <c r="I236" s="98">
        <v>0</v>
      </c>
      <c r="J236" s="8">
        <v>-5.8415431279427104</v>
      </c>
      <c r="K236" s="8">
        <v>-2.0206367329592498</v>
      </c>
    </row>
    <row r="237" spans="2:11" x14ac:dyDescent="0.3">
      <c r="B237" s="10">
        <v>43615</v>
      </c>
      <c r="C237" s="9">
        <v>1045.5825999993799</v>
      </c>
      <c r="D237" s="5">
        <v>1912834.9480000001</v>
      </c>
      <c r="E237" s="5">
        <v>29081282.903999999</v>
      </c>
      <c r="F237" s="5">
        <v>23584.048700004802</v>
      </c>
      <c r="G237" s="5">
        <v>1203.77529999986</v>
      </c>
      <c r="H237" s="98">
        <v>1443</v>
      </c>
      <c r="I237" s="98">
        <v>0</v>
      </c>
      <c r="J237" s="8">
        <v>-5.8512929109419902</v>
      </c>
      <c r="K237" s="8">
        <v>-2.0258791955457101</v>
      </c>
    </row>
    <row r="238" spans="2:11" x14ac:dyDescent="0.3">
      <c r="B238" s="10">
        <v>43616</v>
      </c>
      <c r="C238" s="9">
        <v>1045.88379999995</v>
      </c>
      <c r="D238" s="5">
        <v>1948561.0970000001</v>
      </c>
      <c r="E238" s="5">
        <v>29291555.454</v>
      </c>
      <c r="F238" s="5">
        <v>33631.951399981997</v>
      </c>
      <c r="G238" s="5">
        <v>0</v>
      </c>
      <c r="H238" s="98">
        <v>1449</v>
      </c>
      <c r="I238" s="98">
        <v>0</v>
      </c>
      <c r="J238" s="8">
        <v>-5.7369250719129896</v>
      </c>
      <c r="K238" s="8">
        <v>-1.9909313358821199</v>
      </c>
    </row>
    <row r="239" spans="2:11" x14ac:dyDescent="0.3">
      <c r="B239" s="10">
        <v>43619</v>
      </c>
      <c r="C239" s="9">
        <v>1046.31860000081</v>
      </c>
      <c r="D239" s="5">
        <v>1925861.149</v>
      </c>
      <c r="E239" s="5">
        <v>29325186.204999998</v>
      </c>
      <c r="F239" s="5">
        <v>16572.916200012001</v>
      </c>
      <c r="G239" s="5">
        <v>15594.171399995699</v>
      </c>
      <c r="H239" s="98">
        <v>1459</v>
      </c>
      <c r="I239" s="98">
        <v>0</v>
      </c>
      <c r="J239" s="8">
        <v>-5.6316455676496799</v>
      </c>
      <c r="K239" s="8">
        <v>-1.96236946079807</v>
      </c>
    </row>
    <row r="240" spans="2:11" x14ac:dyDescent="0.3">
      <c r="B240" s="10">
        <v>43620</v>
      </c>
      <c r="C240" s="9">
        <v>1046.41899999976</v>
      </c>
      <c r="D240" s="5">
        <v>1941423.169</v>
      </c>
      <c r="E240" s="5">
        <v>29457056.934</v>
      </c>
      <c r="F240" s="5">
        <v>20550.928099989898</v>
      </c>
      <c r="G240" s="5">
        <v>5855.7660999968602</v>
      </c>
      <c r="H240" s="98">
        <v>1467</v>
      </c>
      <c r="I240" s="98">
        <v>0</v>
      </c>
      <c r="J240" s="8">
        <v>-5.6907512813704697</v>
      </c>
      <c r="K240" s="8">
        <v>-1.97924457581576</v>
      </c>
    </row>
    <row r="241" spans="2:11" x14ac:dyDescent="0.3">
      <c r="B241" s="10">
        <v>43621</v>
      </c>
      <c r="C241" s="9">
        <v>1046.71490000002</v>
      </c>
      <c r="D241" s="5">
        <v>1945101.6669999999</v>
      </c>
      <c r="E241" s="5">
        <v>29455528.581</v>
      </c>
      <c r="F241" s="5">
        <v>9315.2832999974507</v>
      </c>
      <c r="G241" s="5">
        <v>6325.5557999983403</v>
      </c>
      <c r="H241" s="98">
        <v>1470</v>
      </c>
      <c r="I241" s="98">
        <v>0</v>
      </c>
      <c r="J241" s="8">
        <v>-5.6314712136954803</v>
      </c>
      <c r="K241" s="8">
        <v>-1.9636858979592899</v>
      </c>
    </row>
    <row r="242" spans="2:11" x14ac:dyDescent="0.3">
      <c r="B242" s="10">
        <v>43622</v>
      </c>
      <c r="C242" s="9">
        <v>1046.86999999918</v>
      </c>
      <c r="D242" s="5">
        <v>1955685.1259999999</v>
      </c>
      <c r="E242" s="5">
        <v>29486787.449000001</v>
      </c>
      <c r="F242" s="5">
        <v>11362.734500005799</v>
      </c>
      <c r="G242" s="5">
        <v>1528.3653999995399</v>
      </c>
      <c r="H242" s="98">
        <v>1479</v>
      </c>
      <c r="I242" s="98">
        <v>0</v>
      </c>
      <c r="J242" s="8">
        <v>-5.5995649296455703</v>
      </c>
      <c r="K242" s="8">
        <v>-1.9531361712743101</v>
      </c>
    </row>
    <row r="243" spans="2:11" x14ac:dyDescent="0.3">
      <c r="B243" s="10">
        <v>43623</v>
      </c>
      <c r="C243" s="9">
        <v>1047.50520000048</v>
      </c>
      <c r="D243" s="5">
        <v>1968349.622</v>
      </c>
      <c r="E243" s="5">
        <v>30039199.261999998</v>
      </c>
      <c r="F243" s="5">
        <v>10957.2954999954</v>
      </c>
      <c r="G243" s="5">
        <v>0</v>
      </c>
      <c r="H243" s="98">
        <v>1483</v>
      </c>
      <c r="I243" s="98">
        <v>0</v>
      </c>
      <c r="J243" s="8">
        <v>-5.3607845512233299</v>
      </c>
      <c r="K243" s="8">
        <v>-1.8923871670394901</v>
      </c>
    </row>
    <row r="244" spans="2:11" x14ac:dyDescent="0.3">
      <c r="B244" s="10">
        <v>43626</v>
      </c>
      <c r="C244" s="9">
        <v>1049.5661999992999</v>
      </c>
      <c r="D244" s="5">
        <v>1974790.2</v>
      </c>
      <c r="E244" s="5">
        <v>29694557.438000001</v>
      </c>
      <c r="F244" s="5">
        <v>19899.469999998801</v>
      </c>
      <c r="G244" s="5">
        <v>6095.1634000018203</v>
      </c>
      <c r="H244" s="98">
        <v>1486</v>
      </c>
      <c r="I244" s="98">
        <v>0</v>
      </c>
      <c r="J244" s="8">
        <v>-4.2630953935804401</v>
      </c>
      <c r="K244" s="8">
        <v>-1.6902539615202801</v>
      </c>
    </row>
    <row r="245" spans="2:11" x14ac:dyDescent="0.3">
      <c r="B245" s="10">
        <v>43627</v>
      </c>
      <c r="C245" s="9">
        <v>1049.91819999926</v>
      </c>
      <c r="D245" s="5">
        <v>1979890.7450000001</v>
      </c>
      <c r="E245" s="5">
        <v>30060898.039999999</v>
      </c>
      <c r="F245" s="5">
        <v>6100.8813000023401</v>
      </c>
      <c r="G245" s="5">
        <v>1873.6684000007799</v>
      </c>
      <c r="H245" s="98">
        <v>1489</v>
      </c>
      <c r="I245" s="98">
        <v>0</v>
      </c>
      <c r="J245" s="8">
        <v>-4.1810202269043701</v>
      </c>
      <c r="K245" s="8">
        <v>-1.6631301805609799</v>
      </c>
    </row>
    <row r="246" spans="2:11" x14ac:dyDescent="0.3">
      <c r="B246" s="10">
        <v>43628</v>
      </c>
      <c r="C246" s="9">
        <v>1050.0195000004001</v>
      </c>
      <c r="D246" s="5">
        <v>1987103.0090000001</v>
      </c>
      <c r="E246" s="5">
        <v>30156114.366999999</v>
      </c>
      <c r="F246" s="5">
        <v>10461.5504000038</v>
      </c>
      <c r="G246" s="5">
        <v>3774.76449999958</v>
      </c>
      <c r="H246" s="98">
        <v>1498</v>
      </c>
      <c r="I246" s="98">
        <v>0</v>
      </c>
      <c r="J246" s="8">
        <v>-4.1763295082710101</v>
      </c>
      <c r="K246" s="8">
        <v>-1.65904556769419</v>
      </c>
    </row>
    <row r="247" spans="2:11" x14ac:dyDescent="0.3">
      <c r="B247" s="10">
        <v>43629</v>
      </c>
      <c r="C247" s="9">
        <v>1049.9375</v>
      </c>
      <c r="D247" s="5">
        <v>1986433.358</v>
      </c>
      <c r="E247" s="5">
        <v>30229209.395</v>
      </c>
      <c r="F247" s="5">
        <v>2488.3995999991898</v>
      </c>
      <c r="G247" s="5">
        <v>2978.50459999964</v>
      </c>
      <c r="H247" s="98">
        <v>1499</v>
      </c>
      <c r="I247" s="98">
        <v>0</v>
      </c>
      <c r="J247" s="8">
        <v>-4.1974140243473803</v>
      </c>
      <c r="K247" s="8">
        <v>-1.67042320868859</v>
      </c>
    </row>
    <row r="248" spans="2:11" x14ac:dyDescent="0.3">
      <c r="B248" s="10">
        <v>43630</v>
      </c>
      <c r="C248" s="9">
        <v>1049.4394000005</v>
      </c>
      <c r="D248" s="5">
        <v>1994186.263</v>
      </c>
      <c r="E248" s="5">
        <v>30304338.620000001</v>
      </c>
      <c r="F248" s="5">
        <v>8285.6685000062007</v>
      </c>
      <c r="G248" s="5">
        <v>0</v>
      </c>
      <c r="H248" s="98">
        <v>1504</v>
      </c>
      <c r="I248" s="98">
        <v>0</v>
      </c>
      <c r="J248" s="8">
        <v>-4.28515766673081</v>
      </c>
      <c r="K248" s="8">
        <v>-1.72253796334189</v>
      </c>
    </row>
    <row r="249" spans="2:11" x14ac:dyDescent="0.3">
      <c r="B249" s="10">
        <v>43633</v>
      </c>
      <c r="C249" s="9">
        <v>1049.68799999915</v>
      </c>
      <c r="D249" s="5">
        <v>1999515.8810000001</v>
      </c>
      <c r="E249" s="5">
        <v>30458190.063000001</v>
      </c>
      <c r="F249" s="5">
        <v>11989.3842999935</v>
      </c>
      <c r="G249" s="5">
        <v>3019.8123000003402</v>
      </c>
      <c r="H249" s="98">
        <v>1506</v>
      </c>
      <c r="I249" s="98">
        <v>0</v>
      </c>
      <c r="J249" s="8">
        <v>-4.2344455588827303</v>
      </c>
      <c r="K249" s="8">
        <v>-1.70546605261006</v>
      </c>
    </row>
    <row r="250" spans="2:11" x14ac:dyDescent="0.3">
      <c r="B250" s="10">
        <v>43634</v>
      </c>
      <c r="C250" s="9">
        <v>1049.7929999995999</v>
      </c>
      <c r="D250" s="5">
        <v>2007638.085</v>
      </c>
      <c r="E250" s="5">
        <v>30828694.822000001</v>
      </c>
      <c r="F250" s="5">
        <v>12061.284500002899</v>
      </c>
      <c r="G250" s="5">
        <v>4514.8272999972096</v>
      </c>
      <c r="H250" s="98">
        <v>1508</v>
      </c>
      <c r="I250" s="98">
        <v>0</v>
      </c>
      <c r="J250" s="8">
        <v>-4.2466717943607399</v>
      </c>
      <c r="K250" s="8">
        <v>-1.71375724511563</v>
      </c>
    </row>
    <row r="251" spans="2:11" x14ac:dyDescent="0.3">
      <c r="B251" s="10">
        <v>43635</v>
      </c>
      <c r="C251" s="9">
        <v>1049.7446999996901</v>
      </c>
      <c r="D251" s="5">
        <v>2001214.2819999999</v>
      </c>
      <c r="E251" s="5">
        <v>30956144.822999999</v>
      </c>
      <c r="F251" s="5">
        <v>2171.9567000009101</v>
      </c>
      <c r="G251" s="5">
        <v>8203.4628999978304</v>
      </c>
      <c r="H251" s="98">
        <v>1505</v>
      </c>
      <c r="I251" s="98">
        <v>0</v>
      </c>
      <c r="J251" s="8">
        <v>-4.2725857505793101</v>
      </c>
      <c r="K251" s="8">
        <v>-1.72545062055724</v>
      </c>
    </row>
    <row r="252" spans="2:11" x14ac:dyDescent="0.3">
      <c r="B252" s="10">
        <v>43636</v>
      </c>
      <c r="C252" s="9">
        <v>1049.9476999994399</v>
      </c>
      <c r="D252" s="5">
        <v>2003504.706</v>
      </c>
      <c r="E252" s="5">
        <v>30513880.673</v>
      </c>
      <c r="F252" s="5">
        <v>2866.5095000006299</v>
      </c>
      <c r="G252" s="5">
        <v>1053.6749000009099</v>
      </c>
      <c r="H252" s="98">
        <v>1507</v>
      </c>
      <c r="I252" s="98">
        <v>0</v>
      </c>
      <c r="J252" s="8">
        <v>-4.20085036173987</v>
      </c>
      <c r="K252" s="8">
        <v>-1.6997106385351799</v>
      </c>
    </row>
    <row r="253" spans="2:11" x14ac:dyDescent="0.3">
      <c r="B253" s="10">
        <v>43637</v>
      </c>
      <c r="C253" s="9">
        <v>1049.9683999996601</v>
      </c>
      <c r="D253" s="5">
        <v>2009133.987</v>
      </c>
      <c r="E253" s="5">
        <v>31828177.237</v>
      </c>
      <c r="F253" s="5">
        <v>5323.8620000034598</v>
      </c>
      <c r="G253" s="5">
        <v>0</v>
      </c>
      <c r="H253" s="98">
        <v>1513</v>
      </c>
      <c r="I253" s="98">
        <v>0</v>
      </c>
      <c r="J253" s="8">
        <v>-4.2212133516659396</v>
      </c>
      <c r="K253" s="8">
        <v>-1.7046876253007199</v>
      </c>
    </row>
    <row r="254" spans="2:11" x14ac:dyDescent="0.3">
      <c r="B254" s="10">
        <v>43640</v>
      </c>
      <c r="C254" s="9">
        <v>1049.9967000000199</v>
      </c>
      <c r="D254" s="5">
        <v>2002677.551</v>
      </c>
      <c r="E254" s="5">
        <v>30802813.159000002</v>
      </c>
      <c r="F254" s="5">
        <v>11755.728400006899</v>
      </c>
      <c r="G254" s="5">
        <v>12527.452000007001</v>
      </c>
      <c r="H254" s="98">
        <v>1515</v>
      </c>
      <c r="I254" s="98">
        <v>0</v>
      </c>
      <c r="J254" s="8">
        <v>-4.2016414616591602</v>
      </c>
      <c r="K254" s="8">
        <v>-1.7009802738702999</v>
      </c>
    </row>
    <row r="255" spans="2:11" x14ac:dyDescent="0.3">
      <c r="B255" s="10">
        <v>43641</v>
      </c>
      <c r="C255" s="9">
        <v>1050.03979999945</v>
      </c>
      <c r="D255" s="5">
        <v>2013569.2520000001</v>
      </c>
      <c r="E255" s="5">
        <v>31104651.113000002</v>
      </c>
      <c r="F255" s="5">
        <v>24749.0615000129</v>
      </c>
      <c r="G255" s="5">
        <v>14454.5761000067</v>
      </c>
      <c r="H255" s="98">
        <v>1519</v>
      </c>
      <c r="I255" s="98">
        <v>0</v>
      </c>
      <c r="J255" s="8">
        <v>-4.2220472918488703</v>
      </c>
      <c r="K255" s="8">
        <v>-1.7168402015431601</v>
      </c>
    </row>
    <row r="256" spans="2:11" x14ac:dyDescent="0.3">
      <c r="B256" s="10">
        <v>43642</v>
      </c>
      <c r="C256" s="9">
        <v>1049.5719000008</v>
      </c>
      <c r="D256" s="5">
        <v>2018819.28</v>
      </c>
      <c r="E256" s="5">
        <v>30718352.607999999</v>
      </c>
      <c r="F256" s="5">
        <v>6425.9151000007996</v>
      </c>
      <c r="G256" s="5">
        <v>569.03189999982703</v>
      </c>
      <c r="H256" s="98">
        <v>1521</v>
      </c>
      <c r="I256" s="98">
        <v>0</v>
      </c>
      <c r="J256" s="8">
        <v>-4.3177795199808298</v>
      </c>
      <c r="K256" s="8">
        <v>-1.7689606088751999</v>
      </c>
    </row>
    <row r="257" spans="2:11" x14ac:dyDescent="0.3">
      <c r="B257" s="10">
        <v>43643</v>
      </c>
      <c r="C257" s="9">
        <v>1049.43200000003</v>
      </c>
      <c r="D257" s="5">
        <v>2005619.257</v>
      </c>
      <c r="E257" s="5">
        <v>31128352.458000001</v>
      </c>
      <c r="F257" s="5">
        <v>5850.2370000034598</v>
      </c>
      <c r="G257" s="5">
        <v>18172.010899990801</v>
      </c>
      <c r="H257" s="98">
        <v>1525</v>
      </c>
      <c r="I257" s="98">
        <v>0</v>
      </c>
      <c r="J257" s="8">
        <v>-4.3179430150194102</v>
      </c>
      <c r="K257" s="8">
        <v>-1.76976581645067</v>
      </c>
    </row>
    <row r="258" spans="2:11" x14ac:dyDescent="0.3">
      <c r="B258" s="10">
        <v>43644</v>
      </c>
      <c r="C258" s="9">
        <v>1049.69360000081</v>
      </c>
      <c r="D258" s="5">
        <v>2014979.2120000001</v>
      </c>
      <c r="E258" s="5">
        <v>30877729.489</v>
      </c>
      <c r="F258" s="5">
        <v>8440.47229999304</v>
      </c>
      <c r="G258" s="5">
        <v>0</v>
      </c>
      <c r="H258" s="98">
        <v>1532</v>
      </c>
      <c r="I258" s="98">
        <v>0</v>
      </c>
      <c r="J258" s="8">
        <v>-4.2724333555161103</v>
      </c>
      <c r="K258" s="8">
        <v>-1.74851876462162</v>
      </c>
    </row>
    <row r="259" spans="2:11" x14ac:dyDescent="0.3">
      <c r="B259" s="10">
        <v>43647</v>
      </c>
      <c r="C259" s="9">
        <v>1049.6846999991701</v>
      </c>
      <c r="D259" s="5">
        <v>1951523.4639999999</v>
      </c>
      <c r="E259" s="5">
        <v>30622104.699999999</v>
      </c>
      <c r="F259" s="5">
        <v>28960.289799988299</v>
      </c>
      <c r="G259" s="5">
        <v>80481.387300014496</v>
      </c>
      <c r="H259" s="98">
        <v>1532</v>
      </c>
      <c r="I259" s="98">
        <v>0</v>
      </c>
      <c r="J259" s="8">
        <v>-4.2748515515195296</v>
      </c>
      <c r="K259" s="8">
        <v>-1.74318418387884</v>
      </c>
    </row>
    <row r="260" spans="2:11" x14ac:dyDescent="0.3">
      <c r="B260" s="10">
        <v>43648</v>
      </c>
      <c r="C260" s="9">
        <v>1049.97919999994</v>
      </c>
      <c r="D260" s="5">
        <v>1954700.594</v>
      </c>
      <c r="E260" s="5">
        <v>30568752.059</v>
      </c>
      <c r="F260" s="5">
        <v>5170.3558999970601</v>
      </c>
      <c r="G260" s="5">
        <v>2665.9736000001399</v>
      </c>
      <c r="H260" s="98">
        <v>1531</v>
      </c>
      <c r="I260" s="98">
        <v>0</v>
      </c>
      <c r="J260" s="8">
        <v>-4.2191690463805598</v>
      </c>
      <c r="K260" s="8">
        <v>-1.7156961748878501</v>
      </c>
    </row>
    <row r="261" spans="2:11" x14ac:dyDescent="0.3">
      <c r="B261" s="10">
        <v>43649</v>
      </c>
      <c r="C261" s="9">
        <v>1050.21460000053</v>
      </c>
      <c r="D261" s="5">
        <v>1958237.78</v>
      </c>
      <c r="E261" s="5">
        <v>30897853.322000001</v>
      </c>
      <c r="F261" s="5">
        <v>15120.5126000047</v>
      </c>
      <c r="G261" s="5">
        <v>12169.656399995099</v>
      </c>
      <c r="H261" s="98">
        <v>1532</v>
      </c>
      <c r="I261" s="98">
        <v>0</v>
      </c>
      <c r="J261" s="8">
        <v>-4.1951453871515696</v>
      </c>
      <c r="K261" s="8">
        <v>-1.7144816767177</v>
      </c>
    </row>
    <row r="262" spans="2:11" x14ac:dyDescent="0.3">
      <c r="B262" s="10">
        <v>43650</v>
      </c>
      <c r="C262" s="9">
        <v>1050.5394000001299</v>
      </c>
      <c r="D262" s="5">
        <v>1957636.254</v>
      </c>
      <c r="E262" s="5">
        <v>30603974.267000001</v>
      </c>
      <c r="F262" s="5">
        <v>6388.9191000014498</v>
      </c>
      <c r="G262" s="5">
        <v>7537.99710000306</v>
      </c>
      <c r="H262" s="98">
        <v>1537</v>
      </c>
      <c r="I262" s="98">
        <v>0</v>
      </c>
      <c r="J262" s="8">
        <v>-4.1238878904769098</v>
      </c>
      <c r="K262" s="8">
        <v>-1.6890577678077501</v>
      </c>
    </row>
    <row r="263" spans="2:11" x14ac:dyDescent="0.3">
      <c r="B263" s="10">
        <v>43651</v>
      </c>
      <c r="C263" s="9">
        <v>1050.28509999998</v>
      </c>
      <c r="D263" s="5">
        <v>1967697.004</v>
      </c>
      <c r="E263" s="5">
        <v>30725165.477000002</v>
      </c>
      <c r="F263" s="5">
        <v>10030.2944000065</v>
      </c>
      <c r="G263" s="5">
        <v>0</v>
      </c>
      <c r="H263" s="98">
        <v>1545</v>
      </c>
      <c r="I263" s="98">
        <v>0</v>
      </c>
      <c r="J263" s="8">
        <v>-4.2228172476097798</v>
      </c>
      <c r="K263" s="8">
        <v>-1.7373185189662801</v>
      </c>
    </row>
    <row r="264" spans="2:11" x14ac:dyDescent="0.3">
      <c r="B264" s="10">
        <v>43654</v>
      </c>
      <c r="C264" s="9">
        <v>1050.6995000001</v>
      </c>
      <c r="D264" s="5">
        <v>1970654.652</v>
      </c>
      <c r="E264" s="5">
        <v>30800027.02</v>
      </c>
      <c r="F264" s="5">
        <v>13114.1206</v>
      </c>
      <c r="G264" s="5">
        <v>5703.4525000005997</v>
      </c>
      <c r="H264" s="98">
        <v>1546</v>
      </c>
      <c r="I264" s="98">
        <v>0</v>
      </c>
      <c r="J264" s="8">
        <v>-4.02412594158523</v>
      </c>
      <c r="K264" s="8">
        <v>-1.6416989944009399</v>
      </c>
    </row>
    <row r="265" spans="2:11" x14ac:dyDescent="0.3">
      <c r="B265" s="10">
        <v>43655</v>
      </c>
      <c r="C265" s="9">
        <v>1050.83520000055</v>
      </c>
      <c r="D265" s="5">
        <v>1980083.878</v>
      </c>
      <c r="E265" s="5">
        <v>30926480.697000001</v>
      </c>
      <c r="F265" s="5">
        <v>12057.534799993</v>
      </c>
      <c r="G265" s="5">
        <v>3326.65469999984</v>
      </c>
      <c r="H265" s="98">
        <v>1549</v>
      </c>
      <c r="I265" s="98">
        <v>0</v>
      </c>
      <c r="J265" s="8">
        <v>-4.02331853353098</v>
      </c>
      <c r="K265" s="8">
        <v>-1.6358091895854201</v>
      </c>
    </row>
    <row r="266" spans="2:11" x14ac:dyDescent="0.3">
      <c r="B266" s="10">
        <v>43656</v>
      </c>
      <c r="C266" s="9">
        <v>1051.0811000000699</v>
      </c>
      <c r="D266" s="5">
        <v>1978820.344</v>
      </c>
      <c r="E266" s="5">
        <v>30735737.469999999</v>
      </c>
      <c r="F266" s="5">
        <v>4052.9886999987102</v>
      </c>
      <c r="G266" s="5">
        <v>5695.8856000006199</v>
      </c>
      <c r="H266" s="98">
        <v>1552</v>
      </c>
      <c r="I266" s="98">
        <v>0</v>
      </c>
      <c r="J266" s="8">
        <v>-3.9669593292383101</v>
      </c>
      <c r="K266" s="8">
        <v>-1.6155106826954599</v>
      </c>
    </row>
    <row r="267" spans="2:11" x14ac:dyDescent="0.3">
      <c r="B267" s="10">
        <v>43657</v>
      </c>
      <c r="C267" s="9">
        <v>1051.08540000021</v>
      </c>
      <c r="D267" s="5">
        <v>1975462.179</v>
      </c>
      <c r="E267" s="5">
        <v>30682508.561999999</v>
      </c>
      <c r="F267" s="5">
        <v>5542.3259000033104</v>
      </c>
      <c r="G267" s="5">
        <v>8745.1252000033892</v>
      </c>
      <c r="H267" s="98">
        <v>1553</v>
      </c>
      <c r="I267" s="98">
        <v>0</v>
      </c>
      <c r="J267" s="8">
        <v>-3.9707814889734401</v>
      </c>
      <c r="K267" s="8">
        <v>-1.6200051950036101</v>
      </c>
    </row>
    <row r="268" spans="2:11" x14ac:dyDescent="0.3">
      <c r="B268" s="10">
        <v>43658</v>
      </c>
      <c r="C268" s="9">
        <v>1051.14010000043</v>
      </c>
      <c r="D268" s="5">
        <v>1979988.122</v>
      </c>
      <c r="E268" s="5">
        <v>31176759.954999998</v>
      </c>
      <c r="F268" s="5">
        <v>4208.0860999971601</v>
      </c>
      <c r="G268" s="5">
        <v>0</v>
      </c>
      <c r="H268" s="98">
        <v>1559</v>
      </c>
      <c r="I268" s="98">
        <v>0</v>
      </c>
      <c r="J268" s="8">
        <v>-3.9821511774607599</v>
      </c>
      <c r="K268" s="8">
        <v>-1.62054991130572</v>
      </c>
    </row>
    <row r="269" spans="2:11" x14ac:dyDescent="0.3">
      <c r="B269" s="10">
        <v>43661</v>
      </c>
      <c r="C269" s="9">
        <v>1051.3237999994301</v>
      </c>
      <c r="D269" s="5">
        <v>1982200.344</v>
      </c>
      <c r="E269" s="5">
        <v>30589343.392999999</v>
      </c>
      <c r="F269" s="5">
        <v>4963.7800000011903</v>
      </c>
      <c r="G269" s="5">
        <v>0</v>
      </c>
      <c r="H269" s="98">
        <v>1562</v>
      </c>
      <c r="I269" s="98">
        <v>0</v>
      </c>
      <c r="J269" s="8">
        <v>-3.95964696673036</v>
      </c>
      <c r="K269" s="8">
        <v>-1.6091031630003301</v>
      </c>
    </row>
    <row r="270" spans="2:11" x14ac:dyDescent="0.3">
      <c r="B270" s="10">
        <v>43662</v>
      </c>
      <c r="C270" s="9">
        <v>1051.31299999915</v>
      </c>
      <c r="D270" s="5">
        <v>1972802.7949999999</v>
      </c>
      <c r="E270" s="5">
        <v>30590526.114</v>
      </c>
      <c r="F270" s="5">
        <v>0</v>
      </c>
      <c r="G270" s="5">
        <v>8919.5878999978304</v>
      </c>
      <c r="H270" s="98">
        <v>1554</v>
      </c>
      <c r="I270" s="98">
        <v>0</v>
      </c>
      <c r="J270" s="8">
        <v>-3.95964696673036</v>
      </c>
      <c r="K270" s="8">
        <v>-1.6091031630003301</v>
      </c>
    </row>
    <row r="271" spans="2:11" x14ac:dyDescent="0.3">
      <c r="B271" s="10">
        <v>43663</v>
      </c>
      <c r="C271" s="9">
        <v>1051.45560000092</v>
      </c>
      <c r="D271" s="5">
        <v>1969822.23</v>
      </c>
      <c r="E271" s="5">
        <v>30703425.197000001</v>
      </c>
      <c r="F271" s="5">
        <v>5371.4355000034002</v>
      </c>
      <c r="G271" s="5">
        <v>8460.5212000012398</v>
      </c>
      <c r="H271" s="98">
        <v>1555</v>
      </c>
      <c r="I271" s="98">
        <v>0</v>
      </c>
      <c r="J271" s="8">
        <v>-3.9959333014376202</v>
      </c>
      <c r="K271" s="8">
        <v>-1.61680049509232</v>
      </c>
    </row>
    <row r="272" spans="2:11" x14ac:dyDescent="0.3">
      <c r="B272" s="10">
        <v>43664</v>
      </c>
      <c r="C272" s="9">
        <v>1051.68899999931</v>
      </c>
      <c r="D272" s="5">
        <v>1962943.341</v>
      </c>
      <c r="E272" s="5">
        <v>30804477.977000002</v>
      </c>
      <c r="F272" s="5">
        <v>763.01929999981098</v>
      </c>
      <c r="G272" s="5">
        <v>7719.6891999989703</v>
      </c>
      <c r="H272" s="98">
        <v>1552</v>
      </c>
      <c r="I272" s="98">
        <v>0</v>
      </c>
      <c r="J272" s="8">
        <v>-3.9454637260569099</v>
      </c>
      <c r="K272" s="8">
        <v>-1.5934730625904201</v>
      </c>
    </row>
    <row r="273" spans="2:11" x14ac:dyDescent="0.3">
      <c r="B273" s="10">
        <v>43665</v>
      </c>
      <c r="C273" s="9">
        <v>1052.7686999999</v>
      </c>
      <c r="D273" s="5">
        <v>1967382.1629999999</v>
      </c>
      <c r="E273" s="5">
        <v>30547903.296</v>
      </c>
      <c r="F273" s="5">
        <v>2302.1200000010399</v>
      </c>
      <c r="G273" s="5">
        <v>0</v>
      </c>
      <c r="H273" s="98">
        <v>1554</v>
      </c>
      <c r="I273" s="98">
        <v>0</v>
      </c>
      <c r="J273" s="8">
        <v>-3.6193760501446399</v>
      </c>
      <c r="K273" s="8">
        <v>-1.5006899952550199</v>
      </c>
    </row>
    <row r="274" spans="2:11" x14ac:dyDescent="0.3">
      <c r="B274" s="10">
        <v>43668</v>
      </c>
      <c r="C274" s="9">
        <v>1052.8976000007201</v>
      </c>
      <c r="D274" s="5">
        <v>2006666.2320000001</v>
      </c>
      <c r="E274" s="5">
        <v>30919930.026999999</v>
      </c>
      <c r="F274" s="5">
        <v>44538.401499986598</v>
      </c>
      <c r="G274" s="5">
        <v>4239.6608999967602</v>
      </c>
      <c r="H274" s="98">
        <v>1558</v>
      </c>
      <c r="I274" s="98">
        <v>0</v>
      </c>
      <c r="J274" s="8">
        <v>-3.5636317026183</v>
      </c>
      <c r="K274" s="8">
        <v>-1.46388285069406</v>
      </c>
    </row>
    <row r="275" spans="2:11" x14ac:dyDescent="0.3">
      <c r="B275" s="10">
        <v>43669</v>
      </c>
      <c r="C275" s="9">
        <v>1052.9637000002001</v>
      </c>
      <c r="D275" s="5">
        <v>2007800.0109999999</v>
      </c>
      <c r="E275" s="5">
        <v>30887340.677000001</v>
      </c>
      <c r="F275" s="5">
        <v>4953.2628000006098</v>
      </c>
      <c r="G275" s="5">
        <v>3996.1354999989298</v>
      </c>
      <c r="H275" s="98">
        <v>1557</v>
      </c>
      <c r="I275" s="98">
        <v>0</v>
      </c>
      <c r="J275" s="8">
        <v>-3.6130005757586301</v>
      </c>
      <c r="K275" s="8">
        <v>-1.4807398046232301</v>
      </c>
    </row>
    <row r="276" spans="2:11" x14ac:dyDescent="0.3">
      <c r="B276" s="10">
        <v>43670</v>
      </c>
      <c r="C276" s="9">
        <v>1053.20580000058</v>
      </c>
      <c r="D276" s="5">
        <v>2008530.398</v>
      </c>
      <c r="E276" s="5">
        <v>30592133.155999999</v>
      </c>
      <c r="F276" s="5">
        <v>4057.0122000016299</v>
      </c>
      <c r="G276" s="5">
        <v>3801.9785999991</v>
      </c>
      <c r="H276" s="98">
        <v>1561</v>
      </c>
      <c r="I276" s="98">
        <v>0</v>
      </c>
      <c r="J276" s="8">
        <v>-3.5624702158456798</v>
      </c>
      <c r="K276" s="8">
        <v>-1.45289745150876</v>
      </c>
    </row>
    <row r="277" spans="2:11" x14ac:dyDescent="0.3">
      <c r="B277" s="10">
        <v>43671</v>
      </c>
      <c r="C277" s="9">
        <v>1053.2960000000901</v>
      </c>
      <c r="D277" s="5">
        <v>2012052.308</v>
      </c>
      <c r="E277" s="5">
        <v>30555278.096999999</v>
      </c>
      <c r="F277" s="5">
        <v>6811.8826000019899</v>
      </c>
      <c r="G277" s="5">
        <v>3631.3737000003498</v>
      </c>
      <c r="H277" s="98">
        <v>1561</v>
      </c>
      <c r="I277" s="98">
        <v>0</v>
      </c>
      <c r="J277" s="8">
        <v>-3.5478679921834599</v>
      </c>
      <c r="K277" s="8">
        <v>-1.44888223901944</v>
      </c>
    </row>
    <row r="278" spans="2:11" x14ac:dyDescent="0.3">
      <c r="B278" s="10">
        <v>43672</v>
      </c>
      <c r="C278" s="9">
        <v>1053.65279999934</v>
      </c>
      <c r="D278" s="5">
        <v>2024210.4350000001</v>
      </c>
      <c r="E278" s="5">
        <v>30634160.493000001</v>
      </c>
      <c r="F278" s="5">
        <v>10892.0717000067</v>
      </c>
      <c r="G278" s="5">
        <v>0</v>
      </c>
      <c r="H278" s="98">
        <v>1568</v>
      </c>
      <c r="I278" s="98">
        <v>0</v>
      </c>
      <c r="J278" s="8">
        <v>-3.4675554442073899</v>
      </c>
      <c r="K278" s="8">
        <v>-1.4186682007657501</v>
      </c>
    </row>
    <row r="279" spans="2:11" x14ac:dyDescent="0.3">
      <c r="B279" s="10">
        <v>43675</v>
      </c>
      <c r="C279" s="9">
        <v>1054.0287999995101</v>
      </c>
      <c r="D279" s="5">
        <v>2019542.4950000001</v>
      </c>
      <c r="E279" s="5">
        <v>30721791.544</v>
      </c>
      <c r="F279" s="5">
        <v>10001.525399997799</v>
      </c>
      <c r="G279" s="5">
        <v>2700.0832999981899</v>
      </c>
      <c r="H279" s="98">
        <v>1567</v>
      </c>
      <c r="I279" s="98">
        <v>0</v>
      </c>
      <c r="J279" s="8">
        <v>-3.36009987863144</v>
      </c>
      <c r="K279" s="8">
        <v>-1.3845784759123501</v>
      </c>
    </row>
    <row r="280" spans="2:11" x14ac:dyDescent="0.3">
      <c r="B280" s="10">
        <v>43676</v>
      </c>
      <c r="C280" s="9">
        <v>1054.17029999942</v>
      </c>
      <c r="D280" s="5">
        <v>2158654.463</v>
      </c>
      <c r="E280" s="5">
        <v>30918310.074999999</v>
      </c>
      <c r="F280" s="5">
        <v>132157.418900013</v>
      </c>
      <c r="G280" s="5">
        <v>450.98419999983201</v>
      </c>
      <c r="H280" s="98">
        <v>1567</v>
      </c>
      <c r="I280" s="98">
        <v>0</v>
      </c>
      <c r="J280" s="8">
        <v>-3.3772228632369701</v>
      </c>
      <c r="K280" s="8">
        <v>-1.3904994647145901</v>
      </c>
    </row>
    <row r="281" spans="2:11" x14ac:dyDescent="0.3">
      <c r="B281" s="10">
        <v>43677</v>
      </c>
      <c r="C281" s="9">
        <v>1054.5124999992499</v>
      </c>
      <c r="D281" s="5">
        <v>2165489.4720000001</v>
      </c>
      <c r="E281" s="5">
        <v>30702223.252</v>
      </c>
      <c r="F281" s="5">
        <v>25282.770799994501</v>
      </c>
      <c r="G281" s="5">
        <v>19465.614800006198</v>
      </c>
      <c r="H281" s="98">
        <v>1574</v>
      </c>
      <c r="I281" s="98">
        <v>0</v>
      </c>
      <c r="J281" s="8">
        <v>-3.2804825823041002</v>
      </c>
      <c r="K281" s="8">
        <v>-1.34238578258373</v>
      </c>
    </row>
    <row r="282" spans="2:11" x14ac:dyDescent="0.3">
      <c r="B282" s="10">
        <v>43678</v>
      </c>
      <c r="C282" s="9">
        <v>1054.67449999973</v>
      </c>
      <c r="D282" s="5">
        <v>2168927.997</v>
      </c>
      <c r="E282" s="5">
        <v>30698533.412</v>
      </c>
      <c r="F282" s="5">
        <v>3719.67190000042</v>
      </c>
      <c r="G282" s="5">
        <v>774.965099999681</v>
      </c>
      <c r="H282" s="98">
        <v>1573</v>
      </c>
      <c r="I282" s="98">
        <v>0</v>
      </c>
      <c r="J282" s="8">
        <v>-3.25221686494478</v>
      </c>
      <c r="K282" s="8">
        <v>-1.3309699124201899</v>
      </c>
    </row>
    <row r="283" spans="2:11" x14ac:dyDescent="0.3">
      <c r="B283" s="10">
        <v>43679</v>
      </c>
      <c r="C283" s="9">
        <v>1055.1375999990901</v>
      </c>
      <c r="D283" s="5">
        <v>2176348.622</v>
      </c>
      <c r="E283" s="5">
        <v>30724898.873</v>
      </c>
      <c r="F283" s="5">
        <v>6130.3369000032499</v>
      </c>
      <c r="G283" s="5">
        <v>0</v>
      </c>
      <c r="H283" s="98">
        <v>1579</v>
      </c>
      <c r="I283" s="98">
        <v>0</v>
      </c>
      <c r="J283" s="8">
        <v>-3.1196172651107199</v>
      </c>
      <c r="K283" s="8">
        <v>-1.28082925994386</v>
      </c>
    </row>
    <row r="284" spans="2:11" x14ac:dyDescent="0.3">
      <c r="B284" s="10">
        <v>43682</v>
      </c>
      <c r="C284" s="9">
        <v>1055.8220000006299</v>
      </c>
      <c r="D284" s="5">
        <v>2162195.787</v>
      </c>
      <c r="E284" s="5">
        <v>30776778.465</v>
      </c>
      <c r="F284" s="5">
        <v>9143.1120000034607</v>
      </c>
      <c r="G284" s="5">
        <v>7917.0573000013801</v>
      </c>
      <c r="H284" s="98">
        <v>1580</v>
      </c>
      <c r="I284" s="98">
        <v>0</v>
      </c>
      <c r="J284" s="8">
        <v>-2.9269238748711399</v>
      </c>
      <c r="K284" s="8">
        <v>-1.2209200386205299</v>
      </c>
    </row>
    <row r="285" spans="2:11" x14ac:dyDescent="0.3">
      <c r="B285" s="10">
        <v>43683</v>
      </c>
      <c r="C285" s="9">
        <v>1055.92989999987</v>
      </c>
      <c r="D285" s="5">
        <v>2170367.2009999999</v>
      </c>
      <c r="E285" s="5">
        <v>30809167.247000001</v>
      </c>
      <c r="F285" s="5">
        <v>13123.9516000003</v>
      </c>
      <c r="G285" s="5">
        <v>5594.6103999987199</v>
      </c>
      <c r="H285" s="98">
        <v>1578</v>
      </c>
      <c r="I285" s="98">
        <v>0</v>
      </c>
      <c r="J285" s="8">
        <v>-2.9532092873196198</v>
      </c>
      <c r="K285" s="8">
        <v>-1.23212900690487</v>
      </c>
    </row>
    <row r="286" spans="2:11" x14ac:dyDescent="0.3">
      <c r="B286" s="10">
        <v>43684</v>
      </c>
      <c r="C286" s="9">
        <v>1056.4184000007799</v>
      </c>
      <c r="D286" s="5">
        <v>2177386.7059999998</v>
      </c>
      <c r="E286" s="5">
        <v>30827327.399999999</v>
      </c>
      <c r="F286" s="5">
        <v>10175.8384999931</v>
      </c>
      <c r="G286" s="5">
        <v>4481.5213000029298</v>
      </c>
      <c r="H286" s="98">
        <v>1585</v>
      </c>
      <c r="I286" s="98">
        <v>0</v>
      </c>
      <c r="J286" s="8">
        <v>-2.8331767882227701</v>
      </c>
      <c r="K286" s="8">
        <v>-1.18693363485545</v>
      </c>
    </row>
    <row r="287" spans="2:11" x14ac:dyDescent="0.3">
      <c r="B287" s="10">
        <v>43685</v>
      </c>
      <c r="C287" s="9">
        <v>1056.6353999990999</v>
      </c>
      <c r="D287" s="5">
        <v>2178578.5780000002</v>
      </c>
      <c r="E287" s="5">
        <v>30926709.114999998</v>
      </c>
      <c r="F287" s="5">
        <v>6935.3778000026896</v>
      </c>
      <c r="G287" s="5">
        <v>6230.7709999978497</v>
      </c>
      <c r="H287" s="98">
        <v>1588</v>
      </c>
      <c r="I287" s="98">
        <v>0</v>
      </c>
      <c r="J287" s="8">
        <v>-2.80690571347805</v>
      </c>
      <c r="K287" s="8">
        <v>-1.18537369086516</v>
      </c>
    </row>
    <row r="288" spans="2:11" x14ac:dyDescent="0.3">
      <c r="B288" s="10">
        <v>43686</v>
      </c>
      <c r="C288" s="9">
        <v>1056.4552999995601</v>
      </c>
      <c r="D288" s="5">
        <v>2184640.2659999998</v>
      </c>
      <c r="E288" s="5">
        <v>30835576.061999999</v>
      </c>
      <c r="F288" s="5">
        <v>6089.24390000105</v>
      </c>
      <c r="G288" s="5">
        <v>0</v>
      </c>
      <c r="H288" s="98">
        <v>1591</v>
      </c>
      <c r="I288" s="98">
        <v>0</v>
      </c>
      <c r="J288" s="8">
        <v>-2.8339932496601299</v>
      </c>
      <c r="K288" s="8">
        <v>-1.20194898075351</v>
      </c>
    </row>
    <row r="289" spans="2:11" x14ac:dyDescent="0.3">
      <c r="B289" s="10">
        <v>43689</v>
      </c>
      <c r="C289" s="9">
        <v>1056.76369999908</v>
      </c>
      <c r="D289" s="5">
        <v>2183009.8539999998</v>
      </c>
      <c r="E289" s="5">
        <v>30932446.962000001</v>
      </c>
      <c r="F289" s="5">
        <v>9238.0508999973499</v>
      </c>
      <c r="G289" s="5">
        <v>5594.0762000009399</v>
      </c>
      <c r="H289" s="98">
        <v>1588</v>
      </c>
      <c r="I289" s="98">
        <v>0</v>
      </c>
      <c r="J289" s="8">
        <v>-2.7905781275731001</v>
      </c>
      <c r="K289" s="8">
        <v>-1.18413608599985</v>
      </c>
    </row>
    <row r="290" spans="2:11" x14ac:dyDescent="0.3">
      <c r="B290" s="10">
        <v>43690</v>
      </c>
      <c r="C290" s="9">
        <v>1056.71460000053</v>
      </c>
      <c r="D290" s="5">
        <v>2191063.662</v>
      </c>
      <c r="E290" s="5">
        <v>31101193.649</v>
      </c>
      <c r="F290" s="5">
        <v>8749.5894999951106</v>
      </c>
      <c r="G290" s="5">
        <v>1032.07530000061</v>
      </c>
      <c r="H290" s="98">
        <v>1592</v>
      </c>
      <c r="I290" s="98">
        <v>0</v>
      </c>
      <c r="J290" s="8">
        <v>-2.8297232899203699</v>
      </c>
      <c r="K290" s="8">
        <v>-1.2064221235577901</v>
      </c>
    </row>
    <row r="291" spans="2:11" x14ac:dyDescent="0.3">
      <c r="B291" s="10">
        <v>43691</v>
      </c>
      <c r="C291" s="9">
        <v>1056.5627999994899</v>
      </c>
      <c r="D291" s="5">
        <v>2198940.2599999998</v>
      </c>
      <c r="E291" s="5">
        <v>31102408.646000002</v>
      </c>
      <c r="F291" s="5">
        <v>7752.8245000019697</v>
      </c>
      <c r="G291" s="5">
        <v>0</v>
      </c>
      <c r="H291" s="98">
        <v>1596</v>
      </c>
      <c r="I291" s="98">
        <v>0</v>
      </c>
      <c r="J291" s="8">
        <v>-2.89868404344088</v>
      </c>
      <c r="K291" s="8">
        <v>-1.22686158588112</v>
      </c>
    </row>
    <row r="292" spans="2:11" x14ac:dyDescent="0.3">
      <c r="B292" s="10">
        <v>43692</v>
      </c>
      <c r="C292" s="9">
        <v>1056.57950000092</v>
      </c>
      <c r="D292" s="5">
        <v>2197934.926</v>
      </c>
      <c r="E292" s="5">
        <v>31104418.401999999</v>
      </c>
      <c r="F292" s="5">
        <v>0</v>
      </c>
      <c r="G292" s="5">
        <v>984.25200000032805</v>
      </c>
      <c r="H292" s="98">
        <v>1594</v>
      </c>
      <c r="I292" s="98">
        <v>0</v>
      </c>
      <c r="J292" s="8">
        <v>-2.89868404344088</v>
      </c>
      <c r="K292" s="8">
        <v>-1.22686158588112</v>
      </c>
    </row>
    <row r="293" spans="2:11" x14ac:dyDescent="0.3">
      <c r="B293" s="10">
        <v>43693</v>
      </c>
      <c r="C293" s="9">
        <v>1056.7379999999</v>
      </c>
      <c r="D293" s="5">
        <v>2212355.9589999998</v>
      </c>
      <c r="E293" s="5">
        <v>31411287.006000001</v>
      </c>
      <c r="F293" s="5">
        <v>13334.7548000067</v>
      </c>
      <c r="G293" s="5">
        <v>0</v>
      </c>
      <c r="H293" s="98">
        <v>1601</v>
      </c>
      <c r="I293" s="98">
        <v>0</v>
      </c>
      <c r="J293" s="8">
        <v>-2.8772408994846002</v>
      </c>
      <c r="K293" s="8">
        <v>-1.2199771914292801</v>
      </c>
    </row>
    <row r="294" spans="2:11" x14ac:dyDescent="0.3">
      <c r="B294" s="10">
        <v>43696</v>
      </c>
      <c r="C294" s="9">
        <v>1057.09579999931</v>
      </c>
      <c r="D294" s="5">
        <v>2202935.6740000001</v>
      </c>
      <c r="E294" s="5">
        <v>31407103.265000001</v>
      </c>
      <c r="F294" s="5">
        <v>5240.0896999984998</v>
      </c>
      <c r="G294" s="5">
        <v>8229.9546999931299</v>
      </c>
      <c r="H294" s="98">
        <v>1600</v>
      </c>
      <c r="I294" s="98">
        <v>0</v>
      </c>
      <c r="J294" s="8">
        <v>-2.8133640540181699</v>
      </c>
      <c r="K294" s="8">
        <v>-1.1948241512545801</v>
      </c>
    </row>
    <row r="295" spans="2:11" x14ac:dyDescent="0.3">
      <c r="B295" s="10">
        <v>43697</v>
      </c>
      <c r="C295" s="9">
        <v>1057.11009999923</v>
      </c>
      <c r="D295" s="5">
        <v>2203200.4029999999</v>
      </c>
      <c r="E295" s="5">
        <v>31215145.078000002</v>
      </c>
      <c r="F295" s="5">
        <v>2781.3566000014498</v>
      </c>
      <c r="G295" s="5">
        <v>2559.11349999905</v>
      </c>
      <c r="H295" s="98">
        <v>1596</v>
      </c>
      <c r="I295" s="98">
        <v>0</v>
      </c>
      <c r="J295" s="8">
        <v>-2.8762155401636802</v>
      </c>
      <c r="K295" s="8">
        <v>-1.2203483008506699</v>
      </c>
    </row>
    <row r="296" spans="2:11" x14ac:dyDescent="0.3">
      <c r="B296" s="10">
        <v>43698</v>
      </c>
      <c r="C296" s="9">
        <v>1057.4924999996999</v>
      </c>
      <c r="D296" s="5">
        <v>2204154.0729999999</v>
      </c>
      <c r="E296" s="5">
        <v>31165576.780000001</v>
      </c>
      <c r="F296" s="5">
        <v>4206.6793000027501</v>
      </c>
      <c r="G296" s="5">
        <v>4058.40359999985</v>
      </c>
      <c r="H296" s="98">
        <v>1596</v>
      </c>
      <c r="I296" s="98">
        <v>0</v>
      </c>
      <c r="J296" s="8">
        <v>-2.78271371998198</v>
      </c>
      <c r="K296" s="8">
        <v>-1.18102767703203</v>
      </c>
    </row>
    <row r="297" spans="2:11" x14ac:dyDescent="0.3">
      <c r="B297" s="10">
        <v>43699</v>
      </c>
      <c r="C297" s="9">
        <v>1057.4656000006901</v>
      </c>
      <c r="D297" s="5">
        <v>2205051.1889999998</v>
      </c>
      <c r="E297" s="5">
        <v>31245951.050999999</v>
      </c>
      <c r="F297" s="5">
        <v>4777.5635000020302</v>
      </c>
      <c r="G297" s="5">
        <v>3876.1174999997002</v>
      </c>
      <c r="H297" s="98">
        <v>1593</v>
      </c>
      <c r="I297" s="98">
        <v>0</v>
      </c>
      <c r="J297" s="8">
        <v>-2.7998702322293001</v>
      </c>
      <c r="K297" s="8">
        <v>-1.1815054597136601</v>
      </c>
    </row>
    <row r="298" spans="2:11" x14ac:dyDescent="0.3">
      <c r="B298" s="10">
        <v>43700</v>
      </c>
      <c r="C298" s="9">
        <v>1057.53749999963</v>
      </c>
      <c r="D298" s="5">
        <v>2213629.7519999999</v>
      </c>
      <c r="E298" s="5">
        <v>31115786.302000001</v>
      </c>
      <c r="F298" s="5">
        <v>7970.0531999990299</v>
      </c>
      <c r="G298" s="5">
        <v>0</v>
      </c>
      <c r="H298" s="98">
        <v>1600</v>
      </c>
      <c r="I298" s="98">
        <v>0</v>
      </c>
      <c r="J298" s="8">
        <v>-2.79573303233337</v>
      </c>
      <c r="K298" s="8">
        <v>-1.1728261629377801</v>
      </c>
    </row>
    <row r="299" spans="2:11" x14ac:dyDescent="0.3">
      <c r="B299" s="10">
        <v>43703</v>
      </c>
      <c r="C299" s="9">
        <v>1057.5908000003501</v>
      </c>
      <c r="D299" s="5">
        <v>2211069.5830000001</v>
      </c>
      <c r="E299" s="5">
        <v>31192155.441</v>
      </c>
      <c r="F299" s="5">
        <v>9913.9196999967098</v>
      </c>
      <c r="G299" s="5">
        <v>11551.2709999979</v>
      </c>
      <c r="H299" s="98">
        <v>1600</v>
      </c>
      <c r="I299" s="98">
        <v>0</v>
      </c>
      <c r="J299" s="8">
        <v>-2.7717265980027199</v>
      </c>
      <c r="K299" s="8">
        <v>-1.1591950780039</v>
      </c>
    </row>
    <row r="300" spans="2:11" x14ac:dyDescent="0.3">
      <c r="B300" s="10">
        <v>43704</v>
      </c>
      <c r="C300" s="9">
        <v>1057.78009999916</v>
      </c>
      <c r="D300" s="5">
        <v>2211923.3659999999</v>
      </c>
      <c r="E300" s="5">
        <v>31191681.004000001</v>
      </c>
      <c r="F300" s="5">
        <v>6690.0503999963403</v>
      </c>
      <c r="G300" s="5">
        <v>6257.0517999976901</v>
      </c>
      <c r="H300" s="98">
        <v>1602</v>
      </c>
      <c r="I300" s="98">
        <v>0</v>
      </c>
      <c r="J300" s="8">
        <v>-2.73008785268757</v>
      </c>
      <c r="K300" s="8">
        <v>-1.1380543398718099</v>
      </c>
    </row>
    <row r="301" spans="2:11" x14ac:dyDescent="0.3">
      <c r="B301" s="10">
        <v>43705</v>
      </c>
      <c r="C301" s="9">
        <v>1058.0770999994099</v>
      </c>
      <c r="D301" s="5">
        <v>2216063.497</v>
      </c>
      <c r="E301" s="5">
        <v>31233220.732999999</v>
      </c>
      <c r="F301" s="5">
        <v>8343.4280000030994</v>
      </c>
      <c r="G301" s="5">
        <v>5017.6371000036597</v>
      </c>
      <c r="H301" s="98">
        <v>1611</v>
      </c>
      <c r="I301" s="98">
        <v>0</v>
      </c>
      <c r="J301" s="8">
        <v>-2.5405307174405598</v>
      </c>
      <c r="K301" s="8">
        <v>-1.0365319978227501</v>
      </c>
    </row>
    <row r="302" spans="2:11" x14ac:dyDescent="0.3">
      <c r="B302" s="10">
        <v>43706</v>
      </c>
      <c r="C302" s="9">
        <v>1057.96780000068</v>
      </c>
      <c r="D302" s="5">
        <v>2228186.051</v>
      </c>
      <c r="E302" s="5">
        <v>31284951.511</v>
      </c>
      <c r="F302" s="5">
        <v>13114.5003000051</v>
      </c>
      <c r="G302" s="5">
        <v>1439.6469999998801</v>
      </c>
      <c r="H302" s="98">
        <v>1611</v>
      </c>
      <c r="I302" s="98">
        <v>0</v>
      </c>
      <c r="J302" s="8">
        <v>-2.50959594904998</v>
      </c>
      <c r="K302" s="8">
        <v>-1.0355135598511001</v>
      </c>
    </row>
    <row r="303" spans="2:11" x14ac:dyDescent="0.3">
      <c r="B303" s="10">
        <v>43707</v>
      </c>
      <c r="C303" s="9">
        <v>1057.78409999982</v>
      </c>
      <c r="D303" s="5">
        <v>2238596.9810000001</v>
      </c>
      <c r="E303" s="5">
        <v>31209500.506000001</v>
      </c>
      <c r="F303" s="5">
        <v>10207.9025000036</v>
      </c>
      <c r="G303" s="5">
        <v>0</v>
      </c>
      <c r="H303" s="98">
        <v>1614</v>
      </c>
      <c r="I303" s="98">
        <v>0</v>
      </c>
      <c r="J303" s="8">
        <v>-2.4624046673306998</v>
      </c>
      <c r="K303" s="8">
        <v>-1.03864514069573</v>
      </c>
    </row>
    <row r="304" spans="2:11" x14ac:dyDescent="0.3">
      <c r="B304" s="10">
        <v>43710</v>
      </c>
      <c r="C304" s="9">
        <v>1057.9471000004601</v>
      </c>
      <c r="D304" s="5">
        <v>2250297.5159999998</v>
      </c>
      <c r="E304" s="5">
        <v>31340755.579</v>
      </c>
      <c r="F304" s="5">
        <v>17915.309399992198</v>
      </c>
      <c r="G304" s="5">
        <v>3911.55530000106</v>
      </c>
      <c r="H304" s="98">
        <v>1622</v>
      </c>
      <c r="I304" s="98">
        <v>0</v>
      </c>
      <c r="J304" s="8">
        <v>-2.4078937956255699</v>
      </c>
      <c r="K304" s="8">
        <v>-1.01069808138527</v>
      </c>
    </row>
    <row r="305" spans="2:11" x14ac:dyDescent="0.3">
      <c r="B305" s="10">
        <v>43711</v>
      </c>
      <c r="C305" s="9">
        <v>1057.9847999997401</v>
      </c>
      <c r="D305" s="5">
        <v>2260712.659</v>
      </c>
      <c r="E305" s="5">
        <v>31242781.368999999</v>
      </c>
      <c r="F305" s="5">
        <v>11878.426100000701</v>
      </c>
      <c r="G305" s="5">
        <v>2109.9270999990399</v>
      </c>
      <c r="H305" s="98">
        <v>1623</v>
      </c>
      <c r="I305" s="98">
        <v>0</v>
      </c>
      <c r="J305" s="8">
        <v>-2.5283895832580998</v>
      </c>
      <c r="K305" s="8">
        <v>-1.0525502954860699</v>
      </c>
    </row>
    <row r="306" spans="2:11" x14ac:dyDescent="0.3">
      <c r="B306" s="10">
        <v>43712</v>
      </c>
      <c r="C306" s="9">
        <v>1058.6342999991</v>
      </c>
      <c r="D306" s="5">
        <v>2269764.7949999999</v>
      </c>
      <c r="E306" s="5">
        <v>31286372.456999999</v>
      </c>
      <c r="F306" s="5">
        <v>11922.624500006399</v>
      </c>
      <c r="G306" s="5">
        <v>4682.76439999789</v>
      </c>
      <c r="H306" s="98">
        <v>1625</v>
      </c>
      <c r="I306" s="98">
        <v>0</v>
      </c>
      <c r="J306" s="8">
        <v>-2.4528733134466201</v>
      </c>
      <c r="K306" s="8">
        <v>-1.02304648861355</v>
      </c>
    </row>
    <row r="307" spans="2:11" x14ac:dyDescent="0.3">
      <c r="B307" s="10">
        <v>43713</v>
      </c>
      <c r="C307" s="9">
        <v>1058.9693</v>
      </c>
      <c r="D307" s="5">
        <v>2297947.0350000001</v>
      </c>
      <c r="E307" s="5">
        <v>31321349.109000001</v>
      </c>
      <c r="F307" s="5">
        <v>29803.592700004599</v>
      </c>
      <c r="G307" s="5">
        <v>3869.0916000008601</v>
      </c>
      <c r="H307" s="98">
        <v>1629</v>
      </c>
      <c r="I307" s="98">
        <v>0</v>
      </c>
      <c r="J307" s="8">
        <v>-2.3094898324307001</v>
      </c>
      <c r="K307" s="8">
        <v>-0.96633178503725503</v>
      </c>
    </row>
    <row r="308" spans="2:11" x14ac:dyDescent="0.3">
      <c r="B308" s="10">
        <v>43714</v>
      </c>
      <c r="C308" s="9">
        <v>1059.37759999931</v>
      </c>
      <c r="D308" s="5">
        <v>2315961.6340000001</v>
      </c>
      <c r="E308" s="5">
        <v>31200481.215999998</v>
      </c>
      <c r="F308" s="5">
        <v>16168.596399992701</v>
      </c>
      <c r="G308" s="5">
        <v>0</v>
      </c>
      <c r="H308" s="98">
        <v>1633</v>
      </c>
      <c r="I308" s="98">
        <v>0</v>
      </c>
      <c r="J308" s="8">
        <v>-2.1842615082241501</v>
      </c>
      <c r="K308" s="8">
        <v>-0.91024362839470996</v>
      </c>
    </row>
    <row r="309" spans="2:11" x14ac:dyDescent="0.3">
      <c r="B309" s="10">
        <v>43717</v>
      </c>
      <c r="C309" s="9">
        <v>1059.41939999908</v>
      </c>
      <c r="D309" s="5">
        <v>2316449.2960000001</v>
      </c>
      <c r="E309" s="5">
        <v>31337290.557</v>
      </c>
      <c r="F309" s="5">
        <v>10820.4406999946</v>
      </c>
      <c r="G309" s="5">
        <v>9144.4106999933701</v>
      </c>
      <c r="H309" s="98">
        <v>1629</v>
      </c>
      <c r="I309" s="98">
        <v>0</v>
      </c>
      <c r="J309" s="8">
        <v>-2.12268504426538</v>
      </c>
      <c r="K309" s="8">
        <v>-0.87750092149235603</v>
      </c>
    </row>
    <row r="310" spans="2:11" x14ac:dyDescent="0.3">
      <c r="B310" s="10">
        <v>43718</v>
      </c>
      <c r="C310" s="9">
        <v>1059.4241000004099</v>
      </c>
      <c r="D310" s="5">
        <v>2311114.8849999998</v>
      </c>
      <c r="E310" s="5">
        <v>31446846.798</v>
      </c>
      <c r="F310" s="5">
        <v>3234.78400000185</v>
      </c>
      <c r="G310" s="5">
        <v>8279.8084000051003</v>
      </c>
      <c r="H310" s="98">
        <v>1629</v>
      </c>
      <c r="I310" s="98">
        <v>0</v>
      </c>
      <c r="J310" s="8">
        <v>-2.1507972995314</v>
      </c>
      <c r="K310" s="8">
        <v>-0.89358784506839595</v>
      </c>
    </row>
    <row r="311" spans="2:11" x14ac:dyDescent="0.3">
      <c r="B311" s="10">
        <v>43719</v>
      </c>
      <c r="C311" s="9">
        <v>1059.16730000079</v>
      </c>
      <c r="D311" s="5">
        <v>2313861.61</v>
      </c>
      <c r="E311" s="5">
        <v>31417351.925999999</v>
      </c>
      <c r="F311" s="5">
        <v>5614.0800999999001</v>
      </c>
      <c r="G311" s="5">
        <v>2491.9153999984301</v>
      </c>
      <c r="H311" s="98">
        <v>1628</v>
      </c>
      <c r="I311" s="98">
        <v>0</v>
      </c>
      <c r="J311" s="8">
        <v>-2.22183434871476</v>
      </c>
      <c r="K311" s="8">
        <v>-0.93904478963850102</v>
      </c>
    </row>
    <row r="312" spans="2:11" x14ac:dyDescent="0.3">
      <c r="B312" s="10">
        <v>43720</v>
      </c>
      <c r="C312" s="9">
        <v>1059.4581000004</v>
      </c>
      <c r="D312" s="5">
        <v>2287602.7919999999</v>
      </c>
      <c r="E312" s="5">
        <v>31626061.636</v>
      </c>
      <c r="F312" s="5">
        <v>3573.6347000002902</v>
      </c>
      <c r="G312" s="5">
        <v>28958.278699994102</v>
      </c>
      <c r="H312" s="98">
        <v>1628</v>
      </c>
      <c r="I312" s="98">
        <v>0</v>
      </c>
      <c r="J312" s="8">
        <v>-2.1802333070772901</v>
      </c>
      <c r="K312" s="8">
        <v>-0.91947993334633804</v>
      </c>
    </row>
    <row r="313" spans="2:11" x14ac:dyDescent="0.3">
      <c r="B313" s="10">
        <v>43721</v>
      </c>
      <c r="C313" s="9">
        <v>1059.2419000007201</v>
      </c>
      <c r="D313" s="5">
        <v>2305364.3489999999</v>
      </c>
      <c r="E313" s="5">
        <v>31692706.688000001</v>
      </c>
      <c r="F313" s="5">
        <v>17208.868999987801</v>
      </c>
      <c r="G313" s="5">
        <v>0</v>
      </c>
      <c r="H313" s="98">
        <v>1634</v>
      </c>
      <c r="I313" s="98">
        <v>0</v>
      </c>
      <c r="J313" s="8">
        <v>-2.2490110556937002</v>
      </c>
      <c r="K313" s="8">
        <v>-0.954184713746145</v>
      </c>
    </row>
    <row r="314" spans="2:11" x14ac:dyDescent="0.3">
      <c r="B314" s="10">
        <v>43724</v>
      </c>
      <c r="C314" s="9">
        <v>1059.14269999973</v>
      </c>
      <c r="D314" s="5">
        <v>2316706.827</v>
      </c>
      <c r="E314" s="5">
        <v>31760779.096999999</v>
      </c>
      <c r="F314" s="5">
        <v>17032.968499988299</v>
      </c>
      <c r="G314" s="5">
        <v>5471.8250999972197</v>
      </c>
      <c r="H314" s="98">
        <v>1631</v>
      </c>
      <c r="I314" s="98">
        <v>0</v>
      </c>
      <c r="J314" s="8">
        <v>-2.2929532809430402</v>
      </c>
      <c r="K314" s="8">
        <v>-0.97615352307002501</v>
      </c>
    </row>
    <row r="315" spans="2:11" x14ac:dyDescent="0.3">
      <c r="B315" s="10">
        <v>43725</v>
      </c>
      <c r="C315" s="9">
        <v>1059.1821999996901</v>
      </c>
      <c r="D315" s="5">
        <v>2329368.4210000001</v>
      </c>
      <c r="E315" s="5">
        <v>31761451.013999999</v>
      </c>
      <c r="F315" s="5">
        <v>11872.4540999979</v>
      </c>
      <c r="G315" s="5">
        <v>0</v>
      </c>
      <c r="H315" s="98">
        <v>1637</v>
      </c>
      <c r="I315" s="98">
        <v>0</v>
      </c>
      <c r="J315" s="8">
        <v>-2.3059796159977899</v>
      </c>
      <c r="K315" s="8">
        <v>-0.97895228632842202</v>
      </c>
    </row>
    <row r="316" spans="2:11" x14ac:dyDescent="0.3">
      <c r="B316" s="10">
        <v>43726</v>
      </c>
      <c r="C316" s="9">
        <v>1059.19360000081</v>
      </c>
      <c r="D316" s="5">
        <v>2329393.327</v>
      </c>
      <c r="E316" s="5">
        <v>31763343.101</v>
      </c>
      <c r="F316" s="5">
        <v>0</v>
      </c>
      <c r="G316" s="5">
        <v>0</v>
      </c>
      <c r="H316" s="98">
        <v>1637</v>
      </c>
      <c r="I316" s="98">
        <v>0</v>
      </c>
      <c r="J316" s="8">
        <v>-2.3059796159977899</v>
      </c>
      <c r="K316" s="8">
        <v>-0.97895228632842202</v>
      </c>
    </row>
    <row r="317" spans="2:11" x14ac:dyDescent="0.3">
      <c r="B317" s="10">
        <v>43727</v>
      </c>
      <c r="C317" s="9">
        <v>1059.2014000006</v>
      </c>
      <c r="D317" s="5">
        <v>2329410.5699999998</v>
      </c>
      <c r="E317" s="5">
        <v>31765130.813999999</v>
      </c>
      <c r="F317" s="5">
        <v>0</v>
      </c>
      <c r="G317" s="5">
        <v>0</v>
      </c>
      <c r="H317" s="98">
        <v>1637</v>
      </c>
      <c r="I317" s="98">
        <v>0</v>
      </c>
      <c r="J317" s="8">
        <v>-2.3059796159977899</v>
      </c>
      <c r="K317" s="8">
        <v>-0.97895228632842202</v>
      </c>
    </row>
    <row r="318" spans="2:11" x14ac:dyDescent="0.3">
      <c r="B318" s="10">
        <v>43728</v>
      </c>
      <c r="C318" s="9">
        <v>1059.2162999995101</v>
      </c>
      <c r="D318" s="5">
        <v>2329443.233</v>
      </c>
      <c r="E318" s="5">
        <v>31767128.767000001</v>
      </c>
      <c r="F318" s="5">
        <v>0</v>
      </c>
      <c r="G318" s="5">
        <v>0</v>
      </c>
      <c r="H318" s="98">
        <v>1637</v>
      </c>
      <c r="I318" s="98">
        <v>0</v>
      </c>
      <c r="J318" s="8">
        <v>-2.31848517838444</v>
      </c>
      <c r="K318" s="8">
        <v>-0.98138274245229695</v>
      </c>
    </row>
    <row r="319" spans="2:11" x14ac:dyDescent="0.3">
      <c r="B319" s="10">
        <v>43731</v>
      </c>
      <c r="C319" s="9">
        <v>1059.50149999931</v>
      </c>
      <c r="D319" s="5">
        <v>2328929.6710000001</v>
      </c>
      <c r="E319" s="5">
        <v>31899213.75</v>
      </c>
      <c r="F319" s="5">
        <v>5618.2003000006098</v>
      </c>
      <c r="G319" s="5">
        <v>6647.8532999977497</v>
      </c>
      <c r="H319" s="98">
        <v>1638</v>
      </c>
      <c r="I319" s="98">
        <v>0</v>
      </c>
      <c r="J319" s="8">
        <v>-2.2298141488900001</v>
      </c>
      <c r="K319" s="8">
        <v>-0.94131410539648597</v>
      </c>
    </row>
    <row r="320" spans="2:11" x14ac:dyDescent="0.3">
      <c r="B320" s="10">
        <v>43732</v>
      </c>
      <c r="C320" s="9">
        <v>1059.6063000001</v>
      </c>
      <c r="D320" s="5">
        <v>2328328.8939999999</v>
      </c>
      <c r="E320" s="5">
        <v>31814731.177999999</v>
      </c>
      <c r="F320" s="5">
        <v>3553.55099999905</v>
      </c>
      <c r="G320" s="5">
        <v>4337.9632000029096</v>
      </c>
      <c r="H320" s="98">
        <v>1637</v>
      </c>
      <c r="I320" s="98">
        <v>0</v>
      </c>
      <c r="J320" s="8">
        <v>-2.19472246697842</v>
      </c>
      <c r="K320" s="8">
        <v>-0.92913550092635</v>
      </c>
    </row>
    <row r="321" spans="2:11" x14ac:dyDescent="0.3">
      <c r="B321" s="10">
        <v>43733</v>
      </c>
      <c r="C321" s="9">
        <v>1059.4166000001101</v>
      </c>
      <c r="D321" s="5">
        <v>2332341.6860000002</v>
      </c>
      <c r="E321" s="5">
        <v>31282807.499000002</v>
      </c>
      <c r="F321" s="5">
        <v>9646.0347000062502</v>
      </c>
      <c r="G321" s="5">
        <v>5464.7327999994204</v>
      </c>
      <c r="H321" s="98">
        <v>1637</v>
      </c>
      <c r="I321" s="98">
        <v>0</v>
      </c>
      <c r="J321" s="8">
        <v>-2.19360645342385</v>
      </c>
      <c r="K321" s="8">
        <v>-0.92988964403684804</v>
      </c>
    </row>
    <row r="322" spans="2:11" x14ac:dyDescent="0.3">
      <c r="B322" s="10">
        <v>43734</v>
      </c>
      <c r="C322" s="9">
        <v>1059.5960000008299</v>
      </c>
      <c r="D322" s="5">
        <v>2335908.0920000002</v>
      </c>
      <c r="E322" s="5">
        <v>31335992.993999999</v>
      </c>
      <c r="F322" s="5">
        <v>8042.6881999969501</v>
      </c>
      <c r="G322" s="5">
        <v>5049.5755999982402</v>
      </c>
      <c r="H322" s="98">
        <v>1643</v>
      </c>
      <c r="I322" s="98">
        <v>0</v>
      </c>
      <c r="J322" s="8">
        <v>-2.08309108142566</v>
      </c>
      <c r="K322" s="8">
        <v>-0.88245032413215097</v>
      </c>
    </row>
    <row r="323" spans="2:11" x14ac:dyDescent="0.3">
      <c r="B323" s="10">
        <v>43735</v>
      </c>
      <c r="C323" s="9">
        <v>1059.8953000009101</v>
      </c>
      <c r="D323" s="5">
        <v>2338298.0389999999</v>
      </c>
      <c r="E323" s="5">
        <v>31646756.355999999</v>
      </c>
      <c r="F323" s="5">
        <v>1632.2366000004099</v>
      </c>
      <c r="G323" s="5">
        <v>0</v>
      </c>
      <c r="H323" s="98">
        <v>1647</v>
      </c>
      <c r="I323" s="98">
        <v>0</v>
      </c>
      <c r="J323" s="8">
        <v>-1.96137773266855</v>
      </c>
      <c r="K323" s="8">
        <v>-0.83275445244089497</v>
      </c>
    </row>
    <row r="324" spans="2:11" x14ac:dyDescent="0.3">
      <c r="B324" s="10">
        <v>43738</v>
      </c>
      <c r="C324" s="9">
        <v>1060.3073999993501</v>
      </c>
      <c r="D324" s="5">
        <v>2338352.628</v>
      </c>
      <c r="E324" s="5">
        <v>31364259.407000002</v>
      </c>
      <c r="F324" s="5">
        <v>10323.741899997</v>
      </c>
      <c r="G324" s="5">
        <v>6089.2798999995002</v>
      </c>
      <c r="H324" s="98">
        <v>1650</v>
      </c>
      <c r="I324" s="98">
        <v>0</v>
      </c>
      <c r="J324" s="8">
        <v>-1.87843391653405</v>
      </c>
      <c r="K324" s="8">
        <v>-0.79984099209923398</v>
      </c>
    </row>
    <row r="325" spans="2:11" x14ac:dyDescent="0.3">
      <c r="B325" s="10">
        <v>43739</v>
      </c>
      <c r="C325" s="9">
        <v>1060.48719999939</v>
      </c>
      <c r="D325" s="5">
        <v>2341980.0830000001</v>
      </c>
      <c r="E325" s="5">
        <v>32305903.583999999</v>
      </c>
      <c r="F325" s="5">
        <v>12567.0622999966</v>
      </c>
      <c r="G325" s="5">
        <v>9520.42069999874</v>
      </c>
      <c r="H325" s="98">
        <v>1651</v>
      </c>
      <c r="I325" s="98">
        <v>0</v>
      </c>
      <c r="J325" s="8">
        <v>-1.88600539205072</v>
      </c>
      <c r="K325" s="8">
        <v>-0.80163513776005901</v>
      </c>
    </row>
    <row r="326" spans="2:11" x14ac:dyDescent="0.3">
      <c r="B326" s="10">
        <v>43740</v>
      </c>
      <c r="C326" s="9">
        <v>1060.9669000003501</v>
      </c>
      <c r="D326" s="5">
        <v>2402597.986</v>
      </c>
      <c r="E326" s="5">
        <v>31781258.118000001</v>
      </c>
      <c r="F326" s="5">
        <v>59638.160899996801</v>
      </c>
      <c r="G326" s="5">
        <v>3502.0819999985401</v>
      </c>
      <c r="H326" s="98">
        <v>1658</v>
      </c>
      <c r="I326" s="98">
        <v>0</v>
      </c>
      <c r="J326" s="8">
        <v>-1.78368368895644</v>
      </c>
      <c r="K326" s="8">
        <v>-0.75856576285241295</v>
      </c>
    </row>
    <row r="327" spans="2:11" x14ac:dyDescent="0.3">
      <c r="B327" s="10">
        <v>43741</v>
      </c>
      <c r="C327" s="9">
        <v>1061.3660000003899</v>
      </c>
      <c r="D327" s="5">
        <v>2400247.2960000001</v>
      </c>
      <c r="E327" s="5">
        <v>32042442.175000001</v>
      </c>
      <c r="F327" s="5">
        <v>11083.9485000074</v>
      </c>
      <c r="G327" s="5">
        <v>14150.354399993999</v>
      </c>
      <c r="H327" s="98">
        <v>1657</v>
      </c>
      <c r="I327" s="98">
        <v>0</v>
      </c>
      <c r="J327" s="8">
        <v>-1.70887937317093</v>
      </c>
      <c r="K327" s="8">
        <v>-0.72588360819008801</v>
      </c>
    </row>
    <row r="328" spans="2:11" x14ac:dyDescent="0.3">
      <c r="B328" s="10">
        <v>43742</v>
      </c>
      <c r="C328" s="9">
        <v>1061.86260000058</v>
      </c>
      <c r="D328" s="5">
        <v>2413806.2850000001</v>
      </c>
      <c r="E328" s="5">
        <v>31910156.589000002</v>
      </c>
      <c r="F328" s="5">
        <v>11711.6086000055</v>
      </c>
      <c r="G328" s="5">
        <v>0</v>
      </c>
      <c r="H328" s="98">
        <v>1660</v>
      </c>
      <c r="I328" s="98">
        <v>0</v>
      </c>
      <c r="J328" s="8">
        <v>-1.5554304755732999</v>
      </c>
      <c r="K328" s="8">
        <v>-0.66196389457491001</v>
      </c>
    </row>
    <row r="329" spans="2:11" x14ac:dyDescent="0.3">
      <c r="B329" s="10">
        <v>43745</v>
      </c>
      <c r="C329" s="9">
        <v>1062.3192999996199</v>
      </c>
      <c r="D329" s="5">
        <v>2390673.31</v>
      </c>
      <c r="E329" s="5">
        <v>31936652.873</v>
      </c>
      <c r="F329" s="5">
        <v>6093.67310000211</v>
      </c>
      <c r="G329" s="5">
        <v>12238.8077999949</v>
      </c>
      <c r="H329" s="98">
        <v>1666</v>
      </c>
      <c r="I329" s="98">
        <v>0</v>
      </c>
      <c r="J329" s="8">
        <v>-1.4255756305537901</v>
      </c>
      <c r="K329" s="8">
        <v>-0.61092548221404297</v>
      </c>
    </row>
    <row r="330" spans="2:11" x14ac:dyDescent="0.3">
      <c r="B330" s="10">
        <v>43746</v>
      </c>
      <c r="C330" s="9">
        <v>1060.8205999992799</v>
      </c>
      <c r="D330" s="5">
        <v>2391207.8029999998</v>
      </c>
      <c r="E330" s="5">
        <v>31940695.237</v>
      </c>
      <c r="F330" s="5">
        <v>10407.642800003299</v>
      </c>
      <c r="G330" s="5">
        <v>6724.4472000002897</v>
      </c>
      <c r="H330" s="98">
        <v>1676</v>
      </c>
      <c r="I330" s="98">
        <v>0</v>
      </c>
      <c r="J330" s="8">
        <v>-1.5765912694441799</v>
      </c>
      <c r="K330" s="8">
        <v>-0.702953328798685</v>
      </c>
    </row>
    <row r="331" spans="2:11" x14ac:dyDescent="0.3">
      <c r="B331" s="10">
        <v>43747</v>
      </c>
      <c r="C331" s="9">
        <v>1061.24980000034</v>
      </c>
      <c r="D331" s="5">
        <v>2389427.6609999998</v>
      </c>
      <c r="E331" s="5">
        <v>32013960.177000001</v>
      </c>
      <c r="F331" s="5">
        <v>12123.7978000045</v>
      </c>
      <c r="G331" s="5">
        <v>14712.8350999951</v>
      </c>
      <c r="H331" s="98">
        <v>1675</v>
      </c>
      <c r="I331" s="98">
        <v>0</v>
      </c>
      <c r="J331" s="8">
        <v>-1.4007702055096201</v>
      </c>
      <c r="K331" s="8">
        <v>-0.621714493919171</v>
      </c>
    </row>
    <row r="332" spans="2:11" x14ac:dyDescent="0.3">
      <c r="B332" s="10">
        <v>43748</v>
      </c>
      <c r="C332" s="9">
        <v>1061.40799999982</v>
      </c>
      <c r="D332" s="5">
        <v>2392024.2289999998</v>
      </c>
      <c r="E332" s="5">
        <v>31978734.197000001</v>
      </c>
      <c r="F332" s="5">
        <v>4010.9805999994301</v>
      </c>
      <c r="G332" s="5">
        <v>1900.2206999994801</v>
      </c>
      <c r="H332" s="98">
        <v>1673</v>
      </c>
      <c r="I332" s="98">
        <v>0</v>
      </c>
      <c r="J332" s="8">
        <v>-1.28490398060057</v>
      </c>
      <c r="K332" s="8">
        <v>-0.57442210093813595</v>
      </c>
    </row>
    <row r="333" spans="2:11" x14ac:dyDescent="0.3">
      <c r="B333" s="10">
        <v>43749</v>
      </c>
      <c r="C333" s="9">
        <v>1061.2965999990699</v>
      </c>
      <c r="D333" s="5">
        <v>2403521.0809999998</v>
      </c>
      <c r="E333" s="5">
        <v>32060810.977000002</v>
      </c>
      <c r="F333" s="5">
        <v>11069.5766000003</v>
      </c>
      <c r="G333" s="5">
        <v>0</v>
      </c>
      <c r="H333" s="98">
        <v>1678</v>
      </c>
      <c r="I333" s="98">
        <v>0</v>
      </c>
      <c r="J333" s="8">
        <v>-1.23391173102755</v>
      </c>
      <c r="K333" s="8">
        <v>-0.56022643975120401</v>
      </c>
    </row>
    <row r="334" spans="2:11" x14ac:dyDescent="0.3">
      <c r="B334" s="10">
        <v>43752</v>
      </c>
      <c r="C334" s="9">
        <v>1061.00760000013</v>
      </c>
      <c r="D334" s="5">
        <v>2403215.6379999998</v>
      </c>
      <c r="E334" s="5">
        <v>32168599.692000002</v>
      </c>
      <c r="F334" s="5">
        <v>5883.8021000027702</v>
      </c>
      <c r="G334" s="5">
        <v>4047.23849999905</v>
      </c>
      <c r="H334" s="98">
        <v>1675</v>
      </c>
      <c r="I334" s="98">
        <v>0</v>
      </c>
      <c r="J334" s="8">
        <v>-1.20000613550474</v>
      </c>
      <c r="K334" s="8">
        <v>-0.54390213206261295</v>
      </c>
    </row>
    <row r="335" spans="2:11" x14ac:dyDescent="0.3">
      <c r="B335" s="10">
        <v>43753</v>
      </c>
      <c r="C335" s="9">
        <v>1061.3210000004599</v>
      </c>
      <c r="D335" s="5">
        <v>2394008.0920000002</v>
      </c>
      <c r="E335" s="5">
        <v>32595384.114999998</v>
      </c>
      <c r="F335" s="5">
        <v>4643.0609000027198</v>
      </c>
      <c r="G335" s="5">
        <v>13987.4060000032</v>
      </c>
      <c r="H335" s="98">
        <v>1676</v>
      </c>
      <c r="I335" s="98">
        <v>0</v>
      </c>
      <c r="J335" s="8">
        <v>-1.1526385610704899</v>
      </c>
      <c r="K335" s="8">
        <v>-0.52182522890507199</v>
      </c>
    </row>
    <row r="336" spans="2:11" x14ac:dyDescent="0.3">
      <c r="B336" s="10">
        <v>43754</v>
      </c>
      <c r="C336" s="9">
        <v>1061.1164999995401</v>
      </c>
      <c r="D336" s="5">
        <v>2367764.5490000001</v>
      </c>
      <c r="E336" s="5">
        <v>32400361.294</v>
      </c>
      <c r="F336" s="5">
        <v>1451.2083999998899</v>
      </c>
      <c r="G336" s="5">
        <v>25748.448300004002</v>
      </c>
      <c r="H336" s="98">
        <v>1675</v>
      </c>
      <c r="I336" s="98">
        <v>0</v>
      </c>
      <c r="J336" s="8">
        <v>-1.21969959656599</v>
      </c>
      <c r="K336" s="8">
        <v>-0.55337999693074402</v>
      </c>
    </row>
    <row r="337" spans="2:11" x14ac:dyDescent="0.3">
      <c r="B337" s="10">
        <v>43755</v>
      </c>
      <c r="C337" s="9">
        <v>1060.42270000093</v>
      </c>
      <c r="D337" s="5">
        <v>2371017.56</v>
      </c>
      <c r="E337" s="5">
        <v>32341156.318</v>
      </c>
      <c r="F337" s="5">
        <v>10531.5576999933</v>
      </c>
      <c r="G337" s="5">
        <v>6003.9636000022301</v>
      </c>
      <c r="H337" s="98">
        <v>1679</v>
      </c>
      <c r="I337" s="98">
        <v>0</v>
      </c>
      <c r="J337" s="8">
        <v>-1.27152038296845</v>
      </c>
      <c r="K337" s="8">
        <v>-0.58409802313053705</v>
      </c>
    </row>
    <row r="338" spans="2:11" x14ac:dyDescent="0.3">
      <c r="B338" s="10">
        <v>43756</v>
      </c>
      <c r="C338" s="9">
        <v>1059.1362999994301</v>
      </c>
      <c r="D338" s="5">
        <v>2382267.8509999998</v>
      </c>
      <c r="E338" s="5">
        <v>32421939.576000001</v>
      </c>
      <c r="F338" s="5">
        <v>13337.717700004599</v>
      </c>
      <c r="G338" s="5">
        <v>0</v>
      </c>
      <c r="H338" s="98">
        <v>1683</v>
      </c>
      <c r="I338" s="98">
        <v>0</v>
      </c>
      <c r="J338" s="8">
        <v>-1.46123352677569</v>
      </c>
      <c r="K338" s="8">
        <v>-0.70286095680785399</v>
      </c>
    </row>
    <row r="339" spans="2:11" x14ac:dyDescent="0.3">
      <c r="B339" s="10">
        <v>43759</v>
      </c>
      <c r="C339" s="9">
        <v>1058.00730000064</v>
      </c>
      <c r="D339" s="5">
        <v>2341663.352</v>
      </c>
      <c r="E339" s="5">
        <v>32305084.423</v>
      </c>
      <c r="F339" s="5">
        <v>4804.3478000015002</v>
      </c>
      <c r="G339" s="5">
        <v>25010.1491999924</v>
      </c>
      <c r="H339" s="98">
        <v>1671</v>
      </c>
      <c r="I339" s="98">
        <v>0</v>
      </c>
      <c r="J339" s="8">
        <v>-1.6518326115856301</v>
      </c>
      <c r="K339" s="8">
        <v>-0.78722449714587095</v>
      </c>
    </row>
    <row r="340" spans="2:11" x14ac:dyDescent="0.3">
      <c r="B340" s="10">
        <v>43760</v>
      </c>
      <c r="C340" s="9">
        <v>1056.6314000002999</v>
      </c>
      <c r="D340" s="5">
        <v>2338780.003</v>
      </c>
      <c r="E340" s="5">
        <v>32232269.030999999</v>
      </c>
      <c r="F340" s="5">
        <v>4612.0284999981504</v>
      </c>
      <c r="G340" s="5">
        <v>4458.7070999965099</v>
      </c>
      <c r="H340" s="98">
        <v>1663</v>
      </c>
      <c r="I340" s="98">
        <v>0</v>
      </c>
      <c r="J340" s="8">
        <v>-1.83362798440066</v>
      </c>
      <c r="K340" s="8">
        <v>-0.92918468159132295</v>
      </c>
    </row>
    <row r="341" spans="2:11" x14ac:dyDescent="0.3">
      <c r="B341" s="10">
        <v>43761</v>
      </c>
      <c r="C341" s="9">
        <v>1055.25439999998</v>
      </c>
      <c r="D341" s="5">
        <v>2328214.8870000001</v>
      </c>
      <c r="E341" s="5">
        <v>32136540.460999999</v>
      </c>
      <c r="F341" s="5">
        <v>2127.4492000006098</v>
      </c>
      <c r="G341" s="5">
        <v>9251.0953000038899</v>
      </c>
      <c r="H341" s="98">
        <v>1658</v>
      </c>
      <c r="I341" s="98">
        <v>0</v>
      </c>
      <c r="J341" s="8">
        <v>-2.00797038050223</v>
      </c>
      <c r="K341" s="8">
        <v>-1.0432247774224399</v>
      </c>
    </row>
    <row r="342" spans="2:11" x14ac:dyDescent="0.3">
      <c r="B342" s="10">
        <v>43762</v>
      </c>
      <c r="C342" s="9">
        <v>1055.38489999995</v>
      </c>
      <c r="D342" s="5">
        <v>2295480.4870000002</v>
      </c>
      <c r="E342" s="5">
        <v>31866462.649999999</v>
      </c>
      <c r="F342" s="5">
        <v>1342.7336999997499</v>
      </c>
      <c r="G342" s="5">
        <v>32632.067000001702</v>
      </c>
      <c r="H342" s="98">
        <v>1647</v>
      </c>
      <c r="I342" s="98">
        <v>0</v>
      </c>
      <c r="J342" s="8">
        <v>-1.93927365817035</v>
      </c>
      <c r="K342" s="8">
        <v>-1.01179732455057</v>
      </c>
    </row>
    <row r="343" spans="2:11" x14ac:dyDescent="0.3">
      <c r="B343" s="10">
        <v>43763</v>
      </c>
      <c r="C343" s="9">
        <v>1055.0127000007799</v>
      </c>
      <c r="D343" s="5">
        <v>2295232.2680000002</v>
      </c>
      <c r="E343" s="5">
        <v>31523146.75</v>
      </c>
      <c r="F343" s="5">
        <v>531.93690000008803</v>
      </c>
      <c r="G343" s="5">
        <v>0</v>
      </c>
      <c r="H343" s="98">
        <v>1648</v>
      </c>
      <c r="I343" s="98">
        <v>0</v>
      </c>
      <c r="J343" s="8">
        <v>-1.9380912463839199</v>
      </c>
      <c r="K343" s="8">
        <v>-1.0033980481875899</v>
      </c>
    </row>
    <row r="344" spans="2:11" x14ac:dyDescent="0.3">
      <c r="B344" s="10">
        <v>43766</v>
      </c>
      <c r="C344" s="9">
        <v>1054.7389000002299</v>
      </c>
      <c r="D344" s="5">
        <v>2273735.6850000001</v>
      </c>
      <c r="E344" s="5">
        <v>31415530.112</v>
      </c>
      <c r="F344" s="5">
        <v>2514.0830000005699</v>
      </c>
      <c r="G344" s="5">
        <v>8561.1458999961596</v>
      </c>
      <c r="H344" s="98">
        <v>1634</v>
      </c>
      <c r="I344" s="98">
        <v>0</v>
      </c>
      <c r="J344" s="8">
        <v>-1.9586992916047199</v>
      </c>
      <c r="K344" s="8">
        <v>-1.01814224971349</v>
      </c>
    </row>
    <row r="345" spans="2:11" x14ac:dyDescent="0.3">
      <c r="B345" s="10">
        <v>43767</v>
      </c>
      <c r="C345" s="9">
        <v>1053.8286000005901</v>
      </c>
      <c r="D345" s="5">
        <v>2258957.5</v>
      </c>
      <c r="E345" s="5">
        <v>31281790.901000001</v>
      </c>
      <c r="F345" s="5">
        <v>1992.9331999998501</v>
      </c>
      <c r="G345" s="5">
        <v>14154.0981000066</v>
      </c>
      <c r="H345" s="98">
        <v>1631</v>
      </c>
      <c r="I345" s="98">
        <v>0</v>
      </c>
      <c r="J345" s="8">
        <v>-2.10191411231426</v>
      </c>
      <c r="K345" s="8">
        <v>-1.1078978323748701</v>
      </c>
    </row>
    <row r="346" spans="2:11" x14ac:dyDescent="0.3">
      <c r="B346" s="10">
        <v>43768</v>
      </c>
      <c r="C346" s="9">
        <v>1053.2013000007701</v>
      </c>
      <c r="D346" s="5">
        <v>2263671.8509999998</v>
      </c>
      <c r="E346" s="5">
        <v>31151177.938999999</v>
      </c>
      <c r="F346" s="5">
        <v>5752.9360999986502</v>
      </c>
      <c r="G346" s="5">
        <v>0</v>
      </c>
      <c r="H346" s="98">
        <v>1632</v>
      </c>
      <c r="I346" s="98">
        <v>0</v>
      </c>
      <c r="J346" s="8">
        <v>-2.1450821217040401</v>
      </c>
      <c r="K346" s="8">
        <v>-1.11680601704393</v>
      </c>
    </row>
    <row r="347" spans="2:11" x14ac:dyDescent="0.3">
      <c r="B347" s="10">
        <v>43769</v>
      </c>
      <c r="C347" s="9">
        <v>1053.1557</v>
      </c>
      <c r="D347" s="5">
        <v>2263573.8169999998</v>
      </c>
      <c r="E347" s="5">
        <v>31151352.147999998</v>
      </c>
      <c r="F347" s="5">
        <v>0</v>
      </c>
      <c r="G347" s="5">
        <v>0</v>
      </c>
      <c r="H347" s="98">
        <v>1632</v>
      </c>
      <c r="I347" s="98">
        <v>0</v>
      </c>
      <c r="J347" s="8">
        <v>-2.1512242004100699</v>
      </c>
      <c r="K347" s="8">
        <v>-1.1082560543600299</v>
      </c>
    </row>
    <row r="348" spans="2:11" x14ac:dyDescent="0.3">
      <c r="B348" s="10">
        <v>43770</v>
      </c>
      <c r="C348" s="9">
        <v>1053.13299999945</v>
      </c>
      <c r="D348" s="5">
        <v>2263525.054</v>
      </c>
      <c r="E348" s="5">
        <v>31152203.868000001</v>
      </c>
      <c r="F348" s="5">
        <v>0</v>
      </c>
      <c r="G348" s="5">
        <v>0</v>
      </c>
      <c r="H348" s="98">
        <v>1632</v>
      </c>
      <c r="I348" s="98">
        <v>0</v>
      </c>
      <c r="J348" s="8">
        <v>-2.1512242004100699</v>
      </c>
      <c r="K348" s="8">
        <v>-1.1082560543600299</v>
      </c>
    </row>
    <row r="349" spans="2:11" x14ac:dyDescent="0.3">
      <c r="B349" s="10">
        <v>43773</v>
      </c>
      <c r="C349" s="9">
        <v>1052.40389999934</v>
      </c>
      <c r="D349" s="5">
        <v>2238356.71</v>
      </c>
      <c r="E349" s="5">
        <v>30830520.122000001</v>
      </c>
      <c r="F349" s="5">
        <v>9118.0582000017203</v>
      </c>
      <c r="G349" s="5">
        <v>15062.5562999994</v>
      </c>
      <c r="H349" s="98">
        <v>1613</v>
      </c>
      <c r="I349" s="98">
        <v>0</v>
      </c>
      <c r="J349" s="8">
        <v>-2.2823096539141301</v>
      </c>
      <c r="K349" s="8">
        <v>-1.2077517099714901</v>
      </c>
    </row>
    <row r="350" spans="2:11" x14ac:dyDescent="0.3">
      <c r="B350" s="10">
        <v>43774</v>
      </c>
      <c r="C350" s="9">
        <v>1052.0820000004001</v>
      </c>
      <c r="D350" s="5">
        <v>2217655.6869999999</v>
      </c>
      <c r="E350" s="5">
        <v>30537759.539000001</v>
      </c>
      <c r="F350" s="5">
        <v>5830.53419999778</v>
      </c>
      <c r="G350" s="5">
        <v>24856.139999985699</v>
      </c>
      <c r="H350" s="98">
        <v>1606</v>
      </c>
      <c r="I350" s="98">
        <v>0</v>
      </c>
      <c r="J350" s="8">
        <v>-2.43429184380875</v>
      </c>
      <c r="K350" s="8">
        <v>-1.2658504300507001</v>
      </c>
    </row>
    <row r="351" spans="2:11" x14ac:dyDescent="0.3">
      <c r="B351" s="10">
        <v>43775</v>
      </c>
      <c r="C351" s="9">
        <v>1052.11739999987</v>
      </c>
      <c r="D351" s="5">
        <v>2200590.7140000002</v>
      </c>
      <c r="E351" s="5">
        <v>30114780.708999999</v>
      </c>
      <c r="F351" s="5">
        <v>1935.11680000089</v>
      </c>
      <c r="G351" s="5">
        <v>18225.710799992099</v>
      </c>
      <c r="H351" s="98">
        <v>1600</v>
      </c>
      <c r="I351" s="98">
        <v>0</v>
      </c>
      <c r="J351" s="8">
        <v>-2.4684047698538101</v>
      </c>
      <c r="K351" s="8">
        <v>-1.27146885257025</v>
      </c>
    </row>
    <row r="352" spans="2:11" x14ac:dyDescent="0.3">
      <c r="B352" s="10">
        <v>43776</v>
      </c>
      <c r="C352" s="9">
        <v>1051.96360000037</v>
      </c>
      <c r="D352" s="5">
        <v>2197101.122</v>
      </c>
      <c r="E352" s="5">
        <v>29796850.515000001</v>
      </c>
      <c r="F352" s="5">
        <v>4124.63880000263</v>
      </c>
      <c r="G352" s="5">
        <v>7136.0423000007904</v>
      </c>
      <c r="H352" s="98">
        <v>1598</v>
      </c>
      <c r="I352" s="98">
        <v>0</v>
      </c>
      <c r="J352" s="8">
        <v>-2.4760409417795</v>
      </c>
      <c r="K352" s="8">
        <v>-1.2915472165750499</v>
      </c>
    </row>
    <row r="353" spans="2:11" x14ac:dyDescent="0.3">
      <c r="B353" s="10">
        <v>43777</v>
      </c>
      <c r="C353" s="9">
        <v>1053.1871000006799</v>
      </c>
      <c r="D353" s="5">
        <v>2200007.7110000001</v>
      </c>
      <c r="E353" s="5">
        <v>29808315.348000001</v>
      </c>
      <c r="F353" s="5">
        <v>333.59040000010299</v>
      </c>
      <c r="G353" s="5">
        <v>0</v>
      </c>
      <c r="H353" s="98">
        <v>1599</v>
      </c>
      <c r="I353" s="98">
        <v>0</v>
      </c>
      <c r="J353" s="8">
        <v>-2.2594333250526701</v>
      </c>
      <c r="K353" s="8">
        <v>-1.1950190438583399</v>
      </c>
    </row>
    <row r="354" spans="2:11" x14ac:dyDescent="0.3">
      <c r="B354" s="10">
        <v>43780</v>
      </c>
      <c r="C354" s="9">
        <v>1053.3464999999901</v>
      </c>
      <c r="D354" s="5">
        <v>2182949.54</v>
      </c>
      <c r="E354" s="5">
        <v>29768267.561999999</v>
      </c>
      <c r="F354" s="5">
        <v>3356.6666000001101</v>
      </c>
      <c r="G354" s="5">
        <v>13722.4937999994</v>
      </c>
      <c r="H354" s="98">
        <v>1592</v>
      </c>
      <c r="I354" s="98">
        <v>0</v>
      </c>
      <c r="J354" s="8">
        <v>-2.1951643792708602</v>
      </c>
      <c r="K354" s="8">
        <v>-1.1563155342901199</v>
      </c>
    </row>
    <row r="355" spans="2:11" x14ac:dyDescent="0.3">
      <c r="B355" s="10">
        <v>43781</v>
      </c>
      <c r="C355" s="9">
        <v>1051.51769999973</v>
      </c>
      <c r="D355" s="5">
        <v>2188027.6340000001</v>
      </c>
      <c r="E355" s="5">
        <v>29676515.824999999</v>
      </c>
      <c r="F355" s="5">
        <v>11228.3291999996</v>
      </c>
      <c r="G355" s="5">
        <v>2794.71759999916</v>
      </c>
      <c r="H355" s="98">
        <v>1593</v>
      </c>
      <c r="I355" s="98">
        <v>0</v>
      </c>
      <c r="J355" s="8">
        <v>-2.4292285712799599</v>
      </c>
      <c r="K355" s="8">
        <v>-1.3330397362933599</v>
      </c>
    </row>
    <row r="356" spans="2:11" x14ac:dyDescent="0.3">
      <c r="B356" s="10">
        <v>43782</v>
      </c>
      <c r="C356" s="9">
        <v>1048.2938000001</v>
      </c>
      <c r="D356" s="5">
        <v>2165757.5610000002</v>
      </c>
      <c r="E356" s="5">
        <v>29737988.958999999</v>
      </c>
      <c r="F356" s="5">
        <v>2320.6645000018202</v>
      </c>
      <c r="G356" s="5">
        <v>17165.518200010101</v>
      </c>
      <c r="H356" s="98">
        <v>1583</v>
      </c>
      <c r="I356" s="98">
        <v>0</v>
      </c>
      <c r="J356" s="8">
        <v>-2.58743911764395</v>
      </c>
      <c r="K356" s="8">
        <v>-1.5408959963188</v>
      </c>
    </row>
    <row r="357" spans="2:11" x14ac:dyDescent="0.3">
      <c r="B357" s="10">
        <v>43783</v>
      </c>
      <c r="C357" s="9">
        <v>1039.8026999998799</v>
      </c>
      <c r="D357" s="5">
        <v>2140301.8390000002</v>
      </c>
      <c r="E357" s="5">
        <v>29154553.278000001</v>
      </c>
      <c r="F357" s="5">
        <v>1389.6866999995</v>
      </c>
      <c r="G357" s="5">
        <v>9000.0566000044291</v>
      </c>
      <c r="H357" s="98">
        <v>1574</v>
      </c>
      <c r="I357" s="98">
        <v>0</v>
      </c>
      <c r="J357" s="8">
        <v>-2.3802779120342201</v>
      </c>
      <c r="K357" s="8">
        <v>-2.5766089355274699</v>
      </c>
    </row>
    <row r="358" spans="2:11" x14ac:dyDescent="0.3">
      <c r="B358" s="10">
        <v>43784</v>
      </c>
      <c r="C358" s="9">
        <v>1046.11869999953</v>
      </c>
      <c r="D358" s="5">
        <v>2153757.4890000001</v>
      </c>
      <c r="E358" s="5">
        <v>29090015.541999999</v>
      </c>
      <c r="F358" s="5">
        <v>434.94089999981202</v>
      </c>
      <c r="G358" s="5">
        <v>0</v>
      </c>
      <c r="H358" s="98">
        <v>1575</v>
      </c>
      <c r="I358" s="98">
        <v>0</v>
      </c>
      <c r="J358" s="8">
        <v>-1.55737304632385</v>
      </c>
      <c r="K358" s="8">
        <v>-1.7960316305161499</v>
      </c>
    </row>
    <row r="359" spans="2:11" x14ac:dyDescent="0.3">
      <c r="B359" s="10">
        <v>43787</v>
      </c>
      <c r="C359" s="9">
        <v>1049.6033999994399</v>
      </c>
      <c r="D359" s="5">
        <v>2133030.2689999999</v>
      </c>
      <c r="E359" s="5">
        <v>28918970.754000001</v>
      </c>
      <c r="F359" s="5">
        <v>2255.4813000001</v>
      </c>
      <c r="G359" s="5">
        <v>10704.980599999401</v>
      </c>
      <c r="H359" s="98">
        <v>1550</v>
      </c>
      <c r="I359" s="98">
        <v>0</v>
      </c>
      <c r="J359" s="8">
        <v>-1.2195394741174801</v>
      </c>
      <c r="K359" s="8">
        <v>-1.4049834367578999</v>
      </c>
    </row>
    <row r="360" spans="2:11" x14ac:dyDescent="0.3">
      <c r="B360" s="10">
        <v>43788</v>
      </c>
      <c r="C360" s="9">
        <v>1050.1567000001701</v>
      </c>
      <c r="D360" s="5">
        <v>2130240.2009999999</v>
      </c>
      <c r="E360" s="5">
        <v>28702998.026999999</v>
      </c>
      <c r="F360" s="5">
        <v>1087.0874000005399</v>
      </c>
      <c r="G360" s="5">
        <v>4814.7282999977497</v>
      </c>
      <c r="H360" s="98">
        <v>1547</v>
      </c>
      <c r="I360" s="98">
        <v>0</v>
      </c>
      <c r="J360" s="8">
        <v>-1.1895538419448699</v>
      </c>
      <c r="K360" s="8">
        <v>-1.3673774817434601</v>
      </c>
    </row>
    <row r="361" spans="2:11" x14ac:dyDescent="0.3">
      <c r="B361" s="10">
        <v>43789</v>
      </c>
      <c r="C361" s="9">
        <v>1049.9769000001299</v>
      </c>
      <c r="D361" s="5">
        <v>2126842.5159999998</v>
      </c>
      <c r="E361" s="5">
        <v>28775042.602000002</v>
      </c>
      <c r="F361" s="5">
        <v>8328.7546000033599</v>
      </c>
      <c r="G361" s="5">
        <v>11217.432199999699</v>
      </c>
      <c r="H361" s="98">
        <v>1542</v>
      </c>
      <c r="I361" s="98">
        <v>0</v>
      </c>
      <c r="J361" s="8">
        <v>-1.20320866306065</v>
      </c>
      <c r="K361" s="8">
        <v>-1.4090930214661099</v>
      </c>
    </row>
    <row r="362" spans="2:11" x14ac:dyDescent="0.3">
      <c r="B362" s="10">
        <v>43790</v>
      </c>
      <c r="C362" s="9">
        <v>1049.0831000004</v>
      </c>
      <c r="D362" s="5">
        <v>2125709.7429999998</v>
      </c>
      <c r="E362" s="5">
        <v>28601512.585000001</v>
      </c>
      <c r="F362" s="5">
        <v>16373.9793000072</v>
      </c>
      <c r="G362" s="5">
        <v>15727.897400006699</v>
      </c>
      <c r="H362" s="98">
        <v>1536</v>
      </c>
      <c r="I362" s="98">
        <v>0</v>
      </c>
      <c r="J362" s="8">
        <v>-1.2765377306313901</v>
      </c>
      <c r="K362" s="8">
        <v>-1.4859123727874199</v>
      </c>
    </row>
    <row r="363" spans="2:11" x14ac:dyDescent="0.3">
      <c r="B363" s="10">
        <v>43791</v>
      </c>
      <c r="C363" s="9">
        <v>1049.29350000061</v>
      </c>
      <c r="D363" s="5">
        <v>2143070.108</v>
      </c>
      <c r="E363" s="5">
        <v>28650799.103999998</v>
      </c>
      <c r="F363" s="5">
        <v>16138.4731000066</v>
      </c>
      <c r="G363" s="5">
        <v>0</v>
      </c>
      <c r="H363" s="98">
        <v>1539</v>
      </c>
      <c r="I363" s="98">
        <v>0</v>
      </c>
      <c r="J363" s="8">
        <v>-1.2375844242287699</v>
      </c>
      <c r="K363" s="8">
        <v>-1.43287948080251</v>
      </c>
    </row>
    <row r="364" spans="2:11" x14ac:dyDescent="0.3">
      <c r="B364" s="10">
        <v>43794</v>
      </c>
      <c r="C364" s="9">
        <v>1050.1741000004099</v>
      </c>
      <c r="D364" s="5">
        <v>2118020.0260000001</v>
      </c>
      <c r="E364" s="5">
        <v>28421662.197999999</v>
      </c>
      <c r="F364" s="5">
        <v>1066.48970000073</v>
      </c>
      <c r="G364" s="5">
        <v>22370.9142999947</v>
      </c>
      <c r="H364" s="98">
        <v>1525</v>
      </c>
      <c r="I364" s="98">
        <v>0</v>
      </c>
      <c r="J364" s="8">
        <v>-1.1586293392829199</v>
      </c>
      <c r="K364" s="8">
        <v>-1.29162813849689</v>
      </c>
    </row>
    <row r="365" spans="2:11" x14ac:dyDescent="0.3">
      <c r="B365" s="10">
        <v>43795</v>
      </c>
      <c r="C365" s="9">
        <v>1050.55749999918</v>
      </c>
      <c r="D365" s="5">
        <v>2111925.5559999999</v>
      </c>
      <c r="E365" s="5">
        <v>28288774.293000001</v>
      </c>
      <c r="F365" s="5">
        <v>923.31919999979402</v>
      </c>
      <c r="G365" s="5">
        <v>7460.5791999995699</v>
      </c>
      <c r="H365" s="98">
        <v>1520</v>
      </c>
      <c r="I365" s="98">
        <v>0</v>
      </c>
      <c r="J365" s="8">
        <v>-1.1237204928183899</v>
      </c>
      <c r="K365" s="8">
        <v>-1.2155689815808699</v>
      </c>
    </row>
    <row r="366" spans="2:11" x14ac:dyDescent="0.3">
      <c r="B366" s="10">
        <v>43796</v>
      </c>
      <c r="C366" s="9">
        <v>1050.8630999997299</v>
      </c>
      <c r="D366" s="5">
        <v>2110239.2710000002</v>
      </c>
      <c r="E366" s="5">
        <v>28324798.647</v>
      </c>
      <c r="F366" s="5">
        <v>2850.0381999984402</v>
      </c>
      <c r="G366" s="5">
        <v>5039.34679999948</v>
      </c>
      <c r="H366" s="98">
        <v>1521</v>
      </c>
      <c r="I366" s="98">
        <v>0</v>
      </c>
      <c r="J366" s="8">
        <v>-1.09856018373284</v>
      </c>
      <c r="K366" s="8">
        <v>-1.20009812984244</v>
      </c>
    </row>
    <row r="367" spans="2:11" x14ac:dyDescent="0.3">
      <c r="B367" s="10">
        <v>43797</v>
      </c>
      <c r="C367" s="9">
        <v>1051.04499999993</v>
      </c>
      <c r="D367" s="5">
        <v>2108257.3480000002</v>
      </c>
      <c r="E367" s="5">
        <v>28731314.920000002</v>
      </c>
      <c r="F367" s="5">
        <v>816.33040000032599</v>
      </c>
      <c r="G367" s="5">
        <v>3049.51859999821</v>
      </c>
      <c r="H367" s="98">
        <v>1516</v>
      </c>
      <c r="I367" s="98">
        <v>0</v>
      </c>
      <c r="J367" s="8">
        <v>-1.0825080629219901</v>
      </c>
      <c r="K367" s="8">
        <v>-1.1536652934810301</v>
      </c>
    </row>
    <row r="368" spans="2:11" x14ac:dyDescent="0.3">
      <c r="B368" s="10">
        <v>43798</v>
      </c>
      <c r="C368" s="9">
        <v>1051.2510999999899</v>
      </c>
      <c r="D368" s="5">
        <v>2111324.102</v>
      </c>
      <c r="E368" s="5">
        <v>28156063.259</v>
      </c>
      <c r="F368" s="5">
        <v>2524.0518000014099</v>
      </c>
      <c r="G368" s="5">
        <v>0</v>
      </c>
      <c r="H368" s="98">
        <v>1518</v>
      </c>
      <c r="I368" s="98">
        <v>0</v>
      </c>
      <c r="J368" s="8">
        <v>-1.07230873738808</v>
      </c>
      <c r="K368" s="8">
        <v>-1.13144182572069</v>
      </c>
    </row>
    <row r="369" spans="2:11" x14ac:dyDescent="0.3">
      <c r="B369" s="10">
        <v>43801</v>
      </c>
      <c r="C369" s="9">
        <v>1051.27109999955</v>
      </c>
      <c r="D369" s="5">
        <v>2112280.2110000001</v>
      </c>
      <c r="E369" s="5">
        <v>28509408.295000002</v>
      </c>
      <c r="F369" s="5">
        <v>7369.84669999778</v>
      </c>
      <c r="G369" s="5">
        <v>5482.5288000032297</v>
      </c>
      <c r="H369" s="98">
        <v>1516</v>
      </c>
      <c r="I369" s="98">
        <v>0</v>
      </c>
      <c r="J369" s="8">
        <v>-1.06998101047429</v>
      </c>
      <c r="K369" s="8">
        <v>-1.1276964373773799</v>
      </c>
    </row>
    <row r="370" spans="2:11" x14ac:dyDescent="0.3">
      <c r="B370" s="10">
        <v>43802</v>
      </c>
      <c r="C370" s="9">
        <v>1051.12079999968</v>
      </c>
      <c r="D370" s="5">
        <v>2102311.5180000002</v>
      </c>
      <c r="E370" s="5">
        <v>28590352.030999999</v>
      </c>
      <c r="F370" s="5">
        <v>4518.8096999973104</v>
      </c>
      <c r="G370" s="5">
        <v>13715.392700001599</v>
      </c>
      <c r="H370" s="98">
        <v>1513</v>
      </c>
      <c r="I370" s="98">
        <v>0</v>
      </c>
      <c r="J370" s="8">
        <v>-1.0831664779343599</v>
      </c>
      <c r="K370" s="8">
        <v>-1.1245028174798799</v>
      </c>
    </row>
    <row r="371" spans="2:11" x14ac:dyDescent="0.3">
      <c r="B371" s="10">
        <v>43803</v>
      </c>
      <c r="C371" s="9">
        <v>1050.9250000007501</v>
      </c>
      <c r="D371" s="5">
        <v>2103201.4240000001</v>
      </c>
      <c r="E371" s="5">
        <v>28014031.82</v>
      </c>
      <c r="F371" s="5">
        <v>4669.0753000006098</v>
      </c>
      <c r="G371" s="5">
        <v>3449.62799999863</v>
      </c>
      <c r="H371" s="98">
        <v>1513</v>
      </c>
      <c r="I371" s="98">
        <v>0</v>
      </c>
      <c r="J371" s="8">
        <v>-1.1007462634879599</v>
      </c>
      <c r="K371" s="8">
        <v>-1.23478331147635</v>
      </c>
    </row>
    <row r="372" spans="2:11" x14ac:dyDescent="0.3">
      <c r="B372" s="10">
        <v>43804</v>
      </c>
      <c r="C372" s="9">
        <v>1051.41919999942</v>
      </c>
      <c r="D372" s="5">
        <v>2094777.416</v>
      </c>
      <c r="E372" s="5">
        <v>28291569.373</v>
      </c>
      <c r="F372" s="5">
        <v>1194.7173999995</v>
      </c>
      <c r="G372" s="5">
        <v>10147.514200002001</v>
      </c>
      <c r="H372" s="98">
        <v>1514</v>
      </c>
      <c r="I372" s="98">
        <v>0</v>
      </c>
      <c r="J372" s="8">
        <v>-1.0694519080898299</v>
      </c>
      <c r="K372" s="8">
        <v>-1.2346841811431699</v>
      </c>
    </row>
    <row r="373" spans="2:11" x14ac:dyDescent="0.3">
      <c r="B373" s="10">
        <v>43805</v>
      </c>
      <c r="C373" s="9">
        <v>1051.7519000005</v>
      </c>
      <c r="D373" s="5">
        <v>2103936.8480000002</v>
      </c>
      <c r="E373" s="5">
        <v>27916705.464000002</v>
      </c>
      <c r="F373" s="5">
        <v>8078.4870000034598</v>
      </c>
      <c r="G373" s="5">
        <v>0</v>
      </c>
      <c r="H373" s="98">
        <v>1515</v>
      </c>
      <c r="I373" s="98">
        <v>0</v>
      </c>
      <c r="J373" s="8">
        <v>-1.0353967417104299</v>
      </c>
      <c r="K373" s="8">
        <v>-1.1923684060675399</v>
      </c>
    </row>
    <row r="374" spans="2:11" x14ac:dyDescent="0.3">
      <c r="B374" s="10">
        <v>43808</v>
      </c>
      <c r="C374" s="9">
        <v>1052.46130000055</v>
      </c>
      <c r="D374" s="5">
        <v>2106313.83</v>
      </c>
      <c r="E374" s="5">
        <v>27722086.881999999</v>
      </c>
      <c r="F374" s="5">
        <v>8559.4530999958497</v>
      </c>
      <c r="G374" s="5">
        <v>4360.6419999972004</v>
      </c>
      <c r="H374" s="98">
        <v>1514</v>
      </c>
      <c r="I374" s="98">
        <v>0</v>
      </c>
      <c r="J374" s="8">
        <v>-0.98172126310237195</v>
      </c>
      <c r="K374" s="8">
        <v>-1.14206215429476</v>
      </c>
    </row>
    <row r="375" spans="2:11" x14ac:dyDescent="0.3">
      <c r="B375" s="10">
        <v>43809</v>
      </c>
      <c r="C375" s="9">
        <v>1052.8576999995901</v>
      </c>
      <c r="D375" s="5">
        <v>2094509.7320000001</v>
      </c>
      <c r="E375" s="5">
        <v>27651990.239</v>
      </c>
      <c r="F375" s="5">
        <v>3234.3440000005098</v>
      </c>
      <c r="G375" s="5">
        <v>15199.1615999937</v>
      </c>
      <c r="H375" s="98">
        <v>1509</v>
      </c>
      <c r="I375" s="98">
        <v>0</v>
      </c>
      <c r="J375" s="8">
        <v>-0.96031671273067298</v>
      </c>
      <c r="K375" s="8">
        <v>-1.1159209108736801</v>
      </c>
    </row>
    <row r="376" spans="2:11" x14ac:dyDescent="0.3">
      <c r="B376" s="10">
        <v>43810</v>
      </c>
      <c r="C376" s="9">
        <v>1053.5777000002599</v>
      </c>
      <c r="D376" s="5">
        <v>2096508.561</v>
      </c>
      <c r="E376" s="5">
        <v>27528485.238000002</v>
      </c>
      <c r="F376" s="5">
        <v>10153.8158999979</v>
      </c>
      <c r="G376" s="5">
        <v>9616.2214999944008</v>
      </c>
      <c r="H376" s="98">
        <v>1512</v>
      </c>
      <c r="I376" s="98">
        <v>0</v>
      </c>
      <c r="J376" s="8">
        <v>-0.89826185196761799</v>
      </c>
      <c r="K376" s="8">
        <v>-1.0285744962802701</v>
      </c>
    </row>
    <row r="377" spans="2:11" x14ac:dyDescent="0.3">
      <c r="B377" s="10">
        <v>43811</v>
      </c>
      <c r="C377" s="9">
        <v>1054.52969999984</v>
      </c>
      <c r="D377" s="5">
        <v>2091956.493</v>
      </c>
      <c r="E377" s="5">
        <v>28111170.331999999</v>
      </c>
      <c r="F377" s="5">
        <v>3071.3359999991999</v>
      </c>
      <c r="G377" s="5">
        <v>9184.3614999949896</v>
      </c>
      <c r="H377" s="98">
        <v>1506</v>
      </c>
      <c r="I377" s="98">
        <v>0</v>
      </c>
      <c r="J377" s="8">
        <v>-0.81766539511500003</v>
      </c>
      <c r="K377" s="8">
        <v>-0.91634636803610203</v>
      </c>
    </row>
    <row r="378" spans="2:11" x14ac:dyDescent="0.3">
      <c r="B378" s="10">
        <v>43812</v>
      </c>
      <c r="C378" s="9">
        <v>1055.1291000004901</v>
      </c>
      <c r="D378" s="5">
        <v>2097854.6260000002</v>
      </c>
      <c r="E378" s="5">
        <v>27575661.993999999</v>
      </c>
      <c r="F378" s="5">
        <v>4462.9610000029197</v>
      </c>
      <c r="G378" s="5">
        <v>0</v>
      </c>
      <c r="H378" s="98">
        <v>1509</v>
      </c>
      <c r="I378" s="98">
        <v>0</v>
      </c>
      <c r="J378" s="8">
        <v>-0.78499363951505097</v>
      </c>
      <c r="K378" s="8">
        <v>-0.88542484790468701</v>
      </c>
    </row>
    <row r="379" spans="2:11" x14ac:dyDescent="0.3">
      <c r="B379" s="10">
        <v>43815</v>
      </c>
      <c r="C379" s="9">
        <v>1056.4285000003899</v>
      </c>
      <c r="D379" s="5">
        <v>2091908.48</v>
      </c>
      <c r="E379" s="5">
        <v>27713158.677000001</v>
      </c>
      <c r="F379" s="5">
        <v>7900.6163000017395</v>
      </c>
      <c r="G379" s="5">
        <v>5730.5265000015497</v>
      </c>
      <c r="H379" s="98">
        <v>1505</v>
      </c>
      <c r="I379" s="98">
        <v>0</v>
      </c>
      <c r="J379" s="8">
        <v>-0.66933978654469695</v>
      </c>
      <c r="K379" s="8">
        <v>-0.73007651680290997</v>
      </c>
    </row>
    <row r="380" spans="2:11" x14ac:dyDescent="0.3">
      <c r="B380" s="10">
        <v>43816</v>
      </c>
      <c r="C380" s="9">
        <v>1058.6783000007299</v>
      </c>
      <c r="D380" s="5">
        <v>2104713.9920000001</v>
      </c>
      <c r="E380" s="5">
        <v>27984690.829</v>
      </c>
      <c r="F380" s="5">
        <v>16455.104400008899</v>
      </c>
      <c r="G380" s="5">
        <v>8567.3799999952298</v>
      </c>
      <c r="H380" s="98">
        <v>1502</v>
      </c>
      <c r="I380" s="98">
        <v>0</v>
      </c>
      <c r="J380" s="8">
        <v>-0.48794741412439202</v>
      </c>
      <c r="K380" s="8">
        <v>-0.50258276142358205</v>
      </c>
    </row>
    <row r="381" spans="2:11" x14ac:dyDescent="0.3">
      <c r="B381" s="10">
        <v>43817</v>
      </c>
      <c r="C381" s="9">
        <v>1058.88949999958</v>
      </c>
      <c r="D381" s="5">
        <v>2104935.0010000002</v>
      </c>
      <c r="E381" s="5">
        <v>28028832.022999998</v>
      </c>
      <c r="F381" s="5">
        <v>3431.8973999991999</v>
      </c>
      <c r="G381" s="5">
        <v>3619.73009999841</v>
      </c>
      <c r="H381" s="98">
        <v>1500</v>
      </c>
      <c r="I381" s="98">
        <v>0</v>
      </c>
      <c r="J381" s="8">
        <v>-0.43013864021304499</v>
      </c>
      <c r="K381" s="8">
        <v>-0.39120834542654798</v>
      </c>
    </row>
    <row r="382" spans="2:11" x14ac:dyDescent="0.3">
      <c r="B382" s="10">
        <v>43818</v>
      </c>
      <c r="C382" s="9">
        <v>1058.7532999999801</v>
      </c>
      <c r="D382" s="5">
        <v>2102276.7629999998</v>
      </c>
      <c r="E382" s="5">
        <v>28098105.804000001</v>
      </c>
      <c r="F382" s="5">
        <v>6588.9107000008198</v>
      </c>
      <c r="G382" s="5">
        <v>8843.8443000018597</v>
      </c>
      <c r="H382" s="98">
        <v>1499</v>
      </c>
      <c r="I382" s="98">
        <v>0</v>
      </c>
      <c r="J382" s="8">
        <v>-0.41469099689948102</v>
      </c>
      <c r="K382" s="8">
        <v>-0.378596967220801</v>
      </c>
    </row>
    <row r="383" spans="2:11" x14ac:dyDescent="0.3">
      <c r="B383" s="10">
        <v>43819</v>
      </c>
      <c r="C383" s="9">
        <v>1058.91349999979</v>
      </c>
      <c r="D383" s="5">
        <v>2113139.9720000001</v>
      </c>
      <c r="E383" s="5">
        <v>28025437.267999999</v>
      </c>
      <c r="F383" s="5">
        <v>9958.5036000013406</v>
      </c>
      <c r="G383" s="5">
        <v>0</v>
      </c>
      <c r="H383" s="98">
        <v>1501</v>
      </c>
      <c r="I383" s="98">
        <v>0</v>
      </c>
      <c r="J383" s="8">
        <v>-0.41156006729352201</v>
      </c>
      <c r="K383" s="8">
        <v>-0.38774300779005</v>
      </c>
    </row>
    <row r="384" spans="2:11" x14ac:dyDescent="0.3">
      <c r="B384" s="10">
        <v>43822</v>
      </c>
      <c r="C384" s="9">
        <v>1058.6389000006</v>
      </c>
      <c r="D384" s="5">
        <v>2144724.665</v>
      </c>
      <c r="E384" s="5">
        <v>28181072.679000001</v>
      </c>
      <c r="F384" s="5">
        <v>35259.841700017503</v>
      </c>
      <c r="G384" s="5">
        <v>4708.7003000006098</v>
      </c>
      <c r="H384" s="98">
        <v>1504</v>
      </c>
      <c r="I384" s="98">
        <v>0</v>
      </c>
      <c r="J384" s="8">
        <v>-0.43238770560537898</v>
      </c>
      <c r="K384" s="8">
        <v>-0.40809166643384698</v>
      </c>
    </row>
    <row r="385" spans="2:11" x14ac:dyDescent="0.3">
      <c r="B385" s="10">
        <v>43823</v>
      </c>
      <c r="C385" s="9">
        <v>1058.4081999994801</v>
      </c>
      <c r="D385" s="5">
        <v>2149171.8569999998</v>
      </c>
      <c r="E385" s="5">
        <v>28282522.772</v>
      </c>
      <c r="F385" s="5">
        <v>4643.2679999992297</v>
      </c>
      <c r="G385" s="5">
        <v>0</v>
      </c>
      <c r="H385" s="98">
        <v>1506</v>
      </c>
      <c r="I385" s="98">
        <v>0</v>
      </c>
      <c r="J385" s="8">
        <v>-0.45847774013554998</v>
      </c>
      <c r="K385" s="8">
        <v>-0.439057314150887</v>
      </c>
    </row>
    <row r="386" spans="2:11" x14ac:dyDescent="0.3">
      <c r="B386" s="10">
        <v>43824</v>
      </c>
      <c r="C386" s="9">
        <v>1058.4130000006401</v>
      </c>
      <c r="D386" s="5">
        <v>2147195.8319999999</v>
      </c>
      <c r="E386" s="5">
        <v>28284031.526000001</v>
      </c>
      <c r="F386" s="5">
        <v>0</v>
      </c>
      <c r="G386" s="5">
        <v>1876.08990000002</v>
      </c>
      <c r="H386" s="98">
        <v>1506</v>
      </c>
      <c r="I386" s="98">
        <v>0</v>
      </c>
      <c r="J386" s="8">
        <v>-0.45847774013554998</v>
      </c>
      <c r="K386" s="8">
        <v>-0.439057314150887</v>
      </c>
    </row>
    <row r="387" spans="2:11" x14ac:dyDescent="0.3">
      <c r="B387" s="10">
        <v>43825</v>
      </c>
      <c r="C387" s="9">
        <v>1058.8713000007001</v>
      </c>
      <c r="D387" s="5">
        <v>2148758.6469999999</v>
      </c>
      <c r="E387" s="5">
        <v>28286118.969000001</v>
      </c>
      <c r="F387" s="5">
        <v>3737.65060000122</v>
      </c>
      <c r="G387" s="5">
        <v>3139.7670000009198</v>
      </c>
      <c r="H387" s="98">
        <v>1504</v>
      </c>
      <c r="I387" s="98">
        <v>0</v>
      </c>
      <c r="J387" s="8">
        <v>-0.43406322279361098</v>
      </c>
      <c r="K387" s="8">
        <v>-0.378953615555019</v>
      </c>
    </row>
    <row r="388" spans="2:11" x14ac:dyDescent="0.3">
      <c r="B388" s="10">
        <v>43826</v>
      </c>
      <c r="C388" s="9">
        <v>1059.09449999966</v>
      </c>
      <c r="D388" s="5">
        <v>2157860.7760000001</v>
      </c>
      <c r="E388" s="5">
        <v>28309896.772999998</v>
      </c>
      <c r="F388" s="5">
        <v>8166.5865999981797</v>
      </c>
      <c r="G388" s="5">
        <v>0</v>
      </c>
      <c r="H388" s="98">
        <v>1508</v>
      </c>
      <c r="I388" s="98">
        <v>0</v>
      </c>
      <c r="J388" s="8">
        <v>-0.41414700887571598</v>
      </c>
      <c r="K388" s="8">
        <v>-0.34740090783861899</v>
      </c>
    </row>
    <row r="389" spans="2:11" x14ac:dyDescent="0.3">
      <c r="B389" s="10">
        <v>43829</v>
      </c>
      <c r="C389" s="9">
        <v>1059.38130000047</v>
      </c>
      <c r="D389" s="5">
        <v>2156766.4810000001</v>
      </c>
      <c r="E389" s="5">
        <v>28286588.954999998</v>
      </c>
      <c r="F389" s="5">
        <v>4205.0750999972197</v>
      </c>
      <c r="G389" s="5">
        <v>0</v>
      </c>
      <c r="H389" s="98">
        <v>1506</v>
      </c>
      <c r="I389" s="98">
        <v>0</v>
      </c>
      <c r="J389" s="8">
        <v>-0.40320858430823098</v>
      </c>
      <c r="K389" s="8">
        <v>-0.32042306788207497</v>
      </c>
    </row>
    <row r="390" spans="2:11" x14ac:dyDescent="0.3">
      <c r="B390" s="10">
        <v>43830</v>
      </c>
      <c r="C390" s="9">
        <v>1059.3844000008</v>
      </c>
      <c r="D390" s="5">
        <v>2156772.6919999998</v>
      </c>
      <c r="E390" s="5">
        <v>28288051.631000001</v>
      </c>
      <c r="F390" s="5">
        <v>0</v>
      </c>
      <c r="G390" s="5">
        <v>0</v>
      </c>
      <c r="H390" s="98">
        <v>1506</v>
      </c>
      <c r="I390" s="98">
        <v>0</v>
      </c>
      <c r="J390" s="8">
        <v>-0.40320858430823098</v>
      </c>
      <c r="K390" s="8">
        <v>-0.32042306788207497</v>
      </c>
    </row>
    <row r="391" spans="2:11" x14ac:dyDescent="0.3">
      <c r="B391" s="10">
        <v>43831</v>
      </c>
      <c r="C391" s="9">
        <v>1059.3851999994399</v>
      </c>
      <c r="D391" s="5">
        <v>2149744.071</v>
      </c>
      <c r="E391" s="5">
        <v>28289454.813999999</v>
      </c>
      <c r="F391" s="5">
        <v>0</v>
      </c>
      <c r="G391" s="5">
        <v>6636.1939999982696</v>
      </c>
      <c r="H391" s="98">
        <v>1500</v>
      </c>
      <c r="I391" s="98">
        <v>0</v>
      </c>
      <c r="J391" s="8">
        <v>-0.40320858430823098</v>
      </c>
      <c r="K391" s="8">
        <v>-0.32042306788207497</v>
      </c>
    </row>
    <row r="392" spans="2:11" x14ac:dyDescent="0.3">
      <c r="B392" s="10">
        <v>43832</v>
      </c>
      <c r="C392" s="9">
        <v>1060.3862999994301</v>
      </c>
      <c r="D392" s="5">
        <v>2154563.84</v>
      </c>
      <c r="E392" s="5">
        <v>29348231.668000001</v>
      </c>
      <c r="F392" s="5">
        <v>11106.904499992699</v>
      </c>
      <c r="G392" s="5">
        <v>8477.4899999946392</v>
      </c>
      <c r="H392" s="98">
        <v>1501</v>
      </c>
      <c r="I392" s="98">
        <v>0</v>
      </c>
      <c r="J392" s="8">
        <v>-0.34483066145276098</v>
      </c>
      <c r="K392" s="8">
        <v>-0.28530739300458702</v>
      </c>
    </row>
    <row r="393" spans="2:11" x14ac:dyDescent="0.3">
      <c r="B393" s="10">
        <v>43833</v>
      </c>
      <c r="C393" s="9">
        <v>1060.4346999991701</v>
      </c>
      <c r="D393" s="5">
        <v>2167635.662</v>
      </c>
      <c r="E393" s="5">
        <v>29724804.951000001</v>
      </c>
      <c r="F393" s="5">
        <v>12234.1340000033</v>
      </c>
      <c r="G393" s="5">
        <v>0</v>
      </c>
      <c r="H393" s="98">
        <v>1505</v>
      </c>
      <c r="I393" s="98">
        <v>0</v>
      </c>
      <c r="J393" s="8">
        <v>-0.36173834374540098</v>
      </c>
      <c r="K393" s="8">
        <v>-0.32104503833397802</v>
      </c>
    </row>
    <row r="394" spans="2:11" x14ac:dyDescent="0.3">
      <c r="B394" s="10">
        <v>43836</v>
      </c>
      <c r="C394" s="9">
        <v>1060.95470000058</v>
      </c>
      <c r="D394" s="5">
        <v>2158284.5159999998</v>
      </c>
      <c r="E394" s="5">
        <v>28904725.532000002</v>
      </c>
      <c r="F394" s="5">
        <v>9804.6192999929208</v>
      </c>
      <c r="G394" s="5">
        <v>17992.422100007501</v>
      </c>
      <c r="H394" s="98">
        <v>1502</v>
      </c>
      <c r="I394" s="98">
        <v>0</v>
      </c>
      <c r="J394" s="8">
        <v>-0.33997475596652299</v>
      </c>
      <c r="K394" s="8">
        <v>-0.28670906996421802</v>
      </c>
    </row>
    <row r="395" spans="2:11" x14ac:dyDescent="0.3">
      <c r="B395" s="10">
        <v>43837</v>
      </c>
      <c r="C395" s="9">
        <v>1061.41249999963</v>
      </c>
      <c r="D395" s="5">
        <v>2165788.7749999999</v>
      </c>
      <c r="E395" s="5">
        <v>28939833.210000001</v>
      </c>
      <c r="F395" s="5">
        <v>13043.965399995401</v>
      </c>
      <c r="G395" s="5">
        <v>6851.3663000017395</v>
      </c>
      <c r="H395" s="98">
        <v>1510</v>
      </c>
      <c r="I395" s="98">
        <v>0</v>
      </c>
      <c r="J395" s="8">
        <v>-0.31801960992015699</v>
      </c>
      <c r="K395" s="8">
        <v>-0.26744517176666699</v>
      </c>
    </row>
    <row r="396" spans="2:11" x14ac:dyDescent="0.3">
      <c r="B396" s="10">
        <v>43838</v>
      </c>
      <c r="C396" s="9">
        <v>1061.25400000066</v>
      </c>
      <c r="D396" s="5">
        <v>2161325.585</v>
      </c>
      <c r="E396" s="5">
        <v>28886031.011</v>
      </c>
      <c r="F396" s="5">
        <v>527.90469999983895</v>
      </c>
      <c r="G396" s="5">
        <v>4428.7135000005401</v>
      </c>
      <c r="H396" s="98">
        <v>1511</v>
      </c>
      <c r="I396" s="98">
        <v>0</v>
      </c>
      <c r="J396" s="8">
        <v>-0.33970867719836001</v>
      </c>
      <c r="K396" s="8">
        <v>-0.28234606655178102</v>
      </c>
    </row>
    <row r="397" spans="2:11" x14ac:dyDescent="0.3">
      <c r="B397" s="10">
        <v>43839</v>
      </c>
      <c r="C397" s="9">
        <v>1061.4912999998801</v>
      </c>
      <c r="D397" s="5">
        <v>2164494.1519999998</v>
      </c>
      <c r="E397" s="5">
        <v>30074609.653999999</v>
      </c>
      <c r="F397" s="5">
        <v>5181.9814999997598</v>
      </c>
      <c r="G397" s="5">
        <v>2652.1840000003599</v>
      </c>
      <c r="H397" s="98">
        <v>1514</v>
      </c>
      <c r="I397" s="98">
        <v>0</v>
      </c>
      <c r="J397" s="8">
        <v>-0.31565857412670101</v>
      </c>
      <c r="K397" s="8">
        <v>-0.23002423990624299</v>
      </c>
    </row>
    <row r="398" spans="2:11" x14ac:dyDescent="0.3">
      <c r="B398" s="10">
        <v>43840</v>
      </c>
      <c r="C398" s="9">
        <v>1061.6585000008299</v>
      </c>
      <c r="D398" s="5">
        <v>2172597.9679999999</v>
      </c>
      <c r="E398" s="5">
        <v>29037954.969000001</v>
      </c>
      <c r="F398" s="5">
        <v>7312.0310999974599</v>
      </c>
      <c r="G398" s="5">
        <v>0</v>
      </c>
      <c r="H398" s="98">
        <v>1522</v>
      </c>
      <c r="I398" s="98">
        <v>0</v>
      </c>
      <c r="J398" s="8">
        <v>-0.29525236830659202</v>
      </c>
      <c r="K398" s="8">
        <v>-0.230138799997576</v>
      </c>
    </row>
    <row r="399" spans="2:11" x14ac:dyDescent="0.3">
      <c r="B399" s="10">
        <v>43843</v>
      </c>
      <c r="C399" s="9">
        <v>1061.80069999956</v>
      </c>
      <c r="D399" s="5">
        <v>2161448.0099999998</v>
      </c>
      <c r="E399" s="5">
        <v>29140558.227000002</v>
      </c>
      <c r="F399" s="5">
        <v>2272.1609999984498</v>
      </c>
      <c r="G399" s="5">
        <v>10167.319299995899</v>
      </c>
      <c r="H399" s="98">
        <v>1520</v>
      </c>
      <c r="I399" s="98">
        <v>0</v>
      </c>
      <c r="J399" s="8">
        <v>-0.29964931764470698</v>
      </c>
      <c r="K399" s="8">
        <v>-0.202048096693943</v>
      </c>
    </row>
    <row r="400" spans="2:11" x14ac:dyDescent="0.3">
      <c r="B400" s="10">
        <v>43844</v>
      </c>
      <c r="C400" s="9">
        <v>1061.82220000029</v>
      </c>
      <c r="D400" s="5">
        <v>2201732.1409999998</v>
      </c>
      <c r="E400" s="5">
        <v>29173446.432</v>
      </c>
      <c r="F400" s="5">
        <v>38976.3938999772</v>
      </c>
      <c r="G400" s="5">
        <v>1078.9737999997999</v>
      </c>
      <c r="H400" s="98">
        <v>1524</v>
      </c>
      <c r="I400" s="98">
        <v>0</v>
      </c>
      <c r="J400" s="8">
        <v>-0.32356198944125902</v>
      </c>
      <c r="K400" s="8">
        <v>-0.21891374955998799</v>
      </c>
    </row>
    <row r="401" spans="2:11" x14ac:dyDescent="0.3">
      <c r="B401" s="10">
        <v>43845</v>
      </c>
      <c r="C401" s="9">
        <v>1062.15970000066</v>
      </c>
      <c r="D401" s="5">
        <v>2191698.8879999998</v>
      </c>
      <c r="E401" s="5">
        <v>29633176.434999999</v>
      </c>
      <c r="F401" s="5">
        <v>13283.7670000046</v>
      </c>
      <c r="G401" s="5">
        <v>23388.629799991799</v>
      </c>
      <c r="H401" s="98">
        <v>1528</v>
      </c>
      <c r="I401" s="98">
        <v>0</v>
      </c>
      <c r="J401" s="8">
        <v>-0.30800091996616202</v>
      </c>
      <c r="K401" s="8">
        <v>-0.18413702695238501</v>
      </c>
    </row>
    <row r="402" spans="2:11" x14ac:dyDescent="0.3">
      <c r="B402" s="10">
        <v>43846</v>
      </c>
      <c r="C402" s="9">
        <v>1062.5700000003001</v>
      </c>
      <c r="D402" s="5">
        <v>2191591.7560000001</v>
      </c>
      <c r="E402" s="5">
        <v>29711030.548999999</v>
      </c>
      <c r="F402" s="5">
        <v>4998.6947999969098</v>
      </c>
      <c r="G402" s="5">
        <v>5896.3162000030297</v>
      </c>
      <c r="H402" s="98">
        <v>1527</v>
      </c>
      <c r="I402" s="98">
        <v>0</v>
      </c>
      <c r="J402" s="8">
        <v>-0.26444039179295897</v>
      </c>
      <c r="K402" s="8">
        <v>-0.110922471929939</v>
      </c>
    </row>
    <row r="403" spans="2:11" x14ac:dyDescent="0.3">
      <c r="B403" s="10">
        <v>43847</v>
      </c>
      <c r="C403" s="9">
        <v>1062.65259999968</v>
      </c>
      <c r="D403" s="5">
        <v>2212905.923</v>
      </c>
      <c r="E403" s="5">
        <v>29992916.82</v>
      </c>
      <c r="F403" s="5">
        <v>19897.229600012299</v>
      </c>
      <c r="G403" s="5">
        <v>0</v>
      </c>
      <c r="H403" s="98">
        <v>1530</v>
      </c>
      <c r="I403" s="98">
        <v>0</v>
      </c>
      <c r="J403" s="8">
        <v>-0.26774017262505401</v>
      </c>
      <c r="K403" s="8">
        <v>-0.110888492448908</v>
      </c>
    </row>
    <row r="404" spans="2:11" x14ac:dyDescent="0.3">
      <c r="B404" s="10">
        <v>43850</v>
      </c>
      <c r="C404" s="9">
        <v>1063.0242999996999</v>
      </c>
      <c r="D404" s="5">
        <v>2208304.452</v>
      </c>
      <c r="E404" s="5">
        <v>30087139.982999999</v>
      </c>
      <c r="F404" s="5">
        <v>10978.1432999969</v>
      </c>
      <c r="G404" s="5">
        <v>12406.3914999962</v>
      </c>
      <c r="H404" s="98">
        <v>1529</v>
      </c>
      <c r="I404" s="98">
        <v>0</v>
      </c>
      <c r="J404" s="8">
        <v>-0.24951553568075699</v>
      </c>
      <c r="K404" s="8">
        <v>-6.4490704228660406E-2</v>
      </c>
    </row>
    <row r="405" spans="2:11" x14ac:dyDescent="0.3">
      <c r="B405" s="10">
        <v>43851</v>
      </c>
      <c r="C405" s="9">
        <v>1063.0392000004599</v>
      </c>
      <c r="D405" s="5">
        <v>2214814.6570000001</v>
      </c>
      <c r="E405" s="5">
        <v>30213654.368000001</v>
      </c>
      <c r="F405" s="5">
        <v>9461.6635999977607</v>
      </c>
      <c r="G405" s="5">
        <v>3366.5502999983701</v>
      </c>
      <c r="H405" s="98">
        <v>1528</v>
      </c>
      <c r="I405" s="98">
        <v>0</v>
      </c>
      <c r="J405" s="8">
        <v>-0.257788356054789</v>
      </c>
      <c r="K405" s="8">
        <v>-3.3793868079499099E-2</v>
      </c>
    </row>
    <row r="406" spans="2:11" x14ac:dyDescent="0.3">
      <c r="B406" s="10">
        <v>43852</v>
      </c>
      <c r="C406" s="9">
        <v>1063.14750000089</v>
      </c>
      <c r="D406" s="5">
        <v>2218938.014</v>
      </c>
      <c r="E406" s="5">
        <v>30220745.123</v>
      </c>
      <c r="F406" s="5">
        <v>10571.5462000072</v>
      </c>
      <c r="G406" s="5">
        <v>6905.3849999979102</v>
      </c>
      <c r="H406" s="98">
        <v>1533</v>
      </c>
      <c r="I406" s="98">
        <v>0</v>
      </c>
      <c r="J406" s="8">
        <v>-0.26142773454330398</v>
      </c>
      <c r="K406" s="8">
        <v>-4.6781994510013199E-2</v>
      </c>
    </row>
    <row r="407" spans="2:11" x14ac:dyDescent="0.3">
      <c r="B407" s="10">
        <v>43853</v>
      </c>
      <c r="C407" s="9">
        <v>1063.2507000006699</v>
      </c>
      <c r="D407" s="5">
        <v>2218745.5649999999</v>
      </c>
      <c r="E407" s="5">
        <v>30301222.956999999</v>
      </c>
      <c r="F407" s="5">
        <v>6584.2421000003797</v>
      </c>
      <c r="G407" s="5">
        <v>6967.9170999974003</v>
      </c>
      <c r="H407" s="98">
        <v>1539</v>
      </c>
      <c r="I407" s="98">
        <v>0</v>
      </c>
      <c r="J407" s="8">
        <v>-0.277071802373484</v>
      </c>
      <c r="K407" s="8">
        <v>-6.01894188063739E-2</v>
      </c>
    </row>
    <row r="408" spans="2:11" x14ac:dyDescent="0.3">
      <c r="B408" s="10">
        <v>43854</v>
      </c>
      <c r="C408" s="9">
        <v>1063.5101999994399</v>
      </c>
      <c r="D408" s="5">
        <v>2225794.9589999998</v>
      </c>
      <c r="E408" s="5">
        <v>30256658.427999999</v>
      </c>
      <c r="F408" s="5">
        <v>6119.35819999874</v>
      </c>
      <c r="G408" s="5">
        <v>0</v>
      </c>
      <c r="H408" s="98">
        <v>1544</v>
      </c>
      <c r="I408" s="98">
        <v>0</v>
      </c>
      <c r="J408" s="8">
        <v>-0.26885684467788501</v>
      </c>
      <c r="K408" s="8">
        <v>-4.10217536802975E-2</v>
      </c>
    </row>
    <row r="409" spans="2:11" x14ac:dyDescent="0.3">
      <c r="B409" s="10">
        <v>43857</v>
      </c>
      <c r="C409" s="9">
        <v>1063.9442999996199</v>
      </c>
      <c r="D409" s="5">
        <v>2225431.0720000002</v>
      </c>
      <c r="E409" s="5">
        <v>30362368.190000001</v>
      </c>
      <c r="F409" s="5">
        <v>11111.1278000027</v>
      </c>
      <c r="G409" s="5">
        <v>7423.2000999972197</v>
      </c>
      <c r="H409" s="98">
        <v>1538</v>
      </c>
      <c r="I409" s="98">
        <v>0</v>
      </c>
      <c r="J409" s="8">
        <v>-0.246350747888755</v>
      </c>
      <c r="K409" s="8">
        <v>2.3059292263042201E-2</v>
      </c>
    </row>
    <row r="410" spans="2:11" x14ac:dyDescent="0.3">
      <c r="B410" s="10">
        <v>43858</v>
      </c>
      <c r="C410" s="9">
        <v>1063.89709999971</v>
      </c>
      <c r="D410" s="5">
        <v>2213547.5150000001</v>
      </c>
      <c r="E410" s="5">
        <v>30340975.181000002</v>
      </c>
      <c r="F410" s="5">
        <v>6972.6678000018001</v>
      </c>
      <c r="G410" s="5">
        <v>18049.652799993801</v>
      </c>
      <c r="H410" s="98">
        <v>1540</v>
      </c>
      <c r="I410" s="98">
        <v>0</v>
      </c>
      <c r="J410" s="8">
        <v>-0.24957658584935399</v>
      </c>
      <c r="K410" s="8">
        <v>1.6216065360225702E-2</v>
      </c>
    </row>
    <row r="411" spans="2:11" x14ac:dyDescent="0.3">
      <c r="B411" s="10">
        <v>43859</v>
      </c>
      <c r="C411" s="9">
        <v>1063.7221000008301</v>
      </c>
      <c r="D411" s="5">
        <v>2215922.3849999998</v>
      </c>
      <c r="E411" s="5">
        <v>30563789.076000001</v>
      </c>
      <c r="F411" s="5">
        <v>9659.0207999944705</v>
      </c>
      <c r="G411" s="5">
        <v>7084.1388999968804</v>
      </c>
      <c r="H411" s="98">
        <v>1540</v>
      </c>
      <c r="I411" s="98">
        <v>0</v>
      </c>
      <c r="J411" s="8">
        <v>-0.26880218686392299</v>
      </c>
      <c r="K411" s="8">
        <v>-2.0849088224679201E-2</v>
      </c>
    </row>
    <row r="412" spans="2:11" x14ac:dyDescent="0.3">
      <c r="B412" s="10">
        <v>43860</v>
      </c>
      <c r="C412" s="9">
        <v>1063.8088000007001</v>
      </c>
      <c r="D412" s="5">
        <v>2212831.2549999999</v>
      </c>
      <c r="E412" s="5">
        <v>30412606.028000001</v>
      </c>
      <c r="F412" s="5">
        <v>7220.2823999971197</v>
      </c>
      <c r="G412" s="5">
        <v>10295.8172000051</v>
      </c>
      <c r="H412" s="98">
        <v>1540</v>
      </c>
      <c r="I412" s="98">
        <v>0</v>
      </c>
      <c r="J412" s="8">
        <v>-0.27391139739665998</v>
      </c>
      <c r="K412" s="8">
        <v>-2.7730381008069599E-2</v>
      </c>
    </row>
    <row r="413" spans="2:11" x14ac:dyDescent="0.3">
      <c r="B413" s="10">
        <v>43861</v>
      </c>
      <c r="C413" s="9">
        <v>1063.7833999991401</v>
      </c>
      <c r="D413" s="5">
        <v>2221873.7829999998</v>
      </c>
      <c r="E413" s="5">
        <v>31009257.811999999</v>
      </c>
      <c r="F413" s="5">
        <v>8550.1427000015992</v>
      </c>
      <c r="G413" s="5">
        <v>0</v>
      </c>
      <c r="H413" s="98">
        <v>1545</v>
      </c>
      <c r="I413" s="98">
        <v>0</v>
      </c>
      <c r="J413" s="8">
        <v>-0.274380188917348</v>
      </c>
      <c r="K413" s="8">
        <v>-3.1462831365558899E-2</v>
      </c>
    </row>
    <row r="414" spans="2:11" x14ac:dyDescent="0.3">
      <c r="B414" s="10">
        <v>43864</v>
      </c>
      <c r="C414" s="9">
        <v>1063.8484000004801</v>
      </c>
      <c r="D414" s="5">
        <v>2229859.0890000002</v>
      </c>
      <c r="E414" s="5">
        <v>31336302.357000001</v>
      </c>
      <c r="F414" s="5">
        <v>26900.6863000095</v>
      </c>
      <c r="G414" s="5">
        <v>15609.504899993501</v>
      </c>
      <c r="H414" s="98">
        <v>1546</v>
      </c>
      <c r="I414" s="98">
        <v>0</v>
      </c>
      <c r="J414" s="8">
        <v>-0.29552589349123098</v>
      </c>
      <c r="K414" s="8">
        <v>-4.7363983586649297E-2</v>
      </c>
    </row>
    <row r="415" spans="2:11" x14ac:dyDescent="0.3">
      <c r="B415" s="10">
        <v>43865</v>
      </c>
      <c r="C415" s="9">
        <v>1063.8414999991701</v>
      </c>
      <c r="D415" s="5">
        <v>2231615.929</v>
      </c>
      <c r="E415" s="5">
        <v>31213159.796</v>
      </c>
      <c r="F415" s="5">
        <v>6901.4650999978203</v>
      </c>
      <c r="G415" s="5">
        <v>5236.4783999994397</v>
      </c>
      <c r="H415" s="98">
        <v>1548</v>
      </c>
      <c r="I415" s="98">
        <v>0</v>
      </c>
      <c r="J415" s="8">
        <v>-0.30080789198018498</v>
      </c>
      <c r="K415" s="8">
        <v>-8.9014090073646898E-2</v>
      </c>
    </row>
    <row r="416" spans="2:11" x14ac:dyDescent="0.3">
      <c r="B416" s="10">
        <v>43866</v>
      </c>
      <c r="C416" s="9">
        <v>1063.9578000009101</v>
      </c>
      <c r="D416" s="5">
        <v>2241362.6260000002</v>
      </c>
      <c r="E416" s="5">
        <v>31011319.712000001</v>
      </c>
      <c r="F416" s="5">
        <v>11329.6645999998</v>
      </c>
      <c r="G416" s="5">
        <v>2398.1189999990202</v>
      </c>
      <c r="H416" s="98">
        <v>1549</v>
      </c>
      <c r="I416" s="98">
        <v>0</v>
      </c>
      <c r="J416" s="8">
        <v>-0.30409706833370398</v>
      </c>
      <c r="K416" s="8">
        <v>-9.7027923772770905E-2</v>
      </c>
    </row>
    <row r="417" spans="2:11" x14ac:dyDescent="0.3">
      <c r="B417" s="10">
        <v>43867</v>
      </c>
      <c r="C417" s="9">
        <v>1063.8286000005901</v>
      </c>
      <c r="D417" s="5">
        <v>2233698.4070000001</v>
      </c>
      <c r="E417" s="5">
        <v>31199964.414000001</v>
      </c>
      <c r="F417" s="5">
        <v>5802.2653999999202</v>
      </c>
      <c r="G417" s="5">
        <v>12750.7730000019</v>
      </c>
      <c r="H417" s="98">
        <v>1555</v>
      </c>
      <c r="I417" s="98">
        <v>0</v>
      </c>
      <c r="J417" s="8">
        <v>-0.310207827547401</v>
      </c>
      <c r="K417" s="8">
        <v>-0.12941447704429301</v>
      </c>
    </row>
    <row r="418" spans="2:11" x14ac:dyDescent="0.3">
      <c r="B418" s="10">
        <v>43868</v>
      </c>
      <c r="C418" s="9">
        <v>1065.4845000002499</v>
      </c>
      <c r="D418" s="5">
        <v>2241390.1719999998</v>
      </c>
      <c r="E418" s="5">
        <v>31047385.653999999</v>
      </c>
      <c r="F418" s="5">
        <v>3955.9241000004099</v>
      </c>
      <c r="G418" s="5">
        <v>0</v>
      </c>
      <c r="H418" s="98">
        <v>1557</v>
      </c>
      <c r="I418" s="98">
        <v>0</v>
      </c>
      <c r="J418" s="8">
        <v>-0.19194554292198501</v>
      </c>
      <c r="K418" s="8">
        <v>2.9154675797144598E-2</v>
      </c>
    </row>
    <row r="419" spans="2:11" x14ac:dyDescent="0.3">
      <c r="B419" s="10">
        <v>43871</v>
      </c>
      <c r="C419" s="9">
        <v>1065.50229999982</v>
      </c>
      <c r="D419" s="5">
        <v>2243247.537</v>
      </c>
      <c r="E419" s="5">
        <v>31566484.756000001</v>
      </c>
      <c r="F419" s="5">
        <v>8156.6811000034204</v>
      </c>
      <c r="G419" s="5">
        <v>2051.0975000001499</v>
      </c>
      <c r="H419" s="98">
        <v>1559</v>
      </c>
      <c r="I419" s="98">
        <v>0</v>
      </c>
      <c r="J419" s="8">
        <v>-0.156476203044349</v>
      </c>
      <c r="K419" s="8">
        <v>8.2244433426581096E-2</v>
      </c>
    </row>
    <row r="420" spans="2:11" x14ac:dyDescent="0.3">
      <c r="B420" s="10">
        <v>43872</v>
      </c>
      <c r="C420" s="9">
        <v>1065.5184000004101</v>
      </c>
      <c r="D420" s="5">
        <v>2245676.889</v>
      </c>
      <c r="E420" s="5">
        <v>31664381.256000001</v>
      </c>
      <c r="F420" s="5">
        <v>14885.4981999993</v>
      </c>
      <c r="G420" s="5">
        <v>12637.4023000002</v>
      </c>
      <c r="H420" s="98">
        <v>1562</v>
      </c>
      <c r="I420" s="98">
        <v>0</v>
      </c>
      <c r="J420" s="8">
        <v>-0.17052110021768399</v>
      </c>
      <c r="K420" s="8">
        <v>4.8895933974506499E-2</v>
      </c>
    </row>
    <row r="421" spans="2:11" x14ac:dyDescent="0.3">
      <c r="B421" s="10">
        <v>43873</v>
      </c>
      <c r="C421" s="9">
        <v>1065.66750000045</v>
      </c>
      <c r="D421" s="5">
        <v>2244765.0520000001</v>
      </c>
      <c r="E421" s="5">
        <v>31713973.081999999</v>
      </c>
      <c r="F421" s="5">
        <v>10533.784799993</v>
      </c>
      <c r="G421" s="5">
        <v>11684.1667000055</v>
      </c>
      <c r="H421" s="98">
        <v>1564</v>
      </c>
      <c r="I421" s="98">
        <v>0</v>
      </c>
      <c r="J421" s="8">
        <v>-0.169613849175903</v>
      </c>
      <c r="K421" s="8">
        <v>4.7245608477680903E-2</v>
      </c>
    </row>
    <row r="422" spans="2:11" x14ac:dyDescent="0.3">
      <c r="B422" s="10">
        <v>43874</v>
      </c>
      <c r="C422" s="9">
        <v>1065.7517000008399</v>
      </c>
      <c r="D422" s="5">
        <v>2256469.6469999999</v>
      </c>
      <c r="E422" s="5">
        <v>31810889.111000001</v>
      </c>
      <c r="F422" s="5">
        <v>15596.547999992999</v>
      </c>
      <c r="G422" s="5">
        <v>4780.5261000022301</v>
      </c>
      <c r="H422" s="98">
        <v>1572</v>
      </c>
      <c r="I422" s="98">
        <v>0</v>
      </c>
      <c r="J422" s="8">
        <v>-0.16304635261144501</v>
      </c>
      <c r="K422" s="8">
        <v>6.0676798722454399E-2</v>
      </c>
    </row>
    <row r="423" spans="2:11" x14ac:dyDescent="0.3">
      <c r="B423" s="10">
        <v>43875</v>
      </c>
      <c r="C423" s="9">
        <v>1065.7393999993801</v>
      </c>
      <c r="D423" s="5">
        <v>2263558.9479999999</v>
      </c>
      <c r="E423" s="5">
        <v>31883086.153000001</v>
      </c>
      <c r="F423" s="5">
        <v>6676.2916999980798</v>
      </c>
      <c r="G423" s="5">
        <v>0</v>
      </c>
      <c r="H423" s="98">
        <v>1575</v>
      </c>
      <c r="I423" s="98">
        <v>0</v>
      </c>
      <c r="J423" s="8">
        <v>-0.164041300594363</v>
      </c>
      <c r="K423" s="8">
        <v>5.6878903174208503E-2</v>
      </c>
    </row>
    <row r="424" spans="2:11" x14ac:dyDescent="0.3">
      <c r="B424" s="10">
        <v>43878</v>
      </c>
      <c r="C424" s="9">
        <v>1065.98440000042</v>
      </c>
      <c r="D424" s="5">
        <v>2258969.699</v>
      </c>
      <c r="E424" s="5">
        <v>31911293.357000001</v>
      </c>
      <c r="F424" s="5">
        <v>7613.4499000012902</v>
      </c>
      <c r="G424" s="5">
        <v>8963.1421999931299</v>
      </c>
      <c r="H424" s="98">
        <v>1578</v>
      </c>
      <c r="I424" s="98">
        <v>0</v>
      </c>
      <c r="J424" s="8">
        <v>-0.14543551673864399</v>
      </c>
      <c r="K424" s="8">
        <v>9.1057903515093103E-2</v>
      </c>
    </row>
    <row r="425" spans="2:11" x14ac:dyDescent="0.3">
      <c r="B425" s="10">
        <v>43879</v>
      </c>
      <c r="C425" s="9">
        <v>1066.1070000007701</v>
      </c>
      <c r="D425" s="5">
        <v>2271408.3020000001</v>
      </c>
      <c r="E425" s="5">
        <v>31937895.346999999</v>
      </c>
      <c r="F425" s="5">
        <v>15100.6691000015</v>
      </c>
      <c r="G425" s="5">
        <v>3677.0945999994901</v>
      </c>
      <c r="H425" s="98">
        <v>1577</v>
      </c>
      <c r="I425" s="98">
        <v>0</v>
      </c>
      <c r="J425" s="8">
        <v>-0.14106021398492899</v>
      </c>
      <c r="K425" s="8">
        <v>0.11610903576377</v>
      </c>
    </row>
    <row r="426" spans="2:11" x14ac:dyDescent="0.3">
      <c r="B426" s="10">
        <v>43880</v>
      </c>
      <c r="C426" s="9">
        <v>1065.71869999915</v>
      </c>
      <c r="D426" s="5">
        <v>2288586.0120000001</v>
      </c>
      <c r="E426" s="5">
        <v>32087259.061999999</v>
      </c>
      <c r="F426" s="5">
        <v>23697.3537999988</v>
      </c>
      <c r="G426" s="5">
        <v>6802.5895000025603</v>
      </c>
      <c r="H426" s="98">
        <v>1586</v>
      </c>
      <c r="I426" s="98">
        <v>0</v>
      </c>
      <c r="J426" s="8">
        <v>-0.173692578580813</v>
      </c>
      <c r="K426" s="8">
        <v>8.8258486915833601E-2</v>
      </c>
    </row>
    <row r="427" spans="2:11" x14ac:dyDescent="0.3">
      <c r="B427" s="10">
        <v>43881</v>
      </c>
      <c r="C427" s="9">
        <v>1064.84449999966</v>
      </c>
      <c r="D427" s="5">
        <v>2298468.085</v>
      </c>
      <c r="E427" s="5">
        <v>32093970.864</v>
      </c>
      <c r="F427" s="5">
        <v>12081.114199996</v>
      </c>
      <c r="G427" s="5">
        <v>1037.71429999918</v>
      </c>
      <c r="H427" s="98">
        <v>1591</v>
      </c>
      <c r="I427" s="98">
        <v>0</v>
      </c>
      <c r="J427" s="8">
        <v>-0.23766155644239001</v>
      </c>
      <c r="K427" s="8">
        <v>-5.22894021047549E-4</v>
      </c>
    </row>
    <row r="428" spans="2:11" x14ac:dyDescent="0.3">
      <c r="B428" s="10">
        <v>43882</v>
      </c>
      <c r="C428" s="9">
        <v>1063.83819999918</v>
      </c>
      <c r="D428" s="5">
        <v>2304449.8629999999</v>
      </c>
      <c r="E428" s="5">
        <v>32066868.802999999</v>
      </c>
      <c r="F428" s="5">
        <v>7664.4880999997304</v>
      </c>
      <c r="G428" s="5">
        <v>0</v>
      </c>
      <c r="H428" s="98">
        <v>1598</v>
      </c>
      <c r="I428" s="98">
        <v>0</v>
      </c>
      <c r="J428" s="8">
        <v>-0.32201458141344103</v>
      </c>
      <c r="K428" s="8">
        <v>-0.106293805627502</v>
      </c>
    </row>
    <row r="429" spans="2:11" x14ac:dyDescent="0.3">
      <c r="B429" s="10">
        <v>43885</v>
      </c>
      <c r="C429" s="9">
        <v>1063.26640000008</v>
      </c>
      <c r="D429" s="5">
        <v>2310983.9900000002</v>
      </c>
      <c r="E429" s="5">
        <v>31901883.309</v>
      </c>
      <c r="F429" s="5">
        <v>15580.2910999954</v>
      </c>
      <c r="G429" s="5">
        <v>7118.57389999926</v>
      </c>
      <c r="H429" s="98">
        <v>1596</v>
      </c>
      <c r="I429" s="98">
        <v>0</v>
      </c>
      <c r="J429" s="8">
        <v>-0.36056548384249298</v>
      </c>
      <c r="K429" s="8">
        <v>-9.9179195665669795E-2</v>
      </c>
    </row>
    <row r="430" spans="2:11" x14ac:dyDescent="0.3">
      <c r="B430" s="10">
        <v>43886</v>
      </c>
      <c r="C430" s="9">
        <v>1063.64399999939</v>
      </c>
      <c r="D430" s="5">
        <v>2316038.2250000001</v>
      </c>
      <c r="E430" s="5">
        <v>31898342.655999999</v>
      </c>
      <c r="F430" s="5">
        <v>18974.098300009999</v>
      </c>
      <c r="G430" s="5">
        <v>14993.9909999967</v>
      </c>
      <c r="H430" s="98">
        <v>1592</v>
      </c>
      <c r="I430" s="98">
        <v>0</v>
      </c>
      <c r="J430" s="8">
        <v>-0.35134411691888101</v>
      </c>
      <c r="K430" s="8">
        <v>-6.7871984177713798E-2</v>
      </c>
    </row>
    <row r="431" spans="2:11" x14ac:dyDescent="0.3">
      <c r="B431" s="10">
        <v>43887</v>
      </c>
      <c r="C431" s="9">
        <v>1062.6093000005901</v>
      </c>
      <c r="D431" s="5">
        <v>2298286.986</v>
      </c>
      <c r="E431" s="5">
        <v>31615834.039000001</v>
      </c>
      <c r="F431" s="5">
        <v>11440.300999999001</v>
      </c>
      <c r="G431" s="5">
        <v>26025.236600011602</v>
      </c>
      <c r="H431" s="98">
        <v>1589</v>
      </c>
      <c r="I431" s="98">
        <v>0</v>
      </c>
      <c r="J431" s="8">
        <v>-0.40878426898370901</v>
      </c>
      <c r="K431" s="8">
        <v>-0.113145062614763</v>
      </c>
    </row>
    <row r="432" spans="2:11" x14ac:dyDescent="0.3">
      <c r="B432" s="10">
        <v>43888</v>
      </c>
      <c r="C432" s="9">
        <v>1062.3376000001999</v>
      </c>
      <c r="D432" s="5">
        <v>2310197.3059999999</v>
      </c>
      <c r="E432" s="5">
        <v>31587437.419</v>
      </c>
      <c r="F432" s="5">
        <v>16634.832199990698</v>
      </c>
      <c r="G432" s="5">
        <v>4870.3255999982402</v>
      </c>
      <c r="H432" s="98">
        <v>1589</v>
      </c>
      <c r="I432" s="98">
        <v>0</v>
      </c>
      <c r="J432" s="8">
        <v>-0.41786383710859798</v>
      </c>
      <c r="K432" s="8">
        <v>-0.14117721596744601</v>
      </c>
    </row>
    <row r="433" spans="2:11" x14ac:dyDescent="0.3">
      <c r="B433" s="10">
        <v>43889</v>
      </c>
      <c r="C433" s="9">
        <v>1061.63929999992</v>
      </c>
      <c r="D433" s="5">
        <v>2311825.71</v>
      </c>
      <c r="E433" s="5">
        <v>31514395.662999999</v>
      </c>
      <c r="F433" s="5">
        <v>2964.2837999984599</v>
      </c>
      <c r="G433" s="5">
        <v>0</v>
      </c>
      <c r="H433" s="98">
        <v>1592</v>
      </c>
      <c r="I433" s="98">
        <v>0</v>
      </c>
      <c r="J433" s="8">
        <v>-0.47623635285936</v>
      </c>
      <c r="K433" s="8">
        <v>-0.18201387702038099</v>
      </c>
    </row>
    <row r="434" spans="2:11" x14ac:dyDescent="0.3">
      <c r="B434" s="10">
        <v>43892</v>
      </c>
      <c r="C434" s="9">
        <v>1061.9068</v>
      </c>
      <c r="D434" s="5">
        <v>2281680.9130000002</v>
      </c>
      <c r="E434" s="5">
        <v>31403370.146000002</v>
      </c>
      <c r="F434" s="5">
        <v>5532.1256000027097</v>
      </c>
      <c r="G434" s="5">
        <v>27547.552300006198</v>
      </c>
      <c r="H434" s="98">
        <v>1579</v>
      </c>
      <c r="I434" s="98">
        <v>0</v>
      </c>
      <c r="J434" s="8">
        <v>-0.44867340652217502</v>
      </c>
      <c r="K434" s="8">
        <v>-0.233454741754031</v>
      </c>
    </row>
    <row r="435" spans="2:11" x14ac:dyDescent="0.3">
      <c r="B435" s="10">
        <v>43893</v>
      </c>
      <c r="C435" s="9">
        <v>1061.7588999997799</v>
      </c>
      <c r="D435" s="5">
        <v>2235470.4950000001</v>
      </c>
      <c r="E435" s="5">
        <v>30912952.918000001</v>
      </c>
      <c r="F435" s="5">
        <v>3325.37920000032</v>
      </c>
      <c r="G435" s="5">
        <v>46548.507899999597</v>
      </c>
      <c r="H435" s="98">
        <v>1573</v>
      </c>
      <c r="I435" s="98">
        <v>0</v>
      </c>
      <c r="J435" s="8">
        <v>-0.46859400040239102</v>
      </c>
      <c r="K435" s="8">
        <v>-0.26349130745029498</v>
      </c>
    </row>
    <row r="436" spans="2:11" x14ac:dyDescent="0.3">
      <c r="B436" s="10">
        <v>43894</v>
      </c>
      <c r="C436" s="9">
        <v>1063.1019000001299</v>
      </c>
      <c r="D436" s="5">
        <v>2239172.352</v>
      </c>
      <c r="E436" s="5">
        <v>30864510.607000001</v>
      </c>
      <c r="F436" s="5">
        <v>7932.9178000018001</v>
      </c>
      <c r="G436" s="5">
        <v>7110.6149000003898</v>
      </c>
      <c r="H436" s="98">
        <v>1574</v>
      </c>
      <c r="I436" s="98">
        <v>0</v>
      </c>
      <c r="J436" s="8">
        <v>-0.38024407305465502</v>
      </c>
      <c r="K436" s="8">
        <v>-0.17639443699340501</v>
      </c>
    </row>
    <row r="437" spans="2:11" x14ac:dyDescent="0.3">
      <c r="B437" s="10">
        <v>43895</v>
      </c>
      <c r="C437" s="9">
        <v>1063.8408000003501</v>
      </c>
      <c r="D437" s="5">
        <v>2233913.9840000002</v>
      </c>
      <c r="E437" s="5">
        <v>30739725.267999999</v>
      </c>
      <c r="F437" s="5">
        <v>2643.1680999994301</v>
      </c>
      <c r="G437" s="5">
        <v>9048.8836999982595</v>
      </c>
      <c r="H437" s="98">
        <v>1575</v>
      </c>
      <c r="I437" s="98">
        <v>0</v>
      </c>
      <c r="J437" s="8">
        <v>-0.35644800982936398</v>
      </c>
      <c r="K437" s="8">
        <v>-0.13544397798887101</v>
      </c>
    </row>
    <row r="438" spans="2:11" x14ac:dyDescent="0.3">
      <c r="B438" s="10">
        <v>43896</v>
      </c>
      <c r="C438" s="9">
        <v>1066.0065999999599</v>
      </c>
      <c r="D438" s="5">
        <v>2240307.2280000001</v>
      </c>
      <c r="E438" s="5">
        <v>31050992.072999999</v>
      </c>
      <c r="F438" s="5">
        <v>1731.22729999945</v>
      </c>
      <c r="G438" s="5">
        <v>0</v>
      </c>
      <c r="H438" s="98">
        <v>1579</v>
      </c>
      <c r="I438" s="98">
        <v>0</v>
      </c>
      <c r="J438" s="8">
        <v>-0.19593295101185501</v>
      </c>
      <c r="K438" s="8">
        <v>9.6154835809898004E-2</v>
      </c>
    </row>
    <row r="439" spans="2:11" x14ac:dyDescent="0.3">
      <c r="B439" s="10">
        <v>43899</v>
      </c>
      <c r="C439" s="9">
        <v>1067.3080000001901</v>
      </c>
      <c r="D439" s="5">
        <v>2235988.0950000002</v>
      </c>
      <c r="E439" s="5">
        <v>31113596.795000002</v>
      </c>
      <c r="F439" s="5">
        <v>3337.7432000003801</v>
      </c>
      <c r="G439" s="5">
        <v>9431.3408000022191</v>
      </c>
      <c r="H439" s="98">
        <v>1584</v>
      </c>
      <c r="I439" s="98">
        <v>0</v>
      </c>
      <c r="J439" s="8">
        <v>-6.6846067827896094E-2</v>
      </c>
      <c r="K439" s="8">
        <v>0.29123410133433902</v>
      </c>
    </row>
    <row r="440" spans="2:11" x14ac:dyDescent="0.3">
      <c r="B440" s="10">
        <v>43900</v>
      </c>
      <c r="C440" s="9">
        <v>1067.35649999976</v>
      </c>
      <c r="D440" s="5">
        <v>2185001.5010000002</v>
      </c>
      <c r="E440" s="5">
        <v>31215440.353999998</v>
      </c>
      <c r="F440" s="5">
        <v>3190.3585000000899</v>
      </c>
      <c r="G440" s="5">
        <v>51054.501900017298</v>
      </c>
      <c r="H440" s="98">
        <v>1587</v>
      </c>
      <c r="I440" s="98">
        <v>0</v>
      </c>
      <c r="J440" s="8">
        <v>-7.21800797995229E-2</v>
      </c>
      <c r="K440" s="8">
        <v>0.26900750353115699</v>
      </c>
    </row>
    <row r="441" spans="2:11" x14ac:dyDescent="0.3">
      <c r="B441" s="10">
        <v>43901</v>
      </c>
      <c r="C441" s="9">
        <v>1067.2835000008299</v>
      </c>
      <c r="D441" s="5">
        <v>2189129.2030000002</v>
      </c>
      <c r="E441" s="5">
        <v>31271912.456</v>
      </c>
      <c r="F441" s="5">
        <v>5305.8068000003695</v>
      </c>
      <c r="G441" s="5">
        <v>1298.35940000042</v>
      </c>
      <c r="H441" s="98">
        <v>1588</v>
      </c>
      <c r="I441" s="98">
        <v>0</v>
      </c>
      <c r="J441" s="8">
        <v>-9.7240530375302101E-2</v>
      </c>
      <c r="K441" s="8">
        <v>0.27022576226363498</v>
      </c>
    </row>
    <row r="442" spans="2:11" x14ac:dyDescent="0.3">
      <c r="B442" s="10">
        <v>43902</v>
      </c>
      <c r="C442" s="9">
        <v>1065.9182999990901</v>
      </c>
      <c r="D442" s="5">
        <v>2210476.3190000001</v>
      </c>
      <c r="E442" s="5">
        <v>31364275.318999998</v>
      </c>
      <c r="F442" s="5">
        <v>26122.614499986201</v>
      </c>
      <c r="G442" s="5">
        <v>3468.6484000012301</v>
      </c>
      <c r="H442" s="98">
        <v>1593</v>
      </c>
      <c r="I442" s="98">
        <v>0</v>
      </c>
      <c r="J442" s="8">
        <v>-0.19359848280669201</v>
      </c>
      <c r="K442" s="8">
        <v>0.252427474575597</v>
      </c>
    </row>
    <row r="443" spans="2:11" x14ac:dyDescent="0.3">
      <c r="B443" s="10">
        <v>43903</v>
      </c>
      <c r="C443" s="9">
        <v>1065.66999999993</v>
      </c>
      <c r="D443" s="5">
        <v>2215941.1540000001</v>
      </c>
      <c r="E443" s="5">
        <v>31412099.561999999</v>
      </c>
      <c r="F443" s="5">
        <v>5611.2889000028399</v>
      </c>
      <c r="G443" s="5">
        <v>0</v>
      </c>
      <c r="H443" s="98">
        <v>1595</v>
      </c>
      <c r="I443" s="98">
        <v>0</v>
      </c>
      <c r="J443" s="8">
        <v>-0.22119283405618301</v>
      </c>
      <c r="K443" s="8">
        <v>0.20347534855432101</v>
      </c>
    </row>
    <row r="444" spans="2:11" x14ac:dyDescent="0.3">
      <c r="B444" s="10">
        <v>43906</v>
      </c>
      <c r="C444" s="9">
        <v>1066.99220000021</v>
      </c>
      <c r="D444" s="5">
        <v>2208638.1009999998</v>
      </c>
      <c r="E444" s="5">
        <v>31435429.798</v>
      </c>
      <c r="F444" s="5">
        <v>5718.2236000001403</v>
      </c>
      <c r="G444" s="5">
        <v>5802.2370000034598</v>
      </c>
      <c r="H444" s="98">
        <v>1591</v>
      </c>
      <c r="I444" s="98">
        <v>0</v>
      </c>
      <c r="J444" s="8">
        <v>-0.17646800495367601</v>
      </c>
      <c r="K444" s="8">
        <v>7.31113548330313E-2</v>
      </c>
    </row>
    <row r="445" spans="2:11" x14ac:dyDescent="0.3">
      <c r="B445" s="10">
        <v>43907</v>
      </c>
      <c r="C445" s="9">
        <v>1066.5770999994099</v>
      </c>
      <c r="D445" s="5">
        <v>2188438.61</v>
      </c>
      <c r="E445" s="5">
        <v>30393069.372000001</v>
      </c>
      <c r="F445" s="5">
        <v>848.50870000012196</v>
      </c>
      <c r="G445" s="5">
        <v>18981.6462000012</v>
      </c>
      <c r="H445" s="98">
        <v>1587</v>
      </c>
      <c r="I445" s="98">
        <v>0</v>
      </c>
      <c r="J445" s="8">
        <v>-0.21358128626593501</v>
      </c>
      <c r="K445" s="8">
        <v>2.7511714947543501E-3</v>
      </c>
    </row>
    <row r="446" spans="2:11" x14ac:dyDescent="0.3">
      <c r="B446" s="10">
        <v>43908</v>
      </c>
      <c r="C446" s="9">
        <v>1063.05489999987</v>
      </c>
      <c r="D446" s="5">
        <v>2122639.3829999999</v>
      </c>
      <c r="E446" s="5">
        <v>30165798.239999998</v>
      </c>
      <c r="F446" s="5">
        <v>3007.5379999987799</v>
      </c>
      <c r="G446" s="5">
        <v>58105.613399982503</v>
      </c>
      <c r="H446" s="98">
        <v>1584</v>
      </c>
      <c r="I446" s="98">
        <v>0</v>
      </c>
      <c r="J446" s="8">
        <v>-0.44367572601095201</v>
      </c>
      <c r="K446" s="8">
        <v>7.9383497213569906E-3</v>
      </c>
    </row>
    <row r="447" spans="2:11" x14ac:dyDescent="0.3">
      <c r="B447" s="10">
        <v>43909</v>
      </c>
      <c r="C447" s="9">
        <v>1060.33500000089</v>
      </c>
      <c r="D447" s="5">
        <v>2094080.5360000001</v>
      </c>
      <c r="E447" s="5">
        <v>29962742.313999999</v>
      </c>
      <c r="F447" s="5">
        <v>7145.5473999977103</v>
      </c>
      <c r="G447" s="5">
        <v>28957.379999995199</v>
      </c>
      <c r="H447" s="98">
        <v>1570</v>
      </c>
      <c r="I447" s="98">
        <v>0</v>
      </c>
      <c r="J447" s="8">
        <v>-0.63073272450947104</v>
      </c>
      <c r="K447" s="8">
        <v>-0.51915528336212402</v>
      </c>
    </row>
    <row r="448" spans="2:11" x14ac:dyDescent="0.3">
      <c r="B448" s="10">
        <v>43910</v>
      </c>
      <c r="C448" s="9">
        <v>1059.08500000089</v>
      </c>
      <c r="D448" s="5">
        <v>2097056.8959999999</v>
      </c>
      <c r="E448" s="5">
        <v>29239746.690000001</v>
      </c>
      <c r="F448" s="5">
        <v>5141.2304000034901</v>
      </c>
      <c r="G448" s="5">
        <v>0</v>
      </c>
      <c r="H448" s="98">
        <v>1573</v>
      </c>
      <c r="I448" s="98">
        <v>0</v>
      </c>
      <c r="J448" s="8">
        <v>-0.7241001635266</v>
      </c>
      <c r="K448" s="8">
        <v>-0.66773269287023096</v>
      </c>
    </row>
    <row r="449" spans="2:11" x14ac:dyDescent="0.3">
      <c r="B449" s="10">
        <v>43913</v>
      </c>
      <c r="C449" s="9">
        <v>1059.6601999998099</v>
      </c>
      <c r="D449" s="5">
        <v>2057810.6</v>
      </c>
      <c r="E449" s="5">
        <v>28922421.824999999</v>
      </c>
      <c r="F449" s="5">
        <v>5471.2076999992096</v>
      </c>
      <c r="G449" s="5">
        <v>19306.1037999988</v>
      </c>
      <c r="H449" s="98">
        <v>1555</v>
      </c>
      <c r="I449" s="98">
        <v>0</v>
      </c>
      <c r="J449" s="8">
        <v>-0.687500056017598</v>
      </c>
      <c r="K449" s="8">
        <v>-0.60909969274780495</v>
      </c>
    </row>
    <row r="450" spans="2:11" x14ac:dyDescent="0.3">
      <c r="B450" s="10">
        <v>43914</v>
      </c>
      <c r="C450" s="9">
        <v>1059.6140000000601</v>
      </c>
      <c r="D450" s="5">
        <v>2059640.523</v>
      </c>
      <c r="E450" s="5">
        <v>28394542.208999999</v>
      </c>
      <c r="F450" s="5">
        <v>8569.1582999974507</v>
      </c>
      <c r="G450" s="5">
        <v>6757.5472000017799</v>
      </c>
      <c r="H450" s="98">
        <v>1550</v>
      </c>
      <c r="I450" s="98">
        <v>0</v>
      </c>
      <c r="J450" s="8">
        <v>-0.69975688412159798</v>
      </c>
      <c r="K450" s="8">
        <v>-0.62620690033782</v>
      </c>
    </row>
    <row r="451" spans="2:11" x14ac:dyDescent="0.3">
      <c r="B451" s="10">
        <v>43915</v>
      </c>
      <c r="C451" s="9">
        <v>1060.4489999990899</v>
      </c>
      <c r="D451" s="5">
        <v>2058520.084</v>
      </c>
      <c r="E451" s="5">
        <v>28308533.682</v>
      </c>
      <c r="F451" s="5">
        <v>18329.054100006801</v>
      </c>
      <c r="G451" s="5">
        <v>20915.989499986201</v>
      </c>
      <c r="H451" s="98">
        <v>1543</v>
      </c>
      <c r="I451" s="98">
        <v>0</v>
      </c>
      <c r="J451" s="8">
        <v>-0.65385053083173295</v>
      </c>
      <c r="K451" s="8">
        <v>-0.61188373400454998</v>
      </c>
    </row>
    <row r="452" spans="2:11" x14ac:dyDescent="0.3">
      <c r="B452" s="10">
        <v>43916</v>
      </c>
      <c r="C452" s="9">
        <v>1060.29230000079</v>
      </c>
      <c r="D452" s="5">
        <v>2053642.16</v>
      </c>
      <c r="E452" s="5">
        <v>27893062.530000001</v>
      </c>
      <c r="F452" s="5">
        <v>4819.4258999973499</v>
      </c>
      <c r="G452" s="5">
        <v>9133.1783999949694</v>
      </c>
      <c r="H452" s="98">
        <v>1537</v>
      </c>
      <c r="I452" s="98">
        <v>0</v>
      </c>
      <c r="J452" s="8">
        <v>-0.67482583261517004</v>
      </c>
      <c r="K452" s="8">
        <v>-0.67174626146515903</v>
      </c>
    </row>
    <row r="453" spans="2:11" x14ac:dyDescent="0.3">
      <c r="B453" s="10">
        <v>43917</v>
      </c>
      <c r="C453" s="9">
        <v>1060.5664000008301</v>
      </c>
      <c r="D453" s="5">
        <v>2055324.9909999999</v>
      </c>
      <c r="E453" s="5">
        <v>27502222.482999999</v>
      </c>
      <c r="F453" s="5">
        <v>1086.23460000008</v>
      </c>
      <c r="G453" s="5">
        <v>0</v>
      </c>
      <c r="H453" s="98">
        <v>1538</v>
      </c>
      <c r="I453" s="98">
        <v>0</v>
      </c>
      <c r="J453" s="8">
        <v>-0.67342058532540205</v>
      </c>
      <c r="K453" s="8">
        <v>-0.67527045689348597</v>
      </c>
    </row>
    <row r="454" spans="2:11" x14ac:dyDescent="0.3">
      <c r="B454" s="10">
        <v>43920</v>
      </c>
      <c r="C454" s="9">
        <v>1060.8166000004901</v>
      </c>
      <c r="D454" s="5">
        <v>2048429.7209999999</v>
      </c>
      <c r="E454" s="5">
        <v>27511811.295000002</v>
      </c>
      <c r="F454" s="5">
        <v>1778.81839999929</v>
      </c>
      <c r="G454" s="5">
        <v>4750.53660000116</v>
      </c>
      <c r="H454" s="98">
        <v>1532</v>
      </c>
      <c r="I454" s="98">
        <v>0</v>
      </c>
      <c r="J454" s="8">
        <v>-0.64768522754547997</v>
      </c>
      <c r="K454" s="8">
        <v>-0.64441734554202401</v>
      </c>
    </row>
    <row r="455" spans="2:11" x14ac:dyDescent="0.3">
      <c r="B455" s="10">
        <v>43921</v>
      </c>
      <c r="C455" s="9">
        <v>1061.56750000082</v>
      </c>
      <c r="D455" s="5">
        <v>2048783.0989999999</v>
      </c>
      <c r="E455" s="5">
        <v>27440725.879000001</v>
      </c>
      <c r="F455" s="5">
        <v>3138.3966000005598</v>
      </c>
      <c r="G455" s="5">
        <v>4171.40389999747</v>
      </c>
      <c r="H455" s="98">
        <v>1531</v>
      </c>
      <c r="I455" s="98">
        <v>0</v>
      </c>
      <c r="J455" s="8">
        <v>-0.60600872472332401</v>
      </c>
      <c r="K455" s="8">
        <v>-0.61440025750471206</v>
      </c>
    </row>
    <row r="456" spans="2:11" x14ac:dyDescent="0.3">
      <c r="B456" s="10">
        <v>43922</v>
      </c>
      <c r="C456" s="9">
        <v>1063.8958999998899</v>
      </c>
      <c r="D456" s="5">
        <v>2055774.291</v>
      </c>
      <c r="E456" s="5">
        <v>27228784.261</v>
      </c>
      <c r="F456" s="5">
        <v>2977.2650000006001</v>
      </c>
      <c r="G456" s="5">
        <v>629.78399999998499</v>
      </c>
      <c r="H456" s="98">
        <v>1533</v>
      </c>
      <c r="I456" s="98">
        <v>0</v>
      </c>
      <c r="J456" s="8">
        <v>-0.461681937531011</v>
      </c>
      <c r="K456" s="8">
        <v>-0.41127520309646598</v>
      </c>
    </row>
    <row r="457" spans="2:11" x14ac:dyDescent="0.3">
      <c r="B457" s="10">
        <v>43923</v>
      </c>
      <c r="C457" s="9">
        <v>1065.13529999927</v>
      </c>
      <c r="D457" s="5">
        <v>2057667.7290000001</v>
      </c>
      <c r="E457" s="5">
        <v>27168682.655999999</v>
      </c>
      <c r="F457" s="5">
        <v>435.831900000107</v>
      </c>
      <c r="G457" s="5">
        <v>906.64539999980502</v>
      </c>
      <c r="H457" s="98">
        <v>1534</v>
      </c>
      <c r="I457" s="98">
        <v>0</v>
      </c>
      <c r="J457" s="8">
        <v>-0.39399708998871602</v>
      </c>
      <c r="K457" s="8">
        <v>-0.332882790924032</v>
      </c>
    </row>
    <row r="458" spans="2:11" x14ac:dyDescent="0.3">
      <c r="B458" s="10">
        <v>43924</v>
      </c>
      <c r="C458" s="9">
        <v>1065.92469999939</v>
      </c>
      <c r="D458" s="5">
        <v>2062964.96</v>
      </c>
      <c r="E458" s="5">
        <v>27149715.741</v>
      </c>
      <c r="F458" s="5">
        <v>3539.00149999931</v>
      </c>
      <c r="G458" s="5">
        <v>0</v>
      </c>
      <c r="H458" s="98">
        <v>1539</v>
      </c>
      <c r="I458" s="98">
        <v>0</v>
      </c>
      <c r="J458" s="8">
        <v>-0.32666239438594902</v>
      </c>
      <c r="K458" s="8">
        <v>-0.24900776385402401</v>
      </c>
    </row>
    <row r="459" spans="2:11" x14ac:dyDescent="0.3">
      <c r="B459" s="10">
        <v>43927</v>
      </c>
      <c r="C459" s="9">
        <v>1066.37629999965</v>
      </c>
      <c r="D459" s="5">
        <v>2064737.6640000001</v>
      </c>
      <c r="E459" s="5">
        <v>27161546.445</v>
      </c>
      <c r="F459" s="5">
        <v>5066.0159000009298</v>
      </c>
      <c r="G459" s="5">
        <v>3390.3432999998299</v>
      </c>
      <c r="H459" s="98">
        <v>1540</v>
      </c>
      <c r="I459" s="98">
        <v>0</v>
      </c>
      <c r="J459" s="8">
        <v>-0.311223515727306</v>
      </c>
      <c r="K459" s="8">
        <v>-0.23506384791266999</v>
      </c>
    </row>
    <row r="460" spans="2:11" x14ac:dyDescent="0.3">
      <c r="B460" s="10">
        <v>43928</v>
      </c>
      <c r="C460" s="9">
        <v>1066.64059999958</v>
      </c>
      <c r="D460" s="5">
        <v>2058424.7520000001</v>
      </c>
      <c r="E460" s="5">
        <v>27360407.923</v>
      </c>
      <c r="F460" s="5">
        <v>1132.1067999992499</v>
      </c>
      <c r="G460" s="5">
        <v>7530.3122000023704</v>
      </c>
      <c r="H460" s="98">
        <v>1538</v>
      </c>
      <c r="I460" s="98">
        <v>0</v>
      </c>
      <c r="J460" s="8">
        <v>-0.302585619333058</v>
      </c>
      <c r="K460" s="8">
        <v>-0.21518784992304099</v>
      </c>
    </row>
    <row r="461" spans="2:11" x14ac:dyDescent="0.3">
      <c r="B461" s="10">
        <v>43929</v>
      </c>
      <c r="C461" s="9">
        <v>1067.0692999996199</v>
      </c>
      <c r="D461" s="5">
        <v>2059289.42</v>
      </c>
      <c r="E461" s="5">
        <v>27227146.166999999</v>
      </c>
      <c r="F461" s="5">
        <v>2275.4596000015699</v>
      </c>
      <c r="G461" s="5">
        <v>2240.5320999994901</v>
      </c>
      <c r="H461" s="98">
        <v>1538</v>
      </c>
      <c r="I461" s="98">
        <v>0</v>
      </c>
      <c r="J461" s="8">
        <v>-0.36648381506802302</v>
      </c>
      <c r="K461" s="8">
        <v>-0.31902614176078697</v>
      </c>
    </row>
    <row r="462" spans="2:11" x14ac:dyDescent="0.3">
      <c r="B462" s="10">
        <v>43930</v>
      </c>
      <c r="C462" s="9">
        <v>1067.9586999993801</v>
      </c>
      <c r="D462" s="5">
        <v>2061475.7709999999</v>
      </c>
      <c r="E462" s="5">
        <v>27204673.16</v>
      </c>
      <c r="F462" s="5">
        <v>440.09200000017898</v>
      </c>
      <c r="G462" s="5">
        <v>0</v>
      </c>
      <c r="H462" s="98">
        <v>1541</v>
      </c>
      <c r="I462" s="98">
        <v>0</v>
      </c>
      <c r="J462" s="8">
        <v>-0.33138251698210303</v>
      </c>
      <c r="K462" s="8">
        <v>-0.27253889664507402</v>
      </c>
    </row>
    <row r="463" spans="2:11" x14ac:dyDescent="0.3">
      <c r="B463" s="10">
        <v>43931</v>
      </c>
      <c r="C463" s="9">
        <v>1068.0021999999899</v>
      </c>
      <c r="D463" s="5">
        <v>2061559.7350000001</v>
      </c>
      <c r="E463" s="5">
        <v>27207108.546999998</v>
      </c>
      <c r="F463" s="5">
        <v>0</v>
      </c>
      <c r="G463" s="5">
        <v>0</v>
      </c>
      <c r="H463" s="98">
        <v>1541</v>
      </c>
      <c r="I463" s="98">
        <v>0</v>
      </c>
      <c r="J463" s="8">
        <v>-0.338129772220782</v>
      </c>
      <c r="K463" s="8">
        <v>-0.28334300313099398</v>
      </c>
    </row>
    <row r="464" spans="2:11" x14ac:dyDescent="0.3">
      <c r="B464" s="10">
        <v>43934</v>
      </c>
      <c r="C464" s="9">
        <v>1068.1196999996901</v>
      </c>
      <c r="D464" s="5">
        <v>2059548.3319999999</v>
      </c>
      <c r="E464" s="5">
        <v>27197058.763</v>
      </c>
      <c r="F464" s="5">
        <v>1791.62480000034</v>
      </c>
      <c r="G464" s="5">
        <v>1333.2128999996901</v>
      </c>
      <c r="H464" s="98">
        <v>1538</v>
      </c>
      <c r="I464" s="98">
        <v>0</v>
      </c>
      <c r="J464" s="8">
        <v>-0.35357071330190598</v>
      </c>
      <c r="K464" s="8">
        <v>-0.319748104981045</v>
      </c>
    </row>
    <row r="465" spans="2:11" x14ac:dyDescent="0.3">
      <c r="B465" s="10">
        <v>43935</v>
      </c>
      <c r="C465" s="9">
        <v>1068.17610000074</v>
      </c>
      <c r="D465" s="5">
        <v>2050594.1029999999</v>
      </c>
      <c r="E465" s="5">
        <v>27199691.846999999</v>
      </c>
      <c r="F465" s="5">
        <v>4152.3426999971298</v>
      </c>
      <c r="G465" s="5">
        <v>12636.932500004799</v>
      </c>
      <c r="H465" s="98">
        <v>1541</v>
      </c>
      <c r="I465" s="98">
        <v>0</v>
      </c>
      <c r="J465" s="8">
        <v>-0.357825277078064</v>
      </c>
      <c r="K465" s="8">
        <v>-0.338551201089558</v>
      </c>
    </row>
    <row r="466" spans="2:11" x14ac:dyDescent="0.3">
      <c r="B466" s="10">
        <v>43936</v>
      </c>
      <c r="C466" s="9">
        <v>1067.0174000002401</v>
      </c>
      <c r="D466" s="5">
        <v>2043546.298</v>
      </c>
      <c r="E466" s="5">
        <v>27184948.635000002</v>
      </c>
      <c r="F466" s="5">
        <v>1780.82760000043</v>
      </c>
      <c r="G466" s="5">
        <v>6301.1512999981596</v>
      </c>
      <c r="H466" s="98">
        <v>1544</v>
      </c>
      <c r="I466" s="98">
        <v>0</v>
      </c>
      <c r="J466" s="8">
        <v>-0.46592797971197802</v>
      </c>
      <c r="K466" s="8">
        <v>-0.48641744053566099</v>
      </c>
    </row>
    <row r="467" spans="2:11" x14ac:dyDescent="0.3">
      <c r="B467" s="10">
        <v>43937</v>
      </c>
      <c r="C467" s="9">
        <v>1067.1205000001901</v>
      </c>
      <c r="D467" s="5">
        <v>2053398.3559999999</v>
      </c>
      <c r="E467" s="5">
        <v>27267616.088</v>
      </c>
      <c r="F467" s="5">
        <v>10234.096399992701</v>
      </c>
      <c r="G467" s="5">
        <v>1186.8341000005601</v>
      </c>
      <c r="H467" s="98">
        <v>1544</v>
      </c>
      <c r="I467" s="98">
        <v>0</v>
      </c>
      <c r="J467" s="8">
        <v>-0.46603004937287601</v>
      </c>
      <c r="K467" s="8">
        <v>-0.47219057703387102</v>
      </c>
    </row>
    <row r="468" spans="2:11" x14ac:dyDescent="0.3">
      <c r="B468" s="10">
        <v>43938</v>
      </c>
      <c r="C468" s="9">
        <v>1066.98299999908</v>
      </c>
      <c r="D468" s="5">
        <v>2057163.7919999999</v>
      </c>
      <c r="E468" s="5">
        <v>27286551.282000002</v>
      </c>
      <c r="F468" s="5">
        <v>3777.0049000009899</v>
      </c>
      <c r="G468" s="5">
        <v>0</v>
      </c>
      <c r="H468" s="98">
        <v>1546</v>
      </c>
      <c r="I468" s="98">
        <v>0</v>
      </c>
      <c r="J468" s="8">
        <v>-0.483141537363736</v>
      </c>
      <c r="K468" s="8">
        <v>-0.50025961378196404</v>
      </c>
    </row>
    <row r="469" spans="2:11" x14ac:dyDescent="0.3">
      <c r="B469" s="10">
        <v>43941</v>
      </c>
      <c r="C469" s="9">
        <v>1066.8412999995101</v>
      </c>
      <c r="D469" s="5">
        <v>2050672.5319999999</v>
      </c>
      <c r="E469" s="5">
        <v>27292526.998</v>
      </c>
      <c r="F469" s="5">
        <v>2302.8711000010398</v>
      </c>
      <c r="G469" s="5">
        <v>5687.2256999984402</v>
      </c>
      <c r="H469" s="98">
        <v>1545</v>
      </c>
      <c r="I469" s="98">
        <v>0</v>
      </c>
      <c r="J469" s="8">
        <v>-0.50180965122490295</v>
      </c>
      <c r="K469" s="8">
        <v>-0.51465890466715802</v>
      </c>
    </row>
    <row r="470" spans="2:11" x14ac:dyDescent="0.3">
      <c r="B470" s="10">
        <v>43942</v>
      </c>
      <c r="C470" s="9">
        <v>1066.35569999926</v>
      </c>
      <c r="D470" s="5">
        <v>2051471.9790000001</v>
      </c>
      <c r="E470" s="5">
        <v>27268761.285999998</v>
      </c>
      <c r="F470" s="5">
        <v>4668.3193999975902</v>
      </c>
      <c r="G470" s="5">
        <v>3043.2278000004599</v>
      </c>
      <c r="H470" s="98">
        <v>1546</v>
      </c>
      <c r="I470" s="98">
        <v>0</v>
      </c>
      <c r="J470" s="8">
        <v>-0.53984070309525101</v>
      </c>
      <c r="K470" s="8">
        <v>-0.54926594200515</v>
      </c>
    </row>
    <row r="471" spans="2:11" x14ac:dyDescent="0.3">
      <c r="B471" s="10">
        <v>43943</v>
      </c>
      <c r="C471" s="9">
        <v>1066.0765000004301</v>
      </c>
      <c r="D471" s="5">
        <v>2039781.997</v>
      </c>
      <c r="E471" s="5">
        <v>27362305.598000001</v>
      </c>
      <c r="F471" s="5">
        <v>3698.45609999821</v>
      </c>
      <c r="G471" s="5">
        <v>14160.0350999981</v>
      </c>
      <c r="H471" s="98">
        <v>1544</v>
      </c>
      <c r="I471" s="98">
        <v>0</v>
      </c>
      <c r="J471" s="8">
        <v>-0.56338978584517496</v>
      </c>
      <c r="K471" s="8">
        <v>-0.59560157904707001</v>
      </c>
    </row>
    <row r="472" spans="2:11" x14ac:dyDescent="0.3">
      <c r="B472" s="10">
        <v>43944</v>
      </c>
      <c r="C472" s="9">
        <v>1066.1806000005499</v>
      </c>
      <c r="D472" s="5">
        <v>2042678.4709999999</v>
      </c>
      <c r="E472" s="5">
        <v>27352415.675000001</v>
      </c>
      <c r="F472" s="5">
        <v>4058.54419999942</v>
      </c>
      <c r="G472" s="5">
        <v>1528.7564000002999</v>
      </c>
      <c r="H472" s="98">
        <v>1545</v>
      </c>
      <c r="I472" s="98">
        <v>0</v>
      </c>
      <c r="J472" s="8">
        <v>-0.57093249559875403</v>
      </c>
      <c r="K472" s="8">
        <v>-0.62535978916639601</v>
      </c>
    </row>
    <row r="473" spans="2:11" x14ac:dyDescent="0.3">
      <c r="B473" s="10">
        <v>43945</v>
      </c>
      <c r="C473" s="9">
        <v>1066.8374000005399</v>
      </c>
      <c r="D473" s="5">
        <v>2048816.882</v>
      </c>
      <c r="E473" s="5">
        <v>27367709.401000001</v>
      </c>
      <c r="F473" s="5">
        <v>4574.4121000021696</v>
      </c>
      <c r="G473" s="5">
        <v>0</v>
      </c>
      <c r="H473" s="98">
        <v>1547</v>
      </c>
      <c r="I473" s="98">
        <v>0</v>
      </c>
      <c r="J473" s="8">
        <v>-0.51047700976232602</v>
      </c>
      <c r="K473" s="8">
        <v>-0.52648090002367098</v>
      </c>
    </row>
    <row r="474" spans="2:11" x14ac:dyDescent="0.3">
      <c r="B474" s="10">
        <v>43948</v>
      </c>
      <c r="C474" s="9">
        <v>1066.9677000008501</v>
      </c>
      <c r="D474" s="5">
        <v>2045719.1259999999</v>
      </c>
      <c r="E474" s="5">
        <v>27374029.931000002</v>
      </c>
      <c r="F474" s="5">
        <v>3207.9182000011201</v>
      </c>
      <c r="G474" s="5">
        <v>5258.1994000002696</v>
      </c>
      <c r="H474" s="98">
        <v>1552</v>
      </c>
      <c r="I474" s="98">
        <v>0</v>
      </c>
      <c r="J474" s="8">
        <v>-0.47924001303090302</v>
      </c>
      <c r="K474" s="8">
        <v>-0.51121107099970697</v>
      </c>
    </row>
    <row r="475" spans="2:11" x14ac:dyDescent="0.3">
      <c r="B475" s="10">
        <v>43949</v>
      </c>
      <c r="C475" s="9">
        <v>1067.0131999999301</v>
      </c>
      <c r="D475" s="5">
        <v>2050801.25</v>
      </c>
      <c r="E475" s="5">
        <v>27362949.982999999</v>
      </c>
      <c r="F475" s="5">
        <v>7153.5405000001201</v>
      </c>
      <c r="G475" s="5">
        <v>2472.3572999983999</v>
      </c>
      <c r="H475" s="98">
        <v>1555</v>
      </c>
      <c r="I475" s="98">
        <v>0</v>
      </c>
      <c r="J475" s="8">
        <v>-0.482673260600677</v>
      </c>
      <c r="K475" s="8">
        <v>-0.53464936351065295</v>
      </c>
    </row>
    <row r="476" spans="2:11" x14ac:dyDescent="0.3">
      <c r="B476" s="10">
        <v>43950</v>
      </c>
      <c r="C476" s="9">
        <v>1067.15190000087</v>
      </c>
      <c r="D476" s="5">
        <v>2054763.6880000001</v>
      </c>
      <c r="E476" s="5">
        <v>27317640.682</v>
      </c>
      <c r="F476" s="5">
        <v>5003.9756999984402</v>
      </c>
      <c r="G476" s="5">
        <v>1540.7518000006701</v>
      </c>
      <c r="H476" s="98">
        <v>1557</v>
      </c>
      <c r="I476" s="98">
        <v>0</v>
      </c>
      <c r="J476" s="8">
        <v>-0.47488109491086999</v>
      </c>
      <c r="K476" s="8">
        <v>-0.54894831471938199</v>
      </c>
    </row>
    <row r="477" spans="2:11" x14ac:dyDescent="0.3">
      <c r="B477" s="10">
        <v>43951</v>
      </c>
      <c r="C477" s="9">
        <v>1067.7302999999399</v>
      </c>
      <c r="D477" s="5">
        <v>2062167.9240000001</v>
      </c>
      <c r="E477" s="5">
        <v>27352614.486000001</v>
      </c>
      <c r="F477" s="5">
        <v>5891.6432999968501</v>
      </c>
      <c r="G477" s="5">
        <v>0</v>
      </c>
      <c r="H477" s="98">
        <v>1559</v>
      </c>
      <c r="I477" s="98">
        <v>0</v>
      </c>
      <c r="J477" s="8">
        <v>-0.45206316151234199</v>
      </c>
      <c r="K477" s="8">
        <v>-0.50683111493890498</v>
      </c>
    </row>
    <row r="478" spans="2:11" x14ac:dyDescent="0.3">
      <c r="B478" s="10">
        <v>43952</v>
      </c>
      <c r="C478" s="9">
        <v>1067.7961999997499</v>
      </c>
      <c r="D478" s="5">
        <v>2062295.2350000001</v>
      </c>
      <c r="E478" s="5">
        <v>27355638.883000001</v>
      </c>
      <c r="F478" s="5">
        <v>0</v>
      </c>
      <c r="G478" s="5">
        <v>0</v>
      </c>
      <c r="H478" s="98">
        <v>1559</v>
      </c>
      <c r="I478" s="98">
        <v>0</v>
      </c>
      <c r="J478" s="8">
        <v>-0.45206316151234199</v>
      </c>
      <c r="K478" s="8">
        <v>-0.50683111493890498</v>
      </c>
    </row>
    <row r="479" spans="2:11" x14ac:dyDescent="0.3">
      <c r="B479" s="10">
        <v>43955</v>
      </c>
      <c r="C479" s="9">
        <v>1067.7511999998201</v>
      </c>
      <c r="D479" s="5">
        <v>2074591.9809999999</v>
      </c>
      <c r="E479" s="5">
        <v>27369155.539000001</v>
      </c>
      <c r="F479" s="5">
        <v>23061.931699991201</v>
      </c>
      <c r="G479" s="5">
        <v>7565.35209999979</v>
      </c>
      <c r="H479" s="98">
        <v>1567</v>
      </c>
      <c r="I479" s="98">
        <v>0</v>
      </c>
      <c r="J479" s="8">
        <v>-0.47084496097659201</v>
      </c>
      <c r="K479" s="8">
        <v>-0.52067953009009205</v>
      </c>
    </row>
    <row r="480" spans="2:11" x14ac:dyDescent="0.3">
      <c r="B480" s="10">
        <v>43956</v>
      </c>
      <c r="C480" s="9">
        <v>1068.3604000005901</v>
      </c>
      <c r="D480" s="5">
        <v>2080378.5279999999</v>
      </c>
      <c r="E480" s="5">
        <v>27387535.907000002</v>
      </c>
      <c r="F480" s="5">
        <v>6138.2378000020999</v>
      </c>
      <c r="G480" s="5">
        <v>1829.97890000045</v>
      </c>
      <c r="H480" s="98">
        <v>1567</v>
      </c>
      <c r="I480" s="98">
        <v>0</v>
      </c>
      <c r="J480" s="8">
        <v>-0.43732264402615301</v>
      </c>
      <c r="K480" s="8">
        <v>-0.48158959691181702</v>
      </c>
    </row>
    <row r="481" spans="2:11" x14ac:dyDescent="0.3">
      <c r="B481" s="10">
        <v>43957</v>
      </c>
      <c r="C481" s="9">
        <v>1068.7302999999399</v>
      </c>
      <c r="D481" s="5">
        <v>2088421.49</v>
      </c>
      <c r="E481" s="5">
        <v>27387820.802999999</v>
      </c>
      <c r="F481" s="5">
        <v>7272.7833999991399</v>
      </c>
      <c r="G481" s="5">
        <v>421.06050000013801</v>
      </c>
      <c r="H481" s="98">
        <v>1575</v>
      </c>
      <c r="I481" s="98">
        <v>0</v>
      </c>
      <c r="J481" s="8">
        <v>-0.44239804788867299</v>
      </c>
      <c r="K481" s="8">
        <v>-0.497883027278476</v>
      </c>
    </row>
    <row r="482" spans="2:11" x14ac:dyDescent="0.3">
      <c r="B482" s="10">
        <v>43958</v>
      </c>
      <c r="C482" s="9">
        <v>1069.15990000032</v>
      </c>
      <c r="D482" s="5">
        <v>2090099.577</v>
      </c>
      <c r="E482" s="5">
        <v>27415678.585000001</v>
      </c>
      <c r="F482" s="5">
        <v>12490.398399993799</v>
      </c>
      <c r="G482" s="5">
        <v>11706.061299994601</v>
      </c>
      <c r="H482" s="98">
        <v>1577</v>
      </c>
      <c r="I482" s="98">
        <v>0</v>
      </c>
      <c r="J482" s="8">
        <v>-0.423143584680929</v>
      </c>
      <c r="K482" s="8">
        <v>-0.48167249643029197</v>
      </c>
    </row>
    <row r="483" spans="2:11" x14ac:dyDescent="0.3">
      <c r="B483" s="10">
        <v>43959</v>
      </c>
      <c r="C483" s="9">
        <v>1070.4633000008801</v>
      </c>
      <c r="D483" s="5">
        <v>2095358.8910000001</v>
      </c>
      <c r="E483" s="5">
        <v>28110581.927999999</v>
      </c>
      <c r="F483" s="5">
        <v>2532.9043000005199</v>
      </c>
      <c r="G483" s="5">
        <v>0</v>
      </c>
      <c r="H483" s="98">
        <v>1581</v>
      </c>
      <c r="I483" s="98">
        <v>0</v>
      </c>
      <c r="J483" s="8">
        <v>-0.35643182482090202</v>
      </c>
      <c r="K483" s="8">
        <v>-0.36698270991064402</v>
      </c>
    </row>
    <row r="484" spans="2:11" x14ac:dyDescent="0.3">
      <c r="B484" s="10">
        <v>43962</v>
      </c>
      <c r="C484" s="9">
        <v>1070.6476000007201</v>
      </c>
      <c r="D484" s="5">
        <v>2107149.193</v>
      </c>
      <c r="E484" s="5">
        <v>27427701.298999999</v>
      </c>
      <c r="F484" s="5">
        <v>21338.492799997301</v>
      </c>
      <c r="G484" s="5">
        <v>3348.69170000032</v>
      </c>
      <c r="H484" s="98">
        <v>1583</v>
      </c>
      <c r="I484" s="98">
        <v>0</v>
      </c>
      <c r="J484" s="8">
        <v>-0.32980917738723298</v>
      </c>
      <c r="K484" s="8">
        <v>-0.32718697417749398</v>
      </c>
    </row>
    <row r="485" spans="2:11" x14ac:dyDescent="0.3">
      <c r="B485" s="10">
        <v>43963</v>
      </c>
      <c r="C485" s="9">
        <v>1071.2940999995899</v>
      </c>
      <c r="D485" s="5">
        <v>2101617.3029999998</v>
      </c>
      <c r="E485" s="5">
        <v>27507858.300000001</v>
      </c>
      <c r="F485" s="5">
        <v>4618.4609000012297</v>
      </c>
      <c r="G485" s="5">
        <v>10970.047900006201</v>
      </c>
      <c r="H485" s="98">
        <v>1586</v>
      </c>
      <c r="I485" s="98">
        <v>0</v>
      </c>
      <c r="J485" s="8">
        <v>-0.294168559633817</v>
      </c>
      <c r="K485" s="8">
        <v>-0.26244679544288402</v>
      </c>
    </row>
    <row r="486" spans="2:11" x14ac:dyDescent="0.3">
      <c r="B486" s="10">
        <v>43964</v>
      </c>
      <c r="C486" s="9">
        <v>1071.4186000004399</v>
      </c>
      <c r="D486" s="5">
        <v>2100332.73</v>
      </c>
      <c r="E486" s="5">
        <v>27502815.219000001</v>
      </c>
      <c r="F486" s="5">
        <v>389.67020000005101</v>
      </c>
      <c r="G486" s="5">
        <v>1816.4243000000699</v>
      </c>
      <c r="H486" s="98">
        <v>1585</v>
      </c>
      <c r="I486" s="98">
        <v>0</v>
      </c>
      <c r="J486" s="8">
        <v>-0.31965670510180599</v>
      </c>
      <c r="K486" s="8">
        <v>-0.288420713020969</v>
      </c>
    </row>
    <row r="487" spans="2:11" x14ac:dyDescent="0.3">
      <c r="B487" s="10">
        <v>43965</v>
      </c>
      <c r="C487" s="9">
        <v>1071.7646999992401</v>
      </c>
      <c r="D487" s="5">
        <v>2109237.71</v>
      </c>
      <c r="E487" s="5">
        <v>27566230.399</v>
      </c>
      <c r="F487" s="5">
        <v>10382.7687000036</v>
      </c>
      <c r="G487" s="5">
        <v>2707.19889999926</v>
      </c>
      <c r="H487" s="98">
        <v>1590</v>
      </c>
      <c r="I487" s="98">
        <v>0</v>
      </c>
      <c r="J487" s="8">
        <v>-0.29078540863429198</v>
      </c>
      <c r="K487" s="8">
        <v>-0.244189705916142</v>
      </c>
    </row>
    <row r="488" spans="2:11" x14ac:dyDescent="0.3">
      <c r="B488" s="10">
        <v>43966</v>
      </c>
      <c r="C488" s="9">
        <v>1072.07010000013</v>
      </c>
      <c r="D488" s="5">
        <v>2123511.4909999999</v>
      </c>
      <c r="E488" s="5">
        <v>28060473.425000001</v>
      </c>
      <c r="F488" s="5">
        <v>12753.5504000038</v>
      </c>
      <c r="G488" s="5">
        <v>0</v>
      </c>
      <c r="H488" s="98">
        <v>1594</v>
      </c>
      <c r="I488" s="98">
        <v>0</v>
      </c>
      <c r="J488" s="8">
        <v>-0.269545928687421</v>
      </c>
      <c r="K488" s="8">
        <v>-0.21058094253180601</v>
      </c>
    </row>
    <row r="489" spans="2:11" x14ac:dyDescent="0.3">
      <c r="B489" s="10">
        <v>43969</v>
      </c>
      <c r="C489" s="9">
        <v>1072.5177999995601</v>
      </c>
      <c r="D489" s="5">
        <v>2113374.298</v>
      </c>
      <c r="E489" s="5">
        <v>27668983.263999999</v>
      </c>
      <c r="F489" s="5">
        <v>24028.014999985699</v>
      </c>
      <c r="G489" s="5">
        <v>26349.608399987199</v>
      </c>
      <c r="H489" s="98">
        <v>1591</v>
      </c>
      <c r="I489" s="98">
        <v>0</v>
      </c>
      <c r="J489" s="8">
        <v>-0.250972622116933</v>
      </c>
      <c r="K489" s="8">
        <v>-0.218760900365396</v>
      </c>
    </row>
    <row r="490" spans="2:11" x14ac:dyDescent="0.3">
      <c r="B490" s="10">
        <v>43970</v>
      </c>
      <c r="C490" s="9">
        <v>1072.7872999999699</v>
      </c>
      <c r="D490" s="5">
        <v>2112107.3569999998</v>
      </c>
      <c r="E490" s="5">
        <v>27944006.105999999</v>
      </c>
      <c r="F490" s="5">
        <v>9219.5442000031508</v>
      </c>
      <c r="G490" s="5">
        <v>10895.529499992699</v>
      </c>
      <c r="H490" s="98">
        <v>1593</v>
      </c>
      <c r="I490" s="98">
        <v>0</v>
      </c>
      <c r="J490" s="8">
        <v>-0.23928009886344601</v>
      </c>
      <c r="K490" s="8">
        <v>-0.19529728144380001</v>
      </c>
    </row>
    <row r="491" spans="2:11" x14ac:dyDescent="0.3">
      <c r="B491" s="10">
        <v>43971</v>
      </c>
      <c r="C491" s="9">
        <v>1073.27820000052</v>
      </c>
      <c r="D491" s="5">
        <v>2119264.9339999999</v>
      </c>
      <c r="E491" s="5">
        <v>28879550.068999998</v>
      </c>
      <c r="F491" s="5">
        <v>5768.3637999966704</v>
      </c>
      <c r="G491" s="5">
        <v>0</v>
      </c>
      <c r="H491" s="98">
        <v>1595</v>
      </c>
      <c r="I491" s="98">
        <v>0</v>
      </c>
      <c r="J491" s="8">
        <v>-0.209633651976674</v>
      </c>
      <c r="K491" s="8">
        <v>-0.15629225022462401</v>
      </c>
    </row>
    <row r="492" spans="2:11" x14ac:dyDescent="0.3">
      <c r="B492" s="10">
        <v>43972</v>
      </c>
      <c r="C492" s="9">
        <v>1073.2349999994001</v>
      </c>
      <c r="D492" s="5">
        <v>2114265.7749999999</v>
      </c>
      <c r="E492" s="5">
        <v>28879799.534000002</v>
      </c>
      <c r="F492" s="5">
        <v>0</v>
      </c>
      <c r="G492" s="5">
        <v>4578.5402000024897</v>
      </c>
      <c r="H492" s="98">
        <v>1594</v>
      </c>
      <c r="I492" s="98">
        <v>0</v>
      </c>
      <c r="J492" s="8">
        <v>-0.209633651976674</v>
      </c>
      <c r="K492" s="8">
        <v>-0.15629225022462401</v>
      </c>
    </row>
    <row r="493" spans="2:11" x14ac:dyDescent="0.3">
      <c r="B493" s="10">
        <v>43973</v>
      </c>
      <c r="C493" s="9">
        <v>1074.12270000018</v>
      </c>
      <c r="D493" s="5">
        <v>2121455.0630000001</v>
      </c>
      <c r="E493" s="5">
        <v>29066366.107999999</v>
      </c>
      <c r="F493" s="5">
        <v>5065.1643999963999</v>
      </c>
      <c r="G493" s="5">
        <v>0</v>
      </c>
      <c r="H493" s="98">
        <v>1598</v>
      </c>
      <c r="I493" s="98">
        <v>0</v>
      </c>
      <c r="J493" s="8">
        <v>-0.16161001467548899</v>
      </c>
      <c r="K493" s="8">
        <v>-7.8955661358918405E-2</v>
      </c>
    </row>
    <row r="494" spans="2:11" x14ac:dyDescent="0.3">
      <c r="B494" s="10">
        <v>43976</v>
      </c>
      <c r="C494" s="9">
        <v>1074.50420000032</v>
      </c>
      <c r="D494" s="5">
        <v>2127419.196</v>
      </c>
      <c r="E494" s="5">
        <v>28963126.965</v>
      </c>
      <c r="F494" s="5">
        <v>10748.153500005599</v>
      </c>
      <c r="G494" s="5">
        <v>2505.6942000016602</v>
      </c>
      <c r="H494" s="98">
        <v>1612</v>
      </c>
      <c r="I494" s="98">
        <v>0</v>
      </c>
      <c r="J494" s="8">
        <v>-0.141153125165147</v>
      </c>
      <c r="K494" s="8">
        <v>-5.77416842963316E-2</v>
      </c>
    </row>
    <row r="495" spans="2:11" x14ac:dyDescent="0.3">
      <c r="B495" s="10">
        <v>43977</v>
      </c>
      <c r="C495" s="9">
        <v>1074.1855999995</v>
      </c>
      <c r="D495" s="5">
        <v>2135843.6140000001</v>
      </c>
      <c r="E495" s="5">
        <v>29054762.767000001</v>
      </c>
      <c r="F495" s="5">
        <v>8530.0549000054598</v>
      </c>
      <c r="G495" s="5">
        <v>100.105199999991</v>
      </c>
      <c r="H495" s="98">
        <v>1613</v>
      </c>
      <c r="I495" s="98">
        <v>0</v>
      </c>
      <c r="J495" s="8">
        <v>-0.16726189434643901</v>
      </c>
      <c r="K495" s="8">
        <v>-9.3611557445797203E-2</v>
      </c>
    </row>
    <row r="496" spans="2:11" x14ac:dyDescent="0.3">
      <c r="B496" s="10">
        <v>43978</v>
      </c>
      <c r="C496" s="9">
        <v>1073.8333999998899</v>
      </c>
      <c r="D496" s="5">
        <v>2135535.6940000001</v>
      </c>
      <c r="E496" s="5">
        <v>29658521.782000002</v>
      </c>
      <c r="F496" s="5">
        <v>521.49619999993604</v>
      </c>
      <c r="G496" s="5">
        <v>156.24790000007499</v>
      </c>
      <c r="H496" s="98">
        <v>1615</v>
      </c>
      <c r="I496" s="98">
        <v>0</v>
      </c>
      <c r="J496" s="8">
        <v>-0.21238565878070401</v>
      </c>
      <c r="K496" s="8">
        <v>-0.173961753884669</v>
      </c>
    </row>
    <row r="497" spans="2:11" x14ac:dyDescent="0.3">
      <c r="B497" s="10">
        <v>43979</v>
      </c>
      <c r="C497" s="9">
        <v>1074.60899999924</v>
      </c>
      <c r="D497" s="5">
        <v>2142251.074</v>
      </c>
      <c r="E497" s="5">
        <v>29105311.635000002</v>
      </c>
      <c r="F497" s="5">
        <v>5564.9182000011197</v>
      </c>
      <c r="G497" s="5">
        <v>750.99969999957796</v>
      </c>
      <c r="H497" s="98">
        <v>1619</v>
      </c>
      <c r="I497" s="98">
        <v>0</v>
      </c>
      <c r="J497" s="8">
        <v>-0.18160618970796299</v>
      </c>
      <c r="K497" s="8">
        <v>-0.119257435196801</v>
      </c>
    </row>
    <row r="498" spans="2:11" x14ac:dyDescent="0.3">
      <c r="B498" s="10">
        <v>43980</v>
      </c>
      <c r="C498" s="9">
        <v>1074.76850000024</v>
      </c>
      <c r="D498" s="5">
        <v>2155971.1090000002</v>
      </c>
      <c r="E498" s="5">
        <v>29149489.116</v>
      </c>
      <c r="F498" s="5">
        <v>12469.584900006699</v>
      </c>
      <c r="G498" s="5">
        <v>0</v>
      </c>
      <c r="H498" s="98">
        <v>1625</v>
      </c>
      <c r="I498" s="98">
        <v>0</v>
      </c>
      <c r="J498" s="8">
        <v>-0.18617056807124799</v>
      </c>
      <c r="K498" s="8">
        <v>-0.114046566867728</v>
      </c>
    </row>
    <row r="499" spans="2:11" x14ac:dyDescent="0.3">
      <c r="B499" s="10">
        <v>43983</v>
      </c>
      <c r="C499" s="9">
        <v>1074.5051000006499</v>
      </c>
      <c r="D499" s="5">
        <v>2155243.8640000001</v>
      </c>
      <c r="E499" s="5">
        <v>29151959.862</v>
      </c>
      <c r="F499" s="5">
        <v>12368.593799993399</v>
      </c>
      <c r="G499" s="5">
        <v>5800.2691000029399</v>
      </c>
      <c r="H499" s="98">
        <v>1629</v>
      </c>
      <c r="I499" s="98">
        <v>0</v>
      </c>
      <c r="J499" s="8">
        <v>-0.21929521451306799</v>
      </c>
      <c r="K499" s="8">
        <v>-0.159646040146527</v>
      </c>
    </row>
    <row r="500" spans="2:11" x14ac:dyDescent="0.3">
      <c r="B500" s="10">
        <v>43984</v>
      </c>
      <c r="C500" s="9">
        <v>1075.1458999998899</v>
      </c>
      <c r="D500" s="5">
        <v>2155179.75</v>
      </c>
      <c r="E500" s="5">
        <v>29261278.708000001</v>
      </c>
      <c r="F500" s="5">
        <v>3894.6427000016001</v>
      </c>
      <c r="G500" s="5">
        <v>5149.8506999984402</v>
      </c>
      <c r="H500" s="98">
        <v>1631</v>
      </c>
      <c r="I500" s="98">
        <v>0</v>
      </c>
      <c r="J500" s="8">
        <v>-0.18389418354263401</v>
      </c>
      <c r="K500" s="8">
        <v>-0.115671419394175</v>
      </c>
    </row>
    <row r="501" spans="2:11" x14ac:dyDescent="0.3">
      <c r="B501" s="10">
        <v>43985</v>
      </c>
      <c r="C501" s="9">
        <v>1074.6799999996999</v>
      </c>
      <c r="D501" s="5">
        <v>2170902.9029999999</v>
      </c>
      <c r="E501" s="5">
        <v>29351309.362</v>
      </c>
      <c r="F501" s="5">
        <v>15834.7650000006</v>
      </c>
      <c r="G501" s="5">
        <v>335.17489999998401</v>
      </c>
      <c r="H501" s="98">
        <v>1631</v>
      </c>
      <c r="I501" s="98">
        <v>0</v>
      </c>
      <c r="J501" s="8">
        <v>-0.23895353379634801</v>
      </c>
      <c r="K501" s="8">
        <v>-0.21285824517667601</v>
      </c>
    </row>
    <row r="502" spans="2:11" x14ac:dyDescent="0.3">
      <c r="B502" s="10">
        <v>43986</v>
      </c>
      <c r="C502" s="9">
        <v>1074.04560000077</v>
      </c>
      <c r="D502" s="5">
        <v>2178836.9709999999</v>
      </c>
      <c r="E502" s="5">
        <v>29423451.234000001</v>
      </c>
      <c r="F502" s="5">
        <v>10136.1524000019</v>
      </c>
      <c r="G502" s="5">
        <v>1555.7999000009099</v>
      </c>
      <c r="H502" s="98">
        <v>1635</v>
      </c>
      <c r="I502" s="98">
        <v>0</v>
      </c>
      <c r="J502" s="8">
        <v>-0.28266748787109502</v>
      </c>
      <c r="K502" s="8">
        <v>-0.29175980829813902</v>
      </c>
    </row>
    <row r="503" spans="2:11" x14ac:dyDescent="0.3">
      <c r="B503" s="10">
        <v>43987</v>
      </c>
      <c r="C503" s="9">
        <v>1072.07049999945</v>
      </c>
      <c r="D503" s="5">
        <v>2184525.4879999999</v>
      </c>
      <c r="E503" s="5">
        <v>29279429.844000001</v>
      </c>
      <c r="F503" s="5">
        <v>9043.3417000025493</v>
      </c>
      <c r="G503" s="5">
        <v>0</v>
      </c>
      <c r="H503" s="98">
        <v>1640</v>
      </c>
      <c r="I503" s="98">
        <v>0</v>
      </c>
      <c r="J503" s="8">
        <v>-0.42195004852055701</v>
      </c>
      <c r="K503" s="8">
        <v>-0.55114765148209699</v>
      </c>
    </row>
    <row r="504" spans="2:11" x14ac:dyDescent="0.3">
      <c r="B504" s="10">
        <v>43990</v>
      </c>
      <c r="C504" s="9">
        <v>1070.66520000063</v>
      </c>
      <c r="D504" s="5">
        <v>2181738.8650000002</v>
      </c>
      <c r="E504" s="5">
        <v>29355982.633000001</v>
      </c>
      <c r="F504" s="5">
        <v>6859.5265000015497</v>
      </c>
      <c r="G504" s="5">
        <v>5168.7035000026199</v>
      </c>
      <c r="H504" s="98">
        <v>1640</v>
      </c>
      <c r="I504" s="98">
        <v>0</v>
      </c>
      <c r="J504" s="8">
        <v>-0.54881011764609899</v>
      </c>
      <c r="K504" s="8">
        <v>-0.77154593322120502</v>
      </c>
    </row>
    <row r="505" spans="2:11" x14ac:dyDescent="0.3">
      <c r="B505" s="10">
        <v>43991</v>
      </c>
      <c r="C505" s="9">
        <v>1070.94779999927</v>
      </c>
      <c r="D505" s="5">
        <v>2159765.8309999998</v>
      </c>
      <c r="E505" s="5">
        <v>29454973.092</v>
      </c>
      <c r="F505" s="5">
        <v>2404.5401999987698</v>
      </c>
      <c r="G505" s="5">
        <v>23459.5539000034</v>
      </c>
      <c r="H505" s="98">
        <v>1637</v>
      </c>
      <c r="I505" s="98">
        <v>0</v>
      </c>
      <c r="J505" s="8">
        <v>-0.53692675179081595</v>
      </c>
      <c r="K505" s="8">
        <v>-0.75028266786102904</v>
      </c>
    </row>
    <row r="506" spans="2:11" x14ac:dyDescent="0.3">
      <c r="B506" s="10">
        <v>43992</v>
      </c>
      <c r="C506" s="9">
        <v>1071.1591999996499</v>
      </c>
      <c r="D506" s="5">
        <v>2157671.7919999999</v>
      </c>
      <c r="E506" s="5">
        <v>29323392.644000001</v>
      </c>
      <c r="F506" s="5">
        <v>1379.7984999995699</v>
      </c>
      <c r="G506" s="5">
        <v>3732.7589999996098</v>
      </c>
      <c r="H506" s="98">
        <v>1638</v>
      </c>
      <c r="I506" s="98">
        <v>0</v>
      </c>
      <c r="J506" s="8">
        <v>-0.65924385178095701</v>
      </c>
      <c r="K506" s="8">
        <v>-0.91973272233644798</v>
      </c>
    </row>
    <row r="507" spans="2:11" x14ac:dyDescent="0.3">
      <c r="B507" s="10">
        <v>43993</v>
      </c>
      <c r="C507" s="9">
        <v>1070.8505000006401</v>
      </c>
      <c r="D507" s="5">
        <v>2162167.3489999999</v>
      </c>
      <c r="E507" s="5">
        <v>29266043.530000001</v>
      </c>
      <c r="F507" s="5">
        <v>5390.7617999985796</v>
      </c>
      <c r="G507" s="5">
        <v>612.09269999992102</v>
      </c>
      <c r="H507" s="98">
        <v>1636</v>
      </c>
      <c r="I507" s="98">
        <v>0</v>
      </c>
      <c r="J507" s="8">
        <v>-0.699168712054416</v>
      </c>
      <c r="K507" s="8">
        <v>-0.96105783750681395</v>
      </c>
    </row>
    <row r="508" spans="2:11" x14ac:dyDescent="0.3">
      <c r="B508" s="10">
        <v>43994</v>
      </c>
      <c r="C508" s="9">
        <v>1070.5230000000399</v>
      </c>
      <c r="D508" s="5">
        <v>2163826.8050000002</v>
      </c>
      <c r="E508" s="5">
        <v>29229268.511999998</v>
      </c>
      <c r="F508" s="5">
        <v>2167.8740000017001</v>
      </c>
      <c r="G508" s="5">
        <v>0</v>
      </c>
      <c r="H508" s="98">
        <v>1639</v>
      </c>
      <c r="I508" s="98">
        <v>0</v>
      </c>
      <c r="J508" s="8">
        <v>-0.72403806667080095</v>
      </c>
      <c r="K508" s="8">
        <v>-1.00475823648958</v>
      </c>
    </row>
    <row r="509" spans="2:11" x14ac:dyDescent="0.3">
      <c r="B509" s="10">
        <v>43997</v>
      </c>
      <c r="C509" s="9">
        <v>1070.2945000007701</v>
      </c>
      <c r="D509" s="5">
        <v>2161330.1510000001</v>
      </c>
      <c r="E509" s="5">
        <v>29255710.509</v>
      </c>
      <c r="F509" s="5">
        <v>7467.3962000012398</v>
      </c>
      <c r="G509" s="5">
        <v>2539.1435000002398</v>
      </c>
      <c r="H509" s="98">
        <v>1638</v>
      </c>
      <c r="I509" s="98">
        <v>0</v>
      </c>
      <c r="J509" s="8">
        <v>-0.69137993459844405</v>
      </c>
      <c r="K509" s="8">
        <v>-0.945289671587489</v>
      </c>
    </row>
    <row r="510" spans="2:11" x14ac:dyDescent="0.3">
      <c r="B510" s="10">
        <v>43998</v>
      </c>
      <c r="C510" s="9">
        <v>1069.7783000003501</v>
      </c>
      <c r="D510" s="5">
        <v>2163893.1770000001</v>
      </c>
      <c r="E510" s="5">
        <v>29209047.684</v>
      </c>
      <c r="F510" s="5">
        <v>3678.8561000004402</v>
      </c>
      <c r="G510" s="5">
        <v>308.47509999992297</v>
      </c>
      <c r="H510" s="98">
        <v>1642</v>
      </c>
      <c r="I510" s="98">
        <v>0</v>
      </c>
      <c r="J510" s="8">
        <v>-0.72914642934301799</v>
      </c>
      <c r="K510" s="8">
        <v>-1.00931333103108</v>
      </c>
    </row>
    <row r="511" spans="2:11" x14ac:dyDescent="0.3">
      <c r="B511" s="10">
        <v>43999</v>
      </c>
      <c r="C511" s="9">
        <v>1070.00569999963</v>
      </c>
      <c r="D511" s="5">
        <v>2160923.1170000001</v>
      </c>
      <c r="E511" s="5">
        <v>29117241.962000001</v>
      </c>
      <c r="F511" s="5">
        <v>1872.88719999976</v>
      </c>
      <c r="G511" s="5">
        <v>5078.5051999986199</v>
      </c>
      <c r="H511" s="98">
        <v>1640</v>
      </c>
      <c r="I511" s="98">
        <v>0</v>
      </c>
      <c r="J511" s="8">
        <v>-0.72822793837804101</v>
      </c>
      <c r="K511" s="8">
        <v>-1.01758919723216</v>
      </c>
    </row>
    <row r="512" spans="2:11" x14ac:dyDescent="0.3">
      <c r="B512" s="10">
        <v>44000</v>
      </c>
      <c r="C512" s="9">
        <v>1069.7730999998701</v>
      </c>
      <c r="D512" s="5">
        <v>2154867.077</v>
      </c>
      <c r="E512" s="5">
        <v>29129547.668000001</v>
      </c>
      <c r="F512" s="5">
        <v>678.64859999995701</v>
      </c>
      <c r="G512" s="5">
        <v>5900.7519000023603</v>
      </c>
      <c r="H512" s="98">
        <v>1639</v>
      </c>
      <c r="I512" s="98">
        <v>0</v>
      </c>
      <c r="J512" s="8">
        <v>-0.74662048217487598</v>
      </c>
      <c r="K512" s="8">
        <v>-1.0436575072471901</v>
      </c>
    </row>
    <row r="513" spans="2:11" x14ac:dyDescent="0.3">
      <c r="B513" s="10">
        <v>44001</v>
      </c>
      <c r="C513" s="9">
        <v>1070.06709999964</v>
      </c>
      <c r="D513" s="5">
        <v>2162014.1669999999</v>
      </c>
      <c r="E513" s="5">
        <v>29085834.425000001</v>
      </c>
      <c r="F513" s="5">
        <v>6125.7841000035396</v>
      </c>
      <c r="G513" s="5">
        <v>0</v>
      </c>
      <c r="H513" s="98">
        <v>1640</v>
      </c>
      <c r="I513" s="98">
        <v>0</v>
      </c>
      <c r="J513" s="8">
        <v>-0.721381944415043</v>
      </c>
      <c r="K513" s="8">
        <v>-1.01008461411766</v>
      </c>
    </row>
    <row r="514" spans="2:11" x14ac:dyDescent="0.3">
      <c r="B514" s="10">
        <v>44004</v>
      </c>
      <c r="C514" s="9">
        <v>1070.3938999995601</v>
      </c>
      <c r="D514" s="5">
        <v>2163618.5269999998</v>
      </c>
      <c r="E514" s="5">
        <v>29030493.660999998</v>
      </c>
      <c r="F514" s="5">
        <v>4786.5112000033296</v>
      </c>
      <c r="G514" s="5">
        <v>3432.3691000007102</v>
      </c>
      <c r="H514" s="98">
        <v>1640</v>
      </c>
      <c r="I514" s="98">
        <v>0</v>
      </c>
      <c r="J514" s="8">
        <v>-0.70470217269485103</v>
      </c>
      <c r="K514" s="8">
        <v>-0.98097723014507199</v>
      </c>
    </row>
    <row r="515" spans="2:11" x14ac:dyDescent="0.3">
      <c r="B515" s="10">
        <v>44005</v>
      </c>
      <c r="C515" s="9">
        <v>1070.0600000005199</v>
      </c>
      <c r="D515" s="5">
        <v>2168774.8459999999</v>
      </c>
      <c r="E515" s="5">
        <v>28627649.565000001</v>
      </c>
      <c r="F515" s="5">
        <v>5859.9424000009903</v>
      </c>
      <c r="G515" s="5">
        <v>410.45080000022398</v>
      </c>
      <c r="H515" s="98">
        <v>1640</v>
      </c>
      <c r="I515" s="98">
        <v>0</v>
      </c>
      <c r="J515" s="8">
        <v>-0.73016114459096604</v>
      </c>
      <c r="K515" s="8">
        <v>-1.0228265626665201</v>
      </c>
    </row>
    <row r="516" spans="2:11" x14ac:dyDescent="0.3">
      <c r="B516" s="10">
        <v>44006</v>
      </c>
      <c r="C516" s="9">
        <v>1070.2553000003099</v>
      </c>
      <c r="D516" s="5">
        <v>2169271.9950000001</v>
      </c>
      <c r="E516" s="5">
        <v>28126890.155000001</v>
      </c>
      <c r="F516" s="5">
        <v>7799.13350000232</v>
      </c>
      <c r="G516" s="5">
        <v>7704.43450000137</v>
      </c>
      <c r="H516" s="98">
        <v>1638</v>
      </c>
      <c r="I516" s="98">
        <v>0</v>
      </c>
      <c r="J516" s="8">
        <v>-0.71663555195846096</v>
      </c>
      <c r="K516" s="8">
        <v>-0.99978207537060404</v>
      </c>
    </row>
    <row r="517" spans="2:11" x14ac:dyDescent="0.3">
      <c r="B517" s="10">
        <v>44007</v>
      </c>
      <c r="C517" s="9">
        <v>1070.5754000004399</v>
      </c>
      <c r="D517" s="5">
        <v>2166887.2489999998</v>
      </c>
      <c r="E517" s="5">
        <v>28108950.245000001</v>
      </c>
      <c r="F517" s="5">
        <v>5080.5560000017304</v>
      </c>
      <c r="G517" s="5">
        <v>7914.13099999726</v>
      </c>
      <c r="H517" s="98">
        <v>1638</v>
      </c>
      <c r="I517" s="98">
        <v>0</v>
      </c>
      <c r="J517" s="8">
        <v>-0.69611103554143505</v>
      </c>
      <c r="K517" s="8">
        <v>-0.96805737011982296</v>
      </c>
    </row>
    <row r="518" spans="2:11" x14ac:dyDescent="0.3">
      <c r="B518" s="10">
        <v>44008</v>
      </c>
      <c r="C518" s="9">
        <v>1070.1969000008</v>
      </c>
      <c r="D518" s="5">
        <v>2172807.105</v>
      </c>
      <c r="E518" s="5">
        <v>28141719.004999999</v>
      </c>
      <c r="F518" s="5">
        <v>6247.4156000018102</v>
      </c>
      <c r="G518" s="5">
        <v>0</v>
      </c>
      <c r="H518" s="98">
        <v>1640</v>
      </c>
      <c r="I518" s="98">
        <v>0</v>
      </c>
      <c r="J518" s="8">
        <v>-0.68729563005308603</v>
      </c>
      <c r="K518" s="8">
        <v>-0.94949700453253205</v>
      </c>
    </row>
    <row r="519" spans="2:11" x14ac:dyDescent="0.3">
      <c r="B519" s="10">
        <v>44011</v>
      </c>
      <c r="C519" s="9">
        <v>1070.0135999992499</v>
      </c>
      <c r="D519" s="5">
        <v>2171195.9360000002</v>
      </c>
      <c r="E519" s="5">
        <v>28141028.208999999</v>
      </c>
      <c r="F519" s="5">
        <v>0</v>
      </c>
      <c r="G519" s="5">
        <v>1157.92909999937</v>
      </c>
      <c r="H519" s="98">
        <v>1640</v>
      </c>
      <c r="I519" s="98">
        <v>0</v>
      </c>
      <c r="J519" s="8">
        <v>-0.68015187002947597</v>
      </c>
      <c r="K519" s="8">
        <v>-0.94326080008522695</v>
      </c>
    </row>
    <row r="520" spans="2:11" x14ac:dyDescent="0.3">
      <c r="B520" s="10">
        <v>44012</v>
      </c>
      <c r="C520" s="9">
        <v>1069.8526000008001</v>
      </c>
      <c r="D520" s="5">
        <v>2163982.1060000001</v>
      </c>
      <c r="E520" s="5">
        <v>28770568.478</v>
      </c>
      <c r="F520" s="5">
        <v>11084.597200006199</v>
      </c>
      <c r="G520" s="5">
        <v>17522.022399991802</v>
      </c>
      <c r="H520" s="98">
        <v>1648</v>
      </c>
      <c r="I520" s="98">
        <v>0</v>
      </c>
      <c r="J520" s="8">
        <v>-0.695330541944713</v>
      </c>
      <c r="K520" s="8">
        <v>-0.96061342532175298</v>
      </c>
    </row>
    <row r="521" spans="2:11" x14ac:dyDescent="0.3">
      <c r="B521" s="10">
        <v>44013</v>
      </c>
      <c r="C521" s="9">
        <v>1070.0979999993001</v>
      </c>
      <c r="D521" s="5">
        <v>2173139.4339999999</v>
      </c>
      <c r="E521" s="5">
        <v>28155615.715999998</v>
      </c>
      <c r="F521" s="5">
        <v>8752.3760000020302</v>
      </c>
      <c r="G521" s="5">
        <v>658.81819999963</v>
      </c>
      <c r="H521" s="98">
        <v>1655</v>
      </c>
      <c r="I521" s="98">
        <v>0</v>
      </c>
      <c r="J521" s="8">
        <v>-0.67666698372249801</v>
      </c>
      <c r="K521" s="8">
        <v>-0.94210045068120996</v>
      </c>
    </row>
    <row r="522" spans="2:11" x14ac:dyDescent="0.3">
      <c r="B522" s="10">
        <v>44014</v>
      </c>
      <c r="C522" s="9">
        <v>1070.13150000013</v>
      </c>
      <c r="D522" s="5">
        <v>2171475.0060000001</v>
      </c>
      <c r="E522" s="5">
        <v>28155912.947999999</v>
      </c>
      <c r="F522" s="5">
        <v>8596.0022000074405</v>
      </c>
      <c r="G522" s="5">
        <v>10214.917099997399</v>
      </c>
      <c r="H522" s="98">
        <v>1654</v>
      </c>
      <c r="I522" s="98">
        <v>0</v>
      </c>
      <c r="J522" s="8">
        <v>-0.69144913762556803</v>
      </c>
      <c r="K522" s="8">
        <v>-0.98737213504773502</v>
      </c>
    </row>
    <row r="523" spans="2:11" x14ac:dyDescent="0.3">
      <c r="B523" s="10">
        <v>44015</v>
      </c>
      <c r="C523" s="9">
        <v>1070.04690000042</v>
      </c>
      <c r="D523" s="5">
        <v>2190991.6189999999</v>
      </c>
      <c r="E523" s="5">
        <v>28126303.234000001</v>
      </c>
      <c r="F523" s="5">
        <v>18399.380199998599</v>
      </c>
      <c r="G523" s="5">
        <v>0</v>
      </c>
      <c r="H523" s="98">
        <v>1660</v>
      </c>
      <c r="I523" s="98">
        <v>0</v>
      </c>
      <c r="J523" s="8">
        <v>-0.70985316177848301</v>
      </c>
      <c r="K523" s="8">
        <v>-1.01408581651413</v>
      </c>
    </row>
    <row r="524" spans="2:11" x14ac:dyDescent="0.3">
      <c r="B524" s="10">
        <v>44018</v>
      </c>
      <c r="C524" s="9">
        <v>1070.1234000008601</v>
      </c>
      <c r="D524" s="5">
        <v>2192648.8390000002</v>
      </c>
      <c r="E524" s="5">
        <v>28129948.379999999</v>
      </c>
      <c r="F524" s="5">
        <v>24173.9541999996</v>
      </c>
      <c r="G524" s="5">
        <v>5423.8685000017304</v>
      </c>
      <c r="H524" s="98">
        <v>1655</v>
      </c>
      <c r="I524" s="98">
        <v>0</v>
      </c>
      <c r="J524" s="8">
        <v>-0.70011442982195105</v>
      </c>
      <c r="K524" s="8">
        <v>-1.0083110321375</v>
      </c>
    </row>
    <row r="525" spans="2:11" x14ac:dyDescent="0.3">
      <c r="B525" s="10">
        <v>44019</v>
      </c>
      <c r="C525" s="9">
        <v>1070.4967000000199</v>
      </c>
      <c r="D525" s="5">
        <v>2197595.341</v>
      </c>
      <c r="E525" s="5">
        <v>28227974.057999998</v>
      </c>
      <c r="F525" s="5">
        <v>8396.1025999933499</v>
      </c>
      <c r="G525" s="5">
        <v>4489.9341000020504</v>
      </c>
      <c r="H525" s="98">
        <v>1656</v>
      </c>
      <c r="I525" s="98">
        <v>0</v>
      </c>
      <c r="J525" s="8">
        <v>-0.68104934089387803</v>
      </c>
      <c r="K525" s="8">
        <v>-0.97461598306017505</v>
      </c>
    </row>
    <row r="526" spans="2:11" x14ac:dyDescent="0.3">
      <c r="B526" s="10">
        <v>44020</v>
      </c>
      <c r="C526" s="9">
        <v>1070.5109999999399</v>
      </c>
      <c r="D526" s="5">
        <v>2184686.307</v>
      </c>
      <c r="E526" s="5">
        <v>28179095.52</v>
      </c>
      <c r="F526" s="5">
        <v>8477.4740999937094</v>
      </c>
      <c r="G526" s="5">
        <v>20563.630600005399</v>
      </c>
      <c r="H526" s="98">
        <v>1662</v>
      </c>
      <c r="I526" s="98">
        <v>0</v>
      </c>
      <c r="J526" s="8">
        <v>-0.704347347505063</v>
      </c>
      <c r="K526" s="8">
        <v>-1.0025623884794199</v>
      </c>
    </row>
    <row r="527" spans="2:11" x14ac:dyDescent="0.3">
      <c r="B527" s="10">
        <v>44021</v>
      </c>
      <c r="C527" s="9">
        <v>1070.2203999999899</v>
      </c>
      <c r="D527" s="5">
        <v>2175598.16</v>
      </c>
      <c r="E527" s="5">
        <v>28368157.77</v>
      </c>
      <c r="F527" s="5">
        <v>5385.2383000031105</v>
      </c>
      <c r="G527" s="5">
        <v>13322.999300003101</v>
      </c>
      <c r="H527" s="98">
        <v>1662</v>
      </c>
      <c r="I527" s="98">
        <v>0</v>
      </c>
      <c r="J527" s="8">
        <v>-0.72930920887665696</v>
      </c>
      <c r="K527" s="8">
        <v>-1.02372919368099</v>
      </c>
    </row>
    <row r="528" spans="2:11" x14ac:dyDescent="0.3">
      <c r="B528" s="10">
        <v>44022</v>
      </c>
      <c r="C528" s="9">
        <v>1070.17889999971</v>
      </c>
      <c r="D528" s="5">
        <v>2177820.1329999999</v>
      </c>
      <c r="E528" s="5">
        <v>28411649.125</v>
      </c>
      <c r="F528" s="5">
        <v>2155.12189999968</v>
      </c>
      <c r="G528" s="5">
        <v>0</v>
      </c>
      <c r="H528" s="98">
        <v>1663</v>
      </c>
      <c r="I528" s="98">
        <v>0</v>
      </c>
      <c r="J528" s="8">
        <v>-0.74588809688975699</v>
      </c>
      <c r="K528" s="8">
        <v>-1.0469952406074301</v>
      </c>
    </row>
    <row r="529" spans="2:11" x14ac:dyDescent="0.3">
      <c r="B529" s="10">
        <v>44025</v>
      </c>
      <c r="C529" s="9">
        <v>1069.7993000000699</v>
      </c>
      <c r="D529" s="5">
        <v>2176561.6749999998</v>
      </c>
      <c r="E529" s="5">
        <v>28531098.385000002</v>
      </c>
      <c r="F529" s="5">
        <v>5961.1164000034296</v>
      </c>
      <c r="G529" s="5">
        <v>5784.1714000031398</v>
      </c>
      <c r="H529" s="98">
        <v>1662</v>
      </c>
      <c r="I529" s="98">
        <v>0</v>
      </c>
      <c r="J529" s="8">
        <v>-0.76450410242705402</v>
      </c>
      <c r="K529" s="8">
        <v>-1.0904004944404699</v>
      </c>
    </row>
    <row r="530" spans="2:11" x14ac:dyDescent="0.3">
      <c r="B530" s="10">
        <v>44026</v>
      </c>
      <c r="C530" s="9">
        <v>1069.85779999942</v>
      </c>
      <c r="D530" s="5">
        <v>2183728.4019999998</v>
      </c>
      <c r="E530" s="5">
        <v>28695886.267000001</v>
      </c>
      <c r="F530" s="5">
        <v>13536.3782999963</v>
      </c>
      <c r="G530" s="5">
        <v>6948.7946999967098</v>
      </c>
      <c r="H530" s="98">
        <v>1665</v>
      </c>
      <c r="I530" s="98">
        <v>0</v>
      </c>
      <c r="J530" s="8">
        <v>-0.76586345689065605</v>
      </c>
      <c r="K530" s="8">
        <v>-1.0981538605337799</v>
      </c>
    </row>
    <row r="531" spans="2:11" x14ac:dyDescent="0.3">
      <c r="B531" s="10">
        <v>44027</v>
      </c>
      <c r="C531" s="9">
        <v>1069.6575000006701</v>
      </c>
      <c r="D531" s="5">
        <v>2192667.5380000002</v>
      </c>
      <c r="E531" s="5">
        <v>28735742.870000001</v>
      </c>
      <c r="F531" s="5">
        <v>8739.1767999976892</v>
      </c>
      <c r="G531" s="5">
        <v>0</v>
      </c>
      <c r="H531" s="98">
        <v>1669</v>
      </c>
      <c r="I531" s="98">
        <v>0</v>
      </c>
      <c r="J531" s="8">
        <v>-0.78868280509414002</v>
      </c>
      <c r="K531" s="8">
        <v>-1.11615627500396</v>
      </c>
    </row>
    <row r="532" spans="2:11" x14ac:dyDescent="0.3">
      <c r="B532" s="10">
        <v>44028</v>
      </c>
      <c r="C532" s="9">
        <v>1069.59469999932</v>
      </c>
      <c r="D532" s="5">
        <v>2189177.6540000001</v>
      </c>
      <c r="E532" s="5">
        <v>28735460.965</v>
      </c>
      <c r="F532" s="5">
        <v>0</v>
      </c>
      <c r="G532" s="5">
        <v>3142.4389000013498</v>
      </c>
      <c r="H532" s="98">
        <v>1668</v>
      </c>
      <c r="I532" s="98">
        <v>0</v>
      </c>
      <c r="J532" s="8">
        <v>-0.78868280509414002</v>
      </c>
      <c r="K532" s="8">
        <v>-1.11615627500396</v>
      </c>
    </row>
    <row r="533" spans="2:11" x14ac:dyDescent="0.3">
      <c r="B533" s="10">
        <v>44029</v>
      </c>
      <c r="C533" s="9">
        <v>1069.03720000014</v>
      </c>
      <c r="D533" s="5">
        <v>2194754.0189999999</v>
      </c>
      <c r="E533" s="5">
        <v>28912989.107000001</v>
      </c>
      <c r="F533" s="5">
        <v>6283.6200999990097</v>
      </c>
      <c r="G533" s="5">
        <v>0</v>
      </c>
      <c r="H533" s="98">
        <v>1679</v>
      </c>
      <c r="I533" s="98">
        <v>0</v>
      </c>
      <c r="J533" s="8">
        <v>-0.83159323407016905</v>
      </c>
      <c r="K533" s="8">
        <v>-1.17862200536001</v>
      </c>
    </row>
    <row r="534" spans="2:11" x14ac:dyDescent="0.3">
      <c r="B534" s="10">
        <v>44032</v>
      </c>
      <c r="C534" s="9">
        <v>1068.26090000011</v>
      </c>
      <c r="D534" s="5">
        <v>2186368.59</v>
      </c>
      <c r="E534" s="5">
        <v>28942405.478</v>
      </c>
      <c r="F534" s="5">
        <v>6004.0575999990097</v>
      </c>
      <c r="G534" s="5">
        <v>11097.055199995601</v>
      </c>
      <c r="H534" s="98">
        <v>1674</v>
      </c>
      <c r="I534" s="98">
        <v>0</v>
      </c>
      <c r="J534" s="8">
        <v>-0.95889271146643296</v>
      </c>
      <c r="K534" s="8">
        <v>-1.3647936365086899</v>
      </c>
    </row>
    <row r="535" spans="2:11" x14ac:dyDescent="0.3">
      <c r="B535" s="10">
        <v>44033</v>
      </c>
      <c r="C535" s="9">
        <v>1068.6464000009</v>
      </c>
      <c r="D535" s="5">
        <v>2185561.9980000001</v>
      </c>
      <c r="E535" s="5">
        <v>28782886.640000001</v>
      </c>
      <c r="F535" s="5">
        <v>4532.9679000005099</v>
      </c>
      <c r="G535" s="5">
        <v>6025.9347999989996</v>
      </c>
      <c r="H535" s="98">
        <v>1674</v>
      </c>
      <c r="I535" s="98">
        <v>0</v>
      </c>
      <c r="J535" s="5">
        <v>-0.95889271146643296</v>
      </c>
      <c r="K535" s="5">
        <v>-1.3647936365086899</v>
      </c>
    </row>
    <row r="536" spans="2:11" x14ac:dyDescent="0.3">
      <c r="B536" s="10">
        <v>44034</v>
      </c>
      <c r="C536" s="9">
        <v>1068.40069999918</v>
      </c>
      <c r="D536" s="5">
        <v>2177742.5809999998</v>
      </c>
      <c r="E536" s="5">
        <v>28773161.585999999</v>
      </c>
      <c r="F536" s="5">
        <v>10936.579400003</v>
      </c>
      <c r="G536" s="5">
        <v>17785.147199988402</v>
      </c>
      <c r="H536" s="98">
        <v>1675</v>
      </c>
      <c r="I536" s="98">
        <v>0</v>
      </c>
      <c r="J536" s="5">
        <v>-0.96104591031326003</v>
      </c>
      <c r="K536" s="5">
        <v>-1.3726563667660201</v>
      </c>
    </row>
    <row r="537" spans="2:11" x14ac:dyDescent="0.3">
      <c r="B537" s="4"/>
    </row>
    <row r="538" spans="2:11" x14ac:dyDescent="0.3">
      <c r="B538" s="4"/>
    </row>
    <row r="539" spans="2:11" x14ac:dyDescent="0.3">
      <c r="B539" s="4"/>
    </row>
    <row r="540" spans="2:11" x14ac:dyDescent="0.3">
      <c r="B540" s="4"/>
    </row>
    <row r="541" spans="2:11" x14ac:dyDescent="0.3">
      <c r="B541" s="4"/>
    </row>
    <row r="542" spans="2:11" x14ac:dyDescent="0.3">
      <c r="B542" s="4"/>
    </row>
  </sheetData>
  <mergeCells count="6">
    <mergeCell ref="J18:K18"/>
    <mergeCell ref="H18:I18"/>
    <mergeCell ref="F18:G18"/>
    <mergeCell ref="D18:E18"/>
    <mergeCell ref="B18:B19"/>
    <mergeCell ref="C18:C19"/>
  </mergeCells>
  <conditionalFormatting sqref="J1:K2 J4:K4 J3 J6:K17 J5 J20:K1048576">
    <cfRule type="cellIs" dxfId="2" priority="1" operator="lessThan">
      <formula>0</formula>
    </cfRule>
  </conditionalFormatting>
  <dataValidations count="2">
    <dataValidation type="list" allowBlank="1" showInputMessage="1" showErrorMessage="1" sqref="K12" xr:uid="{9A7E9833-646B-46BC-B3CF-9F4E1E5CD494}">
      <formula1>"USD,EUR,Inflation Adjusted,Original Currency"</formula1>
    </dataValidation>
    <dataValidation type="list" allowBlank="1" showInputMessage="1" showErrorMessage="1" sqref="K11" xr:uid="{E8281726-FC52-4139-8EAD-AE3FCBA2EFFC}">
      <formula1>"Units,Thousands,Millions,Billions"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0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80B602-5E53-4C76-90B4-18E3E42BB12D}">
          <x14:formula1>
            <xm:f>'Guía de Fondos Mutuos'!$C$7:$C$2967</xm:f>
          </x14:formula1>
          <xm:sqref>K7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1D4AA-DA5E-4391-A9EC-04884AA2AFA2}">
  <dimension ref="A1:BH2972"/>
  <sheetViews>
    <sheetView showGridLines="0" zoomScale="80" zoomScaleNormal="80" workbookViewId="0">
      <pane xSplit="10" ySplit="6" topLeftCell="K7" activePane="bottomRight" state="frozen"/>
      <selection pane="topRight" activeCell="K1" sqref="K1"/>
      <selection pane="bottomLeft" activeCell="A7" sqref="A7"/>
      <selection pane="bottomRight" activeCell="D4" sqref="D4"/>
    </sheetView>
  </sheetViews>
  <sheetFormatPr baseColWidth="10" defaultColWidth="14.33203125" defaultRowHeight="14.4" x14ac:dyDescent="0.3"/>
  <cols>
    <col min="1" max="1" width="1.77734375" customWidth="1"/>
    <col min="2" max="2" width="10.44140625" bestFit="1" customWidth="1"/>
    <col min="3" max="4" width="18.21875" bestFit="1" customWidth="1"/>
    <col min="5" max="5" width="11.88671875" bestFit="1" customWidth="1"/>
    <col min="6" max="6" width="38.5546875" customWidth="1"/>
    <col min="7" max="7" width="19.88671875" style="77" customWidth="1"/>
    <col min="8" max="8" width="13.33203125" style="77" bestFit="1" customWidth="1"/>
    <col min="9" max="9" width="16.5546875" bestFit="1" customWidth="1"/>
    <col min="10" max="10" width="13.33203125" bestFit="1" customWidth="1"/>
    <col min="11" max="11" width="1.6640625" customWidth="1"/>
    <col min="12" max="12" width="13.21875" bestFit="1" customWidth="1"/>
    <col min="13" max="13" width="13.21875" style="49" customWidth="1"/>
    <col min="14" max="14" width="13.21875" style="75" bestFit="1" customWidth="1"/>
    <col min="15" max="15" width="13.44140625" style="75" bestFit="1" customWidth="1"/>
    <col min="16" max="16" width="16.5546875" bestFit="1" customWidth="1"/>
    <col min="17" max="17" width="13" bestFit="1" customWidth="1"/>
    <col min="18" max="18" width="14.21875" style="49" bestFit="1" customWidth="1"/>
    <col min="19" max="19" width="18.77734375" style="49" bestFit="1" customWidth="1"/>
    <col min="20" max="20" width="1.6640625" customWidth="1"/>
    <col min="21" max="21" width="9.5546875" customWidth="1"/>
    <col min="22" max="22" width="11.6640625" bestFit="1" customWidth="1"/>
    <col min="23" max="24" width="9.5546875" customWidth="1"/>
    <col min="25" max="25" width="10.5546875" customWidth="1"/>
    <col min="26" max="26" width="10.6640625" bestFit="1" customWidth="1"/>
    <col min="27" max="27" width="10.109375" customWidth="1"/>
    <col min="28" max="28" width="10.6640625" bestFit="1" customWidth="1"/>
    <col min="29" max="29" width="9.5546875" customWidth="1"/>
    <col min="30" max="30" width="11" bestFit="1" customWidth="1"/>
    <col min="31" max="31" width="9.5546875" customWidth="1"/>
    <col min="32" max="32" width="11" bestFit="1" customWidth="1"/>
    <col min="33" max="33" width="9.5546875" customWidth="1"/>
    <col min="34" max="34" width="10.5546875" customWidth="1"/>
    <col min="35" max="35" width="9.5546875" customWidth="1"/>
    <col min="36" max="36" width="10.6640625" bestFit="1" customWidth="1"/>
    <col min="37" max="37" width="12.33203125" bestFit="1" customWidth="1"/>
    <col min="38" max="38" width="9.5546875" customWidth="1"/>
    <col min="39" max="39" width="18.44140625" bestFit="1" customWidth="1"/>
    <col min="40" max="40" width="1.6640625" customWidth="1"/>
    <col min="41" max="44" width="16.88671875" customWidth="1"/>
    <col min="45" max="46" width="15.44140625" bestFit="1" customWidth="1"/>
    <col min="47" max="47" width="15" bestFit="1" customWidth="1"/>
    <col min="48" max="48" width="15.44140625" bestFit="1" customWidth="1"/>
    <col min="49" max="49" width="1.6640625" customWidth="1"/>
    <col min="50" max="51" width="14.44140625" bestFit="1" customWidth="1"/>
    <col min="52" max="52" width="12.88671875" customWidth="1"/>
    <col min="53" max="54" width="14.44140625" bestFit="1" customWidth="1"/>
    <col min="55" max="55" width="14.44140625" style="76" bestFit="1" customWidth="1"/>
    <col min="56" max="59" width="14.44140625" bestFit="1" customWidth="1"/>
    <col min="60" max="60" width="1.6640625" customWidth="1"/>
  </cols>
  <sheetData>
    <row r="1" spans="1:60" ht="30" customHeight="1" x14ac:dyDescent="0.3">
      <c r="A1" s="11"/>
      <c r="B1" s="12"/>
      <c r="C1" s="12"/>
      <c r="D1" s="12"/>
      <c r="E1" s="13"/>
      <c r="F1" s="13"/>
      <c r="G1" s="14"/>
      <c r="H1" s="15"/>
      <c r="I1" s="16"/>
      <c r="J1" s="11"/>
      <c r="K1" s="11"/>
      <c r="L1" s="17"/>
      <c r="M1" s="18"/>
      <c r="N1" s="19"/>
      <c r="O1" s="19"/>
      <c r="P1" s="16"/>
      <c r="Q1" s="16"/>
      <c r="R1" s="20"/>
      <c r="S1" s="20"/>
      <c r="T1" s="11"/>
      <c r="U1" s="21"/>
      <c r="V1" s="22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1"/>
      <c r="AL1" s="23"/>
      <c r="AM1" s="23"/>
      <c r="AN1" s="11"/>
      <c r="AO1" s="24"/>
      <c r="AP1" s="25"/>
      <c r="AQ1" s="24"/>
      <c r="AR1" s="24"/>
      <c r="AS1" s="26"/>
      <c r="AT1" s="26"/>
      <c r="AU1" s="26"/>
      <c r="AV1" s="27"/>
      <c r="AW1" s="11"/>
      <c r="AX1" s="28"/>
      <c r="AY1" s="29"/>
      <c r="AZ1" s="29"/>
      <c r="BA1" s="29"/>
      <c r="BB1" s="30"/>
      <c r="BC1" s="31"/>
      <c r="BD1" s="17"/>
      <c r="BE1" s="17"/>
      <c r="BF1" s="26"/>
      <c r="BG1" s="17"/>
      <c r="BH1" s="11"/>
    </row>
    <row r="2" spans="1:60" ht="15.9" customHeight="1" x14ac:dyDescent="0.3">
      <c r="A2" s="11"/>
      <c r="C2" s="32"/>
      <c r="D2" s="32"/>
      <c r="G2" s="33"/>
      <c r="H2" s="15"/>
      <c r="I2" s="13"/>
      <c r="J2" s="13"/>
      <c r="K2" s="11"/>
      <c r="L2" s="13"/>
      <c r="M2" s="20"/>
      <c r="N2" s="34"/>
      <c r="O2" s="34"/>
      <c r="P2" s="13"/>
      <c r="Q2" s="13"/>
      <c r="R2" s="20"/>
      <c r="S2" s="20"/>
      <c r="T2" s="11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1"/>
      <c r="AO2" s="13"/>
      <c r="AP2" s="13"/>
      <c r="AQ2" s="13"/>
      <c r="AR2" s="13"/>
      <c r="AS2" s="13"/>
      <c r="AT2" s="13"/>
      <c r="AU2" s="13"/>
      <c r="AV2" s="13"/>
      <c r="AW2" s="11"/>
      <c r="AX2" s="16"/>
      <c r="AY2" s="16"/>
      <c r="AZ2" s="16"/>
      <c r="BA2" s="16"/>
      <c r="BB2" s="16"/>
      <c r="BC2" s="29"/>
      <c r="BD2" s="16"/>
      <c r="BE2" s="16"/>
      <c r="BF2" s="16"/>
      <c r="BG2" s="16"/>
      <c r="BH2" s="11"/>
    </row>
    <row r="3" spans="1:60" ht="15.9" customHeight="1" thickBot="1" x14ac:dyDescent="0.35">
      <c r="A3" s="11"/>
      <c r="C3" s="35" t="s">
        <v>4</v>
      </c>
      <c r="D3" s="36">
        <f>IF(D4="",MEDIAN(L7:L98),D4)</f>
        <v>44021</v>
      </c>
      <c r="E3" s="13"/>
      <c r="F3" s="13"/>
      <c r="G3" s="14"/>
      <c r="H3" s="15"/>
      <c r="I3" s="13"/>
      <c r="J3" s="11"/>
      <c r="K3" s="11"/>
      <c r="L3" s="94" t="s">
        <v>5</v>
      </c>
      <c r="M3" s="94"/>
      <c r="N3" s="94"/>
      <c r="O3" s="94"/>
      <c r="P3" s="94"/>
      <c r="Q3" s="94"/>
      <c r="R3" s="94"/>
      <c r="S3" s="94"/>
      <c r="T3" s="11"/>
      <c r="U3" s="94" t="s">
        <v>6</v>
      </c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11"/>
      <c r="AO3" s="94" t="s">
        <v>7</v>
      </c>
      <c r="AP3" s="94"/>
      <c r="AQ3" s="94"/>
      <c r="AR3" s="94"/>
      <c r="AS3" s="94"/>
      <c r="AT3" s="94"/>
      <c r="AU3" s="94"/>
      <c r="AV3" s="94"/>
      <c r="AW3" s="11"/>
      <c r="AX3" s="94" t="s">
        <v>8</v>
      </c>
      <c r="AY3" s="94"/>
      <c r="AZ3" s="94"/>
      <c r="BA3" s="94"/>
      <c r="BB3" s="94"/>
      <c r="BC3" s="94"/>
      <c r="BD3" s="94"/>
      <c r="BE3" s="94"/>
      <c r="BF3" s="94"/>
      <c r="BG3" s="94"/>
      <c r="BH3" s="11"/>
    </row>
    <row r="4" spans="1:60" ht="15.9" customHeight="1" thickTop="1" thickBot="1" x14ac:dyDescent="0.35">
      <c r="A4" s="11"/>
      <c r="B4" s="13"/>
      <c r="C4" s="35" t="s">
        <v>9</v>
      </c>
      <c r="D4" s="37"/>
      <c r="E4" s="38" t="s">
        <v>10</v>
      </c>
      <c r="G4" s="14"/>
      <c r="H4" s="15"/>
      <c r="I4" s="39"/>
      <c r="J4" s="39"/>
      <c r="K4" s="11"/>
      <c r="L4" s="40"/>
      <c r="M4" s="41"/>
      <c r="N4" s="42"/>
      <c r="O4" s="42"/>
      <c r="P4" s="43"/>
      <c r="Q4" s="43"/>
      <c r="R4" s="44"/>
      <c r="S4" s="44"/>
      <c r="T4" s="11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1"/>
      <c r="AO4" s="40"/>
      <c r="AP4" s="43"/>
      <c r="AQ4" s="43"/>
      <c r="AR4" s="43"/>
      <c r="AS4" s="43"/>
      <c r="AT4" s="43"/>
      <c r="AU4" s="43"/>
      <c r="AV4" s="43"/>
      <c r="AW4" s="11"/>
      <c r="AX4" s="40"/>
      <c r="AY4" s="43"/>
      <c r="AZ4" s="43"/>
      <c r="BA4" s="43"/>
      <c r="BB4" s="43"/>
      <c r="BC4" s="45"/>
      <c r="BD4" s="43"/>
      <c r="BE4" s="43"/>
      <c r="BF4" s="43"/>
      <c r="BG4" s="40"/>
      <c r="BH4" s="11"/>
    </row>
    <row r="5" spans="1:60" ht="15.9" customHeight="1" thickBot="1" x14ac:dyDescent="0.35">
      <c r="A5" s="11"/>
      <c r="B5" s="13"/>
      <c r="C5" s="13"/>
      <c r="D5" s="13"/>
      <c r="E5" s="13"/>
      <c r="F5" s="13"/>
      <c r="G5" s="14"/>
      <c r="H5" s="15"/>
      <c r="I5" s="11"/>
      <c r="J5" s="11"/>
      <c r="K5" s="11"/>
      <c r="L5" s="46"/>
      <c r="M5" s="47" t="s">
        <v>11</v>
      </c>
      <c r="N5" s="48" t="s">
        <v>12</v>
      </c>
      <c r="O5" s="79" t="s">
        <v>13</v>
      </c>
      <c r="T5" s="11"/>
      <c r="U5" s="93" t="s">
        <v>14</v>
      </c>
      <c r="V5" s="93"/>
      <c r="W5" s="93" t="s">
        <v>15</v>
      </c>
      <c r="X5" s="93"/>
      <c r="Y5" s="93" t="s">
        <v>16</v>
      </c>
      <c r="Z5" s="93"/>
      <c r="AA5" s="93" t="s">
        <v>12</v>
      </c>
      <c r="AB5" s="93"/>
      <c r="AC5" s="93" t="s">
        <v>17</v>
      </c>
      <c r="AD5" s="93"/>
      <c r="AE5" s="93" t="s">
        <v>18</v>
      </c>
      <c r="AF5" s="93"/>
      <c r="AG5" s="92" t="s">
        <v>19</v>
      </c>
      <c r="AH5" s="92"/>
      <c r="AI5" s="92" t="s">
        <v>20</v>
      </c>
      <c r="AJ5" s="92"/>
      <c r="AK5" s="93" t="s">
        <v>21</v>
      </c>
      <c r="AL5" s="93"/>
      <c r="AM5" s="93"/>
      <c r="AN5" s="11"/>
      <c r="AO5" s="46"/>
      <c r="AP5" s="47" t="s">
        <v>11</v>
      </c>
      <c r="AQ5" s="48" t="s">
        <v>12</v>
      </c>
      <c r="AR5" s="79" t="s">
        <v>13</v>
      </c>
      <c r="AS5" s="13"/>
      <c r="AT5" s="13"/>
      <c r="AU5" s="13"/>
      <c r="AV5" s="13"/>
      <c r="AW5" s="11"/>
      <c r="AX5" s="46"/>
      <c r="AY5" s="47" t="s">
        <v>11</v>
      </c>
      <c r="AZ5" s="48" t="s">
        <v>12</v>
      </c>
      <c r="BA5" s="79" t="s">
        <v>13</v>
      </c>
      <c r="BB5" s="43"/>
      <c r="BC5" s="45"/>
      <c r="BD5" s="43"/>
      <c r="BE5" s="43"/>
      <c r="BF5" s="43"/>
      <c r="BG5" s="43"/>
      <c r="BH5" s="11"/>
    </row>
    <row r="6" spans="1:60" ht="30" customHeight="1" x14ac:dyDescent="0.3">
      <c r="B6" s="50" t="str">
        <f>+_xll.ECOSECURITIES("FUND","ACTIVE",,"CHL",,,,"Fund type=Fondo Mutuo")</f>
        <v>Codigo</v>
      </c>
      <c r="C6" s="50" t="e">
        <f>_xll.ECONOMATICA($B$7:$B$3200,"ticker",,,,,,,,"true","Código")</f>
        <v>#VALUE!</v>
      </c>
      <c r="D6" s="50" t="e">
        <f>_xll.ECONOMATICA($B$7:$B$3200,"name")</f>
        <v>#VALUE!</v>
      </c>
      <c r="E6" s="50" t="e">
        <f>_xll.ECONOMATICA($B$7:$B$3200,"class")</f>
        <v>#VALUE!</v>
      </c>
      <c r="F6" s="50" t="e">
        <f>_xll.ECONOMATICA($B$7:$B$3200,"Fund Administrator",,,,,,,,,"Administradora")</f>
        <v>#VALUE!</v>
      </c>
      <c r="G6" s="51" t="e">
        <f>_xll.ECONOMATICA($B$7:$B$3200,"Classification SVS",,,,,,,,,"Clasificación SVS")</f>
        <v>#VALUE!</v>
      </c>
      <c r="H6" s="50" t="e">
        <f>_xll.ECONOMATICA($B$7:$B$3200,"Clasification AAFM",,,,,,,,,"Clasificación AAFM")</f>
        <v>#VALUE!</v>
      </c>
      <c r="I6" s="50" t="e">
        <f>_xll.ECONOMATICA($B$7:$B$3200,"Priced originally in",,,,,,,,,"Cotizado originalmente en:")</f>
        <v>#VALUE!</v>
      </c>
      <c r="J6" s="50" t="e">
        <f>_xll.ECONOMATICA($B$7:$B$3200,"Nemotechnic CMF",,,,,,,,,"Nemotecnico CMF")</f>
        <v>#VALUE!</v>
      </c>
      <c r="L6" s="52" t="e">
        <f>_xll.ECONOMATICA($B$7:$B$3200,"Date of Last Quote",,,,,,,,,"Fecha de la últ. Cotización")</f>
        <v>#VALUE!</v>
      </c>
      <c r="M6" s="53" t="e">
        <f>_xll.ECONOMATICA($B$7:$B$3200,"close",,$D$3,,,,,,,"Valor Cuota")</f>
        <v>#VALUE!</v>
      </c>
      <c r="N6" s="54" t="e">
        <f>_xll.ECONOMATICA($B$7:$B$3200,"NAV",,$D$3,,,,,,,"Valor Cuota")</f>
        <v>#VALUE!</v>
      </c>
      <c r="O6" s="54" t="e">
        <f>_xll.ECONOMATICA($B$7:$B$3200,"Max of the Serie",$N$5,$D$3,,,,,,,"Valor Máximo Cuota",)</f>
        <v>#VALUE!</v>
      </c>
      <c r="P6" s="52" t="s">
        <v>22</v>
      </c>
      <c r="Q6" s="52" t="e">
        <f>_xll.ECONOMATICA($B$7:$B$3200,"Max of the Serie",$N$5,$D$3,,,,,,,"Fecha del Valor Máximo",{"std.tec.cals=0";"std.tec.dtovlr=true"})</f>
        <v>#VALUE!</v>
      </c>
      <c r="R6" s="53" t="e">
        <f>_xll.ECONOMATICA($B$7:$B$3200,"Net Assets",,$D$3,,,,"Thousands",,,"Patrimonio (en miles)")</f>
        <v>#VALUE!</v>
      </c>
      <c r="S6" s="53" t="e">
        <f>_xll.ECONOMATICA($B$7:$B$3200,"Hist Average",$N$5,$D$3,,,,"Thousands",,,"Patrimonio Promedio (en miles)",{"std.tec.cals=12"})</f>
        <v>#VALUE!</v>
      </c>
      <c r="U6" s="50" t="e">
        <f>_xll.ECONOMATICA($B$7:$B$3200,"RETURN",$U$5,$D$3,,,,"decimal",,,"Retorno")</f>
        <v>#VALUE!</v>
      </c>
      <c r="V6" s="50" t="e">
        <f>_xll.ECONOMATICA($B$7:$B$3200,"Premium",$U$5,$D$3,,,,,,,"Dif.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W6" s="50" t="e">
        <f>_xll.ECONOMATICA($B$7:$B$3200,"RETURN",$W$5,$D$3,,,,"decimal",,,"Retorno")</f>
        <v>#VALUE!</v>
      </c>
      <c r="X6" s="50" t="e">
        <f>_xll.ECONOMATICA($B$7:$B$3200,"Premium",$W$5,$D$3,,,,,,,"Dif.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Y6" s="50" t="e">
        <f>_xll.ECONOMATICA($B$7:$B$3200,"RETURN",$Y$5,$D$3,,,,"decimal",,,"Retorno")</f>
        <v>#VALUE!</v>
      </c>
      <c r="Z6" s="50" t="e">
        <f>_xll.ECONOMATICA($B$7:$B$3200,"Premium",$Y$5,$D$3,,,,,,,"Dif.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A6" s="50" t="e">
        <f>_xll.ECONOMATICA($B$7:$B$3200,"RETURN",AA5,$D$3,,,,"decimal",,,"Retorno")</f>
        <v>#VALUE!</v>
      </c>
      <c r="AB6" s="50" t="e">
        <f>_xll.ECONOMATICA($B$7:$B$3200,"Premium",$AA$5,$D$3,,,,,,,"Dif.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C6" s="50" t="e">
        <f>_xll.ECONOMATICA($B$7:$B$3200,"RETURN",$AC$5,$D$3,,,,"decimal",,,"Retorno")</f>
        <v>#VALUE!</v>
      </c>
      <c r="AD6" s="50" t="e">
        <f>_xll.ECONOMATICA($B$7:$B$3200,"Premium",$AC$5,$D$3,,,,,,,"Dif.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E6" s="50" t="e">
        <f>_xll.ECONOMATICA($B$7:$B$3200,"RETURN",$AE$5,$D$3,,,,"decimal",,,"Retorno")</f>
        <v>#VALUE!</v>
      </c>
      <c r="AF6" s="50" t="e">
        <f>_xll.ECONOMATICA($B$7:$B$3200,"Premium",$AE$5,$D$3,,,,,,,"Dif.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G6" s="50" t="e">
        <f>_xll.ECONOMATICA($B$7:$B$3200,"RETURN","IN THE MONTH",$D$3,,,,"decimal",,,"Retorno")</f>
        <v>#VALUE!</v>
      </c>
      <c r="AH6" s="50" t="e">
        <f>_xll.ECONOMATICA($B$7:$B$3200,"Premium","in the month",$D$3,,,,,,,"Dif.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I6" s="50" t="e">
        <f>_xll.ECONOMATICA($B$7:$B$3200,"RETURN","IN THE YEAR",$D$3,,,,"decimal",,,"Retorno")</f>
        <v>#VALUE!</v>
      </c>
      <c r="AJ6" s="50" t="e">
        <f>_xll.ECONOMATICA($B$7:$B$3200,"Premium","in the year",$D$3,,,,,,,"Dif.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K6" s="50" t="e">
        <f>_xll.ECONOMATICA($B$7:$B$3200,"RETURN","From Start",$D$3,,,,"decimal",,,"Retorno")</f>
        <v>#VALUE!</v>
      </c>
      <c r="AL6" s="50" t="e">
        <f>_xll.ECONOMATICA($B$7:$B$3200,"RETURN","From Start",$D$3,,,,"decimal",,,"Promedio Anual",{"std.tec.ppr.per=4";"std.tec.ppr.pertd=false"})</f>
        <v>#VALUE!</v>
      </c>
      <c r="AM6" s="50" t="e">
        <f>_xll.ECONOMATICA($B$7:$B$3200,"PREMIUM","From Start",$D$3,,,,,,,"Dif. Promedio Anual vs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#VALUE!</v>
      </c>
      <c r="AO6" s="52" t="e">
        <f>_xll.ECONOMATICA($B$7:$B$3200,"Return M",$AQ$5,$D$3,,,,"decimal",,,"Mayor Retorno Diario",{"jtc.per=0";"std.tec.dret.per=0"})</f>
        <v>#VALUE!</v>
      </c>
      <c r="AP6" s="52" t="e">
        <f>_xll.ECONOMATICA($B$7:$B$3200,"Return M",$AQ$5,$D$3,,,,"decimal",,,"Menor Retorno Diario",{"jtc.per=0";"std.tec.dret.per=0";"std.tec.dret.mom=true"})</f>
        <v>#VALUE!</v>
      </c>
      <c r="AQ6" s="52" t="e">
        <f>_xll.ECONOMATICA($B$7:$B$3200,"Return M",$AQ$5,$D$3,,,,"decimal",,,"Mayor Retorno Mensual",)</f>
        <v>#VALUE!</v>
      </c>
      <c r="AR6" s="52" t="e">
        <f>_xll.ECONOMATICA($B$7:$B$3200,"Return M",$AQ$5,$D$3,,,,"decimal",,,"Menor Retorno Mensual",{"std.tec.dret.mom=true"})</f>
        <v>#VALUE!</v>
      </c>
      <c r="AS6" s="52" t="e">
        <f>_xll.ECONOMATICA($B$7:$B$3200,"Number Return",$AQ$5,$D$3,,,,,,,"Meses Positivos",{"std.tec.dret.noprc=true"})</f>
        <v>#VALUE!</v>
      </c>
      <c r="AT6" s="52" t="e">
        <f>_xll.ECONOMATICA($B$7:$B$3200,"Number Return",$AQ$5,$D$3,,,,,,,"Meses Negativos",{"std.tec.dret.cmp=-1";"std.tec.dret.noprc=true"})</f>
        <v>#VALUE!</v>
      </c>
      <c r="AU6" s="52" t="e">
        <f>_xll.ECONOMATICA($B$7:$B$3200,"Number Premium",$AQ$5,$D$3,,,,,,,"Meses Acima    SP IPSA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noprc=true"})</f>
        <v>#VALUE!</v>
      </c>
      <c r="AV6" s="52" t="e">
        <f>_xll.ECONOMATICA($B$7:$B$3200,"Number Premium",$AQ$5,$D$3,,,,,,,"Meses Abaixo   SP IPSA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cmp=-1";"std.tec.dret.noprc=true"})</f>
        <v>#VALUE!</v>
      </c>
      <c r="AX6" s="50" t="e">
        <f>_xll.ECONOMATICA($B$7:$B$3200,"Volatility",$AZ$5,$D$3,,,,"decimal",,,"Volatilidad")</f>
        <v>#VALUE!</v>
      </c>
      <c r="AY6" s="50" t="e">
        <f>_xll.ECONOMATICA($B$7:$B$3200,"Sharpe",$AZ$5,$D$3,,,,,,,"Sharpe")</f>
        <v>#VALUE!</v>
      </c>
      <c r="AZ6" s="50" t="e">
        <f>_xll.ECONOMATICA($B$7:$B$3200,"InfoRatio",$AZ$5,$D$3,,,,,,,"InfoRatio")</f>
        <v>#VALUE!</v>
      </c>
      <c r="BA6" s="50" t="e">
        <f>_xll.ECONOMATICA($B$7:$B$3200,"Sortino",$AZ$5,$D$3,,,,,,,"Sortino")</f>
        <v>#VALUE!</v>
      </c>
      <c r="BB6" s="50" t="e">
        <f>_xll.ECONOMATICA($B$7:$B$3200,"VAR %",$AZ$5,$D$3,,,,"decimal",,,"VaR 95%")</f>
        <v>#VALUE!</v>
      </c>
      <c r="BC6" s="55" t="e">
        <f>_xll.ECONOMATICA($B$7:$B$3200,"MaxLoss",$AZ$5,$D$3,,,,,,,"Perdida Máxima")</f>
        <v>#VALUE!</v>
      </c>
      <c r="BD6" s="50" t="e">
        <f>_xll.ECONOMATICA($B$7:$B$3200,"MaxLoss",$AZ$5,$D$3,,,,,,,"Fecha del Peak",{"std.tec.tpmdd=2"})</f>
        <v>#VALUE!</v>
      </c>
      <c r="BE6" s="50" t="e">
        <f>_xll.ECONOMATICA($B$7:$B$3200,"MaxLoss",$AZ$5,$D$3,,,,,,,"Fecha del Fondo",{"std.tec.tpmdd=3"})</f>
        <v>#VALUE!</v>
      </c>
      <c r="BF6" s="50" t="e">
        <f>_xll.ECONOMATICA($B$7:$B$3200,"MaxLoss",$AZ$5,$D$3,,,,,,,"Días de Recuperación",{"std.tec.tpmdd=1"})</f>
        <v>#VALUE!</v>
      </c>
      <c r="BG6" s="50" t="e">
        <f>_xll.ECONOMATICA($B$7:$B$3200,"MaxLoss",$AZ$5,$D$3,,,,,,,"Fecha de Recuperación",{"std.tec.tpmdd=4"})</f>
        <v>#VALUE!</v>
      </c>
    </row>
    <row r="7" spans="1:60" x14ac:dyDescent="0.3">
      <c r="A7" s="11"/>
      <c r="B7" s="56" t="s">
        <v>31</v>
      </c>
      <c r="C7" s="56" t="s">
        <v>23</v>
      </c>
      <c r="D7" s="56" t="s">
        <v>24</v>
      </c>
      <c r="E7" s="57" t="s">
        <v>25</v>
      </c>
      <c r="F7" s="57" t="s">
        <v>26</v>
      </c>
      <c r="G7" s="58" t="s">
        <v>27</v>
      </c>
      <c r="H7" s="59" t="s">
        <v>28</v>
      </c>
      <c r="I7" s="60" t="s">
        <v>29</v>
      </c>
      <c r="J7" s="60" t="s">
        <v>30</v>
      </c>
      <c r="K7" s="11"/>
      <c r="L7" s="61">
        <v>43623</v>
      </c>
      <c r="M7" s="62"/>
      <c r="N7" s="63"/>
      <c r="O7" s="63"/>
      <c r="P7" s="64" t="str">
        <f t="shared" ref="P7:P70" si="0">IFERROR(N7/O7,"")</f>
        <v/>
      </c>
      <c r="Q7" s="61"/>
      <c r="R7" s="65"/>
      <c r="S7" s="65"/>
      <c r="T7" s="11"/>
      <c r="U7" s="66"/>
      <c r="V7" s="67"/>
      <c r="W7" s="66"/>
      <c r="X7" s="67"/>
      <c r="Y7" s="66"/>
      <c r="Z7" s="67"/>
      <c r="AA7" s="66"/>
      <c r="AB7" s="67"/>
      <c r="AC7" s="66"/>
      <c r="AD7" s="67"/>
      <c r="AE7" s="66"/>
      <c r="AF7" s="68"/>
      <c r="AG7" s="66"/>
      <c r="AH7" s="67"/>
      <c r="AI7" s="66"/>
      <c r="AJ7" s="67"/>
      <c r="AK7" s="66"/>
      <c r="AL7" s="66"/>
      <c r="AM7" s="67"/>
      <c r="AN7" s="11"/>
      <c r="AO7" s="69"/>
      <c r="AP7" s="69"/>
      <c r="AQ7" s="69"/>
      <c r="AR7" s="69"/>
      <c r="AS7" s="70"/>
      <c r="AT7" s="70"/>
      <c r="AU7" s="70"/>
      <c r="AV7" s="71"/>
      <c r="AW7" s="11"/>
      <c r="AX7" s="72"/>
      <c r="AY7" s="73"/>
      <c r="AZ7" s="73"/>
      <c r="BA7" s="73"/>
      <c r="BB7" s="64"/>
      <c r="BC7" s="74"/>
      <c r="BD7" s="61"/>
      <c r="BE7" s="61"/>
      <c r="BF7" s="70"/>
      <c r="BG7" s="61"/>
      <c r="BH7" s="11"/>
    </row>
    <row r="8" spans="1:60" x14ac:dyDescent="0.3">
      <c r="A8" s="11"/>
      <c r="B8" s="56" t="s">
        <v>39</v>
      </c>
      <c r="C8" s="56" t="s">
        <v>32</v>
      </c>
      <c r="D8" s="56" t="s">
        <v>33</v>
      </c>
      <c r="E8" s="57" t="s">
        <v>34</v>
      </c>
      <c r="F8" s="57" t="s">
        <v>35</v>
      </c>
      <c r="G8" s="58" t="s">
        <v>36</v>
      </c>
      <c r="H8" s="59" t="s">
        <v>37</v>
      </c>
      <c r="I8" s="60" t="s">
        <v>29</v>
      </c>
      <c r="J8" s="60" t="s">
        <v>38</v>
      </c>
      <c r="K8" s="11"/>
      <c r="L8" s="61">
        <v>44021</v>
      </c>
      <c r="M8" s="62">
        <v>1150.92469999939</v>
      </c>
      <c r="N8" s="63">
        <v>1150.92469999939</v>
      </c>
      <c r="O8" s="63">
        <v>1503.4849999994001</v>
      </c>
      <c r="P8" s="64">
        <f t="shared" si="0"/>
        <v>0.76550461095378353</v>
      </c>
      <c r="Q8" s="61">
        <v>43756</v>
      </c>
      <c r="R8" s="65">
        <v>622006.07200000004</v>
      </c>
      <c r="S8" s="65">
        <v>570811.67452050804</v>
      </c>
      <c r="T8" s="11"/>
      <c r="U8" s="66">
        <v>-3.6139027827630302E-2</v>
      </c>
      <c r="V8" s="67">
        <v>4.8307971155736602E-2</v>
      </c>
      <c r="W8" s="66">
        <v>7.2211366095871199E-3</v>
      </c>
      <c r="X8" s="67">
        <v>3.00049220959409</v>
      </c>
      <c r="Y8" s="66">
        <v>-0.17599783096462501</v>
      </c>
      <c r="Z8" s="67">
        <v>8.4154515760019394E-2</v>
      </c>
      <c r="AA8" s="66">
        <v>-0.21077720970526601</v>
      </c>
      <c r="AB8" s="67">
        <v>-0.85253281923360202</v>
      </c>
      <c r="AC8" s="66">
        <v>-0.31956222818465901</v>
      </c>
      <c r="AD8" s="67">
        <v>-7.6702575582312402</v>
      </c>
      <c r="AE8" s="66">
        <v>-0.25636346731509502</v>
      </c>
      <c r="AF8" s="68">
        <v>-8.6886591197980998</v>
      </c>
      <c r="AG8" s="66">
        <v>2.0721378841699299E-2</v>
      </c>
      <c r="AH8" s="67">
        <v>0.23063214830472101</v>
      </c>
      <c r="AI8" s="66">
        <v>-0.13697823790702399</v>
      </c>
      <c r="AJ8" s="67">
        <v>-7.0813097408972698E-3</v>
      </c>
      <c r="AK8" s="66">
        <v>-0.33264384147711101</v>
      </c>
      <c r="AL8" s="66">
        <v>-5.2361242774204599E-2</v>
      </c>
      <c r="AM8" s="67">
        <v>-26.447426103841298</v>
      </c>
      <c r="AN8" s="11"/>
      <c r="AO8" s="69">
        <v>7.3500654298186405E-2</v>
      </c>
      <c r="AP8" s="69">
        <v>-9.2073703510395705E-2</v>
      </c>
      <c r="AQ8" s="69">
        <v>0.12742855958829799</v>
      </c>
      <c r="AR8" s="69">
        <v>-0.15427395880848099</v>
      </c>
      <c r="AS8" s="70">
        <v>5</v>
      </c>
      <c r="AT8" s="70">
        <v>7</v>
      </c>
      <c r="AU8" s="70">
        <v>6</v>
      </c>
      <c r="AV8" s="71">
        <v>6</v>
      </c>
      <c r="AW8" s="11"/>
      <c r="AX8" s="72">
        <v>0.28638629219029099</v>
      </c>
      <c r="AY8" s="73">
        <v>-0.64332231472599199</v>
      </c>
      <c r="AZ8" s="73">
        <v>-0.52824479160517501</v>
      </c>
      <c r="BA8" s="73">
        <v>-0.86208940550568502</v>
      </c>
      <c r="BB8" s="64">
        <v>2.93272030443768E-2</v>
      </c>
      <c r="BC8" s="74">
        <v>-43.206829466216703</v>
      </c>
      <c r="BD8" s="61">
        <v>43756</v>
      </c>
      <c r="BE8" s="61">
        <v>43913</v>
      </c>
      <c r="BF8" s="70"/>
      <c r="BG8" s="61"/>
      <c r="BH8" s="11"/>
    </row>
    <row r="9" spans="1:60" x14ac:dyDescent="0.3">
      <c r="A9" s="11"/>
      <c r="B9" s="56" t="s">
        <v>43</v>
      </c>
      <c r="C9" s="56" t="s">
        <v>40</v>
      </c>
      <c r="D9" s="56" t="s">
        <v>33</v>
      </c>
      <c r="E9" s="57" t="s">
        <v>41</v>
      </c>
      <c r="F9" s="57" t="s">
        <v>35</v>
      </c>
      <c r="G9" s="58" t="s">
        <v>36</v>
      </c>
      <c r="H9" s="59" t="s">
        <v>37</v>
      </c>
      <c r="I9" s="60" t="s">
        <v>29</v>
      </c>
      <c r="J9" s="60" t="s">
        <v>42</v>
      </c>
      <c r="K9" s="11"/>
      <c r="L9" s="61">
        <v>44021</v>
      </c>
      <c r="M9" s="62">
        <v>1243.15530000068</v>
      </c>
      <c r="N9" s="63">
        <v>1243.15530000068</v>
      </c>
      <c r="O9" s="63">
        <v>1653.6638999991101</v>
      </c>
      <c r="P9" s="64">
        <f t="shared" si="0"/>
        <v>0.75175814142241904</v>
      </c>
      <c r="Q9" s="61">
        <v>43756</v>
      </c>
      <c r="R9" s="65">
        <v>1194299.612</v>
      </c>
      <c r="S9" s="65">
        <v>1312275.77896875</v>
      </c>
      <c r="T9" s="11"/>
      <c r="U9" s="66">
        <v>-3.6191787983625497E-2</v>
      </c>
      <c r="V9" s="67">
        <v>4.3031955556216403E-2</v>
      </c>
      <c r="W9" s="66">
        <v>5.5667302694928401E-3</v>
      </c>
      <c r="X9" s="67">
        <v>2.8350515755846599</v>
      </c>
      <c r="Y9" s="66">
        <v>-0.184175038546673</v>
      </c>
      <c r="Z9" s="67">
        <v>-0.73356624244479496</v>
      </c>
      <c r="AA9" s="66">
        <v>-0.22918869503075301</v>
      </c>
      <c r="AB9" s="67">
        <v>-2.6936813517822902</v>
      </c>
      <c r="AC9" s="66">
        <v>-0.34853089535026799</v>
      </c>
      <c r="AD9" s="67">
        <v>-10.5671242747921</v>
      </c>
      <c r="AE9" s="66">
        <v>-0.30199530289712101</v>
      </c>
      <c r="AF9" s="68">
        <v>-13.251842678000701</v>
      </c>
      <c r="AG9" s="66">
        <v>2.0218148407366202E-2</v>
      </c>
      <c r="AH9" s="67">
        <v>0.180309104871412</v>
      </c>
      <c r="AI9" s="66">
        <v>-0.14610443534635101</v>
      </c>
      <c r="AJ9" s="67">
        <v>-0.91970105367363397</v>
      </c>
      <c r="AK9" s="66">
        <v>-0.42043620457115999</v>
      </c>
      <c r="AL9" s="66">
        <v>-6.9970249319376301E-2</v>
      </c>
      <c r="AM9" s="67">
        <v>-35.226662413217099</v>
      </c>
      <c r="AN9" s="11"/>
      <c r="AO9" s="69">
        <v>7.3441779901258997E-2</v>
      </c>
      <c r="AP9" s="69">
        <v>-9.2222906789247605E-2</v>
      </c>
      <c r="AQ9" s="69">
        <v>0.12557659722922801</v>
      </c>
      <c r="AR9" s="69">
        <v>-0.15570940314690199</v>
      </c>
      <c r="AS9" s="70">
        <v>5</v>
      </c>
      <c r="AT9" s="70">
        <v>7</v>
      </c>
      <c r="AU9" s="70">
        <v>6</v>
      </c>
      <c r="AV9" s="71">
        <v>6</v>
      </c>
      <c r="AW9" s="11"/>
      <c r="AX9" s="72">
        <v>0.28626169379684102</v>
      </c>
      <c r="AY9" s="73">
        <v>-0.70790177198523496</v>
      </c>
      <c r="AZ9" s="73">
        <v>-0.67532164414296902</v>
      </c>
      <c r="BA9" s="73">
        <v>-0.94543843474184497</v>
      </c>
      <c r="BB9" s="64">
        <v>2.93111723553739E-2</v>
      </c>
      <c r="BC9" s="74">
        <v>-43.895624739641796</v>
      </c>
      <c r="BD9" s="61">
        <v>43756</v>
      </c>
      <c r="BE9" s="61">
        <v>43913</v>
      </c>
      <c r="BF9" s="70"/>
      <c r="BG9" s="61"/>
      <c r="BH9" s="11"/>
    </row>
    <row r="10" spans="1:60" x14ac:dyDescent="0.3">
      <c r="A10" s="11"/>
      <c r="B10" s="56" t="s">
        <v>46</v>
      </c>
      <c r="C10" s="56" t="s">
        <v>44</v>
      </c>
      <c r="D10" s="56" t="s">
        <v>33</v>
      </c>
      <c r="E10" s="57" t="s">
        <v>0</v>
      </c>
      <c r="F10" s="57" t="s">
        <v>35</v>
      </c>
      <c r="G10" s="58" t="s">
        <v>36</v>
      </c>
      <c r="H10" s="59" t="s">
        <v>37</v>
      </c>
      <c r="I10" s="60" t="s">
        <v>29</v>
      </c>
      <c r="J10" s="60" t="s">
        <v>45</v>
      </c>
      <c r="K10" s="11"/>
      <c r="L10" s="61">
        <v>44021</v>
      </c>
      <c r="M10" s="62">
        <v>862.65880000032496</v>
      </c>
      <c r="N10" s="63">
        <v>862.65880000032496</v>
      </c>
      <c r="O10" s="63">
        <v>1143.36319999956</v>
      </c>
      <c r="P10" s="64">
        <f t="shared" si="0"/>
        <v>0.75449236078322002</v>
      </c>
      <c r="Q10" s="61">
        <v>43756</v>
      </c>
      <c r="R10" s="65">
        <v>417823.098</v>
      </c>
      <c r="S10" s="65">
        <v>629650.09260449198</v>
      </c>
      <c r="T10" s="11"/>
      <c r="U10" s="66">
        <v>-3.61786025005131E-2</v>
      </c>
      <c r="V10" s="67">
        <v>4.4350503867462997E-2</v>
      </c>
      <c r="W10" s="66">
        <v>5.9799601367558396E-3</v>
      </c>
      <c r="X10" s="67">
        <v>2.8763745623109598</v>
      </c>
      <c r="Y10" s="66">
        <v>-0.18213834534079101</v>
      </c>
      <c r="Z10" s="67">
        <v>-0.52989692185656201</v>
      </c>
      <c r="AA10" s="66">
        <v>-0.225346626123646</v>
      </c>
      <c r="AB10" s="67">
        <v>-2.3094744610716602</v>
      </c>
      <c r="AC10" s="66">
        <v>-0.34196736972546199</v>
      </c>
      <c r="AD10" s="67">
        <v>-9.91077171231154</v>
      </c>
      <c r="AE10" s="66">
        <v>-0.29134293846174802</v>
      </c>
      <c r="AF10" s="68">
        <v>-12.186606234463399</v>
      </c>
      <c r="AG10" s="66">
        <v>2.03438629596349E-2</v>
      </c>
      <c r="AH10" s="67">
        <v>0.19288056009827401</v>
      </c>
      <c r="AI10" s="66">
        <v>-0.14386715820001</v>
      </c>
      <c r="AJ10" s="67">
        <v>-0.695973339039483</v>
      </c>
      <c r="AK10" s="66">
        <v>-0.399191756965593</v>
      </c>
      <c r="AL10" s="66">
        <v>-6.5507201216896696E-2</v>
      </c>
      <c r="AM10" s="67">
        <v>-33.1022176526603</v>
      </c>
      <c r="AN10" s="11"/>
      <c r="AO10" s="69">
        <v>7.3456555353914196E-2</v>
      </c>
      <c r="AP10" s="69">
        <v>-9.2185615476482796E-2</v>
      </c>
      <c r="AQ10" s="69">
        <v>0.12603927083007899</v>
      </c>
      <c r="AR10" s="69">
        <v>-0.155350715434033</v>
      </c>
      <c r="AS10" s="70">
        <v>5</v>
      </c>
      <c r="AT10" s="70">
        <v>7</v>
      </c>
      <c r="AU10" s="70">
        <v>6</v>
      </c>
      <c r="AV10" s="71">
        <v>6</v>
      </c>
      <c r="AW10" s="11"/>
      <c r="AX10" s="72">
        <v>0.28624678970314599</v>
      </c>
      <c r="AY10" s="73">
        <v>-0.69468404338476797</v>
      </c>
      <c r="AZ10" s="73">
        <v>-0.644704085478224</v>
      </c>
      <c r="BA10" s="73">
        <v>-0.92839745868059298</v>
      </c>
      <c r="BB10" s="64">
        <v>2.9310295155191901E-2</v>
      </c>
      <c r="BC10" s="74">
        <v>-43.774821509025102</v>
      </c>
      <c r="BD10" s="61">
        <v>43756</v>
      </c>
      <c r="BE10" s="61">
        <v>43913</v>
      </c>
      <c r="BF10" s="70"/>
      <c r="BG10" s="61"/>
      <c r="BH10" s="11"/>
    </row>
    <row r="11" spans="1:60" x14ac:dyDescent="0.3">
      <c r="A11" s="11"/>
      <c r="B11" s="56" t="s">
        <v>50</v>
      </c>
      <c r="C11" s="56" t="s">
        <v>47</v>
      </c>
      <c r="D11" s="56" t="s">
        <v>33</v>
      </c>
      <c r="E11" s="57" t="s">
        <v>48</v>
      </c>
      <c r="F11" s="57" t="s">
        <v>35</v>
      </c>
      <c r="G11" s="58" t="s">
        <v>36</v>
      </c>
      <c r="H11" s="59" t="s">
        <v>37</v>
      </c>
      <c r="I11" s="60" t="s">
        <v>29</v>
      </c>
      <c r="J11" s="60" t="s">
        <v>49</v>
      </c>
      <c r="K11" s="11"/>
      <c r="L11" s="61">
        <v>44021</v>
      </c>
      <c r="M11" s="62">
        <v>846.94959999993398</v>
      </c>
      <c r="N11" s="63">
        <v>846.94959999993398</v>
      </c>
      <c r="O11" s="63">
        <v>1112.4890000000601</v>
      </c>
      <c r="P11" s="64">
        <f t="shared" si="0"/>
        <v>0.76131053880073263</v>
      </c>
      <c r="Q11" s="61">
        <v>43756</v>
      </c>
      <c r="R11" s="65">
        <v>1391902.389</v>
      </c>
      <c r="S11" s="65">
        <v>1674192.4129355501</v>
      </c>
      <c r="T11" s="11"/>
      <c r="U11" s="66">
        <v>-3.6145883620520201E-2</v>
      </c>
      <c r="V11" s="67">
        <v>4.7622391866752899E-2</v>
      </c>
      <c r="W11" s="66">
        <v>7.0051063066785E-3</v>
      </c>
      <c r="X11" s="67">
        <v>2.9788891793032199</v>
      </c>
      <c r="Y11" s="66">
        <v>-0.17706959879258599</v>
      </c>
      <c r="Z11" s="67">
        <v>-2.302226703614E-2</v>
      </c>
      <c r="AA11" s="66">
        <v>-0.21566169540718</v>
      </c>
      <c r="AB11" s="67">
        <v>-1.340981389425</v>
      </c>
      <c r="AC11" s="66">
        <v>-0.32540959711768702</v>
      </c>
      <c r="AD11" s="67">
        <v>-8.2549944515339995</v>
      </c>
      <c r="AE11" s="66">
        <v>-0.264403267876478</v>
      </c>
      <c r="AF11" s="68">
        <v>-9.4926391759363504</v>
      </c>
      <c r="AG11" s="66">
        <v>2.0655586693465001E-2</v>
      </c>
      <c r="AH11" s="67">
        <v>0.22405293348128899</v>
      </c>
      <c r="AI11" s="66">
        <v>-0.13829797516518699</v>
      </c>
      <c r="AJ11" s="67">
        <v>-0.13905503555724899</v>
      </c>
      <c r="AK11" s="66">
        <v>-0.153050400000211</v>
      </c>
      <c r="AL11" s="66">
        <v>-2.88887563792741E-2</v>
      </c>
      <c r="AM11" s="67">
        <v>-23.305822222755499</v>
      </c>
      <c r="AN11" s="11"/>
      <c r="AO11" s="69">
        <v>7.3493017875080099E-2</v>
      </c>
      <c r="AP11" s="69">
        <v>-9.2093192974134597E-2</v>
      </c>
      <c r="AQ11" s="69">
        <v>0.127186706082284</v>
      </c>
      <c r="AR11" s="69">
        <v>-0.154461402867164</v>
      </c>
      <c r="AS11" s="70">
        <v>5</v>
      </c>
      <c r="AT11" s="70">
        <v>7</v>
      </c>
      <c r="AU11" s="70">
        <v>6</v>
      </c>
      <c r="AV11" s="71">
        <v>6</v>
      </c>
      <c r="AW11" s="11"/>
      <c r="AX11" s="72">
        <v>0.28621025802247502</v>
      </c>
      <c r="AY11" s="73">
        <v>-0.66136252141677698</v>
      </c>
      <c r="AZ11" s="73">
        <v>-0.56757323047804698</v>
      </c>
      <c r="BA11" s="73">
        <v>-0.88531799486918294</v>
      </c>
      <c r="BB11" s="64">
        <v>2.9308161895460198E-2</v>
      </c>
      <c r="BC11" s="74">
        <v>-43.474344465474097</v>
      </c>
      <c r="BD11" s="61">
        <v>43756</v>
      </c>
      <c r="BE11" s="61">
        <v>43913</v>
      </c>
      <c r="BF11" s="70"/>
      <c r="BG11" s="61"/>
      <c r="BH11" s="11"/>
    </row>
    <row r="12" spans="1:60" x14ac:dyDescent="0.3">
      <c r="A12" s="11"/>
      <c r="B12" s="56" t="s">
        <v>54</v>
      </c>
      <c r="C12" s="56" t="s">
        <v>51</v>
      </c>
      <c r="D12" s="56" t="s">
        <v>33</v>
      </c>
      <c r="E12" s="57" t="s">
        <v>52</v>
      </c>
      <c r="F12" s="57" t="s">
        <v>35</v>
      </c>
      <c r="G12" s="58" t="s">
        <v>36</v>
      </c>
      <c r="H12" s="59" t="s">
        <v>37</v>
      </c>
      <c r="I12" s="60" t="s">
        <v>29</v>
      </c>
      <c r="J12" s="60" t="s">
        <v>53</v>
      </c>
      <c r="K12" s="11"/>
      <c r="L12" s="61">
        <v>44021</v>
      </c>
      <c r="M12" s="62">
        <v>894.97350000031304</v>
      </c>
      <c r="N12" s="63">
        <v>894.97350000031304</v>
      </c>
      <c r="O12" s="63">
        <v>1164.9589000009</v>
      </c>
      <c r="P12" s="64">
        <f t="shared" si="0"/>
        <v>0.76824469944787033</v>
      </c>
      <c r="Q12" s="61">
        <v>43756</v>
      </c>
      <c r="R12" s="65">
        <v>2978103.6359999999</v>
      </c>
      <c r="S12" s="65">
        <v>4006869.4549492202</v>
      </c>
      <c r="T12" s="11"/>
      <c r="U12" s="66">
        <v>-3.6112910599513298E-2</v>
      </c>
      <c r="V12" s="67">
        <v>5.0919693967443898E-2</v>
      </c>
      <c r="W12" s="66">
        <v>8.0397776400786807E-3</v>
      </c>
      <c r="X12" s="67">
        <v>3.0823563126432401</v>
      </c>
      <c r="Y12" s="66">
        <v>-0.17193038457742699</v>
      </c>
      <c r="Z12" s="67">
        <v>0.490899154479848</v>
      </c>
      <c r="AA12" s="66">
        <v>-0.20577631585008899</v>
      </c>
      <c r="AB12" s="67">
        <v>-0.35244343371596198</v>
      </c>
      <c r="AC12" s="66">
        <v>-0.30829511647345498</v>
      </c>
      <c r="AD12" s="67">
        <v>-6.5435463871108404</v>
      </c>
      <c r="AE12" s="66">
        <v>-0.236205005915544</v>
      </c>
      <c r="AF12" s="68">
        <v>-6.672812979843</v>
      </c>
      <c r="AG12" s="66">
        <v>2.0970208233848101E-2</v>
      </c>
      <c r="AH12" s="67">
        <v>0.25551508751959801</v>
      </c>
      <c r="AI12" s="66">
        <v>-0.132649446744908</v>
      </c>
      <c r="AJ12" s="67">
        <v>0.42579780647065502</v>
      </c>
      <c r="AK12" s="66">
        <v>-0.105026499999512</v>
      </c>
      <c r="AL12" s="66">
        <v>-1.9390912924791299E-2</v>
      </c>
      <c r="AM12" s="67">
        <v>-18.503432222700201</v>
      </c>
      <c r="AN12" s="11"/>
      <c r="AO12" s="69">
        <v>7.3529713969037402E-2</v>
      </c>
      <c r="AP12" s="69">
        <v>-9.1999923437542694E-2</v>
      </c>
      <c r="AQ12" s="69">
        <v>0.12834494224807699</v>
      </c>
      <c r="AR12" s="69">
        <v>-0.153563630066928</v>
      </c>
      <c r="AS12" s="70">
        <v>5</v>
      </c>
      <c r="AT12" s="70">
        <v>7</v>
      </c>
      <c r="AU12" s="70">
        <v>7</v>
      </c>
      <c r="AV12" s="71">
        <v>5</v>
      </c>
      <c r="AW12" s="11"/>
      <c r="AX12" s="72">
        <v>0.28617582458478902</v>
      </c>
      <c r="AY12" s="73">
        <v>-0.62735228609926696</v>
      </c>
      <c r="AZ12" s="73">
        <v>-0.48892594446078902</v>
      </c>
      <c r="BA12" s="73">
        <v>-0.84118163182847605</v>
      </c>
      <c r="BB12" s="64">
        <v>2.93062541505788E-2</v>
      </c>
      <c r="BC12" s="74">
        <v>-43.169720408215703</v>
      </c>
      <c r="BD12" s="61">
        <v>43756</v>
      </c>
      <c r="BE12" s="61">
        <v>43913</v>
      </c>
      <c r="BF12" s="70"/>
      <c r="BG12" s="61"/>
      <c r="BH12" s="11"/>
    </row>
    <row r="13" spans="1:60" x14ac:dyDescent="0.3">
      <c r="A13" s="11"/>
      <c r="B13" s="56" t="s">
        <v>58</v>
      </c>
      <c r="C13" s="56" t="s">
        <v>55</v>
      </c>
      <c r="D13" s="56" t="s">
        <v>33</v>
      </c>
      <c r="E13" s="57" t="s">
        <v>56</v>
      </c>
      <c r="F13" s="57" t="s">
        <v>35</v>
      </c>
      <c r="G13" s="58" t="s">
        <v>36</v>
      </c>
      <c r="H13" s="59" t="s">
        <v>37</v>
      </c>
      <c r="I13" s="60" t="s">
        <v>29</v>
      </c>
      <c r="J13" s="60" t="s">
        <v>57</v>
      </c>
      <c r="K13" s="11"/>
      <c r="L13" s="61">
        <v>44021</v>
      </c>
      <c r="M13" s="62">
        <v>1030.3497999999699</v>
      </c>
      <c r="N13" s="63">
        <v>1030.3497999999699</v>
      </c>
      <c r="O13" s="63">
        <v>1338.2389000002299</v>
      </c>
      <c r="P13" s="64">
        <f t="shared" si="0"/>
        <v>0.76992964410150755</v>
      </c>
      <c r="Q13" s="61">
        <v>43756</v>
      </c>
      <c r="R13" s="65">
        <v>10021770.319</v>
      </c>
      <c r="S13" s="65">
        <v>12199489.548281301</v>
      </c>
      <c r="T13" s="11"/>
      <c r="U13" s="66">
        <v>-3.61049783714407E-2</v>
      </c>
      <c r="V13" s="67">
        <v>5.1712916774704402E-2</v>
      </c>
      <c r="W13" s="66">
        <v>8.2896327821799804E-3</v>
      </c>
      <c r="X13" s="67">
        <v>3.1073418268533701</v>
      </c>
      <c r="Y13" s="66">
        <v>-0.17068302136263799</v>
      </c>
      <c r="Z13" s="67">
        <v>0.61563547595869705</v>
      </c>
      <c r="AA13" s="66">
        <v>-0.20337022358406101</v>
      </c>
      <c r="AB13" s="67">
        <v>-0.11183420711313399</v>
      </c>
      <c r="AC13" s="66">
        <v>-0.30409841435554003</v>
      </c>
      <c r="AD13" s="67">
        <v>-6.1238761753193103</v>
      </c>
      <c r="AE13" s="66">
        <v>-0.22923752811679199</v>
      </c>
      <c r="AF13" s="68">
        <v>-5.9760651999677101</v>
      </c>
      <c r="AG13" s="66">
        <v>2.1046129770184101E-2</v>
      </c>
      <c r="AH13" s="67">
        <v>0.26310724115319301</v>
      </c>
      <c r="AI13" s="66">
        <v>-0.13127830396755599</v>
      </c>
      <c r="AJ13" s="67">
        <v>0.56291208420589101</v>
      </c>
      <c r="AK13" s="66">
        <v>-0.116843053804623</v>
      </c>
      <c r="AL13" s="66">
        <v>-1.6387507511353799E-2</v>
      </c>
      <c r="AM13" s="67">
        <v>-4.8673473365852296</v>
      </c>
      <c r="AN13" s="11"/>
      <c r="AO13" s="69">
        <v>7.3538614715289399E-2</v>
      </c>
      <c r="AP13" s="69">
        <v>-9.1977476133324701E-2</v>
      </c>
      <c r="AQ13" s="69">
        <v>0.12862468482679101</v>
      </c>
      <c r="AR13" s="69">
        <v>-0.15334688531496801</v>
      </c>
      <c r="AS13" s="70">
        <v>5</v>
      </c>
      <c r="AT13" s="70">
        <v>7</v>
      </c>
      <c r="AU13" s="70">
        <v>7</v>
      </c>
      <c r="AV13" s="71">
        <v>5</v>
      </c>
      <c r="AW13" s="11"/>
      <c r="AX13" s="72">
        <v>0.28616661515901798</v>
      </c>
      <c r="AY13" s="73">
        <v>-0.61907753014566003</v>
      </c>
      <c r="AZ13" s="73">
        <v>-0.46979622844492003</v>
      </c>
      <c r="BA13" s="73">
        <v>-0.83041884816066203</v>
      </c>
      <c r="BB13" s="64">
        <v>2.9305703607678899E-2</v>
      </c>
      <c r="BC13" s="74">
        <v>-43.095967394125203</v>
      </c>
      <c r="BD13" s="61">
        <v>43756</v>
      </c>
      <c r="BE13" s="61">
        <v>43913</v>
      </c>
      <c r="BF13" s="70"/>
      <c r="BG13" s="61"/>
      <c r="BH13" s="11"/>
    </row>
    <row r="14" spans="1:60" x14ac:dyDescent="0.3">
      <c r="A14" s="11"/>
      <c r="B14" s="56" t="s">
        <v>61</v>
      </c>
      <c r="C14" s="56" t="s">
        <v>59</v>
      </c>
      <c r="D14" s="56" t="s">
        <v>33</v>
      </c>
      <c r="E14" s="57" t="s">
        <v>60</v>
      </c>
      <c r="F14" s="57" t="s">
        <v>35</v>
      </c>
      <c r="G14" s="58" t="s">
        <v>36</v>
      </c>
      <c r="H14" s="59" t="s">
        <v>37</v>
      </c>
      <c r="I14" s="60" t="s">
        <v>29</v>
      </c>
      <c r="J14" s="60" t="s">
        <v>1</v>
      </c>
      <c r="K14" s="11"/>
      <c r="L14" s="61">
        <v>44021</v>
      </c>
      <c r="M14" s="62">
        <v>698.65930000040703</v>
      </c>
      <c r="N14" s="63">
        <v>698.65930000040703</v>
      </c>
      <c r="O14" s="63">
        <v>902.76400000043202</v>
      </c>
      <c r="P14" s="64">
        <f t="shared" si="0"/>
        <v>0.77391134338550571</v>
      </c>
      <c r="Q14" s="61">
        <v>43756</v>
      </c>
      <c r="R14" s="65">
        <v>126399.29300000001</v>
      </c>
      <c r="S14" s="65">
        <v>341343.41535937501</v>
      </c>
      <c r="T14" s="11"/>
      <c r="U14" s="66">
        <v>-3.6086168734072999E-2</v>
      </c>
      <c r="V14" s="67">
        <v>5.3593880511471098E-2</v>
      </c>
      <c r="W14" s="66">
        <v>8.8782705261110095E-3</v>
      </c>
      <c r="X14" s="67">
        <v>3.1662056012464701</v>
      </c>
      <c r="Y14" s="66">
        <v>-0.16773900814237999</v>
      </c>
      <c r="Z14" s="67">
        <v>0.91003679798450299</v>
      </c>
      <c r="AA14" s="66">
        <v>-0.19767593820055501</v>
      </c>
      <c r="AB14" s="67">
        <v>0.457594331237487</v>
      </c>
      <c r="AC14" s="66"/>
      <c r="AD14" s="67"/>
      <c r="AE14" s="66"/>
      <c r="AF14" s="68"/>
      <c r="AG14" s="66">
        <v>2.1224792753855599E-2</v>
      </c>
      <c r="AH14" s="67">
        <v>0.28097353952034598</v>
      </c>
      <c r="AI14" s="66">
        <v>-0.12804179752405601</v>
      </c>
      <c r="AJ14" s="67">
        <v>0.88656272855587304</v>
      </c>
      <c r="AK14" s="66">
        <v>-0.30134070000000102</v>
      </c>
      <c r="AL14" s="66">
        <v>-0.16296069757314399</v>
      </c>
      <c r="AM14" s="67">
        <v>-5.0440239316376401</v>
      </c>
      <c r="AN14" s="11"/>
      <c r="AO14" s="69">
        <v>7.35594513644173E-2</v>
      </c>
      <c r="AP14" s="69">
        <v>-9.1924464969488306E-2</v>
      </c>
      <c r="AQ14" s="69">
        <v>0.12928341290360601</v>
      </c>
      <c r="AR14" s="69">
        <v>-0.152836032567429</v>
      </c>
      <c r="AS14" s="70">
        <v>5</v>
      </c>
      <c r="AT14" s="70">
        <v>7</v>
      </c>
      <c r="AU14" s="70">
        <v>7</v>
      </c>
      <c r="AV14" s="71">
        <v>5</v>
      </c>
      <c r="AW14" s="11"/>
      <c r="AX14" s="72">
        <v>0.28614537635206899</v>
      </c>
      <c r="AY14" s="73">
        <v>-0.59949494818465598</v>
      </c>
      <c r="AZ14" s="73">
        <v>-0.42454329770771398</v>
      </c>
      <c r="BA14" s="73">
        <v>-0.80490956162339</v>
      </c>
      <c r="BB14" s="64">
        <v>2.9304452444885099E-2</v>
      </c>
      <c r="BC14" s="74">
        <v>-42.921915362239801</v>
      </c>
      <c r="BD14" s="61">
        <v>43756</v>
      </c>
      <c r="BE14" s="61">
        <v>43913</v>
      </c>
      <c r="BF14" s="70"/>
      <c r="BG14" s="61"/>
      <c r="BH14" s="11"/>
    </row>
    <row r="15" spans="1:60" x14ac:dyDescent="0.3">
      <c r="A15" s="11"/>
      <c r="B15" s="56" t="s">
        <v>67</v>
      </c>
      <c r="C15" s="56" t="s">
        <v>62</v>
      </c>
      <c r="D15" s="56" t="s">
        <v>63</v>
      </c>
      <c r="E15" s="57" t="s">
        <v>64</v>
      </c>
      <c r="F15" s="57" t="s">
        <v>65</v>
      </c>
      <c r="G15" s="58" t="s">
        <v>36</v>
      </c>
      <c r="H15" s="59" t="s">
        <v>66</v>
      </c>
      <c r="I15" s="60" t="s">
        <v>29</v>
      </c>
      <c r="J15" s="60" t="s">
        <v>1</v>
      </c>
      <c r="K15" s="11"/>
      <c r="L15" s="61">
        <v>44021</v>
      </c>
      <c r="M15" s="62">
        <v>953.664699999616</v>
      </c>
      <c r="N15" s="63">
        <v>953.664699999616</v>
      </c>
      <c r="O15" s="63">
        <v>1167.4589000009</v>
      </c>
      <c r="P15" s="64">
        <f t="shared" si="0"/>
        <v>0.81687218282277929</v>
      </c>
      <c r="Q15" s="61">
        <v>43797</v>
      </c>
      <c r="R15" s="65">
        <v>878497.18599999999</v>
      </c>
      <c r="S15" s="65">
        <v>536181.98959521495</v>
      </c>
      <c r="T15" s="11"/>
      <c r="U15" s="66">
        <v>-1.53718969695547E-2</v>
      </c>
      <c r="V15" s="67">
        <v>2.1250210569633099</v>
      </c>
      <c r="W15" s="66">
        <v>-3.2946217925200499E-4</v>
      </c>
      <c r="X15" s="67">
        <v>2.24543233071017</v>
      </c>
      <c r="Y15" s="66">
        <v>-0.13763648490566999</v>
      </c>
      <c r="Z15" s="67">
        <v>3.92028912165551</v>
      </c>
      <c r="AA15" s="66">
        <v>-4.1159575271231E-2</v>
      </c>
      <c r="AB15" s="67">
        <v>16.109230624162599</v>
      </c>
      <c r="AC15" s="66">
        <v>-9.4148325429123395E-2</v>
      </c>
      <c r="AD15" s="67">
        <v>14.8711327173223</v>
      </c>
      <c r="AE15" s="66">
        <v>-0.112217547054606</v>
      </c>
      <c r="AF15" s="68">
        <v>5.7259329062508204</v>
      </c>
      <c r="AG15" s="66">
        <v>-2.47499940942362E-2</v>
      </c>
      <c r="AH15" s="67">
        <v>-4.3165051452888301</v>
      </c>
      <c r="AI15" s="66">
        <v>-0.13005529831207199</v>
      </c>
      <c r="AJ15" s="67">
        <v>0.685212649754249</v>
      </c>
      <c r="AK15" s="66">
        <v>-4.6335300000500901E-2</v>
      </c>
      <c r="AL15" s="66">
        <v>-9.7757902494777192E-3</v>
      </c>
      <c r="AM15" s="67">
        <v>-10.515762148235799</v>
      </c>
      <c r="AN15" s="11"/>
      <c r="AO15" s="69">
        <v>6.0174100712174501E-2</v>
      </c>
      <c r="AP15" s="69">
        <v>-0.114584192137991</v>
      </c>
      <c r="AQ15" s="69">
        <v>0.11082111223368001</v>
      </c>
      <c r="AR15" s="69">
        <v>-0.203553006596048</v>
      </c>
      <c r="AS15" s="70">
        <v>7</v>
      </c>
      <c r="AT15" s="70">
        <v>5</v>
      </c>
      <c r="AU15" s="70">
        <v>6</v>
      </c>
      <c r="AV15" s="71">
        <v>6</v>
      </c>
      <c r="AW15" s="11"/>
      <c r="AX15" s="72">
        <v>0.26161649460380398</v>
      </c>
      <c r="AY15" s="73">
        <v>-3.6684051838335598E-2</v>
      </c>
      <c r="AZ15" s="73">
        <v>0.393434817161051</v>
      </c>
      <c r="BA15" s="73">
        <v>-4.7577529276679797E-2</v>
      </c>
      <c r="BB15" s="64">
        <v>2.6589336480537899E-2</v>
      </c>
      <c r="BC15" s="74">
        <v>-33.711593615880702</v>
      </c>
      <c r="BD15" s="61">
        <v>43797</v>
      </c>
      <c r="BE15" s="61">
        <v>43910</v>
      </c>
      <c r="BF15" s="70"/>
      <c r="BG15" s="61"/>
      <c r="BH15" s="11"/>
    </row>
    <row r="16" spans="1:60" x14ac:dyDescent="0.3">
      <c r="A16" s="11"/>
      <c r="B16" s="56" t="s">
        <v>71</v>
      </c>
      <c r="C16" s="56" t="s">
        <v>68</v>
      </c>
      <c r="D16" s="56" t="s">
        <v>63</v>
      </c>
      <c r="E16" s="57" t="s">
        <v>69</v>
      </c>
      <c r="F16" s="57" t="s">
        <v>65</v>
      </c>
      <c r="G16" s="58" t="s">
        <v>36</v>
      </c>
      <c r="H16" s="59" t="s">
        <v>66</v>
      </c>
      <c r="I16" s="60" t="s">
        <v>29</v>
      </c>
      <c r="J16" s="60" t="s">
        <v>70</v>
      </c>
      <c r="K16" s="11"/>
      <c r="L16" s="61">
        <v>44021</v>
      </c>
      <c r="M16" s="62">
        <v>868.86980000045196</v>
      </c>
      <c r="N16" s="63">
        <v>868.86980000045196</v>
      </c>
      <c r="O16" s="63">
        <v>868.86980000045196</v>
      </c>
      <c r="P16" s="64">
        <f t="shared" si="0"/>
        <v>1</v>
      </c>
      <c r="Q16" s="61">
        <v>44021</v>
      </c>
      <c r="R16" s="65">
        <v>0</v>
      </c>
      <c r="S16" s="65">
        <v>0</v>
      </c>
      <c r="T16" s="11"/>
      <c r="U16" s="66">
        <v>0</v>
      </c>
      <c r="V16" s="67">
        <v>3.66221075391877</v>
      </c>
      <c r="W16" s="66">
        <v>0</v>
      </c>
      <c r="X16" s="67">
        <v>2.27837854863537</v>
      </c>
      <c r="Y16" s="66">
        <v>0</v>
      </c>
      <c r="Z16" s="67">
        <v>17.6839376122225</v>
      </c>
      <c r="AA16" s="66">
        <v>0</v>
      </c>
      <c r="AB16" s="67">
        <v>20.225188151293001</v>
      </c>
      <c r="AC16" s="66"/>
      <c r="AD16" s="67"/>
      <c r="AE16" s="66"/>
      <c r="AF16" s="68"/>
      <c r="AG16" s="66">
        <v>0</v>
      </c>
      <c r="AH16" s="67">
        <v>-1.84150573586521</v>
      </c>
      <c r="AI16" s="66">
        <v>0</v>
      </c>
      <c r="AJ16" s="67">
        <v>13.6907424809615</v>
      </c>
      <c r="AK16" s="66">
        <v>-0.123566933206312</v>
      </c>
      <c r="AL16" s="66">
        <v>-6.7444613811894705E-2</v>
      </c>
      <c r="AM16" s="67">
        <v>11.0213342788484</v>
      </c>
      <c r="AN16" s="11"/>
      <c r="AO16" s="69">
        <v>0</v>
      </c>
      <c r="AP16" s="69">
        <v>0</v>
      </c>
      <c r="AQ16" s="69">
        <v>0</v>
      </c>
      <c r="AR16" s="69">
        <v>0</v>
      </c>
      <c r="AS16" s="70">
        <v>0</v>
      </c>
      <c r="AT16" s="70">
        <v>0</v>
      </c>
      <c r="AU16" s="70">
        <v>7</v>
      </c>
      <c r="AV16" s="71">
        <v>5</v>
      </c>
      <c r="AW16" s="11"/>
      <c r="AX16" s="72">
        <v>0</v>
      </c>
      <c r="AY16" s="73">
        <v>-115.357016523136</v>
      </c>
      <c r="AZ16" s="73">
        <v>0.52607977638217596</v>
      </c>
      <c r="BA16" s="73">
        <v>-15.9646500268718</v>
      </c>
      <c r="BB16" s="64">
        <v>0</v>
      </c>
      <c r="BC16" s="74">
        <v>0</v>
      </c>
      <c r="BD16" s="61">
        <v>43656</v>
      </c>
      <c r="BE16" s="61"/>
      <c r="BF16" s="70"/>
      <c r="BG16" s="61"/>
      <c r="BH16" s="11"/>
    </row>
    <row r="17" spans="1:60" x14ac:dyDescent="0.3">
      <c r="A17" s="11"/>
      <c r="B17" s="56" t="s">
        <v>74</v>
      </c>
      <c r="C17" s="56" t="s">
        <v>72</v>
      </c>
      <c r="D17" s="56" t="s">
        <v>63</v>
      </c>
      <c r="E17" s="57" t="s">
        <v>73</v>
      </c>
      <c r="F17" s="57" t="s">
        <v>65</v>
      </c>
      <c r="G17" s="58" t="s">
        <v>36</v>
      </c>
      <c r="H17" s="59" t="s">
        <v>66</v>
      </c>
      <c r="I17" s="60" t="s">
        <v>29</v>
      </c>
      <c r="J17" s="60" t="s">
        <v>1</v>
      </c>
      <c r="K17" s="11"/>
      <c r="L17" s="61">
        <v>44021</v>
      </c>
      <c r="M17" s="62">
        <v>946.62920000031602</v>
      </c>
      <c r="N17" s="63">
        <v>946.62920000031602</v>
      </c>
      <c r="O17" s="63">
        <v>1158.0640999991399</v>
      </c>
      <c r="P17" s="64">
        <f t="shared" si="0"/>
        <v>0.81742383690248155</v>
      </c>
      <c r="Q17" s="61">
        <v>43797</v>
      </c>
      <c r="R17" s="65">
        <v>435370.49800000002</v>
      </c>
      <c r="S17" s="65">
        <v>440718.12881689501</v>
      </c>
      <c r="T17" s="11"/>
      <c r="U17" s="66">
        <v>-1.5368965212474E-2</v>
      </c>
      <c r="V17" s="67">
        <v>2.1253142326713701</v>
      </c>
      <c r="W17" s="66">
        <v>-2.39107209381473E-4</v>
      </c>
      <c r="X17" s="67">
        <v>2.2544678276972299</v>
      </c>
      <c r="Y17" s="66">
        <v>-0.13716328895228799</v>
      </c>
      <c r="Z17" s="67">
        <v>3.96760871699371</v>
      </c>
      <c r="AA17" s="66">
        <v>-4.0101255748595598E-2</v>
      </c>
      <c r="AB17" s="67">
        <v>16.2150625764334</v>
      </c>
      <c r="AC17" s="66">
        <v>-9.2150325141119496E-2</v>
      </c>
      <c r="AD17" s="67">
        <v>15.070932746122701</v>
      </c>
      <c r="AE17" s="66">
        <v>-0.10927476445067399</v>
      </c>
      <c r="AF17" s="68">
        <v>6.0202111666439997</v>
      </c>
      <c r="AG17" s="66">
        <v>-2.4723415724110999E-2</v>
      </c>
      <c r="AH17" s="67">
        <v>-4.31384730827995</v>
      </c>
      <c r="AI17" s="66">
        <v>-0.12955437703654801</v>
      </c>
      <c r="AJ17" s="67">
        <v>0.73530477730673705</v>
      </c>
      <c r="AK17" s="66">
        <v>-5.33707999993931E-2</v>
      </c>
      <c r="AL17" s="66">
        <v>-1.1265286797424799E-2</v>
      </c>
      <c r="AM17" s="67">
        <v>-9.8247610797552607</v>
      </c>
      <c r="AN17" s="11"/>
      <c r="AO17" s="69">
        <v>6.0177320074217298E-2</v>
      </c>
      <c r="AP17" s="69">
        <v>-0.11458146960474599</v>
      </c>
      <c r="AQ17" s="69">
        <v>0.110921561738069</v>
      </c>
      <c r="AR17" s="69">
        <v>-0.203478631739854</v>
      </c>
      <c r="AS17" s="70">
        <v>7</v>
      </c>
      <c r="AT17" s="70">
        <v>5</v>
      </c>
      <c r="AU17" s="70">
        <v>6</v>
      </c>
      <c r="AV17" s="71">
        <v>6</v>
      </c>
      <c r="AW17" s="11"/>
      <c r="AX17" s="72">
        <v>0.26162008617189703</v>
      </c>
      <c r="AY17" s="73">
        <v>-3.2688902121662998E-2</v>
      </c>
      <c r="AZ17" s="73">
        <v>0.39625550779783197</v>
      </c>
      <c r="BA17" s="73">
        <v>-4.2401372873598603E-2</v>
      </c>
      <c r="BB17" s="64">
        <v>2.6589793964012599E-2</v>
      </c>
      <c r="BC17" s="74">
        <v>-33.689016005198901</v>
      </c>
      <c r="BD17" s="61">
        <v>43797</v>
      </c>
      <c r="BE17" s="61">
        <v>43910</v>
      </c>
      <c r="BF17" s="70"/>
      <c r="BG17" s="61"/>
      <c r="BH17" s="11"/>
    </row>
    <row r="18" spans="1:60" x14ac:dyDescent="0.3">
      <c r="A18" s="11"/>
      <c r="B18" s="56" t="s">
        <v>77</v>
      </c>
      <c r="C18" s="56" t="s">
        <v>75</v>
      </c>
      <c r="D18" s="56" t="s">
        <v>63</v>
      </c>
      <c r="E18" s="57" t="s">
        <v>76</v>
      </c>
      <c r="F18" s="57" t="s">
        <v>65</v>
      </c>
      <c r="G18" s="58" t="s">
        <v>36</v>
      </c>
      <c r="H18" s="59" t="s">
        <v>66</v>
      </c>
      <c r="I18" s="60" t="s">
        <v>29</v>
      </c>
      <c r="J18" s="60" t="s">
        <v>1</v>
      </c>
      <c r="K18" s="11"/>
      <c r="L18" s="61">
        <v>44021</v>
      </c>
      <c r="M18" s="62">
        <v>874.83970000036095</v>
      </c>
      <c r="N18" s="63">
        <v>874.83970000036095</v>
      </c>
      <c r="O18" s="63">
        <v>1080.8677999991901</v>
      </c>
      <c r="P18" s="64">
        <f t="shared" si="0"/>
        <v>0.80938640229731751</v>
      </c>
      <c r="Q18" s="61">
        <v>43797</v>
      </c>
      <c r="R18" s="65">
        <v>2326039.4339999999</v>
      </c>
      <c r="S18" s="65">
        <v>2125257.8840351598</v>
      </c>
      <c r="T18" s="11"/>
      <c r="U18" s="66">
        <v>-1.5412351646773501E-2</v>
      </c>
      <c r="V18" s="67">
        <v>2.1209755892414299</v>
      </c>
      <c r="W18" s="66">
        <v>-1.56127365698921E-3</v>
      </c>
      <c r="X18" s="67">
        <v>2.1222511829364499</v>
      </c>
      <c r="Y18" s="66">
        <v>-0.14406290049824699</v>
      </c>
      <c r="Z18" s="67">
        <v>3.2776475623977599</v>
      </c>
      <c r="AA18" s="66">
        <v>-5.5474737362601403E-2</v>
      </c>
      <c r="AB18" s="67">
        <v>14.6777144150401</v>
      </c>
      <c r="AC18" s="66">
        <v>-0.120958393214969</v>
      </c>
      <c r="AD18" s="67">
        <v>12.1901259387378</v>
      </c>
      <c r="AE18" s="66">
        <v>-0.151389739945444</v>
      </c>
      <c r="AF18" s="68">
        <v>1.8087136171670899</v>
      </c>
      <c r="AG18" s="66">
        <v>-2.51106200730646E-2</v>
      </c>
      <c r="AH18" s="67">
        <v>-4.3525677431753103</v>
      </c>
      <c r="AI18" s="66">
        <v>-0.13685760572669101</v>
      </c>
      <c r="AJ18" s="67">
        <v>4.9819082923932001E-3</v>
      </c>
      <c r="AK18" s="66">
        <v>-0.12516030000013401</v>
      </c>
      <c r="AL18" s="66">
        <v>-2.71978277996823E-2</v>
      </c>
      <c r="AM18" s="67">
        <v>-16.622955077968101</v>
      </c>
      <c r="AN18" s="11"/>
      <c r="AO18" s="69">
        <v>6.0130531526738203E-2</v>
      </c>
      <c r="AP18" s="69">
        <v>-0.114620561435004</v>
      </c>
      <c r="AQ18" s="69">
        <v>0.109452387907368</v>
      </c>
      <c r="AR18" s="69">
        <v>-0.20456707916571801</v>
      </c>
      <c r="AS18" s="70">
        <v>7</v>
      </c>
      <c r="AT18" s="70">
        <v>5</v>
      </c>
      <c r="AU18" s="70">
        <v>6</v>
      </c>
      <c r="AV18" s="71">
        <v>6</v>
      </c>
      <c r="AW18" s="11"/>
      <c r="AX18" s="72">
        <v>0.26156734347168797</v>
      </c>
      <c r="AY18" s="73">
        <v>-9.0751624515860399E-2</v>
      </c>
      <c r="AZ18" s="73">
        <v>0.35526753699332397</v>
      </c>
      <c r="BA18" s="73">
        <v>-0.117497327575734</v>
      </c>
      <c r="BB18" s="64">
        <v>2.6583084195917799E-2</v>
      </c>
      <c r="BC18" s="74">
        <v>-34.018730135110701</v>
      </c>
      <c r="BD18" s="61">
        <v>43797</v>
      </c>
      <c r="BE18" s="61">
        <v>43910</v>
      </c>
      <c r="BF18" s="70"/>
      <c r="BG18" s="61"/>
      <c r="BH18" s="11"/>
    </row>
    <row r="19" spans="1:60" x14ac:dyDescent="0.3">
      <c r="A19" s="11"/>
      <c r="B19" s="56" t="s">
        <v>81</v>
      </c>
      <c r="C19" s="56" t="s">
        <v>78</v>
      </c>
      <c r="D19" s="56" t="s">
        <v>63</v>
      </c>
      <c r="E19" s="57" t="s">
        <v>79</v>
      </c>
      <c r="F19" s="57" t="s">
        <v>65</v>
      </c>
      <c r="G19" s="58" t="s">
        <v>36</v>
      </c>
      <c r="H19" s="59" t="s">
        <v>66</v>
      </c>
      <c r="I19" s="60" t="s">
        <v>29</v>
      </c>
      <c r="J19" s="60" t="s">
        <v>80</v>
      </c>
      <c r="K19" s="11"/>
      <c r="L19" s="61">
        <v>44021</v>
      </c>
      <c r="M19" s="62">
        <v>889.93620000034605</v>
      </c>
      <c r="N19" s="63">
        <v>889.93620000034605</v>
      </c>
      <c r="O19" s="63">
        <v>1099.2620999999299</v>
      </c>
      <c r="P19" s="64">
        <f t="shared" si="0"/>
        <v>0.80957598738317538</v>
      </c>
      <c r="Q19" s="61">
        <v>43797</v>
      </c>
      <c r="R19" s="65">
        <v>9.9890000000000008</v>
      </c>
      <c r="S19" s="65">
        <v>10.519648854955999</v>
      </c>
      <c r="T19" s="11"/>
      <c r="U19" s="66">
        <v>-1.53770408187484E-2</v>
      </c>
      <c r="V19" s="67">
        <v>2.1245066720439398</v>
      </c>
      <c r="W19" s="66">
        <v>-1.79879778806935E-3</v>
      </c>
      <c r="X19" s="67">
        <v>2.0984987698284399</v>
      </c>
      <c r="Y19" s="66">
        <v>-0.144191228696436</v>
      </c>
      <c r="Z19" s="67">
        <v>3.2648147425788898</v>
      </c>
      <c r="AA19" s="66">
        <v>-5.4256517410103698E-2</v>
      </c>
      <c r="AB19" s="67">
        <v>14.799536410282601</v>
      </c>
      <c r="AC19" s="66">
        <v>-0.118711182138213</v>
      </c>
      <c r="AD19" s="67">
        <v>12.4148470464133</v>
      </c>
      <c r="AE19" s="66">
        <v>-0.15518799696204999</v>
      </c>
      <c r="AF19" s="68">
        <v>1.42888791550649</v>
      </c>
      <c r="AG19" s="66">
        <v>-2.5178060157486502E-2</v>
      </c>
      <c r="AH19" s="67">
        <v>-4.35931175161386</v>
      </c>
      <c r="AI19" s="66">
        <v>-0.13687027869309501</v>
      </c>
      <c r="AJ19" s="67">
        <v>3.7146116519579699E-3</v>
      </c>
      <c r="AK19" s="66">
        <v>-0.11006379999977101</v>
      </c>
      <c r="AL19" s="66">
        <v>-3.46198504139466E-2</v>
      </c>
      <c r="AM19" s="67">
        <v>4.9048245577141598</v>
      </c>
      <c r="AN19" s="11"/>
      <c r="AO19" s="69">
        <v>6.0107956367573899E-2</v>
      </c>
      <c r="AP19" s="69">
        <v>-0.11464840453933001</v>
      </c>
      <c r="AQ19" s="69">
        <v>0.10993469422653999</v>
      </c>
      <c r="AR19" s="69">
        <v>-0.20488753338315299</v>
      </c>
      <c r="AS19" s="70">
        <v>7</v>
      </c>
      <c r="AT19" s="70">
        <v>5</v>
      </c>
      <c r="AU19" s="70">
        <v>6</v>
      </c>
      <c r="AV19" s="71">
        <v>6</v>
      </c>
      <c r="AW19" s="11"/>
      <c r="AX19" s="72">
        <v>0.26160853657958799</v>
      </c>
      <c r="AY19" s="73">
        <v>-8.6059321730772395E-2</v>
      </c>
      <c r="AZ19" s="73">
        <v>0.35854374559721702</v>
      </c>
      <c r="BA19" s="73">
        <v>-0.11143098878108</v>
      </c>
      <c r="BB19" s="64">
        <v>2.6587199955829401E-2</v>
      </c>
      <c r="BC19" s="74">
        <v>-33.955004907387803</v>
      </c>
      <c r="BD19" s="61">
        <v>43797</v>
      </c>
      <c r="BE19" s="61">
        <v>43910</v>
      </c>
      <c r="BF19" s="70"/>
      <c r="BG19" s="61"/>
      <c r="BH19" s="11"/>
    </row>
    <row r="20" spans="1:60" x14ac:dyDescent="0.3">
      <c r="A20" s="11"/>
      <c r="B20" s="56" t="s">
        <v>85</v>
      </c>
      <c r="C20" s="56" t="s">
        <v>82</v>
      </c>
      <c r="D20" s="56" t="s">
        <v>63</v>
      </c>
      <c r="E20" s="57" t="s">
        <v>83</v>
      </c>
      <c r="F20" s="57" t="s">
        <v>65</v>
      </c>
      <c r="G20" s="58" t="s">
        <v>36</v>
      </c>
      <c r="H20" s="59" t="s">
        <v>66</v>
      </c>
      <c r="I20" s="60" t="s">
        <v>29</v>
      </c>
      <c r="J20" s="60" t="s">
        <v>84</v>
      </c>
      <c r="K20" s="11"/>
      <c r="L20" s="61">
        <v>44021</v>
      </c>
      <c r="M20" s="62">
        <v>916.72740000020701</v>
      </c>
      <c r="N20" s="63">
        <v>916.72740000020701</v>
      </c>
      <c r="O20" s="63">
        <v>1115.7169000003501</v>
      </c>
      <c r="P20" s="64">
        <f t="shared" si="0"/>
        <v>0.82164875337096654</v>
      </c>
      <c r="Q20" s="61">
        <v>43797</v>
      </c>
      <c r="R20" s="65">
        <v>63444.383000000002</v>
      </c>
      <c r="S20" s="65">
        <v>71226.918000000005</v>
      </c>
      <c r="T20" s="11"/>
      <c r="U20" s="66">
        <v>-1.53462618745834E-2</v>
      </c>
      <c r="V20" s="67">
        <v>2.1275845664604298</v>
      </c>
      <c r="W20" s="66">
        <v>4.5137375491322002E-4</v>
      </c>
      <c r="X20" s="67">
        <v>2.3235159241267</v>
      </c>
      <c r="Y20" s="66">
        <v>-0.13354157203139</v>
      </c>
      <c r="Z20" s="67">
        <v>4.3297804090834697</v>
      </c>
      <c r="AA20" s="66">
        <v>-3.1981766701392203E-2</v>
      </c>
      <c r="AB20" s="67">
        <v>17.0270114811428</v>
      </c>
      <c r="AC20" s="66">
        <v>-7.6747791995367201E-2</v>
      </c>
      <c r="AD20" s="67">
        <v>16.611186060705201</v>
      </c>
      <c r="AE20" s="66">
        <v>-8.64794226345839E-2</v>
      </c>
      <c r="AF20" s="68">
        <v>8.2997453482530492</v>
      </c>
      <c r="AG20" s="66">
        <v>-2.4521479677787301E-2</v>
      </c>
      <c r="AH20" s="67">
        <v>-4.2936537036439404</v>
      </c>
      <c r="AI20" s="66">
        <v>-0.12571961224879499</v>
      </c>
      <c r="AJ20" s="67">
        <v>1.1187812560820001</v>
      </c>
      <c r="AK20" s="66">
        <v>-8.3272599999909297E-2</v>
      </c>
      <c r="AL20" s="66">
        <v>-2.6557647330264399E-2</v>
      </c>
      <c r="AM20" s="67">
        <v>9.1551189227029699</v>
      </c>
      <c r="AN20" s="11"/>
      <c r="AO20" s="69">
        <v>6.02016344473668E-2</v>
      </c>
      <c r="AP20" s="69">
        <v>-0.114561201438919</v>
      </c>
      <c r="AQ20" s="69">
        <v>0.111688784072612</v>
      </c>
      <c r="AR20" s="69">
        <v>-0.20291012641973799</v>
      </c>
      <c r="AS20" s="70">
        <v>7</v>
      </c>
      <c r="AT20" s="70">
        <v>5</v>
      </c>
      <c r="AU20" s="70">
        <v>6</v>
      </c>
      <c r="AV20" s="71">
        <v>6</v>
      </c>
      <c r="AW20" s="11"/>
      <c r="AX20" s="72">
        <v>0.26164812180446501</v>
      </c>
      <c r="AY20" s="73">
        <v>-2.0457370049946598E-3</v>
      </c>
      <c r="AZ20" s="73">
        <v>0.4178889286718</v>
      </c>
      <c r="BA20" s="73">
        <v>-2.65613145224108E-3</v>
      </c>
      <c r="BB20" s="64">
        <v>2.6593348566529999E-2</v>
      </c>
      <c r="BC20" s="74">
        <v>-33.516342721064603</v>
      </c>
      <c r="BD20" s="61">
        <v>43797</v>
      </c>
      <c r="BE20" s="61">
        <v>43910</v>
      </c>
      <c r="BF20" s="70"/>
      <c r="BG20" s="61"/>
      <c r="BH20" s="11"/>
    </row>
    <row r="21" spans="1:60" x14ac:dyDescent="0.3">
      <c r="A21" s="11"/>
      <c r="B21" s="56" t="s">
        <v>88</v>
      </c>
      <c r="C21" s="56" t="s">
        <v>86</v>
      </c>
      <c r="D21" s="56" t="s">
        <v>63</v>
      </c>
      <c r="E21" s="57" t="s">
        <v>87</v>
      </c>
      <c r="F21" s="57" t="s">
        <v>65</v>
      </c>
      <c r="G21" s="58" t="s">
        <v>36</v>
      </c>
      <c r="H21" s="59" t="s">
        <v>66</v>
      </c>
      <c r="I21" s="60" t="s">
        <v>29</v>
      </c>
      <c r="J21" s="60" t="s">
        <v>1</v>
      </c>
      <c r="K21" s="11"/>
      <c r="L21" s="61">
        <v>44021</v>
      </c>
      <c r="M21" s="62">
        <v>846.71329999994498</v>
      </c>
      <c r="N21" s="63">
        <v>846.71329999994498</v>
      </c>
      <c r="O21" s="63">
        <v>1050.62160000019</v>
      </c>
      <c r="P21" s="64">
        <f t="shared" si="0"/>
        <v>0.80591651646967077</v>
      </c>
      <c r="Q21" s="61">
        <v>43797</v>
      </c>
      <c r="R21" s="65">
        <v>1824039.04</v>
      </c>
      <c r="S21" s="65">
        <v>1382100.9267519501</v>
      </c>
      <c r="T21" s="11"/>
      <c r="U21" s="66">
        <v>-1.54312191198187E-2</v>
      </c>
      <c r="V21" s="67">
        <v>2.1190888419368998</v>
      </c>
      <c r="W21" s="66">
        <v>-2.1355872195272202E-3</v>
      </c>
      <c r="X21" s="67">
        <v>2.0648198266826499</v>
      </c>
      <c r="Y21" s="66">
        <v>-0.14704554697251301</v>
      </c>
      <c r="Z21" s="67">
        <v>2.9793829149712101</v>
      </c>
      <c r="AA21" s="66">
        <v>-6.20819548267173E-2</v>
      </c>
      <c r="AB21" s="67">
        <v>14.016992668621199</v>
      </c>
      <c r="AC21" s="66">
        <v>-0.13319706849783</v>
      </c>
      <c r="AD21" s="67">
        <v>10.966258410451699</v>
      </c>
      <c r="AE21" s="66">
        <v>-0.16907437006098899</v>
      </c>
      <c r="AF21" s="68">
        <v>4.02506056125276E-2</v>
      </c>
      <c r="AG21" s="66">
        <v>-2.5278807669565102E-2</v>
      </c>
      <c r="AH21" s="67">
        <v>-4.3693865028253596</v>
      </c>
      <c r="AI21" s="66">
        <v>-0.14001375834501201</v>
      </c>
      <c r="AJ21" s="67">
        <v>-0.31063335353974297</v>
      </c>
      <c r="AK21" s="66">
        <v>-0.15328669999958899</v>
      </c>
      <c r="AL21" s="66">
        <v>-3.3758600225155498E-2</v>
      </c>
      <c r="AM21" s="67">
        <v>-19.635652789031202</v>
      </c>
      <c r="AN21" s="11"/>
      <c r="AO21" s="69">
        <v>6.0110176458692897E-2</v>
      </c>
      <c r="AP21" s="69">
        <v>-0.114637586323661</v>
      </c>
      <c r="AQ21" s="69">
        <v>0.108814205952513</v>
      </c>
      <c r="AR21" s="69">
        <v>-0.20503981004178101</v>
      </c>
      <c r="AS21" s="70">
        <v>7</v>
      </c>
      <c r="AT21" s="70">
        <v>5</v>
      </c>
      <c r="AU21" s="70">
        <v>6</v>
      </c>
      <c r="AV21" s="71">
        <v>6</v>
      </c>
      <c r="AW21" s="11"/>
      <c r="AX21" s="72">
        <v>0.261544774051581</v>
      </c>
      <c r="AY21" s="73">
        <v>-0.115721196267941</v>
      </c>
      <c r="AZ21" s="73">
        <v>0.33764231333498201</v>
      </c>
      <c r="BA21" s="73">
        <v>-0.14970483174965901</v>
      </c>
      <c r="BB21" s="64">
        <v>2.65802052985964E-2</v>
      </c>
      <c r="BC21" s="74">
        <v>-34.161585864960202</v>
      </c>
      <c r="BD21" s="61">
        <v>43797</v>
      </c>
      <c r="BE21" s="61">
        <v>43910</v>
      </c>
      <c r="BF21" s="70"/>
      <c r="BG21" s="61"/>
      <c r="BH21" s="11"/>
    </row>
    <row r="22" spans="1:60" x14ac:dyDescent="0.3">
      <c r="A22" s="11"/>
      <c r="B22" s="56" t="s">
        <v>9011</v>
      </c>
      <c r="C22" s="56" t="s">
        <v>89</v>
      </c>
      <c r="D22" s="56" t="s">
        <v>63</v>
      </c>
      <c r="E22" s="57" t="s">
        <v>90</v>
      </c>
      <c r="F22" s="57" t="s">
        <v>65</v>
      </c>
      <c r="G22" s="58" t="s">
        <v>36</v>
      </c>
      <c r="H22" s="59" t="s">
        <v>66</v>
      </c>
      <c r="I22" s="60" t="s">
        <v>29</v>
      </c>
      <c r="J22" s="60" t="s">
        <v>1</v>
      </c>
      <c r="K22" s="11"/>
      <c r="L22" s="61">
        <v>44021</v>
      </c>
      <c r="M22" s="62">
        <v>815.20239999983505</v>
      </c>
      <c r="N22" s="63">
        <v>815.20239999983505</v>
      </c>
      <c r="O22" s="63">
        <v>1016.5010999999899</v>
      </c>
      <c r="P22" s="64">
        <f t="shared" si="0"/>
        <v>0.80196902885775834</v>
      </c>
      <c r="Q22" s="61">
        <v>43797</v>
      </c>
      <c r="R22" s="65">
        <v>2734580.8390000002</v>
      </c>
      <c r="S22" s="65">
        <v>1762144.82548047</v>
      </c>
      <c r="T22" s="11"/>
      <c r="U22" s="66">
        <v>-1.54528281673265E-2</v>
      </c>
      <c r="V22" s="67">
        <v>2.1169279371861198</v>
      </c>
      <c r="W22" s="66">
        <v>-2.7916125627598402E-3</v>
      </c>
      <c r="X22" s="67">
        <v>1.9992172923593901</v>
      </c>
      <c r="Y22" s="66">
        <v>-0.15044162940554101</v>
      </c>
      <c r="Z22" s="67">
        <v>2.6397746716684201</v>
      </c>
      <c r="AA22" s="66">
        <v>-6.9576673470728601E-2</v>
      </c>
      <c r="AB22" s="67">
        <v>13.2675208042201</v>
      </c>
      <c r="AC22" s="66">
        <v>-0.14697596440237201</v>
      </c>
      <c r="AD22" s="67">
        <v>9.5883688199974095</v>
      </c>
      <c r="AE22" s="66">
        <v>-0.18883493078203201</v>
      </c>
      <c r="AF22" s="68">
        <v>-1.9358054664917299</v>
      </c>
      <c r="AG22" s="66">
        <v>-2.5471088662925499E-2</v>
      </c>
      <c r="AH22" s="67">
        <v>-4.3886146021614003</v>
      </c>
      <c r="AI22" s="66">
        <v>-0.14360688982560499</v>
      </c>
      <c r="AJ22" s="67">
        <v>-0.66994650159904301</v>
      </c>
      <c r="AK22" s="66">
        <v>-0.184797599999874</v>
      </c>
      <c r="AL22" s="66">
        <v>-4.1259172432546599E-2</v>
      </c>
      <c r="AM22" s="67">
        <v>-22.586685077927498</v>
      </c>
      <c r="AN22" s="11"/>
      <c r="AO22" s="69">
        <v>6.0087128111263197E-2</v>
      </c>
      <c r="AP22" s="69">
        <v>-0.11465701093766301</v>
      </c>
      <c r="AQ22" s="69">
        <v>0.108085267867864</v>
      </c>
      <c r="AR22" s="69">
        <v>-0.20557983553502701</v>
      </c>
      <c r="AS22" s="70">
        <v>7</v>
      </c>
      <c r="AT22" s="70">
        <v>5</v>
      </c>
      <c r="AU22" s="70">
        <v>6</v>
      </c>
      <c r="AV22" s="71">
        <v>6</v>
      </c>
      <c r="AW22" s="11"/>
      <c r="AX22" s="72">
        <v>0.261519341389649</v>
      </c>
      <c r="AY22" s="73">
        <v>-0.14405922745004299</v>
      </c>
      <c r="AZ22" s="73">
        <v>0.31764043235170902</v>
      </c>
      <c r="BA22" s="73">
        <v>-0.18619289802154501</v>
      </c>
      <c r="BB22" s="64">
        <v>2.65769533831553E-2</v>
      </c>
      <c r="BC22" s="74">
        <v>-34.324458674935201</v>
      </c>
      <c r="BD22" s="61">
        <v>43797</v>
      </c>
      <c r="BE22" s="61">
        <v>43910</v>
      </c>
      <c r="BF22" s="70"/>
      <c r="BG22" s="61"/>
      <c r="BH22" s="11"/>
    </row>
    <row r="23" spans="1:60" x14ac:dyDescent="0.3">
      <c r="A23" s="11"/>
      <c r="B23" s="56" t="s">
        <v>91</v>
      </c>
      <c r="C23" s="56" t="s">
        <v>92</v>
      </c>
      <c r="D23" s="56" t="s">
        <v>93</v>
      </c>
      <c r="E23" s="57" t="s">
        <v>73</v>
      </c>
      <c r="F23" s="57" t="s">
        <v>65</v>
      </c>
      <c r="G23" s="58" t="s">
        <v>36</v>
      </c>
      <c r="H23" s="59" t="s">
        <v>94</v>
      </c>
      <c r="I23" s="60" t="s">
        <v>29</v>
      </c>
      <c r="J23" s="60" t="s">
        <v>1</v>
      </c>
      <c r="K23" s="11"/>
      <c r="L23" s="61">
        <v>44021</v>
      </c>
      <c r="M23" s="62">
        <v>680.88200000021595</v>
      </c>
      <c r="N23" s="63">
        <v>680.88200000021595</v>
      </c>
      <c r="O23" s="63">
        <v>949.33220000006304</v>
      </c>
      <c r="P23" s="64">
        <f t="shared" si="0"/>
        <v>0.71722206409955414</v>
      </c>
      <c r="Q23" s="61">
        <v>43656</v>
      </c>
      <c r="R23" s="65">
        <v>119224.357</v>
      </c>
      <c r="S23" s="65">
        <v>163324.0573396</v>
      </c>
      <c r="T23" s="11"/>
      <c r="U23" s="66">
        <v>-2.9706666970923799E-2</v>
      </c>
      <c r="V23" s="67">
        <v>0.69154405682638798</v>
      </c>
      <c r="W23" s="66">
        <v>2.5517366026178899E-2</v>
      </c>
      <c r="X23" s="67">
        <v>4.8301151512568996</v>
      </c>
      <c r="Y23" s="66">
        <v>-9.1866246194549597E-2</v>
      </c>
      <c r="Z23" s="67">
        <v>8.4973129927675508</v>
      </c>
      <c r="AA23" s="66">
        <v>-0.28133823867130597</v>
      </c>
      <c r="AB23" s="67">
        <v>-7.9086357158375904</v>
      </c>
      <c r="AC23" s="66">
        <v>-0.29470308949763402</v>
      </c>
      <c r="AD23" s="67">
        <v>-5.1843436895287596</v>
      </c>
      <c r="AE23" s="66"/>
      <c r="AF23" s="68"/>
      <c r="AG23" s="66">
        <v>3.1613447299605503E-2</v>
      </c>
      <c r="AH23" s="67">
        <v>1.3198389940953299</v>
      </c>
      <c r="AI23" s="66">
        <v>-7.1010307433461997E-2</v>
      </c>
      <c r="AJ23" s="67">
        <v>6.5897117376152901</v>
      </c>
      <c r="AK23" s="66">
        <v>-0.31911799999943502</v>
      </c>
      <c r="AL23" s="66">
        <v>-0.13535467331355899</v>
      </c>
      <c r="AM23" s="67">
        <v>-4.8433454523619703</v>
      </c>
      <c r="AN23" s="11"/>
      <c r="AO23" s="69">
        <v>0.107704742695205</v>
      </c>
      <c r="AP23" s="69">
        <v>-7.0970852877508206E-2</v>
      </c>
      <c r="AQ23" s="69">
        <v>0.14127817698870801</v>
      </c>
      <c r="AR23" s="69">
        <v>-0.15825000540731701</v>
      </c>
      <c r="AS23" s="70">
        <v>5</v>
      </c>
      <c r="AT23" s="70">
        <v>7</v>
      </c>
      <c r="AU23" s="70">
        <v>7</v>
      </c>
      <c r="AV23" s="71">
        <v>5</v>
      </c>
      <c r="AW23" s="11"/>
      <c r="AX23" s="72">
        <v>0.249601638659078</v>
      </c>
      <c r="AY23" s="73">
        <v>-0.96751888634298699</v>
      </c>
      <c r="AZ23" s="73">
        <v>-0.60730232538298901</v>
      </c>
      <c r="BA23" s="73">
        <v>-1.3452000966190101</v>
      </c>
      <c r="BB23" s="64">
        <v>2.5795446292759198E-2</v>
      </c>
      <c r="BC23" s="74">
        <v>-46.9255124813062</v>
      </c>
      <c r="BD23" s="61">
        <v>43656</v>
      </c>
      <c r="BE23" s="61">
        <v>43914</v>
      </c>
      <c r="BF23" s="70"/>
      <c r="BG23" s="61"/>
      <c r="BH23" s="11"/>
    </row>
    <row r="24" spans="1:60" x14ac:dyDescent="0.3">
      <c r="A24" s="11"/>
      <c r="B24" s="56" t="s">
        <v>95</v>
      </c>
      <c r="C24" s="56" t="s">
        <v>96</v>
      </c>
      <c r="D24" s="56" t="s">
        <v>93</v>
      </c>
      <c r="E24" s="57" t="s">
        <v>76</v>
      </c>
      <c r="F24" s="57" t="s">
        <v>65</v>
      </c>
      <c r="G24" s="58" t="s">
        <v>36</v>
      </c>
      <c r="H24" s="59" t="s">
        <v>94</v>
      </c>
      <c r="I24" s="60" t="s">
        <v>29</v>
      </c>
      <c r="J24" s="60" t="s">
        <v>1</v>
      </c>
      <c r="K24" s="11"/>
      <c r="L24" s="61">
        <v>44021</v>
      </c>
      <c r="M24" s="62">
        <v>645.77799999993294</v>
      </c>
      <c r="N24" s="63">
        <v>645.77799999993294</v>
      </c>
      <c r="O24" s="63">
        <v>919.64059999957703</v>
      </c>
      <c r="P24" s="64">
        <f t="shared" si="0"/>
        <v>0.70220692735861157</v>
      </c>
      <c r="Q24" s="61">
        <v>43656</v>
      </c>
      <c r="R24" s="65">
        <v>3448689.96</v>
      </c>
      <c r="S24" s="65">
        <v>5291397.57851562</v>
      </c>
      <c r="T24" s="11"/>
      <c r="U24" s="66">
        <v>-2.9766363748421999E-2</v>
      </c>
      <c r="V24" s="67">
        <v>0.68557437907657004</v>
      </c>
      <c r="W24" s="66">
        <v>2.3629885430636901E-2</v>
      </c>
      <c r="X24" s="67">
        <v>4.6413670917027003</v>
      </c>
      <c r="Y24" s="66">
        <v>-0.101917106545443</v>
      </c>
      <c r="Z24" s="67">
        <v>7.4922269576782101</v>
      </c>
      <c r="AA24" s="66">
        <v>-0.29642208965640698</v>
      </c>
      <c r="AB24" s="67">
        <v>-9.4170208143477794</v>
      </c>
      <c r="AC24" s="66">
        <v>-0.32317977578088197</v>
      </c>
      <c r="AD24" s="67">
        <v>-8.0320123178535106</v>
      </c>
      <c r="AE24" s="66"/>
      <c r="AF24" s="68"/>
      <c r="AG24" s="66">
        <v>3.1043480927110099E-2</v>
      </c>
      <c r="AH24" s="67">
        <v>1.26284235684579</v>
      </c>
      <c r="AI24" s="66">
        <v>-8.1745102070271997E-2</v>
      </c>
      <c r="AJ24" s="67">
        <v>5.5162322739342899</v>
      </c>
      <c r="AK24" s="66">
        <v>-0.35422199999971798</v>
      </c>
      <c r="AL24" s="66">
        <v>-0.15356028336289501</v>
      </c>
      <c r="AM24" s="67">
        <v>-8.7844295311369898</v>
      </c>
      <c r="AN24" s="11"/>
      <c r="AO24" s="69">
        <v>0.10764393347024501</v>
      </c>
      <c r="AP24" s="69">
        <v>-7.1142061487116701E-2</v>
      </c>
      <c r="AQ24" s="69">
        <v>0.13917769806546901</v>
      </c>
      <c r="AR24" s="69">
        <v>-0.159850769927289</v>
      </c>
      <c r="AS24" s="70">
        <v>5</v>
      </c>
      <c r="AT24" s="70">
        <v>7</v>
      </c>
      <c r="AU24" s="70">
        <v>4</v>
      </c>
      <c r="AV24" s="71">
        <v>8</v>
      </c>
      <c r="AW24" s="11"/>
      <c r="AX24" s="72">
        <v>0.24964545753988199</v>
      </c>
      <c r="AY24" s="73">
        <v>-1.02717474430574</v>
      </c>
      <c r="AZ24" s="73">
        <v>-0.69376551324876301</v>
      </c>
      <c r="BA24" s="73">
        <v>-1.4235170107331201</v>
      </c>
      <c r="BB24" s="64">
        <v>2.57977560776999E-2</v>
      </c>
      <c r="BC24" s="74">
        <v>-47.6940991948359</v>
      </c>
      <c r="BD24" s="61">
        <v>43656</v>
      </c>
      <c r="BE24" s="61">
        <v>43914</v>
      </c>
      <c r="BF24" s="70"/>
      <c r="BG24" s="61"/>
      <c r="BH24" s="11"/>
    </row>
    <row r="25" spans="1:60" x14ac:dyDescent="0.3">
      <c r="A25" s="11"/>
      <c r="B25" s="56" t="s">
        <v>97</v>
      </c>
      <c r="C25" s="56" t="s">
        <v>98</v>
      </c>
      <c r="D25" s="56" t="s">
        <v>93</v>
      </c>
      <c r="E25" s="57" t="s">
        <v>79</v>
      </c>
      <c r="F25" s="57" t="s">
        <v>65</v>
      </c>
      <c r="G25" s="58" t="s">
        <v>36</v>
      </c>
      <c r="H25" s="59" t="s">
        <v>94</v>
      </c>
      <c r="I25" s="60" t="s">
        <v>29</v>
      </c>
      <c r="J25" s="60" t="s">
        <v>1</v>
      </c>
      <c r="K25" s="11"/>
      <c r="L25" s="61">
        <v>44021</v>
      </c>
      <c r="M25" s="62">
        <v>613.76539999991701</v>
      </c>
      <c r="N25" s="63">
        <v>613.76539999991701</v>
      </c>
      <c r="O25" s="63">
        <v>878.76989999972295</v>
      </c>
      <c r="P25" s="64">
        <f t="shared" si="0"/>
        <v>0.69843698560921408</v>
      </c>
      <c r="Q25" s="61">
        <v>43656</v>
      </c>
      <c r="R25" s="65">
        <v>26.65</v>
      </c>
      <c r="S25" s="65">
        <v>17041.864614501999</v>
      </c>
      <c r="T25" s="11"/>
      <c r="U25" s="66">
        <v>-2.9780064760416301E-2</v>
      </c>
      <c r="V25" s="67">
        <v>0.684204277877143</v>
      </c>
      <c r="W25" s="66">
        <v>2.3218090609589102E-2</v>
      </c>
      <c r="X25" s="67">
        <v>4.6001876095979197</v>
      </c>
      <c r="Y25" s="66">
        <v>-0.103800840413023</v>
      </c>
      <c r="Z25" s="67">
        <v>7.3038535709201797</v>
      </c>
      <c r="AA25" s="66">
        <v>-0.30021276418672599</v>
      </c>
      <c r="AB25" s="67">
        <v>-9.7960882673796696</v>
      </c>
      <c r="AC25" s="66">
        <v>-0.33152252639061802</v>
      </c>
      <c r="AD25" s="67">
        <v>-8.8662873788271099</v>
      </c>
      <c r="AE25" s="66"/>
      <c r="AF25" s="68"/>
      <c r="AG25" s="66">
        <v>3.0947814941100701E-2</v>
      </c>
      <c r="AH25" s="67">
        <v>1.2532757582448499</v>
      </c>
      <c r="AI25" s="66">
        <v>-8.3841580144508002E-2</v>
      </c>
      <c r="AJ25" s="67">
        <v>5.3065844665106896</v>
      </c>
      <c r="AK25" s="66">
        <v>-0.38615786973445199</v>
      </c>
      <c r="AL25" s="66">
        <v>-0.18071228108339699</v>
      </c>
      <c r="AM25" s="67">
        <v>-10.0822511981532</v>
      </c>
      <c r="AN25" s="11"/>
      <c r="AO25" s="69">
        <v>0.107625744592951</v>
      </c>
      <c r="AP25" s="69">
        <v>-7.1132758384919698E-2</v>
      </c>
      <c r="AQ25" s="69">
        <v>0.138853041371476</v>
      </c>
      <c r="AR25" s="69">
        <v>-0.160009711691528</v>
      </c>
      <c r="AS25" s="70">
        <v>5</v>
      </c>
      <c r="AT25" s="70">
        <v>7</v>
      </c>
      <c r="AU25" s="70">
        <v>4</v>
      </c>
      <c r="AV25" s="71">
        <v>8</v>
      </c>
      <c r="AW25" s="11"/>
      <c r="AX25" s="72">
        <v>0.24964540674642199</v>
      </c>
      <c r="AY25" s="73">
        <v>-1.0417268756082201</v>
      </c>
      <c r="AZ25" s="73">
        <v>-0.71495210463217496</v>
      </c>
      <c r="BA25" s="73">
        <v>-1.44274629643769</v>
      </c>
      <c r="BB25" s="64">
        <v>2.5797552908734402E-2</v>
      </c>
      <c r="BC25" s="74">
        <v>-47.908138410304701</v>
      </c>
      <c r="BD25" s="61">
        <v>43656</v>
      </c>
      <c r="BE25" s="61">
        <v>43914</v>
      </c>
      <c r="BF25" s="70"/>
      <c r="BG25" s="61"/>
      <c r="BH25" s="11"/>
    </row>
    <row r="26" spans="1:60" x14ac:dyDescent="0.3">
      <c r="A26" s="11"/>
      <c r="B26" s="56" t="s">
        <v>99</v>
      </c>
      <c r="C26" s="56" t="s">
        <v>100</v>
      </c>
      <c r="D26" s="56" t="s">
        <v>93</v>
      </c>
      <c r="E26" s="57" t="s">
        <v>101</v>
      </c>
      <c r="F26" s="57" t="s">
        <v>65</v>
      </c>
      <c r="G26" s="58" t="s">
        <v>36</v>
      </c>
      <c r="H26" s="59" t="s">
        <v>94</v>
      </c>
      <c r="I26" s="60" t="s">
        <v>29</v>
      </c>
      <c r="J26" s="60" t="s">
        <v>102</v>
      </c>
      <c r="K26" s="11"/>
      <c r="L26" s="61">
        <v>44021</v>
      </c>
      <c r="M26" s="62">
        <v>960.15679999999702</v>
      </c>
      <c r="N26" s="63">
        <v>960.15679999999702</v>
      </c>
      <c r="O26" s="63">
        <v>960.15679999999702</v>
      </c>
      <c r="P26" s="64">
        <f t="shared" si="0"/>
        <v>1</v>
      </c>
      <c r="Q26" s="61">
        <v>44021</v>
      </c>
      <c r="R26" s="65">
        <v>0</v>
      </c>
      <c r="S26" s="65">
        <v>0</v>
      </c>
      <c r="T26" s="11"/>
      <c r="U26" s="66">
        <v>0</v>
      </c>
      <c r="V26" s="67">
        <v>3.66221075391877</v>
      </c>
      <c r="W26" s="66">
        <v>0</v>
      </c>
      <c r="X26" s="67">
        <v>2.27837854863537</v>
      </c>
      <c r="Y26" s="66">
        <v>0</v>
      </c>
      <c r="Z26" s="67">
        <v>17.6839376122225</v>
      </c>
      <c r="AA26" s="66">
        <v>0</v>
      </c>
      <c r="AB26" s="67">
        <v>20.225188151293001</v>
      </c>
      <c r="AC26" s="66">
        <v>8.7670656048430794E-3</v>
      </c>
      <c r="AD26" s="67">
        <v>25.162671820726199</v>
      </c>
      <c r="AE26" s="66"/>
      <c r="AF26" s="68"/>
      <c r="AG26" s="66">
        <v>0</v>
      </c>
      <c r="AH26" s="67">
        <v>-1.84150573586521</v>
      </c>
      <c r="AI26" s="66">
        <v>0</v>
      </c>
      <c r="AJ26" s="67">
        <v>13.6907424809615</v>
      </c>
      <c r="AK26" s="66">
        <v>-3.9816890982365301E-2</v>
      </c>
      <c r="AL26" s="66">
        <v>-1.8886561085309901E-2</v>
      </c>
      <c r="AM26" s="67">
        <v>21.830416527256599</v>
      </c>
      <c r="AN26" s="11"/>
      <c r="AO26" s="69">
        <v>0</v>
      </c>
      <c r="AP26" s="69">
        <v>0</v>
      </c>
      <c r="AQ26" s="69">
        <v>0</v>
      </c>
      <c r="AR26" s="69">
        <v>0</v>
      </c>
      <c r="AS26" s="70">
        <v>0</v>
      </c>
      <c r="AT26" s="70">
        <v>0</v>
      </c>
      <c r="AU26" s="70">
        <v>7</v>
      </c>
      <c r="AV26" s="71">
        <v>5</v>
      </c>
      <c r="AW26" s="11"/>
      <c r="AX26" s="72">
        <v>0</v>
      </c>
      <c r="AY26" s="73">
        <v>-115.357016523136</v>
      </c>
      <c r="AZ26" s="73">
        <v>0.52607977638217596</v>
      </c>
      <c r="BA26" s="73">
        <v>-15.9646500268718</v>
      </c>
      <c r="BB26" s="64">
        <v>0</v>
      </c>
      <c r="BC26" s="74">
        <v>0</v>
      </c>
      <c r="BD26" s="61">
        <v>43656</v>
      </c>
      <c r="BE26" s="61"/>
      <c r="BF26" s="70"/>
      <c r="BG26" s="61"/>
      <c r="BH26" s="11"/>
    </row>
    <row r="27" spans="1:60" x14ac:dyDescent="0.3">
      <c r="A27" s="11"/>
      <c r="B27" s="56" t="s">
        <v>103</v>
      </c>
      <c r="C27" s="56" t="s">
        <v>104</v>
      </c>
      <c r="D27" s="56" t="s">
        <v>93</v>
      </c>
      <c r="E27" s="57" t="s">
        <v>87</v>
      </c>
      <c r="F27" s="57" t="s">
        <v>65</v>
      </c>
      <c r="G27" s="58" t="s">
        <v>36</v>
      </c>
      <c r="H27" s="59" t="s">
        <v>94</v>
      </c>
      <c r="I27" s="60" t="s">
        <v>29</v>
      </c>
      <c r="J27" s="60" t="s">
        <v>1</v>
      </c>
      <c r="K27" s="11"/>
      <c r="L27" s="61">
        <v>44021</v>
      </c>
      <c r="M27" s="62">
        <v>634.43690000008803</v>
      </c>
      <c r="N27" s="63">
        <v>634.43690000008803</v>
      </c>
      <c r="O27" s="63">
        <v>909.82890000008001</v>
      </c>
      <c r="P27" s="64">
        <f t="shared" si="0"/>
        <v>0.69731451704824088</v>
      </c>
      <c r="Q27" s="61">
        <v>43656</v>
      </c>
      <c r="R27" s="65">
        <v>1341419.2150000001</v>
      </c>
      <c r="S27" s="65">
        <v>1900823.5319003901</v>
      </c>
      <c r="T27" s="11"/>
      <c r="U27" s="66">
        <v>-2.9784970096443399E-2</v>
      </c>
      <c r="V27" s="67">
        <v>0.68371374427442799</v>
      </c>
      <c r="W27" s="66">
        <v>2.3042597475068798E-2</v>
      </c>
      <c r="X27" s="67">
        <v>4.5826382961458902</v>
      </c>
      <c r="Y27" s="66">
        <v>-0.105038576743973</v>
      </c>
      <c r="Z27" s="67">
        <v>7.1800799378252096</v>
      </c>
      <c r="AA27" s="66">
        <v>-0.30133742492587801</v>
      </c>
      <c r="AB27" s="67">
        <v>-9.9085543412947992</v>
      </c>
      <c r="AC27" s="66">
        <v>-0.33259685513970899</v>
      </c>
      <c r="AD27" s="67">
        <v>-8.9737202537362499</v>
      </c>
      <c r="AE27" s="66"/>
      <c r="AF27" s="68"/>
      <c r="AG27" s="66">
        <v>3.0865844448271701E-2</v>
      </c>
      <c r="AH27" s="67">
        <v>1.2450787089619599</v>
      </c>
      <c r="AI27" s="66">
        <v>-8.5094527282344706E-2</v>
      </c>
      <c r="AJ27" s="67">
        <v>5.1812897527270296</v>
      </c>
      <c r="AK27" s="66">
        <v>-0.36556310000014502</v>
      </c>
      <c r="AL27" s="66">
        <v>-0.15772885167825701</v>
      </c>
      <c r="AM27" s="67">
        <v>-8.6153304261679295</v>
      </c>
      <c r="AN27" s="11"/>
      <c r="AO27" s="69">
        <v>0.107622828327294</v>
      </c>
      <c r="AP27" s="69">
        <v>-7.1195310069015194E-2</v>
      </c>
      <c r="AQ27" s="69">
        <v>0.13852425545163</v>
      </c>
      <c r="AR27" s="69">
        <v>-0.16034889218106399</v>
      </c>
      <c r="AS27" s="70">
        <v>5</v>
      </c>
      <c r="AT27" s="70">
        <v>7</v>
      </c>
      <c r="AU27" s="70">
        <v>4</v>
      </c>
      <c r="AV27" s="71">
        <v>8</v>
      </c>
      <c r="AW27" s="11"/>
      <c r="AX27" s="72">
        <v>0.249661130837048</v>
      </c>
      <c r="AY27" s="73">
        <v>-1.04661902359658</v>
      </c>
      <c r="AZ27" s="73">
        <v>-0.72194430104445895</v>
      </c>
      <c r="BA27" s="73">
        <v>-1.44893067299745</v>
      </c>
      <c r="BB27" s="64">
        <v>2.57986600447111E-2</v>
      </c>
      <c r="BC27" s="74">
        <v>-47.952103961492</v>
      </c>
      <c r="BD27" s="61">
        <v>43656</v>
      </c>
      <c r="BE27" s="61">
        <v>43914</v>
      </c>
      <c r="BF27" s="70"/>
      <c r="BG27" s="61"/>
      <c r="BH27" s="11"/>
    </row>
    <row r="28" spans="1:60" x14ac:dyDescent="0.3">
      <c r="A28" s="11"/>
      <c r="B28" s="56" t="s">
        <v>105</v>
      </c>
      <c r="C28" s="56" t="s">
        <v>106</v>
      </c>
      <c r="D28" s="56" t="s">
        <v>93</v>
      </c>
      <c r="E28" s="57" t="s">
        <v>90</v>
      </c>
      <c r="F28" s="57" t="s">
        <v>65</v>
      </c>
      <c r="G28" s="58" t="s">
        <v>36</v>
      </c>
      <c r="H28" s="59" t="s">
        <v>94</v>
      </c>
      <c r="I28" s="60" t="s">
        <v>29</v>
      </c>
      <c r="J28" s="60" t="s">
        <v>1</v>
      </c>
      <c r="K28" s="11"/>
      <c r="L28" s="61">
        <v>44021</v>
      </c>
      <c r="M28" s="62">
        <v>615.75059999991197</v>
      </c>
      <c r="N28" s="63">
        <v>615.75059999991197</v>
      </c>
      <c r="O28" s="63">
        <v>892.86230000015303</v>
      </c>
      <c r="P28" s="64">
        <f t="shared" si="0"/>
        <v>0.68963668865826955</v>
      </c>
      <c r="Q28" s="61">
        <v>43656</v>
      </c>
      <c r="R28" s="65">
        <v>1405968.4620000001</v>
      </c>
      <c r="S28" s="65">
        <v>1710204.5418769501</v>
      </c>
      <c r="T28" s="11"/>
      <c r="U28" s="66">
        <v>-2.9808752369717698E-2</v>
      </c>
      <c r="V28" s="67">
        <v>0.68133551694700101</v>
      </c>
      <c r="W28" s="66">
        <v>2.22882699035836E-2</v>
      </c>
      <c r="X28" s="67">
        <v>4.5072055389973702</v>
      </c>
      <c r="Y28" s="66">
        <v>-0.109104014881304</v>
      </c>
      <c r="Z28" s="67">
        <v>6.7735361240920602</v>
      </c>
      <c r="AA28" s="66">
        <v>-0.309054723822628</v>
      </c>
      <c r="AB28" s="67">
        <v>-10.6802842309698</v>
      </c>
      <c r="AC28" s="66">
        <v>-0.34849472537811399</v>
      </c>
      <c r="AD28" s="67">
        <v>-10.563507277576701</v>
      </c>
      <c r="AE28" s="66"/>
      <c r="AF28" s="68"/>
      <c r="AG28" s="66">
        <v>3.0637910263976699E-2</v>
      </c>
      <c r="AH28" s="67">
        <v>1.2222852905324499</v>
      </c>
      <c r="AI28" s="66">
        <v>-8.9542636644182494E-2</v>
      </c>
      <c r="AJ28" s="67">
        <v>4.7364788165432401</v>
      </c>
      <c r="AK28" s="66">
        <v>-0.38424939999997099</v>
      </c>
      <c r="AL28" s="66">
        <v>-0.16717467479262299</v>
      </c>
      <c r="AM28" s="67">
        <v>-10.483960426150601</v>
      </c>
      <c r="AN28" s="11"/>
      <c r="AO28" s="69">
        <v>0.10758329852615101</v>
      </c>
      <c r="AP28" s="69">
        <v>-7.1263990697843796E-2</v>
      </c>
      <c r="AQ28" s="69">
        <v>0.13768446168076501</v>
      </c>
      <c r="AR28" s="69">
        <v>-0.160988788041286</v>
      </c>
      <c r="AS28" s="70">
        <v>5</v>
      </c>
      <c r="AT28" s="70">
        <v>7</v>
      </c>
      <c r="AU28" s="70">
        <v>4</v>
      </c>
      <c r="AV28" s="71">
        <v>8</v>
      </c>
      <c r="AW28" s="11"/>
      <c r="AX28" s="72">
        <v>0.249690460858983</v>
      </c>
      <c r="AY28" s="73">
        <v>-1.0771507900972199</v>
      </c>
      <c r="AZ28" s="73">
        <v>-0.76609604873647197</v>
      </c>
      <c r="BA28" s="73">
        <v>-1.48880419432317</v>
      </c>
      <c r="BB28" s="64">
        <v>2.5800627679382199E-2</v>
      </c>
      <c r="BC28" s="74">
        <v>-48.389555701927698</v>
      </c>
      <c r="BD28" s="61">
        <v>43656</v>
      </c>
      <c r="BE28" s="61">
        <v>43914</v>
      </c>
      <c r="BF28" s="70"/>
      <c r="BG28" s="61"/>
      <c r="BH28" s="11"/>
    </row>
    <row r="29" spans="1:60" x14ac:dyDescent="0.3">
      <c r="A29" s="11"/>
      <c r="B29" s="56" t="s">
        <v>107</v>
      </c>
      <c r="C29" s="56" t="s">
        <v>108</v>
      </c>
      <c r="D29" s="56" t="s">
        <v>109</v>
      </c>
      <c r="E29" s="57" t="s">
        <v>34</v>
      </c>
      <c r="F29" s="57" t="s">
        <v>110</v>
      </c>
      <c r="G29" s="58" t="s">
        <v>111</v>
      </c>
      <c r="H29" s="59" t="s">
        <v>37</v>
      </c>
      <c r="I29" s="60" t="s">
        <v>29</v>
      </c>
      <c r="J29" s="60" t="s">
        <v>112</v>
      </c>
      <c r="K29" s="11"/>
      <c r="L29" s="61">
        <v>44021</v>
      </c>
      <c r="M29" s="62">
        <v>1802.9371000006799</v>
      </c>
      <c r="N29" s="63">
        <v>1802.9371000006799</v>
      </c>
      <c r="O29" s="63">
        <v>2449.10640000179</v>
      </c>
      <c r="P29" s="64">
        <f t="shared" si="0"/>
        <v>0.73616119740627117</v>
      </c>
      <c r="Q29" s="61">
        <v>43756</v>
      </c>
      <c r="R29" s="65">
        <v>3978698.6869999999</v>
      </c>
      <c r="S29" s="65">
        <v>4786826.1200937498</v>
      </c>
      <c r="T29" s="11"/>
      <c r="U29" s="66">
        <v>-3.6006493789500403E-2</v>
      </c>
      <c r="V29" s="67">
        <v>6.15613749687327E-2</v>
      </c>
      <c r="W29" s="66">
        <v>-1.21857142494264E-2</v>
      </c>
      <c r="X29" s="67">
        <v>1.05980712369274</v>
      </c>
      <c r="Y29" s="66">
        <v>-0.186264358218177</v>
      </c>
      <c r="Z29" s="67">
        <v>-0.94249820959521502</v>
      </c>
      <c r="AA29" s="66">
        <v>-0.245854428429157</v>
      </c>
      <c r="AB29" s="67">
        <v>-4.3602546916226901</v>
      </c>
      <c r="AC29" s="66">
        <v>-0.336835598641192</v>
      </c>
      <c r="AD29" s="67">
        <v>-9.3975946038844995</v>
      </c>
      <c r="AE29" s="66">
        <v>-0.303550859537499</v>
      </c>
      <c r="AF29" s="68">
        <v>-13.407398342038499</v>
      </c>
      <c r="AG29" s="66">
        <v>2.0073691155630499E-2</v>
      </c>
      <c r="AH29" s="67">
        <v>0.16586337969783899</v>
      </c>
      <c r="AI29" s="66">
        <v>-0.152168612506066</v>
      </c>
      <c r="AJ29" s="67">
        <v>-1.52611876964511</v>
      </c>
      <c r="AK29" s="66">
        <v>-0.46003842456324501</v>
      </c>
      <c r="AL29" s="66">
        <v>-6.2835355078277602E-2</v>
      </c>
      <c r="AM29" s="67">
        <v>-29.629944679531</v>
      </c>
      <c r="AN29" s="11"/>
      <c r="AO29" s="69">
        <v>8.9171577961678794E-2</v>
      </c>
      <c r="AP29" s="69">
        <v>-0.13161039119586301</v>
      </c>
      <c r="AQ29" s="69">
        <v>0.14952685802389201</v>
      </c>
      <c r="AR29" s="69">
        <v>-0.170817845622078</v>
      </c>
      <c r="AS29" s="70">
        <v>5</v>
      </c>
      <c r="AT29" s="70">
        <v>7</v>
      </c>
      <c r="AU29" s="70">
        <v>5</v>
      </c>
      <c r="AV29" s="71">
        <v>7</v>
      </c>
      <c r="AW29" s="11"/>
      <c r="AX29" s="72">
        <v>0.31722764937963799</v>
      </c>
      <c r="AY29" s="73">
        <v>-0.58634143287872598</v>
      </c>
      <c r="AZ29" s="73">
        <v>-0.98823668272143605</v>
      </c>
      <c r="BA29" s="73">
        <v>-0.76833682473170495</v>
      </c>
      <c r="BB29" s="64">
        <v>3.2197667788677803E-2</v>
      </c>
      <c r="BC29" s="74">
        <v>-46.603969513147597</v>
      </c>
      <c r="BD29" s="61">
        <v>43756</v>
      </c>
      <c r="BE29" s="61">
        <v>43908</v>
      </c>
      <c r="BF29" s="70"/>
      <c r="BG29" s="61"/>
      <c r="BH29" s="11"/>
    </row>
    <row r="30" spans="1:60" x14ac:dyDescent="0.3">
      <c r="A30" s="11"/>
      <c r="B30" s="56" t="s">
        <v>113</v>
      </c>
      <c r="C30" s="56" t="s">
        <v>114</v>
      </c>
      <c r="D30" s="56" t="s">
        <v>109</v>
      </c>
      <c r="E30" s="57" t="s">
        <v>73</v>
      </c>
      <c r="F30" s="57" t="s">
        <v>110</v>
      </c>
      <c r="G30" s="58" t="s">
        <v>111</v>
      </c>
      <c r="H30" s="59" t="s">
        <v>37</v>
      </c>
      <c r="I30" s="60" t="s">
        <v>29</v>
      </c>
      <c r="J30" s="60" t="s">
        <v>115</v>
      </c>
      <c r="K30" s="11"/>
      <c r="L30" s="61">
        <v>44021</v>
      </c>
      <c r="M30" s="62">
        <v>2505.60750000179</v>
      </c>
      <c r="N30" s="63">
        <v>2505.60750000179</v>
      </c>
      <c r="O30" s="63">
        <v>3354.6385000012801</v>
      </c>
      <c r="P30" s="64">
        <f t="shared" si="0"/>
        <v>0.74690834794891725</v>
      </c>
      <c r="Q30" s="61">
        <v>43756</v>
      </c>
      <c r="R30" s="65">
        <v>1126250.0020000001</v>
      </c>
      <c r="S30" s="65">
        <v>1236525.7311191401</v>
      </c>
      <c r="T30" s="11"/>
      <c r="U30" s="66">
        <v>-3.5953783632976397E-2</v>
      </c>
      <c r="V30" s="67">
        <v>6.6832390621129903E-2</v>
      </c>
      <c r="W30" s="66">
        <v>-1.0564842340499999E-2</v>
      </c>
      <c r="X30" s="67">
        <v>1.22189431458537</v>
      </c>
      <c r="Y30" s="66">
        <v>-0.17813025454874201</v>
      </c>
      <c r="Z30" s="67">
        <v>-0.129087842651643</v>
      </c>
      <c r="AA30" s="66">
        <v>-0.23059808536898299</v>
      </c>
      <c r="AB30" s="67">
        <v>-2.8346203856053802</v>
      </c>
      <c r="AC30" s="66">
        <v>-0.30975089371087999</v>
      </c>
      <c r="AD30" s="67">
        <v>-6.6891241108533004</v>
      </c>
      <c r="AE30" s="66">
        <v>-0.26031211452471298</v>
      </c>
      <c r="AF30" s="68">
        <v>-9.0835238407598808</v>
      </c>
      <c r="AG30" s="66">
        <v>2.0575557924530599E-2</v>
      </c>
      <c r="AH30" s="67">
        <v>0.21605005658784601</v>
      </c>
      <c r="AI30" s="66">
        <v>-0.14327241944105501</v>
      </c>
      <c r="AJ30" s="67">
        <v>-0.63649946314399097</v>
      </c>
      <c r="AK30" s="66">
        <v>-0.35582534630433699</v>
      </c>
      <c r="AL30" s="66">
        <v>-4.5256483822449803E-2</v>
      </c>
      <c r="AM30" s="67">
        <v>-19.208636853640201</v>
      </c>
      <c r="AN30" s="11"/>
      <c r="AO30" s="69">
        <v>8.9231240141089102E-2</v>
      </c>
      <c r="AP30" s="69">
        <v>-0.13146798206711499</v>
      </c>
      <c r="AQ30" s="69">
        <v>0.15141307198064199</v>
      </c>
      <c r="AR30" s="69">
        <v>-0.169411947751651</v>
      </c>
      <c r="AS30" s="70">
        <v>5</v>
      </c>
      <c r="AT30" s="70">
        <v>7</v>
      </c>
      <c r="AU30" s="70">
        <v>5</v>
      </c>
      <c r="AV30" s="71">
        <v>7</v>
      </c>
      <c r="AW30" s="11"/>
      <c r="AX30" s="72">
        <v>0.31713921353948499</v>
      </c>
      <c r="AY30" s="73">
        <v>-0.53673564959535702</v>
      </c>
      <c r="AZ30" s="73">
        <v>-0.69744263013853902</v>
      </c>
      <c r="BA30" s="73">
        <v>-0.70480594612854497</v>
      </c>
      <c r="BB30" s="64">
        <v>3.2191554207929601E-2</v>
      </c>
      <c r="BC30" s="74">
        <v>-46.157977975904899</v>
      </c>
      <c r="BD30" s="61">
        <v>43756</v>
      </c>
      <c r="BE30" s="61">
        <v>43908</v>
      </c>
      <c r="BF30" s="70"/>
      <c r="BG30" s="61"/>
      <c r="BH30" s="11"/>
    </row>
    <row r="31" spans="1:60" x14ac:dyDescent="0.3">
      <c r="A31" s="11"/>
      <c r="B31" s="56" t="s">
        <v>116</v>
      </c>
      <c r="C31" s="56" t="s">
        <v>117</v>
      </c>
      <c r="D31" s="56" t="s">
        <v>109</v>
      </c>
      <c r="E31" s="57" t="s">
        <v>52</v>
      </c>
      <c r="F31" s="57" t="s">
        <v>110</v>
      </c>
      <c r="G31" s="58" t="s">
        <v>111</v>
      </c>
      <c r="H31" s="59" t="s">
        <v>37</v>
      </c>
      <c r="I31" s="60" t="s">
        <v>29</v>
      </c>
      <c r="J31" s="60" t="s">
        <v>118</v>
      </c>
      <c r="K31" s="11"/>
      <c r="L31" s="61">
        <v>44021</v>
      </c>
      <c r="M31" s="62">
        <v>1178.8179000001401</v>
      </c>
      <c r="N31" s="63">
        <v>1178.8179000001401</v>
      </c>
      <c r="O31" s="63">
        <v>1579.4075000006701</v>
      </c>
      <c r="P31" s="64">
        <f t="shared" si="0"/>
        <v>0.74636716616809784</v>
      </c>
      <c r="Q31" s="61">
        <v>43756</v>
      </c>
      <c r="R31" s="65">
        <v>649712.647</v>
      </c>
      <c r="S31" s="65">
        <v>1298338.4193925799</v>
      </c>
      <c r="T31" s="11"/>
      <c r="U31" s="66">
        <v>-3.59564466325537E-2</v>
      </c>
      <c r="V31" s="67">
        <v>6.6566090663400204E-2</v>
      </c>
      <c r="W31" s="66">
        <v>-1.06459692151475E-2</v>
      </c>
      <c r="X31" s="67">
        <v>1.2137816271206201</v>
      </c>
      <c r="Y31" s="66">
        <v>-0.178538937869307</v>
      </c>
      <c r="Z31" s="67">
        <v>-0.16995617470820401</v>
      </c>
      <c r="AA31" s="66">
        <v>-0.23136826629342999</v>
      </c>
      <c r="AB31" s="67">
        <v>-2.9116384780500102</v>
      </c>
      <c r="AC31" s="66">
        <v>-0.31113112911872998</v>
      </c>
      <c r="AD31" s="67">
        <v>-6.82714765163837</v>
      </c>
      <c r="AE31" s="66">
        <v>-0.26236120674555402</v>
      </c>
      <c r="AF31" s="68">
        <v>-9.2884330628439802</v>
      </c>
      <c r="AG31" s="66">
        <v>2.0550429169816201E-2</v>
      </c>
      <c r="AH31" s="67">
        <v>0.21353718111640799</v>
      </c>
      <c r="AI31" s="66">
        <v>-0.143719501644227</v>
      </c>
      <c r="AJ31" s="67">
        <v>-0.68120768346125304</v>
      </c>
      <c r="AK31" s="66">
        <v>-0.33662470455805299</v>
      </c>
      <c r="AL31" s="66">
        <v>-4.2298913804188501E-2</v>
      </c>
      <c r="AM31" s="67">
        <v>-17.2885726790118</v>
      </c>
      <c r="AN31" s="11"/>
      <c r="AO31" s="69">
        <v>8.9228240296506597E-2</v>
      </c>
      <c r="AP31" s="69">
        <v>-0.13147512394702099</v>
      </c>
      <c r="AQ31" s="69">
        <v>0.151318681440898</v>
      </c>
      <c r="AR31" s="69">
        <v>-0.16948228814901101</v>
      </c>
      <c r="AS31" s="70">
        <v>5</v>
      </c>
      <c r="AT31" s="70">
        <v>7</v>
      </c>
      <c r="AU31" s="70">
        <v>5</v>
      </c>
      <c r="AV31" s="71">
        <v>7</v>
      </c>
      <c r="AW31" s="11"/>
      <c r="AX31" s="72">
        <v>0.31714359012432403</v>
      </c>
      <c r="AY31" s="73">
        <v>-0.53923973552173299</v>
      </c>
      <c r="AZ31" s="73">
        <v>-0.71212146703510404</v>
      </c>
      <c r="BA31" s="73">
        <v>-0.70802009433919</v>
      </c>
      <c r="BB31" s="64">
        <v>3.21918549496331E-2</v>
      </c>
      <c r="BC31" s="74">
        <v>-46.1803682710161</v>
      </c>
      <c r="BD31" s="61">
        <v>43756</v>
      </c>
      <c r="BE31" s="61">
        <v>43908</v>
      </c>
      <c r="BF31" s="70"/>
      <c r="BG31" s="61"/>
      <c r="BH31" s="11"/>
    </row>
    <row r="32" spans="1:60" x14ac:dyDescent="0.3">
      <c r="A32" s="11"/>
      <c r="B32" s="56" t="s">
        <v>119</v>
      </c>
      <c r="C32" s="56" t="s">
        <v>120</v>
      </c>
      <c r="D32" s="56" t="s">
        <v>109</v>
      </c>
      <c r="E32" s="57" t="s">
        <v>56</v>
      </c>
      <c r="F32" s="57" t="s">
        <v>110</v>
      </c>
      <c r="G32" s="58" t="s">
        <v>111</v>
      </c>
      <c r="H32" s="59" t="s">
        <v>37</v>
      </c>
      <c r="I32" s="60" t="s">
        <v>29</v>
      </c>
      <c r="J32" s="60" t="s">
        <v>121</v>
      </c>
      <c r="K32" s="11"/>
      <c r="L32" s="61">
        <v>44021</v>
      </c>
      <c r="M32" s="62">
        <v>778.23869999963802</v>
      </c>
      <c r="N32" s="63">
        <v>778.23869999963802</v>
      </c>
      <c r="O32" s="63">
        <v>1035.1732999999099</v>
      </c>
      <c r="P32" s="64">
        <f t="shared" si="0"/>
        <v>0.75179556891556787</v>
      </c>
      <c r="Q32" s="61">
        <v>43756</v>
      </c>
      <c r="R32" s="65">
        <v>22016.74</v>
      </c>
      <c r="S32" s="65">
        <v>23806.213458007798</v>
      </c>
      <c r="T32" s="11"/>
      <c r="U32" s="66">
        <v>-3.5930073100644201E-2</v>
      </c>
      <c r="V32" s="67">
        <v>6.9203443854348706E-2</v>
      </c>
      <c r="W32" s="66">
        <v>-9.8344933248881699E-3</v>
      </c>
      <c r="X32" s="67">
        <v>1.29492921614656</v>
      </c>
      <c r="Y32" s="66">
        <v>-0.17444345330295599</v>
      </c>
      <c r="Z32" s="67">
        <v>0.239592281926889</v>
      </c>
      <c r="AA32" s="66">
        <v>-0.22363281074649399</v>
      </c>
      <c r="AB32" s="67">
        <v>-2.1380929233564498</v>
      </c>
      <c r="AC32" s="66">
        <v>-0.29720507063757401</v>
      </c>
      <c r="AD32" s="67">
        <v>-5.4345418035227304</v>
      </c>
      <c r="AE32" s="66">
        <v>-0.28586682161141702</v>
      </c>
      <c r="AF32" s="68">
        <v>-11.638994549430199</v>
      </c>
      <c r="AG32" s="66">
        <v>2.0801434875465898E-2</v>
      </c>
      <c r="AH32" s="67">
        <v>0.23863775168138099</v>
      </c>
      <c r="AI32" s="66">
        <v>-0.13923883607276399</v>
      </c>
      <c r="AJ32" s="67">
        <v>-0.23314112631487699</v>
      </c>
      <c r="AK32" s="66">
        <v>-0.22176130000036201</v>
      </c>
      <c r="AL32" s="66">
        <v>-2.60573102041235E-2</v>
      </c>
      <c r="AM32" s="67">
        <v>-5.8022322232427497</v>
      </c>
      <c r="AN32" s="11"/>
      <c r="AO32" s="69">
        <v>8.92579991705134E-2</v>
      </c>
      <c r="AP32" s="69">
        <v>-0.13140380808268701</v>
      </c>
      <c r="AQ32" s="69">
        <v>0.15226272089610601</v>
      </c>
      <c r="AR32" s="69">
        <v>-0.16877815701271201</v>
      </c>
      <c r="AS32" s="70">
        <v>5</v>
      </c>
      <c r="AT32" s="70">
        <v>7</v>
      </c>
      <c r="AU32" s="70">
        <v>5</v>
      </c>
      <c r="AV32" s="71">
        <v>7</v>
      </c>
      <c r="AW32" s="11"/>
      <c r="AX32" s="72">
        <v>0.31709979917708597</v>
      </c>
      <c r="AY32" s="73">
        <v>-0.51409010171937597</v>
      </c>
      <c r="AZ32" s="73">
        <v>-0.56470094819269401</v>
      </c>
      <c r="BA32" s="73">
        <v>-0.67570442434771405</v>
      </c>
      <c r="BB32" s="64">
        <v>3.2188842937685001E-2</v>
      </c>
      <c r="BC32" s="74">
        <v>-45.956063588557299</v>
      </c>
      <c r="BD32" s="61">
        <v>43756</v>
      </c>
      <c r="BE32" s="61">
        <v>43908</v>
      </c>
      <c r="BF32" s="70"/>
      <c r="BG32" s="61"/>
      <c r="BH32" s="11"/>
    </row>
    <row r="33" spans="1:60" x14ac:dyDescent="0.3">
      <c r="A33" s="11"/>
      <c r="B33" s="56" t="s">
        <v>122</v>
      </c>
      <c r="C33" s="56" t="s">
        <v>123</v>
      </c>
      <c r="D33" s="56" t="s">
        <v>109</v>
      </c>
      <c r="E33" s="57" t="s">
        <v>124</v>
      </c>
      <c r="F33" s="57" t="s">
        <v>110</v>
      </c>
      <c r="G33" s="58" t="s">
        <v>111</v>
      </c>
      <c r="H33" s="59" t="s">
        <v>37</v>
      </c>
      <c r="I33" s="60" t="s">
        <v>29</v>
      </c>
      <c r="J33" s="60" t="s">
        <v>125</v>
      </c>
      <c r="K33" s="11"/>
      <c r="L33" s="61">
        <v>44021</v>
      </c>
      <c r="M33" s="62">
        <v>1192.13130000047</v>
      </c>
      <c r="N33" s="63">
        <v>1192.13130000047</v>
      </c>
      <c r="O33" s="63">
        <v>1240.5625999998299</v>
      </c>
      <c r="P33" s="64">
        <f t="shared" si="0"/>
        <v>0.9609602127297997</v>
      </c>
      <c r="Q33" s="61">
        <v>43657</v>
      </c>
      <c r="R33" s="65">
        <v>0</v>
      </c>
      <c r="S33" s="65">
        <v>137895.33020996099</v>
      </c>
      <c r="T33" s="11"/>
      <c r="U33" s="66">
        <v>0</v>
      </c>
      <c r="V33" s="67">
        <v>3.66221075391877</v>
      </c>
      <c r="W33" s="66">
        <v>0</v>
      </c>
      <c r="X33" s="67">
        <v>2.27837854863537</v>
      </c>
      <c r="Y33" s="66">
        <v>0</v>
      </c>
      <c r="Z33" s="67">
        <v>17.6839376122225</v>
      </c>
      <c r="AA33" s="66">
        <v>-3.3003790499606098E-2</v>
      </c>
      <c r="AB33" s="67">
        <v>16.924809101328702</v>
      </c>
      <c r="AC33" s="66">
        <v>-1.5070162738084E-2</v>
      </c>
      <c r="AD33" s="67">
        <v>22.7789489864372</v>
      </c>
      <c r="AE33" s="66">
        <v>7.6084030741185402E-2</v>
      </c>
      <c r="AF33" s="68">
        <v>24.55609068583</v>
      </c>
      <c r="AG33" s="66">
        <v>0</v>
      </c>
      <c r="AH33" s="67">
        <v>-1.84150573586521</v>
      </c>
      <c r="AI33" s="66">
        <v>0</v>
      </c>
      <c r="AJ33" s="67">
        <v>13.6907424809615</v>
      </c>
      <c r="AK33" s="66">
        <v>0.184673072208243</v>
      </c>
      <c r="AL33" s="66">
        <v>4.9958602416154498E-2</v>
      </c>
      <c r="AM33" s="67">
        <v>26.826092722359999</v>
      </c>
      <c r="AN33" s="11"/>
      <c r="AO33" s="69">
        <v>1.5955606229908902E-2</v>
      </c>
      <c r="AP33" s="69">
        <v>-2.07333667522107E-2</v>
      </c>
      <c r="AQ33" s="69">
        <v>0</v>
      </c>
      <c r="AR33" s="69">
        <v>-1.92648801312316E-2</v>
      </c>
      <c r="AS33" s="70">
        <v>0</v>
      </c>
      <c r="AT33" s="70">
        <v>1</v>
      </c>
      <c r="AU33" s="70">
        <v>7</v>
      </c>
      <c r="AV33" s="71">
        <v>5</v>
      </c>
      <c r="AW33" s="11"/>
      <c r="AX33" s="72">
        <v>3.33052513581788E-2</v>
      </c>
      <c r="AY33" s="73">
        <v>-1.79465769575108</v>
      </c>
      <c r="AZ33" s="73">
        <v>0.41576522838067798</v>
      </c>
      <c r="BA33" s="73">
        <v>-2.1437536234443502</v>
      </c>
      <c r="BB33" s="64">
        <v>3.4269611888566899E-3</v>
      </c>
      <c r="BC33" s="74">
        <v>-6.0052431050353299</v>
      </c>
      <c r="BD33" s="61">
        <v>43657</v>
      </c>
      <c r="BE33" s="61">
        <v>43682</v>
      </c>
      <c r="BF33" s="70"/>
      <c r="BG33" s="61"/>
      <c r="BH33" s="11"/>
    </row>
    <row r="34" spans="1:60" x14ac:dyDescent="0.3">
      <c r="A34" s="11"/>
      <c r="B34" s="56" t="s">
        <v>126</v>
      </c>
      <c r="C34" s="56" t="s">
        <v>127</v>
      </c>
      <c r="D34" s="56" t="s">
        <v>109</v>
      </c>
      <c r="E34" s="57" t="s">
        <v>128</v>
      </c>
      <c r="F34" s="57" t="s">
        <v>110</v>
      </c>
      <c r="G34" s="58" t="s">
        <v>111</v>
      </c>
      <c r="H34" s="59" t="s">
        <v>37</v>
      </c>
      <c r="I34" s="60" t="s">
        <v>29</v>
      </c>
      <c r="J34" s="60" t="s">
        <v>1</v>
      </c>
      <c r="K34" s="11"/>
      <c r="L34" s="61">
        <v>44021</v>
      </c>
      <c r="M34" s="62">
        <v>786.31140000000596</v>
      </c>
      <c r="N34" s="63">
        <v>786.31140000000596</v>
      </c>
      <c r="O34" s="63">
        <v>786.31140000000596</v>
      </c>
      <c r="P34" s="64">
        <f t="shared" si="0"/>
        <v>1</v>
      </c>
      <c r="Q34" s="61">
        <v>44021</v>
      </c>
      <c r="R34" s="65">
        <v>0</v>
      </c>
      <c r="S34" s="65">
        <v>0</v>
      </c>
      <c r="T34" s="11"/>
      <c r="U34" s="66">
        <v>0</v>
      </c>
      <c r="V34" s="67">
        <v>3.66221075391877</v>
      </c>
      <c r="W34" s="66">
        <v>0</v>
      </c>
      <c r="X34" s="67">
        <v>2.27837854863537</v>
      </c>
      <c r="Y34" s="66">
        <v>0</v>
      </c>
      <c r="Z34" s="67">
        <v>17.6839376122225</v>
      </c>
      <c r="AA34" s="66">
        <v>0</v>
      </c>
      <c r="AB34" s="67">
        <v>20.225188151293001</v>
      </c>
      <c r="AC34" s="66">
        <v>-0.116538092970586</v>
      </c>
      <c r="AD34" s="67">
        <v>12.632155963176</v>
      </c>
      <c r="AE34" s="66"/>
      <c r="AF34" s="68"/>
      <c r="AG34" s="66">
        <v>0</v>
      </c>
      <c r="AH34" s="67">
        <v>-1.84150573586521</v>
      </c>
      <c r="AI34" s="66">
        <v>0</v>
      </c>
      <c r="AJ34" s="67">
        <v>13.6907424809615</v>
      </c>
      <c r="AK34" s="66">
        <v>-0.21368859999987799</v>
      </c>
      <c r="AL34" s="66">
        <v>-8.9781407909031302E-2</v>
      </c>
      <c r="AM34" s="67">
        <v>9.7789572182518896</v>
      </c>
      <c r="AN34" s="11"/>
      <c r="AO34" s="69">
        <v>0</v>
      </c>
      <c r="AP34" s="69">
        <v>0</v>
      </c>
      <c r="AQ34" s="69">
        <v>0</v>
      </c>
      <c r="AR34" s="69">
        <v>0</v>
      </c>
      <c r="AS34" s="70">
        <v>0</v>
      </c>
      <c r="AT34" s="70">
        <v>0</v>
      </c>
      <c r="AU34" s="70">
        <v>7</v>
      </c>
      <c r="AV34" s="71">
        <v>5</v>
      </c>
      <c r="AW34" s="11"/>
      <c r="AX34" s="72">
        <v>0</v>
      </c>
      <c r="AY34" s="73">
        <v>-115.357016523136</v>
      </c>
      <c r="AZ34" s="73">
        <v>0.52607977638217596</v>
      </c>
      <c r="BA34" s="73">
        <v>-15.9646500268718</v>
      </c>
      <c r="BB34" s="64">
        <v>0</v>
      </c>
      <c r="BC34" s="74">
        <v>0</v>
      </c>
      <c r="BD34" s="61">
        <v>43656</v>
      </c>
      <c r="BE34" s="61"/>
      <c r="BF34" s="70"/>
      <c r="BG34" s="61"/>
      <c r="BH34" s="11"/>
    </row>
    <row r="35" spans="1:60" x14ac:dyDescent="0.3">
      <c r="A35" s="11"/>
      <c r="B35" s="56" t="s">
        <v>129</v>
      </c>
      <c r="C35" s="56" t="s">
        <v>130</v>
      </c>
      <c r="D35" s="56" t="s">
        <v>109</v>
      </c>
      <c r="E35" s="57" t="s">
        <v>131</v>
      </c>
      <c r="F35" s="57" t="s">
        <v>110</v>
      </c>
      <c r="G35" s="58" t="s">
        <v>111</v>
      </c>
      <c r="H35" s="59" t="s">
        <v>37</v>
      </c>
      <c r="I35" s="60" t="s">
        <v>29</v>
      </c>
      <c r="J35" s="60" t="s">
        <v>132</v>
      </c>
      <c r="K35" s="11"/>
      <c r="L35" s="61">
        <v>44021</v>
      </c>
      <c r="M35" s="62">
        <v>1000</v>
      </c>
      <c r="N35" s="63">
        <v>1000</v>
      </c>
      <c r="O35" s="63">
        <v>1000</v>
      </c>
      <c r="P35" s="64">
        <f t="shared" si="0"/>
        <v>1</v>
      </c>
      <c r="Q35" s="61">
        <v>44021</v>
      </c>
      <c r="R35" s="65">
        <v>0</v>
      </c>
      <c r="S35" s="65">
        <v>0</v>
      </c>
      <c r="T35" s="11"/>
      <c r="U35" s="66">
        <v>0</v>
      </c>
      <c r="V35" s="67">
        <v>3.66221075391877</v>
      </c>
      <c r="W35" s="66">
        <v>0</v>
      </c>
      <c r="X35" s="67">
        <v>2.27837854863537</v>
      </c>
      <c r="Y35" s="66">
        <v>0</v>
      </c>
      <c r="Z35" s="67">
        <v>17.6839376122225</v>
      </c>
      <c r="AA35" s="66">
        <v>0</v>
      </c>
      <c r="AB35" s="67">
        <v>20.225188151293001</v>
      </c>
      <c r="AC35" s="66">
        <v>0</v>
      </c>
      <c r="AD35" s="67">
        <v>24.2859652602347</v>
      </c>
      <c r="AE35" s="66">
        <v>0</v>
      </c>
      <c r="AF35" s="68">
        <v>16.947687611711402</v>
      </c>
      <c r="AG35" s="66">
        <v>0</v>
      </c>
      <c r="AH35" s="67">
        <v>-1.84150573586521</v>
      </c>
      <c r="AI35" s="66">
        <v>0</v>
      </c>
      <c r="AJ35" s="67">
        <v>13.6907424809615</v>
      </c>
      <c r="AK35" s="66">
        <v>0</v>
      </c>
      <c r="AL35" s="66">
        <v>0</v>
      </c>
      <c r="AM35" s="67">
        <v>16.373897776793498</v>
      </c>
      <c r="AN35" s="11"/>
      <c r="AO35" s="69">
        <v>0</v>
      </c>
      <c r="AP35" s="69">
        <v>0</v>
      </c>
      <c r="AQ35" s="69">
        <v>0</v>
      </c>
      <c r="AR35" s="69">
        <v>0</v>
      </c>
      <c r="AS35" s="70">
        <v>0</v>
      </c>
      <c r="AT35" s="70">
        <v>0</v>
      </c>
      <c r="AU35" s="70">
        <v>7</v>
      </c>
      <c r="AV35" s="71">
        <v>5</v>
      </c>
      <c r="AW35" s="11"/>
      <c r="AX35" s="72">
        <v>0</v>
      </c>
      <c r="AY35" s="73">
        <v>-115.357016523136</v>
      </c>
      <c r="AZ35" s="73">
        <v>0.52607977638217596</v>
      </c>
      <c r="BA35" s="73">
        <v>-15.9646500268718</v>
      </c>
      <c r="BB35" s="64">
        <v>0</v>
      </c>
      <c r="BC35" s="74">
        <v>0</v>
      </c>
      <c r="BD35" s="61">
        <v>43656</v>
      </c>
      <c r="BE35" s="61"/>
      <c r="BF35" s="70"/>
      <c r="BG35" s="61"/>
      <c r="BH35" s="11"/>
    </row>
    <row r="36" spans="1:60" x14ac:dyDescent="0.3">
      <c r="A36" s="11"/>
      <c r="B36" s="56" t="s">
        <v>133</v>
      </c>
      <c r="C36" s="56" t="s">
        <v>134</v>
      </c>
      <c r="D36" s="56" t="s">
        <v>109</v>
      </c>
      <c r="E36" s="57" t="s">
        <v>135</v>
      </c>
      <c r="F36" s="57" t="s">
        <v>110</v>
      </c>
      <c r="G36" s="58" t="s">
        <v>111</v>
      </c>
      <c r="H36" s="59" t="s">
        <v>37</v>
      </c>
      <c r="I36" s="60" t="s">
        <v>29</v>
      </c>
      <c r="J36" s="60" t="s">
        <v>136</v>
      </c>
      <c r="K36" s="11"/>
      <c r="L36" s="61">
        <v>44021</v>
      </c>
      <c r="M36" s="62">
        <v>778.56340000033401</v>
      </c>
      <c r="N36" s="63">
        <v>778.56340000033401</v>
      </c>
      <c r="O36" s="63">
        <v>1031.71089999937</v>
      </c>
      <c r="P36" s="64">
        <f t="shared" si="0"/>
        <v>0.75463329892202302</v>
      </c>
      <c r="Q36" s="61">
        <v>43756</v>
      </c>
      <c r="R36" s="65">
        <v>19723738.118000001</v>
      </c>
      <c r="S36" s="65">
        <v>23683504.5882813</v>
      </c>
      <c r="T36" s="11"/>
      <c r="U36" s="66">
        <v>-3.5916462307795903E-2</v>
      </c>
      <c r="V36" s="67">
        <v>7.0564523139182697E-2</v>
      </c>
      <c r="W36" s="66">
        <v>-9.4125499554138497E-3</v>
      </c>
      <c r="X36" s="67">
        <v>1.33712355309399</v>
      </c>
      <c r="Y36" s="66">
        <v>-0.17230627298238699</v>
      </c>
      <c r="Z36" s="67">
        <v>0.45331031398381999</v>
      </c>
      <c r="AA36" s="66">
        <v>-0.21957990254566501</v>
      </c>
      <c r="AB36" s="67">
        <v>-1.7328021032735701</v>
      </c>
      <c r="AC36" s="66">
        <v>-0.28985314245976002</v>
      </c>
      <c r="AD36" s="67">
        <v>-4.6993489857413797</v>
      </c>
      <c r="AE36" s="66">
        <v>-0.22786531616380701</v>
      </c>
      <c r="AF36" s="68">
        <v>-5.8388440046692303</v>
      </c>
      <c r="AG36" s="66">
        <v>2.0931924138494699E-2</v>
      </c>
      <c r="AH36" s="67">
        <v>0.25168667798425298</v>
      </c>
      <c r="AI36" s="66">
        <v>-0.13690010850768899</v>
      </c>
      <c r="AJ36" s="67">
        <v>7.3163019260391604E-4</v>
      </c>
      <c r="AK36" s="66">
        <v>-0.224500211912673</v>
      </c>
      <c r="AL36" s="66">
        <v>-7.5603301827868605E-2</v>
      </c>
      <c r="AM36" s="67">
        <v>-5.2060315190174196</v>
      </c>
      <c r="AN36" s="11"/>
      <c r="AO36" s="69">
        <v>8.9273568502976602E-2</v>
      </c>
      <c r="AP36" s="69">
        <v>-0.131366892925143</v>
      </c>
      <c r="AQ36" s="69">
        <v>0.152753957931127</v>
      </c>
      <c r="AR36" s="69">
        <v>-0.16841231248428801</v>
      </c>
      <c r="AS36" s="70">
        <v>5</v>
      </c>
      <c r="AT36" s="70">
        <v>7</v>
      </c>
      <c r="AU36" s="70">
        <v>5</v>
      </c>
      <c r="AV36" s="71">
        <v>7</v>
      </c>
      <c r="AW36" s="11"/>
      <c r="AX36" s="72">
        <v>0.31707734843192198</v>
      </c>
      <c r="AY36" s="73">
        <v>-0.50091449855972303</v>
      </c>
      <c r="AZ36" s="73">
        <v>-0.48748051251504898</v>
      </c>
      <c r="BA36" s="73">
        <v>-0.65874462898136699</v>
      </c>
      <c r="BB36" s="64">
        <v>3.2187309146720501E-2</v>
      </c>
      <c r="BC36" s="74">
        <v>-45.8390814713784</v>
      </c>
      <c r="BD36" s="61">
        <v>43756</v>
      </c>
      <c r="BE36" s="61">
        <v>43908</v>
      </c>
      <c r="BF36" s="70"/>
      <c r="BG36" s="61"/>
      <c r="BH36" s="11"/>
    </row>
    <row r="37" spans="1:60" x14ac:dyDescent="0.3">
      <c r="A37" s="11"/>
      <c r="B37" s="56" t="s">
        <v>137</v>
      </c>
      <c r="C37" s="56" t="s">
        <v>138</v>
      </c>
      <c r="D37" s="56" t="s">
        <v>139</v>
      </c>
      <c r="E37" s="57" t="s">
        <v>34</v>
      </c>
      <c r="F37" s="57" t="s">
        <v>140</v>
      </c>
      <c r="G37" s="58" t="s">
        <v>141</v>
      </c>
      <c r="H37" s="59" t="s">
        <v>142</v>
      </c>
      <c r="I37" s="60" t="s">
        <v>29</v>
      </c>
      <c r="J37" s="60" t="s">
        <v>143</v>
      </c>
      <c r="K37" s="11"/>
      <c r="L37" s="61">
        <v>44021</v>
      </c>
      <c r="M37" s="62">
        <v>1384.90389999934</v>
      </c>
      <c r="N37" s="63">
        <v>1384.90389999934</v>
      </c>
      <c r="O37" s="63">
        <v>1389.4344999995101</v>
      </c>
      <c r="P37" s="64">
        <f t="shared" si="0"/>
        <v>0.99673924895331756</v>
      </c>
      <c r="Q37" s="61">
        <v>44020</v>
      </c>
      <c r="R37" s="65">
        <v>7008784.8399999999</v>
      </c>
      <c r="S37" s="65">
        <v>7315185.1869921898</v>
      </c>
      <c r="T37" s="11"/>
      <c r="U37" s="66">
        <v>-3.2607510465823002E-3</v>
      </c>
      <c r="V37" s="67">
        <v>3.3361356492605401</v>
      </c>
      <c r="W37" s="66">
        <v>7.3380028079554904E-3</v>
      </c>
      <c r="X37" s="67">
        <v>3.01217882943092</v>
      </c>
      <c r="Y37" s="66">
        <v>3.1507708614299197E-2</v>
      </c>
      <c r="Z37" s="67">
        <v>20.8347084736452</v>
      </c>
      <c r="AA37" s="66">
        <v>3.4590748382470303E-2</v>
      </c>
      <c r="AB37" s="67">
        <v>23.6842629895546</v>
      </c>
      <c r="AC37" s="66">
        <v>8.1214695108501503E-2</v>
      </c>
      <c r="AD37" s="67">
        <v>32.407434771070299</v>
      </c>
      <c r="AE37" s="66">
        <v>9.9518925104348496E-2</v>
      </c>
      <c r="AF37" s="68">
        <v>26.8995801221463</v>
      </c>
      <c r="AG37" s="66">
        <v>-6.1372333220788305E-5</v>
      </c>
      <c r="AH37" s="67">
        <v>-1.84764296918729</v>
      </c>
      <c r="AI37" s="66">
        <v>3.1182133176116601E-2</v>
      </c>
      <c r="AJ37" s="67">
        <v>16.808955798565901</v>
      </c>
      <c r="AK37" s="66">
        <v>0.38490389999991698</v>
      </c>
      <c r="AL37" s="66">
        <v>3.5736682044444003E-2</v>
      </c>
      <c r="AM37" s="67">
        <v>49.387560211587697</v>
      </c>
      <c r="AN37" s="11"/>
      <c r="AO37" s="69">
        <v>1.5876018691415101E-2</v>
      </c>
      <c r="AP37" s="69">
        <v>-2.0720818191875899E-2</v>
      </c>
      <c r="AQ37" s="69">
        <v>2.7884453300430299E-2</v>
      </c>
      <c r="AR37" s="69">
        <v>-1.5985579760126701E-2</v>
      </c>
      <c r="AS37" s="70">
        <v>7</v>
      </c>
      <c r="AT37" s="70">
        <v>5</v>
      </c>
      <c r="AU37" s="70">
        <v>7</v>
      </c>
      <c r="AV37" s="71">
        <v>5</v>
      </c>
      <c r="AW37" s="11"/>
      <c r="AX37" s="72">
        <v>3.7750524057155399E-2</v>
      </c>
      <c r="AY37" s="73">
        <v>0.224299118260888</v>
      </c>
      <c r="AZ37" s="73">
        <v>0.65422335005405297</v>
      </c>
      <c r="BA37" s="73">
        <v>0.30146026758575301</v>
      </c>
      <c r="BB37" s="64">
        <v>3.8924313752431799E-3</v>
      </c>
      <c r="BC37" s="74">
        <v>-5.4660714577184999</v>
      </c>
      <c r="BD37" s="61">
        <v>43747</v>
      </c>
      <c r="BE37" s="61">
        <v>43783</v>
      </c>
      <c r="BF37" s="70">
        <v>153</v>
      </c>
      <c r="BG37" s="61">
        <v>43962</v>
      </c>
      <c r="BH37" s="11"/>
    </row>
    <row r="38" spans="1:60" x14ac:dyDescent="0.3">
      <c r="A38" s="11"/>
      <c r="B38" s="56" t="s">
        <v>144</v>
      </c>
      <c r="C38" s="56" t="s">
        <v>145</v>
      </c>
      <c r="D38" s="56" t="s">
        <v>139</v>
      </c>
      <c r="E38" s="57" t="s">
        <v>73</v>
      </c>
      <c r="F38" s="57" t="s">
        <v>140</v>
      </c>
      <c r="G38" s="58" t="s">
        <v>141</v>
      </c>
      <c r="H38" s="59" t="s">
        <v>142</v>
      </c>
      <c r="I38" s="60" t="s">
        <v>29</v>
      </c>
      <c r="J38" s="60" t="s">
        <v>146</v>
      </c>
      <c r="K38" s="11"/>
      <c r="L38" s="61">
        <v>44021</v>
      </c>
      <c r="M38" s="62">
        <v>1271.6943999994501</v>
      </c>
      <c r="N38" s="63">
        <v>1271.6943999994501</v>
      </c>
      <c r="O38" s="63">
        <v>1275.87900000066</v>
      </c>
      <c r="P38" s="64">
        <f t="shared" si="0"/>
        <v>0.99672022190097354</v>
      </c>
      <c r="Q38" s="61">
        <v>44020</v>
      </c>
      <c r="R38" s="65">
        <v>222771.647</v>
      </c>
      <c r="S38" s="65">
        <v>298972.15094921901</v>
      </c>
      <c r="T38" s="11"/>
      <c r="U38" s="66">
        <v>-3.2797780986584301E-3</v>
      </c>
      <c r="V38" s="67">
        <v>3.3342329440529301</v>
      </c>
      <c r="W38" s="66">
        <v>6.7603738261823301E-3</v>
      </c>
      <c r="X38" s="67">
        <v>2.9544159312536098</v>
      </c>
      <c r="Y38" s="66">
        <v>2.7924391893975602E-2</v>
      </c>
      <c r="Z38" s="67">
        <v>20.476376801612801</v>
      </c>
      <c r="AA38" s="66">
        <v>2.7384684912249199E-2</v>
      </c>
      <c r="AB38" s="67">
        <v>22.963656642532399</v>
      </c>
      <c r="AC38" s="66">
        <v>6.6193851445859805E-2</v>
      </c>
      <c r="AD38" s="67">
        <v>30.905350404820599</v>
      </c>
      <c r="AE38" s="66">
        <v>7.6638873902993496E-2</v>
      </c>
      <c r="AF38" s="68">
        <v>24.611575002025301</v>
      </c>
      <c r="AG38" s="66">
        <v>-2.33256349929434E-4</v>
      </c>
      <c r="AH38" s="67">
        <v>-1.8648313708581601</v>
      </c>
      <c r="AI38" s="66">
        <v>2.7423032814112999E-2</v>
      </c>
      <c r="AJ38" s="67">
        <v>16.433045762387302</v>
      </c>
      <c r="AK38" s="66">
        <v>0.27169440000027001</v>
      </c>
      <c r="AL38" s="66">
        <v>2.62558612175781E-2</v>
      </c>
      <c r="AM38" s="67">
        <v>38.066610211622901</v>
      </c>
      <c r="AN38" s="11"/>
      <c r="AO38" s="69">
        <v>1.5856593445278101E-2</v>
      </c>
      <c r="AP38" s="69">
        <v>-2.0739628055707698E-2</v>
      </c>
      <c r="AQ38" s="69">
        <v>2.7295006231725E-2</v>
      </c>
      <c r="AR38" s="69">
        <v>-1.65704782621106E-2</v>
      </c>
      <c r="AS38" s="70">
        <v>7</v>
      </c>
      <c r="AT38" s="70">
        <v>5</v>
      </c>
      <c r="AU38" s="70">
        <v>7</v>
      </c>
      <c r="AV38" s="71">
        <v>5</v>
      </c>
      <c r="AW38" s="11"/>
      <c r="AX38" s="72">
        <v>3.7737845471019701E-2</v>
      </c>
      <c r="AY38" s="73">
        <v>4.8963521790597E-2</v>
      </c>
      <c r="AZ38" s="73">
        <v>0.63018568653296803</v>
      </c>
      <c r="BA38" s="73">
        <v>6.5508278827223904E-2</v>
      </c>
      <c r="BB38" s="64">
        <v>3.8910358376779198E-3</v>
      </c>
      <c r="BC38" s="74">
        <v>-5.5295068139821497</v>
      </c>
      <c r="BD38" s="61">
        <v>43747</v>
      </c>
      <c r="BE38" s="61">
        <v>43783</v>
      </c>
      <c r="BF38" s="70">
        <v>157</v>
      </c>
      <c r="BG38" s="61">
        <v>43966</v>
      </c>
      <c r="BH38" s="11"/>
    </row>
    <row r="39" spans="1:60" x14ac:dyDescent="0.3">
      <c r="A39" s="11"/>
      <c r="B39" s="56" t="s">
        <v>147</v>
      </c>
      <c r="C39" s="56" t="s">
        <v>148</v>
      </c>
      <c r="D39" s="56" t="s">
        <v>139</v>
      </c>
      <c r="E39" s="57" t="s">
        <v>48</v>
      </c>
      <c r="F39" s="57" t="s">
        <v>140</v>
      </c>
      <c r="G39" s="58" t="s">
        <v>141</v>
      </c>
      <c r="H39" s="59" t="s">
        <v>142</v>
      </c>
      <c r="I39" s="60" t="s">
        <v>29</v>
      </c>
      <c r="J39" s="60" t="s">
        <v>149</v>
      </c>
      <c r="K39" s="11"/>
      <c r="L39" s="61">
        <v>44021</v>
      </c>
      <c r="M39" s="62">
        <v>1348.0754000004399</v>
      </c>
      <c r="N39" s="63">
        <v>1348.0754000004399</v>
      </c>
      <c r="O39" s="63">
        <v>1352.5002999994899</v>
      </c>
      <c r="P39" s="64">
        <f t="shared" si="0"/>
        <v>0.99672835562472584</v>
      </c>
      <c r="Q39" s="61">
        <v>44020</v>
      </c>
      <c r="R39" s="65">
        <v>1254407.2139999999</v>
      </c>
      <c r="S39" s="65">
        <v>1532583.1246269499</v>
      </c>
      <c r="T39" s="11"/>
      <c r="U39" s="66">
        <v>-3.2716443756726199E-3</v>
      </c>
      <c r="V39" s="67">
        <v>3.3350463163515101</v>
      </c>
      <c r="W39" s="66">
        <v>7.0077996169857198E-3</v>
      </c>
      <c r="X39" s="67">
        <v>2.9791585103339502</v>
      </c>
      <c r="Y39" s="66">
        <v>2.9458113784130501E-2</v>
      </c>
      <c r="Z39" s="67">
        <v>20.629748990642799</v>
      </c>
      <c r="AA39" s="66">
        <v>3.0485215198496E-2</v>
      </c>
      <c r="AB39" s="67">
        <v>23.2737096711353</v>
      </c>
      <c r="AC39" s="66">
        <v>7.2625238701221007E-2</v>
      </c>
      <c r="AD39" s="67">
        <v>31.548489130364</v>
      </c>
      <c r="AE39" s="66">
        <v>8.6406032989616494E-2</v>
      </c>
      <c r="AF39" s="68">
        <v>25.588290910673098</v>
      </c>
      <c r="AG39" s="66">
        <v>-1.5960950804583301E-4</v>
      </c>
      <c r="AH39" s="67">
        <v>-1.8574666866698</v>
      </c>
      <c r="AI39" s="66">
        <v>2.9031963318629998E-2</v>
      </c>
      <c r="AJ39" s="67">
        <v>16.5939388128172</v>
      </c>
      <c r="AK39" s="66">
        <v>0.34807540000125298</v>
      </c>
      <c r="AL39" s="66">
        <v>3.2730853457906099E-2</v>
      </c>
      <c r="AM39" s="67">
        <v>45.704710211721199</v>
      </c>
      <c r="AN39" s="11"/>
      <c r="AO39" s="69">
        <v>1.5864889614022101E-2</v>
      </c>
      <c r="AP39" s="69">
        <v>-2.0731550126583901E-2</v>
      </c>
      <c r="AQ39" s="69">
        <v>2.7547440895432401E-2</v>
      </c>
      <c r="AR39" s="69">
        <v>-1.6319839028256001E-2</v>
      </c>
      <c r="AS39" s="70">
        <v>7</v>
      </c>
      <c r="AT39" s="70">
        <v>5</v>
      </c>
      <c r="AU39" s="70">
        <v>7</v>
      </c>
      <c r="AV39" s="71">
        <v>5</v>
      </c>
      <c r="AW39" s="11"/>
      <c r="AX39" s="72">
        <v>3.7742344943617397E-2</v>
      </c>
      <c r="AY39" s="73">
        <v>0.124454688627111</v>
      </c>
      <c r="AZ39" s="73">
        <v>0.64053387999228995</v>
      </c>
      <c r="BA39" s="73">
        <v>0.16683637378150701</v>
      </c>
      <c r="BB39" s="64">
        <v>3.8915372544124699E-3</v>
      </c>
      <c r="BC39" s="74">
        <v>-5.5006336529258997</v>
      </c>
      <c r="BD39" s="61">
        <v>43747</v>
      </c>
      <c r="BE39" s="61">
        <v>43783</v>
      </c>
      <c r="BF39" s="70">
        <v>155</v>
      </c>
      <c r="BG39" s="61">
        <v>43964</v>
      </c>
      <c r="BH39" s="11"/>
    </row>
    <row r="40" spans="1:60" x14ac:dyDescent="0.3">
      <c r="A40" s="11"/>
      <c r="B40" s="56" t="s">
        <v>150</v>
      </c>
      <c r="C40" s="56" t="s">
        <v>151</v>
      </c>
      <c r="D40" s="56" t="s">
        <v>139</v>
      </c>
      <c r="E40" s="57" t="s">
        <v>152</v>
      </c>
      <c r="F40" s="57" t="s">
        <v>140</v>
      </c>
      <c r="G40" s="58" t="s">
        <v>141</v>
      </c>
      <c r="H40" s="59" t="s">
        <v>142</v>
      </c>
      <c r="I40" s="60" t="s">
        <v>29</v>
      </c>
      <c r="J40" s="60" t="s">
        <v>153</v>
      </c>
      <c r="K40" s="11"/>
      <c r="L40" s="61">
        <v>44021</v>
      </c>
      <c r="M40" s="62">
        <v>1065.54350000061</v>
      </c>
      <c r="N40" s="63">
        <v>1065.54350000061</v>
      </c>
      <c r="O40" s="63">
        <v>1065.54350000061</v>
      </c>
      <c r="P40" s="64">
        <f t="shared" si="0"/>
        <v>1</v>
      </c>
      <c r="Q40" s="61">
        <v>44021</v>
      </c>
      <c r="R40" s="65">
        <v>0</v>
      </c>
      <c r="S40" s="65">
        <v>0</v>
      </c>
      <c r="T40" s="11"/>
      <c r="U40" s="66">
        <v>0</v>
      </c>
      <c r="V40" s="67">
        <v>3.66221075391877</v>
      </c>
      <c r="W40" s="66">
        <v>0</v>
      </c>
      <c r="X40" s="67">
        <v>2.27837854863537</v>
      </c>
      <c r="Y40" s="66">
        <v>0</v>
      </c>
      <c r="Z40" s="67">
        <v>17.6839376122225</v>
      </c>
      <c r="AA40" s="66">
        <v>0</v>
      </c>
      <c r="AB40" s="67">
        <v>20.225188151293001</v>
      </c>
      <c r="AC40" s="66">
        <v>0</v>
      </c>
      <c r="AD40" s="67">
        <v>24.2859652602347</v>
      </c>
      <c r="AE40" s="66">
        <v>0</v>
      </c>
      <c r="AF40" s="68">
        <v>16.947687611711402</v>
      </c>
      <c r="AG40" s="66">
        <v>0</v>
      </c>
      <c r="AH40" s="67">
        <v>-1.84150573586521</v>
      </c>
      <c r="AI40" s="66">
        <v>0</v>
      </c>
      <c r="AJ40" s="67">
        <v>13.6907424809615</v>
      </c>
      <c r="AK40" s="66">
        <v>6.5543500000785598E-2</v>
      </c>
      <c r="AL40" s="66">
        <v>6.8691071683133504E-3</v>
      </c>
      <c r="AM40" s="67">
        <v>17.451520211674499</v>
      </c>
      <c r="AN40" s="11"/>
      <c r="AO40" s="69">
        <v>0</v>
      </c>
      <c r="AP40" s="69">
        <v>0</v>
      </c>
      <c r="AQ40" s="69">
        <v>0</v>
      </c>
      <c r="AR40" s="69">
        <v>0</v>
      </c>
      <c r="AS40" s="70">
        <v>0</v>
      </c>
      <c r="AT40" s="70">
        <v>0</v>
      </c>
      <c r="AU40" s="70">
        <v>7</v>
      </c>
      <c r="AV40" s="71">
        <v>5</v>
      </c>
      <c r="AW40" s="11"/>
      <c r="AX40" s="72">
        <v>0</v>
      </c>
      <c r="AY40" s="73">
        <v>-115.357016523136</v>
      </c>
      <c r="AZ40" s="73">
        <v>0.52607977638217596</v>
      </c>
      <c r="BA40" s="73">
        <v>-15.9646500268718</v>
      </c>
      <c r="BB40" s="64">
        <v>0</v>
      </c>
      <c r="BC40" s="74">
        <v>0</v>
      </c>
      <c r="BD40" s="61">
        <v>43656</v>
      </c>
      <c r="BE40" s="61"/>
      <c r="BF40" s="70"/>
      <c r="BG40" s="61"/>
      <c r="BH40" s="11"/>
    </row>
    <row r="41" spans="1:60" x14ac:dyDescent="0.3">
      <c r="A41" s="11"/>
      <c r="B41" s="56" t="s">
        <v>154</v>
      </c>
      <c r="C41" s="56" t="s">
        <v>155</v>
      </c>
      <c r="D41" s="56" t="s">
        <v>139</v>
      </c>
      <c r="E41" s="57" t="s">
        <v>87</v>
      </c>
      <c r="F41" s="57" t="s">
        <v>140</v>
      </c>
      <c r="G41" s="58" t="s">
        <v>141</v>
      </c>
      <c r="H41" s="59" t="s">
        <v>142</v>
      </c>
      <c r="I41" s="60" t="s">
        <v>29</v>
      </c>
      <c r="J41" s="60" t="s">
        <v>156</v>
      </c>
      <c r="K41" s="11"/>
      <c r="L41" s="61">
        <v>44021</v>
      </c>
      <c r="M41" s="62">
        <v>1331.7405999992</v>
      </c>
      <c r="N41" s="63">
        <v>1331.7405999992</v>
      </c>
      <c r="O41" s="63">
        <v>1336.11910000071</v>
      </c>
      <c r="P41" s="64">
        <f t="shared" si="0"/>
        <v>0.99672297177586366</v>
      </c>
      <c r="Q41" s="61">
        <v>44020</v>
      </c>
      <c r="R41" s="65">
        <v>66255.486000000004</v>
      </c>
      <c r="S41" s="65">
        <v>75373.796746093794</v>
      </c>
      <c r="T41" s="11"/>
      <c r="U41" s="66">
        <v>-3.2770282241472199E-3</v>
      </c>
      <c r="V41" s="67">
        <v>3.3345079315040498</v>
      </c>
      <c r="W41" s="66">
        <v>6.8427991827775302E-3</v>
      </c>
      <c r="X41" s="67">
        <v>2.9626584669131302</v>
      </c>
      <c r="Y41" s="66">
        <v>2.8435446540242999E-2</v>
      </c>
      <c r="Z41" s="67">
        <v>20.5274822662468</v>
      </c>
      <c r="AA41" s="66">
        <v>2.84248042607942E-2</v>
      </c>
      <c r="AB41" s="67">
        <v>23.067668577365101</v>
      </c>
      <c r="AC41" s="66">
        <v>6.8341444255565903E-2</v>
      </c>
      <c r="AD41" s="67">
        <v>31.120109685784001</v>
      </c>
      <c r="AE41" s="66">
        <v>7.9892761654264205E-2</v>
      </c>
      <c r="AF41" s="68">
        <v>24.936963777145099</v>
      </c>
      <c r="AG41" s="66">
        <v>-2.08780853427015E-4</v>
      </c>
      <c r="AH41" s="67">
        <v>-1.86238382120791</v>
      </c>
      <c r="AI41" s="66">
        <v>2.79591422440717E-2</v>
      </c>
      <c r="AJ41" s="67">
        <v>16.486656705383201</v>
      </c>
      <c r="AK41" s="66">
        <v>0.33174059999873901</v>
      </c>
      <c r="AL41" s="66">
        <v>3.1374141119158601E-2</v>
      </c>
      <c r="AM41" s="67">
        <v>44.071230211469803</v>
      </c>
      <c r="AN41" s="11"/>
      <c r="AO41" s="69">
        <v>1.5859345798162401E-2</v>
      </c>
      <c r="AP41" s="69">
        <v>-2.0736956434120699E-2</v>
      </c>
      <c r="AQ41" s="69">
        <v>2.73790836890839E-2</v>
      </c>
      <c r="AR41" s="69">
        <v>-1.6486971188896901E-2</v>
      </c>
      <c r="AS41" s="70">
        <v>7</v>
      </c>
      <c r="AT41" s="70">
        <v>5</v>
      </c>
      <c r="AU41" s="70">
        <v>7</v>
      </c>
      <c r="AV41" s="71">
        <v>5</v>
      </c>
      <c r="AW41" s="11"/>
      <c r="AX41" s="72">
        <v>3.7739010274563001E-2</v>
      </c>
      <c r="AY41" s="73">
        <v>7.4301021959740907E-2</v>
      </c>
      <c r="AZ41" s="73">
        <v>0.63365909121694097</v>
      </c>
      <c r="BA41" s="73">
        <v>9.9473199589738201E-2</v>
      </c>
      <c r="BB41" s="64">
        <v>3.8911682364960098E-3</v>
      </c>
      <c r="BC41" s="74">
        <v>-5.5191934636459301</v>
      </c>
      <c r="BD41" s="61">
        <v>43747</v>
      </c>
      <c r="BE41" s="61">
        <v>43783</v>
      </c>
      <c r="BF41" s="70">
        <v>157</v>
      </c>
      <c r="BG41" s="61">
        <v>43966</v>
      </c>
      <c r="BH41" s="11"/>
    </row>
    <row r="42" spans="1:60" x14ac:dyDescent="0.3">
      <c r="A42" s="11"/>
      <c r="B42" s="56" t="s">
        <v>157</v>
      </c>
      <c r="C42" s="56" t="s">
        <v>158</v>
      </c>
      <c r="D42" s="56" t="s">
        <v>139</v>
      </c>
      <c r="E42" s="57" t="s">
        <v>159</v>
      </c>
      <c r="F42" s="57" t="s">
        <v>140</v>
      </c>
      <c r="G42" s="58" t="s">
        <v>141</v>
      </c>
      <c r="H42" s="59" t="s">
        <v>142</v>
      </c>
      <c r="I42" s="60" t="s">
        <v>29</v>
      </c>
      <c r="J42" s="60" t="s">
        <v>160</v>
      </c>
      <c r="K42" s="11"/>
      <c r="L42" s="61">
        <v>44021</v>
      </c>
      <c r="M42" s="62">
        <v>1402.6146000009001</v>
      </c>
      <c r="N42" s="63">
        <v>1402.6146000009001</v>
      </c>
      <c r="O42" s="63">
        <v>1407.2223000004899</v>
      </c>
      <c r="P42" s="64">
        <f t="shared" si="0"/>
        <v>0.99672567724403727</v>
      </c>
      <c r="Q42" s="61">
        <v>44020</v>
      </c>
      <c r="R42" s="65">
        <v>28123.537</v>
      </c>
      <c r="S42" s="65">
        <v>29553.606989013701</v>
      </c>
      <c r="T42" s="11"/>
      <c r="U42" s="66">
        <v>-3.2743227557148198E-3</v>
      </c>
      <c r="V42" s="67">
        <v>3.3347784783472898</v>
      </c>
      <c r="W42" s="66">
        <v>6.9255743601388496E-3</v>
      </c>
      <c r="X42" s="67">
        <v>2.9709359846492598</v>
      </c>
      <c r="Y42" s="66">
        <v>2.8947484830496299E-2</v>
      </c>
      <c r="Z42" s="67">
        <v>20.578686095279402</v>
      </c>
      <c r="AA42" s="66">
        <v>2.9454903946316301E-2</v>
      </c>
      <c r="AB42" s="67">
        <v>23.170678545924599</v>
      </c>
      <c r="AC42" s="66">
        <v>7.0482028630067403E-2</v>
      </c>
      <c r="AD42" s="67">
        <v>31.3341681232559</v>
      </c>
      <c r="AE42" s="66">
        <v>8.3146246852265904E-2</v>
      </c>
      <c r="AF42" s="68">
        <v>25.262312296952601</v>
      </c>
      <c r="AG42" s="66">
        <v>-1.8412216741126001E-4</v>
      </c>
      <c r="AH42" s="67">
        <v>-1.8599179526063401</v>
      </c>
      <c r="AI42" s="66">
        <v>2.8496220136730699E-2</v>
      </c>
      <c r="AJ42" s="67">
        <v>16.540364494634598</v>
      </c>
      <c r="AK42" s="66">
        <v>0.40261460000125199</v>
      </c>
      <c r="AL42" s="66">
        <v>3.7156859358219697E-2</v>
      </c>
      <c r="AM42" s="67">
        <v>51.158630211721203</v>
      </c>
      <c r="AN42" s="11"/>
      <c r="AO42" s="69">
        <v>1.58621698228671E-2</v>
      </c>
      <c r="AP42" s="69">
        <v>-2.0734214670483201E-2</v>
      </c>
      <c r="AQ42" s="69">
        <v>2.7463753993288299E-2</v>
      </c>
      <c r="AR42" s="69">
        <v>-1.6403461403570001E-2</v>
      </c>
      <c r="AS42" s="70">
        <v>7</v>
      </c>
      <c r="AT42" s="70">
        <v>5</v>
      </c>
      <c r="AU42" s="70">
        <v>7</v>
      </c>
      <c r="AV42" s="71">
        <v>5</v>
      </c>
      <c r="AW42" s="11"/>
      <c r="AX42" s="72">
        <v>3.7740694206222503E-2</v>
      </c>
      <c r="AY42" s="73">
        <v>9.9377542455613394E-2</v>
      </c>
      <c r="AZ42" s="73">
        <v>0.63709615453444701</v>
      </c>
      <c r="BA42" s="73">
        <v>0.13313256581841401</v>
      </c>
      <c r="BB42" s="64">
        <v>3.8913545524019398E-3</v>
      </c>
      <c r="BC42" s="74">
        <v>-5.5099028903132403</v>
      </c>
      <c r="BD42" s="61">
        <v>43747</v>
      </c>
      <c r="BE42" s="61">
        <v>43783</v>
      </c>
      <c r="BF42" s="70">
        <v>156</v>
      </c>
      <c r="BG42" s="61">
        <v>43965</v>
      </c>
      <c r="BH42" s="11"/>
    </row>
    <row r="43" spans="1:60" x14ac:dyDescent="0.3">
      <c r="A43" s="11"/>
      <c r="B43" s="56" t="s">
        <v>161</v>
      </c>
      <c r="C43" s="56" t="s">
        <v>162</v>
      </c>
      <c r="D43" s="56" t="s">
        <v>139</v>
      </c>
      <c r="E43" s="57" t="s">
        <v>163</v>
      </c>
      <c r="F43" s="57" t="s">
        <v>140</v>
      </c>
      <c r="G43" s="58" t="s">
        <v>141</v>
      </c>
      <c r="H43" s="59" t="s">
        <v>142</v>
      </c>
      <c r="I43" s="60" t="s">
        <v>29</v>
      </c>
      <c r="J43" s="60" t="s">
        <v>164</v>
      </c>
      <c r="K43" s="11"/>
      <c r="L43" s="61">
        <v>44021</v>
      </c>
      <c r="M43" s="62">
        <v>1294.7034000009301</v>
      </c>
      <c r="N43" s="63">
        <v>1294.7034000009301</v>
      </c>
      <c r="O43" s="63">
        <v>1298.9637000002001</v>
      </c>
      <c r="P43" s="64">
        <f t="shared" si="0"/>
        <v>0.99672023167447299</v>
      </c>
      <c r="Q43" s="61">
        <v>44020</v>
      </c>
      <c r="R43" s="65">
        <v>13990926.355</v>
      </c>
      <c r="S43" s="65">
        <v>15867171.8904531</v>
      </c>
      <c r="T43" s="11"/>
      <c r="U43" s="66">
        <v>-3.27976832522836E-3</v>
      </c>
      <c r="V43" s="67">
        <v>3.33423392139593</v>
      </c>
      <c r="W43" s="66">
        <v>6.7602916806208703E-3</v>
      </c>
      <c r="X43" s="67">
        <v>2.9544077166974598</v>
      </c>
      <c r="Y43" s="66">
        <v>2.7924589421672901E-2</v>
      </c>
      <c r="Z43" s="67">
        <v>20.4763965543825</v>
      </c>
      <c r="AA43" s="66">
        <v>2.73962623741681E-2</v>
      </c>
      <c r="AB43" s="67">
        <v>22.964814388717102</v>
      </c>
      <c r="AC43" s="66">
        <v>6.6206322364450898E-2</v>
      </c>
      <c r="AD43" s="67">
        <v>30.906597496679801</v>
      </c>
      <c r="AE43" s="66">
        <v>7.6651891675282996E-2</v>
      </c>
      <c r="AF43" s="68">
        <v>24.6128767792543</v>
      </c>
      <c r="AG43" s="66">
        <v>-2.3328086172114099E-4</v>
      </c>
      <c r="AH43" s="67">
        <v>-1.8648338220373299</v>
      </c>
      <c r="AI43" s="66">
        <v>2.74233303134679E-2</v>
      </c>
      <c r="AJ43" s="67">
        <v>16.433075512322802</v>
      </c>
      <c r="AK43" s="66">
        <v>0.23228801218298001</v>
      </c>
      <c r="AL43" s="66">
        <v>2.5418243321837501E-2</v>
      </c>
      <c r="AM43" s="67">
        <v>29.978152191528402</v>
      </c>
      <c r="AN43" s="11"/>
      <c r="AO43" s="69">
        <v>1.5856578856983099E-2</v>
      </c>
      <c r="AP43" s="69">
        <v>-2.0739587165735401E-2</v>
      </c>
      <c r="AQ43" s="69">
        <v>2.7295231684547599E-2</v>
      </c>
      <c r="AR43" s="69">
        <v>-1.65704814153287E-2</v>
      </c>
      <c r="AS43" s="70">
        <v>7</v>
      </c>
      <c r="AT43" s="70">
        <v>5</v>
      </c>
      <c r="AU43" s="70">
        <v>7</v>
      </c>
      <c r="AV43" s="71">
        <v>5</v>
      </c>
      <c r="AW43" s="11"/>
      <c r="AX43" s="72">
        <v>3.77373854055622E-2</v>
      </c>
      <c r="AY43" s="73">
        <v>4.92659450492283E-2</v>
      </c>
      <c r="AZ43" s="73">
        <v>0.63022739552434404</v>
      </c>
      <c r="BA43" s="73">
        <v>6.5913507625850798E-2</v>
      </c>
      <c r="BB43" s="64">
        <v>3.8909883260794201E-3</v>
      </c>
      <c r="BC43" s="74">
        <v>-5.5284594994154803</v>
      </c>
      <c r="BD43" s="61">
        <v>43747</v>
      </c>
      <c r="BE43" s="61">
        <v>43783</v>
      </c>
      <c r="BF43" s="70">
        <v>157</v>
      </c>
      <c r="BG43" s="61">
        <v>43966</v>
      </c>
      <c r="BH43" s="11"/>
    </row>
    <row r="44" spans="1:60" x14ac:dyDescent="0.3">
      <c r="A44" s="11"/>
      <c r="B44" s="56" t="s">
        <v>165</v>
      </c>
      <c r="C44" s="56" t="s">
        <v>166</v>
      </c>
      <c r="D44" s="56" t="s">
        <v>167</v>
      </c>
      <c r="E44" s="57" t="s">
        <v>41</v>
      </c>
      <c r="F44" s="57" t="s">
        <v>168</v>
      </c>
      <c r="G44" s="58" t="s">
        <v>111</v>
      </c>
      <c r="H44" s="59" t="s">
        <v>169</v>
      </c>
      <c r="I44" s="60" t="s">
        <v>29</v>
      </c>
      <c r="J44" s="60" t="s">
        <v>170</v>
      </c>
      <c r="K44" s="11"/>
      <c r="L44" s="61">
        <v>44021</v>
      </c>
      <c r="M44" s="62">
        <v>1183.05700000003</v>
      </c>
      <c r="N44" s="63">
        <v>1183.05700000003</v>
      </c>
      <c r="O44" s="63">
        <v>1226.2368000000699</v>
      </c>
      <c r="P44" s="64">
        <f t="shared" si="0"/>
        <v>0.96478673613445831</v>
      </c>
      <c r="Q44" s="61">
        <v>43871</v>
      </c>
      <c r="R44" s="65">
        <v>527.83000000000004</v>
      </c>
      <c r="S44" s="65">
        <v>527.554912213325</v>
      </c>
      <c r="T44" s="11"/>
      <c r="U44" s="66">
        <v>-4.01506550315389E-3</v>
      </c>
      <c r="V44" s="67">
        <v>3.26070420360338</v>
      </c>
      <c r="W44" s="66">
        <v>1.7645798909143199E-2</v>
      </c>
      <c r="X44" s="67">
        <v>4.0429584395533302</v>
      </c>
      <c r="Y44" s="66">
        <v>-2.3583974045322999E-2</v>
      </c>
      <c r="Z44" s="67">
        <v>15.325540207690199</v>
      </c>
      <c r="AA44" s="66">
        <v>6.0244611177040497E-3</v>
      </c>
      <c r="AB44" s="67">
        <v>20.827634263056101</v>
      </c>
      <c r="AC44" s="66">
        <v>5.2838464362139299E-2</v>
      </c>
      <c r="AD44" s="67">
        <v>29.5698116964486</v>
      </c>
      <c r="AE44" s="66"/>
      <c r="AF44" s="68"/>
      <c r="AG44" s="66">
        <v>-2.4076822546703599E-3</v>
      </c>
      <c r="AH44" s="67">
        <v>-2.0822739613322501</v>
      </c>
      <c r="AI44" s="66">
        <v>-1.6774449202785001E-2</v>
      </c>
      <c r="AJ44" s="67">
        <v>12.013297560683</v>
      </c>
      <c r="AK44" s="66">
        <v>5.5659956455201602E-2</v>
      </c>
      <c r="AL44" s="66">
        <v>2.4065253695880501E-2</v>
      </c>
      <c r="AM44" s="67">
        <v>34.707845431985298</v>
      </c>
      <c r="AN44" s="11"/>
      <c r="AO44" s="69">
        <v>7.9497039332636597E-3</v>
      </c>
      <c r="AP44" s="69">
        <v>-2.17994442527925E-2</v>
      </c>
      <c r="AQ44" s="69">
        <v>3.22106402491045E-2</v>
      </c>
      <c r="AR44" s="69">
        <v>-7.5275187810839306E-2</v>
      </c>
      <c r="AS44" s="70">
        <v>9</v>
      </c>
      <c r="AT44" s="70">
        <v>3</v>
      </c>
      <c r="AU44" s="70">
        <v>7</v>
      </c>
      <c r="AV44" s="71">
        <v>5</v>
      </c>
      <c r="AW44" s="11"/>
      <c r="AX44" s="72">
        <v>4.6942919108478198E-2</v>
      </c>
      <c r="AY44" s="73">
        <v>-0.368359907372451</v>
      </c>
      <c r="AZ44" s="73">
        <v>0.56663982526060896</v>
      </c>
      <c r="BA44" s="73">
        <v>-0.44853438388099698</v>
      </c>
      <c r="BB44" s="64">
        <v>4.8305238078682998E-3</v>
      </c>
      <c r="BC44" s="74">
        <v>-10.1165451892884</v>
      </c>
      <c r="BD44" s="61">
        <v>43871</v>
      </c>
      <c r="BE44" s="61">
        <v>43914</v>
      </c>
      <c r="BF44" s="70"/>
      <c r="BG44" s="61"/>
      <c r="BH44" s="11"/>
    </row>
    <row r="45" spans="1:60" x14ac:dyDescent="0.3">
      <c r="A45" s="11"/>
      <c r="B45" s="56" t="s">
        <v>171</v>
      </c>
      <c r="C45" s="56" t="s">
        <v>172</v>
      </c>
      <c r="D45" s="56" t="s">
        <v>167</v>
      </c>
      <c r="E45" s="57" t="s">
        <v>173</v>
      </c>
      <c r="F45" s="57" t="s">
        <v>168</v>
      </c>
      <c r="G45" s="58" t="s">
        <v>111</v>
      </c>
      <c r="H45" s="59" t="s">
        <v>169</v>
      </c>
      <c r="I45" s="60" t="s">
        <v>29</v>
      </c>
      <c r="J45" s="60" t="s">
        <v>174</v>
      </c>
      <c r="K45" s="11"/>
      <c r="L45" s="61">
        <v>44021</v>
      </c>
      <c r="M45" s="62">
        <v>1091.01239999942</v>
      </c>
      <c r="N45" s="63">
        <v>1091.01239999942</v>
      </c>
      <c r="O45" s="63">
        <v>1123.9039999991701</v>
      </c>
      <c r="P45" s="64">
        <f t="shared" si="0"/>
        <v>0.97073451113282416</v>
      </c>
      <c r="Q45" s="61">
        <v>43871</v>
      </c>
      <c r="R45" s="65">
        <v>2215958.108</v>
      </c>
      <c r="S45" s="65">
        <v>1926119.00092773</v>
      </c>
      <c r="T45" s="11"/>
      <c r="U45" s="66">
        <v>-3.9740163419992296E-3</v>
      </c>
      <c r="V45" s="67">
        <v>3.26480911971885</v>
      </c>
      <c r="W45" s="66">
        <v>1.8888730957769401E-2</v>
      </c>
      <c r="X45" s="67">
        <v>4.16725164441596</v>
      </c>
      <c r="Y45" s="66">
        <v>-1.6260816499198E-2</v>
      </c>
      <c r="Z45" s="67">
        <v>16.057855962310001</v>
      </c>
      <c r="AA45" s="66">
        <v>2.12538195955858E-2</v>
      </c>
      <c r="AB45" s="67">
        <v>22.350570110866101</v>
      </c>
      <c r="AC45" s="66">
        <v>8.4846673928113903E-2</v>
      </c>
      <c r="AD45" s="67">
        <v>32.770632653031498</v>
      </c>
      <c r="AE45" s="66"/>
      <c r="AF45" s="68"/>
      <c r="AG45" s="66">
        <v>-2.0405340737852402E-3</v>
      </c>
      <c r="AH45" s="67">
        <v>-2.0455591432437399</v>
      </c>
      <c r="AI45" s="66">
        <v>-9.0340371598358598E-3</v>
      </c>
      <c r="AJ45" s="67">
        <v>12.787338764974301</v>
      </c>
      <c r="AK45" s="66">
        <v>9.1012400000181501E-2</v>
      </c>
      <c r="AL45" s="66">
        <v>3.8982314554232303E-2</v>
      </c>
      <c r="AM45" s="67">
        <v>38.243089786497897</v>
      </c>
      <c r="AN45" s="11"/>
      <c r="AO45" s="69">
        <v>7.9924740184651507E-3</v>
      </c>
      <c r="AP45" s="69">
        <v>-2.1759340027529099E-2</v>
      </c>
      <c r="AQ45" s="69">
        <v>3.3508873262690003E-2</v>
      </c>
      <c r="AR45" s="69">
        <v>-7.4109724377194694E-2</v>
      </c>
      <c r="AS45" s="70">
        <v>9</v>
      </c>
      <c r="AT45" s="70">
        <v>3</v>
      </c>
      <c r="AU45" s="70">
        <v>7</v>
      </c>
      <c r="AV45" s="71">
        <v>5</v>
      </c>
      <c r="AW45" s="11"/>
      <c r="AX45" s="72">
        <v>4.6965548221196501E-2</v>
      </c>
      <c r="AY45" s="73">
        <v>-6.9472125722427294E-2</v>
      </c>
      <c r="AZ45" s="73">
        <v>0.61827122614795404</v>
      </c>
      <c r="BA45" s="73">
        <v>-8.5258113359259396E-2</v>
      </c>
      <c r="BB45" s="64">
        <v>4.8330723395747597E-3</v>
      </c>
      <c r="BC45" s="74">
        <v>-9.9584306132164802</v>
      </c>
      <c r="BD45" s="61">
        <v>43871</v>
      </c>
      <c r="BE45" s="61">
        <v>43914</v>
      </c>
      <c r="BF45" s="70"/>
      <c r="BG45" s="61"/>
      <c r="BH45" s="11"/>
    </row>
    <row r="46" spans="1:60" x14ac:dyDescent="0.3">
      <c r="A46" s="11"/>
      <c r="B46" s="56" t="s">
        <v>175</v>
      </c>
      <c r="C46" s="56" t="s">
        <v>176</v>
      </c>
      <c r="D46" s="56" t="s">
        <v>177</v>
      </c>
      <c r="E46" s="57" t="s">
        <v>41</v>
      </c>
      <c r="F46" s="57" t="s">
        <v>168</v>
      </c>
      <c r="G46" s="58" t="s">
        <v>111</v>
      </c>
      <c r="H46" s="59" t="s">
        <v>178</v>
      </c>
      <c r="I46" s="60" t="s">
        <v>29</v>
      </c>
      <c r="J46" s="60" t="s">
        <v>179</v>
      </c>
      <c r="K46" s="11"/>
      <c r="L46" s="61">
        <v>44021</v>
      </c>
      <c r="M46" s="62">
        <v>1253.28979999945</v>
      </c>
      <c r="N46" s="63">
        <v>1253.28979999945</v>
      </c>
      <c r="O46" s="63">
        <v>1324.3826999999601</v>
      </c>
      <c r="P46" s="64">
        <f t="shared" si="0"/>
        <v>0.94631997231577225</v>
      </c>
      <c r="Q46" s="61">
        <v>43874</v>
      </c>
      <c r="R46" s="65">
        <v>549.51</v>
      </c>
      <c r="S46" s="65">
        <v>617.43400763320903</v>
      </c>
      <c r="T46" s="11"/>
      <c r="U46" s="66">
        <v>-4.5993080520929704E-3</v>
      </c>
      <c r="V46" s="67">
        <v>3.20227994870947</v>
      </c>
      <c r="W46" s="66">
        <v>1.69085857214668E-2</v>
      </c>
      <c r="X46" s="67">
        <v>3.9692371207820498</v>
      </c>
      <c r="Y46" s="66">
        <v>-3.19218134363837E-2</v>
      </c>
      <c r="Z46" s="67">
        <v>14.4917562685878</v>
      </c>
      <c r="AA46" s="66">
        <v>3.5805285864626099E-2</v>
      </c>
      <c r="AB46" s="67">
        <v>23.805716737755599</v>
      </c>
      <c r="AC46" s="66">
        <v>8.8951832105522002E-2</v>
      </c>
      <c r="AD46" s="67">
        <v>33.181148470786901</v>
      </c>
      <c r="AE46" s="66"/>
      <c r="AF46" s="68"/>
      <c r="AG46" s="66">
        <v>-5.0193226134069803E-3</v>
      </c>
      <c r="AH46" s="67">
        <v>-2.3434379972059101</v>
      </c>
      <c r="AI46" s="66">
        <v>-1.90676394095135E-2</v>
      </c>
      <c r="AJ46" s="67">
        <v>11.7839785400138</v>
      </c>
      <c r="AK46" s="66">
        <v>9.9020317968097502E-2</v>
      </c>
      <c r="AL46" s="66">
        <v>4.23234579266136E-2</v>
      </c>
      <c r="AM46" s="67">
        <v>39.043881583260401</v>
      </c>
      <c r="AN46" s="11"/>
      <c r="AO46" s="69">
        <v>1.40815533122804E-2</v>
      </c>
      <c r="AP46" s="69">
        <v>-2.7518034576132801E-2</v>
      </c>
      <c r="AQ46" s="69">
        <v>3.9624544011530802E-2</v>
      </c>
      <c r="AR46" s="69">
        <v>-8.1385238237999105E-2</v>
      </c>
      <c r="AS46" s="70">
        <v>7</v>
      </c>
      <c r="AT46" s="70">
        <v>5</v>
      </c>
      <c r="AU46" s="70">
        <v>7</v>
      </c>
      <c r="AV46" s="71">
        <v>5</v>
      </c>
      <c r="AW46" s="11"/>
      <c r="AX46" s="72">
        <v>7.4660544108555799E-2</v>
      </c>
      <c r="AY46" s="73">
        <v>0.203730617917245</v>
      </c>
      <c r="AZ46" s="73">
        <v>0.71192676606733596</v>
      </c>
      <c r="BA46" s="73">
        <v>0.26324113199598298</v>
      </c>
      <c r="BB46" s="64">
        <v>7.68614048396557E-3</v>
      </c>
      <c r="BC46" s="74">
        <v>-13.587145165875</v>
      </c>
      <c r="BD46" s="61">
        <v>43874</v>
      </c>
      <c r="BE46" s="61">
        <v>43913</v>
      </c>
      <c r="BF46" s="70"/>
      <c r="BG46" s="61"/>
      <c r="BH46" s="11"/>
    </row>
    <row r="47" spans="1:60" x14ac:dyDescent="0.3">
      <c r="A47" s="11"/>
      <c r="B47" s="56" t="s">
        <v>180</v>
      </c>
      <c r="C47" s="56" t="s">
        <v>181</v>
      </c>
      <c r="D47" s="56" t="s">
        <v>177</v>
      </c>
      <c r="E47" s="57" t="s">
        <v>173</v>
      </c>
      <c r="F47" s="57" t="s">
        <v>168</v>
      </c>
      <c r="G47" s="58" t="s">
        <v>111</v>
      </c>
      <c r="H47" s="59" t="s">
        <v>178</v>
      </c>
      <c r="I47" s="60" t="s">
        <v>29</v>
      </c>
      <c r="J47" s="60" t="s">
        <v>182</v>
      </c>
      <c r="K47" s="11"/>
      <c r="L47" s="61">
        <v>44021</v>
      </c>
      <c r="M47" s="62">
        <v>1135.9247999992201</v>
      </c>
      <c r="N47" s="63">
        <v>1135.9247999992201</v>
      </c>
      <c r="O47" s="63">
        <v>1193.11089999974</v>
      </c>
      <c r="P47" s="64">
        <f t="shared" si="0"/>
        <v>0.95206975311303221</v>
      </c>
      <c r="Q47" s="61">
        <v>43874</v>
      </c>
      <c r="R47" s="65">
        <v>3757499.0210000002</v>
      </c>
      <c r="S47" s="65">
        <v>3532300.4606445301</v>
      </c>
      <c r="T47" s="11"/>
      <c r="U47" s="66">
        <v>-4.5584775607494504E-3</v>
      </c>
      <c r="V47" s="67">
        <v>3.2063629978438302</v>
      </c>
      <c r="W47" s="66">
        <v>1.8169706245316799E-2</v>
      </c>
      <c r="X47" s="67">
        <v>4.0953491731706899</v>
      </c>
      <c r="Y47" s="66">
        <v>-2.4641622225317399E-2</v>
      </c>
      <c r="Z47" s="67">
        <v>15.219775389690801</v>
      </c>
      <c r="AA47" s="66">
        <v>5.1535111471821403E-2</v>
      </c>
      <c r="AB47" s="67">
        <v>25.378699298482399</v>
      </c>
      <c r="AC47" s="66">
        <v>0.122118478660996</v>
      </c>
      <c r="AD47" s="67">
        <v>36.497813126363297</v>
      </c>
      <c r="AE47" s="66"/>
      <c r="AF47" s="68"/>
      <c r="AG47" s="66">
        <v>-4.6507617562383504E-3</v>
      </c>
      <c r="AH47" s="67">
        <v>-2.30658191148905</v>
      </c>
      <c r="AI47" s="66">
        <v>-1.1324994898132001E-2</v>
      </c>
      <c r="AJ47" s="67">
        <v>12.5582429911447</v>
      </c>
      <c r="AK47" s="66">
        <v>0.135924799999048</v>
      </c>
      <c r="AL47" s="66">
        <v>5.7547337522919399E-2</v>
      </c>
      <c r="AM47" s="67">
        <v>42.7343297863845</v>
      </c>
      <c r="AN47" s="11"/>
      <c r="AO47" s="69">
        <v>1.4122482594757501E-2</v>
      </c>
      <c r="AP47" s="69">
        <v>-2.7478430388328E-2</v>
      </c>
      <c r="AQ47" s="69">
        <v>4.0909988469138597E-2</v>
      </c>
      <c r="AR47" s="69">
        <v>-8.0207978744583699E-2</v>
      </c>
      <c r="AS47" s="70">
        <v>7</v>
      </c>
      <c r="AT47" s="70">
        <v>5</v>
      </c>
      <c r="AU47" s="70">
        <v>7</v>
      </c>
      <c r="AV47" s="71">
        <v>5</v>
      </c>
      <c r="AW47" s="11"/>
      <c r="AX47" s="72">
        <v>7.4665669790847503E-2</v>
      </c>
      <c r="AY47" s="73">
        <v>0.39838477556850199</v>
      </c>
      <c r="AZ47" s="73">
        <v>0.76792972387556802</v>
      </c>
      <c r="BA47" s="73">
        <v>0.51802028316433302</v>
      </c>
      <c r="BB47" s="64">
        <v>7.6871359789674899E-3</v>
      </c>
      <c r="BC47" s="74">
        <v>-13.4476937559375</v>
      </c>
      <c r="BD47" s="61">
        <v>43874</v>
      </c>
      <c r="BE47" s="61">
        <v>43913</v>
      </c>
      <c r="BF47" s="70"/>
      <c r="BG47" s="61"/>
      <c r="BH47" s="11"/>
    </row>
    <row r="48" spans="1:60" x14ac:dyDescent="0.3">
      <c r="A48" s="11"/>
      <c r="B48" s="56" t="s">
        <v>183</v>
      </c>
      <c r="C48" s="56" t="s">
        <v>184</v>
      </c>
      <c r="D48" s="56" t="s">
        <v>185</v>
      </c>
      <c r="E48" s="57" t="s">
        <v>41</v>
      </c>
      <c r="F48" s="57" t="s">
        <v>168</v>
      </c>
      <c r="G48" s="58" t="s">
        <v>111</v>
      </c>
      <c r="H48" s="59" t="s">
        <v>186</v>
      </c>
      <c r="I48" s="60" t="s">
        <v>29</v>
      </c>
      <c r="J48" s="60" t="s">
        <v>187</v>
      </c>
      <c r="K48" s="11"/>
      <c r="L48" s="61">
        <v>44021</v>
      </c>
      <c r="M48" s="62">
        <v>1309.8849999997799</v>
      </c>
      <c r="N48" s="63">
        <v>1309.8849999997799</v>
      </c>
      <c r="O48" s="63">
        <v>1429.6478000003799</v>
      </c>
      <c r="P48" s="64">
        <f t="shared" si="0"/>
        <v>0.91622915797823201</v>
      </c>
      <c r="Q48" s="61">
        <v>43881</v>
      </c>
      <c r="R48" s="65">
        <v>565.07799999999997</v>
      </c>
      <c r="S48" s="65">
        <v>3780.3335190849298</v>
      </c>
      <c r="T48" s="11"/>
      <c r="U48" s="66">
        <v>-5.6222952080133802E-3</v>
      </c>
      <c r="V48" s="67">
        <v>3.0999812331174299</v>
      </c>
      <c r="W48" s="66">
        <v>1.6663806562064599E-2</v>
      </c>
      <c r="X48" s="67">
        <v>3.9447592048418301</v>
      </c>
      <c r="Y48" s="66">
        <v>-4.7658342518843697E-2</v>
      </c>
      <c r="Z48" s="67">
        <v>12.918103360338099</v>
      </c>
      <c r="AA48" s="66">
        <v>5.9308618328941499E-2</v>
      </c>
      <c r="AB48" s="67">
        <v>26.156049984187099</v>
      </c>
      <c r="AC48" s="66">
        <v>0.114540870525234</v>
      </c>
      <c r="AD48" s="67">
        <v>35.740052312787199</v>
      </c>
      <c r="AE48" s="66"/>
      <c r="AF48" s="68"/>
      <c r="AG48" s="66">
        <v>-9.1074050160386798E-3</v>
      </c>
      <c r="AH48" s="67">
        <v>-2.7522462374690799</v>
      </c>
      <c r="AI48" s="66">
        <v>-2.8844227617810199E-2</v>
      </c>
      <c r="AJ48" s="67">
        <v>10.8063197191805</v>
      </c>
      <c r="AK48" s="66">
        <v>0.13015625134910799</v>
      </c>
      <c r="AL48" s="66">
        <v>5.5186178444273502E-2</v>
      </c>
      <c r="AM48" s="67">
        <v>42.157474921376</v>
      </c>
      <c r="AN48" s="11"/>
      <c r="AO48" s="69">
        <v>2.29894622971187E-2</v>
      </c>
      <c r="AP48" s="69">
        <v>-4.5648350658666501E-2</v>
      </c>
      <c r="AQ48" s="69">
        <v>7.0651932777764201E-2</v>
      </c>
      <c r="AR48" s="69">
        <v>-9.3289899559749798E-2</v>
      </c>
      <c r="AS48" s="70">
        <v>7</v>
      </c>
      <c r="AT48" s="70">
        <v>5</v>
      </c>
      <c r="AU48" s="70">
        <v>7</v>
      </c>
      <c r="AV48" s="71">
        <v>5</v>
      </c>
      <c r="AW48" s="11"/>
      <c r="AX48" s="72">
        <v>0.12784574158868101</v>
      </c>
      <c r="AY48" s="73">
        <v>0.36530999508022399</v>
      </c>
      <c r="AZ48" s="73">
        <v>0.86134038925956702</v>
      </c>
      <c r="BA48" s="73">
        <v>0.48172910933180901</v>
      </c>
      <c r="BB48" s="64">
        <v>1.31332752384697E-2</v>
      </c>
      <c r="BC48" s="74">
        <v>-19.5076997285651</v>
      </c>
      <c r="BD48" s="61">
        <v>43881</v>
      </c>
      <c r="BE48" s="61">
        <v>43913</v>
      </c>
      <c r="BF48" s="70"/>
      <c r="BG48" s="61"/>
      <c r="BH48" s="11"/>
    </row>
    <row r="49" spans="1:60" x14ac:dyDescent="0.3">
      <c r="A49" s="11"/>
      <c r="B49" s="56" t="s">
        <v>188</v>
      </c>
      <c r="C49" s="56" t="s">
        <v>189</v>
      </c>
      <c r="D49" s="56" t="s">
        <v>185</v>
      </c>
      <c r="E49" s="57" t="s">
        <v>173</v>
      </c>
      <c r="F49" s="57" t="s">
        <v>168</v>
      </c>
      <c r="G49" s="58" t="s">
        <v>111</v>
      </c>
      <c r="H49" s="59" t="s">
        <v>186</v>
      </c>
      <c r="I49" s="60" t="s">
        <v>29</v>
      </c>
      <c r="J49" s="60" t="s">
        <v>190</v>
      </c>
      <c r="K49" s="11"/>
      <c r="L49" s="61">
        <v>44021</v>
      </c>
      <c r="M49" s="62">
        <v>1168.0786000005901</v>
      </c>
      <c r="N49" s="63">
        <v>1168.0786000005901</v>
      </c>
      <c r="O49" s="63">
        <v>1267.6217000000199</v>
      </c>
      <c r="P49" s="64">
        <f t="shared" si="0"/>
        <v>0.92147254973670123</v>
      </c>
      <c r="Q49" s="61">
        <v>43881</v>
      </c>
      <c r="R49" s="65">
        <v>3087675.8939999999</v>
      </c>
      <c r="S49" s="65">
        <v>2892934.0319492202</v>
      </c>
      <c r="T49" s="11"/>
      <c r="U49" s="66">
        <v>-5.5815641089793601E-3</v>
      </c>
      <c r="V49" s="67">
        <v>3.1040543430208301</v>
      </c>
      <c r="W49" s="66">
        <v>1.7908493919094302E-2</v>
      </c>
      <c r="X49" s="67">
        <v>4.0692279405484397</v>
      </c>
      <c r="Y49" s="66">
        <v>-4.0562737800428302E-2</v>
      </c>
      <c r="Z49" s="67">
        <v>13.627663832187</v>
      </c>
      <c r="AA49" s="66">
        <v>7.52193258413172E-2</v>
      </c>
      <c r="AB49" s="67">
        <v>27.7471207354392</v>
      </c>
      <c r="AC49" s="66">
        <v>0.14846793576362</v>
      </c>
      <c r="AD49" s="67">
        <v>39.132758836611202</v>
      </c>
      <c r="AE49" s="66"/>
      <c r="AF49" s="68"/>
      <c r="AG49" s="66">
        <v>-8.7409922844017308E-3</v>
      </c>
      <c r="AH49" s="67">
        <v>-2.7156049643053799</v>
      </c>
      <c r="AI49" s="66">
        <v>-2.1247389889140302E-2</v>
      </c>
      <c r="AJ49" s="67">
        <v>11.5660034920438</v>
      </c>
      <c r="AK49" s="66">
        <v>0.168078599999717</v>
      </c>
      <c r="AL49" s="66">
        <v>7.0586797281066496E-2</v>
      </c>
      <c r="AM49" s="67">
        <v>45.9497097864514</v>
      </c>
      <c r="AN49" s="11"/>
      <c r="AO49" s="69">
        <v>2.30312451840291E-2</v>
      </c>
      <c r="AP49" s="69">
        <v>-4.5608621023347999E-2</v>
      </c>
      <c r="AQ49" s="69">
        <v>7.1960968289204202E-2</v>
      </c>
      <c r="AR49" s="69">
        <v>-9.2139357660926194E-2</v>
      </c>
      <c r="AS49" s="70">
        <v>7</v>
      </c>
      <c r="AT49" s="70">
        <v>5</v>
      </c>
      <c r="AU49" s="70">
        <v>7</v>
      </c>
      <c r="AV49" s="71">
        <v>5</v>
      </c>
      <c r="AW49" s="11"/>
      <c r="AX49" s="72">
        <v>0.12784051100563401</v>
      </c>
      <c r="AY49" s="73">
        <v>0.48148168410443798</v>
      </c>
      <c r="AZ49" s="73">
        <v>0.92098788595649195</v>
      </c>
      <c r="BA49" s="73">
        <v>0.63737060373296095</v>
      </c>
      <c r="BB49" s="64">
        <v>1.31336447527792E-2</v>
      </c>
      <c r="BC49" s="74">
        <v>-19.4020029793028</v>
      </c>
      <c r="BD49" s="61">
        <v>43881</v>
      </c>
      <c r="BE49" s="61">
        <v>43913</v>
      </c>
      <c r="BF49" s="70"/>
      <c r="BG49" s="61"/>
      <c r="BH49" s="11"/>
    </row>
    <row r="50" spans="1:60" x14ac:dyDescent="0.3">
      <c r="A50" s="11"/>
      <c r="B50" s="56" t="s">
        <v>191</v>
      </c>
      <c r="C50" s="56" t="s">
        <v>192</v>
      </c>
      <c r="D50" s="56" t="s">
        <v>193</v>
      </c>
      <c r="E50" s="57" t="s">
        <v>41</v>
      </c>
      <c r="F50" s="57" t="s">
        <v>168</v>
      </c>
      <c r="G50" s="58" t="s">
        <v>111</v>
      </c>
      <c r="H50" s="59" t="s">
        <v>186</v>
      </c>
      <c r="I50" s="60" t="s">
        <v>29</v>
      </c>
      <c r="J50" s="60" t="s">
        <v>194</v>
      </c>
      <c r="K50" s="11"/>
      <c r="L50" s="61">
        <v>44021</v>
      </c>
      <c r="M50" s="62">
        <v>1368.34139999934</v>
      </c>
      <c r="N50" s="63">
        <v>1368.34139999934</v>
      </c>
      <c r="O50" s="63">
        <v>1510.57010000013</v>
      </c>
      <c r="P50" s="64">
        <f t="shared" si="0"/>
        <v>0.90584435637857663</v>
      </c>
      <c r="Q50" s="61">
        <v>43881</v>
      </c>
      <c r="R50" s="65">
        <v>581.55999999999995</v>
      </c>
      <c r="S50" s="65">
        <v>569.90224809169797</v>
      </c>
      <c r="T50" s="11"/>
      <c r="U50" s="66">
        <v>-6.0841816793981698E-3</v>
      </c>
      <c r="V50" s="67">
        <v>3.0537925859789499</v>
      </c>
      <c r="W50" s="66">
        <v>1.60762865070865E-2</v>
      </c>
      <c r="X50" s="67">
        <v>3.8860071993440202</v>
      </c>
      <c r="Y50" s="66">
        <v>-5.1122578938738998E-2</v>
      </c>
      <c r="Z50" s="67">
        <v>12.571679718355901</v>
      </c>
      <c r="AA50" s="66">
        <v>8.0055902628373601E-2</v>
      </c>
      <c r="AB50" s="67">
        <v>28.230778414144901</v>
      </c>
      <c r="AC50" s="66">
        <v>0.13025779472634899</v>
      </c>
      <c r="AD50" s="67">
        <v>37.311744732898703</v>
      </c>
      <c r="AE50" s="66"/>
      <c r="AF50" s="68"/>
      <c r="AG50" s="66">
        <v>-1.02100869153219E-2</v>
      </c>
      <c r="AH50" s="67">
        <v>-2.8625144273974001</v>
      </c>
      <c r="AI50" s="66">
        <v>-2.9202159998021698E-2</v>
      </c>
      <c r="AJ50" s="67">
        <v>10.7705264811666</v>
      </c>
      <c r="AK50" s="66">
        <v>0.16312043113081001</v>
      </c>
      <c r="AL50" s="66">
        <v>6.8589339161917506E-2</v>
      </c>
      <c r="AM50" s="67">
        <v>45.453892899560699</v>
      </c>
      <c r="AN50" s="11"/>
      <c r="AO50" s="69">
        <v>2.94532094958413E-2</v>
      </c>
      <c r="AP50" s="69">
        <v>-5.48280864495609E-2</v>
      </c>
      <c r="AQ50" s="69">
        <v>8.1353238552837895E-2</v>
      </c>
      <c r="AR50" s="69">
        <v>-9.8927824164129596E-2</v>
      </c>
      <c r="AS50" s="70">
        <v>7</v>
      </c>
      <c r="AT50" s="70">
        <v>5</v>
      </c>
      <c r="AU50" s="70">
        <v>7</v>
      </c>
      <c r="AV50" s="71">
        <v>5</v>
      </c>
      <c r="AW50" s="11"/>
      <c r="AX50" s="72">
        <v>0.16264979802334001</v>
      </c>
      <c r="AY50" s="73">
        <v>0.454434257890171</v>
      </c>
      <c r="AZ50" s="73">
        <v>0.98529817817507104</v>
      </c>
      <c r="BA50" s="73">
        <v>0.60773281800447898</v>
      </c>
      <c r="BB50" s="64">
        <v>1.6691996644785798E-2</v>
      </c>
      <c r="BC50" s="74">
        <v>-23.267764931923001</v>
      </c>
      <c r="BD50" s="61">
        <v>43881</v>
      </c>
      <c r="BE50" s="61">
        <v>43913</v>
      </c>
      <c r="BF50" s="70"/>
      <c r="BG50" s="61"/>
      <c r="BH50" s="11"/>
    </row>
    <row r="51" spans="1:60" x14ac:dyDescent="0.3">
      <c r="A51" s="11"/>
      <c r="B51" s="56" t="s">
        <v>195</v>
      </c>
      <c r="C51" s="56" t="s">
        <v>196</v>
      </c>
      <c r="D51" s="56" t="s">
        <v>193</v>
      </c>
      <c r="E51" s="57" t="s">
        <v>173</v>
      </c>
      <c r="F51" s="57" t="s">
        <v>168</v>
      </c>
      <c r="G51" s="58" t="s">
        <v>111</v>
      </c>
      <c r="H51" s="59" t="s">
        <v>186</v>
      </c>
      <c r="I51" s="60" t="s">
        <v>29</v>
      </c>
      <c r="J51" s="60" t="s">
        <v>197</v>
      </c>
      <c r="K51" s="11"/>
      <c r="L51" s="61">
        <v>44021</v>
      </c>
      <c r="M51" s="62">
        <v>1201.95830000006</v>
      </c>
      <c r="N51" s="63">
        <v>1201.95830000006</v>
      </c>
      <c r="O51" s="63">
        <v>1319.3187000006401</v>
      </c>
      <c r="P51" s="64">
        <f t="shared" si="0"/>
        <v>0.91104469299152424</v>
      </c>
      <c r="Q51" s="61">
        <v>43881</v>
      </c>
      <c r="R51" s="65">
        <v>4330863.2539999997</v>
      </c>
      <c r="S51" s="65">
        <v>3435601.51875391</v>
      </c>
      <c r="T51" s="11"/>
      <c r="U51" s="66">
        <v>-6.0426763184295903E-3</v>
      </c>
      <c r="V51" s="67">
        <v>3.0579431220758102</v>
      </c>
      <c r="W51" s="66">
        <v>1.73357658823079E-2</v>
      </c>
      <c r="X51" s="67">
        <v>4.0119551368698003</v>
      </c>
      <c r="Y51" s="66">
        <v>-4.4033412270437097E-2</v>
      </c>
      <c r="Z51" s="67">
        <v>13.280596385186101</v>
      </c>
      <c r="AA51" s="66">
        <v>9.6399979858688298E-2</v>
      </c>
      <c r="AB51" s="67">
        <v>29.865186137176401</v>
      </c>
      <c r="AC51" s="66">
        <v>0.16448663395218299</v>
      </c>
      <c r="AD51" s="67">
        <v>40.734628655482098</v>
      </c>
      <c r="AE51" s="66"/>
      <c r="AF51" s="68"/>
      <c r="AG51" s="66">
        <v>-9.84178914131917E-3</v>
      </c>
      <c r="AH51" s="67">
        <v>-2.8256846499971302</v>
      </c>
      <c r="AI51" s="66">
        <v>-2.15927801136786E-2</v>
      </c>
      <c r="AJ51" s="67">
        <v>11.53146446959</v>
      </c>
      <c r="AK51" s="66">
        <v>0.201958300000115</v>
      </c>
      <c r="AL51" s="66">
        <v>8.4110112397029299E-2</v>
      </c>
      <c r="AM51" s="67">
        <v>49.337679786491201</v>
      </c>
      <c r="AN51" s="11"/>
      <c r="AO51" s="69">
        <v>2.9580890755823899E-2</v>
      </c>
      <c r="AP51" s="69">
        <v>-5.4789266521766002E-2</v>
      </c>
      <c r="AQ51" s="69">
        <v>8.2692312344152002E-2</v>
      </c>
      <c r="AR51" s="69">
        <v>-9.7787364811665597E-2</v>
      </c>
      <c r="AS51" s="70">
        <v>7</v>
      </c>
      <c r="AT51" s="70">
        <v>5</v>
      </c>
      <c r="AU51" s="70">
        <v>7</v>
      </c>
      <c r="AV51" s="71">
        <v>5</v>
      </c>
      <c r="AW51" s="11"/>
      <c r="AX51" s="72">
        <v>0.16264693512435799</v>
      </c>
      <c r="AY51" s="73">
        <v>0.54889814200851095</v>
      </c>
      <c r="AZ51" s="73">
        <v>1.0481158321508699</v>
      </c>
      <c r="BA51" s="73">
        <v>0.73636312563667194</v>
      </c>
      <c r="BB51" s="64">
        <v>1.6692901752230701E-2</v>
      </c>
      <c r="BC51" s="74">
        <v>-23.167116482218301</v>
      </c>
      <c r="BD51" s="61">
        <v>43881</v>
      </c>
      <c r="BE51" s="61">
        <v>43913</v>
      </c>
      <c r="BF51" s="70"/>
      <c r="BG51" s="61"/>
      <c r="BH51" s="11"/>
    </row>
    <row r="52" spans="1:60" x14ac:dyDescent="0.3">
      <c r="A52" s="11"/>
      <c r="B52" s="56" t="s">
        <v>212</v>
      </c>
      <c r="C52" s="56" t="s">
        <v>198</v>
      </c>
      <c r="D52" s="56" t="s">
        <v>199</v>
      </c>
      <c r="E52" s="57" t="s">
        <v>34</v>
      </c>
      <c r="F52" s="57" t="s">
        <v>26</v>
      </c>
      <c r="G52" s="58" t="s">
        <v>200</v>
      </c>
      <c r="H52" s="59" t="s">
        <v>201</v>
      </c>
      <c r="I52" s="60" t="s">
        <v>29</v>
      </c>
      <c r="J52" s="60" t="s">
        <v>202</v>
      </c>
      <c r="K52" s="11"/>
      <c r="L52" s="61">
        <v>43866</v>
      </c>
      <c r="M52" s="62"/>
      <c r="N52" s="63"/>
      <c r="O52" s="63">
        <v>15250.685200005801</v>
      </c>
      <c r="P52" s="64">
        <f t="shared" si="0"/>
        <v>0</v>
      </c>
      <c r="Q52" s="61">
        <v>43747</v>
      </c>
      <c r="R52" s="65"/>
      <c r="S52" s="65">
        <v>39465412.329750001</v>
      </c>
      <c r="T52" s="11"/>
      <c r="U52" s="66"/>
      <c r="V52" s="67"/>
      <c r="W52" s="66"/>
      <c r="X52" s="67"/>
      <c r="Y52" s="66"/>
      <c r="Z52" s="67"/>
      <c r="AA52" s="66"/>
      <c r="AB52" s="67"/>
      <c r="AC52" s="66"/>
      <c r="AD52" s="67"/>
      <c r="AE52" s="66"/>
      <c r="AF52" s="68"/>
      <c r="AG52" s="66"/>
      <c r="AH52" s="67"/>
      <c r="AI52" s="66"/>
      <c r="AJ52" s="67"/>
      <c r="AK52" s="66"/>
      <c r="AL52" s="66"/>
      <c r="AM52" s="67"/>
      <c r="AN52" s="11"/>
      <c r="AO52" s="69">
        <v>2.02230748345755E-2</v>
      </c>
      <c r="AP52" s="69">
        <v>-2.6378771297459001E-2</v>
      </c>
      <c r="AQ52" s="69">
        <v>1.2795014496077801E-2</v>
      </c>
      <c r="AR52" s="69">
        <v>-1.7755036072230699E-2</v>
      </c>
      <c r="AS52" s="70"/>
      <c r="AT52" s="70"/>
      <c r="AU52" s="70"/>
      <c r="AV52" s="71"/>
      <c r="AW52" s="11"/>
      <c r="AX52" s="72"/>
      <c r="AY52" s="73"/>
      <c r="AZ52" s="73"/>
      <c r="BA52" s="73"/>
      <c r="BB52" s="64"/>
      <c r="BC52" s="74">
        <v>-6.2659407592073002</v>
      </c>
      <c r="BD52" s="61">
        <v>43747</v>
      </c>
      <c r="BE52" s="61">
        <v>43783</v>
      </c>
      <c r="BF52" s="70"/>
      <c r="BG52" s="61"/>
      <c r="BH52" s="11"/>
    </row>
    <row r="53" spans="1:60" x14ac:dyDescent="0.3">
      <c r="A53" s="11"/>
      <c r="B53" s="56" t="s">
        <v>218</v>
      </c>
      <c r="C53" s="56" t="s">
        <v>203</v>
      </c>
      <c r="D53" s="56" t="s">
        <v>199</v>
      </c>
      <c r="E53" s="57" t="s">
        <v>41</v>
      </c>
      <c r="F53" s="57" t="s">
        <v>26</v>
      </c>
      <c r="G53" s="58" t="s">
        <v>200</v>
      </c>
      <c r="H53" s="59" t="s">
        <v>201</v>
      </c>
      <c r="I53" s="60" t="s">
        <v>29</v>
      </c>
      <c r="J53" s="60" t="s">
        <v>204</v>
      </c>
      <c r="K53" s="11"/>
      <c r="L53" s="61">
        <v>43866</v>
      </c>
      <c r="M53" s="62"/>
      <c r="N53" s="63"/>
      <c r="O53" s="63">
        <v>16335.757100000999</v>
      </c>
      <c r="P53" s="64">
        <f t="shared" si="0"/>
        <v>0</v>
      </c>
      <c r="Q53" s="61">
        <v>43747</v>
      </c>
      <c r="R53" s="65"/>
      <c r="S53" s="65">
        <v>2152736.2368593798</v>
      </c>
      <c r="T53" s="11"/>
      <c r="U53" s="66"/>
      <c r="V53" s="67"/>
      <c r="W53" s="66"/>
      <c r="X53" s="67"/>
      <c r="Y53" s="66"/>
      <c r="Z53" s="67"/>
      <c r="AA53" s="66"/>
      <c r="AB53" s="67"/>
      <c r="AC53" s="66"/>
      <c r="AD53" s="67"/>
      <c r="AE53" s="66"/>
      <c r="AF53" s="68"/>
      <c r="AG53" s="66"/>
      <c r="AH53" s="67"/>
      <c r="AI53" s="66"/>
      <c r="AJ53" s="67"/>
      <c r="AK53" s="66"/>
      <c r="AL53" s="66"/>
      <c r="AM53" s="67"/>
      <c r="AN53" s="11"/>
      <c r="AO53" s="69">
        <v>2.0241687925590699E-2</v>
      </c>
      <c r="AP53" s="69">
        <v>-2.6361010040091101E-2</v>
      </c>
      <c r="AQ53" s="69">
        <v>1.33680856142746E-2</v>
      </c>
      <c r="AR53" s="69">
        <v>-1.71992583327665E-2</v>
      </c>
      <c r="AS53" s="70"/>
      <c r="AT53" s="70"/>
      <c r="AU53" s="70"/>
      <c r="AV53" s="71"/>
      <c r="AW53" s="11"/>
      <c r="AX53" s="72"/>
      <c r="AY53" s="73"/>
      <c r="AZ53" s="73"/>
      <c r="BA53" s="73"/>
      <c r="BB53" s="64"/>
      <c r="BC53" s="74">
        <v>-6.20434665984794</v>
      </c>
      <c r="BD53" s="61">
        <v>43747</v>
      </c>
      <c r="BE53" s="61">
        <v>43783</v>
      </c>
      <c r="BF53" s="70"/>
      <c r="BG53" s="61"/>
      <c r="BH53" s="11"/>
    </row>
    <row r="54" spans="1:60" x14ac:dyDescent="0.3">
      <c r="A54" s="11"/>
      <c r="B54" s="56" t="s">
        <v>221</v>
      </c>
      <c r="C54" s="56" t="s">
        <v>205</v>
      </c>
      <c r="D54" s="56" t="s">
        <v>199</v>
      </c>
      <c r="E54" s="57" t="s">
        <v>206</v>
      </c>
      <c r="F54" s="57" t="s">
        <v>26</v>
      </c>
      <c r="G54" s="58" t="s">
        <v>200</v>
      </c>
      <c r="H54" s="59" t="s">
        <v>201</v>
      </c>
      <c r="I54" s="60" t="s">
        <v>29</v>
      </c>
      <c r="J54" s="60" t="s">
        <v>207</v>
      </c>
      <c r="K54" s="11"/>
      <c r="L54" s="61">
        <v>43866</v>
      </c>
      <c r="M54" s="62"/>
      <c r="N54" s="63"/>
      <c r="O54" s="63">
        <v>1124.1625999994601</v>
      </c>
      <c r="P54" s="64">
        <f t="shared" si="0"/>
        <v>0</v>
      </c>
      <c r="Q54" s="61">
        <v>43747</v>
      </c>
      <c r="R54" s="65"/>
      <c r="S54" s="65">
        <v>151670225.35275</v>
      </c>
      <c r="T54" s="11"/>
      <c r="U54" s="66"/>
      <c r="V54" s="67"/>
      <c r="W54" s="66"/>
      <c r="X54" s="67"/>
      <c r="Y54" s="66"/>
      <c r="Z54" s="67"/>
      <c r="AA54" s="66"/>
      <c r="AB54" s="67"/>
      <c r="AC54" s="66"/>
      <c r="AD54" s="67"/>
      <c r="AE54" s="66"/>
      <c r="AF54" s="68"/>
      <c r="AG54" s="66"/>
      <c r="AH54" s="67"/>
      <c r="AI54" s="66"/>
      <c r="AJ54" s="67"/>
      <c r="AK54" s="66"/>
      <c r="AL54" s="66"/>
      <c r="AM54" s="67"/>
      <c r="AN54" s="11"/>
      <c r="AO54" s="69">
        <v>2.0269621774787101E-2</v>
      </c>
      <c r="AP54" s="69">
        <v>-2.63343415726922E-2</v>
      </c>
      <c r="AQ54" s="69">
        <v>1.4229183399947901E-2</v>
      </c>
      <c r="AR54" s="69">
        <v>-1.6364368519134601E-2</v>
      </c>
      <c r="AS54" s="70"/>
      <c r="AT54" s="70"/>
      <c r="AU54" s="70"/>
      <c r="AV54" s="71"/>
      <c r="AW54" s="11"/>
      <c r="AX54" s="72"/>
      <c r="AY54" s="73"/>
      <c r="AZ54" s="73"/>
      <c r="BA54" s="73"/>
      <c r="BB54" s="64"/>
      <c r="BC54" s="74">
        <v>-6.1117760010674802</v>
      </c>
      <c r="BD54" s="61">
        <v>43747</v>
      </c>
      <c r="BE54" s="61">
        <v>43783</v>
      </c>
      <c r="BF54" s="70"/>
      <c r="BG54" s="61"/>
      <c r="BH54" s="11"/>
    </row>
    <row r="55" spans="1:60" x14ac:dyDescent="0.3">
      <c r="A55" s="11"/>
      <c r="B55" s="56" t="s">
        <v>224</v>
      </c>
      <c r="C55" s="56" t="s">
        <v>208</v>
      </c>
      <c r="D55" s="56" t="s">
        <v>199</v>
      </c>
      <c r="E55" s="57" t="s">
        <v>0</v>
      </c>
      <c r="F55" s="57" t="s">
        <v>26</v>
      </c>
      <c r="G55" s="58" t="s">
        <v>200</v>
      </c>
      <c r="H55" s="59" t="s">
        <v>201</v>
      </c>
      <c r="I55" s="60" t="s">
        <v>29</v>
      </c>
      <c r="J55" s="60" t="s">
        <v>209</v>
      </c>
      <c r="K55" s="11"/>
      <c r="L55" s="61">
        <v>43866</v>
      </c>
      <c r="M55" s="62"/>
      <c r="N55" s="63"/>
      <c r="O55" s="63">
        <v>1457.7850000001499</v>
      </c>
      <c r="P55" s="64">
        <f t="shared" si="0"/>
        <v>0</v>
      </c>
      <c r="Q55" s="61">
        <v>43747</v>
      </c>
      <c r="R55" s="65"/>
      <c r="S55" s="65">
        <v>22512330.1027187</v>
      </c>
      <c r="T55" s="11"/>
      <c r="U55" s="66"/>
      <c r="V55" s="67"/>
      <c r="W55" s="66"/>
      <c r="X55" s="67"/>
      <c r="Y55" s="66"/>
      <c r="Z55" s="67"/>
      <c r="AA55" s="66"/>
      <c r="AB55" s="67"/>
      <c r="AC55" s="66"/>
      <c r="AD55" s="67"/>
      <c r="AE55" s="66"/>
      <c r="AF55" s="68"/>
      <c r="AG55" s="66"/>
      <c r="AH55" s="67"/>
      <c r="AI55" s="66"/>
      <c r="AJ55" s="67"/>
      <c r="AK55" s="66"/>
      <c r="AL55" s="66"/>
      <c r="AM55" s="67"/>
      <c r="AN55" s="11"/>
      <c r="AO55" s="69">
        <v>2.02165144837636E-2</v>
      </c>
      <c r="AP55" s="69">
        <v>-2.6385032282632899E-2</v>
      </c>
      <c r="AQ55" s="69">
        <v>1.2593749443112799E-2</v>
      </c>
      <c r="AR55" s="69">
        <v>-1.79501902830452E-2</v>
      </c>
      <c r="AS55" s="70"/>
      <c r="AT55" s="70"/>
      <c r="AU55" s="70"/>
      <c r="AV55" s="71"/>
      <c r="AW55" s="11"/>
      <c r="AX55" s="72"/>
      <c r="AY55" s="73"/>
      <c r="AZ55" s="73"/>
      <c r="BA55" s="73"/>
      <c r="BB55" s="64"/>
      <c r="BC55" s="74">
        <v>-6.2875732703687399</v>
      </c>
      <c r="BD55" s="61">
        <v>43747</v>
      </c>
      <c r="BE55" s="61">
        <v>43783</v>
      </c>
      <c r="BF55" s="70"/>
      <c r="BG55" s="61"/>
      <c r="BH55" s="11"/>
    </row>
    <row r="56" spans="1:60" x14ac:dyDescent="0.3">
      <c r="A56" s="11"/>
      <c r="B56" s="56" t="s">
        <v>227</v>
      </c>
      <c r="C56" s="56" t="s">
        <v>210</v>
      </c>
      <c r="D56" s="56" t="s">
        <v>199</v>
      </c>
      <c r="E56" s="57" t="s">
        <v>48</v>
      </c>
      <c r="F56" s="57" t="s">
        <v>26</v>
      </c>
      <c r="G56" s="58" t="s">
        <v>200</v>
      </c>
      <c r="H56" s="59" t="s">
        <v>201</v>
      </c>
      <c r="I56" s="60" t="s">
        <v>29</v>
      </c>
      <c r="J56" s="60" t="s">
        <v>211</v>
      </c>
      <c r="K56" s="11"/>
      <c r="L56" s="61">
        <v>43866</v>
      </c>
      <c r="M56" s="62"/>
      <c r="N56" s="63"/>
      <c r="O56" s="63">
        <v>1202.22919999994</v>
      </c>
      <c r="P56" s="64">
        <f t="shared" si="0"/>
        <v>0</v>
      </c>
      <c r="Q56" s="61">
        <v>43747</v>
      </c>
      <c r="R56" s="65"/>
      <c r="S56" s="65">
        <v>32988972.936000001</v>
      </c>
      <c r="T56" s="11"/>
      <c r="U56" s="66"/>
      <c r="V56" s="67"/>
      <c r="W56" s="66"/>
      <c r="X56" s="67"/>
      <c r="Y56" s="66"/>
      <c r="Z56" s="67"/>
      <c r="AA56" s="66"/>
      <c r="AB56" s="67"/>
      <c r="AC56" s="66"/>
      <c r="AD56" s="67"/>
      <c r="AE56" s="66"/>
      <c r="AF56" s="68"/>
      <c r="AG56" s="66"/>
      <c r="AH56" s="67"/>
      <c r="AI56" s="66"/>
      <c r="AJ56" s="67"/>
      <c r="AK56" s="66"/>
      <c r="AL56" s="66"/>
      <c r="AM56" s="67"/>
      <c r="AN56" s="11"/>
      <c r="AO56" s="69">
        <v>2.0224666259309701E-2</v>
      </c>
      <c r="AP56" s="69">
        <v>-2.6377288137155099E-2</v>
      </c>
      <c r="AQ56" s="69">
        <v>1.28432332076045E-2</v>
      </c>
      <c r="AR56" s="69">
        <v>-1.77080824942095E-2</v>
      </c>
      <c r="AS56" s="70"/>
      <c r="AT56" s="70"/>
      <c r="AU56" s="70"/>
      <c r="AV56" s="71"/>
      <c r="AW56" s="11"/>
      <c r="AX56" s="72"/>
      <c r="AY56" s="73"/>
      <c r="AZ56" s="73"/>
      <c r="BA56" s="73"/>
      <c r="BB56" s="64"/>
      <c r="BC56" s="74">
        <v>-6.2607612591600601</v>
      </c>
      <c r="BD56" s="61">
        <v>43747</v>
      </c>
      <c r="BE56" s="61">
        <v>43783</v>
      </c>
      <c r="BF56" s="70"/>
      <c r="BG56" s="61"/>
      <c r="BH56" s="11"/>
    </row>
    <row r="57" spans="1:60" x14ac:dyDescent="0.3">
      <c r="A57" s="11"/>
      <c r="B57" s="56" t="s">
        <v>230</v>
      </c>
      <c r="C57" s="56" t="s">
        <v>213</v>
      </c>
      <c r="D57" s="56" t="s">
        <v>214</v>
      </c>
      <c r="E57" s="57" t="s">
        <v>34</v>
      </c>
      <c r="F57" s="57" t="s">
        <v>110</v>
      </c>
      <c r="G57" s="58" t="s">
        <v>215</v>
      </c>
      <c r="H57" s="59" t="s">
        <v>216</v>
      </c>
      <c r="I57" s="60" t="s">
        <v>29</v>
      </c>
      <c r="J57" s="60" t="s">
        <v>217</v>
      </c>
      <c r="K57" s="11"/>
      <c r="L57" s="61">
        <v>44021</v>
      </c>
      <c r="M57" s="62">
        <v>2543.2899000011398</v>
      </c>
      <c r="N57" s="63">
        <v>2543.2899000011398</v>
      </c>
      <c r="O57" s="63">
        <v>2544.36050000042</v>
      </c>
      <c r="P57" s="64">
        <f t="shared" si="0"/>
        <v>0.99957922629309803</v>
      </c>
      <c r="Q57" s="61">
        <v>44020</v>
      </c>
      <c r="R57" s="65">
        <v>61652901.5</v>
      </c>
      <c r="S57" s="65">
        <v>40651188.8839375</v>
      </c>
      <c r="T57" s="11"/>
      <c r="U57" s="66">
        <v>-4.2077370653714801E-4</v>
      </c>
      <c r="V57" s="67">
        <v>3.6201333832650602</v>
      </c>
      <c r="W57" s="66">
        <v>7.4419652264623405E-4</v>
      </c>
      <c r="X57" s="67">
        <v>2.3527982009000001</v>
      </c>
      <c r="Y57" s="66">
        <v>1.30015862450819E-2</v>
      </c>
      <c r="Z57" s="67">
        <v>18.9840962367307</v>
      </c>
      <c r="AA57" s="66">
        <v>2.19496431946027E-2</v>
      </c>
      <c r="AB57" s="67">
        <v>22.420152470760499</v>
      </c>
      <c r="AC57" s="66">
        <v>5.0617465865798301E-2</v>
      </c>
      <c r="AD57" s="67">
        <v>29.347711846814502</v>
      </c>
      <c r="AE57" s="66">
        <v>7.1103161883002003E-2</v>
      </c>
      <c r="AF57" s="68">
        <v>24.058003800018898</v>
      </c>
      <c r="AG57" s="66">
        <v>-8.9325130829820396E-5</v>
      </c>
      <c r="AH57" s="67">
        <v>-1.8504382489481901</v>
      </c>
      <c r="AI57" s="66">
        <v>1.43846318678698E-2</v>
      </c>
      <c r="AJ57" s="67">
        <v>15.129205667748501</v>
      </c>
      <c r="AK57" s="66">
        <v>0.37670845580578299</v>
      </c>
      <c r="AL57" s="66">
        <v>3.2978044770061402E-2</v>
      </c>
      <c r="AM57" s="67">
        <v>56.499979434767702</v>
      </c>
      <c r="AN57" s="11"/>
      <c r="AO57" s="69">
        <v>3.5343510844541002E-3</v>
      </c>
      <c r="AP57" s="69">
        <v>-3.3296409874310502E-3</v>
      </c>
      <c r="AQ57" s="69">
        <v>5.5891278425406199E-3</v>
      </c>
      <c r="AR57" s="69">
        <v>-1.7024016970026399E-3</v>
      </c>
      <c r="AS57" s="70">
        <v>8</v>
      </c>
      <c r="AT57" s="70">
        <v>4</v>
      </c>
      <c r="AU57" s="70">
        <v>7</v>
      </c>
      <c r="AV57" s="71">
        <v>5</v>
      </c>
      <c r="AW57" s="11"/>
      <c r="AX57" s="72">
        <v>7.8657498028496808E-3</v>
      </c>
      <c r="AY57" s="73">
        <v>-0.86599850697348302</v>
      </c>
      <c r="AZ57" s="73">
        <v>0.603690594739419</v>
      </c>
      <c r="BA57" s="73">
        <v>-1.1943161337658199</v>
      </c>
      <c r="BB57" s="64">
        <v>8.1267261109019295E-4</v>
      </c>
      <c r="BC57" s="74">
        <v>-0.91373628028850395</v>
      </c>
      <c r="BD57" s="61">
        <v>43752</v>
      </c>
      <c r="BE57" s="61">
        <v>43783</v>
      </c>
      <c r="BF57" s="70">
        <v>66</v>
      </c>
      <c r="BG57" s="61">
        <v>43844</v>
      </c>
      <c r="BH57" s="11"/>
    </row>
    <row r="58" spans="1:60" x14ac:dyDescent="0.3">
      <c r="A58" s="11"/>
      <c r="B58" s="56" t="s">
        <v>233</v>
      </c>
      <c r="C58" s="56" t="s">
        <v>219</v>
      </c>
      <c r="D58" s="56" t="s">
        <v>214</v>
      </c>
      <c r="E58" s="57" t="s">
        <v>73</v>
      </c>
      <c r="F58" s="57" t="s">
        <v>110</v>
      </c>
      <c r="G58" s="58" t="s">
        <v>215</v>
      </c>
      <c r="H58" s="59" t="s">
        <v>216</v>
      </c>
      <c r="I58" s="60" t="s">
        <v>29</v>
      </c>
      <c r="J58" s="60" t="s">
        <v>220</v>
      </c>
      <c r="K58" s="11"/>
      <c r="L58" s="61">
        <v>44021</v>
      </c>
      <c r="M58" s="62">
        <v>2687.5753000006098</v>
      </c>
      <c r="N58" s="63">
        <v>2687.5753000006098</v>
      </c>
      <c r="O58" s="63">
        <v>2688.6735000014301</v>
      </c>
      <c r="P58" s="64">
        <f t="shared" si="0"/>
        <v>0.99959154579355969</v>
      </c>
      <c r="Q58" s="61">
        <v>44020</v>
      </c>
      <c r="R58" s="65">
        <v>11159147.573999999</v>
      </c>
      <c r="S58" s="65">
        <v>5020528.06760938</v>
      </c>
      <c r="T58" s="11"/>
      <c r="U58" s="66">
        <v>-4.0845420608093302E-4</v>
      </c>
      <c r="V58" s="67">
        <v>3.6213653333106799</v>
      </c>
      <c r="W58" s="66">
        <v>1.1134304422739699E-3</v>
      </c>
      <c r="X58" s="67">
        <v>2.3897215928627702</v>
      </c>
      <c r="Y58" s="66">
        <v>1.5271062224201199E-2</v>
      </c>
      <c r="Z58" s="67">
        <v>19.2110438346572</v>
      </c>
      <c r="AA58" s="66">
        <v>2.65650792334782E-2</v>
      </c>
      <c r="AB58" s="67">
        <v>22.881696074648101</v>
      </c>
      <c r="AC58" s="66">
        <v>6.0122382228655603E-2</v>
      </c>
      <c r="AD58" s="67">
        <v>30.2982034831075</v>
      </c>
      <c r="AE58" s="66">
        <v>8.5645343035139404E-2</v>
      </c>
      <c r="AF58" s="68">
        <v>25.512221915239898</v>
      </c>
      <c r="AG58" s="66">
        <v>2.1357996956794499E-5</v>
      </c>
      <c r="AH58" s="67">
        <v>-1.8393699361695299</v>
      </c>
      <c r="AI58" s="66">
        <v>1.6769704010585001E-2</v>
      </c>
      <c r="AJ58" s="67">
        <v>15.3677128820273</v>
      </c>
      <c r="AK58" s="66">
        <v>0.39177608956932097</v>
      </c>
      <c r="AL58" s="66">
        <v>3.5425557969574598E-2</v>
      </c>
      <c r="AM58" s="67">
        <v>55.5515067337546</v>
      </c>
      <c r="AN58" s="11"/>
      <c r="AO58" s="69">
        <v>3.5467639372655001E-3</v>
      </c>
      <c r="AP58" s="69">
        <v>-3.3173964184243202E-3</v>
      </c>
      <c r="AQ58" s="69">
        <v>5.96012322421302E-3</v>
      </c>
      <c r="AR58" s="69">
        <v>-1.32077736452629E-3</v>
      </c>
      <c r="AS58" s="70">
        <v>9</v>
      </c>
      <c r="AT58" s="70">
        <v>3</v>
      </c>
      <c r="AU58" s="70">
        <v>7</v>
      </c>
      <c r="AV58" s="71">
        <v>5</v>
      </c>
      <c r="AW58" s="11"/>
      <c r="AX58" s="72">
        <v>7.8766581931904497E-3</v>
      </c>
      <c r="AY58" s="73">
        <v>-0.33196308474498398</v>
      </c>
      <c r="AZ58" s="73">
        <v>0.61897888580279004</v>
      </c>
      <c r="BA58" s="73">
        <v>-0.46617653180510399</v>
      </c>
      <c r="BB58" s="64">
        <v>8.1381050007848902E-4</v>
      </c>
      <c r="BC58" s="74">
        <v>-0.87694915609063195</v>
      </c>
      <c r="BD58" s="61">
        <v>43753</v>
      </c>
      <c r="BE58" s="61">
        <v>43783</v>
      </c>
      <c r="BF58" s="70">
        <v>57</v>
      </c>
      <c r="BG58" s="61">
        <v>43832</v>
      </c>
      <c r="BH58" s="11"/>
    </row>
    <row r="59" spans="1:60" x14ac:dyDescent="0.3">
      <c r="A59" s="11"/>
      <c r="B59" s="56" t="s">
        <v>239</v>
      </c>
      <c r="C59" s="56" t="s">
        <v>222</v>
      </c>
      <c r="D59" s="56" t="s">
        <v>214</v>
      </c>
      <c r="E59" s="57" t="s">
        <v>52</v>
      </c>
      <c r="F59" s="57" t="s">
        <v>110</v>
      </c>
      <c r="G59" s="58" t="s">
        <v>215</v>
      </c>
      <c r="H59" s="59" t="s">
        <v>216</v>
      </c>
      <c r="I59" s="60" t="s">
        <v>29</v>
      </c>
      <c r="J59" s="60" t="s">
        <v>223</v>
      </c>
      <c r="K59" s="11"/>
      <c r="L59" s="61">
        <v>44021</v>
      </c>
      <c r="M59" s="62">
        <v>1790.00549999997</v>
      </c>
      <c r="N59" s="63">
        <v>1790.00549999997</v>
      </c>
      <c r="O59" s="63">
        <v>1790.7345000002499</v>
      </c>
      <c r="P59" s="64">
        <f t="shared" si="0"/>
        <v>0.99959290447563287</v>
      </c>
      <c r="Q59" s="61">
        <v>44020</v>
      </c>
      <c r="R59" s="65">
        <v>86100152.817000002</v>
      </c>
      <c r="S59" s="65">
        <v>57753521.063249998</v>
      </c>
      <c r="T59" s="11"/>
      <c r="U59" s="66">
        <v>-4.0709552467887999E-4</v>
      </c>
      <c r="V59" s="67">
        <v>3.6215012014508798</v>
      </c>
      <c r="W59" s="66">
        <v>1.15445618030208E-3</v>
      </c>
      <c r="X59" s="67">
        <v>2.39382416666558</v>
      </c>
      <c r="Y59" s="66">
        <v>1.55234479661885E-2</v>
      </c>
      <c r="Z59" s="67">
        <v>19.236282408848599</v>
      </c>
      <c r="AA59" s="66">
        <v>2.70791748225747E-2</v>
      </c>
      <c r="AB59" s="67">
        <v>22.933105633564999</v>
      </c>
      <c r="AC59" s="66">
        <v>6.1183691637779702E-2</v>
      </c>
      <c r="AD59" s="67">
        <v>30.404334424005398</v>
      </c>
      <c r="AE59" s="66">
        <v>8.7330800610361595E-2</v>
      </c>
      <c r="AF59" s="68">
        <v>25.680767672747599</v>
      </c>
      <c r="AG59" s="66">
        <v>3.3632311897235902E-5</v>
      </c>
      <c r="AH59" s="67">
        <v>-1.83814250467549</v>
      </c>
      <c r="AI59" s="66">
        <v>1.70349998170423E-2</v>
      </c>
      <c r="AJ59" s="67">
        <v>15.394242462673001</v>
      </c>
      <c r="AK59" s="66">
        <v>0.418399115682696</v>
      </c>
      <c r="AL59" s="66">
        <v>3.7493684449145803E-2</v>
      </c>
      <c r="AM59" s="67">
        <v>58.213809345092201</v>
      </c>
      <c r="AN59" s="11"/>
      <c r="AO59" s="69">
        <v>3.54810168028052E-3</v>
      </c>
      <c r="AP59" s="69">
        <v>-3.3160003222292302E-3</v>
      </c>
      <c r="AQ59" s="69">
        <v>6.00134575506672E-3</v>
      </c>
      <c r="AR59" s="69">
        <v>-1.27834028262441E-3</v>
      </c>
      <c r="AS59" s="70">
        <v>9</v>
      </c>
      <c r="AT59" s="70">
        <v>3</v>
      </c>
      <c r="AU59" s="70">
        <v>7</v>
      </c>
      <c r="AV59" s="71">
        <v>5</v>
      </c>
      <c r="AW59" s="11"/>
      <c r="AX59" s="72">
        <v>7.8780138214369806E-3</v>
      </c>
      <c r="AY59" s="73">
        <v>-0.27257410404809002</v>
      </c>
      <c r="AZ59" s="73">
        <v>0.62068120769254198</v>
      </c>
      <c r="BA59" s="73">
        <v>-0.38354254308796998</v>
      </c>
      <c r="BB59" s="64">
        <v>8.1395177413128299E-4</v>
      </c>
      <c r="BC59" s="74">
        <v>-0.87287162613756697</v>
      </c>
      <c r="BD59" s="61">
        <v>43753</v>
      </c>
      <c r="BE59" s="61">
        <v>43783</v>
      </c>
      <c r="BF59" s="70">
        <v>57</v>
      </c>
      <c r="BG59" s="61">
        <v>43832</v>
      </c>
      <c r="BH59" s="11"/>
    </row>
    <row r="60" spans="1:60" x14ac:dyDescent="0.3">
      <c r="A60" s="11"/>
      <c r="B60" s="56" t="s">
        <v>241</v>
      </c>
      <c r="C60" s="56" t="s">
        <v>225</v>
      </c>
      <c r="D60" s="56" t="s">
        <v>214</v>
      </c>
      <c r="E60" s="57" t="s">
        <v>56</v>
      </c>
      <c r="F60" s="57" t="s">
        <v>110</v>
      </c>
      <c r="G60" s="58" t="s">
        <v>215</v>
      </c>
      <c r="H60" s="59" t="s">
        <v>216</v>
      </c>
      <c r="I60" s="60" t="s">
        <v>29</v>
      </c>
      <c r="J60" s="60" t="s">
        <v>226</v>
      </c>
      <c r="K60" s="11"/>
      <c r="L60" s="61">
        <v>44021</v>
      </c>
      <c r="M60" s="62">
        <v>1545.4083999991401</v>
      </c>
      <c r="N60" s="63">
        <v>1545.4083999991401</v>
      </c>
      <c r="O60" s="63">
        <v>1546.0273000001901</v>
      </c>
      <c r="P60" s="64">
        <f t="shared" si="0"/>
        <v>0.99959968365303131</v>
      </c>
      <c r="Q60" s="61">
        <v>44020</v>
      </c>
      <c r="R60" s="65">
        <v>71098840.460999995</v>
      </c>
      <c r="S60" s="65">
        <v>41584347.966437504</v>
      </c>
      <c r="T60" s="11"/>
      <c r="U60" s="66">
        <v>-4.0031634671322498E-4</v>
      </c>
      <c r="V60" s="67">
        <v>3.6221791192474502</v>
      </c>
      <c r="W60" s="66">
        <v>1.3596100998256599E-3</v>
      </c>
      <c r="X60" s="67">
        <v>2.4143395586179399</v>
      </c>
      <c r="Y60" s="66">
        <v>1.6786893243988701E-2</v>
      </c>
      <c r="Z60" s="67">
        <v>19.362626936635898</v>
      </c>
      <c r="AA60" s="66">
        <v>2.9653582150786E-2</v>
      </c>
      <c r="AB60" s="67">
        <v>23.190546366386101</v>
      </c>
      <c r="AC60" s="66">
        <v>6.6506689232482999E-2</v>
      </c>
      <c r="AD60" s="67">
        <v>30.936634183483001</v>
      </c>
      <c r="AE60" s="66">
        <v>9.5535197297140301E-2</v>
      </c>
      <c r="AF60" s="68">
        <v>26.501207341440001</v>
      </c>
      <c r="AG60" s="66">
        <v>9.5064815468504094E-5</v>
      </c>
      <c r="AH60" s="67">
        <v>-1.8319992543183601</v>
      </c>
      <c r="AI60" s="66">
        <v>1.8362919665378299E-2</v>
      </c>
      <c r="AJ60" s="67">
        <v>15.5270344474993</v>
      </c>
      <c r="AK60" s="66">
        <v>0.47729053350107298</v>
      </c>
      <c r="AL60" s="66">
        <v>4.0397064662101898E-2</v>
      </c>
      <c r="AM60" s="67">
        <v>66.558187204296701</v>
      </c>
      <c r="AN60" s="11"/>
      <c r="AO60" s="69">
        <v>3.55502847014577E-3</v>
      </c>
      <c r="AP60" s="69">
        <v>-3.3091664026869698E-3</v>
      </c>
      <c r="AQ60" s="69">
        <v>6.20752261966118E-3</v>
      </c>
      <c r="AR60" s="69">
        <v>-1.06631580001704E-3</v>
      </c>
      <c r="AS60" s="70">
        <v>9</v>
      </c>
      <c r="AT60" s="70">
        <v>3</v>
      </c>
      <c r="AU60" s="70">
        <v>7</v>
      </c>
      <c r="AV60" s="71">
        <v>5</v>
      </c>
      <c r="AW60" s="11"/>
      <c r="AX60" s="72">
        <v>7.8855912655217304E-3</v>
      </c>
      <c r="AY60" s="73">
        <v>2.45601465727248E-2</v>
      </c>
      <c r="AZ60" s="73">
        <v>0.62920705933265697</v>
      </c>
      <c r="BA60" s="73">
        <v>3.4904828050002799E-2</v>
      </c>
      <c r="BB60" s="64">
        <v>8.14740758178232E-4</v>
      </c>
      <c r="BC60" s="74">
        <v>-0.85250294783327296</v>
      </c>
      <c r="BD60" s="61">
        <v>43753</v>
      </c>
      <c r="BE60" s="61">
        <v>43783</v>
      </c>
      <c r="BF60" s="70">
        <v>56</v>
      </c>
      <c r="BG60" s="61">
        <v>43831</v>
      </c>
      <c r="BH60" s="11"/>
    </row>
    <row r="61" spans="1:60" x14ac:dyDescent="0.3">
      <c r="A61" s="11"/>
      <c r="B61" s="56" t="s">
        <v>243</v>
      </c>
      <c r="C61" s="56" t="s">
        <v>228</v>
      </c>
      <c r="D61" s="56" t="s">
        <v>214</v>
      </c>
      <c r="E61" s="57" t="s">
        <v>124</v>
      </c>
      <c r="F61" s="57" t="s">
        <v>110</v>
      </c>
      <c r="G61" s="58" t="s">
        <v>215</v>
      </c>
      <c r="H61" s="59" t="s">
        <v>216</v>
      </c>
      <c r="I61" s="60" t="s">
        <v>29</v>
      </c>
      <c r="J61" s="60" t="s">
        <v>229</v>
      </c>
      <c r="K61" s="11"/>
      <c r="L61" s="61">
        <v>44021</v>
      </c>
      <c r="M61" s="62">
        <v>1159.1286999992999</v>
      </c>
      <c r="N61" s="63">
        <v>1159.1286999992999</v>
      </c>
      <c r="O61" s="63">
        <v>1159.1286999992999</v>
      </c>
      <c r="P61" s="64">
        <f t="shared" si="0"/>
        <v>1</v>
      </c>
      <c r="Q61" s="61">
        <v>44021</v>
      </c>
      <c r="R61" s="65">
        <v>0</v>
      </c>
      <c r="S61" s="65">
        <v>0</v>
      </c>
      <c r="T61" s="11"/>
      <c r="U61" s="66">
        <v>0</v>
      </c>
      <c r="V61" s="67">
        <v>3.66221075391877</v>
      </c>
      <c r="W61" s="66">
        <v>0</v>
      </c>
      <c r="X61" s="67">
        <v>2.27837854863537</v>
      </c>
      <c r="Y61" s="66">
        <v>0</v>
      </c>
      <c r="Z61" s="67">
        <v>17.6839376122225</v>
      </c>
      <c r="AA61" s="66">
        <v>0</v>
      </c>
      <c r="AB61" s="67">
        <v>20.225188151293001</v>
      </c>
      <c r="AC61" s="66">
        <v>2.70081117541849E-2</v>
      </c>
      <c r="AD61" s="67">
        <v>26.986776435660399</v>
      </c>
      <c r="AE61" s="66">
        <v>6.1345457148490802E-2</v>
      </c>
      <c r="AF61" s="68">
        <v>23.082233326567799</v>
      </c>
      <c r="AG61" s="66">
        <v>0</v>
      </c>
      <c r="AH61" s="67">
        <v>-1.84150573586521</v>
      </c>
      <c r="AI61" s="66">
        <v>0</v>
      </c>
      <c r="AJ61" s="67">
        <v>13.6907424809615</v>
      </c>
      <c r="AK61" s="66">
        <v>0.15912869999927401</v>
      </c>
      <c r="AL61" s="66">
        <v>2.84177454122982E-2</v>
      </c>
      <c r="AM61" s="67">
        <v>13.7545394216577</v>
      </c>
      <c r="AN61" s="11"/>
      <c r="AO61" s="69">
        <v>0</v>
      </c>
      <c r="AP61" s="69">
        <v>0</v>
      </c>
      <c r="AQ61" s="69">
        <v>0</v>
      </c>
      <c r="AR61" s="69">
        <v>0</v>
      </c>
      <c r="AS61" s="70">
        <v>0</v>
      </c>
      <c r="AT61" s="70">
        <v>0</v>
      </c>
      <c r="AU61" s="70">
        <v>7</v>
      </c>
      <c r="AV61" s="71">
        <v>5</v>
      </c>
      <c r="AW61" s="11"/>
      <c r="AX61" s="72">
        <v>0</v>
      </c>
      <c r="AY61" s="73">
        <v>-115.357016523136</v>
      </c>
      <c r="AZ61" s="73">
        <v>0.52607977638217596</v>
      </c>
      <c r="BA61" s="73">
        <v>-15.9646500268718</v>
      </c>
      <c r="BB61" s="64">
        <v>0</v>
      </c>
      <c r="BC61" s="74">
        <v>0</v>
      </c>
      <c r="BD61" s="61">
        <v>43656</v>
      </c>
      <c r="BE61" s="61"/>
      <c r="BF61" s="70"/>
      <c r="BG61" s="61"/>
      <c r="BH61" s="11"/>
    </row>
    <row r="62" spans="1:60" x14ac:dyDescent="0.3">
      <c r="A62" s="11"/>
      <c r="B62" s="56" t="s">
        <v>246</v>
      </c>
      <c r="C62" s="56" t="s">
        <v>231</v>
      </c>
      <c r="D62" s="56" t="s">
        <v>214</v>
      </c>
      <c r="E62" s="57" t="s">
        <v>131</v>
      </c>
      <c r="F62" s="57" t="s">
        <v>110</v>
      </c>
      <c r="G62" s="58" t="s">
        <v>215</v>
      </c>
      <c r="H62" s="59" t="s">
        <v>216</v>
      </c>
      <c r="I62" s="60" t="s">
        <v>29</v>
      </c>
      <c r="J62" s="60" t="s">
        <v>232</v>
      </c>
      <c r="K62" s="11"/>
      <c r="L62" s="61">
        <v>44021</v>
      </c>
      <c r="M62" s="62">
        <v>1099.7589999996101</v>
      </c>
      <c r="N62" s="63">
        <v>1099.7589999996101</v>
      </c>
      <c r="O62" s="63">
        <v>1100.2128999996901</v>
      </c>
      <c r="P62" s="64">
        <f t="shared" si="0"/>
        <v>0.99958744348472905</v>
      </c>
      <c r="Q62" s="61">
        <v>44020</v>
      </c>
      <c r="R62" s="65">
        <v>6070424.1519999998</v>
      </c>
      <c r="S62" s="65">
        <v>1714376.5417363299</v>
      </c>
      <c r="T62" s="11"/>
      <c r="U62" s="66">
        <v>-4.1255651558458301E-4</v>
      </c>
      <c r="V62" s="67">
        <v>3.6209551023603099</v>
      </c>
      <c r="W62" s="66">
        <v>9.9037846484861802E-4</v>
      </c>
      <c r="X62" s="67">
        <v>2.3774163951202398</v>
      </c>
      <c r="Y62" s="66">
        <v>1.45139574669884E-2</v>
      </c>
      <c r="Z62" s="67">
        <v>19.135333358921301</v>
      </c>
      <c r="AA62" s="66">
        <v>1.5854216251682401E-2</v>
      </c>
      <c r="AB62" s="67">
        <v>21.8106097764685</v>
      </c>
      <c r="AC62" s="66">
        <v>2.6809906294147399E-2</v>
      </c>
      <c r="AD62" s="67">
        <v>26.966955889656699</v>
      </c>
      <c r="AE62" s="66">
        <v>3.81148083761218E-2</v>
      </c>
      <c r="AF62" s="68">
        <v>20.7591684493236</v>
      </c>
      <c r="AG62" s="66">
        <v>-1.5548620467598101E-5</v>
      </c>
      <c r="AH62" s="67">
        <v>-1.8430605979119701</v>
      </c>
      <c r="AI62" s="66">
        <v>1.5974057792846E-2</v>
      </c>
      <c r="AJ62" s="67">
        <v>15.288148260253401</v>
      </c>
      <c r="AK62" s="66">
        <v>9.9758999998885003E-2</v>
      </c>
      <c r="AL62" s="66">
        <v>1.00640741948155E-2</v>
      </c>
      <c r="AM62" s="67">
        <v>26.349797776696501</v>
      </c>
      <c r="AN62" s="11"/>
      <c r="AO62" s="69">
        <v>3.5428605478955398E-3</v>
      </c>
      <c r="AP62" s="69">
        <v>-3.3212477710549099E-3</v>
      </c>
      <c r="AQ62" s="69">
        <v>5.8363944790471604E-3</v>
      </c>
      <c r="AR62" s="69">
        <v>-2.0933030100422898E-3</v>
      </c>
      <c r="AS62" s="70">
        <v>6</v>
      </c>
      <c r="AT62" s="70">
        <v>4</v>
      </c>
      <c r="AU62" s="70">
        <v>7</v>
      </c>
      <c r="AV62" s="71">
        <v>5</v>
      </c>
      <c r="AW62" s="11"/>
      <c r="AX62" s="72">
        <v>7.7027209902098496E-3</v>
      </c>
      <c r="AY62" s="73">
        <v>-1.65064551667638</v>
      </c>
      <c r="AZ62" s="73">
        <v>0.58265181934803001</v>
      </c>
      <c r="BA62" s="73">
        <v>-2.2478048343000401</v>
      </c>
      <c r="BB62" s="64">
        <v>7.9583930003764198E-4</v>
      </c>
      <c r="BC62" s="74">
        <v>-0.88868830554838496</v>
      </c>
      <c r="BD62" s="61">
        <v>43753</v>
      </c>
      <c r="BE62" s="61">
        <v>43783</v>
      </c>
      <c r="BF62" s="70">
        <v>58</v>
      </c>
      <c r="BG62" s="61">
        <v>43833</v>
      </c>
      <c r="BH62" s="11"/>
    </row>
    <row r="63" spans="1:60" x14ac:dyDescent="0.3">
      <c r="A63" s="11"/>
      <c r="B63" s="56" t="s">
        <v>249</v>
      </c>
      <c r="C63" s="56" t="s">
        <v>234</v>
      </c>
      <c r="D63" s="56" t="s">
        <v>235</v>
      </c>
      <c r="E63" s="57" t="s">
        <v>34</v>
      </c>
      <c r="F63" s="57" t="s">
        <v>236</v>
      </c>
      <c r="G63" s="58" t="s">
        <v>215</v>
      </c>
      <c r="H63" s="59" t="s">
        <v>237</v>
      </c>
      <c r="I63" s="60" t="s">
        <v>29</v>
      </c>
      <c r="J63" s="60" t="s">
        <v>238</v>
      </c>
      <c r="K63" s="11"/>
      <c r="L63" s="61">
        <v>44021</v>
      </c>
      <c r="M63" s="62">
        <v>1151.6888999994801</v>
      </c>
      <c r="N63" s="63">
        <v>1151.6888999994801</v>
      </c>
      <c r="O63" s="63">
        <v>1155.8731999993299</v>
      </c>
      <c r="P63" s="64">
        <f t="shared" si="0"/>
        <v>0.99637996624556024</v>
      </c>
      <c r="Q63" s="61">
        <v>43984</v>
      </c>
      <c r="R63" s="65">
        <v>10802228.232999999</v>
      </c>
      <c r="S63" s="65">
        <v>12584325.948124999</v>
      </c>
      <c r="T63" s="11"/>
      <c r="U63" s="66">
        <v>-2.4531856979592698E-4</v>
      </c>
      <c r="V63" s="67">
        <v>3.63767889693918</v>
      </c>
      <c r="W63" s="66">
        <v>1.03163498351933E-4</v>
      </c>
      <c r="X63" s="67">
        <v>2.2886948984705699</v>
      </c>
      <c r="Y63" s="66">
        <v>1.30211013347434E-2</v>
      </c>
      <c r="Z63" s="67">
        <v>18.986047745711399</v>
      </c>
      <c r="AA63" s="66">
        <v>2.8216544471433701E-2</v>
      </c>
      <c r="AB63" s="67">
        <v>23.0468425984436</v>
      </c>
      <c r="AC63" s="66">
        <v>6.3250979595977697E-2</v>
      </c>
      <c r="AD63" s="67">
        <v>30.6110632198397</v>
      </c>
      <c r="AE63" s="66">
        <v>9.3791975039494005E-2</v>
      </c>
      <c r="AF63" s="68">
        <v>26.326885115675399</v>
      </c>
      <c r="AG63" s="66">
        <v>5.7870269665727403E-4</v>
      </c>
      <c r="AH63" s="67">
        <v>-1.78363546619948</v>
      </c>
      <c r="AI63" s="66">
        <v>1.5274040239091799E-2</v>
      </c>
      <c r="AJ63" s="67">
        <v>15.218146504878</v>
      </c>
      <c r="AK63" s="66">
        <v>0.151688899999572</v>
      </c>
      <c r="AL63" s="66">
        <v>3.12110364429827E-2</v>
      </c>
      <c r="AM63" s="67">
        <v>6.4036615542136097</v>
      </c>
      <c r="AN63" s="11"/>
      <c r="AO63" s="69">
        <v>6.1004599774605603E-3</v>
      </c>
      <c r="AP63" s="69">
        <v>-8.0740705452626606E-3</v>
      </c>
      <c r="AQ63" s="69">
        <v>8.3438224464771303E-3</v>
      </c>
      <c r="AR63" s="69">
        <v>-5.9413946146378302E-3</v>
      </c>
      <c r="AS63" s="70">
        <v>8</v>
      </c>
      <c r="AT63" s="70">
        <v>4</v>
      </c>
      <c r="AU63" s="70">
        <v>7</v>
      </c>
      <c r="AV63" s="71">
        <v>5</v>
      </c>
      <c r="AW63" s="11"/>
      <c r="AX63" s="72">
        <v>1.44299441229668E-2</v>
      </c>
      <c r="AY63" s="73">
        <v>-8.4396101227071099E-2</v>
      </c>
      <c r="AZ63" s="73">
        <v>0.62539530201684101</v>
      </c>
      <c r="BA63" s="73">
        <v>-0.111108110284363</v>
      </c>
      <c r="BB63" s="64">
        <v>1.48959718477272E-3</v>
      </c>
      <c r="BC63" s="74">
        <v>-2.0225093505323501</v>
      </c>
      <c r="BD63" s="61">
        <v>43745</v>
      </c>
      <c r="BE63" s="61">
        <v>43783</v>
      </c>
      <c r="BF63" s="70">
        <v>63</v>
      </c>
      <c r="BG63" s="61">
        <v>43832</v>
      </c>
      <c r="BH63" s="11"/>
    </row>
    <row r="64" spans="1:60" x14ac:dyDescent="0.3">
      <c r="A64" s="11"/>
      <c r="B64" s="56" t="s">
        <v>252</v>
      </c>
      <c r="C64" s="56" t="s">
        <v>240</v>
      </c>
      <c r="D64" s="56" t="s">
        <v>235</v>
      </c>
      <c r="E64" s="57" t="s">
        <v>73</v>
      </c>
      <c r="F64" s="57" t="s">
        <v>236</v>
      </c>
      <c r="G64" s="58" t="s">
        <v>215</v>
      </c>
      <c r="H64" s="59" t="s">
        <v>237</v>
      </c>
      <c r="I64" s="60" t="s">
        <v>29</v>
      </c>
      <c r="J64" s="60" t="s">
        <v>1</v>
      </c>
      <c r="K64" s="11"/>
      <c r="L64" s="61">
        <v>44021</v>
      </c>
      <c r="M64" s="62">
        <v>1127.0450999997599</v>
      </c>
      <c r="N64" s="63">
        <v>1127.0450999997599</v>
      </c>
      <c r="O64" s="63">
        <v>1131.33149999939</v>
      </c>
      <c r="P64" s="64">
        <f t="shared" si="0"/>
        <v>0.99621119008917158</v>
      </c>
      <c r="Q64" s="61">
        <v>43984</v>
      </c>
      <c r="R64" s="65">
        <v>425489.73800000001</v>
      </c>
      <c r="S64" s="65">
        <v>401644.75426709</v>
      </c>
      <c r="T64" s="11"/>
      <c r="U64" s="66">
        <v>-2.4988317545648902E-4</v>
      </c>
      <c r="V64" s="67">
        <v>3.6372224363731198</v>
      </c>
      <c r="W64" s="66">
        <v>-3.4158956623286899E-5</v>
      </c>
      <c r="X64" s="67">
        <v>2.27496265297304</v>
      </c>
      <c r="Y64" s="66">
        <v>1.2177798844277299E-2</v>
      </c>
      <c r="Z64" s="67">
        <v>18.901717496657501</v>
      </c>
      <c r="AA64" s="66">
        <v>2.64961105822294E-2</v>
      </c>
      <c r="AB64" s="67">
        <v>22.874799209530501</v>
      </c>
      <c r="AC64" s="66">
        <v>5.9700597197661402E-2</v>
      </c>
      <c r="AD64" s="67">
        <v>30.2560249800154</v>
      </c>
      <c r="AE64" s="66">
        <v>8.8310707129567206E-2</v>
      </c>
      <c r="AF64" s="68">
        <v>25.778758324682698</v>
      </c>
      <c r="AG64" s="66">
        <v>5.3753436986880799E-4</v>
      </c>
      <c r="AH64" s="67">
        <v>-1.7877522988783301</v>
      </c>
      <c r="AI64" s="66">
        <v>1.4387160514161199E-2</v>
      </c>
      <c r="AJ64" s="67">
        <v>15.129458532377599</v>
      </c>
      <c r="AK64" s="66">
        <v>0.12704510000010499</v>
      </c>
      <c r="AL64" s="66">
        <v>2.8731138681905601E-2</v>
      </c>
      <c r="AM64" s="67">
        <v>10.7401709287078</v>
      </c>
      <c r="AN64" s="11"/>
      <c r="AO64" s="69">
        <v>6.0958958492847203E-3</v>
      </c>
      <c r="AP64" s="69">
        <v>-8.0786186435943801E-3</v>
      </c>
      <c r="AQ64" s="69">
        <v>8.2007385153701796E-3</v>
      </c>
      <c r="AR64" s="69">
        <v>-6.0824630791103101E-3</v>
      </c>
      <c r="AS64" s="70">
        <v>8</v>
      </c>
      <c r="AT64" s="70">
        <v>4</v>
      </c>
      <c r="AU64" s="70">
        <v>7</v>
      </c>
      <c r="AV64" s="71">
        <v>5</v>
      </c>
      <c r="AW64" s="11"/>
      <c r="AX64" s="72">
        <v>1.44238686845165E-2</v>
      </c>
      <c r="AY64" s="73">
        <v>-0.192991627096262</v>
      </c>
      <c r="AZ64" s="73">
        <v>0.61969378402045505</v>
      </c>
      <c r="BA64" s="73">
        <v>-0.25335239808737198</v>
      </c>
      <c r="BB64" s="64">
        <v>1.48896126811451E-3</v>
      </c>
      <c r="BC64" s="74">
        <v>-2.03954075132788</v>
      </c>
      <c r="BD64" s="61">
        <v>43745</v>
      </c>
      <c r="BE64" s="61">
        <v>43783</v>
      </c>
      <c r="BF64" s="70">
        <v>63</v>
      </c>
      <c r="BG64" s="61">
        <v>43832</v>
      </c>
      <c r="BH64" s="11"/>
    </row>
    <row r="65" spans="1:60" x14ac:dyDescent="0.3">
      <c r="A65" s="11"/>
      <c r="B65" s="56" t="s">
        <v>256</v>
      </c>
      <c r="C65" s="56" t="s">
        <v>242</v>
      </c>
      <c r="D65" s="56" t="s">
        <v>235</v>
      </c>
      <c r="E65" s="57" t="s">
        <v>41</v>
      </c>
      <c r="F65" s="57" t="s">
        <v>236</v>
      </c>
      <c r="G65" s="58" t="s">
        <v>215</v>
      </c>
      <c r="H65" s="59" t="s">
        <v>237</v>
      </c>
      <c r="I65" s="60" t="s">
        <v>29</v>
      </c>
      <c r="J65" s="60" t="s">
        <v>1</v>
      </c>
      <c r="K65" s="11"/>
      <c r="L65" s="61">
        <v>44021</v>
      </c>
      <c r="M65" s="62">
        <v>1110.57090000063</v>
      </c>
      <c r="N65" s="63">
        <v>1110.57090000063</v>
      </c>
      <c r="O65" s="63">
        <v>1115.1438999995601</v>
      </c>
      <c r="P65" s="64">
        <f t="shared" si="0"/>
        <v>0.99589918395380916</v>
      </c>
      <c r="Q65" s="61">
        <v>43984</v>
      </c>
      <c r="R65" s="65">
        <v>6734267.085</v>
      </c>
      <c r="S65" s="65">
        <v>7424475.1094453102</v>
      </c>
      <c r="T65" s="11"/>
      <c r="U65" s="66">
        <v>-2.5844887295534098E-4</v>
      </c>
      <c r="V65" s="67">
        <v>3.6363658666232399</v>
      </c>
      <c r="W65" s="66">
        <v>-2.8805709007429002E-4</v>
      </c>
      <c r="X65" s="67">
        <v>2.2495728396279402</v>
      </c>
      <c r="Y65" s="66">
        <v>1.06194260242773E-2</v>
      </c>
      <c r="Z65" s="67">
        <v>18.745880214643002</v>
      </c>
      <c r="AA65" s="66">
        <v>2.3320355210671599E-2</v>
      </c>
      <c r="AB65" s="67">
        <v>22.5572236723674</v>
      </c>
      <c r="AC65" s="66">
        <v>5.3162785909080398E-2</v>
      </c>
      <c r="AD65" s="67">
        <v>29.602243851142699</v>
      </c>
      <c r="AE65" s="66">
        <v>7.8240924132842296E-2</v>
      </c>
      <c r="AF65" s="68">
        <v>24.771780025010202</v>
      </c>
      <c r="AG65" s="66">
        <v>4.6123678657750101E-4</v>
      </c>
      <c r="AH65" s="67">
        <v>-1.7953820572074599</v>
      </c>
      <c r="AI65" s="66">
        <v>1.2748231725709E-2</v>
      </c>
      <c r="AJ65" s="67">
        <v>14.9655656535324</v>
      </c>
      <c r="AK65" s="66">
        <v>0.110570900000312</v>
      </c>
      <c r="AL65" s="66">
        <v>2.5125767864665201E-2</v>
      </c>
      <c r="AM65" s="67">
        <v>9.6419838557340007</v>
      </c>
      <c r="AN65" s="11"/>
      <c r="AO65" s="69">
        <v>6.0873188467667197E-3</v>
      </c>
      <c r="AP65" s="69">
        <v>-8.0869970479398E-3</v>
      </c>
      <c r="AQ65" s="69">
        <v>7.9361585121659993E-3</v>
      </c>
      <c r="AR65" s="69">
        <v>-6.3432815722990199E-3</v>
      </c>
      <c r="AS65" s="70">
        <v>8</v>
      </c>
      <c r="AT65" s="70">
        <v>4</v>
      </c>
      <c r="AU65" s="70">
        <v>7</v>
      </c>
      <c r="AV65" s="71">
        <v>5</v>
      </c>
      <c r="AW65" s="11"/>
      <c r="AX65" s="72">
        <v>1.44131502998607E-2</v>
      </c>
      <c r="AY65" s="73">
        <v>-0.39366345543521702</v>
      </c>
      <c r="AZ65" s="73">
        <v>0.60916854580500501</v>
      </c>
      <c r="BA65" s="73">
        <v>-0.51405594660627696</v>
      </c>
      <c r="BB65" s="64">
        <v>1.4878387535281899E-3</v>
      </c>
      <c r="BC65" s="74">
        <v>-2.07105518146636</v>
      </c>
      <c r="BD65" s="61">
        <v>43745</v>
      </c>
      <c r="BE65" s="61">
        <v>43783</v>
      </c>
      <c r="BF65" s="70">
        <v>66</v>
      </c>
      <c r="BG65" s="61">
        <v>43837</v>
      </c>
      <c r="BH65" s="11"/>
    </row>
    <row r="66" spans="1:60" x14ac:dyDescent="0.3">
      <c r="A66" s="11"/>
      <c r="B66" s="56" t="s">
        <v>260</v>
      </c>
      <c r="C66" s="56" t="s">
        <v>244</v>
      </c>
      <c r="D66" s="56" t="s">
        <v>235</v>
      </c>
      <c r="E66" s="57" t="s">
        <v>245</v>
      </c>
      <c r="F66" s="57" t="s">
        <v>236</v>
      </c>
      <c r="G66" s="58" t="s">
        <v>215</v>
      </c>
      <c r="H66" s="59" t="s">
        <v>237</v>
      </c>
      <c r="I66" s="60" t="s">
        <v>29</v>
      </c>
      <c r="J66" s="60" t="s">
        <v>1</v>
      </c>
      <c r="K66" s="11"/>
      <c r="L66" s="61">
        <v>44021</v>
      </c>
      <c r="M66" s="62">
        <v>1038.04169999994</v>
      </c>
      <c r="N66" s="63">
        <v>1038.04169999994</v>
      </c>
      <c r="O66" s="63">
        <v>1040.9338000007001</v>
      </c>
      <c r="P66" s="64">
        <f t="shared" si="0"/>
        <v>0.99722162927098901</v>
      </c>
      <c r="Q66" s="61">
        <v>43984</v>
      </c>
      <c r="R66" s="65">
        <v>3019278.8659999999</v>
      </c>
      <c r="S66" s="65">
        <v>1746127.88174805</v>
      </c>
      <c r="T66" s="11"/>
      <c r="U66" s="66">
        <v>-2.22581194975646E-4</v>
      </c>
      <c r="V66" s="67">
        <v>3.6399526344212099</v>
      </c>
      <c r="W66" s="66">
        <v>7.8806483725202302E-4</v>
      </c>
      <c r="X66" s="67">
        <v>2.3571850323605799</v>
      </c>
      <c r="Y66" s="66">
        <v>1.72374645462696E-2</v>
      </c>
      <c r="Z66" s="67">
        <v>19.407684066856699</v>
      </c>
      <c r="AA66" s="66">
        <v>3.68411416420713E-2</v>
      </c>
      <c r="AB66" s="67">
        <v>23.909302315500099</v>
      </c>
      <c r="AC66" s="66"/>
      <c r="AD66" s="67"/>
      <c r="AE66" s="66"/>
      <c r="AF66" s="68"/>
      <c r="AG66" s="66">
        <v>7.8420536738121904E-4</v>
      </c>
      <c r="AH66" s="67">
        <v>-1.7630851991270899</v>
      </c>
      <c r="AI66" s="66">
        <v>1.9709264865014099E-2</v>
      </c>
      <c r="AJ66" s="67">
        <v>15.661668967470201</v>
      </c>
      <c r="AK66" s="66">
        <v>3.8041699999666903E-2</v>
      </c>
      <c r="AL66" s="66">
        <v>3.5866662758053301E-2</v>
      </c>
      <c r="AM66" s="67">
        <v>23.317236598435599</v>
      </c>
      <c r="AN66" s="11"/>
      <c r="AO66" s="69">
        <v>6.1233796495798699E-3</v>
      </c>
      <c r="AP66" s="69">
        <v>-8.05137243878562E-3</v>
      </c>
      <c r="AQ66" s="69">
        <v>9.0575269332475693E-3</v>
      </c>
      <c r="AR66" s="69">
        <v>-5.2378454265635801E-3</v>
      </c>
      <c r="AS66" s="70">
        <v>8</v>
      </c>
      <c r="AT66" s="70">
        <v>4</v>
      </c>
      <c r="AU66" s="70">
        <v>7</v>
      </c>
      <c r="AV66" s="71">
        <v>5</v>
      </c>
      <c r="AW66" s="11"/>
      <c r="AX66" s="72">
        <v>1.4463722646396501E-2</v>
      </c>
      <c r="AY66" s="73">
        <v>0.45844058360580697</v>
      </c>
      <c r="AZ66" s="73">
        <v>0.65396920168313999</v>
      </c>
      <c r="BA66" s="73">
        <v>0.61210835938436503</v>
      </c>
      <c r="BB66" s="64">
        <v>1.4931287851095501E-3</v>
      </c>
      <c r="BC66" s="74">
        <v>-1.9374978665582601</v>
      </c>
      <c r="BD66" s="61">
        <v>43745</v>
      </c>
      <c r="BE66" s="61">
        <v>43783</v>
      </c>
      <c r="BF66" s="70">
        <v>51</v>
      </c>
      <c r="BG66" s="61">
        <v>43816</v>
      </c>
      <c r="BH66" s="11"/>
    </row>
    <row r="67" spans="1:60" x14ac:dyDescent="0.3">
      <c r="A67" s="11"/>
      <c r="B67" s="56" t="s">
        <v>262</v>
      </c>
      <c r="C67" s="56" t="s">
        <v>247</v>
      </c>
      <c r="D67" s="56" t="s">
        <v>235</v>
      </c>
      <c r="E67" s="57" t="s">
        <v>248</v>
      </c>
      <c r="F67" s="57" t="s">
        <v>236</v>
      </c>
      <c r="G67" s="58" t="s">
        <v>215</v>
      </c>
      <c r="H67" s="59" t="s">
        <v>237</v>
      </c>
      <c r="I67" s="60" t="s">
        <v>29</v>
      </c>
      <c r="J67" s="60" t="s">
        <v>1</v>
      </c>
      <c r="K67" s="11"/>
      <c r="L67" s="61">
        <v>44021</v>
      </c>
      <c r="M67" s="62">
        <v>1070.2203999999899</v>
      </c>
      <c r="N67" s="63">
        <v>1070.2203999999899</v>
      </c>
      <c r="O67" s="63">
        <v>1075.1458999998899</v>
      </c>
      <c r="P67" s="64">
        <f t="shared" si="0"/>
        <v>0.99541876130495355</v>
      </c>
      <c r="Q67" s="61">
        <v>43984</v>
      </c>
      <c r="R67" s="65">
        <v>2175598.16</v>
      </c>
      <c r="S67" s="65">
        <v>2178534.8908710899</v>
      </c>
      <c r="T67" s="11"/>
      <c r="U67" s="66">
        <v>-2.7145914464199401E-4</v>
      </c>
      <c r="V67" s="67">
        <v>3.6350648394545702</v>
      </c>
      <c r="W67" s="66">
        <v>-6.7921144182037096E-4</v>
      </c>
      <c r="X67" s="67">
        <v>2.21045740445334</v>
      </c>
      <c r="Y67" s="66">
        <v>8.2234305646124994E-3</v>
      </c>
      <c r="Z67" s="67">
        <v>18.506280668691002</v>
      </c>
      <c r="AA67" s="66">
        <v>1.8447421631208299E-2</v>
      </c>
      <c r="AB67" s="67">
        <v>22.069930314406498</v>
      </c>
      <c r="AC67" s="66">
        <v>4.3170264812943102E-2</v>
      </c>
      <c r="AD67" s="67">
        <v>28.602991741528999</v>
      </c>
      <c r="AE67" s="66">
        <v>6.2910868249673499E-2</v>
      </c>
      <c r="AF67" s="68">
        <v>23.238774436671498</v>
      </c>
      <c r="AG67" s="66">
        <v>3.43785675795516E-4</v>
      </c>
      <c r="AH67" s="67">
        <v>-1.80712716828566</v>
      </c>
      <c r="AI67" s="66">
        <v>1.02285818065866E-2</v>
      </c>
      <c r="AJ67" s="67">
        <v>14.7136006616201</v>
      </c>
      <c r="AK67" s="66">
        <v>1069.22039999962</v>
      </c>
      <c r="AL67" s="66">
        <v>6.2557884861808297</v>
      </c>
      <c r="AM67" s="67">
        <v>106929.19705140599</v>
      </c>
      <c r="AN67" s="11"/>
      <c r="AO67" s="69">
        <v>6.07422927350854E-3</v>
      </c>
      <c r="AP67" s="69">
        <v>-8.09992389531544E-3</v>
      </c>
      <c r="AQ67" s="69">
        <v>7.5288066273060403E-3</v>
      </c>
      <c r="AR67" s="69">
        <v>-6.7449307616698198E-3</v>
      </c>
      <c r="AS67" s="70">
        <v>7</v>
      </c>
      <c r="AT67" s="70">
        <v>5</v>
      </c>
      <c r="AU67" s="70">
        <v>7</v>
      </c>
      <c r="AV67" s="71">
        <v>5</v>
      </c>
      <c r="AW67" s="11"/>
      <c r="AX67" s="72">
        <v>1.4398300967914101E-2</v>
      </c>
      <c r="AY67" s="73">
        <v>-0.702118161485487</v>
      </c>
      <c r="AZ67" s="73">
        <v>0.59301521178440497</v>
      </c>
      <c r="BA67" s="73">
        <v>-0.90932540104222404</v>
      </c>
      <c r="BB67" s="64">
        <v>1.48628156847508E-3</v>
      </c>
      <c r="BC67" s="74">
        <v>-2.1195698882402199</v>
      </c>
      <c r="BD67" s="61">
        <v>43745</v>
      </c>
      <c r="BE67" s="61">
        <v>43783</v>
      </c>
      <c r="BF67" s="70">
        <v>73</v>
      </c>
      <c r="BG67" s="61">
        <v>43846</v>
      </c>
      <c r="BH67" s="11"/>
    </row>
    <row r="68" spans="1:60" x14ac:dyDescent="0.3">
      <c r="A68" s="11"/>
      <c r="B68" s="56" t="s">
        <v>265</v>
      </c>
      <c r="C68" s="56" t="s">
        <v>250</v>
      </c>
      <c r="D68" s="56" t="s">
        <v>235</v>
      </c>
      <c r="E68" s="57" t="s">
        <v>56</v>
      </c>
      <c r="F68" s="57" t="s">
        <v>236</v>
      </c>
      <c r="G68" s="58" t="s">
        <v>215</v>
      </c>
      <c r="H68" s="59" t="s">
        <v>237</v>
      </c>
      <c r="I68" s="60" t="s">
        <v>29</v>
      </c>
      <c r="J68" s="60" t="s">
        <v>251</v>
      </c>
      <c r="K68" s="11"/>
      <c r="L68" s="61">
        <v>44021</v>
      </c>
      <c r="M68" s="62">
        <v>1151.52690000087</v>
      </c>
      <c r="N68" s="63">
        <v>1151.52690000087</v>
      </c>
      <c r="O68" s="63">
        <v>1155.5708000008001</v>
      </c>
      <c r="P68" s="64">
        <f t="shared" si="0"/>
        <v>0.99650051732016132</v>
      </c>
      <c r="Q68" s="61">
        <v>43984</v>
      </c>
      <c r="R68" s="65">
        <v>14730.683000000001</v>
      </c>
      <c r="S68" s="65">
        <v>248307.6518396</v>
      </c>
      <c r="T68" s="11"/>
      <c r="U68" s="66">
        <v>-2.4214151289925201E-4</v>
      </c>
      <c r="V68" s="67">
        <v>3.6379966026288502</v>
      </c>
      <c r="W68" s="66">
        <v>2.01338476472301E-4</v>
      </c>
      <c r="X68" s="67">
        <v>2.2985123962826002</v>
      </c>
      <c r="Y68" s="66">
        <v>1.3622718281112599E-2</v>
      </c>
      <c r="Z68" s="67">
        <v>19.046209440333801</v>
      </c>
      <c r="AA68" s="66">
        <v>2.9443727175021198E-2</v>
      </c>
      <c r="AB68" s="67">
        <v>23.169560868787801</v>
      </c>
      <c r="AC68" s="66">
        <v>6.5784928792709293E-2</v>
      </c>
      <c r="AD68" s="67">
        <v>30.864458139520099</v>
      </c>
      <c r="AE68" s="66">
        <v>9.7711380050895996E-2</v>
      </c>
      <c r="AF68" s="68">
        <v>26.7188256168156</v>
      </c>
      <c r="AG68" s="66">
        <v>6.0817134180979305E-4</v>
      </c>
      <c r="AH68" s="67">
        <v>-1.78068860168423</v>
      </c>
      <c r="AI68" s="66">
        <v>1.5906975973848599E-2</v>
      </c>
      <c r="AJ68" s="67">
        <v>15.281440078353601</v>
      </c>
      <c r="AK68" s="66">
        <v>0.15152690000104499</v>
      </c>
      <c r="AL68" s="66">
        <v>3.17643944908923E-2</v>
      </c>
      <c r="AM68" s="67">
        <v>7.47487514381646</v>
      </c>
      <c r="AN68" s="11"/>
      <c r="AO68" s="69">
        <v>6.1038017138344003E-3</v>
      </c>
      <c r="AP68" s="69">
        <v>-8.0706959988674498E-3</v>
      </c>
      <c r="AQ68" s="69">
        <v>8.4456142722046899E-3</v>
      </c>
      <c r="AR68" s="69">
        <v>-5.8411192230778397E-3</v>
      </c>
      <c r="AS68" s="70">
        <v>8</v>
      </c>
      <c r="AT68" s="70">
        <v>4</v>
      </c>
      <c r="AU68" s="70">
        <v>7</v>
      </c>
      <c r="AV68" s="71">
        <v>5</v>
      </c>
      <c r="AW68" s="11"/>
      <c r="AX68" s="72">
        <v>1.4434393465599001E-2</v>
      </c>
      <c r="AY68" s="73">
        <v>-6.9627168830948003E-3</v>
      </c>
      <c r="AZ68" s="73">
        <v>0.62946364218532802</v>
      </c>
      <c r="BA68" s="73">
        <v>-9.1850579064498596E-3</v>
      </c>
      <c r="BB68" s="64">
        <v>1.49006286049143E-3</v>
      </c>
      <c r="BC68" s="74">
        <v>-2.0103959539483198</v>
      </c>
      <c r="BD68" s="61">
        <v>43745</v>
      </c>
      <c r="BE68" s="61">
        <v>43783</v>
      </c>
      <c r="BF68" s="70">
        <v>63</v>
      </c>
      <c r="BG68" s="61">
        <v>43832</v>
      </c>
      <c r="BH68" s="11"/>
    </row>
    <row r="69" spans="1:60" x14ac:dyDescent="0.3">
      <c r="A69" s="11"/>
      <c r="B69" s="56" t="s">
        <v>268</v>
      </c>
      <c r="C69" s="56" t="s">
        <v>253</v>
      </c>
      <c r="D69" s="56" t="s">
        <v>235</v>
      </c>
      <c r="E69" s="57" t="s">
        <v>254</v>
      </c>
      <c r="F69" s="57" t="s">
        <v>236</v>
      </c>
      <c r="G69" s="58" t="s">
        <v>215</v>
      </c>
      <c r="H69" s="59" t="s">
        <v>237</v>
      </c>
      <c r="I69" s="60" t="s">
        <v>29</v>
      </c>
      <c r="J69" s="60" t="s">
        <v>255</v>
      </c>
      <c r="K69" s="11"/>
      <c r="L69" s="61">
        <v>44021</v>
      </c>
      <c r="M69" s="62">
        <v>1187.21319999918</v>
      </c>
      <c r="N69" s="63">
        <v>1187.21319999918</v>
      </c>
      <c r="O69" s="63">
        <v>1190.70199999958</v>
      </c>
      <c r="P69" s="64">
        <f t="shared" si="0"/>
        <v>0.9970699637689352</v>
      </c>
      <c r="Q69" s="61">
        <v>43984</v>
      </c>
      <c r="R69" s="65">
        <v>5030287.0010000002</v>
      </c>
      <c r="S69" s="65">
        <v>5071493.07191406</v>
      </c>
      <c r="T69" s="11"/>
      <c r="U69" s="66">
        <v>-2.26698097321787E-4</v>
      </c>
      <c r="V69" s="67">
        <v>3.63954094418659</v>
      </c>
      <c r="W69" s="66">
        <v>6.6468614932091398E-4</v>
      </c>
      <c r="X69" s="67">
        <v>2.3448471635674699</v>
      </c>
      <c r="Y69" s="66">
        <v>1.6476897026223E-2</v>
      </c>
      <c r="Z69" s="67">
        <v>19.331627314852099</v>
      </c>
      <c r="AA69" s="66">
        <v>3.5282762821225298E-2</v>
      </c>
      <c r="AB69" s="67">
        <v>23.753464433422799</v>
      </c>
      <c r="AC69" s="66">
        <v>7.7895026612168294E-2</v>
      </c>
      <c r="AD69" s="67">
        <v>32.075467921444201</v>
      </c>
      <c r="AE69" s="66">
        <v>0.116497907012672</v>
      </c>
      <c r="AF69" s="68">
        <v>28.5974783129932</v>
      </c>
      <c r="AG69" s="66">
        <v>7.4718028736242602E-4</v>
      </c>
      <c r="AH69" s="67">
        <v>-1.7667877071289699</v>
      </c>
      <c r="AI69" s="66">
        <v>1.89091716765688E-2</v>
      </c>
      <c r="AJ69" s="67">
        <v>15.5816596486256</v>
      </c>
      <c r="AK69" s="66">
        <v>0.187213199998951</v>
      </c>
      <c r="AL69" s="66">
        <v>3.80175367936317E-2</v>
      </c>
      <c r="AM69" s="67">
        <v>9.9178174519620406</v>
      </c>
      <c r="AN69" s="11"/>
      <c r="AO69" s="69">
        <v>6.1192313860374296E-3</v>
      </c>
      <c r="AP69" s="69">
        <v>-8.0554990581731493E-3</v>
      </c>
      <c r="AQ69" s="69">
        <v>8.9289796396769799E-3</v>
      </c>
      <c r="AR69" s="69">
        <v>-5.36464842571149E-3</v>
      </c>
      <c r="AS69" s="70">
        <v>8</v>
      </c>
      <c r="AT69" s="70">
        <v>4</v>
      </c>
      <c r="AU69" s="70">
        <v>7</v>
      </c>
      <c r="AV69" s="71">
        <v>5</v>
      </c>
      <c r="AW69" s="11"/>
      <c r="AX69" s="72">
        <v>1.44572493895794E-2</v>
      </c>
      <c r="AY69" s="73">
        <v>0.36053687718185801</v>
      </c>
      <c r="AZ69" s="73">
        <v>0.64880621732390897</v>
      </c>
      <c r="BA69" s="73">
        <v>0.480172814191064</v>
      </c>
      <c r="BB69" s="64">
        <v>1.4924523681315799E-3</v>
      </c>
      <c r="BC69" s="74">
        <v>-1.9528110819755999</v>
      </c>
      <c r="BD69" s="61">
        <v>43745</v>
      </c>
      <c r="BE69" s="61">
        <v>43783</v>
      </c>
      <c r="BF69" s="70">
        <v>54</v>
      </c>
      <c r="BG69" s="61">
        <v>43819</v>
      </c>
      <c r="BH69" s="11"/>
    </row>
    <row r="70" spans="1:60" x14ac:dyDescent="0.3">
      <c r="A70" s="11"/>
      <c r="B70" s="56" t="s">
        <v>271</v>
      </c>
      <c r="C70" s="56" t="s">
        <v>257</v>
      </c>
      <c r="D70" s="56" t="s">
        <v>258</v>
      </c>
      <c r="E70" s="57" t="s">
        <v>69</v>
      </c>
      <c r="F70" s="57" t="s">
        <v>65</v>
      </c>
      <c r="G70" s="58" t="s">
        <v>215</v>
      </c>
      <c r="H70" s="59" t="s">
        <v>237</v>
      </c>
      <c r="I70" s="60" t="s">
        <v>29</v>
      </c>
      <c r="J70" s="60" t="s">
        <v>259</v>
      </c>
      <c r="K70" s="11"/>
      <c r="L70" s="61">
        <v>44021</v>
      </c>
      <c r="M70" s="62">
        <v>1051.8738000001799</v>
      </c>
      <c r="N70" s="63">
        <v>1051.8738000001799</v>
      </c>
      <c r="O70" s="63">
        <v>1053.32890000008</v>
      </c>
      <c r="P70" s="64">
        <f t="shared" si="0"/>
        <v>0.99861857013521615</v>
      </c>
      <c r="Q70" s="61">
        <v>43984</v>
      </c>
      <c r="R70" s="65">
        <v>12167464.198999999</v>
      </c>
      <c r="S70" s="65">
        <v>29672134.358968701</v>
      </c>
      <c r="T70" s="11"/>
      <c r="U70" s="66">
        <v>-1.76320859281986E-4</v>
      </c>
      <c r="V70" s="67">
        <v>3.6445786679905701</v>
      </c>
      <c r="W70" s="66">
        <v>3.7693580379709601E-3</v>
      </c>
      <c r="X70" s="67">
        <v>2.65531435243247</v>
      </c>
      <c r="Y70" s="66">
        <v>1.3727927691434201E-2</v>
      </c>
      <c r="Z70" s="67">
        <v>19.056730381358602</v>
      </c>
      <c r="AA70" s="66">
        <v>3.3514753964482197E-2</v>
      </c>
      <c r="AB70" s="67">
        <v>23.576663547748499</v>
      </c>
      <c r="AC70" s="66"/>
      <c r="AD70" s="67"/>
      <c r="AE70" s="66"/>
      <c r="AF70" s="68"/>
      <c r="AG70" s="66">
        <v>1.46086112727062E-3</v>
      </c>
      <c r="AH70" s="67">
        <v>-1.69541962313815</v>
      </c>
      <c r="AI70" s="66">
        <v>1.55490328634187E-2</v>
      </c>
      <c r="AJ70" s="67">
        <v>15.245645767310601</v>
      </c>
      <c r="AK70" s="66">
        <v>5.1719092121857102E-2</v>
      </c>
      <c r="AL70" s="66">
        <v>2.7055681677666098E-2</v>
      </c>
      <c r="AM70" s="67">
        <v>28.549936811672499</v>
      </c>
      <c r="AN70" s="11"/>
      <c r="AO70" s="69">
        <v>6.9942247919243502E-3</v>
      </c>
      <c r="AP70" s="69">
        <v>-8.9152672644559096E-3</v>
      </c>
      <c r="AQ70" s="69">
        <v>7.8855213432689197E-3</v>
      </c>
      <c r="AR70" s="69">
        <v>-5.4538837794098098E-3</v>
      </c>
      <c r="AS70" s="70">
        <v>8</v>
      </c>
      <c r="AT70" s="70">
        <v>4</v>
      </c>
      <c r="AU70" s="70">
        <v>7</v>
      </c>
      <c r="AV70" s="71">
        <v>5</v>
      </c>
      <c r="AW70" s="11"/>
      <c r="AX70" s="72">
        <v>1.5977406942056401E-2</v>
      </c>
      <c r="AY70" s="73">
        <v>0.18892241502476301</v>
      </c>
      <c r="AZ70" s="73">
        <v>0.64302504539591598</v>
      </c>
      <c r="BA70" s="73">
        <v>0.25043624508543899</v>
      </c>
      <c r="BB70" s="64">
        <v>1.64926640497924E-3</v>
      </c>
      <c r="BC70" s="74">
        <v>-1.9419619253385501</v>
      </c>
      <c r="BD70" s="61">
        <v>43745</v>
      </c>
      <c r="BE70" s="61">
        <v>43783</v>
      </c>
      <c r="BF70" s="70">
        <v>50</v>
      </c>
      <c r="BG70" s="61">
        <v>43815</v>
      </c>
      <c r="BH70" s="11"/>
    </row>
    <row r="71" spans="1:60" x14ac:dyDescent="0.3">
      <c r="A71" s="11"/>
      <c r="B71" s="56" t="s">
        <v>274</v>
      </c>
      <c r="C71" s="56" t="s">
        <v>261</v>
      </c>
      <c r="D71" s="56" t="s">
        <v>258</v>
      </c>
      <c r="E71" s="57" t="s">
        <v>73</v>
      </c>
      <c r="F71" s="57" t="s">
        <v>65</v>
      </c>
      <c r="G71" s="58" t="s">
        <v>215</v>
      </c>
      <c r="H71" s="59" t="s">
        <v>237</v>
      </c>
      <c r="I71" s="60" t="s">
        <v>29</v>
      </c>
      <c r="J71" s="60" t="s">
        <v>1</v>
      </c>
      <c r="K71" s="11"/>
      <c r="L71" s="61">
        <v>44021</v>
      </c>
      <c r="M71" s="62">
        <v>1199.91499999911</v>
      </c>
      <c r="N71" s="63">
        <v>1199.91499999911</v>
      </c>
      <c r="O71" s="63">
        <v>1202.4888000004</v>
      </c>
      <c r="P71" s="64">
        <f t="shared" ref="P71:P134" si="1">IFERROR(N71/O71,"")</f>
        <v>0.99785960584307387</v>
      </c>
      <c r="Q71" s="61">
        <v>43984</v>
      </c>
      <c r="R71" s="65">
        <v>1106549.1140000001</v>
      </c>
      <c r="S71" s="65">
        <v>592044.73058789095</v>
      </c>
      <c r="T71" s="11"/>
      <c r="U71" s="66">
        <v>-1.9680853620229801E-4</v>
      </c>
      <c r="V71" s="67">
        <v>3.6425299002985398</v>
      </c>
      <c r="W71" s="66">
        <v>3.15078541461844E-3</v>
      </c>
      <c r="X71" s="67">
        <v>2.5934570900972198</v>
      </c>
      <c r="Y71" s="66">
        <v>9.9439390887709998E-3</v>
      </c>
      <c r="Z71" s="67">
        <v>18.678331521106902</v>
      </c>
      <c r="AA71" s="66">
        <v>2.5939380300769699E-2</v>
      </c>
      <c r="AB71" s="67">
        <v>22.819126181362702</v>
      </c>
      <c r="AC71" s="66">
        <v>5.75164915953792E-2</v>
      </c>
      <c r="AD71" s="67">
        <v>30.037614419765301</v>
      </c>
      <c r="AE71" s="66">
        <v>8.5151837512967204E-2</v>
      </c>
      <c r="AF71" s="68">
        <v>25.462871363008201</v>
      </c>
      <c r="AG71" s="66">
        <v>1.2756320720654899E-3</v>
      </c>
      <c r="AH71" s="67">
        <v>-1.71394252865866</v>
      </c>
      <c r="AI71" s="66">
        <v>1.15710853951896E-2</v>
      </c>
      <c r="AJ71" s="67">
        <v>14.847851020487701</v>
      </c>
      <c r="AK71" s="66">
        <v>0.19991499999916401</v>
      </c>
      <c r="AL71" s="66">
        <v>3.7856900013139197E-2</v>
      </c>
      <c r="AM71" s="67">
        <v>13.7062946747319</v>
      </c>
      <c r="AN71" s="11"/>
      <c r="AO71" s="69">
        <v>6.9734604821860601E-3</v>
      </c>
      <c r="AP71" s="69">
        <v>-8.9356149173909199E-3</v>
      </c>
      <c r="AQ71" s="69">
        <v>7.2437108101439697E-3</v>
      </c>
      <c r="AR71" s="69">
        <v>-6.0867135680382498E-3</v>
      </c>
      <c r="AS71" s="70">
        <v>8</v>
      </c>
      <c r="AT71" s="70">
        <v>4</v>
      </c>
      <c r="AU71" s="70">
        <v>7</v>
      </c>
      <c r="AV71" s="71">
        <v>5</v>
      </c>
      <c r="AW71" s="11"/>
      <c r="AX71" s="72">
        <v>1.59518321082396E-2</v>
      </c>
      <c r="AY71" s="73">
        <v>-0.24218619936209501</v>
      </c>
      <c r="AZ71" s="73">
        <v>0.61793495338133697</v>
      </c>
      <c r="BA71" s="73">
        <v>-0.31743173544418801</v>
      </c>
      <c r="BB71" s="64">
        <v>1.6465851195198401E-3</v>
      </c>
      <c r="BC71" s="74">
        <v>-2.0184395339201702</v>
      </c>
      <c r="BD71" s="61">
        <v>43745</v>
      </c>
      <c r="BE71" s="61">
        <v>43783</v>
      </c>
      <c r="BF71" s="70">
        <v>59</v>
      </c>
      <c r="BG71" s="61">
        <v>43826</v>
      </c>
      <c r="BH71" s="11"/>
    </row>
    <row r="72" spans="1:60" x14ac:dyDescent="0.3">
      <c r="A72" s="11"/>
      <c r="B72" s="56" t="s">
        <v>281</v>
      </c>
      <c r="C72" s="56" t="s">
        <v>263</v>
      </c>
      <c r="D72" s="56" t="s">
        <v>258</v>
      </c>
      <c r="E72" s="57" t="s">
        <v>76</v>
      </c>
      <c r="F72" s="57" t="s">
        <v>65</v>
      </c>
      <c r="G72" s="58" t="s">
        <v>215</v>
      </c>
      <c r="H72" s="59" t="s">
        <v>237</v>
      </c>
      <c r="I72" s="60" t="s">
        <v>29</v>
      </c>
      <c r="J72" s="60" t="s">
        <v>264</v>
      </c>
      <c r="K72" s="11"/>
      <c r="L72" s="61">
        <v>44021</v>
      </c>
      <c r="M72" s="62">
        <v>1156.0897000003599</v>
      </c>
      <c r="N72" s="63">
        <v>1156.0897000003599</v>
      </c>
      <c r="O72" s="63">
        <v>1158.5085000004599</v>
      </c>
      <c r="P72" s="64">
        <f t="shared" si="1"/>
        <v>0.99791214307007758</v>
      </c>
      <c r="Q72" s="61">
        <v>43984</v>
      </c>
      <c r="R72" s="65">
        <v>48054594.266000003</v>
      </c>
      <c r="S72" s="65">
        <v>37989130.178874999</v>
      </c>
      <c r="T72" s="11"/>
      <c r="U72" s="66">
        <v>-1.95448353224492E-4</v>
      </c>
      <c r="V72" s="67">
        <v>3.6426659185963199</v>
      </c>
      <c r="W72" s="66">
        <v>3.1935699244058902E-3</v>
      </c>
      <c r="X72" s="67">
        <v>2.5977355410759602</v>
      </c>
      <c r="Y72" s="66">
        <v>1.02054289091029E-2</v>
      </c>
      <c r="Z72" s="67">
        <v>18.7044805031328</v>
      </c>
      <c r="AA72" s="66">
        <v>2.6851322134462001E-2</v>
      </c>
      <c r="AB72" s="67">
        <v>22.910320364753701</v>
      </c>
      <c r="AC72" s="66">
        <v>5.8985883513742003E-2</v>
      </c>
      <c r="AD72" s="67">
        <v>30.184553611616099</v>
      </c>
      <c r="AE72" s="66">
        <v>8.7205961113795596E-2</v>
      </c>
      <c r="AF72" s="68">
        <v>25.668283723091001</v>
      </c>
      <c r="AG72" s="66">
        <v>1.2884959487564601E-3</v>
      </c>
      <c r="AH72" s="67">
        <v>-1.71265614098957</v>
      </c>
      <c r="AI72" s="66">
        <v>1.1862555264087899E-2</v>
      </c>
      <c r="AJ72" s="67">
        <v>14.8769980073703</v>
      </c>
      <c r="AK72" s="66">
        <v>0.15608970000001099</v>
      </c>
      <c r="AL72" s="66">
        <v>3.0062908175750601E-2</v>
      </c>
      <c r="AM72" s="67">
        <v>9.4074135278933699</v>
      </c>
      <c r="AN72" s="11"/>
      <c r="AO72" s="69">
        <v>6.9748793139296997E-3</v>
      </c>
      <c r="AP72" s="69">
        <v>-8.9342987057534594E-3</v>
      </c>
      <c r="AQ72" s="69">
        <v>7.2881459418567803E-3</v>
      </c>
      <c r="AR72" s="69">
        <v>-6.0450391092672397E-3</v>
      </c>
      <c r="AS72" s="70">
        <v>8</v>
      </c>
      <c r="AT72" s="70">
        <v>4</v>
      </c>
      <c r="AU72" s="70">
        <v>7</v>
      </c>
      <c r="AV72" s="71">
        <v>5</v>
      </c>
      <c r="AW72" s="11"/>
      <c r="AX72" s="72">
        <v>1.5957524645709799E-2</v>
      </c>
      <c r="AY72" s="73">
        <v>-0.19183112015343801</v>
      </c>
      <c r="AZ72" s="73">
        <v>0.62084446805965898</v>
      </c>
      <c r="BA72" s="73">
        <v>-0.25172399031225701</v>
      </c>
      <c r="BB72" s="64">
        <v>1.64717557189078E-3</v>
      </c>
      <c r="BC72" s="74">
        <v>-2.0133943642977101</v>
      </c>
      <c r="BD72" s="61">
        <v>43745</v>
      </c>
      <c r="BE72" s="61">
        <v>43783</v>
      </c>
      <c r="BF72" s="70">
        <v>51</v>
      </c>
      <c r="BG72" s="61">
        <v>43816</v>
      </c>
      <c r="BH72" s="11"/>
    </row>
    <row r="73" spans="1:60" x14ac:dyDescent="0.3">
      <c r="A73" s="11"/>
      <c r="B73" s="56" t="s">
        <v>285</v>
      </c>
      <c r="C73" s="56" t="s">
        <v>266</v>
      </c>
      <c r="D73" s="56" t="s">
        <v>258</v>
      </c>
      <c r="E73" s="57" t="s">
        <v>79</v>
      </c>
      <c r="F73" s="57" t="s">
        <v>65</v>
      </c>
      <c r="G73" s="58" t="s">
        <v>215</v>
      </c>
      <c r="H73" s="59" t="s">
        <v>237</v>
      </c>
      <c r="I73" s="60" t="s">
        <v>29</v>
      </c>
      <c r="J73" s="60" t="s">
        <v>267</v>
      </c>
      <c r="K73" s="11"/>
      <c r="L73" s="61">
        <v>44021</v>
      </c>
      <c r="M73" s="62">
        <v>1094.6328999996199</v>
      </c>
      <c r="N73" s="63">
        <v>1094.6328999996199</v>
      </c>
      <c r="O73" s="63">
        <v>1097.5895000006999</v>
      </c>
      <c r="P73" s="64">
        <f t="shared" si="1"/>
        <v>0.99730627889472512</v>
      </c>
      <c r="Q73" s="61">
        <v>43976</v>
      </c>
      <c r="R73" s="65">
        <v>8610498.5800000001</v>
      </c>
      <c r="S73" s="65">
        <v>13377835.45125</v>
      </c>
      <c r="T73" s="11"/>
      <c r="U73" s="66">
        <v>-2.0915879940730501E-4</v>
      </c>
      <c r="V73" s="67">
        <v>3.64129487397804</v>
      </c>
      <c r="W73" s="66">
        <v>2.7797766288131199E-3</v>
      </c>
      <c r="X73" s="67">
        <v>2.55635621151669</v>
      </c>
      <c r="Y73" s="66">
        <v>7.6801774848718196E-3</v>
      </c>
      <c r="Z73" s="67">
        <v>18.4519553607097</v>
      </c>
      <c r="AA73" s="66">
        <v>2.1319234961993099E-2</v>
      </c>
      <c r="AB73" s="67">
        <v>22.3571116474923</v>
      </c>
      <c r="AC73" s="66">
        <v>4.8027334059952402E-2</v>
      </c>
      <c r="AD73" s="67">
        <v>29.088698666222601</v>
      </c>
      <c r="AE73" s="66">
        <v>7.05595485978847E-2</v>
      </c>
      <c r="AF73" s="68">
        <v>24.003642471507199</v>
      </c>
      <c r="AG73" s="66">
        <v>1.16448411245074E-3</v>
      </c>
      <c r="AH73" s="67">
        <v>-1.7250573246201399</v>
      </c>
      <c r="AI73" s="66">
        <v>9.19170286033477E-3</v>
      </c>
      <c r="AJ73" s="67">
        <v>14.6099127670022</v>
      </c>
      <c r="AK73" s="66">
        <v>9.4277259890077403E-2</v>
      </c>
      <c r="AL73" s="66">
        <v>2.4394399988523201E-2</v>
      </c>
      <c r="AM73" s="67">
        <v>12.832460145640701</v>
      </c>
      <c r="AN73" s="11"/>
      <c r="AO73" s="69">
        <v>6.9610992359230303E-3</v>
      </c>
      <c r="AP73" s="69">
        <v>-8.9479351672707708E-3</v>
      </c>
      <c r="AQ73" s="69">
        <v>6.8588883041229599E-3</v>
      </c>
      <c r="AR73" s="69">
        <v>-6.4670245637898898E-3</v>
      </c>
      <c r="AS73" s="70">
        <v>8</v>
      </c>
      <c r="AT73" s="70">
        <v>4</v>
      </c>
      <c r="AU73" s="70">
        <v>7</v>
      </c>
      <c r="AV73" s="71">
        <v>5</v>
      </c>
      <c r="AW73" s="11"/>
      <c r="AX73" s="72">
        <v>1.5938838723031999E-2</v>
      </c>
      <c r="AY73" s="73">
        <v>-0.506116750759247</v>
      </c>
      <c r="AZ73" s="73">
        <v>0.60260788837604196</v>
      </c>
      <c r="BA73" s="73">
        <v>-0.65880838646808104</v>
      </c>
      <c r="BB73" s="64">
        <v>1.6452199643708801E-3</v>
      </c>
      <c r="BC73" s="74">
        <v>-2.0643908787787999</v>
      </c>
      <c r="BD73" s="61">
        <v>43745</v>
      </c>
      <c r="BE73" s="61">
        <v>43783</v>
      </c>
      <c r="BF73" s="70">
        <v>63</v>
      </c>
      <c r="BG73" s="61">
        <v>43832</v>
      </c>
      <c r="BH73" s="11"/>
    </row>
    <row r="74" spans="1:60" x14ac:dyDescent="0.3">
      <c r="A74" s="11"/>
      <c r="B74" s="56" t="s">
        <v>289</v>
      </c>
      <c r="C74" s="56" t="s">
        <v>269</v>
      </c>
      <c r="D74" s="56" t="s">
        <v>258</v>
      </c>
      <c r="E74" s="57" t="s">
        <v>87</v>
      </c>
      <c r="F74" s="57" t="s">
        <v>65</v>
      </c>
      <c r="G74" s="58" t="s">
        <v>215</v>
      </c>
      <c r="H74" s="59" t="s">
        <v>237</v>
      </c>
      <c r="I74" s="60" t="s">
        <v>29</v>
      </c>
      <c r="J74" s="60" t="s">
        <v>270</v>
      </c>
      <c r="K74" s="11"/>
      <c r="L74" s="61">
        <v>44021</v>
      </c>
      <c r="M74" s="62">
        <v>1128.97220000066</v>
      </c>
      <c r="N74" s="63">
        <v>1128.97220000066</v>
      </c>
      <c r="O74" s="63">
        <v>1132.0215000007299</v>
      </c>
      <c r="P74" s="64">
        <f t="shared" si="1"/>
        <v>0.99730632324556734</v>
      </c>
      <c r="Q74" s="61">
        <v>43976</v>
      </c>
      <c r="R74" s="65">
        <v>53803678.421999998</v>
      </c>
      <c r="S74" s="65">
        <v>49385788.812624998</v>
      </c>
      <c r="T74" s="11"/>
      <c r="U74" s="66">
        <v>-2.09173080293112E-4</v>
      </c>
      <c r="V74" s="67">
        <v>3.6412934458894601</v>
      </c>
      <c r="W74" s="66">
        <v>2.7797846705652799E-3</v>
      </c>
      <c r="X74" s="67">
        <v>2.5563570156919</v>
      </c>
      <c r="Y74" s="66">
        <v>7.6803377178293903E-3</v>
      </c>
      <c r="Z74" s="67">
        <v>18.451971383998199</v>
      </c>
      <c r="AA74" s="66">
        <v>2.13193219478853E-2</v>
      </c>
      <c r="AB74" s="67">
        <v>22.357120346074201</v>
      </c>
      <c r="AC74" s="66">
        <v>4.8027385657405802E-2</v>
      </c>
      <c r="AD74" s="67">
        <v>29.088703825982499</v>
      </c>
      <c r="AE74" s="66">
        <v>7.0559680383667001E-2</v>
      </c>
      <c r="AF74" s="68">
        <v>24.0036556500709</v>
      </c>
      <c r="AG74" s="66">
        <v>1.16453644295689E-3</v>
      </c>
      <c r="AH74" s="67">
        <v>-1.72505209156952</v>
      </c>
      <c r="AI74" s="66">
        <v>9.1918275084026408E-3</v>
      </c>
      <c r="AJ74" s="67">
        <v>14.609925231808999</v>
      </c>
      <c r="AK74" s="66">
        <v>0.12897220000013501</v>
      </c>
      <c r="AL74" s="66">
        <v>2.5061546748474901E-2</v>
      </c>
      <c r="AM74" s="67">
        <v>7.0228697002676199</v>
      </c>
      <c r="AN74" s="11"/>
      <c r="AO74" s="69">
        <v>6.9610696191375601E-3</v>
      </c>
      <c r="AP74" s="69">
        <v>-8.9478619320288999E-3</v>
      </c>
      <c r="AQ74" s="69">
        <v>6.8588232152251303E-3</v>
      </c>
      <c r="AR74" s="69">
        <v>-6.4670634028516404E-3</v>
      </c>
      <c r="AS74" s="70">
        <v>8</v>
      </c>
      <c r="AT74" s="70">
        <v>4</v>
      </c>
      <c r="AU74" s="70">
        <v>7</v>
      </c>
      <c r="AV74" s="71">
        <v>5</v>
      </c>
      <c r="AW74" s="11"/>
      <c r="AX74" s="72">
        <v>1.5938832487390801E-2</v>
      </c>
      <c r="AY74" s="73">
        <v>-0.50612592119523503</v>
      </c>
      <c r="AZ74" s="73">
        <v>0.60260808703605995</v>
      </c>
      <c r="BA74" s="73">
        <v>-0.65882016154409895</v>
      </c>
      <c r="BB74" s="64">
        <v>1.6452193533041299E-3</v>
      </c>
      <c r="BC74" s="74">
        <v>-2.0643886373072702</v>
      </c>
      <c r="BD74" s="61">
        <v>43745</v>
      </c>
      <c r="BE74" s="61">
        <v>43783</v>
      </c>
      <c r="BF74" s="70">
        <v>63</v>
      </c>
      <c r="BG74" s="61">
        <v>43832</v>
      </c>
      <c r="BH74" s="11"/>
    </row>
    <row r="75" spans="1:60" x14ac:dyDescent="0.3">
      <c r="A75" s="11"/>
      <c r="B75" s="56" t="s">
        <v>293</v>
      </c>
      <c r="C75" s="56" t="s">
        <v>272</v>
      </c>
      <c r="D75" s="56" t="s">
        <v>258</v>
      </c>
      <c r="E75" s="57" t="s">
        <v>90</v>
      </c>
      <c r="F75" s="57" t="s">
        <v>65</v>
      </c>
      <c r="G75" s="58" t="s">
        <v>215</v>
      </c>
      <c r="H75" s="59" t="s">
        <v>237</v>
      </c>
      <c r="I75" s="60" t="s">
        <v>29</v>
      </c>
      <c r="J75" s="60" t="s">
        <v>273</v>
      </c>
      <c r="K75" s="11"/>
      <c r="L75" s="61">
        <v>44021</v>
      </c>
      <c r="M75" s="62">
        <v>1152.2478000000101</v>
      </c>
      <c r="N75" s="63">
        <v>1152.2478000000101</v>
      </c>
      <c r="O75" s="63">
        <v>1155.92989999987</v>
      </c>
      <c r="P75" s="64">
        <f t="shared" si="1"/>
        <v>0.9968145992245202</v>
      </c>
      <c r="Q75" s="61">
        <v>43976</v>
      </c>
      <c r="R75" s="65">
        <v>63541176.788000003</v>
      </c>
      <c r="S75" s="65">
        <v>58312093.706562497</v>
      </c>
      <c r="T75" s="11"/>
      <c r="U75" s="66">
        <v>-2.2012986482877799E-4</v>
      </c>
      <c r="V75" s="67">
        <v>3.6401977674358901</v>
      </c>
      <c r="W75" s="66">
        <v>2.4501677562511798E-3</v>
      </c>
      <c r="X75" s="67">
        <v>2.5233953242604898</v>
      </c>
      <c r="Y75" s="66">
        <v>5.6723607885942303E-3</v>
      </c>
      <c r="Z75" s="67">
        <v>18.251173691096501</v>
      </c>
      <c r="AA75" s="66">
        <v>1.72309406880231E-2</v>
      </c>
      <c r="AB75" s="67">
        <v>21.9482822201098</v>
      </c>
      <c r="AC75" s="66">
        <v>3.9664881240241798E-2</v>
      </c>
      <c r="AD75" s="67">
        <v>28.252453384251599</v>
      </c>
      <c r="AE75" s="66">
        <v>5.77544681200379E-2</v>
      </c>
      <c r="AF75" s="68">
        <v>22.723134423722499</v>
      </c>
      <c r="AG75" s="66">
        <v>1.0657493603503101E-3</v>
      </c>
      <c r="AH75" s="67">
        <v>-1.7349307998301799</v>
      </c>
      <c r="AI75" s="66">
        <v>7.0815294020576403E-3</v>
      </c>
      <c r="AJ75" s="67">
        <v>14.3988954211673</v>
      </c>
      <c r="AK75" s="66">
        <v>0.15224780000062299</v>
      </c>
      <c r="AL75" s="66">
        <v>2.9314736841115501E-2</v>
      </c>
      <c r="AM75" s="67">
        <v>8.9395746748778002</v>
      </c>
      <c r="AN75" s="11"/>
      <c r="AO75" s="69">
        <v>6.9500296867772704E-3</v>
      </c>
      <c r="AP75" s="69">
        <v>-8.9587513166407007E-3</v>
      </c>
      <c r="AQ75" s="69">
        <v>6.5168556157004804E-3</v>
      </c>
      <c r="AR75" s="69">
        <v>-6.8044893123442298E-3</v>
      </c>
      <c r="AS75" s="70">
        <v>8</v>
      </c>
      <c r="AT75" s="70">
        <v>4</v>
      </c>
      <c r="AU75" s="70">
        <v>7</v>
      </c>
      <c r="AV75" s="71">
        <v>5</v>
      </c>
      <c r="AW75" s="11"/>
      <c r="AX75" s="72">
        <v>1.5928485253716599E-2</v>
      </c>
      <c r="AY75" s="73">
        <v>-0.73999326118155295</v>
      </c>
      <c r="AZ75" s="73">
        <v>0.58904341240304303</v>
      </c>
      <c r="BA75" s="73">
        <v>-0.95730667777752398</v>
      </c>
      <c r="BB75" s="64">
        <v>1.6441303523492901E-3</v>
      </c>
      <c r="BC75" s="74">
        <v>-2.1051646004016198</v>
      </c>
      <c r="BD75" s="61">
        <v>43745</v>
      </c>
      <c r="BE75" s="61">
        <v>43783</v>
      </c>
      <c r="BF75" s="70">
        <v>70</v>
      </c>
      <c r="BG75" s="61">
        <v>43843</v>
      </c>
      <c r="BH75" s="11"/>
    </row>
    <row r="76" spans="1:60" x14ac:dyDescent="0.3">
      <c r="A76" s="11"/>
      <c r="B76" s="56" t="s">
        <v>297</v>
      </c>
      <c r="C76" s="56" t="s">
        <v>275</v>
      </c>
      <c r="D76" s="56" t="s">
        <v>276</v>
      </c>
      <c r="E76" s="57" t="s">
        <v>277</v>
      </c>
      <c r="F76" s="57" t="s">
        <v>278</v>
      </c>
      <c r="G76" s="58" t="s">
        <v>111</v>
      </c>
      <c r="H76" s="59" t="s">
        <v>279</v>
      </c>
      <c r="I76" s="60" t="s">
        <v>29</v>
      </c>
      <c r="J76" s="60" t="s">
        <v>280</v>
      </c>
      <c r="K76" s="11"/>
      <c r="L76" s="61">
        <v>44021</v>
      </c>
      <c r="M76" s="62">
        <v>1107.2656999994099</v>
      </c>
      <c r="N76" s="63">
        <v>1107.2656999994099</v>
      </c>
      <c r="O76" s="63">
        <v>1110.57090000063</v>
      </c>
      <c r="P76" s="64">
        <f t="shared" si="1"/>
        <v>0.99702387303573481</v>
      </c>
      <c r="Q76" s="61">
        <v>44001</v>
      </c>
      <c r="R76" s="65">
        <v>127416323.302</v>
      </c>
      <c r="S76" s="65">
        <v>142959761.21274999</v>
      </c>
      <c r="T76" s="11"/>
      <c r="U76" s="66">
        <v>-2.1416813469841102E-3</v>
      </c>
      <c r="V76" s="67">
        <v>3.4480426192203599</v>
      </c>
      <c r="W76" s="66">
        <v>4.1989385790657304E-3</v>
      </c>
      <c r="X76" s="67">
        <v>2.6982724065419501</v>
      </c>
      <c r="Y76" s="66">
        <v>4.0619925317514599E-2</v>
      </c>
      <c r="Z76" s="67">
        <v>21.745930143981202</v>
      </c>
      <c r="AA76" s="66">
        <v>4.6797544518995003E-2</v>
      </c>
      <c r="AB76" s="67">
        <v>24.9049426031997</v>
      </c>
      <c r="AC76" s="66">
        <v>8.5659235590428595E-2</v>
      </c>
      <c r="AD76" s="67">
        <v>32.851888819306602</v>
      </c>
      <c r="AE76" s="66"/>
      <c r="AF76" s="68"/>
      <c r="AG76" s="66">
        <v>-1.3522252247639701E-3</v>
      </c>
      <c r="AH76" s="67">
        <v>-1.9767282583416099</v>
      </c>
      <c r="AI76" s="66">
        <v>3.8739923378670903E-2</v>
      </c>
      <c r="AJ76" s="67">
        <v>17.5647348188213</v>
      </c>
      <c r="AK76" s="66">
        <v>0.10726569999867901</v>
      </c>
      <c r="AL76" s="66">
        <v>3.9427913850886398E-2</v>
      </c>
      <c r="AM76" s="67">
        <v>37.912137054081498</v>
      </c>
      <c r="AN76" s="11"/>
      <c r="AO76" s="69">
        <v>7.2934337022161301E-3</v>
      </c>
      <c r="AP76" s="69">
        <v>-8.6274734894686792E-3</v>
      </c>
      <c r="AQ76" s="69">
        <v>2.29876533721836E-2</v>
      </c>
      <c r="AR76" s="69">
        <v>-5.9585780136330903E-3</v>
      </c>
      <c r="AS76" s="70">
        <v>8</v>
      </c>
      <c r="AT76" s="70">
        <v>4</v>
      </c>
      <c r="AU76" s="70">
        <v>7</v>
      </c>
      <c r="AV76" s="71">
        <v>5</v>
      </c>
      <c r="AW76" s="11"/>
      <c r="AX76" s="72">
        <v>2.2663908979047801E-2</v>
      </c>
      <c r="AY76" s="73">
        <v>0.81659975698949006</v>
      </c>
      <c r="AZ76" s="73">
        <v>0.693231634780204</v>
      </c>
      <c r="BA76" s="73">
        <v>1.15959732422743</v>
      </c>
      <c r="BB76" s="64">
        <v>2.3407523562059399E-3</v>
      </c>
      <c r="BC76" s="74">
        <v>-1.7933537592889499</v>
      </c>
      <c r="BD76" s="61">
        <v>43907</v>
      </c>
      <c r="BE76" s="61">
        <v>43913</v>
      </c>
      <c r="BF76" s="70">
        <v>19</v>
      </c>
      <c r="BG76" s="61">
        <v>43934</v>
      </c>
      <c r="BH76" s="11"/>
    </row>
    <row r="77" spans="1:60" x14ac:dyDescent="0.3">
      <c r="A77" s="11"/>
      <c r="B77" s="56" t="s">
        <v>304</v>
      </c>
      <c r="C77" s="56" t="s">
        <v>282</v>
      </c>
      <c r="D77" s="56" t="s">
        <v>276</v>
      </c>
      <c r="E77" s="57" t="s">
        <v>283</v>
      </c>
      <c r="F77" s="57" t="s">
        <v>278</v>
      </c>
      <c r="G77" s="58" t="s">
        <v>111</v>
      </c>
      <c r="H77" s="59" t="s">
        <v>279</v>
      </c>
      <c r="I77" s="60" t="s">
        <v>29</v>
      </c>
      <c r="J77" s="60" t="s">
        <v>284</v>
      </c>
      <c r="K77" s="11"/>
      <c r="L77" s="61">
        <v>44021</v>
      </c>
      <c r="M77" s="62">
        <v>1004.4510000003499</v>
      </c>
      <c r="N77" s="63">
        <v>1004.4510000003499</v>
      </c>
      <c r="O77" s="63">
        <v>1004.4510000003499</v>
      </c>
      <c r="P77" s="64">
        <f t="shared" si="1"/>
        <v>1</v>
      </c>
      <c r="Q77" s="61">
        <v>44021</v>
      </c>
      <c r="R77" s="65">
        <v>0</v>
      </c>
      <c r="S77" s="65">
        <v>0</v>
      </c>
      <c r="T77" s="11"/>
      <c r="U77" s="66">
        <v>0</v>
      </c>
      <c r="V77" s="67">
        <v>3.66221075391877</v>
      </c>
      <c r="W77" s="66">
        <v>0</v>
      </c>
      <c r="X77" s="67">
        <v>2.27837854863537</v>
      </c>
      <c r="Y77" s="66">
        <v>0</v>
      </c>
      <c r="Z77" s="67">
        <v>17.6839376122225</v>
      </c>
      <c r="AA77" s="66">
        <v>0</v>
      </c>
      <c r="AB77" s="67">
        <v>20.225188151293001</v>
      </c>
      <c r="AC77" s="66">
        <v>0</v>
      </c>
      <c r="AD77" s="67">
        <v>24.2859652602347</v>
      </c>
      <c r="AE77" s="66"/>
      <c r="AF77" s="68"/>
      <c r="AG77" s="66">
        <v>0</v>
      </c>
      <c r="AH77" s="67">
        <v>-1.84150573586521</v>
      </c>
      <c r="AI77" s="66">
        <v>0</v>
      </c>
      <c r="AJ77" s="67">
        <v>13.6907424809615</v>
      </c>
      <c r="AK77" s="66">
        <v>4.4510000006994198E-3</v>
      </c>
      <c r="AL77" s="66">
        <v>1.6544884965696801E-3</v>
      </c>
      <c r="AM77" s="67">
        <v>18.577180238469701</v>
      </c>
      <c r="AN77" s="11"/>
      <c r="AO77" s="69">
        <v>0</v>
      </c>
      <c r="AP77" s="69">
        <v>0</v>
      </c>
      <c r="AQ77" s="69">
        <v>0</v>
      </c>
      <c r="AR77" s="69">
        <v>0</v>
      </c>
      <c r="AS77" s="70">
        <v>0</v>
      </c>
      <c r="AT77" s="70">
        <v>0</v>
      </c>
      <c r="AU77" s="70">
        <v>7</v>
      </c>
      <c r="AV77" s="71">
        <v>5</v>
      </c>
      <c r="AW77" s="11"/>
      <c r="AX77" s="72">
        <v>0</v>
      </c>
      <c r="AY77" s="73">
        <v>-115.357016523136</v>
      </c>
      <c r="AZ77" s="73">
        <v>0.52607977638217596</v>
      </c>
      <c r="BA77" s="73">
        <v>-15.9646500268718</v>
      </c>
      <c r="BB77" s="64">
        <v>0</v>
      </c>
      <c r="BC77" s="74">
        <v>0</v>
      </c>
      <c r="BD77" s="61">
        <v>43656</v>
      </c>
      <c r="BE77" s="61"/>
      <c r="BF77" s="70"/>
      <c r="BG77" s="61"/>
      <c r="BH77" s="11"/>
    </row>
    <row r="78" spans="1:60" x14ac:dyDescent="0.3">
      <c r="A78" s="11"/>
      <c r="B78" s="56" t="s">
        <v>307</v>
      </c>
      <c r="C78" s="56" t="s">
        <v>286</v>
      </c>
      <c r="D78" s="56" t="s">
        <v>276</v>
      </c>
      <c r="E78" s="57" t="s">
        <v>287</v>
      </c>
      <c r="F78" s="57" t="s">
        <v>278</v>
      </c>
      <c r="G78" s="58" t="s">
        <v>111</v>
      </c>
      <c r="H78" s="59" t="s">
        <v>279</v>
      </c>
      <c r="I78" s="60" t="s">
        <v>29</v>
      </c>
      <c r="J78" s="60" t="s">
        <v>288</v>
      </c>
      <c r="K78" s="11"/>
      <c r="L78" s="61">
        <v>44021</v>
      </c>
      <c r="M78" s="62">
        <v>1106.0779999997501</v>
      </c>
      <c r="N78" s="63">
        <v>1106.0779999997501</v>
      </c>
      <c r="O78" s="63">
        <v>1109.2585000004599</v>
      </c>
      <c r="P78" s="64">
        <f t="shared" si="1"/>
        <v>0.99713276932229189</v>
      </c>
      <c r="Q78" s="61">
        <v>44001</v>
      </c>
      <c r="R78" s="65">
        <v>14801967.152000001</v>
      </c>
      <c r="S78" s="65">
        <v>31939478.8209063</v>
      </c>
      <c r="T78" s="11"/>
      <c r="U78" s="66">
        <v>-2.1362341640269698E-3</v>
      </c>
      <c r="V78" s="67">
        <v>3.4485873375160701</v>
      </c>
      <c r="W78" s="66">
        <v>4.3636796854116299E-3</v>
      </c>
      <c r="X78" s="67">
        <v>2.7147465171765401</v>
      </c>
      <c r="Y78" s="66">
        <v>4.1655561793959399E-2</v>
      </c>
      <c r="Z78" s="67">
        <v>21.849493791611199</v>
      </c>
      <c r="AA78" s="66">
        <v>4.8896863061600002E-2</v>
      </c>
      <c r="AB78" s="67">
        <v>25.114874457445701</v>
      </c>
      <c r="AC78" s="66">
        <v>9.0015745971031694E-2</v>
      </c>
      <c r="AD78" s="67">
        <v>33.287539857323303</v>
      </c>
      <c r="AE78" s="66"/>
      <c r="AF78" s="68"/>
      <c r="AG78" s="66">
        <v>-1.3031803537160199E-3</v>
      </c>
      <c r="AH78" s="67">
        <v>-1.9718237712368101</v>
      </c>
      <c r="AI78" s="66">
        <v>3.9824930647228002E-2</v>
      </c>
      <c r="AJ78" s="67">
        <v>17.6732355456916</v>
      </c>
      <c r="AK78" s="66">
        <v>0.106077999998961</v>
      </c>
      <c r="AL78" s="66">
        <v>4.0432103429338902E-2</v>
      </c>
      <c r="AM78" s="67">
        <v>41.067546039295799</v>
      </c>
      <c r="AN78" s="11"/>
      <c r="AO78" s="69">
        <v>7.29889476315293E-3</v>
      </c>
      <c r="AP78" s="69">
        <v>-8.61126608288032E-3</v>
      </c>
      <c r="AQ78" s="69">
        <v>2.3155092074375699E-2</v>
      </c>
      <c r="AR78" s="69">
        <v>-5.7896270218407197E-3</v>
      </c>
      <c r="AS78" s="70">
        <v>8</v>
      </c>
      <c r="AT78" s="70">
        <v>4</v>
      </c>
      <c r="AU78" s="70">
        <v>7</v>
      </c>
      <c r="AV78" s="71">
        <v>5</v>
      </c>
      <c r="AW78" s="11"/>
      <c r="AX78" s="72">
        <v>2.2666163893191E-2</v>
      </c>
      <c r="AY78" s="73">
        <v>0.90137233294990404</v>
      </c>
      <c r="AZ78" s="73">
        <v>0.70022684537434499</v>
      </c>
      <c r="BA78" s="73">
        <v>1.2833635795268501</v>
      </c>
      <c r="BB78" s="64">
        <v>2.3410050581378502E-3</v>
      </c>
      <c r="BC78" s="74">
        <v>-1.79013715903966</v>
      </c>
      <c r="BD78" s="61">
        <v>43907</v>
      </c>
      <c r="BE78" s="61">
        <v>43913</v>
      </c>
      <c r="BF78" s="70">
        <v>19</v>
      </c>
      <c r="BG78" s="61">
        <v>43934</v>
      </c>
      <c r="BH78" s="11"/>
    </row>
    <row r="79" spans="1:60" x14ac:dyDescent="0.3">
      <c r="A79" s="11"/>
      <c r="B79" s="56" t="s">
        <v>311</v>
      </c>
      <c r="C79" s="56" t="s">
        <v>290</v>
      </c>
      <c r="D79" s="56" t="s">
        <v>276</v>
      </c>
      <c r="E79" s="57" t="s">
        <v>291</v>
      </c>
      <c r="F79" s="57" t="s">
        <v>278</v>
      </c>
      <c r="G79" s="58" t="s">
        <v>111</v>
      </c>
      <c r="H79" s="59" t="s">
        <v>279</v>
      </c>
      <c r="I79" s="60" t="s">
        <v>29</v>
      </c>
      <c r="J79" s="60" t="s">
        <v>292</v>
      </c>
      <c r="K79" s="11"/>
      <c r="L79" s="61">
        <v>44021</v>
      </c>
      <c r="M79" s="62">
        <v>1076.54289999977</v>
      </c>
      <c r="N79" s="63">
        <v>1076.54289999977</v>
      </c>
      <c r="O79" s="63">
        <v>1079.4026999995101</v>
      </c>
      <c r="P79" s="64">
        <f t="shared" si="1"/>
        <v>0.99735057175626729</v>
      </c>
      <c r="Q79" s="61">
        <v>44001</v>
      </c>
      <c r="R79" s="65">
        <v>2461330.3509999998</v>
      </c>
      <c r="S79" s="65">
        <v>255662.86727099601</v>
      </c>
      <c r="T79" s="11"/>
      <c r="U79" s="66">
        <v>-2.1253466002235698E-3</v>
      </c>
      <c r="V79" s="67">
        <v>3.4496760938964099</v>
      </c>
      <c r="W79" s="66">
        <v>4.6927969706303E-3</v>
      </c>
      <c r="X79" s="67">
        <v>2.7476582456983998</v>
      </c>
      <c r="Y79" s="66">
        <v>7.2174334381998103E-3</v>
      </c>
      <c r="Z79" s="67">
        <v>18.405680956057001</v>
      </c>
      <c r="AA79" s="66">
        <v>2.1219362268311701E-2</v>
      </c>
      <c r="AB79" s="67">
        <v>22.347124378138702</v>
      </c>
      <c r="AC79" s="66">
        <v>6.5505435741215506E-2</v>
      </c>
      <c r="AD79" s="67">
        <v>30.836508834356199</v>
      </c>
      <c r="AE79" s="66"/>
      <c r="AF79" s="68"/>
      <c r="AG79" s="66">
        <v>-1.2049080323777201E-3</v>
      </c>
      <c r="AH79" s="67">
        <v>-1.9619965391029801</v>
      </c>
      <c r="AI79" s="66">
        <v>7.2174334381998103E-3</v>
      </c>
      <c r="AJ79" s="67">
        <v>14.4124858247815</v>
      </c>
      <c r="AK79" s="66">
        <v>7.5716104602179299E-2</v>
      </c>
      <c r="AL79" s="66">
        <v>2.9865478707506599E-2</v>
      </c>
      <c r="AM79" s="67">
        <v>35.953067844267899</v>
      </c>
      <c r="AN79" s="11"/>
      <c r="AO79" s="69">
        <v>2.1477283989952398E-3</v>
      </c>
      <c r="AP79" s="69">
        <v>-2.3969197882251999E-3</v>
      </c>
      <c r="AQ79" s="69">
        <v>4.6198800446290997E-3</v>
      </c>
      <c r="AR79" s="69">
        <v>-1.2049080323777201E-3</v>
      </c>
      <c r="AS79" s="70">
        <v>4</v>
      </c>
      <c r="AT79" s="70">
        <v>1</v>
      </c>
      <c r="AU79" s="70">
        <v>7</v>
      </c>
      <c r="AV79" s="71">
        <v>5</v>
      </c>
      <c r="AW79" s="11"/>
      <c r="AX79" s="72">
        <v>7.4190344574253698E-3</v>
      </c>
      <c r="AY79" s="73">
        <v>-0.87862635169130998</v>
      </c>
      <c r="AZ79" s="73">
        <v>0.59763808270781704</v>
      </c>
      <c r="BA79" s="73">
        <v>-1.4751160070318301</v>
      </c>
      <c r="BB79" s="64">
        <v>7.6658874943291298E-4</v>
      </c>
      <c r="BC79" s="74">
        <v>-0.43303370278408698</v>
      </c>
      <c r="BD79" s="61">
        <v>43976</v>
      </c>
      <c r="BE79" s="61">
        <v>43987</v>
      </c>
      <c r="BF79" s="70">
        <v>17</v>
      </c>
      <c r="BG79" s="61">
        <v>43999</v>
      </c>
      <c r="BH79" s="11"/>
    </row>
    <row r="80" spans="1:60" x14ac:dyDescent="0.3">
      <c r="A80" s="11"/>
      <c r="B80" s="56" t="s">
        <v>318</v>
      </c>
      <c r="C80" s="56" t="s">
        <v>294</v>
      </c>
      <c r="D80" s="56" t="s">
        <v>295</v>
      </c>
      <c r="E80" s="57" t="s">
        <v>41</v>
      </c>
      <c r="F80" s="57" t="s">
        <v>26</v>
      </c>
      <c r="G80" s="58" t="s">
        <v>200</v>
      </c>
      <c r="H80" s="59" t="s">
        <v>142</v>
      </c>
      <c r="I80" s="60" t="s">
        <v>29</v>
      </c>
      <c r="J80" s="60" t="s">
        <v>296</v>
      </c>
      <c r="K80" s="11"/>
      <c r="L80" s="61">
        <v>44021</v>
      </c>
      <c r="M80" s="62">
        <v>3036.5362000018399</v>
      </c>
      <c r="N80" s="63">
        <v>3036.5362000018399</v>
      </c>
      <c r="O80" s="63">
        <v>3112.7593999989299</v>
      </c>
      <c r="P80" s="64">
        <f t="shared" si="1"/>
        <v>0.97551265928323394</v>
      </c>
      <c r="Q80" s="61">
        <v>43747</v>
      </c>
      <c r="R80" s="65">
        <v>1444461.8940000001</v>
      </c>
      <c r="S80" s="65">
        <v>1776677.8253418</v>
      </c>
      <c r="T80" s="11"/>
      <c r="U80" s="66">
        <v>-4.9154265198012598E-3</v>
      </c>
      <c r="V80" s="67">
        <v>3.17066810193865</v>
      </c>
      <c r="W80" s="66">
        <v>1.5457646073628E-2</v>
      </c>
      <c r="X80" s="67">
        <v>3.8241431559981698</v>
      </c>
      <c r="Y80" s="66">
        <v>-6.7771563881251504E-3</v>
      </c>
      <c r="Z80" s="67">
        <v>17.006221973424498</v>
      </c>
      <c r="AA80" s="66">
        <v>-3.6426900860533399E-3</v>
      </c>
      <c r="AB80" s="67">
        <v>19.8609191426949</v>
      </c>
      <c r="AC80" s="66">
        <v>6.0869792459925499E-2</v>
      </c>
      <c r="AD80" s="67">
        <v>30.3729445062345</v>
      </c>
      <c r="AE80" s="66">
        <v>9.1905015142401694E-2</v>
      </c>
      <c r="AF80" s="68">
        <v>26.138189125951602</v>
      </c>
      <c r="AG80" s="66">
        <v>4.5139902340451997E-3</v>
      </c>
      <c r="AH80" s="67">
        <v>-1.3901067124606901</v>
      </c>
      <c r="AI80" s="66">
        <v>-6.2103503423713803E-3</v>
      </c>
      <c r="AJ80" s="67">
        <v>13.0697074467316</v>
      </c>
      <c r="AK80" s="66">
        <v>0.88431516370153995</v>
      </c>
      <c r="AL80" s="66">
        <v>4.8121774747414699E-2</v>
      </c>
      <c r="AM80" s="67">
        <v>73.2102550115669</v>
      </c>
      <c r="AN80" s="11"/>
      <c r="AO80" s="69">
        <v>1.12676269418444E-2</v>
      </c>
      <c r="AP80" s="69">
        <v>-3.4733341855826397E-2</v>
      </c>
      <c r="AQ80" s="69">
        <v>9.4071492476359708E-3</v>
      </c>
      <c r="AR80" s="69">
        <v>-1.2690129474322E-2</v>
      </c>
      <c r="AS80" s="70">
        <v>7</v>
      </c>
      <c r="AT80" s="70">
        <v>5</v>
      </c>
      <c r="AU80" s="70">
        <v>7</v>
      </c>
      <c r="AV80" s="71">
        <v>5</v>
      </c>
      <c r="AW80" s="11"/>
      <c r="AX80" s="72">
        <v>4.9633436832445997E-2</v>
      </c>
      <c r="AY80" s="73">
        <v>-0.70916024257166999</v>
      </c>
      <c r="AZ80" s="73">
        <v>0.52415976788051899</v>
      </c>
      <c r="BA80" s="73">
        <v>-0.82946203065421298</v>
      </c>
      <c r="BB80" s="64">
        <v>5.0823686144212798E-3</v>
      </c>
      <c r="BC80" s="74">
        <v>-4.9432313977667901</v>
      </c>
      <c r="BD80" s="61">
        <v>43747</v>
      </c>
      <c r="BE80" s="61">
        <v>43957</v>
      </c>
      <c r="BF80" s="70"/>
      <c r="BG80" s="61"/>
      <c r="BH80" s="11"/>
    </row>
    <row r="81" spans="1:60" x14ac:dyDescent="0.3">
      <c r="A81" s="11"/>
      <c r="B81" s="56" t="s">
        <v>321</v>
      </c>
      <c r="C81" s="56" t="s">
        <v>298</v>
      </c>
      <c r="D81" s="56" t="s">
        <v>295</v>
      </c>
      <c r="E81" s="57" t="s">
        <v>206</v>
      </c>
      <c r="F81" s="57" t="s">
        <v>26</v>
      </c>
      <c r="G81" s="58" t="s">
        <v>200</v>
      </c>
      <c r="H81" s="59" t="s">
        <v>142</v>
      </c>
      <c r="I81" s="60" t="s">
        <v>29</v>
      </c>
      <c r="J81" s="60" t="s">
        <v>299</v>
      </c>
      <c r="K81" s="11"/>
      <c r="L81" s="61">
        <v>44021</v>
      </c>
      <c r="M81" s="62">
        <v>1118.58269999921</v>
      </c>
      <c r="N81" s="63">
        <v>1118.58269999921</v>
      </c>
      <c r="O81" s="63">
        <v>1138.08630000055</v>
      </c>
      <c r="P81" s="64">
        <f t="shared" si="1"/>
        <v>0.98286281101764383</v>
      </c>
      <c r="Q81" s="61">
        <v>43747</v>
      </c>
      <c r="R81" s="65">
        <v>25190095.116</v>
      </c>
      <c r="S81" s="65">
        <v>54126267.833499998</v>
      </c>
      <c r="T81" s="11"/>
      <c r="U81" s="66">
        <v>-4.8881865268413103E-3</v>
      </c>
      <c r="V81" s="67">
        <v>3.17339210123464</v>
      </c>
      <c r="W81" s="66">
        <v>1.6292734630042102E-2</v>
      </c>
      <c r="X81" s="67">
        <v>3.9076520116395801</v>
      </c>
      <c r="Y81" s="66">
        <v>-1.81257791064127E-3</v>
      </c>
      <c r="Z81" s="67">
        <v>17.502679821162001</v>
      </c>
      <c r="AA81" s="66">
        <v>6.3980953527789097E-3</v>
      </c>
      <c r="AB81" s="67">
        <v>20.864997686585401</v>
      </c>
      <c r="AC81" s="66">
        <v>8.2329740636923804E-2</v>
      </c>
      <c r="AD81" s="67">
        <v>32.518939323956097</v>
      </c>
      <c r="AE81" s="66"/>
      <c r="AF81" s="68"/>
      <c r="AG81" s="66">
        <v>4.76168832574331E-3</v>
      </c>
      <c r="AH81" s="67">
        <v>-1.36533690329088</v>
      </c>
      <c r="AI81" s="66">
        <v>-9.9669670089497209E-4</v>
      </c>
      <c r="AJ81" s="67">
        <v>13.591072810871999</v>
      </c>
      <c r="AK81" s="66">
        <v>0.118582699999097</v>
      </c>
      <c r="AL81" s="66">
        <v>3.9831943029639702E-2</v>
      </c>
      <c r="AM81" s="67">
        <v>36.791257550532499</v>
      </c>
      <c r="AN81" s="11"/>
      <c r="AO81" s="69">
        <v>1.12953387524612E-2</v>
      </c>
      <c r="AP81" s="69">
        <v>-3.4706872775132097E-2</v>
      </c>
      <c r="AQ81" s="69">
        <v>1.02646461473341E-2</v>
      </c>
      <c r="AR81" s="69">
        <v>-1.1878468380928099E-2</v>
      </c>
      <c r="AS81" s="70">
        <v>7</v>
      </c>
      <c r="AT81" s="70">
        <v>5</v>
      </c>
      <c r="AU81" s="70">
        <v>7</v>
      </c>
      <c r="AV81" s="71">
        <v>5</v>
      </c>
      <c r="AW81" s="11"/>
      <c r="AX81" s="72">
        <v>4.9659002955959299E-2</v>
      </c>
      <c r="AY81" s="73">
        <v>-0.52237789832361203</v>
      </c>
      <c r="AZ81" s="73">
        <v>0.557179156301572</v>
      </c>
      <c r="BA81" s="73">
        <v>-0.61340744021163096</v>
      </c>
      <c r="BB81" s="64">
        <v>5.0851768066877403E-3</v>
      </c>
      <c r="BC81" s="74">
        <v>-4.3948073183419201</v>
      </c>
      <c r="BD81" s="61">
        <v>43747</v>
      </c>
      <c r="BE81" s="61">
        <v>43957</v>
      </c>
      <c r="BF81" s="70"/>
      <c r="BG81" s="61"/>
      <c r="BH81" s="11"/>
    </row>
    <row r="82" spans="1:60" x14ac:dyDescent="0.3">
      <c r="A82" s="11"/>
      <c r="B82" s="56" t="s">
        <v>324</v>
      </c>
      <c r="C82" s="56" t="s">
        <v>300</v>
      </c>
      <c r="D82" s="56" t="s">
        <v>295</v>
      </c>
      <c r="E82" s="57" t="s">
        <v>0</v>
      </c>
      <c r="F82" s="57" t="s">
        <v>26</v>
      </c>
      <c r="G82" s="58" t="s">
        <v>200</v>
      </c>
      <c r="H82" s="59" t="s">
        <v>142</v>
      </c>
      <c r="I82" s="60" t="s">
        <v>29</v>
      </c>
      <c r="J82" s="60" t="s">
        <v>301</v>
      </c>
      <c r="K82" s="11"/>
      <c r="L82" s="61">
        <v>43866</v>
      </c>
      <c r="M82" s="62"/>
      <c r="N82" s="63"/>
      <c r="O82" s="63">
        <v>1465.94040000066</v>
      </c>
      <c r="P82" s="64">
        <f t="shared" si="1"/>
        <v>0</v>
      </c>
      <c r="Q82" s="61">
        <v>43747</v>
      </c>
      <c r="R82" s="65"/>
      <c r="S82" s="65">
        <v>12260064.926906301</v>
      </c>
      <c r="T82" s="11"/>
      <c r="U82" s="66"/>
      <c r="V82" s="67"/>
      <c r="W82" s="66"/>
      <c r="X82" s="67"/>
      <c r="Y82" s="66"/>
      <c r="Z82" s="67"/>
      <c r="AA82" s="66"/>
      <c r="AB82" s="67"/>
      <c r="AC82" s="66"/>
      <c r="AD82" s="67"/>
      <c r="AE82" s="66"/>
      <c r="AF82" s="68"/>
      <c r="AG82" s="66"/>
      <c r="AH82" s="67"/>
      <c r="AI82" s="66"/>
      <c r="AJ82" s="67"/>
      <c r="AK82" s="66"/>
      <c r="AL82" s="66"/>
      <c r="AM82" s="67"/>
      <c r="AN82" s="11"/>
      <c r="AO82" s="69">
        <v>1.12426939613215E-2</v>
      </c>
      <c r="AP82" s="69">
        <v>-9.2767246605944802E-3</v>
      </c>
      <c r="AQ82" s="69">
        <v>6.8998873357486402E-3</v>
      </c>
      <c r="AR82" s="69">
        <v>-1.34202639392242E-2</v>
      </c>
      <c r="AS82" s="70"/>
      <c r="AT82" s="70"/>
      <c r="AU82" s="70"/>
      <c r="AV82" s="71"/>
      <c r="AW82" s="11"/>
      <c r="AX82" s="72"/>
      <c r="AY82" s="73"/>
      <c r="AZ82" s="73"/>
      <c r="BA82" s="73"/>
      <c r="BB82" s="64"/>
      <c r="BC82" s="74">
        <v>-3.6382174882783098</v>
      </c>
      <c r="BD82" s="61">
        <v>43747</v>
      </c>
      <c r="BE82" s="61">
        <v>43804</v>
      </c>
      <c r="BF82" s="70"/>
      <c r="BG82" s="61"/>
      <c r="BH82" s="11"/>
    </row>
    <row r="83" spans="1:60" x14ac:dyDescent="0.3">
      <c r="A83" s="11"/>
      <c r="B83" s="56" t="s">
        <v>328</v>
      </c>
      <c r="C83" s="56" t="s">
        <v>302</v>
      </c>
      <c r="D83" s="56" t="s">
        <v>295</v>
      </c>
      <c r="E83" s="57" t="s">
        <v>48</v>
      </c>
      <c r="F83" s="57" t="s">
        <v>26</v>
      </c>
      <c r="G83" s="58" t="s">
        <v>200</v>
      </c>
      <c r="H83" s="59" t="s">
        <v>142</v>
      </c>
      <c r="I83" s="60" t="s">
        <v>29</v>
      </c>
      <c r="J83" s="60" t="s">
        <v>303</v>
      </c>
      <c r="K83" s="11"/>
      <c r="L83" s="61">
        <v>43866</v>
      </c>
      <c r="M83" s="62"/>
      <c r="N83" s="63"/>
      <c r="O83" s="63">
        <v>1197.4067000001701</v>
      </c>
      <c r="P83" s="64">
        <f t="shared" si="1"/>
        <v>0</v>
      </c>
      <c r="Q83" s="61">
        <v>43747</v>
      </c>
      <c r="R83" s="65"/>
      <c r="S83" s="65">
        <v>9696216.6151562501</v>
      </c>
      <c r="T83" s="11"/>
      <c r="U83" s="66"/>
      <c r="V83" s="67"/>
      <c r="W83" s="66"/>
      <c r="X83" s="67"/>
      <c r="Y83" s="66"/>
      <c r="Z83" s="67"/>
      <c r="AA83" s="66"/>
      <c r="AB83" s="67"/>
      <c r="AC83" s="66"/>
      <c r="AD83" s="67"/>
      <c r="AE83" s="66"/>
      <c r="AF83" s="68"/>
      <c r="AG83" s="66"/>
      <c r="AH83" s="67"/>
      <c r="AI83" s="66"/>
      <c r="AJ83" s="67"/>
      <c r="AK83" s="66"/>
      <c r="AL83" s="66"/>
      <c r="AM83" s="67"/>
      <c r="AN83" s="11"/>
      <c r="AO83" s="69">
        <v>1.1250677229327301E-2</v>
      </c>
      <c r="AP83" s="69">
        <v>-9.2688422528226493E-3</v>
      </c>
      <c r="AQ83" s="69">
        <v>7.1479472517239602E-3</v>
      </c>
      <c r="AR83" s="69">
        <v>-1.31849626359326E-2</v>
      </c>
      <c r="AS83" s="70"/>
      <c r="AT83" s="70"/>
      <c r="AU83" s="70"/>
      <c r="AV83" s="71"/>
      <c r="AW83" s="11"/>
      <c r="AX83" s="72"/>
      <c r="AY83" s="73"/>
      <c r="AZ83" s="73"/>
      <c r="BA83" s="73"/>
      <c r="BB83" s="64"/>
      <c r="BC83" s="74">
        <v>-3.5945431072504999</v>
      </c>
      <c r="BD83" s="61">
        <v>43747</v>
      </c>
      <c r="BE83" s="61">
        <v>43804</v>
      </c>
      <c r="BF83" s="70"/>
      <c r="BG83" s="61"/>
      <c r="BH83" s="11"/>
    </row>
    <row r="84" spans="1:60" x14ac:dyDescent="0.3">
      <c r="A84" s="11"/>
      <c r="B84" s="56" t="s">
        <v>332</v>
      </c>
      <c r="C84" s="56" t="s">
        <v>305</v>
      </c>
      <c r="D84" s="56" t="s">
        <v>295</v>
      </c>
      <c r="E84" s="57" t="s">
        <v>306</v>
      </c>
      <c r="F84" s="57" t="s">
        <v>26</v>
      </c>
      <c r="G84" s="58" t="s">
        <v>200</v>
      </c>
      <c r="H84" s="59" t="s">
        <v>142</v>
      </c>
      <c r="I84" s="60" t="s">
        <v>29</v>
      </c>
      <c r="J84" s="60" t="s">
        <v>1</v>
      </c>
      <c r="K84" s="11"/>
      <c r="L84" s="61">
        <v>44021</v>
      </c>
      <c r="M84" s="62">
        <v>1420.4144999999601</v>
      </c>
      <c r="N84" s="63">
        <v>1420.4144999999601</v>
      </c>
      <c r="O84" s="63"/>
      <c r="P84" s="64" t="str">
        <f t="shared" si="1"/>
        <v/>
      </c>
      <c r="Q84" s="61"/>
      <c r="R84" s="65">
        <v>7968041.0130000003</v>
      </c>
      <c r="S84" s="65"/>
      <c r="T84" s="11"/>
      <c r="U84" s="66">
        <v>-4.9400118896301103E-3</v>
      </c>
      <c r="V84" s="67">
        <v>3.16820956495576</v>
      </c>
      <c r="W84" s="66">
        <v>1.47067396010243E-2</v>
      </c>
      <c r="X84" s="67">
        <v>3.7490525087378002</v>
      </c>
      <c r="Y84" s="66"/>
      <c r="Z84" s="67"/>
      <c r="AA84" s="66"/>
      <c r="AB84" s="67"/>
      <c r="AC84" s="66"/>
      <c r="AD84" s="67"/>
      <c r="AE84" s="66"/>
      <c r="AF84" s="68"/>
      <c r="AG84" s="66">
        <v>4.2911017353617397E-3</v>
      </c>
      <c r="AH84" s="67">
        <v>-1.4123955623290401</v>
      </c>
      <c r="AI84" s="66"/>
      <c r="AJ84" s="67"/>
      <c r="AK84" s="66">
        <v>-1.2498743389187401E-2</v>
      </c>
      <c r="AL84" s="66">
        <v>-2.8402768508385599E-2</v>
      </c>
      <c r="AM84" s="67">
        <v>12.945947565371201</v>
      </c>
      <c r="AN84" s="11"/>
      <c r="AO84" s="69">
        <v>8.4142220148350991E-3</v>
      </c>
      <c r="AP84" s="69">
        <v>-3.4757131219521398E-2</v>
      </c>
      <c r="AQ84" s="69">
        <v>8.6360212626459508E-3</v>
      </c>
      <c r="AR84" s="69">
        <v>-9.6971766388378507E-3</v>
      </c>
      <c r="AS84" s="70"/>
      <c r="AT84" s="70"/>
      <c r="AU84" s="70"/>
      <c r="AV84" s="71"/>
      <c r="AW84" s="11"/>
      <c r="AX84" s="72"/>
      <c r="AY84" s="73"/>
      <c r="AZ84" s="73"/>
      <c r="BA84" s="73"/>
      <c r="BB84" s="64"/>
      <c r="BC84" s="74">
        <v>-4.2487730109642099</v>
      </c>
      <c r="BD84" s="61">
        <v>43944</v>
      </c>
      <c r="BE84" s="61">
        <v>43957</v>
      </c>
      <c r="BF84" s="70"/>
      <c r="BG84" s="61"/>
      <c r="BH84" s="11"/>
    </row>
    <row r="85" spans="1:60" x14ac:dyDescent="0.3">
      <c r="A85" s="11"/>
      <c r="B85" s="56" t="s">
        <v>336</v>
      </c>
      <c r="C85" s="56" t="s">
        <v>308</v>
      </c>
      <c r="D85" s="56" t="s">
        <v>295</v>
      </c>
      <c r="E85" s="57" t="s">
        <v>309</v>
      </c>
      <c r="F85" s="57" t="s">
        <v>26</v>
      </c>
      <c r="G85" s="58" t="s">
        <v>200</v>
      </c>
      <c r="H85" s="59" t="s">
        <v>142</v>
      </c>
      <c r="I85" s="60" t="s">
        <v>29</v>
      </c>
      <c r="J85" s="60" t="s">
        <v>310</v>
      </c>
      <c r="K85" s="11"/>
      <c r="L85" s="61">
        <v>44021</v>
      </c>
      <c r="M85" s="62">
        <v>2803.77100000158</v>
      </c>
      <c r="N85" s="63">
        <v>2803.77100000158</v>
      </c>
      <c r="O85" s="63">
        <v>2888.5577000007002</v>
      </c>
      <c r="P85" s="64">
        <f t="shared" si="1"/>
        <v>0.97064739264197508</v>
      </c>
      <c r="Q85" s="61">
        <v>43747</v>
      </c>
      <c r="R85" s="65">
        <v>10977065.778000001</v>
      </c>
      <c r="S85" s="65">
        <v>14004156.2067344</v>
      </c>
      <c r="T85" s="11"/>
      <c r="U85" s="66">
        <v>-4.9336113352183002E-3</v>
      </c>
      <c r="V85" s="67">
        <v>3.1688496203969398</v>
      </c>
      <c r="W85" s="66">
        <v>1.49018878219067E-2</v>
      </c>
      <c r="X85" s="67">
        <v>3.7685673308260399</v>
      </c>
      <c r="Y85" s="66">
        <v>-1.00703906609851E-2</v>
      </c>
      <c r="Z85" s="67">
        <v>16.676898546138499</v>
      </c>
      <c r="AA85" s="66">
        <v>-1.02747449664093E-2</v>
      </c>
      <c r="AB85" s="67">
        <v>19.197713654662898</v>
      </c>
      <c r="AC85" s="66">
        <v>4.68130154131359E-2</v>
      </c>
      <c r="AD85" s="67">
        <v>28.967266801541001</v>
      </c>
      <c r="AE85" s="66">
        <v>7.0245809049083605E-2</v>
      </c>
      <c r="AF85" s="68">
        <v>23.972268516634401</v>
      </c>
      <c r="AG85" s="66">
        <v>4.3490000934980301E-3</v>
      </c>
      <c r="AH85" s="67">
        <v>-1.4066057265154099</v>
      </c>
      <c r="AI85" s="66">
        <v>-9.6680750148152601E-3</v>
      </c>
      <c r="AJ85" s="67">
        <v>12.7239349794836</v>
      </c>
      <c r="AK85" s="66">
        <v>0.73990567501517901</v>
      </c>
      <c r="AL85" s="66">
        <v>4.19405570246454E-2</v>
      </c>
      <c r="AM85" s="67">
        <v>58.769306142930901</v>
      </c>
      <c r="AN85" s="11"/>
      <c r="AO85" s="69">
        <v>1.1249154706092701E-2</v>
      </c>
      <c r="AP85" s="69">
        <v>-3.47509559223909E-2</v>
      </c>
      <c r="AQ85" s="69">
        <v>8.83640137180919E-3</v>
      </c>
      <c r="AR85" s="69">
        <v>-1.3230415051111799E-2</v>
      </c>
      <c r="AS85" s="70">
        <v>7</v>
      </c>
      <c r="AT85" s="70">
        <v>5</v>
      </c>
      <c r="AU85" s="70">
        <v>7</v>
      </c>
      <c r="AV85" s="71">
        <v>5</v>
      </c>
      <c r="AW85" s="11"/>
      <c r="AX85" s="72">
        <v>4.9617742895352403E-2</v>
      </c>
      <c r="AY85" s="73">
        <v>-0.83266004309643904</v>
      </c>
      <c r="AZ85" s="73">
        <v>0.50233978915184696</v>
      </c>
      <c r="BA85" s="73">
        <v>-0.97134949298197204</v>
      </c>
      <c r="BB85" s="64">
        <v>5.0806376283253499E-3</v>
      </c>
      <c r="BC85" s="74">
        <v>-5.3067937676823904</v>
      </c>
      <c r="BD85" s="61">
        <v>43747</v>
      </c>
      <c r="BE85" s="61">
        <v>43957</v>
      </c>
      <c r="BF85" s="70"/>
      <c r="BG85" s="61"/>
      <c r="BH85" s="11"/>
    </row>
    <row r="86" spans="1:60" x14ac:dyDescent="0.3">
      <c r="A86" s="11"/>
      <c r="B86" s="56" t="s">
        <v>341</v>
      </c>
      <c r="C86" s="56" t="s">
        <v>312</v>
      </c>
      <c r="D86" s="56" t="s">
        <v>313</v>
      </c>
      <c r="E86" s="57" t="s">
        <v>314</v>
      </c>
      <c r="F86" s="57" t="s">
        <v>315</v>
      </c>
      <c r="G86" s="58" t="s">
        <v>141</v>
      </c>
      <c r="H86" s="59" t="s">
        <v>316</v>
      </c>
      <c r="I86" s="60" t="s">
        <v>29</v>
      </c>
      <c r="J86" s="60" t="s">
        <v>317</v>
      </c>
      <c r="K86" s="11"/>
      <c r="L86" s="61">
        <v>44021</v>
      </c>
      <c r="M86" s="62">
        <v>626.88910000026203</v>
      </c>
      <c r="N86" s="63">
        <v>626.88910000026203</v>
      </c>
      <c r="O86" s="63">
        <v>936.16920000035304</v>
      </c>
      <c r="P86" s="64">
        <f t="shared" si="1"/>
        <v>0.66963226305674828</v>
      </c>
      <c r="Q86" s="61">
        <v>43836</v>
      </c>
      <c r="R86" s="65">
        <v>172491.58300000001</v>
      </c>
      <c r="S86" s="65">
        <v>227995.86540844699</v>
      </c>
      <c r="T86" s="11"/>
      <c r="U86" s="66">
        <v>-2.1183341059440901E-2</v>
      </c>
      <c r="V86" s="67">
        <v>1.5438766479746799</v>
      </c>
      <c r="W86" s="66">
        <v>-6.44910968413024E-2</v>
      </c>
      <c r="X86" s="67">
        <v>-4.1707311354985004</v>
      </c>
      <c r="Y86" s="66">
        <v>-0.31465224419487597</v>
      </c>
      <c r="Z86" s="67">
        <v>-13.781286807265101</v>
      </c>
      <c r="AA86" s="66">
        <v>-0.25518492503208101</v>
      </c>
      <c r="AB86" s="67">
        <v>-5.2933043519151397</v>
      </c>
      <c r="AC86" s="66">
        <v>-0.12615239001839701</v>
      </c>
      <c r="AD86" s="67">
        <v>11.670726258395</v>
      </c>
      <c r="AE86" s="66">
        <v>-0.13872107541828901</v>
      </c>
      <c r="AF86" s="68">
        <v>3.0755800698825602</v>
      </c>
      <c r="AG86" s="66">
        <v>-1.16119094236637E-2</v>
      </c>
      <c r="AH86" s="67">
        <v>-3.0026966782315898</v>
      </c>
      <c r="AI86" s="66">
        <v>-0.304045333203394</v>
      </c>
      <c r="AJ86" s="67">
        <v>-16.713790839392502</v>
      </c>
      <c r="AK86" s="66">
        <v>-0.37311090000031999</v>
      </c>
      <c r="AL86" s="66">
        <v>-5.1674023224259097E-2</v>
      </c>
      <c r="AM86" s="67">
        <v>-33.196702906163402</v>
      </c>
      <c r="AN86" s="11"/>
      <c r="AO86" s="69">
        <v>8.8341636055702097E-2</v>
      </c>
      <c r="AP86" s="69">
        <v>-0.12385993072253799</v>
      </c>
      <c r="AQ86" s="69">
        <v>8.3407040418096601E-2</v>
      </c>
      <c r="AR86" s="69">
        <v>-0.31367699457943699</v>
      </c>
      <c r="AS86" s="70">
        <v>7</v>
      </c>
      <c r="AT86" s="70">
        <v>5</v>
      </c>
      <c r="AU86" s="70">
        <v>5</v>
      </c>
      <c r="AV86" s="71">
        <v>7</v>
      </c>
      <c r="AW86" s="11"/>
      <c r="AX86" s="72">
        <v>0.40630881442106298</v>
      </c>
      <c r="AY86" s="73">
        <v>-0.49468657200941402</v>
      </c>
      <c r="AZ86" s="73">
        <v>-0.12833039978545499</v>
      </c>
      <c r="BA86" s="73">
        <v>-0.65174922630376397</v>
      </c>
      <c r="BB86" s="64">
        <v>4.1330111499410099E-2</v>
      </c>
      <c r="BC86" s="74">
        <v>-48.321852502762297</v>
      </c>
      <c r="BD86" s="61">
        <v>43836</v>
      </c>
      <c r="BE86" s="61">
        <v>43913</v>
      </c>
      <c r="BF86" s="70"/>
      <c r="BG86" s="61"/>
      <c r="BH86" s="11"/>
    </row>
    <row r="87" spans="1:60" x14ac:dyDescent="0.3">
      <c r="A87" s="11"/>
      <c r="B87" s="56" t="s">
        <v>344</v>
      </c>
      <c r="C87" s="56" t="s">
        <v>319</v>
      </c>
      <c r="D87" s="56" t="s">
        <v>313</v>
      </c>
      <c r="E87" s="57" t="s">
        <v>73</v>
      </c>
      <c r="F87" s="57" t="s">
        <v>315</v>
      </c>
      <c r="G87" s="58" t="s">
        <v>141</v>
      </c>
      <c r="H87" s="59" t="s">
        <v>316</v>
      </c>
      <c r="I87" s="60" t="s">
        <v>29</v>
      </c>
      <c r="J87" s="60" t="s">
        <v>320</v>
      </c>
      <c r="K87" s="11"/>
      <c r="L87" s="61">
        <v>44021</v>
      </c>
      <c r="M87" s="62">
        <v>1185.0731000006199</v>
      </c>
      <c r="N87" s="63">
        <v>1185.0731000006199</v>
      </c>
      <c r="O87" s="63">
        <v>1767.5021999999899</v>
      </c>
      <c r="P87" s="64">
        <f t="shared" si="1"/>
        <v>0.67047899572663994</v>
      </c>
      <c r="Q87" s="61">
        <v>43836</v>
      </c>
      <c r="R87" s="65">
        <v>271879.22700000001</v>
      </c>
      <c r="S87" s="65">
        <v>346627.70692724601</v>
      </c>
      <c r="T87" s="11"/>
      <c r="U87" s="66">
        <v>-2.1176631697926499E-2</v>
      </c>
      <c r="V87" s="67">
        <v>1.54454758412612</v>
      </c>
      <c r="W87" s="66">
        <v>-6.4299429715029E-2</v>
      </c>
      <c r="X87" s="67">
        <v>-4.1515644228711599</v>
      </c>
      <c r="Y87" s="66">
        <v>-0.31379967950313598</v>
      </c>
      <c r="Z87" s="67">
        <v>-13.6960303380911</v>
      </c>
      <c r="AA87" s="66">
        <v>-0.25331800912856101</v>
      </c>
      <c r="AB87" s="67">
        <v>-5.1066127615631602</v>
      </c>
      <c r="AC87" s="66">
        <v>-0.121769292278332</v>
      </c>
      <c r="AD87" s="67">
        <v>12.1090360324015</v>
      </c>
      <c r="AE87" s="66">
        <v>-0.12893944076946401</v>
      </c>
      <c r="AF87" s="68">
        <v>4.0537435347650899</v>
      </c>
      <c r="AG87" s="66">
        <v>-1.1551126762242301E-2</v>
      </c>
      <c r="AH87" s="67">
        <v>-2.9966184120894499</v>
      </c>
      <c r="AI87" s="66">
        <v>-0.30313670867588399</v>
      </c>
      <c r="AJ87" s="67">
        <v>-16.622928386641401</v>
      </c>
      <c r="AK87" s="66">
        <v>-0.20493173569062501</v>
      </c>
      <c r="AL87" s="66">
        <v>-2.5718712516209101E-2</v>
      </c>
      <c r="AM87" s="67">
        <v>-16.378786475164802</v>
      </c>
      <c r="AN87" s="11"/>
      <c r="AO87" s="69">
        <v>8.8348996929271395E-2</v>
      </c>
      <c r="AP87" s="69">
        <v>-0.12384193694830201</v>
      </c>
      <c r="AQ87" s="69">
        <v>8.3629068529262399E-2</v>
      </c>
      <c r="AR87" s="69">
        <v>-0.31353154913813303</v>
      </c>
      <c r="AS87" s="70">
        <v>7</v>
      </c>
      <c r="AT87" s="70">
        <v>5</v>
      </c>
      <c r="AU87" s="70">
        <v>5</v>
      </c>
      <c r="AV87" s="71">
        <v>7</v>
      </c>
      <c r="AW87" s="11"/>
      <c r="AX87" s="72">
        <v>0.406302558978205</v>
      </c>
      <c r="AY87" s="73">
        <v>-0.49001212607299699</v>
      </c>
      <c r="AZ87" s="73">
        <v>-0.12143328069930701</v>
      </c>
      <c r="BA87" s="73">
        <v>-0.64572932868668398</v>
      </c>
      <c r="BB87" s="64">
        <v>4.1329934412642599E-2</v>
      </c>
      <c r="BC87" s="74">
        <v>-48.294666903384503</v>
      </c>
      <c r="BD87" s="61">
        <v>43836</v>
      </c>
      <c r="BE87" s="61">
        <v>43913</v>
      </c>
      <c r="BF87" s="70"/>
      <c r="BG87" s="61"/>
      <c r="BH87" s="11"/>
    </row>
    <row r="88" spans="1:60" x14ac:dyDescent="0.3">
      <c r="A88" s="11"/>
      <c r="B88" s="56" t="s">
        <v>347</v>
      </c>
      <c r="C88" s="56" t="s">
        <v>322</v>
      </c>
      <c r="D88" s="56" t="s">
        <v>313</v>
      </c>
      <c r="E88" s="57" t="s">
        <v>323</v>
      </c>
      <c r="F88" s="57" t="s">
        <v>315</v>
      </c>
      <c r="G88" s="58" t="s">
        <v>141</v>
      </c>
      <c r="H88" s="59" t="s">
        <v>316</v>
      </c>
      <c r="I88" s="60" t="s">
        <v>29</v>
      </c>
      <c r="J88" s="60" t="s">
        <v>1</v>
      </c>
      <c r="K88" s="11"/>
      <c r="L88" s="61">
        <v>44021</v>
      </c>
      <c r="M88" s="62">
        <v>827.90759999956902</v>
      </c>
      <c r="N88" s="63">
        <v>827.90759999956902</v>
      </c>
      <c r="O88" s="63">
        <v>1431.8984999992001</v>
      </c>
      <c r="P88" s="64">
        <f t="shared" si="1"/>
        <v>0.57818874731695824</v>
      </c>
      <c r="Q88" s="61">
        <v>43836</v>
      </c>
      <c r="R88" s="65">
        <v>0</v>
      </c>
      <c r="S88" s="65">
        <v>108153.151541992</v>
      </c>
      <c r="T88" s="11"/>
      <c r="U88" s="66">
        <v>0</v>
      </c>
      <c r="V88" s="67">
        <v>3.66221075391877</v>
      </c>
      <c r="W88" s="66">
        <v>0</v>
      </c>
      <c r="X88" s="67">
        <v>2.27837854863537</v>
      </c>
      <c r="Y88" s="66">
        <v>-0.40833885099913497</v>
      </c>
      <c r="Z88" s="67">
        <v>-23.149947487691001</v>
      </c>
      <c r="AA88" s="66">
        <v>-0.35048571909486798</v>
      </c>
      <c r="AB88" s="67">
        <v>-14.823383758193801</v>
      </c>
      <c r="AC88" s="66">
        <v>-0.21402629774267601</v>
      </c>
      <c r="AD88" s="67">
        <v>2.8833354859671099</v>
      </c>
      <c r="AE88" s="66"/>
      <c r="AF88" s="68"/>
      <c r="AG88" s="66">
        <v>0</v>
      </c>
      <c r="AH88" s="67">
        <v>-1.84150573586521</v>
      </c>
      <c r="AI88" s="66">
        <v>-0.39888629079097898</v>
      </c>
      <c r="AJ88" s="67">
        <v>-26.197886598150902</v>
      </c>
      <c r="AK88" s="66">
        <v>-0.172092400000256</v>
      </c>
      <c r="AL88" s="66">
        <v>-8.4061932944750895E-2</v>
      </c>
      <c r="AM88" s="67">
        <v>10.060796088859201</v>
      </c>
      <c r="AN88" s="11"/>
      <c r="AO88" s="69">
        <v>8.8401012108079199E-2</v>
      </c>
      <c r="AP88" s="69">
        <v>-0.123716274775652</v>
      </c>
      <c r="AQ88" s="69">
        <v>6.9841730184634798E-2</v>
      </c>
      <c r="AR88" s="69">
        <v>-0.33183334160654299</v>
      </c>
      <c r="AS88" s="70">
        <v>4</v>
      </c>
      <c r="AT88" s="70">
        <v>4</v>
      </c>
      <c r="AU88" s="70">
        <v>5</v>
      </c>
      <c r="AV88" s="71">
        <v>7</v>
      </c>
      <c r="AW88" s="11"/>
      <c r="AX88" s="72">
        <v>0.311478242386656</v>
      </c>
      <c r="AY88" s="73">
        <v>-1.1011656478512999</v>
      </c>
      <c r="AZ88" s="73">
        <v>-0.60734314227192998</v>
      </c>
      <c r="BA88" s="73">
        <v>-1.3066194523780701</v>
      </c>
      <c r="BB88" s="64">
        <v>3.1234553026224601E-2</v>
      </c>
      <c r="BC88" s="74">
        <v>-43.605611710576298</v>
      </c>
      <c r="BD88" s="61">
        <v>43836</v>
      </c>
      <c r="BE88" s="61">
        <v>43908</v>
      </c>
      <c r="BF88" s="70"/>
      <c r="BG88" s="61"/>
      <c r="BH88" s="11"/>
    </row>
    <row r="89" spans="1:60" x14ac:dyDescent="0.3">
      <c r="A89" s="11"/>
      <c r="B89" s="56" t="s">
        <v>350</v>
      </c>
      <c r="C89" s="56" t="s">
        <v>325</v>
      </c>
      <c r="D89" s="56" t="s">
        <v>313</v>
      </c>
      <c r="E89" s="57" t="s">
        <v>326</v>
      </c>
      <c r="F89" s="57" t="s">
        <v>315</v>
      </c>
      <c r="G89" s="58" t="s">
        <v>141</v>
      </c>
      <c r="H89" s="59" t="s">
        <v>316</v>
      </c>
      <c r="I89" s="60" t="s">
        <v>29</v>
      </c>
      <c r="J89" s="60" t="s">
        <v>327</v>
      </c>
      <c r="K89" s="11"/>
      <c r="L89" s="61">
        <v>44021</v>
      </c>
      <c r="M89" s="62">
        <v>970.5625</v>
      </c>
      <c r="N89" s="63">
        <v>970.5625</v>
      </c>
      <c r="O89" s="63">
        <v>970.5625</v>
      </c>
      <c r="P89" s="64">
        <f t="shared" si="1"/>
        <v>1</v>
      </c>
      <c r="Q89" s="61">
        <v>44021</v>
      </c>
      <c r="R89" s="65">
        <v>0</v>
      </c>
      <c r="S89" s="65">
        <v>0</v>
      </c>
      <c r="T89" s="11"/>
      <c r="U89" s="66">
        <v>0</v>
      </c>
      <c r="V89" s="67">
        <v>3.66221075391877</v>
      </c>
      <c r="W89" s="66">
        <v>0</v>
      </c>
      <c r="X89" s="67">
        <v>2.27837854863537</v>
      </c>
      <c r="Y89" s="66">
        <v>0</v>
      </c>
      <c r="Z89" s="67">
        <v>17.6839376122225</v>
      </c>
      <c r="AA89" s="66">
        <v>0</v>
      </c>
      <c r="AB89" s="67">
        <v>20.225188151293001</v>
      </c>
      <c r="AC89" s="66">
        <v>5.1284314829899799E-2</v>
      </c>
      <c r="AD89" s="67">
        <v>29.414396743231901</v>
      </c>
      <c r="AE89" s="66">
        <v>-2.9437500000312901E-2</v>
      </c>
      <c r="AF89" s="68">
        <v>14.0039376116765</v>
      </c>
      <c r="AG89" s="66">
        <v>0</v>
      </c>
      <c r="AH89" s="67">
        <v>-1.84150573586521</v>
      </c>
      <c r="AI89" s="66">
        <v>0</v>
      </c>
      <c r="AJ89" s="67">
        <v>13.6907424809615</v>
      </c>
      <c r="AK89" s="66">
        <v>-2.9437500000312901E-2</v>
      </c>
      <c r="AL89" s="66">
        <v>-3.3890272061398701E-3</v>
      </c>
      <c r="AM89" s="67">
        <v>1.17063709385911</v>
      </c>
      <c r="AN89" s="11"/>
      <c r="AO89" s="69">
        <v>0</v>
      </c>
      <c r="AP89" s="69">
        <v>0</v>
      </c>
      <c r="AQ89" s="69">
        <v>0</v>
      </c>
      <c r="AR89" s="69">
        <v>0</v>
      </c>
      <c r="AS89" s="70">
        <v>0</v>
      </c>
      <c r="AT89" s="70">
        <v>0</v>
      </c>
      <c r="AU89" s="70">
        <v>7</v>
      </c>
      <c r="AV89" s="71">
        <v>5</v>
      </c>
      <c r="AW89" s="11"/>
      <c r="AX89" s="72">
        <v>0</v>
      </c>
      <c r="AY89" s="73">
        <v>-115.357016523136</v>
      </c>
      <c r="AZ89" s="73">
        <v>0.52607977638217596</v>
      </c>
      <c r="BA89" s="73">
        <v>-15.9646500268718</v>
      </c>
      <c r="BB89" s="64">
        <v>0</v>
      </c>
      <c r="BC89" s="74">
        <v>0</v>
      </c>
      <c r="BD89" s="61">
        <v>43656</v>
      </c>
      <c r="BE89" s="61"/>
      <c r="BF89" s="70"/>
      <c r="BG89" s="61"/>
      <c r="BH89" s="11"/>
    </row>
    <row r="90" spans="1:60" x14ac:dyDescent="0.3">
      <c r="A90" s="11"/>
      <c r="B90" s="56" t="s">
        <v>354</v>
      </c>
      <c r="C90" s="56" t="s">
        <v>329</v>
      </c>
      <c r="D90" s="56" t="s">
        <v>313</v>
      </c>
      <c r="E90" s="57" t="s">
        <v>330</v>
      </c>
      <c r="F90" s="57" t="s">
        <v>315</v>
      </c>
      <c r="G90" s="58" t="s">
        <v>141</v>
      </c>
      <c r="H90" s="59" t="s">
        <v>316</v>
      </c>
      <c r="I90" s="60" t="s">
        <v>29</v>
      </c>
      <c r="J90" s="60" t="s">
        <v>331</v>
      </c>
      <c r="K90" s="11"/>
      <c r="L90" s="61">
        <v>44021</v>
      </c>
      <c r="M90" s="62">
        <v>855.57870000041999</v>
      </c>
      <c r="N90" s="63">
        <v>855.57870000041999</v>
      </c>
      <c r="O90" s="63">
        <v>1287.4094999991401</v>
      </c>
      <c r="P90" s="64">
        <f t="shared" si="1"/>
        <v>0.66457385936719549</v>
      </c>
      <c r="Q90" s="61">
        <v>43836</v>
      </c>
      <c r="R90" s="65">
        <v>4348532.8689999999</v>
      </c>
      <c r="S90" s="65">
        <v>5235385.1461640596</v>
      </c>
      <c r="T90" s="11"/>
      <c r="U90" s="66">
        <v>-2.1223482801360698E-2</v>
      </c>
      <c r="V90" s="67">
        <v>1.5398624737827</v>
      </c>
      <c r="W90" s="66">
        <v>-6.5640804424256197E-2</v>
      </c>
      <c r="X90" s="67">
        <v>-4.2857018937938802</v>
      </c>
      <c r="Y90" s="66">
        <v>-0.31974569177429701</v>
      </c>
      <c r="Z90" s="67">
        <v>-14.2906315652071</v>
      </c>
      <c r="AA90" s="66">
        <v>-0.26628907112171901</v>
      </c>
      <c r="AB90" s="67">
        <v>-6.4037189608788996</v>
      </c>
      <c r="AC90" s="66">
        <v>-0.151997355625062</v>
      </c>
      <c r="AD90" s="67">
        <v>9.0862296977284096</v>
      </c>
      <c r="AE90" s="66">
        <v>-0.18190987111127499</v>
      </c>
      <c r="AF90" s="68">
        <v>-1.24329949941603</v>
      </c>
      <c r="AG90" s="66">
        <v>-1.1976446206063E-2</v>
      </c>
      <c r="AH90" s="67">
        <v>-3.0391503564715099</v>
      </c>
      <c r="AI90" s="66">
        <v>-0.30947238454333298</v>
      </c>
      <c r="AJ90" s="67">
        <v>-17.256495973386301</v>
      </c>
      <c r="AK90" s="66">
        <v>-0.36847873102058698</v>
      </c>
      <c r="AL90" s="66">
        <v>-5.0880476776947001E-2</v>
      </c>
      <c r="AM90" s="67">
        <v>-32.733486008190098</v>
      </c>
      <c r="AN90" s="11"/>
      <c r="AO90" s="69">
        <v>8.8297000496822903E-2</v>
      </c>
      <c r="AP90" s="69">
        <v>-0.12396767083279001</v>
      </c>
      <c r="AQ90" s="69">
        <v>8.20755764980277E-2</v>
      </c>
      <c r="AR90" s="69">
        <v>-0.31454846848821</v>
      </c>
      <c r="AS90" s="70">
        <v>7</v>
      </c>
      <c r="AT90" s="70">
        <v>5</v>
      </c>
      <c r="AU90" s="70">
        <v>5</v>
      </c>
      <c r="AV90" s="71">
        <v>7</v>
      </c>
      <c r="AW90" s="11"/>
      <c r="AX90" s="72">
        <v>0.406346700816066</v>
      </c>
      <c r="AY90" s="73">
        <v>-0.52248986751510496</v>
      </c>
      <c r="AZ90" s="73">
        <v>-0.169362176045524</v>
      </c>
      <c r="BA90" s="73">
        <v>-0.68749370369914697</v>
      </c>
      <c r="BB90" s="64">
        <v>4.1331213843368499E-2</v>
      </c>
      <c r="BC90" s="74">
        <v>-48.484697370964597</v>
      </c>
      <c r="BD90" s="61">
        <v>43836</v>
      </c>
      <c r="BE90" s="61">
        <v>43913</v>
      </c>
      <c r="BF90" s="70"/>
      <c r="BG90" s="61"/>
      <c r="BH90" s="11"/>
    </row>
    <row r="91" spans="1:60" x14ac:dyDescent="0.3">
      <c r="A91" s="11"/>
      <c r="B91" s="56" t="s">
        <v>358</v>
      </c>
      <c r="C91" s="56" t="s">
        <v>333</v>
      </c>
      <c r="D91" s="56" t="s">
        <v>313</v>
      </c>
      <c r="E91" s="57" t="s">
        <v>334</v>
      </c>
      <c r="F91" s="57" t="s">
        <v>315</v>
      </c>
      <c r="G91" s="58" t="s">
        <v>141</v>
      </c>
      <c r="H91" s="59" t="s">
        <v>316</v>
      </c>
      <c r="I91" s="60" t="s">
        <v>29</v>
      </c>
      <c r="J91" s="60" t="s">
        <v>335</v>
      </c>
      <c r="K91" s="11"/>
      <c r="L91" s="61">
        <v>44021</v>
      </c>
      <c r="M91" s="62">
        <v>940.02770000044302</v>
      </c>
      <c r="N91" s="63">
        <v>940.02770000044302</v>
      </c>
      <c r="O91" s="63">
        <v>1410.9035000000099</v>
      </c>
      <c r="P91" s="64">
        <f t="shared" si="1"/>
        <v>0.66625938627300618</v>
      </c>
      <c r="Q91" s="61">
        <v>43836</v>
      </c>
      <c r="R91" s="65">
        <v>1235.2829999999999</v>
      </c>
      <c r="S91" s="65">
        <v>198765.797679443</v>
      </c>
      <c r="T91" s="11"/>
      <c r="U91" s="66">
        <v>-2.12099633299658E-2</v>
      </c>
      <c r="V91" s="67">
        <v>1.5412144209221901</v>
      </c>
      <c r="W91" s="66">
        <v>-6.5258729256165701E-2</v>
      </c>
      <c r="X91" s="67">
        <v>-4.2474943769848297</v>
      </c>
      <c r="Y91" s="66">
        <v>-0.31804836998344399</v>
      </c>
      <c r="Z91" s="67">
        <v>-14.1208993861219</v>
      </c>
      <c r="AA91" s="66">
        <v>-0.26260249719314699</v>
      </c>
      <c r="AB91" s="67">
        <v>-6.0350615680217699</v>
      </c>
      <c r="AC91" s="66">
        <v>-8.0485743546887506E-2</v>
      </c>
      <c r="AD91" s="67">
        <v>16.237390905560499</v>
      </c>
      <c r="AE91" s="66">
        <v>-0.11017565561458501</v>
      </c>
      <c r="AF91" s="68">
        <v>5.9301220502529803</v>
      </c>
      <c r="AG91" s="66">
        <v>-1.1857466110086499E-2</v>
      </c>
      <c r="AH91" s="67">
        <v>-3.0272523468738699</v>
      </c>
      <c r="AI91" s="66">
        <v>-0.30766426948772302</v>
      </c>
      <c r="AJ91" s="67">
        <v>-17.075684467825301</v>
      </c>
      <c r="AK91" s="66">
        <v>-5.9972299999572001E-2</v>
      </c>
      <c r="AL91" s="66">
        <v>-7.0020504481362903E-3</v>
      </c>
      <c r="AM91" s="67">
        <v>-1.8828429060667999</v>
      </c>
      <c r="AN91" s="11"/>
      <c r="AO91" s="69">
        <v>8.8311764504469495E-2</v>
      </c>
      <c r="AP91" s="69">
        <v>-0.12393171762421799</v>
      </c>
      <c r="AQ91" s="69">
        <v>8.2519070523703705E-2</v>
      </c>
      <c r="AR91" s="69">
        <v>-0.31425799172575403</v>
      </c>
      <c r="AS91" s="70">
        <v>7</v>
      </c>
      <c r="AT91" s="70">
        <v>5</v>
      </c>
      <c r="AU91" s="70">
        <v>5</v>
      </c>
      <c r="AV91" s="71">
        <v>7</v>
      </c>
      <c r="AW91" s="11"/>
      <c r="AX91" s="72">
        <v>0.406333115146845</v>
      </c>
      <c r="AY91" s="73">
        <v>-0.51326132288522797</v>
      </c>
      <c r="AZ91" s="73">
        <v>-0.15573844881760099</v>
      </c>
      <c r="BA91" s="73">
        <v>-0.67564109371778602</v>
      </c>
      <c r="BB91" s="64">
        <v>4.1330747487008899E-2</v>
      </c>
      <c r="BC91" s="74">
        <v>-48.430470262479503</v>
      </c>
      <c r="BD91" s="61">
        <v>43836</v>
      </c>
      <c r="BE91" s="61">
        <v>43913</v>
      </c>
      <c r="BF91" s="70"/>
      <c r="BG91" s="61"/>
      <c r="BH91" s="11"/>
    </row>
    <row r="92" spans="1:60" x14ac:dyDescent="0.3">
      <c r="A92" s="11"/>
      <c r="B92" s="56" t="s">
        <v>362</v>
      </c>
      <c r="C92" s="56" t="s">
        <v>337</v>
      </c>
      <c r="D92" s="56" t="s">
        <v>338</v>
      </c>
      <c r="E92" s="57" t="s">
        <v>34</v>
      </c>
      <c r="F92" s="57" t="s">
        <v>339</v>
      </c>
      <c r="G92" s="58" t="s">
        <v>36</v>
      </c>
      <c r="H92" s="59" t="s">
        <v>316</v>
      </c>
      <c r="I92" s="60" t="s">
        <v>29</v>
      </c>
      <c r="J92" s="60" t="s">
        <v>340</v>
      </c>
      <c r="K92" s="11"/>
      <c r="L92" s="61">
        <v>44021</v>
      </c>
      <c r="M92" s="62">
        <v>1538.6487000007201</v>
      </c>
      <c r="N92" s="63">
        <v>1538.6487000007201</v>
      </c>
      <c r="O92" s="63">
        <v>2268.8627999983701</v>
      </c>
      <c r="P92" s="64">
        <f t="shared" si="1"/>
        <v>0.678158547093207</v>
      </c>
      <c r="Q92" s="61">
        <v>43836</v>
      </c>
      <c r="R92" s="65">
        <v>219212.75599999999</v>
      </c>
      <c r="S92" s="65">
        <v>296665.23231298802</v>
      </c>
      <c r="T92" s="11"/>
      <c r="U92" s="66">
        <v>-1.60916927989092E-2</v>
      </c>
      <c r="V92" s="67">
        <v>2.0530414740278502</v>
      </c>
      <c r="W92" s="66">
        <v>-4.8047693366242997E-2</v>
      </c>
      <c r="X92" s="67">
        <v>-2.5263907879889298</v>
      </c>
      <c r="Y92" s="66">
        <v>-0.30790273502876497</v>
      </c>
      <c r="Z92" s="67">
        <v>-13.106335890654</v>
      </c>
      <c r="AA92" s="66">
        <v>-0.24673068159783701</v>
      </c>
      <c r="AB92" s="67">
        <v>-4.4478800084907597</v>
      </c>
      <c r="AC92" s="66">
        <v>-9.6453129975125201E-2</v>
      </c>
      <c r="AD92" s="67">
        <v>14.640652262722099</v>
      </c>
      <c r="AE92" s="66">
        <v>-0.11894617478901599</v>
      </c>
      <c r="AF92" s="68">
        <v>5.0530701328098102</v>
      </c>
      <c r="AG92" s="66">
        <v>-1.13756311866382E-2</v>
      </c>
      <c r="AH92" s="67">
        <v>-2.97906885452903</v>
      </c>
      <c r="AI92" s="66">
        <v>-0.29698012580949601</v>
      </c>
      <c r="AJ92" s="67">
        <v>-16.0072701000026</v>
      </c>
      <c r="AK92" s="66">
        <v>-0.13192813499612399</v>
      </c>
      <c r="AL92" s="66">
        <v>-1.17945037063691E-2</v>
      </c>
      <c r="AM92" s="67">
        <v>-82.8671522340737</v>
      </c>
      <c r="AN92" s="11"/>
      <c r="AO92" s="69">
        <v>8.9192027797253104E-2</v>
      </c>
      <c r="AP92" s="69">
        <v>-0.12199618403974501</v>
      </c>
      <c r="AQ92" s="69">
        <v>7.6516075079780393E-2</v>
      </c>
      <c r="AR92" s="69">
        <v>-0.332694478019257</v>
      </c>
      <c r="AS92" s="70">
        <v>8</v>
      </c>
      <c r="AT92" s="70">
        <v>4</v>
      </c>
      <c r="AU92" s="70">
        <v>5</v>
      </c>
      <c r="AV92" s="71">
        <v>7</v>
      </c>
      <c r="AW92" s="11"/>
      <c r="AX92" s="72">
        <v>0.40120033571845898</v>
      </c>
      <c r="AY92" s="73">
        <v>-0.48628952701574202</v>
      </c>
      <c r="AZ92" s="73">
        <v>-9.8236914032440795E-2</v>
      </c>
      <c r="BA92" s="73">
        <v>-0.63290983403021495</v>
      </c>
      <c r="BB92" s="64">
        <v>4.0674510202588901E-2</v>
      </c>
      <c r="BC92" s="74">
        <v>-47.745861935720299</v>
      </c>
      <c r="BD92" s="61">
        <v>43836</v>
      </c>
      <c r="BE92" s="61">
        <v>43913</v>
      </c>
      <c r="BF92" s="70"/>
      <c r="BG92" s="61"/>
      <c r="BH92" s="11"/>
    </row>
    <row r="93" spans="1:60" x14ac:dyDescent="0.3">
      <c r="A93" s="11"/>
      <c r="B93" s="56" t="s">
        <v>365</v>
      </c>
      <c r="C93" s="56" t="s">
        <v>342</v>
      </c>
      <c r="D93" s="56" t="s">
        <v>338</v>
      </c>
      <c r="E93" s="57" t="s">
        <v>41</v>
      </c>
      <c r="F93" s="57" t="s">
        <v>339</v>
      </c>
      <c r="G93" s="58" t="s">
        <v>36</v>
      </c>
      <c r="H93" s="59" t="s">
        <v>316</v>
      </c>
      <c r="I93" s="60" t="s">
        <v>29</v>
      </c>
      <c r="J93" s="60" t="s">
        <v>343</v>
      </c>
      <c r="K93" s="11"/>
      <c r="L93" s="61">
        <v>44021</v>
      </c>
      <c r="M93" s="62">
        <v>3343.5778999999202</v>
      </c>
      <c r="N93" s="63">
        <v>3343.5778999999202</v>
      </c>
      <c r="O93" s="63">
        <v>4861.1916999965897</v>
      </c>
      <c r="P93" s="64">
        <f t="shared" si="1"/>
        <v>0.68781033671275826</v>
      </c>
      <c r="Q93" s="61">
        <v>43836</v>
      </c>
      <c r="R93" s="65">
        <v>2314108.6779999998</v>
      </c>
      <c r="S93" s="65">
        <v>2883108.4405078101</v>
      </c>
      <c r="T93" s="11"/>
      <c r="U93" s="66">
        <v>-1.6016529241824201E-2</v>
      </c>
      <c r="V93" s="67">
        <v>2.06055782973635</v>
      </c>
      <c r="W93" s="66">
        <v>-4.5863762393346399E-2</v>
      </c>
      <c r="X93" s="67">
        <v>-2.3079976906992701</v>
      </c>
      <c r="Y93" s="66">
        <v>-0.29821341492963299</v>
      </c>
      <c r="Z93" s="67">
        <v>-12.137403880740701</v>
      </c>
      <c r="AA93" s="66">
        <v>-0.22537341413786599</v>
      </c>
      <c r="AB93" s="67">
        <v>-2.3121532624936698</v>
      </c>
      <c r="AC93" s="66">
        <v>-4.4562826167748398E-2</v>
      </c>
      <c r="AD93" s="67">
        <v>19.829682643467098</v>
      </c>
      <c r="AE93" s="66">
        <v>-4.1859436561062502E-2</v>
      </c>
      <c r="AF93" s="68">
        <v>12.761743955605199</v>
      </c>
      <c r="AG93" s="66">
        <v>-1.0695776081775001E-2</v>
      </c>
      <c r="AH93" s="67">
        <v>-2.91108334404271</v>
      </c>
      <c r="AI93" s="66">
        <v>-0.28664762190601301</v>
      </c>
      <c r="AJ93" s="67">
        <v>-14.9740197096398</v>
      </c>
      <c r="AK93" s="66">
        <v>0.26604639979283101</v>
      </c>
      <c r="AL93" s="66">
        <v>1.99795141124923E-2</v>
      </c>
      <c r="AM93" s="67">
        <v>-43.0696987552219</v>
      </c>
      <c r="AN93" s="11"/>
      <c r="AO93" s="69">
        <v>8.92752280797868E-2</v>
      </c>
      <c r="AP93" s="69">
        <v>-0.121794945966103</v>
      </c>
      <c r="AQ93" s="69">
        <v>7.8985818170622196E-2</v>
      </c>
      <c r="AR93" s="69">
        <v>-0.33111240651691298</v>
      </c>
      <c r="AS93" s="70">
        <v>8</v>
      </c>
      <c r="AT93" s="70">
        <v>4</v>
      </c>
      <c r="AU93" s="70">
        <v>5</v>
      </c>
      <c r="AV93" s="71">
        <v>7</v>
      </c>
      <c r="AW93" s="11"/>
      <c r="AX93" s="72">
        <v>0.40113380647788299</v>
      </c>
      <c r="AY93" s="73">
        <v>-0.432180152169167</v>
      </c>
      <c r="AZ93" s="73">
        <v>-1.9339390471856201E-2</v>
      </c>
      <c r="BA93" s="73">
        <v>-0.56377046707621004</v>
      </c>
      <c r="BB93" s="64">
        <v>4.0672870988055401E-2</v>
      </c>
      <c r="BC93" s="74">
        <v>-47.4375964230276</v>
      </c>
      <c r="BD93" s="61">
        <v>43836</v>
      </c>
      <c r="BE93" s="61">
        <v>43913</v>
      </c>
      <c r="BF93" s="70"/>
      <c r="BG93" s="61"/>
      <c r="BH93" s="11"/>
    </row>
    <row r="94" spans="1:60" x14ac:dyDescent="0.3">
      <c r="A94" s="11"/>
      <c r="B94" s="56" t="s">
        <v>369</v>
      </c>
      <c r="C94" s="56" t="s">
        <v>345</v>
      </c>
      <c r="D94" s="56" t="s">
        <v>338</v>
      </c>
      <c r="E94" s="57" t="s">
        <v>248</v>
      </c>
      <c r="F94" s="57" t="s">
        <v>339</v>
      </c>
      <c r="G94" s="58" t="s">
        <v>36</v>
      </c>
      <c r="H94" s="59" t="s">
        <v>316</v>
      </c>
      <c r="I94" s="60" t="s">
        <v>29</v>
      </c>
      <c r="J94" s="60" t="s">
        <v>346</v>
      </c>
      <c r="K94" s="11"/>
      <c r="L94" s="61">
        <v>44021</v>
      </c>
      <c r="M94" s="62">
        <v>3407.8667999990298</v>
      </c>
      <c r="N94" s="63">
        <v>3407.8667999990298</v>
      </c>
      <c r="O94" s="63">
        <v>4945.8769000023603</v>
      </c>
      <c r="P94" s="64">
        <f t="shared" si="1"/>
        <v>0.68903186813998618</v>
      </c>
      <c r="Q94" s="61">
        <v>43836</v>
      </c>
      <c r="R94" s="65">
        <v>6759298.8250000002</v>
      </c>
      <c r="S94" s="65">
        <v>9059193.7898906209</v>
      </c>
      <c r="T94" s="11"/>
      <c r="U94" s="66">
        <v>-1.60070836409432E-2</v>
      </c>
      <c r="V94" s="67">
        <v>2.06150238982445</v>
      </c>
      <c r="W94" s="66">
        <v>-4.5589074076851803E-2</v>
      </c>
      <c r="X94" s="67">
        <v>-2.2805288590498098</v>
      </c>
      <c r="Y94" s="66">
        <v>-0.29698728297633398</v>
      </c>
      <c r="Z94" s="67">
        <v>-12.0147906854108</v>
      </c>
      <c r="AA94" s="66">
        <v>-0.22264955610822701</v>
      </c>
      <c r="AB94" s="67">
        <v>-2.03976745952968</v>
      </c>
      <c r="AC94" s="66">
        <v>-3.78416046387429E-2</v>
      </c>
      <c r="AD94" s="67">
        <v>20.501804796367701</v>
      </c>
      <c r="AE94" s="66">
        <v>-3.17171896776927E-2</v>
      </c>
      <c r="AF94" s="68">
        <v>13.7759686439385</v>
      </c>
      <c r="AG94" s="66">
        <v>-1.06103701318716E-2</v>
      </c>
      <c r="AH94" s="67">
        <v>-2.9025427490523699</v>
      </c>
      <c r="AI94" s="66">
        <v>-0.28533960760338201</v>
      </c>
      <c r="AJ94" s="67">
        <v>-14.8432182793767</v>
      </c>
      <c r="AK94" s="66">
        <v>0.31817073453741601</v>
      </c>
      <c r="AL94" s="66">
        <v>2.3436382520230802E-2</v>
      </c>
      <c r="AM94" s="67">
        <v>-37.857265280734303</v>
      </c>
      <c r="AN94" s="11"/>
      <c r="AO94" s="69">
        <v>8.9285673715494299E-2</v>
      </c>
      <c r="AP94" s="69">
        <v>-0.121769686057669</v>
      </c>
      <c r="AQ94" s="69">
        <v>7.9296460855402998E-2</v>
      </c>
      <c r="AR94" s="69">
        <v>-0.33091351123293899</v>
      </c>
      <c r="AS94" s="70">
        <v>8</v>
      </c>
      <c r="AT94" s="70">
        <v>4</v>
      </c>
      <c r="AU94" s="70">
        <v>5</v>
      </c>
      <c r="AV94" s="71">
        <v>7</v>
      </c>
      <c r="AW94" s="11"/>
      <c r="AX94" s="72">
        <v>0.40112560959649302</v>
      </c>
      <c r="AY94" s="73">
        <v>-0.42528169911247499</v>
      </c>
      <c r="AZ94" s="73">
        <v>-9.2834890797774995E-3</v>
      </c>
      <c r="BA94" s="73">
        <v>-0.554930425490056</v>
      </c>
      <c r="BB94" s="64">
        <v>4.0672681392097697E-2</v>
      </c>
      <c r="BC94" s="74">
        <v>-47.398761582619002</v>
      </c>
      <c r="BD94" s="61">
        <v>43836</v>
      </c>
      <c r="BE94" s="61">
        <v>43913</v>
      </c>
      <c r="BF94" s="70"/>
      <c r="BG94" s="61"/>
      <c r="BH94" s="11"/>
    </row>
    <row r="95" spans="1:60" x14ac:dyDescent="0.3">
      <c r="A95" s="11"/>
      <c r="B95" s="56" t="s">
        <v>373</v>
      </c>
      <c r="C95" s="56" t="s">
        <v>348</v>
      </c>
      <c r="D95" s="56" t="s">
        <v>338</v>
      </c>
      <c r="E95" s="57" t="s">
        <v>79</v>
      </c>
      <c r="F95" s="57" t="s">
        <v>339</v>
      </c>
      <c r="G95" s="58" t="s">
        <v>36</v>
      </c>
      <c r="H95" s="59" t="s">
        <v>316</v>
      </c>
      <c r="I95" s="60" t="s">
        <v>29</v>
      </c>
      <c r="J95" s="60" t="s">
        <v>349</v>
      </c>
      <c r="K95" s="11"/>
      <c r="L95" s="61">
        <v>44021</v>
      </c>
      <c r="M95" s="62">
        <v>614.46719999983895</v>
      </c>
      <c r="N95" s="63">
        <v>614.46719999983895</v>
      </c>
      <c r="O95" s="63">
        <v>903.38870000000998</v>
      </c>
      <c r="P95" s="64">
        <f t="shared" si="1"/>
        <v>0.68018030333989365</v>
      </c>
      <c r="Q95" s="61">
        <v>43836</v>
      </c>
      <c r="R95" s="65">
        <v>78559.009999999995</v>
      </c>
      <c r="S95" s="65">
        <v>102437.58165271</v>
      </c>
      <c r="T95" s="11"/>
      <c r="U95" s="66">
        <v>-1.60758883766903E-2</v>
      </c>
      <c r="V95" s="67">
        <v>2.0546219162497401</v>
      </c>
      <c r="W95" s="66">
        <v>-4.7588402309920598E-2</v>
      </c>
      <c r="X95" s="67">
        <v>-2.4804616823566898</v>
      </c>
      <c r="Y95" s="66">
        <v>-0.30587289984308902</v>
      </c>
      <c r="Z95" s="67">
        <v>-12.903352372086401</v>
      </c>
      <c r="AA95" s="66">
        <v>-0.242281681314053</v>
      </c>
      <c r="AB95" s="67">
        <v>-4.0029799801122898</v>
      </c>
      <c r="AC95" s="66">
        <v>-8.57624411764846E-2</v>
      </c>
      <c r="AD95" s="67">
        <v>15.709721142586201</v>
      </c>
      <c r="AE95" s="66">
        <v>-0.10323622762924101</v>
      </c>
      <c r="AF95" s="68">
        <v>6.6240648487873797</v>
      </c>
      <c r="AG95" s="66">
        <v>-1.12326427479275E-2</v>
      </c>
      <c r="AH95" s="67">
        <v>-2.96477001065796</v>
      </c>
      <c r="AI95" s="66">
        <v>-0.29481611104711197</v>
      </c>
      <c r="AJ95" s="67">
        <v>-15.7908686237497</v>
      </c>
      <c r="AK95" s="66">
        <v>2.2271910560448301E-2</v>
      </c>
      <c r="AL95" s="66">
        <v>1.84893961522903E-3</v>
      </c>
      <c r="AM95" s="67">
        <v>-67.447147678467402</v>
      </c>
      <c r="AN95" s="11"/>
      <c r="AO95" s="69">
        <v>8.9209493404341603E-2</v>
      </c>
      <c r="AP95" s="69">
        <v>-0.12195375860756</v>
      </c>
      <c r="AQ95" s="69">
        <v>7.7035768916175598E-2</v>
      </c>
      <c r="AR95" s="69">
        <v>-0.33236158652638598</v>
      </c>
      <c r="AS95" s="70">
        <v>8</v>
      </c>
      <c r="AT95" s="70">
        <v>4</v>
      </c>
      <c r="AU95" s="70">
        <v>5</v>
      </c>
      <c r="AV95" s="71">
        <v>7</v>
      </c>
      <c r="AW95" s="11"/>
      <c r="AX95" s="72">
        <v>0.40118603926384799</v>
      </c>
      <c r="AY95" s="73">
        <v>-0.47501539980021301</v>
      </c>
      <c r="AZ95" s="73">
        <v>-8.1794873845751695E-2</v>
      </c>
      <c r="BA95" s="73">
        <v>-0.61853360579971195</v>
      </c>
      <c r="BB95" s="64">
        <v>4.0674135895678802E-2</v>
      </c>
      <c r="BC95" s="74">
        <v>-47.681092313840097</v>
      </c>
      <c r="BD95" s="61">
        <v>43836</v>
      </c>
      <c r="BE95" s="61">
        <v>43913</v>
      </c>
      <c r="BF95" s="70"/>
      <c r="BG95" s="61"/>
      <c r="BH95" s="11"/>
    </row>
    <row r="96" spans="1:60" x14ac:dyDescent="0.3">
      <c r="A96" s="11"/>
      <c r="B96" s="56" t="s">
        <v>377</v>
      </c>
      <c r="C96" s="56" t="s">
        <v>351</v>
      </c>
      <c r="D96" s="56" t="s">
        <v>338</v>
      </c>
      <c r="E96" s="57" t="s">
        <v>352</v>
      </c>
      <c r="F96" s="57" t="s">
        <v>339</v>
      </c>
      <c r="G96" s="58" t="s">
        <v>36</v>
      </c>
      <c r="H96" s="59" t="s">
        <v>316</v>
      </c>
      <c r="I96" s="60" t="s">
        <v>29</v>
      </c>
      <c r="J96" s="60" t="s">
        <v>353</v>
      </c>
      <c r="K96" s="11"/>
      <c r="L96" s="61">
        <v>44021</v>
      </c>
      <c r="M96" s="62">
        <v>1948.4692000001701</v>
      </c>
      <c r="N96" s="63">
        <v>1948.4692000001701</v>
      </c>
      <c r="O96" s="63">
        <v>2855.4926000013902</v>
      </c>
      <c r="P96" s="64">
        <f t="shared" si="1"/>
        <v>0.68235834335526613</v>
      </c>
      <c r="Q96" s="61">
        <v>43836</v>
      </c>
      <c r="R96" s="65">
        <v>4543412.426</v>
      </c>
      <c r="S96" s="65">
        <v>5734275.07657813</v>
      </c>
      <c r="T96" s="11"/>
      <c r="U96" s="66">
        <v>-1.6058869949120001E-2</v>
      </c>
      <c r="V96" s="67">
        <v>2.0563237590067698</v>
      </c>
      <c r="W96" s="66">
        <v>-4.7094241937884397E-2</v>
      </c>
      <c r="X96" s="67">
        <v>-2.43104564515306</v>
      </c>
      <c r="Y96" s="66">
        <v>-0.30368635379185399</v>
      </c>
      <c r="Z96" s="67">
        <v>-12.6846977669629</v>
      </c>
      <c r="AA96" s="66">
        <v>-0.23747381746594301</v>
      </c>
      <c r="AB96" s="67">
        <v>-3.5221935953013599</v>
      </c>
      <c r="AC96" s="66">
        <v>-7.4139702529500903E-2</v>
      </c>
      <c r="AD96" s="67">
        <v>16.871995007299098</v>
      </c>
      <c r="AE96" s="66">
        <v>-8.6062345370009993E-2</v>
      </c>
      <c r="AF96" s="68">
        <v>8.3414530747104401</v>
      </c>
      <c r="AG96" s="66">
        <v>-1.1078732471105499E-2</v>
      </c>
      <c r="AH96" s="67">
        <v>-2.9493789829757602</v>
      </c>
      <c r="AI96" s="66">
        <v>-0.292484696130559</v>
      </c>
      <c r="AJ96" s="67">
        <v>-15.557727132094399</v>
      </c>
      <c r="AK96" s="66">
        <v>5.6464515570041798E-2</v>
      </c>
      <c r="AL96" s="66">
        <v>4.6168976023181997E-3</v>
      </c>
      <c r="AM96" s="67">
        <v>-64.027887177420794</v>
      </c>
      <c r="AN96" s="11"/>
      <c r="AO96" s="69">
        <v>8.9228355647792301E-2</v>
      </c>
      <c r="AP96" s="69">
        <v>-0.12190826083679</v>
      </c>
      <c r="AQ96" s="69">
        <v>7.7594382872121101E-2</v>
      </c>
      <c r="AR96" s="69">
        <v>-0.33200380943890201</v>
      </c>
      <c r="AS96" s="70">
        <v>8</v>
      </c>
      <c r="AT96" s="70">
        <v>4</v>
      </c>
      <c r="AU96" s="70">
        <v>5</v>
      </c>
      <c r="AV96" s="71">
        <v>7</v>
      </c>
      <c r="AW96" s="11"/>
      <c r="AX96" s="72">
        <v>0.401170971032698</v>
      </c>
      <c r="AY96" s="73">
        <v>-0.46283245681615898</v>
      </c>
      <c r="AZ96" s="73">
        <v>-6.4028888186271601E-2</v>
      </c>
      <c r="BA96" s="73">
        <v>-0.60298088857416599</v>
      </c>
      <c r="BB96" s="64">
        <v>4.0673763078448201E-2</v>
      </c>
      <c r="BC96" s="74">
        <v>-47.611410374578597</v>
      </c>
      <c r="BD96" s="61">
        <v>43836</v>
      </c>
      <c r="BE96" s="61">
        <v>43913</v>
      </c>
      <c r="BF96" s="70"/>
      <c r="BG96" s="61"/>
      <c r="BH96" s="11"/>
    </row>
    <row r="97" spans="1:60" x14ac:dyDescent="0.3">
      <c r="A97" s="11"/>
      <c r="B97" s="56" t="s">
        <v>381</v>
      </c>
      <c r="C97" s="56" t="s">
        <v>355</v>
      </c>
      <c r="D97" s="56" t="s">
        <v>338</v>
      </c>
      <c r="E97" s="57" t="s">
        <v>356</v>
      </c>
      <c r="F97" s="57" t="s">
        <v>339</v>
      </c>
      <c r="G97" s="58" t="s">
        <v>36</v>
      </c>
      <c r="H97" s="59" t="s">
        <v>316</v>
      </c>
      <c r="I97" s="60" t="s">
        <v>29</v>
      </c>
      <c r="J97" s="60" t="s">
        <v>357</v>
      </c>
      <c r="K97" s="11"/>
      <c r="L97" s="61">
        <v>44021</v>
      </c>
      <c r="M97" s="62">
        <v>2320.2157999984902</v>
      </c>
      <c r="N97" s="63">
        <v>2320.2157999984902</v>
      </c>
      <c r="O97" s="63">
        <v>3379.8401000015401</v>
      </c>
      <c r="P97" s="64">
        <f t="shared" si="1"/>
        <v>0.68648685480636584</v>
      </c>
      <c r="Q97" s="61">
        <v>43836</v>
      </c>
      <c r="R97" s="65">
        <v>414212.39500000002</v>
      </c>
      <c r="S97" s="65">
        <v>514233.82172119099</v>
      </c>
      <c r="T97" s="11"/>
      <c r="U97" s="66">
        <v>-1.6026754798076599E-2</v>
      </c>
      <c r="V97" s="67">
        <v>2.0595352741111101</v>
      </c>
      <c r="W97" s="66">
        <v>-4.6161686127597898E-2</v>
      </c>
      <c r="X97" s="67">
        <v>-2.33779006412442</v>
      </c>
      <c r="Y97" s="66">
        <v>-0.29954188866220599</v>
      </c>
      <c r="Z97" s="67">
        <v>-12.270251253998101</v>
      </c>
      <c r="AA97" s="66">
        <v>-0.22831954204855701</v>
      </c>
      <c r="AB97" s="67">
        <v>-2.6067660535627502</v>
      </c>
      <c r="AC97" s="66">
        <v>-5.1806942799885299E-2</v>
      </c>
      <c r="AD97" s="67">
        <v>19.1052709802461</v>
      </c>
      <c r="AE97" s="66">
        <v>-5.27501718479471E-2</v>
      </c>
      <c r="AF97" s="68">
        <v>11.672670426924</v>
      </c>
      <c r="AG97" s="66">
        <v>-1.0788522207803901E-2</v>
      </c>
      <c r="AH97" s="67">
        <v>-2.9203579566456002</v>
      </c>
      <c r="AI97" s="66">
        <v>-0.28806469859060602</v>
      </c>
      <c r="AJ97" s="67">
        <v>-15.1157273780991</v>
      </c>
      <c r="AK97" s="66">
        <v>0.21179077662236501</v>
      </c>
      <c r="AL97" s="66">
        <v>1.62399449218356E-2</v>
      </c>
      <c r="AM97" s="67">
        <v>-48.495261072239401</v>
      </c>
      <c r="AN97" s="11"/>
      <c r="AO97" s="69">
        <v>8.9263892426970401E-2</v>
      </c>
      <c r="AP97" s="69">
        <v>-0.12182235716681999</v>
      </c>
      <c r="AQ97" s="69">
        <v>7.8649038263392895E-2</v>
      </c>
      <c r="AR97" s="69">
        <v>-0.33132834799995198</v>
      </c>
      <c r="AS97" s="70">
        <v>8</v>
      </c>
      <c r="AT97" s="70">
        <v>4</v>
      </c>
      <c r="AU97" s="70">
        <v>5</v>
      </c>
      <c r="AV97" s="71">
        <v>7</v>
      </c>
      <c r="AW97" s="11"/>
      <c r="AX97" s="72">
        <v>0.40114275369560298</v>
      </c>
      <c r="AY97" s="73">
        <v>-0.43964223624743698</v>
      </c>
      <c r="AZ97" s="73">
        <v>-3.0217558688178801E-2</v>
      </c>
      <c r="BA97" s="73">
        <v>-0.57332637927902397</v>
      </c>
      <c r="BB97" s="64">
        <v>4.0673081802087799E-2</v>
      </c>
      <c r="BC97" s="74">
        <v>-47.479725446202799</v>
      </c>
      <c r="BD97" s="61">
        <v>43836</v>
      </c>
      <c r="BE97" s="61">
        <v>43913</v>
      </c>
      <c r="BF97" s="70"/>
      <c r="BG97" s="61"/>
      <c r="BH97" s="11"/>
    </row>
    <row r="98" spans="1:60" x14ac:dyDescent="0.3">
      <c r="A98" s="11"/>
      <c r="B98" s="56" t="s">
        <v>386</v>
      </c>
      <c r="C98" s="56" t="s">
        <v>359</v>
      </c>
      <c r="D98" s="56" t="s">
        <v>338</v>
      </c>
      <c r="E98" s="57" t="s">
        <v>360</v>
      </c>
      <c r="F98" s="57" t="s">
        <v>339</v>
      </c>
      <c r="G98" s="58" t="s">
        <v>36</v>
      </c>
      <c r="H98" s="59" t="s">
        <v>316</v>
      </c>
      <c r="I98" s="60" t="s">
        <v>29</v>
      </c>
      <c r="J98" s="60" t="s">
        <v>361</v>
      </c>
      <c r="K98" s="11"/>
      <c r="L98" s="61">
        <v>44021</v>
      </c>
      <c r="M98" s="62">
        <v>1227.3616000004099</v>
      </c>
      <c r="N98" s="63">
        <v>1227.3616000004099</v>
      </c>
      <c r="O98" s="63">
        <v>1806.03009999916</v>
      </c>
      <c r="P98" s="64">
        <f t="shared" si="1"/>
        <v>0.67959088832516179</v>
      </c>
      <c r="Q98" s="61">
        <v>43836</v>
      </c>
      <c r="R98" s="65">
        <v>0</v>
      </c>
      <c r="S98" s="65">
        <v>37866.380927490201</v>
      </c>
      <c r="T98" s="11"/>
      <c r="U98" s="66">
        <v>0</v>
      </c>
      <c r="V98" s="67">
        <v>3.66221075391877</v>
      </c>
      <c r="W98" s="66">
        <v>0</v>
      </c>
      <c r="X98" s="67">
        <v>2.27837854863537</v>
      </c>
      <c r="Y98" s="66">
        <v>-0.30663976747018801</v>
      </c>
      <c r="Z98" s="67">
        <v>-12.980039134796201</v>
      </c>
      <c r="AA98" s="66">
        <v>-0.23196877017471701</v>
      </c>
      <c r="AB98" s="67">
        <v>-2.9716888661787402</v>
      </c>
      <c r="AC98" s="66">
        <v>-4.6043111899052698E-2</v>
      </c>
      <c r="AD98" s="67">
        <v>19.681654070329401</v>
      </c>
      <c r="AE98" s="66">
        <v>-3.6586599750989997E-2</v>
      </c>
      <c r="AF98" s="68">
        <v>13.2890276366088</v>
      </c>
      <c r="AG98" s="66">
        <v>0</v>
      </c>
      <c r="AH98" s="67">
        <v>-1.84150573586521</v>
      </c>
      <c r="AI98" s="66">
        <v>-0.29509120825328899</v>
      </c>
      <c r="AJ98" s="67">
        <v>-15.8183783443674</v>
      </c>
      <c r="AK98" s="66">
        <v>-1.88009346702529E-2</v>
      </c>
      <c r="AL98" s="66">
        <v>-4.9036004238587304E-3</v>
      </c>
      <c r="AM98" s="67">
        <v>1.0010453808718001</v>
      </c>
      <c r="AN98" s="11"/>
      <c r="AO98" s="69">
        <v>8.9296086960530402E-2</v>
      </c>
      <c r="AP98" s="69">
        <v>-0.121744389797677</v>
      </c>
      <c r="AQ98" s="69">
        <v>6.5157578163052704E-2</v>
      </c>
      <c r="AR98" s="69">
        <v>-0.33071459456987201</v>
      </c>
      <c r="AS98" s="70">
        <v>8</v>
      </c>
      <c r="AT98" s="70">
        <v>3</v>
      </c>
      <c r="AU98" s="70">
        <v>5</v>
      </c>
      <c r="AV98" s="71">
        <v>7</v>
      </c>
      <c r="AW98" s="11"/>
      <c r="AX98" s="72">
        <v>0.39019651122041998</v>
      </c>
      <c r="AY98" s="73">
        <v>-0.50557916897923905</v>
      </c>
      <c r="AZ98" s="73">
        <v>-5.9707084776618999E-2</v>
      </c>
      <c r="BA98" s="73">
        <v>-0.65335097230672501</v>
      </c>
      <c r="BB98" s="64">
        <v>3.9513775850100498E-2</v>
      </c>
      <c r="BC98" s="74">
        <v>-47.359913879597997</v>
      </c>
      <c r="BD98" s="61">
        <v>43836</v>
      </c>
      <c r="BE98" s="61">
        <v>43913</v>
      </c>
      <c r="BF98" s="70"/>
      <c r="BG98" s="61"/>
      <c r="BH98" s="11"/>
    </row>
    <row r="99" spans="1:60" x14ac:dyDescent="0.3">
      <c r="A99" s="11"/>
      <c r="B99" s="56" t="s">
        <v>389</v>
      </c>
      <c r="C99" s="56" t="s">
        <v>363</v>
      </c>
      <c r="D99" s="56" t="s">
        <v>338</v>
      </c>
      <c r="E99" s="57" t="s">
        <v>128</v>
      </c>
      <c r="F99" s="57" t="s">
        <v>339</v>
      </c>
      <c r="G99" s="58" t="s">
        <v>36</v>
      </c>
      <c r="H99" s="59" t="s">
        <v>316</v>
      </c>
      <c r="I99" s="60" t="s">
        <v>29</v>
      </c>
      <c r="J99" s="60" t="s">
        <v>364</v>
      </c>
      <c r="K99" s="11"/>
      <c r="L99" s="61">
        <v>44021</v>
      </c>
      <c r="M99" s="62">
        <v>918.07540000043798</v>
      </c>
      <c r="N99" s="63">
        <v>918.07540000043798</v>
      </c>
      <c r="O99" s="63">
        <v>1321.3169999998099</v>
      </c>
      <c r="P99" s="64">
        <f t="shared" si="1"/>
        <v>0.69481842737251553</v>
      </c>
      <c r="Q99" s="61">
        <v>43836</v>
      </c>
      <c r="R99" s="65">
        <v>3249621.0989999999</v>
      </c>
      <c r="S99" s="65">
        <v>5147676.9947421905</v>
      </c>
      <c r="T99" s="11"/>
      <c r="U99" s="66">
        <v>-1.59626053628017E-2</v>
      </c>
      <c r="V99" s="67">
        <v>2.0659502176386</v>
      </c>
      <c r="W99" s="66">
        <v>-4.4293961444054702E-2</v>
      </c>
      <c r="X99" s="67">
        <v>-2.1510175957700999</v>
      </c>
      <c r="Y99" s="66">
        <v>-0.29117942149430698</v>
      </c>
      <c r="Z99" s="67">
        <v>-11.4340045372082</v>
      </c>
      <c r="AA99" s="66">
        <v>-0.20968128065229399</v>
      </c>
      <c r="AB99" s="67">
        <v>-0.742939913936425</v>
      </c>
      <c r="AC99" s="66">
        <v>-5.5156849675768197E-3</v>
      </c>
      <c r="AD99" s="67">
        <v>23.734396763466101</v>
      </c>
      <c r="AE99" s="66"/>
      <c r="AF99" s="68"/>
      <c r="AG99" s="66">
        <v>-1.0207822037045801E-2</v>
      </c>
      <c r="AH99" s="67">
        <v>-2.8622879395698</v>
      </c>
      <c r="AI99" s="66">
        <v>-0.279142378652177</v>
      </c>
      <c r="AJ99" s="67">
        <v>-14.2234953842562</v>
      </c>
      <c r="AK99" s="66">
        <v>-8.9023837235872594E-2</v>
      </c>
      <c r="AL99" s="66">
        <v>-3.93025595985819E-2</v>
      </c>
      <c r="AM99" s="67">
        <v>19.271716058021401</v>
      </c>
      <c r="AN99" s="11"/>
      <c r="AO99" s="69">
        <v>8.9334862561372602E-2</v>
      </c>
      <c r="AP99" s="69">
        <v>-0.12165053173070201</v>
      </c>
      <c r="AQ99" s="69">
        <v>8.0761290919326698E-2</v>
      </c>
      <c r="AR99" s="69">
        <v>-0.32997507150692401</v>
      </c>
      <c r="AS99" s="70">
        <v>8</v>
      </c>
      <c r="AT99" s="70">
        <v>4</v>
      </c>
      <c r="AU99" s="70">
        <v>5</v>
      </c>
      <c r="AV99" s="71">
        <v>7</v>
      </c>
      <c r="AW99" s="11"/>
      <c r="AX99" s="72">
        <v>0.40108742462121899</v>
      </c>
      <c r="AY99" s="73">
        <v>-0.39244762696671398</v>
      </c>
      <c r="AZ99" s="73">
        <v>3.8570380217379401E-2</v>
      </c>
      <c r="BA99" s="73">
        <v>-0.51277823643977205</v>
      </c>
      <c r="BB99" s="64">
        <v>4.0671836245528503E-2</v>
      </c>
      <c r="BC99" s="74">
        <v>-47.215338938345703</v>
      </c>
      <c r="BD99" s="61">
        <v>43836</v>
      </c>
      <c r="BE99" s="61">
        <v>43913</v>
      </c>
      <c r="BF99" s="70"/>
      <c r="BG99" s="61"/>
      <c r="BH99" s="11"/>
    </row>
    <row r="100" spans="1:60" x14ac:dyDescent="0.3">
      <c r="A100" s="11"/>
      <c r="B100" s="56" t="s">
        <v>392</v>
      </c>
      <c r="C100" s="56" t="s">
        <v>366</v>
      </c>
      <c r="D100" s="56" t="s">
        <v>338</v>
      </c>
      <c r="E100" s="57" t="s">
        <v>367</v>
      </c>
      <c r="F100" s="57" t="s">
        <v>339</v>
      </c>
      <c r="G100" s="58" t="s">
        <v>36</v>
      </c>
      <c r="H100" s="59" t="s">
        <v>316</v>
      </c>
      <c r="I100" s="60" t="s">
        <v>29</v>
      </c>
      <c r="J100" s="60" t="s">
        <v>368</v>
      </c>
      <c r="K100" s="11"/>
      <c r="L100" s="61">
        <v>44021</v>
      </c>
      <c r="M100" s="62">
        <v>904.31230000033997</v>
      </c>
      <c r="N100" s="63">
        <v>904.31230000033997</v>
      </c>
      <c r="O100" s="63">
        <v>1312.4407999999801</v>
      </c>
      <c r="P100" s="64">
        <f t="shared" si="1"/>
        <v>0.68903092619518813</v>
      </c>
      <c r="Q100" s="61">
        <v>43836</v>
      </c>
      <c r="R100" s="65">
        <v>40016.169000000002</v>
      </c>
      <c r="S100" s="65">
        <v>50310.346664123499</v>
      </c>
      <c r="T100" s="11"/>
      <c r="U100" s="66">
        <v>-1.60071040636467E-2</v>
      </c>
      <c r="V100" s="67">
        <v>2.0615003475540998</v>
      </c>
      <c r="W100" s="66">
        <v>-4.5589348740613801E-2</v>
      </c>
      <c r="X100" s="67">
        <v>-2.2805563254260099</v>
      </c>
      <c r="Y100" s="66">
        <v>-0.29698823063983598</v>
      </c>
      <c r="Z100" s="67">
        <v>-12.014885451761099</v>
      </c>
      <c r="AA100" s="66">
        <v>-0.22264981774613299</v>
      </c>
      <c r="AB100" s="67">
        <v>-2.03979362332029</v>
      </c>
      <c r="AC100" s="66">
        <v>-3.7841478905647798E-2</v>
      </c>
      <c r="AD100" s="67">
        <v>20.501817369659001</v>
      </c>
      <c r="AE100" s="66">
        <v>-3.1716812445665703E-2</v>
      </c>
      <c r="AF100" s="68">
        <v>13.7760063671449</v>
      </c>
      <c r="AG100" s="66">
        <v>-1.06103837124465E-2</v>
      </c>
      <c r="AH100" s="67">
        <v>-2.9025441071098599</v>
      </c>
      <c r="AI100" s="66">
        <v>-0.285340528669767</v>
      </c>
      <c r="AJ100" s="67">
        <v>-14.843310386015199</v>
      </c>
      <c r="AK100" s="66">
        <v>-0.10733695276576299</v>
      </c>
      <c r="AL100" s="66">
        <v>-1.2794855885658801E-2</v>
      </c>
      <c r="AM100" s="67">
        <v>-7.58738264394196</v>
      </c>
      <c r="AN100" s="11"/>
      <c r="AO100" s="69">
        <v>8.9285718533647002E-2</v>
      </c>
      <c r="AP100" s="69">
        <v>-0.121769647267647</v>
      </c>
      <c r="AQ100" s="69">
        <v>7.9296202893601703E-2</v>
      </c>
      <c r="AR100" s="69">
        <v>-0.33091361497819899</v>
      </c>
      <c r="AS100" s="70">
        <v>8</v>
      </c>
      <c r="AT100" s="70">
        <v>4</v>
      </c>
      <c r="AU100" s="70">
        <v>5</v>
      </c>
      <c r="AV100" s="71">
        <v>7</v>
      </c>
      <c r="AW100" s="11"/>
      <c r="AX100" s="72">
        <v>0.40112563566770398</v>
      </c>
      <c r="AY100" s="73">
        <v>-0.42528254659146097</v>
      </c>
      <c r="AZ100" s="73">
        <v>-9.2846424172989793E-3</v>
      </c>
      <c r="BA100" s="73">
        <v>-0.55493151716655098</v>
      </c>
      <c r="BB100" s="64">
        <v>4.0672684403980398E-2</v>
      </c>
      <c r="BC100" s="74">
        <v>-47.398762671800803</v>
      </c>
      <c r="BD100" s="61">
        <v>43836</v>
      </c>
      <c r="BE100" s="61">
        <v>43913</v>
      </c>
      <c r="BF100" s="70"/>
      <c r="BG100" s="61"/>
      <c r="BH100" s="11"/>
    </row>
    <row r="101" spans="1:60" x14ac:dyDescent="0.3">
      <c r="A101" s="11"/>
      <c r="B101" s="56" t="s">
        <v>395</v>
      </c>
      <c r="C101" s="56" t="s">
        <v>370</v>
      </c>
      <c r="D101" s="56" t="s">
        <v>338</v>
      </c>
      <c r="E101" s="57" t="s">
        <v>371</v>
      </c>
      <c r="F101" s="57" t="s">
        <v>339</v>
      </c>
      <c r="G101" s="58" t="s">
        <v>36</v>
      </c>
      <c r="H101" s="59" t="s">
        <v>316</v>
      </c>
      <c r="I101" s="60" t="s">
        <v>29</v>
      </c>
      <c r="J101" s="60" t="s">
        <v>372</v>
      </c>
      <c r="K101" s="11"/>
      <c r="L101" s="61">
        <v>44021</v>
      </c>
      <c r="M101" s="62">
        <v>1254.47809999995</v>
      </c>
      <c r="N101" s="63">
        <v>1254.47809999995</v>
      </c>
      <c r="O101" s="63">
        <v>1818.7945000007701</v>
      </c>
      <c r="P101" s="64">
        <f t="shared" si="1"/>
        <v>0.68973053305330478</v>
      </c>
      <c r="Q101" s="61">
        <v>43836</v>
      </c>
      <c r="R101" s="65">
        <v>59162.718000000001</v>
      </c>
      <c r="S101" s="65">
        <v>69396.057748046893</v>
      </c>
      <c r="T101" s="11"/>
      <c r="U101" s="66">
        <v>-1.60016842391997E-2</v>
      </c>
      <c r="V101" s="67">
        <v>2.0620423299988002</v>
      </c>
      <c r="W101" s="66">
        <v>-4.5432281387547797E-2</v>
      </c>
      <c r="X101" s="67">
        <v>-2.2648495901194101</v>
      </c>
      <c r="Y101" s="66">
        <v>-0.29628599122486798</v>
      </c>
      <c r="Z101" s="67">
        <v>-11.9446615102643</v>
      </c>
      <c r="AA101" s="66">
        <v>-0.22108936884265901</v>
      </c>
      <c r="AB101" s="67">
        <v>-1.8837487329728899</v>
      </c>
      <c r="AC101" s="66">
        <v>-3.3979860688305101E-2</v>
      </c>
      <c r="AD101" s="67">
        <v>20.887979191407801</v>
      </c>
      <c r="AE101" s="66">
        <v>-2.5873394100017301E-2</v>
      </c>
      <c r="AF101" s="68">
        <v>14.360348201706101</v>
      </c>
      <c r="AG101" s="66">
        <v>-1.05615817656144E-2</v>
      </c>
      <c r="AH101" s="67">
        <v>-2.8976639124266499</v>
      </c>
      <c r="AI101" s="66">
        <v>-0.28459138049045601</v>
      </c>
      <c r="AJ101" s="67">
        <v>-14.768395568084101</v>
      </c>
      <c r="AK101" s="66">
        <v>-9.19974956214719E-2</v>
      </c>
      <c r="AL101" s="66">
        <v>-1.08854379741388E-2</v>
      </c>
      <c r="AM101" s="67">
        <v>-6.0534369295128299</v>
      </c>
      <c r="AN101" s="11"/>
      <c r="AO101" s="69">
        <v>8.9291602402226999E-2</v>
      </c>
      <c r="AP101" s="69">
        <v>-0.121755231541174</v>
      </c>
      <c r="AQ101" s="69">
        <v>7.9473659563518595E-2</v>
      </c>
      <c r="AR101" s="69">
        <v>-0.33079996390442801</v>
      </c>
      <c r="AS101" s="70">
        <v>8</v>
      </c>
      <c r="AT101" s="70">
        <v>4</v>
      </c>
      <c r="AU101" s="70">
        <v>5</v>
      </c>
      <c r="AV101" s="71">
        <v>7</v>
      </c>
      <c r="AW101" s="11"/>
      <c r="AX101" s="72">
        <v>0.40112094887532301</v>
      </c>
      <c r="AY101" s="73">
        <v>-0.421331186313182</v>
      </c>
      <c r="AZ101" s="73">
        <v>-3.5249478339842702E-3</v>
      </c>
      <c r="BA101" s="73">
        <v>-0.54986548656779599</v>
      </c>
      <c r="BB101" s="64">
        <v>4.0672575399148599E-2</v>
      </c>
      <c r="BC101" s="74">
        <v>-47.376578277558998</v>
      </c>
      <c r="BD101" s="61">
        <v>43836</v>
      </c>
      <c r="BE101" s="61">
        <v>43913</v>
      </c>
      <c r="BF101" s="70"/>
      <c r="BG101" s="61"/>
      <c r="BH101" s="11"/>
    </row>
    <row r="102" spans="1:60" x14ac:dyDescent="0.3">
      <c r="A102" s="11"/>
      <c r="B102" s="56" t="s">
        <v>398</v>
      </c>
      <c r="C102" s="56" t="s">
        <v>374</v>
      </c>
      <c r="D102" s="56" t="s">
        <v>338</v>
      </c>
      <c r="E102" s="57" t="s">
        <v>375</v>
      </c>
      <c r="F102" s="57" t="s">
        <v>339</v>
      </c>
      <c r="G102" s="58" t="s">
        <v>36</v>
      </c>
      <c r="H102" s="59" t="s">
        <v>316</v>
      </c>
      <c r="I102" s="60" t="s">
        <v>29</v>
      </c>
      <c r="J102" s="60" t="s">
        <v>376</v>
      </c>
      <c r="K102" s="11"/>
      <c r="L102" s="61">
        <v>44021</v>
      </c>
      <c r="M102" s="62">
        <v>984.05669999960799</v>
      </c>
      <c r="N102" s="63">
        <v>984.05669999960799</v>
      </c>
      <c r="O102" s="63">
        <v>1425.28130000085</v>
      </c>
      <c r="P102" s="64">
        <f t="shared" si="1"/>
        <v>0.6904298119950224</v>
      </c>
      <c r="Q102" s="61">
        <v>43836</v>
      </c>
      <c r="R102" s="65">
        <v>148561.93599999999</v>
      </c>
      <c r="S102" s="65">
        <v>208258.29964892601</v>
      </c>
      <c r="T102" s="11"/>
      <c r="U102" s="66">
        <v>-1.5996337797332699E-2</v>
      </c>
      <c r="V102" s="67">
        <v>2.0625769741854998</v>
      </c>
      <c r="W102" s="66">
        <v>-4.5275399376842003E-2</v>
      </c>
      <c r="X102" s="67">
        <v>-2.2491613890488198</v>
      </c>
      <c r="Y102" s="66">
        <v>-0.29558413970255099</v>
      </c>
      <c r="Z102" s="67">
        <v>-11.8744763580326</v>
      </c>
      <c r="AA102" s="66">
        <v>-0.219525536937872</v>
      </c>
      <c r="AB102" s="67">
        <v>-1.72736554249423</v>
      </c>
      <c r="AC102" s="66">
        <v>-3.0102255236670299E-2</v>
      </c>
      <c r="AD102" s="67">
        <v>21.275739736563999</v>
      </c>
      <c r="AE102" s="66">
        <v>-1.9994544552901099E-2</v>
      </c>
      <c r="AF102" s="68">
        <v>14.948233156421299</v>
      </c>
      <c r="AG102" s="66">
        <v>-1.0512796329749099E-2</v>
      </c>
      <c r="AH102" s="67">
        <v>-2.8927853688401202</v>
      </c>
      <c r="AI102" s="66">
        <v>-0.283842548466055</v>
      </c>
      <c r="AJ102" s="67">
        <v>-14.693512365644001</v>
      </c>
      <c r="AK102" s="66">
        <v>-7.6384686139135696E-2</v>
      </c>
      <c r="AL102" s="66">
        <v>-8.9711392156459607E-3</v>
      </c>
      <c r="AM102" s="67">
        <v>-4.4921559812792102</v>
      </c>
      <c r="AN102" s="11"/>
      <c r="AO102" s="69">
        <v>8.9297613996750402E-2</v>
      </c>
      <c r="AP102" s="69">
        <v>-0.12174073038841</v>
      </c>
      <c r="AQ102" s="69">
        <v>7.9651146001197007E-2</v>
      </c>
      <c r="AR102" s="69">
        <v>-0.33068624393315998</v>
      </c>
      <c r="AS102" s="70">
        <v>8</v>
      </c>
      <c r="AT102" s="70">
        <v>4</v>
      </c>
      <c r="AU102" s="70">
        <v>5</v>
      </c>
      <c r="AV102" s="71">
        <v>7</v>
      </c>
      <c r="AW102" s="11"/>
      <c r="AX102" s="72">
        <v>0.40111634134722401</v>
      </c>
      <c r="AY102" s="73">
        <v>-0.41737068460042798</v>
      </c>
      <c r="AZ102" s="73">
        <v>2.2476287760753201E-3</v>
      </c>
      <c r="BA102" s="73">
        <v>-0.544785867318751</v>
      </c>
      <c r="BB102" s="64">
        <v>4.0672474544335299E-2</v>
      </c>
      <c r="BC102" s="74">
        <v>-47.354364363069202</v>
      </c>
      <c r="BD102" s="61">
        <v>43836</v>
      </c>
      <c r="BE102" s="61">
        <v>43913</v>
      </c>
      <c r="BF102" s="70"/>
      <c r="BG102" s="61"/>
      <c r="BH102" s="11"/>
    </row>
    <row r="103" spans="1:60" x14ac:dyDescent="0.3">
      <c r="A103" s="11"/>
      <c r="B103" s="56" t="s">
        <v>402</v>
      </c>
      <c r="C103" s="56" t="s">
        <v>378</v>
      </c>
      <c r="D103" s="56" t="s">
        <v>338</v>
      </c>
      <c r="E103" s="57" t="s">
        <v>379</v>
      </c>
      <c r="F103" s="57" t="s">
        <v>339</v>
      </c>
      <c r="G103" s="58" t="s">
        <v>36</v>
      </c>
      <c r="H103" s="59" t="s">
        <v>316</v>
      </c>
      <c r="I103" s="60" t="s">
        <v>29</v>
      </c>
      <c r="J103" s="60" t="s">
        <v>380</v>
      </c>
      <c r="K103" s="11"/>
      <c r="L103" s="61">
        <v>44021</v>
      </c>
      <c r="M103" s="62">
        <v>1149.53539999947</v>
      </c>
      <c r="N103" s="63">
        <v>1149.53539999947</v>
      </c>
      <c r="O103" s="63">
        <v>1663.2671000007499</v>
      </c>
      <c r="P103" s="64">
        <f t="shared" si="1"/>
        <v>0.69113096747897662</v>
      </c>
      <c r="Q103" s="61">
        <v>43836</v>
      </c>
      <c r="R103" s="65">
        <v>593813.86499999999</v>
      </c>
      <c r="S103" s="65">
        <v>721869.54030175798</v>
      </c>
      <c r="T103" s="11"/>
      <c r="U103" s="66">
        <v>-1.59908756613731E-2</v>
      </c>
      <c r="V103" s="67">
        <v>2.0631231877814602</v>
      </c>
      <c r="W103" s="66">
        <v>-4.5118525426005397E-2</v>
      </c>
      <c r="X103" s="67">
        <v>-2.23347399396516</v>
      </c>
      <c r="Y103" s="66">
        <v>-0.29488040049356601</v>
      </c>
      <c r="Z103" s="67">
        <v>-11.8041024371341</v>
      </c>
      <c r="AA103" s="66">
        <v>-0.217957749521593</v>
      </c>
      <c r="AB103" s="67">
        <v>-1.57058680086629</v>
      </c>
      <c r="AC103" s="66">
        <v>-2.6209037129774501E-2</v>
      </c>
      <c r="AD103" s="67">
        <v>21.6650615472463</v>
      </c>
      <c r="AE103" s="66">
        <v>-1.4081095700930701E-2</v>
      </c>
      <c r="AF103" s="68">
        <v>15.5395780416147</v>
      </c>
      <c r="AG103" s="66">
        <v>-1.0464137854796701E-2</v>
      </c>
      <c r="AH103" s="67">
        <v>-2.8879195213448798</v>
      </c>
      <c r="AI103" s="66">
        <v>-0.28309167500265198</v>
      </c>
      <c r="AJ103" s="67">
        <v>-14.6184250193037</v>
      </c>
      <c r="AK103" s="66">
        <v>-6.0514719103594003E-2</v>
      </c>
      <c r="AL103" s="66">
        <v>-7.0544900127060802E-3</v>
      </c>
      <c r="AM103" s="67">
        <v>-2.9051592777250299</v>
      </c>
      <c r="AN103" s="11"/>
      <c r="AO103" s="69">
        <v>8.9303578626713703E-2</v>
      </c>
      <c r="AP103" s="69">
        <v>-0.121726284252945</v>
      </c>
      <c r="AQ103" s="69">
        <v>7.9828914140307503E-2</v>
      </c>
      <c r="AR103" s="69">
        <v>-0.33057238026754898</v>
      </c>
      <c r="AS103" s="70">
        <v>8</v>
      </c>
      <c r="AT103" s="70">
        <v>4</v>
      </c>
      <c r="AU103" s="70">
        <v>5</v>
      </c>
      <c r="AV103" s="71">
        <v>7</v>
      </c>
      <c r="AW103" s="11"/>
      <c r="AX103" s="72">
        <v>0.401111677341978</v>
      </c>
      <c r="AY103" s="73">
        <v>-0.41340104426853902</v>
      </c>
      <c r="AZ103" s="73">
        <v>8.0333754069243906E-3</v>
      </c>
      <c r="BA103" s="73">
        <v>-0.53969275561485097</v>
      </c>
      <c r="BB103" s="64">
        <v>4.0672369418462001E-2</v>
      </c>
      <c r="BC103" s="74">
        <v>-47.3321272332687</v>
      </c>
      <c r="BD103" s="61">
        <v>43836</v>
      </c>
      <c r="BE103" s="61">
        <v>43913</v>
      </c>
      <c r="BF103" s="70"/>
      <c r="BG103" s="61"/>
      <c r="BH103" s="11"/>
    </row>
    <row r="104" spans="1:60" x14ac:dyDescent="0.3">
      <c r="A104" s="11"/>
      <c r="B104" s="56" t="s">
        <v>405</v>
      </c>
      <c r="C104" s="56" t="s">
        <v>382</v>
      </c>
      <c r="D104" s="56" t="s">
        <v>383</v>
      </c>
      <c r="E104" s="57" t="s">
        <v>314</v>
      </c>
      <c r="F104" s="57" t="s">
        <v>315</v>
      </c>
      <c r="G104" s="58" t="s">
        <v>141</v>
      </c>
      <c r="H104" s="59" t="s">
        <v>384</v>
      </c>
      <c r="I104" s="60" t="s">
        <v>29</v>
      </c>
      <c r="J104" s="60" t="s">
        <v>385</v>
      </c>
      <c r="K104" s="11"/>
      <c r="L104" s="61">
        <v>44021</v>
      </c>
      <c r="M104" s="62">
        <v>2127.3269000016198</v>
      </c>
      <c r="N104" s="63">
        <v>2127.3269000016198</v>
      </c>
      <c r="O104" s="63">
        <v>2135.5278999991701</v>
      </c>
      <c r="P104" s="64">
        <f t="shared" si="1"/>
        <v>0.99615973174709938</v>
      </c>
      <c r="Q104" s="61">
        <v>44018</v>
      </c>
      <c r="R104" s="65">
        <v>398590.71399999998</v>
      </c>
      <c r="S104" s="65">
        <v>284226.23365283199</v>
      </c>
      <c r="T104" s="11"/>
      <c r="U104" s="66">
        <v>4.8528778042964396E-3</v>
      </c>
      <c r="V104" s="67">
        <v>4.1474985343520503</v>
      </c>
      <c r="W104" s="66">
        <v>0.10498256011313099</v>
      </c>
      <c r="X104" s="67">
        <v>12.7766345599521</v>
      </c>
      <c r="Y104" s="66">
        <v>6.3665896432212293E-2</v>
      </c>
      <c r="Z104" s="67">
        <v>24.050527255458299</v>
      </c>
      <c r="AA104" s="66">
        <v>0.29434285079885703</v>
      </c>
      <c r="AB104" s="67">
        <v>49.659473231178701</v>
      </c>
      <c r="AC104" s="66">
        <v>0.28896811630140301</v>
      </c>
      <c r="AD104" s="67">
        <v>53.182776890404099</v>
      </c>
      <c r="AE104" s="66">
        <v>0.32853259488183501</v>
      </c>
      <c r="AF104" s="68">
        <v>49.800947099924102</v>
      </c>
      <c r="AG104" s="66">
        <v>2.8756905201589699E-2</v>
      </c>
      <c r="AH104" s="67">
        <v>1.0341847842937599</v>
      </c>
      <c r="AI104" s="66">
        <v>0.10048746638130999</v>
      </c>
      <c r="AJ104" s="67">
        <v>23.7394891190925</v>
      </c>
      <c r="AK104" s="66">
        <v>1.1273269000009201</v>
      </c>
      <c r="AL104" s="66">
        <v>8.9550016247812905E-2</v>
      </c>
      <c r="AM104" s="67">
        <v>116.847077094018</v>
      </c>
      <c r="AN104" s="11"/>
      <c r="AO104" s="69">
        <v>4.5013823610133799E-2</v>
      </c>
      <c r="AP104" s="69">
        <v>-3.6983276774663003E-2</v>
      </c>
      <c r="AQ104" s="69">
        <v>0.107383788144944</v>
      </c>
      <c r="AR104" s="69">
        <v>-8.0917452134599402E-2</v>
      </c>
      <c r="AS104" s="70">
        <v>8</v>
      </c>
      <c r="AT104" s="70">
        <v>4</v>
      </c>
      <c r="AU104" s="70">
        <v>9</v>
      </c>
      <c r="AV104" s="71">
        <v>3</v>
      </c>
      <c r="AW104" s="11"/>
      <c r="AX104" s="72">
        <v>0.17609068454679799</v>
      </c>
      <c r="AY104" s="73">
        <v>1.5458640851429699</v>
      </c>
      <c r="AZ104" s="73">
        <v>1.6577832191178501</v>
      </c>
      <c r="BA104" s="73">
        <v>2.3864129479552498</v>
      </c>
      <c r="BB104" s="64">
        <v>1.8204766434246299E-2</v>
      </c>
      <c r="BC104" s="74">
        <v>-20.5845519113936</v>
      </c>
      <c r="BD104" s="61">
        <v>43843</v>
      </c>
      <c r="BE104" s="61">
        <v>43910</v>
      </c>
      <c r="BF104" s="70">
        <v>117</v>
      </c>
      <c r="BG104" s="61">
        <v>44006</v>
      </c>
      <c r="BH104" s="11"/>
    </row>
    <row r="105" spans="1:60" x14ac:dyDescent="0.3">
      <c r="A105" s="11"/>
      <c r="B105" s="56" t="s">
        <v>408</v>
      </c>
      <c r="C105" s="56" t="s">
        <v>387</v>
      </c>
      <c r="D105" s="56" t="s">
        <v>383</v>
      </c>
      <c r="E105" s="57" t="s">
        <v>73</v>
      </c>
      <c r="F105" s="57" t="s">
        <v>315</v>
      </c>
      <c r="G105" s="58" t="s">
        <v>141</v>
      </c>
      <c r="H105" s="59" t="s">
        <v>384</v>
      </c>
      <c r="I105" s="60" t="s">
        <v>29</v>
      </c>
      <c r="J105" s="60" t="s">
        <v>388</v>
      </c>
      <c r="K105" s="11"/>
      <c r="L105" s="61">
        <v>44021</v>
      </c>
      <c r="M105" s="62">
        <v>2305.3117999993301</v>
      </c>
      <c r="N105" s="63">
        <v>2305.3117999993301</v>
      </c>
      <c r="O105" s="63">
        <v>2314.0093000009701</v>
      </c>
      <c r="P105" s="64">
        <f t="shared" si="1"/>
        <v>0.99624137206292285</v>
      </c>
      <c r="Q105" s="61">
        <v>44018</v>
      </c>
      <c r="R105" s="65">
        <v>1150130.0090000001</v>
      </c>
      <c r="S105" s="65">
        <v>1197642.92376367</v>
      </c>
      <c r="T105" s="11"/>
      <c r="U105" s="66">
        <v>4.8803116205817804E-3</v>
      </c>
      <c r="V105" s="67">
        <v>4.1502419159805903</v>
      </c>
      <c r="W105" s="66">
        <v>0.105888696443872</v>
      </c>
      <c r="X105" s="67">
        <v>12.867248193026199</v>
      </c>
      <c r="Y105" s="66">
        <v>6.8968643205153099E-2</v>
      </c>
      <c r="Z105" s="67">
        <v>24.580801932752401</v>
      </c>
      <c r="AA105" s="66">
        <v>0.307369184922136</v>
      </c>
      <c r="AB105" s="67">
        <v>50.962106643535698</v>
      </c>
      <c r="AC105" s="66">
        <v>0.31502574506332198</v>
      </c>
      <c r="AD105" s="67">
        <v>55.788539766566799</v>
      </c>
      <c r="AE105" s="66">
        <v>0.36908780307741801</v>
      </c>
      <c r="AF105" s="68">
        <v>53.856467919482398</v>
      </c>
      <c r="AG105" s="66">
        <v>2.90099143403495E-2</v>
      </c>
      <c r="AH105" s="67">
        <v>1.05948569816974</v>
      </c>
      <c r="AI105" s="66">
        <v>0.10624579155599299</v>
      </c>
      <c r="AJ105" s="67">
        <v>24.3153216365608</v>
      </c>
      <c r="AK105" s="66">
        <v>1.30531179999933</v>
      </c>
      <c r="AL105" s="66">
        <v>9.95420617383206E-2</v>
      </c>
      <c r="AM105" s="67">
        <v>134.64556709374301</v>
      </c>
      <c r="AN105" s="11"/>
      <c r="AO105" s="69">
        <v>4.5042384967018699E-2</v>
      </c>
      <c r="AP105" s="69">
        <v>-3.6956971318431897E-2</v>
      </c>
      <c r="AQ105" s="69">
        <v>0.108291895410803</v>
      </c>
      <c r="AR105" s="69">
        <v>-8.0138613239832901E-2</v>
      </c>
      <c r="AS105" s="70">
        <v>8</v>
      </c>
      <c r="AT105" s="70">
        <v>4</v>
      </c>
      <c r="AU105" s="70">
        <v>9</v>
      </c>
      <c r="AV105" s="71">
        <v>3</v>
      </c>
      <c r="AW105" s="11"/>
      <c r="AX105" s="72">
        <v>0.17610425287101</v>
      </c>
      <c r="AY105" s="73">
        <v>1.6143480084992901</v>
      </c>
      <c r="AZ105" s="73">
        <v>1.7024510437040601</v>
      </c>
      <c r="BA105" s="73">
        <v>2.49847722451887</v>
      </c>
      <c r="BB105" s="64">
        <v>1.8206950460953501E-2</v>
      </c>
      <c r="BC105" s="74">
        <v>-20.4390300863306</v>
      </c>
      <c r="BD105" s="61">
        <v>43843</v>
      </c>
      <c r="BE105" s="61">
        <v>43910</v>
      </c>
      <c r="BF105" s="70">
        <v>116</v>
      </c>
      <c r="BG105" s="61">
        <v>44005</v>
      </c>
      <c r="BH105" s="11"/>
    </row>
    <row r="106" spans="1:60" x14ac:dyDescent="0.3">
      <c r="A106" s="11"/>
      <c r="B106" s="56" t="s">
        <v>411</v>
      </c>
      <c r="C106" s="56" t="s">
        <v>390</v>
      </c>
      <c r="D106" s="56" t="s">
        <v>383</v>
      </c>
      <c r="E106" s="57" t="s">
        <v>326</v>
      </c>
      <c r="F106" s="57" t="s">
        <v>315</v>
      </c>
      <c r="G106" s="58" t="s">
        <v>141</v>
      </c>
      <c r="H106" s="59" t="s">
        <v>384</v>
      </c>
      <c r="I106" s="60" t="s">
        <v>29</v>
      </c>
      <c r="J106" s="60" t="s">
        <v>391</v>
      </c>
      <c r="K106" s="11"/>
      <c r="L106" s="61">
        <v>44021</v>
      </c>
      <c r="M106" s="62">
        <v>1407.3284000009301</v>
      </c>
      <c r="N106" s="63">
        <v>1407.3284000009301</v>
      </c>
      <c r="O106" s="63">
        <v>1412.69590000063</v>
      </c>
      <c r="P106" s="64">
        <f t="shared" si="1"/>
        <v>0.99620052695014016</v>
      </c>
      <c r="Q106" s="61">
        <v>44018</v>
      </c>
      <c r="R106" s="65">
        <v>124119.243</v>
      </c>
      <c r="S106" s="65">
        <v>510737.826183105</v>
      </c>
      <c r="T106" s="11"/>
      <c r="U106" s="66">
        <v>4.8665749345673196E-3</v>
      </c>
      <c r="V106" s="67">
        <v>4.1488682473791396</v>
      </c>
      <c r="W106" s="66">
        <v>0.105435423036397</v>
      </c>
      <c r="X106" s="67">
        <v>12.8219208522787</v>
      </c>
      <c r="Y106" s="66">
        <v>6.6313948374954607E-2</v>
      </c>
      <c r="Z106" s="67">
        <v>24.315332449710699</v>
      </c>
      <c r="AA106" s="66">
        <v>0.30083971007494298</v>
      </c>
      <c r="AB106" s="67">
        <v>50.309159158787203</v>
      </c>
      <c r="AC106" s="66">
        <v>0.30193157120083902</v>
      </c>
      <c r="AD106" s="67">
        <v>54.4791223803186</v>
      </c>
      <c r="AE106" s="66">
        <v>0.34865761299617598</v>
      </c>
      <c r="AF106" s="68">
        <v>51.813448911358101</v>
      </c>
      <c r="AG106" s="66">
        <v>2.88833824834001E-2</v>
      </c>
      <c r="AH106" s="67">
        <v>1.0468325124747899</v>
      </c>
      <c r="AI106" s="66">
        <v>0.103362856365566</v>
      </c>
      <c r="AJ106" s="67">
        <v>24.027028117532598</v>
      </c>
      <c r="AK106" s="66">
        <v>0.40732840000069698</v>
      </c>
      <c r="AL106" s="66">
        <v>3.9585176844411797E-2</v>
      </c>
      <c r="AM106" s="67">
        <v>44.847227093938301</v>
      </c>
      <c r="AN106" s="11"/>
      <c r="AO106" s="69">
        <v>4.5028173637547297E-2</v>
      </c>
      <c r="AP106" s="69">
        <v>-3.6970119941543103E-2</v>
      </c>
      <c r="AQ106" s="69">
        <v>0.107837729789026</v>
      </c>
      <c r="AR106" s="69">
        <v>-8.0528044565726306E-2</v>
      </c>
      <c r="AS106" s="70">
        <v>8</v>
      </c>
      <c r="AT106" s="70">
        <v>4</v>
      </c>
      <c r="AU106" s="70">
        <v>9</v>
      </c>
      <c r="AV106" s="71">
        <v>3</v>
      </c>
      <c r="AW106" s="11"/>
      <c r="AX106" s="72">
        <v>0.176097405670153</v>
      </c>
      <c r="AY106" s="73">
        <v>1.58002643596592</v>
      </c>
      <c r="AZ106" s="73">
        <v>1.6800656404830101</v>
      </c>
      <c r="BA106" s="73">
        <v>2.4422520491752899</v>
      </c>
      <c r="BB106" s="64">
        <v>1.8205851824477599E-2</v>
      </c>
      <c r="BC106" s="74">
        <v>-20.511819128558301</v>
      </c>
      <c r="BD106" s="61">
        <v>43843</v>
      </c>
      <c r="BE106" s="61">
        <v>43910</v>
      </c>
      <c r="BF106" s="70">
        <v>117</v>
      </c>
      <c r="BG106" s="61">
        <v>44006</v>
      </c>
      <c r="BH106" s="11"/>
    </row>
    <row r="107" spans="1:60" x14ac:dyDescent="0.3">
      <c r="A107" s="11"/>
      <c r="B107" s="56" t="s">
        <v>414</v>
      </c>
      <c r="C107" s="56" t="s">
        <v>393</v>
      </c>
      <c r="D107" s="56" t="s">
        <v>383</v>
      </c>
      <c r="E107" s="57" t="s">
        <v>330</v>
      </c>
      <c r="F107" s="57" t="s">
        <v>315</v>
      </c>
      <c r="G107" s="58" t="s">
        <v>141</v>
      </c>
      <c r="H107" s="59" t="s">
        <v>384</v>
      </c>
      <c r="I107" s="60" t="s">
        <v>29</v>
      </c>
      <c r="J107" s="60" t="s">
        <v>394</v>
      </c>
      <c r="K107" s="11"/>
      <c r="L107" s="61">
        <v>44021</v>
      </c>
      <c r="M107" s="62">
        <v>87098.508700013204</v>
      </c>
      <c r="N107" s="63">
        <v>87098.508700013204</v>
      </c>
      <c r="O107" s="63">
        <v>87436.073699951201</v>
      </c>
      <c r="P107" s="64">
        <f t="shared" si="1"/>
        <v>0.99613929370735022</v>
      </c>
      <c r="Q107" s="61">
        <v>44018</v>
      </c>
      <c r="R107" s="65">
        <v>11214081.095000001</v>
      </c>
      <c r="S107" s="65">
        <v>7182993.2522968799</v>
      </c>
      <c r="T107" s="11"/>
      <c r="U107" s="66">
        <v>4.8459879362781101E-3</v>
      </c>
      <c r="V107" s="67">
        <v>4.1468095475502196</v>
      </c>
      <c r="W107" s="66">
        <v>0.104756116890785</v>
      </c>
      <c r="X107" s="67">
        <v>12.753990237717501</v>
      </c>
      <c r="Y107" s="66">
        <v>6.2344262360056697E-2</v>
      </c>
      <c r="Z107" s="67">
        <v>23.918363848235501</v>
      </c>
      <c r="AA107" s="66">
        <v>0.29110656209202701</v>
      </c>
      <c r="AB107" s="67">
        <v>49.335844360524803</v>
      </c>
      <c r="AC107" s="66">
        <v>0.28253449169831601</v>
      </c>
      <c r="AD107" s="67">
        <v>52.539414430095299</v>
      </c>
      <c r="AE107" s="66">
        <v>0.31858257788000599</v>
      </c>
      <c r="AF107" s="68">
        <v>48.805945399741198</v>
      </c>
      <c r="AG107" s="66">
        <v>2.86936301199603E-2</v>
      </c>
      <c r="AH107" s="67">
        <v>1.02785727613082</v>
      </c>
      <c r="AI107" s="66">
        <v>9.9052518362441305E-2</v>
      </c>
      <c r="AJ107" s="67">
        <v>23.595994317205601</v>
      </c>
      <c r="AK107" s="66">
        <v>1.17860212641303</v>
      </c>
      <c r="AL107" s="66">
        <v>9.2502347957633901E-2</v>
      </c>
      <c r="AM107" s="67">
        <v>121.97459973522901</v>
      </c>
      <c r="AN107" s="11"/>
      <c r="AO107" s="69">
        <v>4.5006700309386402E-2</v>
      </c>
      <c r="AP107" s="69">
        <v>-3.6989862403061097E-2</v>
      </c>
      <c r="AQ107" s="69">
        <v>0.107156877213129</v>
      </c>
      <c r="AR107" s="69">
        <v>-8.1112058029248105E-2</v>
      </c>
      <c r="AS107" s="70">
        <v>8</v>
      </c>
      <c r="AT107" s="70">
        <v>4</v>
      </c>
      <c r="AU107" s="70">
        <v>9</v>
      </c>
      <c r="AV107" s="71">
        <v>3</v>
      </c>
      <c r="AW107" s="11"/>
      <c r="AX107" s="72">
        <v>0.17608738279959699</v>
      </c>
      <c r="AY107" s="73">
        <v>1.5288438081533999</v>
      </c>
      <c r="AZ107" s="73">
        <v>1.6466817762702699</v>
      </c>
      <c r="BA107" s="73">
        <v>2.35863965219687</v>
      </c>
      <c r="BB107" s="64">
        <v>1.8204229894963599E-2</v>
      </c>
      <c r="BC107" s="74">
        <v>-20.620891391328801</v>
      </c>
      <c r="BD107" s="61">
        <v>43843</v>
      </c>
      <c r="BE107" s="61">
        <v>43910</v>
      </c>
      <c r="BF107" s="70">
        <v>123</v>
      </c>
      <c r="BG107" s="61">
        <v>44014</v>
      </c>
      <c r="BH107" s="11"/>
    </row>
    <row r="108" spans="1:60" x14ac:dyDescent="0.3">
      <c r="A108" s="11"/>
      <c r="B108" s="56" t="s">
        <v>417</v>
      </c>
      <c r="C108" s="56" t="s">
        <v>396</v>
      </c>
      <c r="D108" s="56" t="s">
        <v>383</v>
      </c>
      <c r="E108" s="57" t="s">
        <v>334</v>
      </c>
      <c r="F108" s="57" t="s">
        <v>315</v>
      </c>
      <c r="G108" s="58" t="s">
        <v>141</v>
      </c>
      <c r="H108" s="59" t="s">
        <v>384</v>
      </c>
      <c r="I108" s="60" t="s">
        <v>29</v>
      </c>
      <c r="J108" s="60" t="s">
        <v>397</v>
      </c>
      <c r="K108" s="11"/>
      <c r="L108" s="61">
        <v>44021</v>
      </c>
      <c r="M108" s="62">
        <v>1877.7315999995899</v>
      </c>
      <c r="N108" s="63">
        <v>1877.7315999995899</v>
      </c>
      <c r="O108" s="63">
        <v>1885.24090000056</v>
      </c>
      <c r="P108" s="64">
        <f t="shared" si="1"/>
        <v>0.99601679551882849</v>
      </c>
      <c r="Q108" s="61">
        <v>44018</v>
      </c>
      <c r="R108" s="65">
        <v>491585.80599999998</v>
      </c>
      <c r="S108" s="65">
        <v>315241.60540820297</v>
      </c>
      <c r="T108" s="11"/>
      <c r="U108" s="66">
        <v>4.8047555992525304E-3</v>
      </c>
      <c r="V108" s="67">
        <v>4.1426863138476602</v>
      </c>
      <c r="W108" s="66">
        <v>0.103398453529808</v>
      </c>
      <c r="X108" s="67">
        <v>12.6182239016198</v>
      </c>
      <c r="Y108" s="66">
        <v>5.4448840604891302E-2</v>
      </c>
      <c r="Z108" s="67">
        <v>23.1288216727262</v>
      </c>
      <c r="AA108" s="66">
        <v>0.27076022287481499</v>
      </c>
      <c r="AB108" s="67">
        <v>47.301210438774397</v>
      </c>
      <c r="AC108" s="66">
        <v>0.234235027732211</v>
      </c>
      <c r="AD108" s="67">
        <v>47.709468033455799</v>
      </c>
      <c r="AE108" s="66">
        <v>0.24053730474785001</v>
      </c>
      <c r="AF108" s="68">
        <v>41.001418086525497</v>
      </c>
      <c r="AG108" s="66">
        <v>2.8314227211012601E-2</v>
      </c>
      <c r="AH108" s="67">
        <v>0.98991698523604998</v>
      </c>
      <c r="AI108" s="66">
        <v>9.0481937631993803E-2</v>
      </c>
      <c r="AJ108" s="67">
        <v>22.7389362441609</v>
      </c>
      <c r="AK108" s="66">
        <v>0.87773159999982497</v>
      </c>
      <c r="AL108" s="66">
        <v>7.4209799480740898E-2</v>
      </c>
      <c r="AM108" s="67">
        <v>91.887547093909205</v>
      </c>
      <c r="AN108" s="11"/>
      <c r="AO108" s="69">
        <v>4.49638795889769E-2</v>
      </c>
      <c r="AP108" s="69">
        <v>-3.7029377276667198E-2</v>
      </c>
      <c r="AQ108" s="69">
        <v>0.105796321486268</v>
      </c>
      <c r="AR108" s="69">
        <v>-8.2278890013258194E-2</v>
      </c>
      <c r="AS108" s="70">
        <v>8</v>
      </c>
      <c r="AT108" s="70">
        <v>4</v>
      </c>
      <c r="AU108" s="70">
        <v>9</v>
      </c>
      <c r="AV108" s="71">
        <v>3</v>
      </c>
      <c r="AW108" s="11"/>
      <c r="AX108" s="72">
        <v>0.176075871528592</v>
      </c>
      <c r="AY108" s="73">
        <v>1.4216606926256601</v>
      </c>
      <c r="AZ108" s="73">
        <v>1.57686706147251</v>
      </c>
      <c r="BA108" s="73">
        <v>2.1846272935472402</v>
      </c>
      <c r="BB108" s="64">
        <v>1.8201850732912101E-2</v>
      </c>
      <c r="BC108" s="74">
        <v>-20.838580518000501</v>
      </c>
      <c r="BD108" s="61">
        <v>43843</v>
      </c>
      <c r="BE108" s="61">
        <v>43910</v>
      </c>
      <c r="BF108" s="70">
        <v>125</v>
      </c>
      <c r="BG108" s="61">
        <v>44018</v>
      </c>
      <c r="BH108" s="11"/>
    </row>
    <row r="109" spans="1:60" x14ac:dyDescent="0.3">
      <c r="A109" s="11"/>
      <c r="B109" s="56" t="s">
        <v>422</v>
      </c>
      <c r="C109" s="56" t="s">
        <v>399</v>
      </c>
      <c r="D109" s="56" t="s">
        <v>383</v>
      </c>
      <c r="E109" s="57" t="s">
        <v>34</v>
      </c>
      <c r="F109" s="57" t="s">
        <v>110</v>
      </c>
      <c r="G109" s="58" t="s">
        <v>141</v>
      </c>
      <c r="H109" s="59" t="s">
        <v>384</v>
      </c>
      <c r="I109" s="60" t="s">
        <v>400</v>
      </c>
      <c r="J109" s="60" t="s">
        <v>401</v>
      </c>
      <c r="K109" s="11"/>
      <c r="L109" s="61">
        <v>44021</v>
      </c>
      <c r="M109" s="62">
        <v>753.08182200044405</v>
      </c>
      <c r="N109" s="63">
        <v>753.08182200044405</v>
      </c>
      <c r="O109" s="63">
        <v>753.08182200044405</v>
      </c>
      <c r="P109" s="64">
        <f t="shared" si="1"/>
        <v>1</v>
      </c>
      <c r="Q109" s="61">
        <v>44021</v>
      </c>
      <c r="R109" s="65">
        <v>7367705.24933594</v>
      </c>
      <c r="S109" s="65">
        <v>5730440.1663984396</v>
      </c>
      <c r="T109" s="11"/>
      <c r="U109" s="66">
        <v>9.2660255359078292E-3</v>
      </c>
      <c r="V109" s="67">
        <v>4.5888133075131901</v>
      </c>
      <c r="W109" s="66">
        <v>0.14579724692521301</v>
      </c>
      <c r="X109" s="67">
        <v>16.8581032411603</v>
      </c>
      <c r="Y109" s="66">
        <v>7.5771074029034893E-2</v>
      </c>
      <c r="Z109" s="67">
        <v>25.261045015126001</v>
      </c>
      <c r="AA109" s="66">
        <v>0.28053530762728801</v>
      </c>
      <c r="AB109" s="67">
        <v>48.278718914021702</v>
      </c>
      <c r="AC109" s="66">
        <v>0.18000598484824901</v>
      </c>
      <c r="AD109" s="67">
        <v>42.286563745059503</v>
      </c>
      <c r="AE109" s="66">
        <v>0.218213263991929</v>
      </c>
      <c r="AF109" s="68">
        <v>38.769014010904399</v>
      </c>
      <c r="AG109" s="66">
        <v>5.3067819597345099E-2</v>
      </c>
      <c r="AH109" s="67">
        <v>3.4652762238692998</v>
      </c>
      <c r="AI109" s="66">
        <v>0.11975636261195199</v>
      </c>
      <c r="AJ109" s="67">
        <v>25.666378742171201</v>
      </c>
      <c r="AK109" s="66">
        <v>0.60364425166510005</v>
      </c>
      <c r="AL109" s="66">
        <v>6.9592450818163301E-2</v>
      </c>
      <c r="AM109" s="67">
        <v>56.2522045673104</v>
      </c>
      <c r="AN109" s="11"/>
      <c r="AO109" s="69">
        <v>3.6513327642751399E-2</v>
      </c>
      <c r="AP109" s="69">
        <v>-4.6951385474167197E-2</v>
      </c>
      <c r="AQ109" s="69">
        <v>0.14973679719885699</v>
      </c>
      <c r="AR109" s="69">
        <v>-9.05828616696817E-2</v>
      </c>
      <c r="AS109" s="70">
        <v>7</v>
      </c>
      <c r="AT109" s="70">
        <v>5</v>
      </c>
      <c r="AU109" s="70">
        <v>9</v>
      </c>
      <c r="AV109" s="71">
        <v>3</v>
      </c>
      <c r="AW109" s="11"/>
      <c r="AX109" s="72">
        <v>0.183395296314557</v>
      </c>
      <c r="AY109" s="73">
        <v>1.4197587411345001</v>
      </c>
      <c r="AZ109" s="73">
        <v>1.6403390018767801</v>
      </c>
      <c r="BA109" s="73">
        <v>2.0837741746763601</v>
      </c>
      <c r="BB109" s="64">
        <v>1.8907392553392102E-2</v>
      </c>
      <c r="BC109" s="74">
        <v>-18.712921139522201</v>
      </c>
      <c r="BD109" s="61">
        <v>43844</v>
      </c>
      <c r="BE109" s="61">
        <v>43913</v>
      </c>
      <c r="BF109" s="70">
        <v>122</v>
      </c>
      <c r="BG109" s="61">
        <v>44014</v>
      </c>
      <c r="BH109" s="11"/>
    </row>
    <row r="110" spans="1:60" x14ac:dyDescent="0.3">
      <c r="A110" s="11"/>
      <c r="B110" s="56" t="s">
        <v>426</v>
      </c>
      <c r="C110" s="56" t="s">
        <v>403</v>
      </c>
      <c r="D110" s="56" t="s">
        <v>383</v>
      </c>
      <c r="E110" s="57" t="s">
        <v>73</v>
      </c>
      <c r="F110" s="57" t="s">
        <v>110</v>
      </c>
      <c r="G110" s="58" t="s">
        <v>141</v>
      </c>
      <c r="H110" s="59" t="s">
        <v>384</v>
      </c>
      <c r="I110" s="60" t="s">
        <v>400</v>
      </c>
      <c r="J110" s="60" t="s">
        <v>404</v>
      </c>
      <c r="K110" s="11"/>
      <c r="L110" s="61">
        <v>44021</v>
      </c>
      <c r="M110" s="62">
        <v>948.60478799976397</v>
      </c>
      <c r="N110" s="63">
        <v>948.60478799976397</v>
      </c>
      <c r="O110" s="63">
        <v>948.60478799976397</v>
      </c>
      <c r="P110" s="64">
        <f t="shared" si="1"/>
        <v>1</v>
      </c>
      <c r="Q110" s="61">
        <v>44021</v>
      </c>
      <c r="R110" s="65">
        <v>12646166.5753906</v>
      </c>
      <c r="S110" s="65">
        <v>10763551.848296899</v>
      </c>
      <c r="T110" s="11"/>
      <c r="U110" s="66">
        <v>9.3740045958838909E-3</v>
      </c>
      <c r="V110" s="67">
        <v>4.5996112135107996</v>
      </c>
      <c r="W110" s="66">
        <v>0.14721310364257101</v>
      </c>
      <c r="X110" s="67">
        <v>16.999688912881499</v>
      </c>
      <c r="Y110" s="66">
        <v>8.4082944735273502E-2</v>
      </c>
      <c r="Z110" s="67">
        <v>26.092232085764401</v>
      </c>
      <c r="AA110" s="66">
        <v>0.30068513840174999</v>
      </c>
      <c r="AB110" s="67">
        <v>50.293701991497102</v>
      </c>
      <c r="AC110" s="66">
        <v>0.219880008700711</v>
      </c>
      <c r="AD110" s="67">
        <v>46.273966130334898</v>
      </c>
      <c r="AE110" s="66">
        <v>0.27964515950763602</v>
      </c>
      <c r="AF110" s="68">
        <v>44.912203562504097</v>
      </c>
      <c r="AG110" s="66">
        <v>5.3484336878682398E-2</v>
      </c>
      <c r="AH110" s="67">
        <v>3.5069279520030201</v>
      </c>
      <c r="AI110" s="66">
        <v>0.12888330952962901</v>
      </c>
      <c r="AJ110" s="67">
        <v>26.579073433938898</v>
      </c>
      <c r="AK110" s="66">
        <v>0.82116121283383103</v>
      </c>
      <c r="AL110" s="66">
        <v>8.9149519295460805E-2</v>
      </c>
      <c r="AM110" s="67">
        <v>78.003900684183506</v>
      </c>
      <c r="AN110" s="11"/>
      <c r="AO110" s="69">
        <v>3.6681273613794502E-2</v>
      </c>
      <c r="AP110" s="69">
        <v>-4.69474805850041E-2</v>
      </c>
      <c r="AQ110" s="69">
        <v>0.15117741725960501</v>
      </c>
      <c r="AR110" s="69">
        <v>-8.9359275009919706E-2</v>
      </c>
      <c r="AS110" s="70">
        <v>7</v>
      </c>
      <c r="AT110" s="70">
        <v>5</v>
      </c>
      <c r="AU110" s="70">
        <v>9</v>
      </c>
      <c r="AV110" s="71">
        <v>3</v>
      </c>
      <c r="AW110" s="11"/>
      <c r="AX110" s="72">
        <v>0.183262321142247</v>
      </c>
      <c r="AY110" s="73">
        <v>1.5207886795433301</v>
      </c>
      <c r="AZ110" s="73">
        <v>1.71051252325924</v>
      </c>
      <c r="BA110" s="73">
        <v>2.23971486994196</v>
      </c>
      <c r="BB110" s="64">
        <v>1.8894780921800702E-2</v>
      </c>
      <c r="BC110" s="74">
        <v>-18.4731947126857</v>
      </c>
      <c r="BD110" s="61">
        <v>43844</v>
      </c>
      <c r="BE110" s="61">
        <v>43913</v>
      </c>
      <c r="BF110" s="70">
        <v>116</v>
      </c>
      <c r="BG110" s="61">
        <v>44006</v>
      </c>
      <c r="BH110" s="11"/>
    </row>
    <row r="111" spans="1:60" x14ac:dyDescent="0.3">
      <c r="A111" s="11"/>
      <c r="B111" s="56" t="s">
        <v>430</v>
      </c>
      <c r="C111" s="56" t="s">
        <v>406</v>
      </c>
      <c r="D111" s="56" t="s">
        <v>383</v>
      </c>
      <c r="E111" s="57" t="s">
        <v>52</v>
      </c>
      <c r="F111" s="57" t="s">
        <v>110</v>
      </c>
      <c r="G111" s="58" t="s">
        <v>141</v>
      </c>
      <c r="H111" s="59" t="s">
        <v>384</v>
      </c>
      <c r="I111" s="60" t="s">
        <v>400</v>
      </c>
      <c r="J111" s="60" t="s">
        <v>407</v>
      </c>
      <c r="K111" s="11"/>
      <c r="L111" s="61">
        <v>44021</v>
      </c>
      <c r="M111" s="62">
        <v>1008.7475579995699</v>
      </c>
      <c r="N111" s="63">
        <v>1008.7475579995699</v>
      </c>
      <c r="O111" s="63">
        <v>1008.7475579995699</v>
      </c>
      <c r="P111" s="64">
        <f t="shared" si="1"/>
        <v>1</v>
      </c>
      <c r="Q111" s="61">
        <v>44021</v>
      </c>
      <c r="R111" s="65">
        <v>8293294.9401718797</v>
      </c>
      <c r="S111" s="65">
        <v>6626365.15602344</v>
      </c>
      <c r="T111" s="11"/>
      <c r="U111" s="66">
        <v>9.3374834596033907E-3</v>
      </c>
      <c r="V111" s="67">
        <v>4.5959590998827498</v>
      </c>
      <c r="W111" s="66">
        <v>0.147464118974312</v>
      </c>
      <c r="X111" s="67">
        <v>17.024790446070298</v>
      </c>
      <c r="Y111" s="66">
        <v>8.5914999554079302E-2</v>
      </c>
      <c r="Z111" s="67">
        <v>26.275437567645</v>
      </c>
      <c r="AA111" s="66">
        <v>0.305210741116898</v>
      </c>
      <c r="AB111" s="67">
        <v>50.746262262982803</v>
      </c>
      <c r="AC111" s="66">
        <v>0.22896900814899701</v>
      </c>
      <c r="AD111" s="67">
        <v>47.182866075134399</v>
      </c>
      <c r="AE111" s="66">
        <v>0.29380142526875702</v>
      </c>
      <c r="AF111" s="68">
        <v>46.327830138616299</v>
      </c>
      <c r="AG111" s="66">
        <v>5.3602571862938903E-2</v>
      </c>
      <c r="AH111" s="67">
        <v>3.5187514504286801</v>
      </c>
      <c r="AI111" s="66">
        <v>0.13081349176354701</v>
      </c>
      <c r="AJ111" s="67">
        <v>26.772091657330702</v>
      </c>
      <c r="AK111" s="66">
        <v>0.87783574686967802</v>
      </c>
      <c r="AL111" s="66">
        <v>9.3914668397774195E-2</v>
      </c>
      <c r="AM111" s="67">
        <v>83.671354087768094</v>
      </c>
      <c r="AN111" s="11"/>
      <c r="AO111" s="69">
        <v>3.6689574753836503E-2</v>
      </c>
      <c r="AP111" s="69">
        <v>-4.68284562694316E-2</v>
      </c>
      <c r="AQ111" s="69">
        <v>0.15145808585482901</v>
      </c>
      <c r="AR111" s="69">
        <v>-8.9016749555448804E-2</v>
      </c>
      <c r="AS111" s="70">
        <v>7</v>
      </c>
      <c r="AT111" s="70">
        <v>5</v>
      </c>
      <c r="AU111" s="70">
        <v>9</v>
      </c>
      <c r="AV111" s="71">
        <v>3</v>
      </c>
      <c r="AW111" s="11"/>
      <c r="AX111" s="72">
        <v>0.18327682927017999</v>
      </c>
      <c r="AY111" s="73">
        <v>1.54499854959613</v>
      </c>
      <c r="AZ111" s="73">
        <v>1.72694485959619</v>
      </c>
      <c r="BA111" s="73">
        <v>2.2778966935256899</v>
      </c>
      <c r="BB111" s="64">
        <v>1.8896920676343101E-2</v>
      </c>
      <c r="BC111" s="74">
        <v>-18.4192890968698</v>
      </c>
      <c r="BD111" s="61">
        <v>43844</v>
      </c>
      <c r="BE111" s="61">
        <v>43913</v>
      </c>
      <c r="BF111" s="70">
        <v>116</v>
      </c>
      <c r="BG111" s="61">
        <v>44006</v>
      </c>
      <c r="BH111" s="11"/>
    </row>
    <row r="112" spans="1:60" x14ac:dyDescent="0.3">
      <c r="A112" s="11"/>
      <c r="B112" s="56" t="s">
        <v>433</v>
      </c>
      <c r="C112" s="56" t="s">
        <v>409</v>
      </c>
      <c r="D112" s="56" t="s">
        <v>383</v>
      </c>
      <c r="E112" s="57" t="s">
        <v>56</v>
      </c>
      <c r="F112" s="57" t="s">
        <v>110</v>
      </c>
      <c r="G112" s="58" t="s">
        <v>141</v>
      </c>
      <c r="H112" s="59" t="s">
        <v>384</v>
      </c>
      <c r="I112" s="60" t="s">
        <v>400</v>
      </c>
      <c r="J112" s="60" t="s">
        <v>410</v>
      </c>
      <c r="K112" s="11"/>
      <c r="L112" s="61">
        <v>44021</v>
      </c>
      <c r="M112" s="62">
        <v>683.81936400011205</v>
      </c>
      <c r="N112" s="63">
        <v>683.81936400011205</v>
      </c>
      <c r="O112" s="63">
        <v>754.83853400033001</v>
      </c>
      <c r="P112" s="64">
        <f t="shared" si="1"/>
        <v>0.90591475288914314</v>
      </c>
      <c r="Q112" s="61">
        <v>43910</v>
      </c>
      <c r="R112" s="65">
        <v>0</v>
      </c>
      <c r="S112" s="65">
        <v>0</v>
      </c>
      <c r="T112" s="11"/>
      <c r="U112" s="66">
        <v>-9.6991988702939107E-3</v>
      </c>
      <c r="V112" s="67">
        <v>2.6922908668893801</v>
      </c>
      <c r="W112" s="66">
        <v>2.1995164184772899E-2</v>
      </c>
      <c r="X112" s="67">
        <v>4.4778949671163</v>
      </c>
      <c r="Y112" s="66">
        <v>2.52337545480259E-2</v>
      </c>
      <c r="Z112" s="67">
        <v>20.2073130670178</v>
      </c>
      <c r="AA112" s="66">
        <v>0.146319058658264</v>
      </c>
      <c r="AB112" s="67">
        <v>34.857094017148498</v>
      </c>
      <c r="AC112" s="66">
        <v>0.196020263794635</v>
      </c>
      <c r="AD112" s="67">
        <v>43.887991639727304</v>
      </c>
      <c r="AE112" s="66">
        <v>0.18006064062879901</v>
      </c>
      <c r="AF112" s="68">
        <v>34.953751674620399</v>
      </c>
      <c r="AG112" s="66">
        <v>-3.6968984270970402E-2</v>
      </c>
      <c r="AH112" s="67">
        <v>-5.5384041629658904</v>
      </c>
      <c r="AI112" s="66">
        <v>5.5813703635067199E-2</v>
      </c>
      <c r="AJ112" s="67">
        <v>19.272112844482798</v>
      </c>
      <c r="AK112" s="66">
        <v>0.39408243077574301</v>
      </c>
      <c r="AL112" s="66">
        <v>4.8466057916812098E-2</v>
      </c>
      <c r="AM112" s="67">
        <v>35.296022478374702</v>
      </c>
      <c r="AN112" s="11"/>
      <c r="AO112" s="69">
        <v>3.6556978096996297E-2</v>
      </c>
      <c r="AP112" s="69">
        <v>-2.3708267339316101E-2</v>
      </c>
      <c r="AQ112" s="69">
        <v>0.140306192692224</v>
      </c>
      <c r="AR112" s="69">
        <v>-0.100971928765794</v>
      </c>
      <c r="AS112" s="70">
        <v>8</v>
      </c>
      <c r="AT112" s="70">
        <v>4</v>
      </c>
      <c r="AU112" s="70">
        <v>7</v>
      </c>
      <c r="AV112" s="71">
        <v>5</v>
      </c>
      <c r="AW112" s="11"/>
      <c r="AX112" s="72">
        <v>0.13576590944998301</v>
      </c>
      <c r="AY112" s="73">
        <v>1.07446552496549</v>
      </c>
      <c r="AZ112" s="73">
        <v>0.99898921116164296</v>
      </c>
      <c r="BA112" s="73">
        <v>1.68622156308993</v>
      </c>
      <c r="BB112" s="64">
        <v>1.40501102300368E-2</v>
      </c>
      <c r="BC112" s="74">
        <v>-11.8525517670932</v>
      </c>
      <c r="BD112" s="61">
        <v>43910</v>
      </c>
      <c r="BE112" s="61">
        <v>43990</v>
      </c>
      <c r="BF112" s="70"/>
      <c r="BG112" s="61"/>
      <c r="BH112" s="11"/>
    </row>
    <row r="113" spans="1:60" x14ac:dyDescent="0.3">
      <c r="A113" s="11"/>
      <c r="B113" s="56" t="s">
        <v>436</v>
      </c>
      <c r="C113" s="56" t="s">
        <v>412</v>
      </c>
      <c r="D113" s="56" t="s">
        <v>383</v>
      </c>
      <c r="E113" s="57" t="s">
        <v>124</v>
      </c>
      <c r="F113" s="57" t="s">
        <v>110</v>
      </c>
      <c r="G113" s="58" t="s">
        <v>141</v>
      </c>
      <c r="H113" s="59" t="s">
        <v>384</v>
      </c>
      <c r="I113" s="60" t="s">
        <v>400</v>
      </c>
      <c r="J113" s="60" t="s">
        <v>413</v>
      </c>
      <c r="K113" s="11"/>
      <c r="L113" s="61">
        <v>44021</v>
      </c>
      <c r="M113" s="62">
        <v>965.19318599998996</v>
      </c>
      <c r="N113" s="63">
        <v>965.19318599998996</v>
      </c>
      <c r="O113" s="63">
        <v>965.19318599998996</v>
      </c>
      <c r="P113" s="64">
        <f t="shared" si="1"/>
        <v>1</v>
      </c>
      <c r="Q113" s="61">
        <v>44021</v>
      </c>
      <c r="R113" s="65">
        <v>37696891.942062497</v>
      </c>
      <c r="S113" s="65">
        <v>23538866.565749999</v>
      </c>
      <c r="T113" s="11"/>
      <c r="U113" s="66">
        <v>9.4588953379570705E-3</v>
      </c>
      <c r="V113" s="67">
        <v>4.6081002877181199</v>
      </c>
      <c r="W113" s="66">
        <v>0.14952218329752201</v>
      </c>
      <c r="X113" s="67">
        <v>17.2305968783912</v>
      </c>
      <c r="Y113" s="66">
        <v>9.7079648268845603E-2</v>
      </c>
      <c r="Z113" s="67">
        <v>27.391902439121601</v>
      </c>
      <c r="AA113" s="66">
        <v>0.332325956940767</v>
      </c>
      <c r="AB113" s="67">
        <v>53.457783845369697</v>
      </c>
      <c r="AC113" s="66">
        <v>0.28016920475958601</v>
      </c>
      <c r="AD113" s="67">
        <v>52.3028857362224</v>
      </c>
      <c r="AE113" s="66">
        <v>0.37623297093319702</v>
      </c>
      <c r="AF113" s="68">
        <v>54.570984705060297</v>
      </c>
      <c r="AG113" s="66">
        <v>5.4130864844410098E-2</v>
      </c>
      <c r="AH113" s="67">
        <v>3.5715807485758</v>
      </c>
      <c r="AI113" s="66">
        <v>0.14305333681841101</v>
      </c>
      <c r="AJ113" s="67">
        <v>27.9960761628172</v>
      </c>
      <c r="AK113" s="66">
        <v>0.51853052343358297</v>
      </c>
      <c r="AL113" s="66">
        <v>8.24971295623982E-2</v>
      </c>
      <c r="AM113" s="67">
        <v>49.694721765059498</v>
      </c>
      <c r="AN113" s="11"/>
      <c r="AO113" s="69">
        <v>3.6849553845968303E-2</v>
      </c>
      <c r="AP113" s="69">
        <v>-4.6890898609490299E-2</v>
      </c>
      <c r="AQ113" s="69">
        <v>0.15340581552663901</v>
      </c>
      <c r="AR113" s="69">
        <v>-8.7489559373352704E-2</v>
      </c>
      <c r="AS113" s="70">
        <v>8</v>
      </c>
      <c r="AT113" s="70">
        <v>4</v>
      </c>
      <c r="AU113" s="70">
        <v>9</v>
      </c>
      <c r="AV113" s="71">
        <v>3</v>
      </c>
      <c r="AW113" s="11"/>
      <c r="AX113" s="72">
        <v>0.18317733181378601</v>
      </c>
      <c r="AY113" s="73">
        <v>1.6840762062474799</v>
      </c>
      <c r="AZ113" s="73">
        <v>1.82230169580725</v>
      </c>
      <c r="BA113" s="73">
        <v>2.4940282358438699</v>
      </c>
      <c r="BB113" s="64">
        <v>1.88879121848913E-2</v>
      </c>
      <c r="BC113" s="74">
        <v>-18.108061988226801</v>
      </c>
      <c r="BD113" s="61">
        <v>43844</v>
      </c>
      <c r="BE113" s="61">
        <v>43913</v>
      </c>
      <c r="BF113" s="70">
        <v>115</v>
      </c>
      <c r="BG113" s="61">
        <v>44005</v>
      </c>
      <c r="BH113" s="11"/>
    </row>
    <row r="114" spans="1:60" x14ac:dyDescent="0.3">
      <c r="A114" s="11"/>
      <c r="B114" s="56" t="s">
        <v>439</v>
      </c>
      <c r="C114" s="56" t="s">
        <v>415</v>
      </c>
      <c r="D114" s="56" t="s">
        <v>383</v>
      </c>
      <c r="E114" s="57" t="s">
        <v>131</v>
      </c>
      <c r="F114" s="57" t="s">
        <v>110</v>
      </c>
      <c r="G114" s="58" t="s">
        <v>141</v>
      </c>
      <c r="H114" s="59" t="s">
        <v>384</v>
      </c>
      <c r="I114" s="60" t="s">
        <v>400</v>
      </c>
      <c r="J114" s="60" t="s">
        <v>416</v>
      </c>
      <c r="K114" s="11"/>
      <c r="L114" s="61">
        <v>44021</v>
      </c>
      <c r="M114" s="62">
        <v>801.98221800010697</v>
      </c>
      <c r="N114" s="63">
        <v>801.98221800010697</v>
      </c>
      <c r="O114" s="63">
        <v>801.98221800010697</v>
      </c>
      <c r="P114" s="64">
        <f t="shared" si="1"/>
        <v>1</v>
      </c>
      <c r="Q114" s="61">
        <v>44021</v>
      </c>
      <c r="R114" s="65">
        <v>1457153.3400351601</v>
      </c>
      <c r="S114" s="65">
        <v>1195960.6680058599</v>
      </c>
      <c r="T114" s="11"/>
      <c r="U114" s="66">
        <v>9.2974795006739407E-3</v>
      </c>
      <c r="V114" s="67">
        <v>4.5919587039897998</v>
      </c>
      <c r="W114" s="66">
        <v>0.145771257262822</v>
      </c>
      <c r="X114" s="67">
        <v>16.855504274921302</v>
      </c>
      <c r="Y114" s="66">
        <v>7.6300250091662705E-2</v>
      </c>
      <c r="Z114" s="67">
        <v>25.313962621381499</v>
      </c>
      <c r="AA114" s="66">
        <v>0.28191194007755299</v>
      </c>
      <c r="AB114" s="67">
        <v>48.416382159048197</v>
      </c>
      <c r="AC114" s="66">
        <v>0.182916687121324</v>
      </c>
      <c r="AD114" s="67">
        <v>42.5776339723961</v>
      </c>
      <c r="AE114" s="66">
        <v>0.20402066363749299</v>
      </c>
      <c r="AF114" s="68">
        <v>37.3497539754608</v>
      </c>
      <c r="AG114" s="66">
        <v>5.3160312119871399E-2</v>
      </c>
      <c r="AH114" s="67">
        <v>3.4745254761219302</v>
      </c>
      <c r="AI114" s="66">
        <v>0.120278301516082</v>
      </c>
      <c r="AJ114" s="67">
        <v>25.718572632584301</v>
      </c>
      <c r="AK114" s="66">
        <v>0.60422153496066999</v>
      </c>
      <c r="AL114" s="66">
        <v>6.9647291769797406E-2</v>
      </c>
      <c r="AM114" s="67">
        <v>56.309932896867402</v>
      </c>
      <c r="AN114" s="11"/>
      <c r="AO114" s="69">
        <v>3.6585186100637698E-2</v>
      </c>
      <c r="AP114" s="69">
        <v>-4.6878793694340899E-2</v>
      </c>
      <c r="AQ114" s="69">
        <v>0.14979210235294901</v>
      </c>
      <c r="AR114" s="69">
        <v>-9.0384595851937796E-2</v>
      </c>
      <c r="AS114" s="70">
        <v>7</v>
      </c>
      <c r="AT114" s="70">
        <v>5</v>
      </c>
      <c r="AU114" s="70">
        <v>9</v>
      </c>
      <c r="AV114" s="71">
        <v>3</v>
      </c>
      <c r="AW114" s="11"/>
      <c r="AX114" s="72">
        <v>0.18339840087282899</v>
      </c>
      <c r="AY114" s="73">
        <v>1.42622428087816</v>
      </c>
      <c r="AZ114" s="73">
        <v>1.6459532381122699</v>
      </c>
      <c r="BA114" s="73">
        <v>2.0945348691457202</v>
      </c>
      <c r="BB114" s="64">
        <v>1.8908221974670601E-2</v>
      </c>
      <c r="BC114" s="74">
        <v>-18.6984071804909</v>
      </c>
      <c r="BD114" s="61">
        <v>43844</v>
      </c>
      <c r="BE114" s="61">
        <v>43913</v>
      </c>
      <c r="BF114" s="70">
        <v>122</v>
      </c>
      <c r="BG114" s="61">
        <v>44014</v>
      </c>
      <c r="BH114" s="11"/>
    </row>
    <row r="115" spans="1:60" x14ac:dyDescent="0.3">
      <c r="A115" s="11"/>
      <c r="B115" s="56" t="s">
        <v>442</v>
      </c>
      <c r="C115" s="56" t="s">
        <v>418</v>
      </c>
      <c r="D115" s="56" t="s">
        <v>419</v>
      </c>
      <c r="E115" s="57" t="s">
        <v>34</v>
      </c>
      <c r="F115" s="57" t="s">
        <v>420</v>
      </c>
      <c r="G115" s="58" t="s">
        <v>111</v>
      </c>
      <c r="H115" s="59" t="s">
        <v>384</v>
      </c>
      <c r="I115" s="60" t="s">
        <v>29</v>
      </c>
      <c r="J115" s="60" t="s">
        <v>421</v>
      </c>
      <c r="K115" s="11"/>
      <c r="L115" s="61">
        <v>44021</v>
      </c>
      <c r="M115" s="62">
        <v>1652.8090000003599</v>
      </c>
      <c r="N115" s="63">
        <v>1652.8090000003599</v>
      </c>
      <c r="O115" s="63">
        <v>1658.3033000007299</v>
      </c>
      <c r="P115" s="64">
        <f t="shared" si="1"/>
        <v>0.9966867942671479</v>
      </c>
      <c r="Q115" s="61">
        <v>44018</v>
      </c>
      <c r="R115" s="65">
        <v>923817.12899999996</v>
      </c>
      <c r="S115" s="65">
        <v>495234.270179199</v>
      </c>
      <c r="T115" s="11"/>
      <c r="U115" s="66">
        <v>2.8184700349811499E-3</v>
      </c>
      <c r="V115" s="67">
        <v>3.94405775741689</v>
      </c>
      <c r="W115" s="66">
        <v>0.11612461063676199</v>
      </c>
      <c r="X115" s="67">
        <v>13.890839612315199</v>
      </c>
      <c r="Y115" s="66">
        <v>5.8958039144272299E-2</v>
      </c>
      <c r="Z115" s="67">
        <v>23.579741526656999</v>
      </c>
      <c r="AA115" s="66">
        <v>0.25190562737232502</v>
      </c>
      <c r="AB115" s="67">
        <v>45.415750888525501</v>
      </c>
      <c r="AC115" s="66">
        <v>0.20094467793562201</v>
      </c>
      <c r="AD115" s="67">
        <v>44.380433053826003</v>
      </c>
      <c r="AE115" s="66">
        <v>0.232624640173453</v>
      </c>
      <c r="AF115" s="68">
        <v>40.210151629056803</v>
      </c>
      <c r="AG115" s="66">
        <v>4.0186683794672703E-2</v>
      </c>
      <c r="AH115" s="67">
        <v>2.1771626436020601</v>
      </c>
      <c r="AI115" s="66">
        <v>9.3889750969537999E-2</v>
      </c>
      <c r="AJ115" s="67">
        <v>23.079717577929799</v>
      </c>
      <c r="AK115" s="66">
        <v>0.65280900000128905</v>
      </c>
      <c r="AL115" s="66">
        <v>6.8990180272521698E-2</v>
      </c>
      <c r="AM115" s="67">
        <v>73.966366763459504</v>
      </c>
      <c r="AN115" s="11"/>
      <c r="AO115" s="69">
        <v>3.7604366390951299E-2</v>
      </c>
      <c r="AP115" s="69">
        <v>-5.5364256503744401E-2</v>
      </c>
      <c r="AQ115" s="69">
        <v>0.100600180325273</v>
      </c>
      <c r="AR115" s="69">
        <v>-8.0816942873789196E-2</v>
      </c>
      <c r="AS115" s="70">
        <v>7</v>
      </c>
      <c r="AT115" s="70">
        <v>5</v>
      </c>
      <c r="AU115" s="70">
        <v>9</v>
      </c>
      <c r="AV115" s="71">
        <v>3</v>
      </c>
      <c r="AW115" s="11"/>
      <c r="AX115" s="72">
        <v>0.18541397118679001</v>
      </c>
      <c r="AY115" s="73">
        <v>1.2349674527813499</v>
      </c>
      <c r="AZ115" s="73">
        <v>1.59593375487566</v>
      </c>
      <c r="BA115" s="73">
        <v>1.7915656694567601</v>
      </c>
      <c r="BB115" s="64">
        <v>1.9104749427861001E-2</v>
      </c>
      <c r="BC115" s="74">
        <v>-21.672109229140901</v>
      </c>
      <c r="BD115" s="61">
        <v>43843</v>
      </c>
      <c r="BE115" s="61">
        <v>43913</v>
      </c>
      <c r="BF115" s="70">
        <v>125</v>
      </c>
      <c r="BG115" s="61">
        <v>44018</v>
      </c>
      <c r="BH115" s="11"/>
    </row>
    <row r="116" spans="1:60" x14ac:dyDescent="0.3">
      <c r="A116" s="11"/>
      <c r="B116" s="56" t="s">
        <v>445</v>
      </c>
      <c r="C116" s="56" t="s">
        <v>423</v>
      </c>
      <c r="D116" s="56" t="s">
        <v>419</v>
      </c>
      <c r="E116" s="57" t="s">
        <v>424</v>
      </c>
      <c r="F116" s="57" t="s">
        <v>420</v>
      </c>
      <c r="G116" s="58" t="s">
        <v>111</v>
      </c>
      <c r="H116" s="59" t="s">
        <v>384</v>
      </c>
      <c r="I116" s="60" t="s">
        <v>29</v>
      </c>
      <c r="J116" s="60" t="s">
        <v>425</v>
      </c>
      <c r="K116" s="11"/>
      <c r="L116" s="61">
        <v>44021</v>
      </c>
      <c r="M116" s="62">
        <v>1463.0182000007501</v>
      </c>
      <c r="N116" s="63">
        <v>1463.0182000007501</v>
      </c>
      <c r="O116" s="63">
        <v>1467.6581999994801</v>
      </c>
      <c r="P116" s="64">
        <f t="shared" si="1"/>
        <v>0.99683850095428783</v>
      </c>
      <c r="Q116" s="61">
        <v>44018</v>
      </c>
      <c r="R116" s="65">
        <v>151.03</v>
      </c>
      <c r="S116" s="65">
        <v>131.476931297779</v>
      </c>
      <c r="T116" s="11"/>
      <c r="U116" s="66">
        <v>2.8685934939858301E-3</v>
      </c>
      <c r="V116" s="67">
        <v>3.9490701033173501</v>
      </c>
      <c r="W116" s="66">
        <v>0.11782167612007501</v>
      </c>
      <c r="X116" s="67">
        <v>14.060546160646499</v>
      </c>
      <c r="Y116" s="66">
        <v>6.8792487716564196E-2</v>
      </c>
      <c r="Z116" s="67">
        <v>24.563186383893498</v>
      </c>
      <c r="AA116" s="66">
        <v>0.27647525505395598</v>
      </c>
      <c r="AB116" s="67">
        <v>47.872713656688603</v>
      </c>
      <c r="AC116" s="66">
        <v>0.25010345481510698</v>
      </c>
      <c r="AD116" s="67">
        <v>49.296310741745401</v>
      </c>
      <c r="AE116" s="66">
        <v>0.309081125065859</v>
      </c>
      <c r="AF116" s="68">
        <v>47.855800118297303</v>
      </c>
      <c r="AG116" s="66">
        <v>4.0674724408745498E-2</v>
      </c>
      <c r="AH116" s="67">
        <v>2.2259667050093399</v>
      </c>
      <c r="AI116" s="66">
        <v>0.104537220895581</v>
      </c>
      <c r="AJ116" s="67">
        <v>24.1444645705342</v>
      </c>
      <c r="AK116" s="66">
        <v>0.46301819999993299</v>
      </c>
      <c r="AL116" s="66">
        <v>8.0396103963721502E-2</v>
      </c>
      <c r="AM116" s="67">
        <v>40.343996005481998</v>
      </c>
      <c r="AN116" s="11"/>
      <c r="AO116" s="69">
        <v>3.7666521568098701E-2</v>
      </c>
      <c r="AP116" s="69">
        <v>-5.5225217061015401E-2</v>
      </c>
      <c r="AQ116" s="69">
        <v>0.102269434193731</v>
      </c>
      <c r="AR116" s="69">
        <v>-7.9375250534212696E-2</v>
      </c>
      <c r="AS116" s="70">
        <v>7</v>
      </c>
      <c r="AT116" s="70">
        <v>5</v>
      </c>
      <c r="AU116" s="70">
        <v>9</v>
      </c>
      <c r="AV116" s="71">
        <v>3</v>
      </c>
      <c r="AW116" s="11"/>
      <c r="AX116" s="72">
        <v>0.18538495390763299</v>
      </c>
      <c r="AY116" s="73">
        <v>1.35809216231246</v>
      </c>
      <c r="AZ116" s="73">
        <v>1.68478527690786</v>
      </c>
      <c r="BA116" s="73">
        <v>1.97831998073889</v>
      </c>
      <c r="BB116" s="64">
        <v>1.91034280608255E-2</v>
      </c>
      <c r="BC116" s="74">
        <v>-21.392646291205899</v>
      </c>
      <c r="BD116" s="61">
        <v>43843</v>
      </c>
      <c r="BE116" s="61">
        <v>43913</v>
      </c>
      <c r="BF116" s="70">
        <v>124</v>
      </c>
      <c r="BG116" s="61">
        <v>44015</v>
      </c>
      <c r="BH116" s="11"/>
    </row>
    <row r="117" spans="1:60" x14ac:dyDescent="0.3">
      <c r="A117" s="11"/>
      <c r="B117" s="56" t="s">
        <v>449</v>
      </c>
      <c r="C117" s="56" t="s">
        <v>427</v>
      </c>
      <c r="D117" s="56" t="s">
        <v>419</v>
      </c>
      <c r="E117" s="57" t="s">
        <v>428</v>
      </c>
      <c r="F117" s="57" t="s">
        <v>420</v>
      </c>
      <c r="G117" s="58" t="s">
        <v>111</v>
      </c>
      <c r="H117" s="59" t="s">
        <v>384</v>
      </c>
      <c r="I117" s="60" t="s">
        <v>29</v>
      </c>
      <c r="J117" s="60" t="s">
        <v>429</v>
      </c>
      <c r="K117" s="11"/>
      <c r="L117" s="61">
        <v>44021</v>
      </c>
      <c r="M117" s="62">
        <v>957.49029999971401</v>
      </c>
      <c r="N117" s="63">
        <v>957.49029999971401</v>
      </c>
      <c r="O117" s="63">
        <v>957.49029999971401</v>
      </c>
      <c r="P117" s="64">
        <f t="shared" si="1"/>
        <v>1</v>
      </c>
      <c r="Q117" s="61">
        <v>44021</v>
      </c>
      <c r="R117" s="65">
        <v>0</v>
      </c>
      <c r="S117" s="65">
        <v>0</v>
      </c>
      <c r="T117" s="11"/>
      <c r="U117" s="66">
        <v>0</v>
      </c>
      <c r="V117" s="67">
        <v>3.66221075391877</v>
      </c>
      <c r="W117" s="66">
        <v>0</v>
      </c>
      <c r="X117" s="67">
        <v>2.27837854863537</v>
      </c>
      <c r="Y117" s="66">
        <v>0</v>
      </c>
      <c r="Z117" s="67">
        <v>17.6839376122225</v>
      </c>
      <c r="AA117" s="66">
        <v>0</v>
      </c>
      <c r="AB117" s="67">
        <v>20.225188151293001</v>
      </c>
      <c r="AC117" s="66">
        <v>0</v>
      </c>
      <c r="AD117" s="67">
        <v>24.2859652602347</v>
      </c>
      <c r="AE117" s="66">
        <v>0</v>
      </c>
      <c r="AF117" s="68">
        <v>16.947687611711402</v>
      </c>
      <c r="AG117" s="66">
        <v>0</v>
      </c>
      <c r="AH117" s="67">
        <v>-1.84150573586521</v>
      </c>
      <c r="AI117" s="66">
        <v>0</v>
      </c>
      <c r="AJ117" s="67">
        <v>13.6907424809615</v>
      </c>
      <c r="AK117" s="66">
        <v>-4.2509700000664501E-2</v>
      </c>
      <c r="AL117" s="66">
        <v>-8.7892127767190704E-3</v>
      </c>
      <c r="AM117" s="67">
        <v>-10.2087939945777</v>
      </c>
      <c r="AN117" s="11"/>
      <c r="AO117" s="69">
        <v>0</v>
      </c>
      <c r="AP117" s="69">
        <v>0</v>
      </c>
      <c r="AQ117" s="69">
        <v>0</v>
      </c>
      <c r="AR117" s="69">
        <v>0</v>
      </c>
      <c r="AS117" s="70">
        <v>0</v>
      </c>
      <c r="AT117" s="70">
        <v>0</v>
      </c>
      <c r="AU117" s="70">
        <v>7</v>
      </c>
      <c r="AV117" s="71">
        <v>5</v>
      </c>
      <c r="AW117" s="11"/>
      <c r="AX117" s="72">
        <v>0</v>
      </c>
      <c r="AY117" s="73">
        <v>-115.357016523136</v>
      </c>
      <c r="AZ117" s="73">
        <v>0.52607977638217596</v>
      </c>
      <c r="BA117" s="73">
        <v>-15.9646500268718</v>
      </c>
      <c r="BB117" s="64">
        <v>0</v>
      </c>
      <c r="BC117" s="74">
        <v>0</v>
      </c>
      <c r="BD117" s="61">
        <v>43656</v>
      </c>
      <c r="BE117" s="61"/>
      <c r="BF117" s="70"/>
      <c r="BG117" s="61"/>
      <c r="BH117" s="11"/>
    </row>
    <row r="118" spans="1:60" x14ac:dyDescent="0.3">
      <c r="A118" s="11"/>
      <c r="B118" s="56" t="s">
        <v>452</v>
      </c>
      <c r="C118" s="56" t="s">
        <v>431</v>
      </c>
      <c r="D118" s="56" t="s">
        <v>419</v>
      </c>
      <c r="E118" s="57" t="s">
        <v>41</v>
      </c>
      <c r="F118" s="57" t="s">
        <v>420</v>
      </c>
      <c r="G118" s="58" t="s">
        <v>111</v>
      </c>
      <c r="H118" s="59" t="s">
        <v>384</v>
      </c>
      <c r="I118" s="60" t="s">
        <v>29</v>
      </c>
      <c r="J118" s="60" t="s">
        <v>432</v>
      </c>
      <c r="K118" s="11"/>
      <c r="L118" s="61">
        <v>44021</v>
      </c>
      <c r="M118" s="62">
        <v>1740.8442000001701</v>
      </c>
      <c r="N118" s="63">
        <v>1740.8442000001701</v>
      </c>
      <c r="O118" s="63">
        <v>1746.5289999991701</v>
      </c>
      <c r="P118" s="64">
        <f t="shared" si="1"/>
        <v>0.99674508697021191</v>
      </c>
      <c r="Q118" s="61">
        <v>44018</v>
      </c>
      <c r="R118" s="65">
        <v>430501.45199999999</v>
      </c>
      <c r="S118" s="65">
        <v>344529.39345800801</v>
      </c>
      <c r="T118" s="11"/>
      <c r="U118" s="66">
        <v>2.8380379353620802E-3</v>
      </c>
      <c r="V118" s="67">
        <v>3.9460145474549799</v>
      </c>
      <c r="W118" s="66">
        <v>0.116777956718579</v>
      </c>
      <c r="X118" s="67">
        <v>13.9561742204969</v>
      </c>
      <c r="Y118" s="66">
        <v>6.2723773433390306E-2</v>
      </c>
      <c r="Z118" s="67">
        <v>23.956314955576101</v>
      </c>
      <c r="AA118" s="66">
        <v>0.26088622087263502</v>
      </c>
      <c r="AB118" s="67">
        <v>46.313810238556499</v>
      </c>
      <c r="AC118" s="66">
        <v>0.218224960856023</v>
      </c>
      <c r="AD118" s="67">
        <v>46.108461345837</v>
      </c>
      <c r="AE118" s="66">
        <v>0.259367574510106</v>
      </c>
      <c r="AF118" s="68">
        <v>42.884445062722101</v>
      </c>
      <c r="AG118" s="66">
        <v>4.0369283469772199E-2</v>
      </c>
      <c r="AH118" s="67">
        <v>2.1954226111120101</v>
      </c>
      <c r="AI118" s="66">
        <v>9.79723725176882E-2</v>
      </c>
      <c r="AJ118" s="67">
        <v>23.4879797327449</v>
      </c>
      <c r="AK118" s="66">
        <v>0.74084419999970097</v>
      </c>
      <c r="AL118" s="66">
        <v>7.6380979338864605E-2</v>
      </c>
      <c r="AM118" s="67">
        <v>82.769886763300704</v>
      </c>
      <c r="AN118" s="11"/>
      <c r="AO118" s="69">
        <v>3.7624636363034397E-2</v>
      </c>
      <c r="AP118" s="69">
        <v>-5.5308955759755897E-2</v>
      </c>
      <c r="AQ118" s="69">
        <v>0.101244397756091</v>
      </c>
      <c r="AR118" s="69">
        <v>-8.0261042147903902E-2</v>
      </c>
      <c r="AS118" s="70">
        <v>7</v>
      </c>
      <c r="AT118" s="70">
        <v>5</v>
      </c>
      <c r="AU118" s="70">
        <v>9</v>
      </c>
      <c r="AV118" s="71">
        <v>3</v>
      </c>
      <c r="AW118" s="11"/>
      <c r="AX118" s="72">
        <v>0.18540438600786699</v>
      </c>
      <c r="AY118" s="73">
        <v>1.2799635967876399</v>
      </c>
      <c r="AZ118" s="73">
        <v>1.6284510153982401</v>
      </c>
      <c r="BA118" s="73">
        <v>1.85972774430411</v>
      </c>
      <c r="BB118" s="64">
        <v>1.9104407454833602E-2</v>
      </c>
      <c r="BC118" s="74">
        <v>-21.565101244312199</v>
      </c>
      <c r="BD118" s="61">
        <v>43843</v>
      </c>
      <c r="BE118" s="61">
        <v>43913</v>
      </c>
      <c r="BF118" s="70">
        <v>125</v>
      </c>
      <c r="BG118" s="61">
        <v>44018</v>
      </c>
      <c r="BH118" s="11"/>
    </row>
    <row r="119" spans="1:60" x14ac:dyDescent="0.3">
      <c r="A119" s="11"/>
      <c r="B119" s="56" t="s">
        <v>459</v>
      </c>
      <c r="C119" s="56" t="s">
        <v>434</v>
      </c>
      <c r="D119" s="56" t="s">
        <v>419</v>
      </c>
      <c r="E119" s="57" t="s">
        <v>248</v>
      </c>
      <c r="F119" s="57" t="s">
        <v>420</v>
      </c>
      <c r="G119" s="58" t="s">
        <v>111</v>
      </c>
      <c r="H119" s="59" t="s">
        <v>384</v>
      </c>
      <c r="I119" s="60" t="s">
        <v>29</v>
      </c>
      <c r="J119" s="60" t="s">
        <v>435</v>
      </c>
      <c r="K119" s="11"/>
      <c r="L119" s="61">
        <v>44021</v>
      </c>
      <c r="M119" s="62">
        <v>1922.05340000056</v>
      </c>
      <c r="N119" s="63">
        <v>1922.05340000056</v>
      </c>
      <c r="O119" s="63">
        <v>1928.1381999999301</v>
      </c>
      <c r="P119" s="64">
        <f t="shared" si="1"/>
        <v>0.99684420961144271</v>
      </c>
      <c r="Q119" s="61">
        <v>44018</v>
      </c>
      <c r="R119" s="65">
        <v>1647407.6769999999</v>
      </c>
      <c r="S119" s="65">
        <v>1413932.1111113301</v>
      </c>
      <c r="T119" s="11"/>
      <c r="U119" s="66">
        <v>2.8713046103803199E-3</v>
      </c>
      <c r="V119" s="67">
        <v>3.9493412149567999</v>
      </c>
      <c r="W119" s="66">
        <v>0.117888865624991</v>
      </c>
      <c r="X119" s="67">
        <v>14.0672651111381</v>
      </c>
      <c r="Y119" s="66">
        <v>6.9153687129073702E-2</v>
      </c>
      <c r="Z119" s="67">
        <v>24.5993063251371</v>
      </c>
      <c r="AA119" s="66">
        <v>0.27629498009628201</v>
      </c>
      <c r="AB119" s="67">
        <v>47.854686160921098</v>
      </c>
      <c r="AC119" s="66">
        <v>0.24816199939406899</v>
      </c>
      <c r="AD119" s="67">
        <v>49.102165199641597</v>
      </c>
      <c r="AE119" s="66">
        <v>0.306150261005387</v>
      </c>
      <c r="AF119" s="68">
        <v>47.562713712279198</v>
      </c>
      <c r="AG119" s="66">
        <v>4.06796998158825E-2</v>
      </c>
      <c r="AH119" s="67">
        <v>2.2264642457230401</v>
      </c>
      <c r="AI119" s="66">
        <v>0.104945078224846</v>
      </c>
      <c r="AJ119" s="67">
        <v>24.1852503034461</v>
      </c>
      <c r="AK119" s="66">
        <v>0.92205340000102298</v>
      </c>
      <c r="AL119" s="66">
        <v>9.1177858359587804E-2</v>
      </c>
      <c r="AM119" s="67">
        <v>97.574962709564701</v>
      </c>
      <c r="AN119" s="11"/>
      <c r="AO119" s="69">
        <v>3.7659009218259598E-2</v>
      </c>
      <c r="AP119" s="69">
        <v>-5.5215075011801701E-2</v>
      </c>
      <c r="AQ119" s="69">
        <v>0.102339883373206</v>
      </c>
      <c r="AR119" s="69">
        <v>-7.9315561554758496E-2</v>
      </c>
      <c r="AS119" s="70">
        <v>7</v>
      </c>
      <c r="AT119" s="70">
        <v>5</v>
      </c>
      <c r="AU119" s="70">
        <v>9</v>
      </c>
      <c r="AV119" s="71">
        <v>3</v>
      </c>
      <c r="AW119" s="11"/>
      <c r="AX119" s="72">
        <v>0.18538899301289299</v>
      </c>
      <c r="AY119" s="73">
        <v>1.35714401780206</v>
      </c>
      <c r="AZ119" s="73">
        <v>1.68421754999508</v>
      </c>
      <c r="BA119" s="73">
        <v>1.97708203741422</v>
      </c>
      <c r="BB119" s="64">
        <v>1.9103918583823501E-2</v>
      </c>
      <c r="BC119" s="74">
        <v>-21.3829114515684</v>
      </c>
      <c r="BD119" s="61">
        <v>43843</v>
      </c>
      <c r="BE119" s="61">
        <v>43913</v>
      </c>
      <c r="BF119" s="70">
        <v>124</v>
      </c>
      <c r="BG119" s="61">
        <v>44015</v>
      </c>
      <c r="BH119" s="11"/>
    </row>
    <row r="120" spans="1:60" x14ac:dyDescent="0.3">
      <c r="A120" s="11"/>
      <c r="B120" s="56" t="s">
        <v>462</v>
      </c>
      <c r="C120" s="56" t="s">
        <v>437</v>
      </c>
      <c r="D120" s="56" t="s">
        <v>419</v>
      </c>
      <c r="E120" s="57" t="s">
        <v>0</v>
      </c>
      <c r="F120" s="57" t="s">
        <v>420</v>
      </c>
      <c r="G120" s="58" t="s">
        <v>111</v>
      </c>
      <c r="H120" s="59" t="s">
        <v>384</v>
      </c>
      <c r="I120" s="60" t="s">
        <v>29</v>
      </c>
      <c r="J120" s="60" t="s">
        <v>438</v>
      </c>
      <c r="K120" s="11"/>
      <c r="L120" s="61">
        <v>44021</v>
      </c>
      <c r="M120" s="62">
        <v>2001.5803999994</v>
      </c>
      <c r="N120" s="63">
        <v>2001.5803999994</v>
      </c>
      <c r="O120" s="63">
        <v>2007.8247999995899</v>
      </c>
      <c r="P120" s="64">
        <f t="shared" si="1"/>
        <v>0.99688996769031279</v>
      </c>
      <c r="Q120" s="61">
        <v>44018</v>
      </c>
      <c r="R120" s="65">
        <v>642688.63100000005</v>
      </c>
      <c r="S120" s="65">
        <v>473082.08803808602</v>
      </c>
      <c r="T120" s="11"/>
      <c r="U120" s="66">
        <v>2.8866342199762602E-3</v>
      </c>
      <c r="V120" s="67">
        <v>3.9508741759163999</v>
      </c>
      <c r="W120" s="66">
        <v>0.11840215332456901</v>
      </c>
      <c r="X120" s="67">
        <v>14.118593881095901</v>
      </c>
      <c r="Y120" s="66">
        <v>7.2135338914449704E-2</v>
      </c>
      <c r="Z120" s="67">
        <v>24.897471503674801</v>
      </c>
      <c r="AA120" s="66">
        <v>0.28347227278951298</v>
      </c>
      <c r="AB120" s="67">
        <v>48.572415430273402</v>
      </c>
      <c r="AC120" s="66">
        <v>0.26223019770259298</v>
      </c>
      <c r="AD120" s="67">
        <v>50.508985030523</v>
      </c>
      <c r="AE120" s="66">
        <v>0.32833089566905999</v>
      </c>
      <c r="AF120" s="68">
        <v>49.780777178646503</v>
      </c>
      <c r="AG120" s="66">
        <v>4.0823011191605502E-2</v>
      </c>
      <c r="AH120" s="67">
        <v>2.2407953832953398</v>
      </c>
      <c r="AI120" s="66">
        <v>0.108179191051022</v>
      </c>
      <c r="AJ120" s="67">
        <v>24.508661586063699</v>
      </c>
      <c r="AK120" s="66">
        <v>1.0015804000000901</v>
      </c>
      <c r="AL120" s="66">
        <v>9.7101871770137196E-2</v>
      </c>
      <c r="AM120" s="67">
        <v>105.527662709472</v>
      </c>
      <c r="AN120" s="11"/>
      <c r="AO120" s="69">
        <v>3.7674902687285801E-2</v>
      </c>
      <c r="AP120" s="69">
        <v>-5.5171624010690701E-2</v>
      </c>
      <c r="AQ120" s="69">
        <v>0.102846063866309</v>
      </c>
      <c r="AR120" s="69">
        <v>-7.8878718557461994E-2</v>
      </c>
      <c r="AS120" s="70">
        <v>7</v>
      </c>
      <c r="AT120" s="70">
        <v>5</v>
      </c>
      <c r="AU120" s="70">
        <v>9</v>
      </c>
      <c r="AV120" s="71">
        <v>3</v>
      </c>
      <c r="AW120" s="11"/>
      <c r="AX120" s="72">
        <v>0.18538216262444601</v>
      </c>
      <c r="AY120" s="73">
        <v>1.3930843005873601</v>
      </c>
      <c r="AZ120" s="73">
        <v>1.71018146997085</v>
      </c>
      <c r="BA120" s="73">
        <v>2.0319177505007202</v>
      </c>
      <c r="BB120" s="64">
        <v>1.9103721846822699E-2</v>
      </c>
      <c r="BC120" s="74">
        <v>-21.298658045649098</v>
      </c>
      <c r="BD120" s="61">
        <v>43843</v>
      </c>
      <c r="BE120" s="61">
        <v>43913</v>
      </c>
      <c r="BF120" s="70">
        <v>123</v>
      </c>
      <c r="BG120" s="61">
        <v>44014</v>
      </c>
      <c r="BH120" s="11"/>
    </row>
    <row r="121" spans="1:60" x14ac:dyDescent="0.3">
      <c r="A121" s="11"/>
      <c r="B121" s="56" t="s">
        <v>467</v>
      </c>
      <c r="C121" s="56" t="s">
        <v>440</v>
      </c>
      <c r="D121" s="56" t="s">
        <v>419</v>
      </c>
      <c r="E121" s="57" t="s">
        <v>48</v>
      </c>
      <c r="F121" s="57" t="s">
        <v>420</v>
      </c>
      <c r="G121" s="58" t="s">
        <v>111</v>
      </c>
      <c r="H121" s="59" t="s">
        <v>384</v>
      </c>
      <c r="I121" s="60" t="s">
        <v>29</v>
      </c>
      <c r="J121" s="60" t="s">
        <v>441</v>
      </c>
      <c r="K121" s="11"/>
      <c r="L121" s="61">
        <v>44021</v>
      </c>
      <c r="M121" s="62">
        <v>1881.81609999947</v>
      </c>
      <c r="N121" s="63">
        <v>1881.81609999947</v>
      </c>
      <c r="O121" s="63">
        <v>1887.79549999908</v>
      </c>
      <c r="P121" s="64">
        <f t="shared" si="1"/>
        <v>0.99683260183657985</v>
      </c>
      <c r="Q121" s="61">
        <v>44018</v>
      </c>
      <c r="R121" s="65">
        <v>385784.51699999999</v>
      </c>
      <c r="S121" s="65">
        <v>118926.55677477999</v>
      </c>
      <c r="T121" s="11"/>
      <c r="U121" s="66">
        <v>2.8673511169472498E-3</v>
      </c>
      <c r="V121" s="67">
        <v>3.9489458656135001</v>
      </c>
      <c r="W121" s="66">
        <v>0.117758849126403</v>
      </c>
      <c r="X121" s="67">
        <v>14.0542634612793</v>
      </c>
      <c r="Y121" s="66">
        <v>6.8398978255572701E-2</v>
      </c>
      <c r="Z121" s="67">
        <v>24.523835437779798</v>
      </c>
      <c r="AA121" s="66">
        <v>0.27448171881405897</v>
      </c>
      <c r="AB121" s="67">
        <v>47.673360032727899</v>
      </c>
      <c r="AC121" s="66">
        <v>0.24462045882508399</v>
      </c>
      <c r="AD121" s="67">
        <v>48.748011142772199</v>
      </c>
      <c r="AE121" s="66">
        <v>0.30058620563795602</v>
      </c>
      <c r="AF121" s="68">
        <v>47.006308175507002</v>
      </c>
      <c r="AG121" s="66">
        <v>4.0643304282639299E-2</v>
      </c>
      <c r="AH121" s="67">
        <v>2.2228246923987198</v>
      </c>
      <c r="AI121" s="66">
        <v>0.10412661591908499</v>
      </c>
      <c r="AJ121" s="67">
        <v>24.103404072869999</v>
      </c>
      <c r="AK121" s="66">
        <v>0.88181609999970501</v>
      </c>
      <c r="AL121" s="66">
        <v>8.7566895537747796E-2</v>
      </c>
      <c r="AM121" s="67">
        <v>96.867076763301199</v>
      </c>
      <c r="AN121" s="11"/>
      <c r="AO121" s="69">
        <v>3.7654965250112603E-2</v>
      </c>
      <c r="AP121" s="69">
        <v>-5.5226000800757902E-2</v>
      </c>
      <c r="AQ121" s="69">
        <v>0.10221167667085</v>
      </c>
      <c r="AR121" s="69">
        <v>-7.9426337065378896E-2</v>
      </c>
      <c r="AS121" s="70">
        <v>7</v>
      </c>
      <c r="AT121" s="70">
        <v>5</v>
      </c>
      <c r="AU121" s="70">
        <v>9</v>
      </c>
      <c r="AV121" s="71">
        <v>3</v>
      </c>
      <c r="AW121" s="11"/>
      <c r="AX121" s="72">
        <v>0.18539069731166799</v>
      </c>
      <c r="AY121" s="73">
        <v>1.3480631348429599</v>
      </c>
      <c r="AZ121" s="73">
        <v>1.6776564960964599</v>
      </c>
      <c r="BA121" s="73">
        <v>1.96324577244923</v>
      </c>
      <c r="BB121" s="64">
        <v>1.9103965784452202E-2</v>
      </c>
      <c r="BC121" s="74">
        <v>-21.404266916710199</v>
      </c>
      <c r="BD121" s="61">
        <v>43843</v>
      </c>
      <c r="BE121" s="61">
        <v>43913</v>
      </c>
      <c r="BF121" s="70">
        <v>124</v>
      </c>
      <c r="BG121" s="61">
        <v>44015</v>
      </c>
      <c r="BH121" s="11"/>
    </row>
    <row r="122" spans="1:60" x14ac:dyDescent="0.3">
      <c r="A122" s="11"/>
      <c r="B122" s="56" t="s">
        <v>469</v>
      </c>
      <c r="C122" s="56" t="s">
        <v>443</v>
      </c>
      <c r="D122" s="56" t="s">
        <v>419</v>
      </c>
      <c r="E122" s="57" t="s">
        <v>52</v>
      </c>
      <c r="F122" s="57" t="s">
        <v>420</v>
      </c>
      <c r="G122" s="58" t="s">
        <v>111</v>
      </c>
      <c r="H122" s="59" t="s">
        <v>384</v>
      </c>
      <c r="I122" s="60" t="s">
        <v>29</v>
      </c>
      <c r="J122" s="60" t="s">
        <v>444</v>
      </c>
      <c r="K122" s="11"/>
      <c r="L122" s="61">
        <v>44021</v>
      </c>
      <c r="M122" s="62">
        <v>1930.5964999999901</v>
      </c>
      <c r="N122" s="63">
        <v>1930.5964999999901</v>
      </c>
      <c r="O122" s="63">
        <v>1936.6750000007501</v>
      </c>
      <c r="P122" s="64">
        <f t="shared" si="1"/>
        <v>0.9968613732295003</v>
      </c>
      <c r="Q122" s="61">
        <v>44018</v>
      </c>
      <c r="R122" s="65">
        <v>466466.73800000001</v>
      </c>
      <c r="S122" s="65">
        <v>305400.719435059</v>
      </c>
      <c r="T122" s="11"/>
      <c r="U122" s="66">
        <v>2.8770561712008198E-3</v>
      </c>
      <c r="V122" s="67">
        <v>3.9499163710388498</v>
      </c>
      <c r="W122" s="66">
        <v>0.11808138831838701</v>
      </c>
      <c r="X122" s="67">
        <v>14.0865173804777</v>
      </c>
      <c r="Y122" s="66">
        <v>7.0271079655867694E-2</v>
      </c>
      <c r="Z122" s="67">
        <v>24.711045577802</v>
      </c>
      <c r="AA122" s="66">
        <v>0.27898227381403601</v>
      </c>
      <c r="AB122" s="67">
        <v>48.123415532696498</v>
      </c>
      <c r="AC122" s="66">
        <v>0.25342027694394298</v>
      </c>
      <c r="AD122" s="67">
        <v>49.627992954629001</v>
      </c>
      <c r="AE122" s="66">
        <v>0.314425949673168</v>
      </c>
      <c r="AF122" s="68">
        <v>48.390282579057398</v>
      </c>
      <c r="AG122" s="66">
        <v>4.0733418125455501E-2</v>
      </c>
      <c r="AH122" s="67">
        <v>2.2318360766803398</v>
      </c>
      <c r="AI122" s="66">
        <v>0.10615700158275999</v>
      </c>
      <c r="AJ122" s="67">
        <v>24.306442639237499</v>
      </c>
      <c r="AK122" s="66">
        <v>0.93059650000068395</v>
      </c>
      <c r="AL122" s="66">
        <v>9.1268563945050105E-2</v>
      </c>
      <c r="AM122" s="67">
        <v>101.745116763399</v>
      </c>
      <c r="AN122" s="11"/>
      <c r="AO122" s="69">
        <v>3.7665033885787097E-2</v>
      </c>
      <c r="AP122" s="69">
        <v>-5.5198747846589E-2</v>
      </c>
      <c r="AQ122" s="69">
        <v>0.10252979211873001</v>
      </c>
      <c r="AR122" s="69">
        <v>-7.9151762763140093E-2</v>
      </c>
      <c r="AS122" s="70">
        <v>7</v>
      </c>
      <c r="AT122" s="70">
        <v>5</v>
      </c>
      <c r="AU122" s="70">
        <v>9</v>
      </c>
      <c r="AV122" s="71">
        <v>3</v>
      </c>
      <c r="AW122" s="11"/>
      <c r="AX122" s="72">
        <v>0.18538639032718501</v>
      </c>
      <c r="AY122" s="73">
        <v>1.3706012089678601</v>
      </c>
      <c r="AZ122" s="73">
        <v>1.69393962947106</v>
      </c>
      <c r="BA122" s="73">
        <v>1.9976004378404499</v>
      </c>
      <c r="BB122" s="64">
        <v>1.9103840660318401E-2</v>
      </c>
      <c r="BC122" s="74">
        <v>-21.3513220860914</v>
      </c>
      <c r="BD122" s="61">
        <v>43843</v>
      </c>
      <c r="BE122" s="61">
        <v>43913</v>
      </c>
      <c r="BF122" s="70">
        <v>123</v>
      </c>
      <c r="BG122" s="61">
        <v>44014</v>
      </c>
      <c r="BH122" s="11"/>
    </row>
    <row r="123" spans="1:60" x14ac:dyDescent="0.3">
      <c r="A123" s="11"/>
      <c r="B123" s="56" t="s">
        <v>475</v>
      </c>
      <c r="C123" s="56" t="s">
        <v>446</v>
      </c>
      <c r="D123" s="56" t="s">
        <v>419</v>
      </c>
      <c r="E123" s="57" t="s">
        <v>447</v>
      </c>
      <c r="F123" s="57" t="s">
        <v>420</v>
      </c>
      <c r="G123" s="58" t="s">
        <v>111</v>
      </c>
      <c r="H123" s="59" t="s">
        <v>384</v>
      </c>
      <c r="I123" s="60" t="s">
        <v>29</v>
      </c>
      <c r="J123" s="60" t="s">
        <v>448</v>
      </c>
      <c r="K123" s="11"/>
      <c r="L123" s="61">
        <v>44021</v>
      </c>
      <c r="M123" s="62">
        <v>1693.2460999991699</v>
      </c>
      <c r="N123" s="63">
        <v>1693.2460999991699</v>
      </c>
      <c r="O123" s="63">
        <v>1698.5007000006699</v>
      </c>
      <c r="P123" s="64">
        <f t="shared" si="1"/>
        <v>0.99690633038803111</v>
      </c>
      <c r="Q123" s="61">
        <v>44018</v>
      </c>
      <c r="R123" s="65">
        <v>164033.356</v>
      </c>
      <c r="S123" s="65">
        <v>66972.073511474606</v>
      </c>
      <c r="T123" s="11"/>
      <c r="U123" s="66">
        <v>2.8920909899170502E-3</v>
      </c>
      <c r="V123" s="67">
        <v>3.95141985291048</v>
      </c>
      <c r="W123" s="66">
        <v>0.11858560774999199</v>
      </c>
      <c r="X123" s="67">
        <v>14.136939323638201</v>
      </c>
      <c r="Y123" s="66">
        <v>7.3202158033382106E-2</v>
      </c>
      <c r="Z123" s="67">
        <v>25.004153415560701</v>
      </c>
      <c r="AA123" s="66">
        <v>0.28604502174304802</v>
      </c>
      <c r="AB123" s="67">
        <v>48.829690325597802</v>
      </c>
      <c r="AC123" s="66">
        <v>0.131873889471608</v>
      </c>
      <c r="AD123" s="67">
        <v>37.473354207409997</v>
      </c>
      <c r="AE123" s="66">
        <v>0.19354641114128801</v>
      </c>
      <c r="AF123" s="68">
        <v>36.302328725869302</v>
      </c>
      <c r="AG123" s="66">
        <v>4.0874160496969097E-2</v>
      </c>
      <c r="AH123" s="67">
        <v>2.2459103138317</v>
      </c>
      <c r="AI123" s="66">
        <v>0.10933643806129099</v>
      </c>
      <c r="AJ123" s="67">
        <v>24.624386287090601</v>
      </c>
      <c r="AK123" s="66">
        <v>0.693246100000106</v>
      </c>
      <c r="AL123" s="66">
        <v>7.2863559676989098E-2</v>
      </c>
      <c r="AM123" s="67">
        <v>74.694232709472999</v>
      </c>
      <c r="AN123" s="11"/>
      <c r="AO123" s="69">
        <v>3.7680546594856403E-2</v>
      </c>
      <c r="AP123" s="69">
        <v>-5.5156184657826103E-2</v>
      </c>
      <c r="AQ123" s="69">
        <v>0.103026907418098</v>
      </c>
      <c r="AR123" s="69">
        <v>-7.8722724239050898E-2</v>
      </c>
      <c r="AS123" s="70">
        <v>7</v>
      </c>
      <c r="AT123" s="70">
        <v>5</v>
      </c>
      <c r="AU123" s="70">
        <v>9</v>
      </c>
      <c r="AV123" s="71">
        <v>3</v>
      </c>
      <c r="AW123" s="11"/>
      <c r="AX123" s="72">
        <v>0.18537978960055601</v>
      </c>
      <c r="AY123" s="73">
        <v>1.4059635062076301</v>
      </c>
      <c r="AZ123" s="73">
        <v>1.71948559513294</v>
      </c>
      <c r="BA123" s="73">
        <v>2.0515967760220502</v>
      </c>
      <c r="BB123" s="64">
        <v>1.9103658190924799E-2</v>
      </c>
      <c r="BC123" s="74">
        <v>-21.268549804197399</v>
      </c>
      <c r="BD123" s="61">
        <v>43843</v>
      </c>
      <c r="BE123" s="61">
        <v>43913</v>
      </c>
      <c r="BF123" s="70">
        <v>123</v>
      </c>
      <c r="BG123" s="61">
        <v>44014</v>
      </c>
      <c r="BH123" s="11"/>
    </row>
    <row r="124" spans="1:60" x14ac:dyDescent="0.3">
      <c r="A124" s="11"/>
      <c r="B124" s="56" t="s">
        <v>478</v>
      </c>
      <c r="C124" s="56" t="s">
        <v>450</v>
      </c>
      <c r="D124" s="56" t="s">
        <v>419</v>
      </c>
      <c r="E124" s="57" t="s">
        <v>56</v>
      </c>
      <c r="F124" s="57" t="s">
        <v>420</v>
      </c>
      <c r="G124" s="58" t="s">
        <v>111</v>
      </c>
      <c r="H124" s="59" t="s">
        <v>384</v>
      </c>
      <c r="I124" s="60" t="s">
        <v>29</v>
      </c>
      <c r="J124" s="60" t="s">
        <v>451</v>
      </c>
      <c r="K124" s="11"/>
      <c r="L124" s="61">
        <v>44021</v>
      </c>
      <c r="M124" s="62">
        <v>1040.4087000004899</v>
      </c>
      <c r="N124" s="63">
        <v>1040.4087000004899</v>
      </c>
      <c r="O124" s="63">
        <v>1043.6588000003201</v>
      </c>
      <c r="P124" s="64">
        <f t="shared" si="1"/>
        <v>0.99688585963168319</v>
      </c>
      <c r="Q124" s="61">
        <v>44018</v>
      </c>
      <c r="R124" s="65">
        <v>1109179.7120000001</v>
      </c>
      <c r="S124" s="65">
        <v>574173.42922168004</v>
      </c>
      <c r="T124" s="11"/>
      <c r="U124" s="66">
        <v>2.8852470404672199E-3</v>
      </c>
      <c r="V124" s="67">
        <v>3.9507354579654899</v>
      </c>
      <c r="W124" s="66">
        <v>0.118356708735519</v>
      </c>
      <c r="X124" s="67">
        <v>14.114049422190901</v>
      </c>
      <c r="Y124" s="66">
        <v>7.1870787283842205E-2</v>
      </c>
      <c r="Z124" s="67">
        <v>24.871016340621299</v>
      </c>
      <c r="AA124" s="66">
        <v>0.162724400077423</v>
      </c>
      <c r="AB124" s="67">
        <v>36.497628159064298</v>
      </c>
      <c r="AC124" s="66">
        <v>0.162724400077423</v>
      </c>
      <c r="AD124" s="67">
        <v>40.558405268005998</v>
      </c>
      <c r="AE124" s="66">
        <v>0.20027860905422101</v>
      </c>
      <c r="AF124" s="68">
        <v>36.975548517133603</v>
      </c>
      <c r="AG124" s="66">
        <v>4.0810244592648801E-2</v>
      </c>
      <c r="AH124" s="67">
        <v>2.2395187233996698</v>
      </c>
      <c r="AI124" s="66">
        <v>0.107892303631234</v>
      </c>
      <c r="AJ124" s="67">
        <v>24.4799728440994</v>
      </c>
      <c r="AK124" s="66">
        <v>4.04087000006257E-2</v>
      </c>
      <c r="AL124" s="66">
        <v>5.3042306099087E-3</v>
      </c>
      <c r="AM124" s="67">
        <v>9.4104927095031599</v>
      </c>
      <c r="AN124" s="11"/>
      <c r="AO124" s="69">
        <v>3.7673524449928698E-2</v>
      </c>
      <c r="AP124" s="69">
        <v>-5.5175427485664799E-2</v>
      </c>
      <c r="AQ124" s="69">
        <v>0.102801214299689</v>
      </c>
      <c r="AR124" s="69">
        <v>-7.8917468790678E-2</v>
      </c>
      <c r="AS124" s="70">
        <v>5</v>
      </c>
      <c r="AT124" s="70">
        <v>4</v>
      </c>
      <c r="AU124" s="70">
        <v>9</v>
      </c>
      <c r="AV124" s="71">
        <v>3</v>
      </c>
      <c r="AW124" s="11"/>
      <c r="AX124" s="72">
        <v>0.175749813386647</v>
      </c>
      <c r="AY124" s="73">
        <v>0.78003598559189402</v>
      </c>
      <c r="AZ124" s="73">
        <v>1.26765459568196</v>
      </c>
      <c r="BA124" s="73">
        <v>1.11868705201596</v>
      </c>
      <c r="BB124" s="64">
        <v>1.8103735245440501E-2</v>
      </c>
      <c r="BC124" s="74">
        <v>-21.3061214851332</v>
      </c>
      <c r="BD124" s="61">
        <v>43843</v>
      </c>
      <c r="BE124" s="61">
        <v>43913</v>
      </c>
      <c r="BF124" s="70">
        <v>123</v>
      </c>
      <c r="BG124" s="61">
        <v>44014</v>
      </c>
      <c r="BH124" s="11"/>
    </row>
    <row r="125" spans="1:60" x14ac:dyDescent="0.3">
      <c r="A125" s="11"/>
      <c r="B125" s="56" t="s">
        <v>483</v>
      </c>
      <c r="C125" s="56" t="s">
        <v>453</v>
      </c>
      <c r="D125" s="56" t="s">
        <v>419</v>
      </c>
      <c r="E125" s="57" t="s">
        <v>309</v>
      </c>
      <c r="F125" s="57" t="s">
        <v>420</v>
      </c>
      <c r="G125" s="58" t="s">
        <v>111</v>
      </c>
      <c r="H125" s="59" t="s">
        <v>384</v>
      </c>
      <c r="I125" s="60" t="s">
        <v>29</v>
      </c>
      <c r="J125" s="60" t="s">
        <v>454</v>
      </c>
      <c r="K125" s="11"/>
      <c r="L125" s="61">
        <v>44021</v>
      </c>
      <c r="M125" s="62">
        <v>1523.26769999973</v>
      </c>
      <c r="N125" s="63">
        <v>1523.26769999973</v>
      </c>
      <c r="O125" s="63">
        <v>1527.8909000009301</v>
      </c>
      <c r="P125" s="64">
        <f t="shared" si="1"/>
        <v>0.9969741295002168</v>
      </c>
      <c r="Q125" s="61">
        <v>44018</v>
      </c>
      <c r="R125" s="65">
        <v>162.10599999999999</v>
      </c>
      <c r="S125" s="65">
        <v>139.951423664093</v>
      </c>
      <c r="T125" s="11"/>
      <c r="U125" s="66">
        <v>2.9139306734577998E-3</v>
      </c>
      <c r="V125" s="67">
        <v>3.9536038212645499</v>
      </c>
      <c r="W125" s="66">
        <v>0.11946239091048499</v>
      </c>
      <c r="X125" s="67">
        <v>14.2246176396875</v>
      </c>
      <c r="Y125" s="66">
        <v>7.8147802878447706E-2</v>
      </c>
      <c r="Z125" s="67">
        <v>25.498717900074599</v>
      </c>
      <c r="AA125" s="66">
        <v>0.29741886275587598</v>
      </c>
      <c r="AB125" s="67">
        <v>49.9670744268806</v>
      </c>
      <c r="AC125" s="66">
        <v>0.28832446944958101</v>
      </c>
      <c r="AD125" s="67">
        <v>53.118412205192698</v>
      </c>
      <c r="AE125" s="66">
        <v>0.368941946211853</v>
      </c>
      <c r="AF125" s="68">
        <v>53.841882232925897</v>
      </c>
      <c r="AG125" s="66">
        <v>4.11030855393619E-2</v>
      </c>
      <c r="AH125" s="67">
        <v>2.2688028180709798</v>
      </c>
      <c r="AI125" s="66">
        <v>0.114697510140104</v>
      </c>
      <c r="AJ125" s="67">
        <v>25.160493494971899</v>
      </c>
      <c r="AK125" s="66">
        <v>0.52326770000043299</v>
      </c>
      <c r="AL125" s="66">
        <v>0.11014300520589999</v>
      </c>
      <c r="AM125" s="67">
        <v>55.020836173847798</v>
      </c>
      <c r="AN125" s="11"/>
      <c r="AO125" s="69">
        <v>3.7709755242758498E-2</v>
      </c>
      <c r="AP125" s="69">
        <v>-5.5091794898544301E-2</v>
      </c>
      <c r="AQ125" s="69">
        <v>0.10390641386402399</v>
      </c>
      <c r="AR125" s="69">
        <v>-7.80586988730647E-2</v>
      </c>
      <c r="AS125" s="70">
        <v>7</v>
      </c>
      <c r="AT125" s="70">
        <v>5</v>
      </c>
      <c r="AU125" s="70">
        <v>9</v>
      </c>
      <c r="AV125" s="71">
        <v>3</v>
      </c>
      <c r="AW125" s="11"/>
      <c r="AX125" s="72">
        <v>0.18537020017654901</v>
      </c>
      <c r="AY125" s="73">
        <v>1.4627890497049501</v>
      </c>
      <c r="AZ125" s="73">
        <v>1.76059247937701</v>
      </c>
      <c r="BA125" s="73">
        <v>2.1386560857936301</v>
      </c>
      <c r="BB125" s="64">
        <v>1.9103477855278501E-2</v>
      </c>
      <c r="BC125" s="74">
        <v>-21.126822193124099</v>
      </c>
      <c r="BD125" s="61">
        <v>43843</v>
      </c>
      <c r="BE125" s="61">
        <v>43913</v>
      </c>
      <c r="BF125" s="70">
        <v>117</v>
      </c>
      <c r="BG125" s="61">
        <v>44006</v>
      </c>
      <c r="BH125" s="11"/>
    </row>
    <row r="126" spans="1:60" x14ac:dyDescent="0.3">
      <c r="A126" s="11"/>
      <c r="B126" s="56" t="s">
        <v>485</v>
      </c>
      <c r="C126" s="56" t="s">
        <v>455</v>
      </c>
      <c r="D126" s="56" t="s">
        <v>456</v>
      </c>
      <c r="E126" s="57" t="s">
        <v>34</v>
      </c>
      <c r="F126" s="57" t="s">
        <v>26</v>
      </c>
      <c r="G126" s="58" t="s">
        <v>141</v>
      </c>
      <c r="H126" s="59" t="s">
        <v>457</v>
      </c>
      <c r="I126" s="60" t="s">
        <v>29</v>
      </c>
      <c r="J126" s="60" t="s">
        <v>458</v>
      </c>
      <c r="K126" s="11"/>
      <c r="L126" s="61">
        <v>43872</v>
      </c>
      <c r="M126" s="62"/>
      <c r="N126" s="63"/>
      <c r="O126" s="63">
        <v>1241.16540000029</v>
      </c>
      <c r="P126" s="64">
        <f t="shared" si="1"/>
        <v>0</v>
      </c>
      <c r="Q126" s="61">
        <v>43797</v>
      </c>
      <c r="R126" s="65"/>
      <c r="S126" s="65">
        <v>3310238.2211874998</v>
      </c>
      <c r="T126" s="11"/>
      <c r="U126" s="66"/>
      <c r="V126" s="67"/>
      <c r="W126" s="66"/>
      <c r="X126" s="67"/>
      <c r="Y126" s="66"/>
      <c r="Z126" s="67"/>
      <c r="AA126" s="66"/>
      <c r="AB126" s="67"/>
      <c r="AC126" s="66"/>
      <c r="AD126" s="67"/>
      <c r="AE126" s="66"/>
      <c r="AF126" s="68"/>
      <c r="AG126" s="66"/>
      <c r="AH126" s="67"/>
      <c r="AI126" s="66"/>
      <c r="AJ126" s="67"/>
      <c r="AK126" s="66"/>
      <c r="AL126" s="66"/>
      <c r="AM126" s="67"/>
      <c r="AN126" s="11"/>
      <c r="AO126" s="69">
        <v>3.8414609462051899E-2</v>
      </c>
      <c r="AP126" s="69">
        <v>-2.3645438391213199E-2</v>
      </c>
      <c r="AQ126" s="69">
        <v>0.115022083708027</v>
      </c>
      <c r="AR126" s="69">
        <v>-6.0082711804207101E-2</v>
      </c>
      <c r="AS126" s="70"/>
      <c r="AT126" s="70"/>
      <c r="AU126" s="70"/>
      <c r="AV126" s="71"/>
      <c r="AW126" s="11"/>
      <c r="AX126" s="72"/>
      <c r="AY126" s="73"/>
      <c r="AZ126" s="73"/>
      <c r="BA126" s="73"/>
      <c r="BB126" s="64"/>
      <c r="BC126" s="74">
        <v>-8.5375003203225805</v>
      </c>
      <c r="BD126" s="61">
        <v>43797</v>
      </c>
      <c r="BE126" s="61">
        <v>43825</v>
      </c>
      <c r="BF126" s="70"/>
      <c r="BG126" s="61"/>
      <c r="BH126" s="11"/>
    </row>
    <row r="127" spans="1:60" x14ac:dyDescent="0.3">
      <c r="A127" s="11"/>
      <c r="B127" s="56" t="s">
        <v>488</v>
      </c>
      <c r="C127" s="56" t="s">
        <v>460</v>
      </c>
      <c r="D127" s="56" t="s">
        <v>456</v>
      </c>
      <c r="E127" s="57" t="s">
        <v>41</v>
      </c>
      <c r="F127" s="57" t="s">
        <v>26</v>
      </c>
      <c r="G127" s="58" t="s">
        <v>141</v>
      </c>
      <c r="H127" s="59" t="s">
        <v>457</v>
      </c>
      <c r="I127" s="60" t="s">
        <v>29</v>
      </c>
      <c r="J127" s="60" t="s">
        <v>461</v>
      </c>
      <c r="K127" s="11"/>
      <c r="L127" s="61">
        <v>44021</v>
      </c>
      <c r="M127" s="62">
        <v>3981.8607000000802</v>
      </c>
      <c r="N127" s="63">
        <v>3981.8607000000802</v>
      </c>
      <c r="O127" s="63">
        <v>4367.7387999966704</v>
      </c>
      <c r="P127" s="64">
        <f t="shared" si="1"/>
        <v>0.91165266109848775</v>
      </c>
      <c r="Q127" s="61">
        <v>43797</v>
      </c>
      <c r="R127" s="65">
        <v>533736.61800000002</v>
      </c>
      <c r="S127" s="65">
        <v>555237.13265429705</v>
      </c>
      <c r="T127" s="11"/>
      <c r="U127" s="66">
        <v>-2.1727933826696201E-3</v>
      </c>
      <c r="V127" s="67">
        <v>3.4449314156518098</v>
      </c>
      <c r="W127" s="66">
        <v>1.4428340460654001E-2</v>
      </c>
      <c r="X127" s="67">
        <v>3.7212125947007699</v>
      </c>
      <c r="Y127" s="66">
        <v>-2.73266527728993E-2</v>
      </c>
      <c r="Z127" s="67">
        <v>14.9512723349326</v>
      </c>
      <c r="AA127" s="66">
        <v>0.154260382945795</v>
      </c>
      <c r="AB127" s="67">
        <v>35.651226445857901</v>
      </c>
      <c r="AC127" s="66">
        <v>0.155194696571998</v>
      </c>
      <c r="AD127" s="67">
        <v>39.805434917448999</v>
      </c>
      <c r="AE127" s="66">
        <v>0.25446697386738398</v>
      </c>
      <c r="AF127" s="68">
        <v>42.394384998478898</v>
      </c>
      <c r="AG127" s="66">
        <v>-2.0656460068494201E-2</v>
      </c>
      <c r="AH127" s="67">
        <v>-3.9071517427146301</v>
      </c>
      <c r="AI127" s="66">
        <v>-8.2815373516496003E-3</v>
      </c>
      <c r="AJ127" s="67">
        <v>12.8625887458038</v>
      </c>
      <c r="AK127" s="66">
        <v>0.98741262964671495</v>
      </c>
      <c r="AL127" s="66">
        <v>4.3684695543561199E-2</v>
      </c>
      <c r="AM127" s="67">
        <v>-25.781340363319</v>
      </c>
      <c r="AN127" s="11"/>
      <c r="AO127" s="69">
        <v>4.1407091146538698E-2</v>
      </c>
      <c r="AP127" s="69">
        <v>-5.7559065421664897E-2</v>
      </c>
      <c r="AQ127" s="69">
        <v>0.116856645758235</v>
      </c>
      <c r="AR127" s="69">
        <v>-6.9200344194541699E-2</v>
      </c>
      <c r="AS127" s="70">
        <v>7</v>
      </c>
      <c r="AT127" s="70">
        <v>5</v>
      </c>
      <c r="AU127" s="70">
        <v>7</v>
      </c>
      <c r="AV127" s="71">
        <v>5</v>
      </c>
      <c r="AW127" s="11"/>
      <c r="AX127" s="72">
        <v>0.17172299983591099</v>
      </c>
      <c r="AY127" s="73">
        <v>0.97923651765904696</v>
      </c>
      <c r="AZ127" s="73">
        <v>1.11604505398464</v>
      </c>
      <c r="BA127" s="73">
        <v>1.46491662867629</v>
      </c>
      <c r="BB127" s="64">
        <v>1.7719565437801101E-2</v>
      </c>
      <c r="BC127" s="74">
        <v>-25.757195004349299</v>
      </c>
      <c r="BD127" s="61">
        <v>43797</v>
      </c>
      <c r="BE127" s="61">
        <v>43910</v>
      </c>
      <c r="BF127" s="70"/>
      <c r="BG127" s="61"/>
      <c r="BH127" s="11"/>
    </row>
    <row r="128" spans="1:60" x14ac:dyDescent="0.3">
      <c r="A128" s="11"/>
      <c r="B128" s="56" t="s">
        <v>495</v>
      </c>
      <c r="C128" s="56" t="s">
        <v>463</v>
      </c>
      <c r="D128" s="56" t="s">
        <v>456</v>
      </c>
      <c r="E128" s="57" t="s">
        <v>206</v>
      </c>
      <c r="F128" s="57" t="s">
        <v>26</v>
      </c>
      <c r="G128" s="58" t="s">
        <v>141</v>
      </c>
      <c r="H128" s="59" t="s">
        <v>457</v>
      </c>
      <c r="I128" s="60" t="s">
        <v>29</v>
      </c>
      <c r="J128" s="60" t="s">
        <v>464</v>
      </c>
      <c r="K128" s="11"/>
      <c r="L128" s="61">
        <v>44021</v>
      </c>
      <c r="M128" s="62">
        <v>1291.1049000006201</v>
      </c>
      <c r="N128" s="63">
        <v>1291.1049000006201</v>
      </c>
      <c r="O128" s="63">
        <v>1403.2463000007001</v>
      </c>
      <c r="P128" s="64">
        <f t="shared" si="1"/>
        <v>0.92008430736640878</v>
      </c>
      <c r="Q128" s="61">
        <v>43797</v>
      </c>
      <c r="R128" s="65">
        <v>13154324.361</v>
      </c>
      <c r="S128" s="65">
        <v>6939401.0498828096</v>
      </c>
      <c r="T128" s="11"/>
      <c r="U128" s="66">
        <v>-2.13175566932478E-3</v>
      </c>
      <c r="V128" s="67">
        <v>3.4490351869862899</v>
      </c>
      <c r="W128" s="66">
        <v>1.5679927122619099E-2</v>
      </c>
      <c r="X128" s="67">
        <v>3.84637126089729</v>
      </c>
      <c r="Y128" s="66">
        <v>-2.0023446178129199E-2</v>
      </c>
      <c r="Z128" s="67">
        <v>15.681592994413201</v>
      </c>
      <c r="AA128" s="66">
        <v>0.171754125878506</v>
      </c>
      <c r="AB128" s="67">
        <v>37.400600739172702</v>
      </c>
      <c r="AC128" s="66">
        <v>0.19042560665722699</v>
      </c>
      <c r="AD128" s="67">
        <v>43.328525925986497</v>
      </c>
      <c r="AE128" s="66"/>
      <c r="AF128" s="68"/>
      <c r="AG128" s="66">
        <v>-2.0294123114581501E-2</v>
      </c>
      <c r="AH128" s="67">
        <v>-3.87091804732336</v>
      </c>
      <c r="AI128" s="66">
        <v>-4.6574047519243301E-4</v>
      </c>
      <c r="AJ128" s="67">
        <v>13.6441684334422</v>
      </c>
      <c r="AK128" s="66">
        <v>0.29110490000137401</v>
      </c>
      <c r="AL128" s="66">
        <v>9.2870484781160501E-2</v>
      </c>
      <c r="AM128" s="67">
        <v>53.167450754553997</v>
      </c>
      <c r="AN128" s="11"/>
      <c r="AO128" s="69">
        <v>4.1449924983680803E-2</v>
      </c>
      <c r="AP128" s="69">
        <v>-5.7520309448591399E-2</v>
      </c>
      <c r="AQ128" s="69">
        <v>0.118234563504375</v>
      </c>
      <c r="AR128" s="69">
        <v>-6.8013583595529795E-2</v>
      </c>
      <c r="AS128" s="70">
        <v>7</v>
      </c>
      <c r="AT128" s="70">
        <v>5</v>
      </c>
      <c r="AU128" s="70">
        <v>8</v>
      </c>
      <c r="AV128" s="71">
        <v>4</v>
      </c>
      <c r="AW128" s="11"/>
      <c r="AX128" s="72">
        <v>0.17175272698456001</v>
      </c>
      <c r="AY128" s="73">
        <v>1.07650032180754</v>
      </c>
      <c r="AZ128" s="73">
        <v>1.1722614423652</v>
      </c>
      <c r="BA128" s="73">
        <v>1.6162751021220201</v>
      </c>
      <c r="BB128" s="64">
        <v>1.7723595448223901E-2</v>
      </c>
      <c r="BC128" s="74">
        <v>-25.411625884909899</v>
      </c>
      <c r="BD128" s="61">
        <v>43797</v>
      </c>
      <c r="BE128" s="61">
        <v>43910</v>
      </c>
      <c r="BF128" s="70"/>
      <c r="BG128" s="61"/>
      <c r="BH128" s="11"/>
    </row>
    <row r="129" spans="1:60" x14ac:dyDescent="0.3">
      <c r="A129" s="11"/>
      <c r="B129" s="56" t="s">
        <v>498</v>
      </c>
      <c r="C129" s="56" t="s">
        <v>465</v>
      </c>
      <c r="D129" s="56" t="s">
        <v>456</v>
      </c>
      <c r="E129" s="57" t="s">
        <v>48</v>
      </c>
      <c r="F129" s="57" t="s">
        <v>26</v>
      </c>
      <c r="G129" s="58" t="s">
        <v>141</v>
      </c>
      <c r="H129" s="59" t="s">
        <v>457</v>
      </c>
      <c r="I129" s="60" t="s">
        <v>29</v>
      </c>
      <c r="J129" s="60" t="s">
        <v>466</v>
      </c>
      <c r="K129" s="11"/>
      <c r="L129" s="61">
        <v>43872</v>
      </c>
      <c r="M129" s="62"/>
      <c r="N129" s="63"/>
      <c r="O129" s="63">
        <v>1774.5273000001901</v>
      </c>
      <c r="P129" s="64">
        <f t="shared" si="1"/>
        <v>0</v>
      </c>
      <c r="Q129" s="61">
        <v>43797</v>
      </c>
      <c r="R129" s="65"/>
      <c r="S129" s="65">
        <v>73076.677045410106</v>
      </c>
      <c r="T129" s="11"/>
      <c r="U129" s="66"/>
      <c r="V129" s="67"/>
      <c r="W129" s="66"/>
      <c r="X129" s="67"/>
      <c r="Y129" s="66"/>
      <c r="Z129" s="67"/>
      <c r="AA129" s="66"/>
      <c r="AB129" s="67"/>
      <c r="AC129" s="66"/>
      <c r="AD129" s="67"/>
      <c r="AE129" s="66"/>
      <c r="AF129" s="68"/>
      <c r="AG129" s="66"/>
      <c r="AH129" s="67"/>
      <c r="AI129" s="66"/>
      <c r="AJ129" s="67"/>
      <c r="AK129" s="66"/>
      <c r="AL129" s="66"/>
      <c r="AM129" s="67"/>
      <c r="AN129" s="11"/>
      <c r="AO129" s="69">
        <v>3.8414873766669203E-2</v>
      </c>
      <c r="AP129" s="69">
        <v>-2.3645170182135199E-2</v>
      </c>
      <c r="AQ129" s="69">
        <v>0.11503107780852601</v>
      </c>
      <c r="AR129" s="69">
        <v>-6.0074488459576997E-2</v>
      </c>
      <c r="AS129" s="70"/>
      <c r="AT129" s="70"/>
      <c r="AU129" s="70"/>
      <c r="AV129" s="71"/>
      <c r="AW129" s="11"/>
      <c r="AX129" s="72"/>
      <c r="AY129" s="73"/>
      <c r="AZ129" s="73"/>
      <c r="BA129" s="73"/>
      <c r="BB129" s="64"/>
      <c r="BC129" s="74">
        <v>-8.5367861064005393</v>
      </c>
      <c r="BD129" s="61">
        <v>43797</v>
      </c>
      <c r="BE129" s="61">
        <v>43825</v>
      </c>
      <c r="BF129" s="70"/>
      <c r="BG129" s="61"/>
      <c r="BH129" s="11"/>
    </row>
    <row r="130" spans="1:60" x14ac:dyDescent="0.3">
      <c r="A130" s="11"/>
      <c r="B130" s="56" t="s">
        <v>502</v>
      </c>
      <c r="C130" s="56" t="s">
        <v>468</v>
      </c>
      <c r="D130" s="56" t="s">
        <v>456</v>
      </c>
      <c r="E130" s="57" t="s">
        <v>306</v>
      </c>
      <c r="F130" s="57" t="s">
        <v>26</v>
      </c>
      <c r="G130" s="58" t="s">
        <v>141</v>
      </c>
      <c r="H130" s="59" t="s">
        <v>457</v>
      </c>
      <c r="I130" s="60" t="s">
        <v>29</v>
      </c>
      <c r="J130" s="60" t="s">
        <v>1</v>
      </c>
      <c r="K130" s="11"/>
      <c r="L130" s="61">
        <v>44021</v>
      </c>
      <c r="M130" s="62">
        <v>1117.7069000005699</v>
      </c>
      <c r="N130" s="63">
        <v>1117.7069000005699</v>
      </c>
      <c r="O130" s="63"/>
      <c r="P130" s="64" t="str">
        <f t="shared" si="1"/>
        <v/>
      </c>
      <c r="Q130" s="61"/>
      <c r="R130" s="65">
        <v>3433520.605</v>
      </c>
      <c r="S130" s="65"/>
      <c r="T130" s="11"/>
      <c r="U130" s="66">
        <v>-2.2274552056842402E-3</v>
      </c>
      <c r="V130" s="67">
        <v>3.4394652333503499</v>
      </c>
      <c r="W130" s="66">
        <v>1.2762064270646099E-2</v>
      </c>
      <c r="X130" s="67">
        <v>3.5545849756999801</v>
      </c>
      <c r="Y130" s="66"/>
      <c r="Z130" s="67"/>
      <c r="AA130" s="66"/>
      <c r="AB130" s="67"/>
      <c r="AC130" s="66"/>
      <c r="AD130" s="67"/>
      <c r="AE130" s="66"/>
      <c r="AF130" s="68"/>
      <c r="AG130" s="66">
        <v>-2.1139387768016601E-2</v>
      </c>
      <c r="AH130" s="67">
        <v>-3.9554445126668698</v>
      </c>
      <c r="AI130" s="66"/>
      <c r="AJ130" s="67"/>
      <c r="AK130" s="66">
        <v>-5.3575573136186001E-2</v>
      </c>
      <c r="AL130" s="66">
        <v>-0.122700850795809</v>
      </c>
      <c r="AM130" s="67">
        <v>8.2531157747289399</v>
      </c>
      <c r="AN130" s="11"/>
      <c r="AO130" s="69">
        <v>4.1350012352268102E-2</v>
      </c>
      <c r="AP130" s="69">
        <v>-5.7610745723650297E-2</v>
      </c>
      <c r="AQ130" s="69">
        <v>5.5664885092482998E-2</v>
      </c>
      <c r="AR130" s="69">
        <v>-7.0780190434597906E-2</v>
      </c>
      <c r="AS130" s="70"/>
      <c r="AT130" s="70"/>
      <c r="AU130" s="70"/>
      <c r="AV130" s="71"/>
      <c r="AW130" s="11"/>
      <c r="AX130" s="72"/>
      <c r="AY130" s="73"/>
      <c r="AZ130" s="73"/>
      <c r="BA130" s="73"/>
      <c r="BB130" s="64"/>
      <c r="BC130" s="74">
        <v>-22.872874816093798</v>
      </c>
      <c r="BD130" s="61">
        <v>43874</v>
      </c>
      <c r="BE130" s="61">
        <v>43910</v>
      </c>
      <c r="BF130" s="70"/>
      <c r="BG130" s="61"/>
      <c r="BH130" s="11"/>
    </row>
    <row r="131" spans="1:60" x14ac:dyDescent="0.3">
      <c r="A131" s="11"/>
      <c r="B131" s="56" t="s">
        <v>504</v>
      </c>
      <c r="C131" s="56" t="s">
        <v>470</v>
      </c>
      <c r="D131" s="56" t="s">
        <v>456</v>
      </c>
      <c r="E131" s="57" t="s">
        <v>309</v>
      </c>
      <c r="F131" s="57" t="s">
        <v>26</v>
      </c>
      <c r="G131" s="58" t="s">
        <v>141</v>
      </c>
      <c r="H131" s="59" t="s">
        <v>457</v>
      </c>
      <c r="I131" s="60" t="s">
        <v>29</v>
      </c>
      <c r="J131" s="60" t="s">
        <v>471</v>
      </c>
      <c r="K131" s="11"/>
      <c r="L131" s="61">
        <v>44021</v>
      </c>
      <c r="M131" s="62">
        <v>4800.45489999652</v>
      </c>
      <c r="N131" s="63">
        <v>4800.45489999652</v>
      </c>
      <c r="O131" s="63">
        <v>5313.5465999990702</v>
      </c>
      <c r="P131" s="64">
        <f t="shared" si="1"/>
        <v>0.90343705652216544</v>
      </c>
      <c r="Q131" s="61">
        <v>43797</v>
      </c>
      <c r="R131" s="65">
        <v>1041585.3419999999</v>
      </c>
      <c r="S131" s="65">
        <v>1119435.77096094</v>
      </c>
      <c r="T131" s="11"/>
      <c r="U131" s="66">
        <v>-2.2131102432467699E-3</v>
      </c>
      <c r="V131" s="67">
        <v>3.44089972959409</v>
      </c>
      <c r="W131" s="66">
        <v>1.3199172301028701E-2</v>
      </c>
      <c r="X131" s="67">
        <v>3.5982957787382501</v>
      </c>
      <c r="Y131" s="66">
        <v>-3.4454634922440198E-2</v>
      </c>
      <c r="Z131" s="67">
        <v>14.2384741199785</v>
      </c>
      <c r="AA131" s="66">
        <v>0.13731314146207299</v>
      </c>
      <c r="AB131" s="67">
        <v>33.956502297485699</v>
      </c>
      <c r="AC131" s="66">
        <v>0.12156647148003701</v>
      </c>
      <c r="AD131" s="67">
        <v>36.442612408252899</v>
      </c>
      <c r="AE131" s="66">
        <v>0.20001835354021799</v>
      </c>
      <c r="AF131" s="68">
        <v>36.949522965762299</v>
      </c>
      <c r="AG131" s="66">
        <v>-2.1012605308896998E-2</v>
      </c>
      <c r="AH131" s="67">
        <v>-3.9427662667549201</v>
      </c>
      <c r="AI131" s="66">
        <v>-1.5907072218396899E-2</v>
      </c>
      <c r="AJ131" s="67">
        <v>12.1000352591218</v>
      </c>
      <c r="AK131" s="66">
        <v>0.59192139969498403</v>
      </c>
      <c r="AL131" s="66">
        <v>2.93669483035046E-2</v>
      </c>
      <c r="AM131" s="67">
        <v>-65.330463358550304</v>
      </c>
      <c r="AN131" s="11"/>
      <c r="AO131" s="69">
        <v>4.1365015871633701E-2</v>
      </c>
      <c r="AP131" s="69">
        <v>-5.7597160218429103E-2</v>
      </c>
      <c r="AQ131" s="69">
        <v>0.115503349119535</v>
      </c>
      <c r="AR131" s="69">
        <v>-7.0365719234396204E-2</v>
      </c>
      <c r="AS131" s="70">
        <v>7</v>
      </c>
      <c r="AT131" s="70">
        <v>5</v>
      </c>
      <c r="AU131" s="70">
        <v>7</v>
      </c>
      <c r="AV131" s="71">
        <v>5</v>
      </c>
      <c r="AW131" s="11"/>
      <c r="AX131" s="72">
        <v>0.17169533179170701</v>
      </c>
      <c r="AY131" s="73">
        <v>0.88491866112508399</v>
      </c>
      <c r="AZ131" s="73">
        <v>1.0615385853361701</v>
      </c>
      <c r="BA131" s="73">
        <v>1.3191044706036299</v>
      </c>
      <c r="BB131" s="64">
        <v>1.77157656963573E-2</v>
      </c>
      <c r="BC131" s="74">
        <v>-26.095472654764301</v>
      </c>
      <c r="BD131" s="61">
        <v>43797</v>
      </c>
      <c r="BE131" s="61">
        <v>43910</v>
      </c>
      <c r="BF131" s="70"/>
      <c r="BG131" s="61"/>
      <c r="BH131" s="11"/>
    </row>
    <row r="132" spans="1:60" x14ac:dyDescent="0.3">
      <c r="A132" s="11"/>
      <c r="B132" s="56" t="s">
        <v>507</v>
      </c>
      <c r="C132" s="56" t="s">
        <v>472</v>
      </c>
      <c r="D132" s="56" t="s">
        <v>473</v>
      </c>
      <c r="E132" s="57" t="s">
        <v>34</v>
      </c>
      <c r="F132" s="57" t="s">
        <v>26</v>
      </c>
      <c r="G132" s="58" t="s">
        <v>36</v>
      </c>
      <c r="H132" s="59" t="s">
        <v>384</v>
      </c>
      <c r="I132" s="60" t="s">
        <v>29</v>
      </c>
      <c r="J132" s="60" t="s">
        <v>474</v>
      </c>
      <c r="K132" s="11"/>
      <c r="L132" s="61">
        <v>43873</v>
      </c>
      <c r="M132" s="62"/>
      <c r="N132" s="63"/>
      <c r="O132" s="63">
        <v>1013.9171000002</v>
      </c>
      <c r="P132" s="64">
        <f t="shared" si="1"/>
        <v>0</v>
      </c>
      <c r="Q132" s="61">
        <v>43843</v>
      </c>
      <c r="R132" s="65"/>
      <c r="S132" s="65">
        <v>3386171.9699414098</v>
      </c>
      <c r="T132" s="11"/>
      <c r="U132" s="66"/>
      <c r="V132" s="67"/>
      <c r="W132" s="66"/>
      <c r="X132" s="67"/>
      <c r="Y132" s="66"/>
      <c r="Z132" s="67"/>
      <c r="AA132" s="66"/>
      <c r="AB132" s="67"/>
      <c r="AC132" s="66"/>
      <c r="AD132" s="67"/>
      <c r="AE132" s="66"/>
      <c r="AF132" s="68"/>
      <c r="AG132" s="66"/>
      <c r="AH132" s="67"/>
      <c r="AI132" s="66"/>
      <c r="AJ132" s="67"/>
      <c r="AK132" s="66"/>
      <c r="AL132" s="66"/>
      <c r="AM132" s="67"/>
      <c r="AN132" s="11"/>
      <c r="AO132" s="69">
        <v>3.3343238126690301E-2</v>
      </c>
      <c r="AP132" s="69">
        <v>-3.2557505368458799E-2</v>
      </c>
      <c r="AQ132" s="69">
        <v>0.10418799156104799</v>
      </c>
      <c r="AR132" s="69">
        <v>-2.34754082166546E-2</v>
      </c>
      <c r="AS132" s="70"/>
      <c r="AT132" s="70"/>
      <c r="AU132" s="70"/>
      <c r="AV132" s="71"/>
      <c r="AW132" s="11"/>
      <c r="AX132" s="72"/>
      <c r="AY132" s="73"/>
      <c r="AZ132" s="73"/>
      <c r="BA132" s="73"/>
      <c r="BB132" s="64"/>
      <c r="BC132" s="74">
        <v>-7.9689688718935896</v>
      </c>
      <c r="BD132" s="61">
        <v>43797</v>
      </c>
      <c r="BE132" s="61">
        <v>43808</v>
      </c>
      <c r="BF132" s="70">
        <v>32</v>
      </c>
      <c r="BG132" s="61">
        <v>43843</v>
      </c>
      <c r="BH132" s="11"/>
    </row>
    <row r="133" spans="1:60" x14ac:dyDescent="0.3">
      <c r="A133" s="11"/>
      <c r="B133" s="56" t="s">
        <v>511</v>
      </c>
      <c r="C133" s="56" t="s">
        <v>476</v>
      </c>
      <c r="D133" s="56" t="s">
        <v>473</v>
      </c>
      <c r="E133" s="57" t="s">
        <v>41</v>
      </c>
      <c r="F133" s="57" t="s">
        <v>26</v>
      </c>
      <c r="G133" s="58" t="s">
        <v>36</v>
      </c>
      <c r="H133" s="59" t="s">
        <v>384</v>
      </c>
      <c r="I133" s="60" t="s">
        <v>29</v>
      </c>
      <c r="J133" s="60" t="s">
        <v>477</v>
      </c>
      <c r="K133" s="11"/>
      <c r="L133" s="61">
        <v>44021</v>
      </c>
      <c r="M133" s="62">
        <v>1741.76219999976</v>
      </c>
      <c r="N133" s="63">
        <v>1741.76219999976</v>
      </c>
      <c r="O133" s="63">
        <v>1741.76219999976</v>
      </c>
      <c r="P133" s="64">
        <f t="shared" si="1"/>
        <v>1</v>
      </c>
      <c r="Q133" s="61">
        <v>44021</v>
      </c>
      <c r="R133" s="65">
        <v>969457.11199999996</v>
      </c>
      <c r="S133" s="65">
        <v>834114.87572656199</v>
      </c>
      <c r="T133" s="11"/>
      <c r="U133" s="66">
        <v>9.6609690317563893E-3</v>
      </c>
      <c r="V133" s="67">
        <v>4.6283076570980501</v>
      </c>
      <c r="W133" s="66">
        <v>0.122075698269327</v>
      </c>
      <c r="X133" s="67">
        <v>14.4859483755718</v>
      </c>
      <c r="Y133" s="66">
        <v>8.5214082717429807E-2</v>
      </c>
      <c r="Z133" s="67">
        <v>26.205345883965499</v>
      </c>
      <c r="AA133" s="66">
        <v>0.31791684716154101</v>
      </c>
      <c r="AB133" s="67">
        <v>52.016872867476202</v>
      </c>
      <c r="AC133" s="66">
        <v>0.315526487496681</v>
      </c>
      <c r="AD133" s="67">
        <v>55.838614009902798</v>
      </c>
      <c r="AE133" s="66">
        <v>0.38487791493185802</v>
      </c>
      <c r="AF133" s="68">
        <v>55.435479104926301</v>
      </c>
      <c r="AG133" s="66">
        <v>3.8211333701838199E-2</v>
      </c>
      <c r="AH133" s="67">
        <v>1.9796276343185999</v>
      </c>
      <c r="AI133" s="66">
        <v>0.119236055014044</v>
      </c>
      <c r="AJ133" s="67">
        <v>25.614347982365899</v>
      </c>
      <c r="AK133" s="66">
        <v>1.35338287551655</v>
      </c>
      <c r="AL133" s="66">
        <v>0.100694019900402</v>
      </c>
      <c r="AM133" s="67">
        <v>135.880440694047</v>
      </c>
      <c r="AN133" s="11"/>
      <c r="AO133" s="69">
        <v>3.3519405695187701E-2</v>
      </c>
      <c r="AP133" s="69">
        <v>-3.24626134015489E-2</v>
      </c>
      <c r="AQ133" s="69">
        <v>0.110065611155733</v>
      </c>
      <c r="AR133" s="69">
        <v>-7.6762524246078101E-2</v>
      </c>
      <c r="AS133" s="70">
        <v>7</v>
      </c>
      <c r="AT133" s="70">
        <v>5</v>
      </c>
      <c r="AU133" s="70">
        <v>9</v>
      </c>
      <c r="AV133" s="71">
        <v>3</v>
      </c>
      <c r="AW133" s="11"/>
      <c r="AX133" s="72">
        <v>0.16762004676624201</v>
      </c>
      <c r="AY133" s="73">
        <v>1.77158733870783</v>
      </c>
      <c r="AZ133" s="73">
        <v>1.71529679002197</v>
      </c>
      <c r="BA133" s="73">
        <v>2.7117744682873299</v>
      </c>
      <c r="BB133" s="64">
        <v>1.7319314117794402E-2</v>
      </c>
      <c r="BC133" s="74">
        <v>-19.323712476820202</v>
      </c>
      <c r="BD133" s="61">
        <v>43843</v>
      </c>
      <c r="BE133" s="61">
        <v>43910</v>
      </c>
      <c r="BF133" s="70">
        <v>116</v>
      </c>
      <c r="BG133" s="61">
        <v>44005</v>
      </c>
      <c r="BH133" s="11"/>
    </row>
    <row r="134" spans="1:60" x14ac:dyDescent="0.3">
      <c r="A134" s="11"/>
      <c r="B134" s="56" t="s">
        <v>514</v>
      </c>
      <c r="C134" s="56" t="s">
        <v>479</v>
      </c>
      <c r="D134" s="56" t="s">
        <v>473</v>
      </c>
      <c r="E134" s="57" t="s">
        <v>206</v>
      </c>
      <c r="F134" s="57" t="s">
        <v>26</v>
      </c>
      <c r="G134" s="58" t="s">
        <v>36</v>
      </c>
      <c r="H134" s="59" t="s">
        <v>384</v>
      </c>
      <c r="I134" s="60" t="s">
        <v>29</v>
      </c>
      <c r="J134" s="60" t="s">
        <v>480</v>
      </c>
      <c r="K134" s="11"/>
      <c r="L134" s="61">
        <v>44021</v>
      </c>
      <c r="M134" s="62">
        <v>1419.3479999993001</v>
      </c>
      <c r="N134" s="63">
        <v>1419.3479999993001</v>
      </c>
      <c r="O134" s="63">
        <v>1419.3479999993001</v>
      </c>
      <c r="P134" s="64">
        <f t="shared" si="1"/>
        <v>1</v>
      </c>
      <c r="Q134" s="61">
        <v>44021</v>
      </c>
      <c r="R134" s="65">
        <v>95375090.064999998</v>
      </c>
      <c r="S134" s="65">
        <v>69972988.003124997</v>
      </c>
      <c r="T134" s="11"/>
      <c r="U134" s="66">
        <v>9.7107656729349401E-3</v>
      </c>
      <c r="V134" s="67">
        <v>4.6332873212159003</v>
      </c>
      <c r="W134" s="66">
        <v>0.123737322754168</v>
      </c>
      <c r="X134" s="67">
        <v>14.652110824055899</v>
      </c>
      <c r="Y134" s="66">
        <v>9.4998580090759802E-2</v>
      </c>
      <c r="Z134" s="67">
        <v>27.183795621298501</v>
      </c>
      <c r="AA134" s="66">
        <v>0.34192204994731601</v>
      </c>
      <c r="AB134" s="67">
        <v>54.417393146024601</v>
      </c>
      <c r="AC134" s="66">
        <v>0.36381875554798199</v>
      </c>
      <c r="AD134" s="67">
        <v>60.667840815032797</v>
      </c>
      <c r="AE134" s="66"/>
      <c r="AF134" s="68"/>
      <c r="AG134" s="66">
        <v>3.8672160399073598E-2</v>
      </c>
      <c r="AH134" s="67">
        <v>2.0257103040421498</v>
      </c>
      <c r="AI134" s="66">
        <v>0.12982889398524999</v>
      </c>
      <c r="AJ134" s="67">
        <v>26.673631879500999</v>
      </c>
      <c r="AK134" s="66">
        <v>0.4193479999993</v>
      </c>
      <c r="AL134" s="66">
        <v>0.129822542314359</v>
      </c>
      <c r="AM134" s="67">
        <v>66.867787550552706</v>
      </c>
      <c r="AN134" s="11"/>
      <c r="AO134" s="69">
        <v>3.35703664295579E-2</v>
      </c>
      <c r="AP134" s="69">
        <v>-3.2414857220828701E-2</v>
      </c>
      <c r="AQ134" s="69">
        <v>0.111709481576399</v>
      </c>
      <c r="AR134" s="69">
        <v>-7.5350116531844799E-2</v>
      </c>
      <c r="AS134" s="70">
        <v>8</v>
      </c>
      <c r="AT134" s="70">
        <v>4</v>
      </c>
      <c r="AU134" s="70">
        <v>9</v>
      </c>
      <c r="AV134" s="71">
        <v>3</v>
      </c>
      <c r="AW134" s="11"/>
      <c r="AX134" s="72">
        <v>0.167641350004124</v>
      </c>
      <c r="AY134" s="73">
        <v>1.90443619124926</v>
      </c>
      <c r="AZ134" s="73">
        <v>1.79437916042298</v>
      </c>
      <c r="BA134" s="73">
        <v>2.9284643863829798</v>
      </c>
      <c r="BB134" s="64">
        <v>1.7322759713060801E-2</v>
      </c>
      <c r="BC134" s="74">
        <v>-19.056710897915799</v>
      </c>
      <c r="BD134" s="61">
        <v>43843</v>
      </c>
      <c r="BE134" s="61">
        <v>43910</v>
      </c>
      <c r="BF134" s="70">
        <v>114</v>
      </c>
      <c r="BG134" s="61">
        <v>44001</v>
      </c>
      <c r="BH134" s="11"/>
    </row>
    <row r="135" spans="1:60" x14ac:dyDescent="0.3">
      <c r="A135" s="11"/>
      <c r="B135" s="56" t="s">
        <v>517</v>
      </c>
      <c r="C135" s="56" t="s">
        <v>481</v>
      </c>
      <c r="D135" s="56" t="s">
        <v>473</v>
      </c>
      <c r="E135" s="57" t="s">
        <v>48</v>
      </c>
      <c r="F135" s="57" t="s">
        <v>26</v>
      </c>
      <c r="G135" s="58" t="s">
        <v>36</v>
      </c>
      <c r="H135" s="59" t="s">
        <v>384</v>
      </c>
      <c r="I135" s="60" t="s">
        <v>29</v>
      </c>
      <c r="J135" s="60" t="s">
        <v>482</v>
      </c>
      <c r="K135" s="11"/>
      <c r="L135" s="61">
        <v>43873</v>
      </c>
      <c r="M135" s="62"/>
      <c r="N135" s="63"/>
      <c r="O135" s="63">
        <v>1745.7248999998001</v>
      </c>
      <c r="P135" s="64">
        <f t="shared" ref="P135:P198" si="2">IFERROR(N135/O135,"")</f>
        <v>0</v>
      </c>
      <c r="Q135" s="61">
        <v>43843</v>
      </c>
      <c r="R135" s="65"/>
      <c r="S135" s="65">
        <v>841816.78675488301</v>
      </c>
      <c r="T135" s="11"/>
      <c r="U135" s="66"/>
      <c r="V135" s="67"/>
      <c r="W135" s="66"/>
      <c r="X135" s="67"/>
      <c r="Y135" s="66"/>
      <c r="Z135" s="67"/>
      <c r="AA135" s="66"/>
      <c r="AB135" s="67"/>
      <c r="AC135" s="66"/>
      <c r="AD135" s="67"/>
      <c r="AE135" s="66"/>
      <c r="AF135" s="68"/>
      <c r="AG135" s="66"/>
      <c r="AH135" s="67"/>
      <c r="AI135" s="66"/>
      <c r="AJ135" s="67"/>
      <c r="AK135" s="66"/>
      <c r="AL135" s="66"/>
      <c r="AM135" s="67"/>
      <c r="AN135" s="11"/>
      <c r="AO135" s="69">
        <v>3.33828777438612E-2</v>
      </c>
      <c r="AP135" s="69">
        <v>-3.2520378871595298E-2</v>
      </c>
      <c r="AQ135" s="69">
        <v>0.105459471169597</v>
      </c>
      <c r="AR135" s="69">
        <v>-2.23132192468256E-2</v>
      </c>
      <c r="AS135" s="70"/>
      <c r="AT135" s="70"/>
      <c r="AU135" s="70"/>
      <c r="AV135" s="71"/>
      <c r="AW135" s="11"/>
      <c r="AX135" s="72"/>
      <c r="AY135" s="73"/>
      <c r="AZ135" s="73"/>
      <c r="BA135" s="73"/>
      <c r="BB135" s="64"/>
      <c r="BC135" s="74">
        <v>-7.9301089044383799</v>
      </c>
      <c r="BD135" s="61">
        <v>43797</v>
      </c>
      <c r="BE135" s="61">
        <v>43808</v>
      </c>
      <c r="BF135" s="70">
        <v>32</v>
      </c>
      <c r="BG135" s="61">
        <v>43843</v>
      </c>
      <c r="BH135" s="11"/>
    </row>
    <row r="136" spans="1:60" x14ac:dyDescent="0.3">
      <c r="A136" s="11"/>
      <c r="B136" s="56" t="s">
        <v>520</v>
      </c>
      <c r="C136" s="56" t="s">
        <v>484</v>
      </c>
      <c r="D136" s="56" t="s">
        <v>473</v>
      </c>
      <c r="E136" s="57" t="s">
        <v>306</v>
      </c>
      <c r="F136" s="57" t="s">
        <v>26</v>
      </c>
      <c r="G136" s="58" t="s">
        <v>36</v>
      </c>
      <c r="H136" s="59" t="s">
        <v>384</v>
      </c>
      <c r="I136" s="60" t="s">
        <v>29</v>
      </c>
      <c r="J136" s="60" t="s">
        <v>1</v>
      </c>
      <c r="K136" s="11"/>
      <c r="L136" s="61">
        <v>44021</v>
      </c>
      <c r="M136" s="62">
        <v>1045.4554999992299</v>
      </c>
      <c r="N136" s="63">
        <v>1045.4554999992299</v>
      </c>
      <c r="O136" s="63"/>
      <c r="P136" s="64" t="str">
        <f t="shared" si="2"/>
        <v/>
      </c>
      <c r="Q136" s="61"/>
      <c r="R136" s="65">
        <v>4039998.2059999998</v>
      </c>
      <c r="S136" s="65"/>
      <c r="T136" s="11"/>
      <c r="U136" s="66">
        <v>9.5807545912975894E-3</v>
      </c>
      <c r="V136" s="67">
        <v>4.6202862130521698</v>
      </c>
      <c r="W136" s="66">
        <v>0.119404119732353</v>
      </c>
      <c r="X136" s="67">
        <v>14.2187905218743</v>
      </c>
      <c r="Y136" s="66"/>
      <c r="Z136" s="67"/>
      <c r="AA136" s="66"/>
      <c r="AB136" s="67"/>
      <c r="AC136" s="66"/>
      <c r="AD136" s="67"/>
      <c r="AE136" s="66"/>
      <c r="AF136" s="68"/>
      <c r="AG136" s="66">
        <v>3.7468960197656997E-2</v>
      </c>
      <c r="AH136" s="67">
        <v>1.9053902839004899</v>
      </c>
      <c r="AI136" s="66"/>
      <c r="AJ136" s="67"/>
      <c r="AK136" s="66">
        <v>3.7902888261669397E-2</v>
      </c>
      <c r="AL136" s="66">
        <v>9.3392597260390203E-2</v>
      </c>
      <c r="AM136" s="67">
        <v>17.256536291010001</v>
      </c>
      <c r="AN136" s="11"/>
      <c r="AO136" s="69">
        <v>3.3437369391322101E-2</v>
      </c>
      <c r="AP136" s="69">
        <v>-3.23339337937796E-2</v>
      </c>
      <c r="AQ136" s="69">
        <v>0.107422735496657</v>
      </c>
      <c r="AR136" s="69">
        <v>-7.9033824739817696E-2</v>
      </c>
      <c r="AS136" s="70"/>
      <c r="AT136" s="70"/>
      <c r="AU136" s="70"/>
      <c r="AV136" s="71"/>
      <c r="AW136" s="11"/>
      <c r="AX136" s="72"/>
      <c r="AY136" s="73"/>
      <c r="AZ136" s="73"/>
      <c r="BA136" s="73"/>
      <c r="BB136" s="64"/>
      <c r="BC136" s="74">
        <v>-19.268169385031801</v>
      </c>
      <c r="BD136" s="61">
        <v>43874</v>
      </c>
      <c r="BE136" s="61">
        <v>43910</v>
      </c>
      <c r="BF136" s="70">
        <v>94</v>
      </c>
      <c r="BG136" s="61">
        <v>44006</v>
      </c>
      <c r="BH136" s="11"/>
    </row>
    <row r="137" spans="1:60" x14ac:dyDescent="0.3">
      <c r="A137" s="11"/>
      <c r="B137" s="56" t="s">
        <v>523</v>
      </c>
      <c r="C137" s="56" t="s">
        <v>486</v>
      </c>
      <c r="D137" s="56" t="s">
        <v>473</v>
      </c>
      <c r="E137" s="57" t="s">
        <v>309</v>
      </c>
      <c r="F137" s="57" t="s">
        <v>26</v>
      </c>
      <c r="G137" s="58" t="s">
        <v>36</v>
      </c>
      <c r="H137" s="59" t="s">
        <v>384</v>
      </c>
      <c r="I137" s="60" t="s">
        <v>29</v>
      </c>
      <c r="J137" s="60" t="s">
        <v>487</v>
      </c>
      <c r="K137" s="11"/>
      <c r="L137" s="61">
        <v>44021</v>
      </c>
      <c r="M137" s="62">
        <v>1455.2195999994899</v>
      </c>
      <c r="N137" s="63">
        <v>1455.2195999994899</v>
      </c>
      <c r="O137" s="63">
        <v>1455.2195999994899</v>
      </c>
      <c r="P137" s="64">
        <f t="shared" si="2"/>
        <v>1</v>
      </c>
      <c r="Q137" s="61">
        <v>44021</v>
      </c>
      <c r="R137" s="65">
        <v>2127086.73</v>
      </c>
      <c r="S137" s="65">
        <v>1638244.40174609</v>
      </c>
      <c r="T137" s="11"/>
      <c r="U137" s="66">
        <v>9.6284593710152001E-3</v>
      </c>
      <c r="V137" s="67">
        <v>4.6250566910239304</v>
      </c>
      <c r="W137" s="66">
        <v>0.120992622823978</v>
      </c>
      <c r="X137" s="67">
        <v>14.3776408310368</v>
      </c>
      <c r="Y137" s="66">
        <v>7.8874430033465601E-2</v>
      </c>
      <c r="Z137" s="67">
        <v>25.5713806155836</v>
      </c>
      <c r="AA137" s="66">
        <v>0.30248021938314201</v>
      </c>
      <c r="AB137" s="67">
        <v>50.4732100896072</v>
      </c>
      <c r="AC137" s="66">
        <v>0.28493125816196002</v>
      </c>
      <c r="AD137" s="67">
        <v>52.7790910764597</v>
      </c>
      <c r="AE137" s="66">
        <v>0.33678106499603</v>
      </c>
      <c r="AF137" s="68">
        <v>50.625794111343602</v>
      </c>
      <c r="AG137" s="66">
        <v>3.7910467304755002E-2</v>
      </c>
      <c r="AH137" s="67">
        <v>1.94954099461029</v>
      </c>
      <c r="AI137" s="66">
        <v>0.112375298995175</v>
      </c>
      <c r="AJ137" s="67">
        <v>24.928272380493599</v>
      </c>
      <c r="AK137" s="66">
        <v>1.1267056382098199</v>
      </c>
      <c r="AL137" s="66">
        <v>8.8268054658401499E-2</v>
      </c>
      <c r="AM137" s="67">
        <v>113.212716963491</v>
      </c>
      <c r="AN137" s="11"/>
      <c r="AO137" s="69">
        <v>3.3486148025985998E-2</v>
      </c>
      <c r="AP137" s="69">
        <v>-3.2493731807335301E-2</v>
      </c>
      <c r="AQ137" s="69">
        <v>0.108994243786583</v>
      </c>
      <c r="AR137" s="69">
        <v>-7.7683462529457806E-2</v>
      </c>
      <c r="AS137" s="70">
        <v>7</v>
      </c>
      <c r="AT137" s="70">
        <v>5</v>
      </c>
      <c r="AU137" s="70">
        <v>9</v>
      </c>
      <c r="AV137" s="71">
        <v>3</v>
      </c>
      <c r="AW137" s="11"/>
      <c r="AX137" s="72">
        <v>0.16760735998774201</v>
      </c>
      <c r="AY137" s="73">
        <v>1.6860812585309799</v>
      </c>
      <c r="AZ137" s="73">
        <v>1.6644000018623</v>
      </c>
      <c r="BA137" s="73">
        <v>2.5732229930072199</v>
      </c>
      <c r="BB137" s="64">
        <v>1.7317191753136299E-2</v>
      </c>
      <c r="BC137" s="74">
        <v>-19.4975440290291</v>
      </c>
      <c r="BD137" s="61">
        <v>43843</v>
      </c>
      <c r="BE137" s="61">
        <v>43910</v>
      </c>
      <c r="BF137" s="70">
        <v>117</v>
      </c>
      <c r="BG137" s="61">
        <v>44006</v>
      </c>
      <c r="BH137" s="11"/>
    </row>
    <row r="138" spans="1:60" x14ac:dyDescent="0.3">
      <c r="A138" s="11"/>
      <c r="B138" s="56" t="s">
        <v>527</v>
      </c>
      <c r="C138" s="56" t="s">
        <v>489</v>
      </c>
      <c r="D138" s="56" t="s">
        <v>473</v>
      </c>
      <c r="E138" s="57" t="s">
        <v>490</v>
      </c>
      <c r="F138" s="57" t="s">
        <v>26</v>
      </c>
      <c r="G138" s="58" t="s">
        <v>36</v>
      </c>
      <c r="H138" s="59" t="s">
        <v>384</v>
      </c>
      <c r="I138" s="60" t="s">
        <v>29</v>
      </c>
      <c r="J138" s="60" t="s">
        <v>491</v>
      </c>
      <c r="K138" s="11"/>
      <c r="L138" s="61">
        <v>44021</v>
      </c>
      <c r="M138" s="62">
        <v>1598.2778999991699</v>
      </c>
      <c r="N138" s="63">
        <v>1598.2778999991699</v>
      </c>
      <c r="O138" s="63">
        <v>1598.2778999991699</v>
      </c>
      <c r="P138" s="64">
        <f t="shared" si="2"/>
        <v>1</v>
      </c>
      <c r="Q138" s="61">
        <v>44021</v>
      </c>
      <c r="R138" s="65">
        <v>3235912.1239999998</v>
      </c>
      <c r="S138" s="65">
        <v>2697391.2168984399</v>
      </c>
      <c r="T138" s="11"/>
      <c r="U138" s="66">
        <v>9.6454915928916307E-3</v>
      </c>
      <c r="V138" s="67">
        <v>4.6267599132115702</v>
      </c>
      <c r="W138" s="66">
        <v>0.121559330767923</v>
      </c>
      <c r="X138" s="67">
        <v>14.434311625431301</v>
      </c>
      <c r="Y138" s="66">
        <v>8.2188413889525705E-2</v>
      </c>
      <c r="Z138" s="67">
        <v>25.9027790011896</v>
      </c>
      <c r="AA138" s="66">
        <v>0.31053757956571598</v>
      </c>
      <c r="AB138" s="67">
        <v>51.278946107893702</v>
      </c>
      <c r="AC138" s="66">
        <v>0.30085656032868402</v>
      </c>
      <c r="AD138" s="67">
        <v>54.3716212931322</v>
      </c>
      <c r="AE138" s="66">
        <v>0.36174393219698697</v>
      </c>
      <c r="AF138" s="68">
        <v>53.122080831439199</v>
      </c>
      <c r="AG138" s="66">
        <v>3.80679316167516E-2</v>
      </c>
      <c r="AH138" s="67">
        <v>1.96528742580995</v>
      </c>
      <c r="AI138" s="66">
        <v>0.115961550007341</v>
      </c>
      <c r="AJ138" s="67">
        <v>25.286897481710199</v>
      </c>
      <c r="AK138" s="66">
        <v>0.60232087603246298</v>
      </c>
      <c r="AL138" s="66">
        <v>0.105831960820069</v>
      </c>
      <c r="AM138" s="67">
        <v>50.668374900822499</v>
      </c>
      <c r="AN138" s="11"/>
      <c r="AO138" s="69">
        <v>3.3503573769848999E-2</v>
      </c>
      <c r="AP138" s="69">
        <v>-3.2477466365890002E-2</v>
      </c>
      <c r="AQ138" s="69">
        <v>0.109554994987848</v>
      </c>
      <c r="AR138" s="69">
        <v>-7.7201461703225505E-2</v>
      </c>
      <c r="AS138" s="70">
        <v>7</v>
      </c>
      <c r="AT138" s="70">
        <v>5</v>
      </c>
      <c r="AU138" s="70">
        <v>9</v>
      </c>
      <c r="AV138" s="71">
        <v>3</v>
      </c>
      <c r="AW138" s="11"/>
      <c r="AX138" s="72">
        <v>0.16761386866535799</v>
      </c>
      <c r="AY138" s="73">
        <v>1.73071973198421</v>
      </c>
      <c r="AZ138" s="73">
        <v>1.6909703914243399</v>
      </c>
      <c r="BA138" s="73">
        <v>2.6454634766523699</v>
      </c>
      <c r="BB138" s="64">
        <v>1.7318288968835999E-2</v>
      </c>
      <c r="BC138" s="74">
        <v>-19.406601877126398</v>
      </c>
      <c r="BD138" s="61">
        <v>43843</v>
      </c>
      <c r="BE138" s="61">
        <v>43910</v>
      </c>
      <c r="BF138" s="70">
        <v>116</v>
      </c>
      <c r="BG138" s="61">
        <v>44005</v>
      </c>
      <c r="BH138" s="11"/>
    </row>
    <row r="139" spans="1:60" x14ac:dyDescent="0.3">
      <c r="A139" s="11"/>
      <c r="B139" s="56" t="s">
        <v>530</v>
      </c>
      <c r="C139" s="56" t="s">
        <v>492</v>
      </c>
      <c r="D139" s="56" t="s">
        <v>493</v>
      </c>
      <c r="E139" s="57" t="s">
        <v>34</v>
      </c>
      <c r="F139" s="57" t="s">
        <v>26</v>
      </c>
      <c r="G139" s="58" t="s">
        <v>141</v>
      </c>
      <c r="H139" s="59" t="s">
        <v>178</v>
      </c>
      <c r="I139" s="60" t="s">
        <v>29</v>
      </c>
      <c r="J139" s="60" t="s">
        <v>494</v>
      </c>
      <c r="K139" s="11"/>
      <c r="L139" s="61">
        <v>43881</v>
      </c>
      <c r="M139" s="62"/>
      <c r="N139" s="63"/>
      <c r="O139" s="63">
        <v>11051.8504000008</v>
      </c>
      <c r="P139" s="64">
        <f t="shared" si="2"/>
        <v>0</v>
      </c>
      <c r="Q139" s="61">
        <v>43874</v>
      </c>
      <c r="R139" s="65"/>
      <c r="S139" s="65">
        <v>20391468.103062499</v>
      </c>
      <c r="T139" s="11"/>
      <c r="U139" s="66"/>
      <c r="V139" s="67"/>
      <c r="W139" s="66"/>
      <c r="X139" s="67"/>
      <c r="Y139" s="66"/>
      <c r="Z139" s="67"/>
      <c r="AA139" s="66"/>
      <c r="AB139" s="67"/>
      <c r="AC139" s="66"/>
      <c r="AD139" s="67"/>
      <c r="AE139" s="66"/>
      <c r="AF139" s="68"/>
      <c r="AG139" s="66"/>
      <c r="AH139" s="67"/>
      <c r="AI139" s="66"/>
      <c r="AJ139" s="67"/>
      <c r="AK139" s="66"/>
      <c r="AL139" s="66"/>
      <c r="AM139" s="67"/>
      <c r="AN139" s="11"/>
      <c r="AO139" s="69">
        <v>1.1203085241504601E-2</v>
      </c>
      <c r="AP139" s="69">
        <v>-1.0328911284887001E-2</v>
      </c>
      <c r="AQ139" s="69">
        <v>3.1461973367186098E-2</v>
      </c>
      <c r="AR139" s="69">
        <v>-1.30398001401772E-2</v>
      </c>
      <c r="AS139" s="70"/>
      <c r="AT139" s="70"/>
      <c r="AU139" s="70"/>
      <c r="AV139" s="71"/>
      <c r="AW139" s="11"/>
      <c r="AX139" s="72"/>
      <c r="AY139" s="73"/>
      <c r="AZ139" s="73"/>
      <c r="BA139" s="73"/>
      <c r="BB139" s="64"/>
      <c r="BC139" s="74">
        <v>-3.30415175249072</v>
      </c>
      <c r="BD139" s="61">
        <v>43797</v>
      </c>
      <c r="BE139" s="61">
        <v>43808</v>
      </c>
      <c r="BF139" s="70">
        <v>32</v>
      </c>
      <c r="BG139" s="61">
        <v>43843</v>
      </c>
      <c r="BH139" s="11"/>
    </row>
    <row r="140" spans="1:60" x14ac:dyDescent="0.3">
      <c r="A140" s="11"/>
      <c r="B140" s="56" t="s">
        <v>533</v>
      </c>
      <c r="C140" s="56" t="s">
        <v>496</v>
      </c>
      <c r="D140" s="56" t="s">
        <v>493</v>
      </c>
      <c r="E140" s="57" t="s">
        <v>41</v>
      </c>
      <c r="F140" s="57" t="s">
        <v>26</v>
      </c>
      <c r="G140" s="58" t="s">
        <v>141</v>
      </c>
      <c r="H140" s="59" t="s">
        <v>178</v>
      </c>
      <c r="I140" s="60" t="s">
        <v>29</v>
      </c>
      <c r="J140" s="60" t="s">
        <v>497</v>
      </c>
      <c r="K140" s="11"/>
      <c r="L140" s="61">
        <v>44021</v>
      </c>
      <c r="M140" s="62">
        <v>1957.4411999992999</v>
      </c>
      <c r="N140" s="63">
        <v>1957.4411999992999</v>
      </c>
      <c r="O140" s="63">
        <v>2024.3599999994001</v>
      </c>
      <c r="P140" s="64">
        <f t="shared" si="2"/>
        <v>0.9669432314409887</v>
      </c>
      <c r="Q140" s="61">
        <v>43874</v>
      </c>
      <c r="R140" s="65">
        <v>4629683.6409999998</v>
      </c>
      <c r="S140" s="65">
        <v>4829511.3829609398</v>
      </c>
      <c r="T140" s="11"/>
      <c r="U140" s="66">
        <v>-4.9648534904918103E-3</v>
      </c>
      <c r="V140" s="67">
        <v>3.16572540486959</v>
      </c>
      <c r="W140" s="66">
        <v>2.69654334824736E-2</v>
      </c>
      <c r="X140" s="67">
        <v>4.9749218968863698</v>
      </c>
      <c r="Y140" s="66">
        <v>-1.3281304937663699E-2</v>
      </c>
      <c r="Z140" s="67">
        <v>16.355807118467101</v>
      </c>
      <c r="AA140" s="66">
        <v>5.9519676478885203E-2</v>
      </c>
      <c r="AB140" s="67">
        <v>26.177155799174201</v>
      </c>
      <c r="AC140" s="66">
        <v>0.103019292570098</v>
      </c>
      <c r="AD140" s="67">
        <v>34.587894517229898</v>
      </c>
      <c r="AE140" s="66">
        <v>0.147721971699939</v>
      </c>
      <c r="AF140" s="68">
        <v>31.719884781719902</v>
      </c>
      <c r="AG140" s="66">
        <v>-1.56372823767015E-3</v>
      </c>
      <c r="AH140" s="67">
        <v>-1.9978785596322299</v>
      </c>
      <c r="AI140" s="66">
        <v>6.3133083895081698E-3</v>
      </c>
      <c r="AJ140" s="67">
        <v>14.322073319912301</v>
      </c>
      <c r="AK140" s="66">
        <v>0.67031419062870601</v>
      </c>
      <c r="AL140" s="66">
        <v>5.9548564871875001E-2</v>
      </c>
      <c r="AM140" s="67">
        <v>69.589928495115601</v>
      </c>
      <c r="AN140" s="11"/>
      <c r="AO140" s="69">
        <v>1.90288732428598E-2</v>
      </c>
      <c r="AP140" s="69">
        <v>-3.6130806260189302E-2</v>
      </c>
      <c r="AQ140" s="69">
        <v>5.4534255359612899E-2</v>
      </c>
      <c r="AR140" s="69">
        <v>-7.7405870934890098E-2</v>
      </c>
      <c r="AS140" s="70">
        <v>7</v>
      </c>
      <c r="AT140" s="70">
        <v>5</v>
      </c>
      <c r="AU140" s="70">
        <v>7</v>
      </c>
      <c r="AV140" s="71">
        <v>5</v>
      </c>
      <c r="AW140" s="11"/>
      <c r="AX140" s="72">
        <v>9.6417514976492397E-2</v>
      </c>
      <c r="AY140" s="73">
        <v>0.43815156538994399</v>
      </c>
      <c r="AZ140" s="73">
        <v>0.90614698397621396</v>
      </c>
      <c r="BA140" s="73">
        <v>0.59455399922444496</v>
      </c>
      <c r="BB140" s="64">
        <v>9.9236445704445897E-3</v>
      </c>
      <c r="BC140" s="74">
        <v>-16.6622982078406</v>
      </c>
      <c r="BD140" s="61">
        <v>43874</v>
      </c>
      <c r="BE140" s="61">
        <v>43913</v>
      </c>
      <c r="BF140" s="70"/>
      <c r="BG140" s="61"/>
      <c r="BH140" s="11"/>
    </row>
    <row r="141" spans="1:60" x14ac:dyDescent="0.3">
      <c r="A141" s="11"/>
      <c r="B141" s="56" t="s">
        <v>536</v>
      </c>
      <c r="C141" s="56" t="s">
        <v>499</v>
      </c>
      <c r="D141" s="56" t="s">
        <v>493</v>
      </c>
      <c r="E141" s="57" t="s">
        <v>500</v>
      </c>
      <c r="F141" s="57" t="s">
        <v>26</v>
      </c>
      <c r="G141" s="58" t="s">
        <v>141</v>
      </c>
      <c r="H141" s="59" t="s">
        <v>178</v>
      </c>
      <c r="I141" s="60" t="s">
        <v>29</v>
      </c>
      <c r="J141" s="60" t="s">
        <v>501</v>
      </c>
      <c r="K141" s="11"/>
      <c r="L141" s="61">
        <v>44021</v>
      </c>
      <c r="M141" s="62">
        <v>2191.5135000012801</v>
      </c>
      <c r="N141" s="63">
        <v>2191.5135000012801</v>
      </c>
      <c r="O141" s="63">
        <v>2258.2349000014401</v>
      </c>
      <c r="P141" s="64">
        <f t="shared" si="2"/>
        <v>0.97045418082940915</v>
      </c>
      <c r="Q141" s="61">
        <v>43874</v>
      </c>
      <c r="R141" s="65">
        <v>228494.09899999999</v>
      </c>
      <c r="S141" s="65">
        <v>221703.236992188</v>
      </c>
      <c r="T141" s="11"/>
      <c r="U141" s="66">
        <v>-4.9403510474803599E-3</v>
      </c>
      <c r="V141" s="67">
        <v>3.1681756491707298</v>
      </c>
      <c r="W141" s="66">
        <v>2.7725340582037499E-2</v>
      </c>
      <c r="X141" s="67">
        <v>5.0509126068427603</v>
      </c>
      <c r="Y141" s="66">
        <v>-8.8434678827980003E-3</v>
      </c>
      <c r="Z141" s="67">
        <v>16.799590823939099</v>
      </c>
      <c r="AA141" s="66">
        <v>6.9124484887652202E-2</v>
      </c>
      <c r="AB141" s="67">
        <v>27.1376366400509</v>
      </c>
      <c r="AC141" s="66"/>
      <c r="AD141" s="67"/>
      <c r="AE141" s="66"/>
      <c r="AF141" s="68"/>
      <c r="AG141" s="66">
        <v>-1.3421077374005099E-3</v>
      </c>
      <c r="AH141" s="67">
        <v>-1.97571650960526</v>
      </c>
      <c r="AI141" s="66">
        <v>1.1063546024161E-2</v>
      </c>
      <c r="AJ141" s="67">
        <v>14.7970970833849</v>
      </c>
      <c r="AK141" s="66">
        <v>9.5756750000873594E-2</v>
      </c>
      <c r="AL141" s="66">
        <v>7.7688874012892498E-2</v>
      </c>
      <c r="AM141" s="67">
        <v>30.897344970900999</v>
      </c>
      <c r="AN141" s="11"/>
      <c r="AO141" s="69">
        <v>1.9054002812481499E-2</v>
      </c>
      <c r="AP141" s="69">
        <v>-3.61070092512819E-2</v>
      </c>
      <c r="AQ141" s="69">
        <v>5.5314767878371598E-2</v>
      </c>
      <c r="AR141" s="69">
        <v>-7.6700554885974298E-2</v>
      </c>
      <c r="AS141" s="70">
        <v>7</v>
      </c>
      <c r="AT141" s="70">
        <v>5</v>
      </c>
      <c r="AU141" s="70">
        <v>7</v>
      </c>
      <c r="AV141" s="71">
        <v>5</v>
      </c>
      <c r="AW141" s="11"/>
      <c r="AX141" s="72">
        <v>9.6421852364146604E-2</v>
      </c>
      <c r="AY141" s="73">
        <v>0.53057606001311797</v>
      </c>
      <c r="AZ141" s="73">
        <v>0.94322272187037004</v>
      </c>
      <c r="BA141" s="73">
        <v>0.72222841833809104</v>
      </c>
      <c r="BB141" s="64">
        <v>9.9244840128540103E-3</v>
      </c>
      <c r="BC141" s="74">
        <v>-16.5821323547862</v>
      </c>
      <c r="BD141" s="61">
        <v>43874</v>
      </c>
      <c r="BE141" s="61">
        <v>43913</v>
      </c>
      <c r="BF141" s="70"/>
      <c r="BG141" s="61"/>
      <c r="BH141" s="11"/>
    </row>
    <row r="142" spans="1:60" x14ac:dyDescent="0.3">
      <c r="A142" s="11"/>
      <c r="B142" s="56" t="s">
        <v>539</v>
      </c>
      <c r="C142" s="56" t="s">
        <v>503</v>
      </c>
      <c r="D142" s="56" t="s">
        <v>493</v>
      </c>
      <c r="E142" s="57" t="s">
        <v>306</v>
      </c>
      <c r="F142" s="57" t="s">
        <v>26</v>
      </c>
      <c r="G142" s="58" t="s">
        <v>141</v>
      </c>
      <c r="H142" s="59" t="s">
        <v>178</v>
      </c>
      <c r="I142" s="60" t="s">
        <v>29</v>
      </c>
      <c r="J142" s="60" t="s">
        <v>1</v>
      </c>
      <c r="K142" s="11"/>
      <c r="L142" s="61">
        <v>44021</v>
      </c>
      <c r="M142" s="62">
        <v>10579.444199994199</v>
      </c>
      <c r="N142" s="63">
        <v>10579.444199994199</v>
      </c>
      <c r="O142" s="63"/>
      <c r="P142" s="64" t="str">
        <f t="shared" si="2"/>
        <v/>
      </c>
      <c r="Q142" s="61"/>
      <c r="R142" s="65">
        <v>18773002.839000002</v>
      </c>
      <c r="S142" s="65"/>
      <c r="T142" s="11"/>
      <c r="U142" s="66">
        <v>-5.0330199210293402E-3</v>
      </c>
      <c r="V142" s="67">
        <v>3.15890876181584</v>
      </c>
      <c r="W142" s="66">
        <v>2.4857142860128099E-2</v>
      </c>
      <c r="X142" s="67">
        <v>4.7640928346518203</v>
      </c>
      <c r="Y142" s="66"/>
      <c r="Z142" s="67"/>
      <c r="AA142" s="66"/>
      <c r="AB142" s="67"/>
      <c r="AC142" s="66"/>
      <c r="AD142" s="67"/>
      <c r="AE142" s="66"/>
      <c r="AF142" s="68"/>
      <c r="AG142" s="66">
        <v>-2.1790799719383401E-3</v>
      </c>
      <c r="AH142" s="67">
        <v>-2.0594137330590501</v>
      </c>
      <c r="AI142" s="66"/>
      <c r="AJ142" s="67"/>
      <c r="AK142" s="66">
        <v>-3.7726723336163601E-2</v>
      </c>
      <c r="AL142" s="66">
        <v>-9.3251386078045506E-2</v>
      </c>
      <c r="AM142" s="67">
        <v>7.2791964469579398</v>
      </c>
      <c r="AN142" s="11"/>
      <c r="AO142" s="69">
        <v>1.89590949012199E-2</v>
      </c>
      <c r="AP142" s="69">
        <v>-3.6196802546328399E-2</v>
      </c>
      <c r="AQ142" s="69">
        <v>5.2369522387380102E-2</v>
      </c>
      <c r="AR142" s="69">
        <v>-7.9362967606357401E-2</v>
      </c>
      <c r="AS142" s="70"/>
      <c r="AT142" s="70"/>
      <c r="AU142" s="70"/>
      <c r="AV142" s="71"/>
      <c r="AW142" s="11"/>
      <c r="AX142" s="72"/>
      <c r="AY142" s="73"/>
      <c r="AZ142" s="73"/>
      <c r="BA142" s="73"/>
      <c r="BB142" s="64"/>
      <c r="BC142" s="74">
        <v>-16.448963942500999</v>
      </c>
      <c r="BD142" s="61">
        <v>43882</v>
      </c>
      <c r="BE142" s="61">
        <v>43913</v>
      </c>
      <c r="BF142" s="70"/>
      <c r="BG142" s="61"/>
      <c r="BH142" s="11"/>
    </row>
    <row r="143" spans="1:60" x14ac:dyDescent="0.3">
      <c r="A143" s="11"/>
      <c r="B143" s="56" t="s">
        <v>546</v>
      </c>
      <c r="C143" s="56" t="s">
        <v>505</v>
      </c>
      <c r="D143" s="56" t="s">
        <v>493</v>
      </c>
      <c r="E143" s="57" t="s">
        <v>309</v>
      </c>
      <c r="F143" s="57" t="s">
        <v>26</v>
      </c>
      <c r="G143" s="58" t="s">
        <v>141</v>
      </c>
      <c r="H143" s="59" t="s">
        <v>178</v>
      </c>
      <c r="I143" s="60" t="s">
        <v>29</v>
      </c>
      <c r="J143" s="60" t="s">
        <v>506</v>
      </c>
      <c r="K143" s="11"/>
      <c r="L143" s="61">
        <v>44021</v>
      </c>
      <c r="M143" s="62">
        <v>1859.02129999921</v>
      </c>
      <c r="N143" s="63">
        <v>1859.02129999921</v>
      </c>
      <c r="O143" s="63">
        <v>1927.0916000008599</v>
      </c>
      <c r="P143" s="64">
        <f t="shared" si="2"/>
        <v>0.96467718503800259</v>
      </c>
      <c r="Q143" s="61">
        <v>43874</v>
      </c>
      <c r="R143" s="65">
        <v>7751215.4479999999</v>
      </c>
      <c r="S143" s="65">
        <v>8180304.2469453104</v>
      </c>
      <c r="T143" s="11"/>
      <c r="U143" s="66">
        <v>-4.9807662153398304E-3</v>
      </c>
      <c r="V143" s="67">
        <v>3.16413413238479</v>
      </c>
      <c r="W143" s="66">
        <v>2.6473831676412402E-2</v>
      </c>
      <c r="X143" s="67">
        <v>4.9257617162802498</v>
      </c>
      <c r="Y143" s="66">
        <v>-1.61434769215703E-2</v>
      </c>
      <c r="Z143" s="67">
        <v>16.069589920079999</v>
      </c>
      <c r="AA143" s="66">
        <v>5.3348516335972797E-2</v>
      </c>
      <c r="AB143" s="67">
        <v>25.560039784904799</v>
      </c>
      <c r="AC143" s="66">
        <v>9.0225411344435999E-2</v>
      </c>
      <c r="AD143" s="67">
        <v>33.308506394678297</v>
      </c>
      <c r="AE143" s="66">
        <v>0.12778535220612</v>
      </c>
      <c r="AF143" s="68">
        <v>29.726222832337999</v>
      </c>
      <c r="AG143" s="66">
        <v>-1.7071739439416E-3</v>
      </c>
      <c r="AH143" s="67">
        <v>-2.0122231302593701</v>
      </c>
      <c r="AI143" s="66">
        <v>3.2501911628059999E-3</v>
      </c>
      <c r="AJ143" s="67">
        <v>14.015761597242101</v>
      </c>
      <c r="AK143" s="66">
        <v>0.58896141748293296</v>
      </c>
      <c r="AL143" s="66">
        <v>5.3600256962454303E-2</v>
      </c>
      <c r="AM143" s="67">
        <v>61.454651180538299</v>
      </c>
      <c r="AN143" s="11"/>
      <c r="AO143" s="69">
        <v>1.90126440083986E-2</v>
      </c>
      <c r="AP143" s="69">
        <v>-3.6146189292594499E-2</v>
      </c>
      <c r="AQ143" s="69">
        <v>5.4029436994824202E-2</v>
      </c>
      <c r="AR143" s="69">
        <v>-7.7862414721530507E-2</v>
      </c>
      <c r="AS143" s="70">
        <v>7</v>
      </c>
      <c r="AT143" s="70">
        <v>5</v>
      </c>
      <c r="AU143" s="70">
        <v>7</v>
      </c>
      <c r="AV143" s="71">
        <v>5</v>
      </c>
      <c r="AW143" s="11"/>
      <c r="AX143" s="72">
        <v>9.6415235609747504E-2</v>
      </c>
      <c r="AY143" s="73">
        <v>0.37874489956220703</v>
      </c>
      <c r="AZ143" s="73">
        <v>0.88231466872366604</v>
      </c>
      <c r="BA143" s="73">
        <v>0.51290046342455797</v>
      </c>
      <c r="BB143" s="64">
        <v>9.9231560193311502E-3</v>
      </c>
      <c r="BC143" s="74">
        <v>-16.7141613818821</v>
      </c>
      <c r="BD143" s="61">
        <v>43874</v>
      </c>
      <c r="BE143" s="61">
        <v>43913</v>
      </c>
      <c r="BF143" s="70"/>
      <c r="BG143" s="61"/>
      <c r="BH143" s="11"/>
    </row>
    <row r="144" spans="1:60" x14ac:dyDescent="0.3">
      <c r="A144" s="11"/>
      <c r="B144" s="56" t="s">
        <v>550</v>
      </c>
      <c r="C144" s="56" t="s">
        <v>508</v>
      </c>
      <c r="D144" s="56" t="s">
        <v>509</v>
      </c>
      <c r="E144" s="57" t="s">
        <v>34</v>
      </c>
      <c r="F144" s="57" t="s">
        <v>110</v>
      </c>
      <c r="G144" s="58" t="s">
        <v>111</v>
      </c>
      <c r="H144" s="59" t="s">
        <v>169</v>
      </c>
      <c r="I144" s="60" t="s">
        <v>29</v>
      </c>
      <c r="J144" s="60" t="s">
        <v>510</v>
      </c>
      <c r="K144" s="11"/>
      <c r="L144" s="61">
        <v>44021</v>
      </c>
      <c r="M144" s="62">
        <v>1540.8353000003799</v>
      </c>
      <c r="N144" s="63">
        <v>1540.8353000003799</v>
      </c>
      <c r="O144" s="63">
        <v>1794.99139999971</v>
      </c>
      <c r="P144" s="64">
        <f t="shared" si="2"/>
        <v>0.8584081795604307</v>
      </c>
      <c r="Q144" s="61">
        <v>43749</v>
      </c>
      <c r="R144" s="65">
        <v>2337596.09</v>
      </c>
      <c r="S144" s="65">
        <v>4198716.5451679695</v>
      </c>
      <c r="T144" s="11"/>
      <c r="U144" s="66">
        <v>-1.14511978399605E-2</v>
      </c>
      <c r="V144" s="67">
        <v>2.51709096992272</v>
      </c>
      <c r="W144" s="66">
        <v>9.4055734443827498E-3</v>
      </c>
      <c r="X144" s="67">
        <v>3.2189358930736498</v>
      </c>
      <c r="Y144" s="66">
        <v>-7.9698725303387605E-2</v>
      </c>
      <c r="Z144" s="67">
        <v>9.7140650818910199</v>
      </c>
      <c r="AA144" s="66">
        <v>-0.119939029986272</v>
      </c>
      <c r="AB144" s="67">
        <v>8.2312851526658104</v>
      </c>
      <c r="AC144" s="66">
        <v>-8.0531548956059906E-2</v>
      </c>
      <c r="AD144" s="67">
        <v>16.232810364628701</v>
      </c>
      <c r="AE144" s="66">
        <v>-7.1538355438897305E-2</v>
      </c>
      <c r="AF144" s="68">
        <v>9.7938520678289898</v>
      </c>
      <c r="AG144" s="66">
        <v>4.2993298757210098E-3</v>
      </c>
      <c r="AH144" s="67">
        <v>-1.41157274829311</v>
      </c>
      <c r="AI144" s="66">
        <v>-7.2135757495780106E-2</v>
      </c>
      <c r="AJ144" s="67">
        <v>6.4771667313834804</v>
      </c>
      <c r="AK144" s="66">
        <v>0.38935403009993003</v>
      </c>
      <c r="AL144" s="66">
        <v>2.0682169240899401E-2</v>
      </c>
      <c r="AM144" s="67">
        <v>-85.5872003179975</v>
      </c>
      <c r="AN144" s="11"/>
      <c r="AO144" s="69">
        <v>3.8649874781185603E-2</v>
      </c>
      <c r="AP144" s="69">
        <v>-2.6316771149140501E-2</v>
      </c>
      <c r="AQ144" s="69">
        <v>3.8462168788100798E-2</v>
      </c>
      <c r="AR144" s="69">
        <v>-6.7084739970596302E-2</v>
      </c>
      <c r="AS144" s="70">
        <v>6</v>
      </c>
      <c r="AT144" s="70">
        <v>6</v>
      </c>
      <c r="AU144" s="70">
        <v>6</v>
      </c>
      <c r="AV144" s="71">
        <v>6</v>
      </c>
      <c r="AW144" s="11"/>
      <c r="AX144" s="72">
        <v>7.78936629967939E-2</v>
      </c>
      <c r="AY144" s="73">
        <v>-1.6673801469460201</v>
      </c>
      <c r="AZ144" s="73">
        <v>0.141934933362108</v>
      </c>
      <c r="BA144" s="73">
        <v>-2.1695010971707198</v>
      </c>
      <c r="BB144" s="64">
        <v>8.0477124301432893E-3</v>
      </c>
      <c r="BC144" s="74">
        <v>-18.790624846384201</v>
      </c>
      <c r="BD144" s="61">
        <v>43749</v>
      </c>
      <c r="BE144" s="61">
        <v>43914</v>
      </c>
      <c r="BF144" s="70"/>
      <c r="BG144" s="61"/>
      <c r="BH144" s="11"/>
    </row>
    <row r="145" spans="1:60" x14ac:dyDescent="0.3">
      <c r="A145" s="11"/>
      <c r="B145" s="56" t="s">
        <v>553</v>
      </c>
      <c r="C145" s="56" t="s">
        <v>512</v>
      </c>
      <c r="D145" s="56" t="s">
        <v>509</v>
      </c>
      <c r="E145" s="57" t="s">
        <v>73</v>
      </c>
      <c r="F145" s="57" t="s">
        <v>110</v>
      </c>
      <c r="G145" s="58" t="s">
        <v>111</v>
      </c>
      <c r="H145" s="59" t="s">
        <v>169</v>
      </c>
      <c r="I145" s="60" t="s">
        <v>29</v>
      </c>
      <c r="J145" s="60" t="s">
        <v>513</v>
      </c>
      <c r="K145" s="11"/>
      <c r="L145" s="61">
        <v>44021</v>
      </c>
      <c r="M145" s="62">
        <v>1838.9197000004399</v>
      </c>
      <c r="N145" s="63">
        <v>1838.9197000004399</v>
      </c>
      <c r="O145" s="63">
        <v>2124.31509999931</v>
      </c>
      <c r="P145" s="64">
        <f t="shared" si="2"/>
        <v>0.86565298151909631</v>
      </c>
      <c r="Q145" s="61">
        <v>43749</v>
      </c>
      <c r="R145" s="65">
        <v>16490225.669</v>
      </c>
      <c r="S145" s="65">
        <v>19018322.933531299</v>
      </c>
      <c r="T145" s="11"/>
      <c r="U145" s="66">
        <v>-1.14207128290218E-2</v>
      </c>
      <c r="V145" s="67">
        <v>2.5201394710165901</v>
      </c>
      <c r="W145" s="66">
        <v>1.03408700506407E-2</v>
      </c>
      <c r="X145" s="67">
        <v>3.3124655536994401</v>
      </c>
      <c r="Y145" s="66">
        <v>-7.4513101671982399E-2</v>
      </c>
      <c r="Z145" s="67">
        <v>10.2326274450315</v>
      </c>
      <c r="AA145" s="66">
        <v>-0.109836585193116</v>
      </c>
      <c r="AB145" s="67">
        <v>9.2415296319813898</v>
      </c>
      <c r="AC145" s="66">
        <v>-5.9932026896640303E-2</v>
      </c>
      <c r="AD145" s="67">
        <v>18.292762570577899</v>
      </c>
      <c r="AE145" s="66">
        <v>-4.0634377569440397E-2</v>
      </c>
      <c r="AF145" s="68">
        <v>12.8842498547747</v>
      </c>
      <c r="AG145" s="66">
        <v>4.5783787809341404E-3</v>
      </c>
      <c r="AH145" s="67">
        <v>-1.3836678577718</v>
      </c>
      <c r="AI145" s="66">
        <v>-6.6648188302715405E-2</v>
      </c>
      <c r="AJ145" s="67">
        <v>7.0259236506899496</v>
      </c>
      <c r="AK145" s="66">
        <v>0.23341272502875701</v>
      </c>
      <c r="AL145" s="66">
        <v>2.2337680973578199E-2</v>
      </c>
      <c r="AM145" s="67">
        <v>39.715170279669103</v>
      </c>
      <c r="AN145" s="11"/>
      <c r="AO145" s="69">
        <v>3.8682106618580299E-2</v>
      </c>
      <c r="AP145" s="69">
        <v>-2.6286656097909099E-2</v>
      </c>
      <c r="AQ145" s="69">
        <v>3.9424419863280498E-2</v>
      </c>
      <c r="AR145" s="69">
        <v>-6.6191397246293499E-2</v>
      </c>
      <c r="AS145" s="70">
        <v>6</v>
      </c>
      <c r="AT145" s="70">
        <v>6</v>
      </c>
      <c r="AU145" s="70">
        <v>6</v>
      </c>
      <c r="AV145" s="71">
        <v>6</v>
      </c>
      <c r="AW145" s="11"/>
      <c r="AX145" s="72">
        <v>7.7873079336786805E-2</v>
      </c>
      <c r="AY145" s="73">
        <v>-1.5468003993501001</v>
      </c>
      <c r="AZ145" s="73">
        <v>0.18068527496734499</v>
      </c>
      <c r="BA145" s="73">
        <v>-2.02212832602891</v>
      </c>
      <c r="BB145" s="64">
        <v>8.0458943442863508E-3</v>
      </c>
      <c r="BC145" s="74">
        <v>-18.375320120830999</v>
      </c>
      <c r="BD145" s="61">
        <v>43749</v>
      </c>
      <c r="BE145" s="61">
        <v>43914</v>
      </c>
      <c r="BF145" s="70"/>
      <c r="BG145" s="61"/>
      <c r="BH145" s="11"/>
    </row>
    <row r="146" spans="1:60" x14ac:dyDescent="0.3">
      <c r="A146" s="11"/>
      <c r="B146" s="56" t="s">
        <v>555</v>
      </c>
      <c r="C146" s="56" t="s">
        <v>515</v>
      </c>
      <c r="D146" s="56" t="s">
        <v>509</v>
      </c>
      <c r="E146" s="57" t="s">
        <v>52</v>
      </c>
      <c r="F146" s="57" t="s">
        <v>110</v>
      </c>
      <c r="G146" s="58" t="s">
        <v>111</v>
      </c>
      <c r="H146" s="59" t="s">
        <v>169</v>
      </c>
      <c r="I146" s="60" t="s">
        <v>29</v>
      </c>
      <c r="J146" s="60" t="s">
        <v>516</v>
      </c>
      <c r="K146" s="11"/>
      <c r="L146" s="61">
        <v>44021</v>
      </c>
      <c r="M146" s="62">
        <v>1160.7734999992001</v>
      </c>
      <c r="N146" s="63">
        <v>1160.7734999992001</v>
      </c>
      <c r="O146" s="63">
        <v>1347.69889999926</v>
      </c>
      <c r="P146" s="64">
        <f t="shared" si="2"/>
        <v>0.86130032457534655</v>
      </c>
      <c r="Q146" s="61">
        <v>43749</v>
      </c>
      <c r="R146" s="65">
        <v>8431339.1970000006</v>
      </c>
      <c r="S146" s="65">
        <v>9254994.3082812503</v>
      </c>
      <c r="T146" s="11"/>
      <c r="U146" s="66">
        <v>-1.1439055845585199E-2</v>
      </c>
      <c r="V146" s="67">
        <v>2.5183051693602501</v>
      </c>
      <c r="W146" s="66">
        <v>9.7797241542139108E-3</v>
      </c>
      <c r="X146" s="67">
        <v>3.2563509640567601</v>
      </c>
      <c r="Y146" s="66">
        <v>-7.7626920177863198E-2</v>
      </c>
      <c r="Z146" s="67">
        <v>9.9212455944361899</v>
      </c>
      <c r="AA146" s="66">
        <v>-0.11607183039814099</v>
      </c>
      <c r="AB146" s="67">
        <v>8.6180051114788494</v>
      </c>
      <c r="AC146" s="66">
        <v>-7.2798186899526607E-2</v>
      </c>
      <c r="AD146" s="67">
        <v>17.0061465702893</v>
      </c>
      <c r="AE146" s="66">
        <v>-5.9865225915054901E-2</v>
      </c>
      <c r="AF146" s="68">
        <v>10.961165020213199</v>
      </c>
      <c r="AG146" s="66">
        <v>4.4109252430644102E-3</v>
      </c>
      <c r="AH146" s="67">
        <v>-1.40041321155877</v>
      </c>
      <c r="AI146" s="66">
        <v>-6.9943481432346702E-2</v>
      </c>
      <c r="AJ146" s="67">
        <v>6.6963943377268196</v>
      </c>
      <c r="AK146" s="66">
        <v>0.15909281541651599</v>
      </c>
      <c r="AL146" s="66">
        <v>1.56687868911831E-2</v>
      </c>
      <c r="AM146" s="67">
        <v>32.283179318474097</v>
      </c>
      <c r="AN146" s="11"/>
      <c r="AO146" s="69">
        <v>3.8662829252643902E-2</v>
      </c>
      <c r="AP146" s="69">
        <v>-2.6304725511181501E-2</v>
      </c>
      <c r="AQ146" s="69">
        <v>3.8847217538204901E-2</v>
      </c>
      <c r="AR146" s="69">
        <v>-6.6727343680249795E-2</v>
      </c>
      <c r="AS146" s="70">
        <v>6</v>
      </c>
      <c r="AT146" s="70">
        <v>6</v>
      </c>
      <c r="AU146" s="70">
        <v>6</v>
      </c>
      <c r="AV146" s="71">
        <v>6</v>
      </c>
      <c r="AW146" s="11"/>
      <c r="AX146" s="72">
        <v>7.7880800538623604E-2</v>
      </c>
      <c r="AY146" s="73">
        <v>-1.6214505685329601</v>
      </c>
      <c r="AZ146" s="73">
        <v>0.156739845295988</v>
      </c>
      <c r="BA146" s="73">
        <v>-2.11361222253618</v>
      </c>
      <c r="BB146" s="64">
        <v>8.04650905809467E-3</v>
      </c>
      <c r="BC146" s="74">
        <v>-18.624672024277999</v>
      </c>
      <c r="BD146" s="61">
        <v>43749</v>
      </c>
      <c r="BE146" s="61">
        <v>43914</v>
      </c>
      <c r="BF146" s="70"/>
      <c r="BG146" s="61"/>
      <c r="BH146" s="11"/>
    </row>
    <row r="147" spans="1:60" x14ac:dyDescent="0.3">
      <c r="A147" s="11"/>
      <c r="B147" s="56" t="s">
        <v>559</v>
      </c>
      <c r="C147" s="56" t="s">
        <v>518</v>
      </c>
      <c r="D147" s="56" t="s">
        <v>509</v>
      </c>
      <c r="E147" s="57" t="s">
        <v>124</v>
      </c>
      <c r="F147" s="57" t="s">
        <v>110</v>
      </c>
      <c r="G147" s="58" t="s">
        <v>111</v>
      </c>
      <c r="H147" s="59" t="s">
        <v>169</v>
      </c>
      <c r="I147" s="60" t="s">
        <v>29</v>
      </c>
      <c r="J147" s="60" t="s">
        <v>519</v>
      </c>
      <c r="K147" s="11"/>
      <c r="L147" s="61">
        <v>44021</v>
      </c>
      <c r="M147" s="62">
        <v>1014.20930000022</v>
      </c>
      <c r="N147" s="63">
        <v>1014.20930000022</v>
      </c>
      <c r="O147" s="63">
        <v>1014.20930000022</v>
      </c>
      <c r="P147" s="64">
        <f t="shared" si="2"/>
        <v>1</v>
      </c>
      <c r="Q147" s="61">
        <v>44021</v>
      </c>
      <c r="R147" s="65">
        <v>0</v>
      </c>
      <c r="S147" s="65">
        <v>0</v>
      </c>
      <c r="T147" s="11"/>
      <c r="U147" s="66">
        <v>0</v>
      </c>
      <c r="V147" s="67">
        <v>3.66221075391877</v>
      </c>
      <c r="W147" s="66">
        <v>0</v>
      </c>
      <c r="X147" s="67">
        <v>2.27837854863537</v>
      </c>
      <c r="Y147" s="66">
        <v>0</v>
      </c>
      <c r="Z147" s="67">
        <v>17.6839376122225</v>
      </c>
      <c r="AA147" s="66">
        <v>0</v>
      </c>
      <c r="AB147" s="67">
        <v>20.225188151293001</v>
      </c>
      <c r="AC147" s="66">
        <v>0</v>
      </c>
      <c r="AD147" s="67">
        <v>24.2859652602347</v>
      </c>
      <c r="AE147" s="66">
        <v>1.4605401949666001E-2</v>
      </c>
      <c r="AF147" s="68">
        <v>18.408227806677999</v>
      </c>
      <c r="AG147" s="66">
        <v>0</v>
      </c>
      <c r="AH147" s="67">
        <v>-1.84150573586521</v>
      </c>
      <c r="AI147" s="66">
        <v>0</v>
      </c>
      <c r="AJ147" s="67">
        <v>13.6907424809615</v>
      </c>
      <c r="AK147" s="66">
        <v>1.42092999994929E-2</v>
      </c>
      <c r="AL147" s="66">
        <v>4.5396260429697603E-3</v>
      </c>
      <c r="AM147" s="67">
        <v>17.9785694985476</v>
      </c>
      <c r="AN147" s="11"/>
      <c r="AO147" s="69">
        <v>0</v>
      </c>
      <c r="AP147" s="69">
        <v>0</v>
      </c>
      <c r="AQ147" s="69">
        <v>0</v>
      </c>
      <c r="AR147" s="69">
        <v>0</v>
      </c>
      <c r="AS147" s="70">
        <v>0</v>
      </c>
      <c r="AT147" s="70">
        <v>0</v>
      </c>
      <c r="AU147" s="70">
        <v>7</v>
      </c>
      <c r="AV147" s="71">
        <v>5</v>
      </c>
      <c r="AW147" s="11"/>
      <c r="AX147" s="72">
        <v>0</v>
      </c>
      <c r="AY147" s="73">
        <v>-115.357016523136</v>
      </c>
      <c r="AZ147" s="73">
        <v>0.52607977638217596</v>
      </c>
      <c r="BA147" s="73">
        <v>-15.9646500268718</v>
      </c>
      <c r="BB147" s="64">
        <v>0</v>
      </c>
      <c r="BC147" s="74">
        <v>0</v>
      </c>
      <c r="BD147" s="61">
        <v>43656</v>
      </c>
      <c r="BE147" s="61"/>
      <c r="BF147" s="70"/>
      <c r="BG147" s="61"/>
      <c r="BH147" s="11"/>
    </row>
    <row r="148" spans="1:60" x14ac:dyDescent="0.3">
      <c r="A148" s="11"/>
      <c r="B148" s="56" t="s">
        <v>566</v>
      </c>
      <c r="C148" s="56" t="s">
        <v>521</v>
      </c>
      <c r="D148" s="56" t="s">
        <v>509</v>
      </c>
      <c r="E148" s="57" t="s">
        <v>131</v>
      </c>
      <c r="F148" s="57" t="s">
        <v>110</v>
      </c>
      <c r="G148" s="58" t="s">
        <v>111</v>
      </c>
      <c r="H148" s="59" t="s">
        <v>169</v>
      </c>
      <c r="I148" s="60" t="s">
        <v>29</v>
      </c>
      <c r="J148" s="60" t="s">
        <v>522</v>
      </c>
      <c r="K148" s="11"/>
      <c r="L148" s="61">
        <v>44021</v>
      </c>
      <c r="M148" s="62">
        <v>1602.45470000058</v>
      </c>
      <c r="N148" s="63">
        <v>1602.45470000058</v>
      </c>
      <c r="O148" s="63">
        <v>1863.3080000001901</v>
      </c>
      <c r="P148" s="64">
        <f t="shared" si="2"/>
        <v>0.86000527019709927</v>
      </c>
      <c r="Q148" s="61">
        <v>43749</v>
      </c>
      <c r="R148" s="65">
        <v>1323907.8570000001</v>
      </c>
      <c r="S148" s="65">
        <v>1752641.10522852</v>
      </c>
      <c r="T148" s="11"/>
      <c r="U148" s="66">
        <v>-1.14444959281172E-2</v>
      </c>
      <c r="V148" s="67">
        <v>2.5177611611070501</v>
      </c>
      <c r="W148" s="66">
        <v>9.6123483017436194E-3</v>
      </c>
      <c r="X148" s="67">
        <v>3.2396133788097399</v>
      </c>
      <c r="Y148" s="66">
        <v>-7.8554354955485906E-2</v>
      </c>
      <c r="Z148" s="67">
        <v>9.8285021166811894</v>
      </c>
      <c r="AA148" s="66">
        <v>-0.117803994894493</v>
      </c>
      <c r="AB148" s="67">
        <v>8.4447886618436296</v>
      </c>
      <c r="AC148" s="66">
        <v>-7.6266142020394903E-2</v>
      </c>
      <c r="AD148" s="67">
        <v>16.659351058187902</v>
      </c>
      <c r="AE148" s="66">
        <v>-6.5105392291152406E-2</v>
      </c>
      <c r="AF148" s="68">
        <v>10.437148382596201</v>
      </c>
      <c r="AG148" s="66">
        <v>4.36102437561203E-3</v>
      </c>
      <c r="AH148" s="67">
        <v>-1.4054032983040099</v>
      </c>
      <c r="AI148" s="66">
        <v>-7.0924901997423198E-2</v>
      </c>
      <c r="AJ148" s="67">
        <v>6.5982522812191702</v>
      </c>
      <c r="AK148" s="66">
        <v>0.13979081313300401</v>
      </c>
      <c r="AL148" s="66">
        <v>1.38742533672485E-2</v>
      </c>
      <c r="AM148" s="67">
        <v>30.3529790900939</v>
      </c>
      <c r="AN148" s="11"/>
      <c r="AO148" s="69">
        <v>3.8657063139908097E-2</v>
      </c>
      <c r="AP148" s="69">
        <v>-2.6310185075999502E-2</v>
      </c>
      <c r="AQ148" s="69">
        <v>3.8674962448567399E-2</v>
      </c>
      <c r="AR148" s="69">
        <v>-6.6887223970334198E-2</v>
      </c>
      <c r="AS148" s="70">
        <v>6</v>
      </c>
      <c r="AT148" s="70">
        <v>6</v>
      </c>
      <c r="AU148" s="70">
        <v>6</v>
      </c>
      <c r="AV148" s="71">
        <v>6</v>
      </c>
      <c r="AW148" s="11"/>
      <c r="AX148" s="72">
        <v>7.7886522511325898E-2</v>
      </c>
      <c r="AY148" s="73">
        <v>-1.64202571791247</v>
      </c>
      <c r="AZ148" s="73">
        <v>0.15010879212627501</v>
      </c>
      <c r="BA148" s="73">
        <v>-2.13867800498701</v>
      </c>
      <c r="BB148" s="64">
        <v>8.0470440584394995E-3</v>
      </c>
      <c r="BC148" s="74">
        <v>-18.698953688785</v>
      </c>
      <c r="BD148" s="61">
        <v>43749</v>
      </c>
      <c r="BE148" s="61">
        <v>43914</v>
      </c>
      <c r="BF148" s="70"/>
      <c r="BG148" s="61"/>
      <c r="BH148" s="11"/>
    </row>
    <row r="149" spans="1:60" x14ac:dyDescent="0.3">
      <c r="A149" s="11"/>
      <c r="B149" s="56" t="s">
        <v>569</v>
      </c>
      <c r="C149" s="56" t="s">
        <v>524</v>
      </c>
      <c r="D149" s="56" t="s">
        <v>525</v>
      </c>
      <c r="E149" s="57" t="s">
        <v>34</v>
      </c>
      <c r="F149" s="57" t="s">
        <v>110</v>
      </c>
      <c r="G149" s="58" t="s">
        <v>111</v>
      </c>
      <c r="H149" s="59" t="s">
        <v>178</v>
      </c>
      <c r="I149" s="60" t="s">
        <v>29</v>
      </c>
      <c r="J149" s="60" t="s">
        <v>526</v>
      </c>
      <c r="K149" s="11"/>
      <c r="L149" s="61">
        <v>44021</v>
      </c>
      <c r="M149" s="62">
        <v>1371.50799999945</v>
      </c>
      <c r="N149" s="63">
        <v>1371.50799999945</v>
      </c>
      <c r="O149" s="63">
        <v>1495.87939999998</v>
      </c>
      <c r="P149" s="64">
        <f t="shared" si="2"/>
        <v>0.91685733488907484</v>
      </c>
      <c r="Q149" s="61">
        <v>43881</v>
      </c>
      <c r="R149" s="65">
        <v>4616273.7740000002</v>
      </c>
      <c r="S149" s="65">
        <v>5453627.1224140599</v>
      </c>
      <c r="T149" s="11"/>
      <c r="U149" s="66">
        <v>-6.0473854991869302E-3</v>
      </c>
      <c r="V149" s="67">
        <v>3.0574722040000801</v>
      </c>
      <c r="W149" s="66">
        <v>2.09253109842393E-2</v>
      </c>
      <c r="X149" s="67">
        <v>4.3709096470629403</v>
      </c>
      <c r="Y149" s="66">
        <v>-6.6868690854826093E-2</v>
      </c>
      <c r="Z149" s="67">
        <v>10.997068526747199</v>
      </c>
      <c r="AA149" s="66">
        <v>-3.7435436964187802E-2</v>
      </c>
      <c r="AB149" s="67">
        <v>16.481644454877799</v>
      </c>
      <c r="AC149" s="66">
        <v>-8.1118834596054495E-3</v>
      </c>
      <c r="AD149" s="67">
        <v>23.474776914284998</v>
      </c>
      <c r="AE149" s="66">
        <v>1.6222114998527101E-2</v>
      </c>
      <c r="AF149" s="68">
        <v>18.5698991115787</v>
      </c>
      <c r="AG149" s="66">
        <v>3.2303353145835001E-4</v>
      </c>
      <c r="AH149" s="67">
        <v>-1.8092023827193799</v>
      </c>
      <c r="AI149" s="66">
        <v>-5.2004458008013899E-2</v>
      </c>
      <c r="AJ149" s="67">
        <v>8.4902966801600996</v>
      </c>
      <c r="AK149" s="66">
        <v>0.298038992996153</v>
      </c>
      <c r="AL149" s="66">
        <v>1.63715445742127E-2</v>
      </c>
      <c r="AM149" s="67">
        <v>-94.718704028404304</v>
      </c>
      <c r="AN149" s="11"/>
      <c r="AO149" s="69">
        <v>1.5343267001299E-2</v>
      </c>
      <c r="AP149" s="69">
        <v>-2.59252026871764E-2</v>
      </c>
      <c r="AQ149" s="69">
        <v>4.6531166091881501E-2</v>
      </c>
      <c r="AR149" s="69">
        <v>-0.102088015576592</v>
      </c>
      <c r="AS149" s="70">
        <v>6</v>
      </c>
      <c r="AT149" s="70">
        <v>6</v>
      </c>
      <c r="AU149" s="70">
        <v>7</v>
      </c>
      <c r="AV149" s="71">
        <v>5</v>
      </c>
      <c r="AW149" s="11"/>
      <c r="AX149" s="72">
        <v>7.8993608015007294E-2</v>
      </c>
      <c r="AY149" s="73">
        <v>-0.66152471869099805</v>
      </c>
      <c r="AZ149" s="73">
        <v>0.44473955611965699</v>
      </c>
      <c r="BA149" s="73">
        <v>-0.865232705632479</v>
      </c>
      <c r="BB149" s="64">
        <v>8.1394886345515297E-3</v>
      </c>
      <c r="BC149" s="74">
        <v>-16.603871943167199</v>
      </c>
      <c r="BD149" s="61">
        <v>43881</v>
      </c>
      <c r="BE149" s="61">
        <v>43914</v>
      </c>
      <c r="BF149" s="70"/>
      <c r="BG149" s="61"/>
      <c r="BH149" s="11"/>
    </row>
    <row r="150" spans="1:60" x14ac:dyDescent="0.3">
      <c r="A150" s="11"/>
      <c r="B150" s="56" t="s">
        <v>572</v>
      </c>
      <c r="C150" s="56" t="s">
        <v>528</v>
      </c>
      <c r="D150" s="56" t="s">
        <v>525</v>
      </c>
      <c r="E150" s="57" t="s">
        <v>73</v>
      </c>
      <c r="F150" s="57" t="s">
        <v>110</v>
      </c>
      <c r="G150" s="58" t="s">
        <v>111</v>
      </c>
      <c r="H150" s="59" t="s">
        <v>178</v>
      </c>
      <c r="I150" s="60" t="s">
        <v>29</v>
      </c>
      <c r="J150" s="60" t="s">
        <v>529</v>
      </c>
      <c r="K150" s="11"/>
      <c r="L150" s="61">
        <v>44021</v>
      </c>
      <c r="M150" s="62">
        <v>1741.6428999994</v>
      </c>
      <c r="N150" s="63">
        <v>1741.6428999994</v>
      </c>
      <c r="O150" s="63">
        <v>1887.43019999936</v>
      </c>
      <c r="P150" s="64">
        <f t="shared" si="2"/>
        <v>0.92275883897586819</v>
      </c>
      <c r="Q150" s="61">
        <v>43881</v>
      </c>
      <c r="R150" s="65">
        <v>22035966.070999999</v>
      </c>
      <c r="S150" s="65">
        <v>23279138.061406299</v>
      </c>
      <c r="T150" s="11"/>
      <c r="U150" s="66">
        <v>-6.0017954992872503E-3</v>
      </c>
      <c r="V150" s="67">
        <v>3.0620312039900499</v>
      </c>
      <c r="W150" s="66">
        <v>2.2329927371174601E-2</v>
      </c>
      <c r="X150" s="67">
        <v>4.5113712857564696</v>
      </c>
      <c r="Y150" s="66">
        <v>-5.9274864407634603E-2</v>
      </c>
      <c r="Z150" s="67">
        <v>11.756451171459</v>
      </c>
      <c r="AA150" s="66">
        <v>-2.1223461892077501E-2</v>
      </c>
      <c r="AB150" s="67">
        <v>18.102841962099799</v>
      </c>
      <c r="AC150" s="66">
        <v>2.3509220847699901E-2</v>
      </c>
      <c r="AD150" s="67">
        <v>26.636887344997401</v>
      </c>
      <c r="AE150" s="66">
        <v>6.6209710495968493E-2</v>
      </c>
      <c r="AF150" s="68">
        <v>23.568658661301001</v>
      </c>
      <c r="AG150" s="66">
        <v>7.3576629620220003E-4</v>
      </c>
      <c r="AH150" s="67">
        <v>-1.76792910624499</v>
      </c>
      <c r="AI150" s="66">
        <v>-4.3895406623050803E-2</v>
      </c>
      <c r="AJ150" s="67">
        <v>9.3012018186564092</v>
      </c>
      <c r="AK150" s="66">
        <v>0.48504242021241201</v>
      </c>
      <c r="AL150" s="66">
        <v>4.2522241494225503E-2</v>
      </c>
      <c r="AM150" s="67">
        <v>64.878139798063799</v>
      </c>
      <c r="AN150" s="11"/>
      <c r="AO150" s="69">
        <v>1.53897891868837E-2</v>
      </c>
      <c r="AP150" s="69">
        <v>-2.5880608893203299E-2</v>
      </c>
      <c r="AQ150" s="69">
        <v>4.7970978121156797E-2</v>
      </c>
      <c r="AR150" s="69">
        <v>-0.10081145045202</v>
      </c>
      <c r="AS150" s="70">
        <v>7</v>
      </c>
      <c r="AT150" s="70">
        <v>5</v>
      </c>
      <c r="AU150" s="70">
        <v>7</v>
      </c>
      <c r="AV150" s="71">
        <v>5</v>
      </c>
      <c r="AW150" s="11"/>
      <c r="AX150" s="72">
        <v>7.9023941345003595E-2</v>
      </c>
      <c r="AY150" s="73">
        <v>-0.47119395669005798</v>
      </c>
      <c r="AZ150" s="73">
        <v>0.50285831249675494</v>
      </c>
      <c r="BA150" s="73">
        <v>-0.62095365878212805</v>
      </c>
      <c r="BB150" s="64">
        <v>8.1431779865852108E-3</v>
      </c>
      <c r="BC150" s="74">
        <v>-16.4776530543168</v>
      </c>
      <c r="BD150" s="61">
        <v>43881</v>
      </c>
      <c r="BE150" s="61">
        <v>43914</v>
      </c>
      <c r="BF150" s="70"/>
      <c r="BG150" s="61"/>
      <c r="BH150" s="11"/>
    </row>
    <row r="151" spans="1:60" x14ac:dyDescent="0.3">
      <c r="A151" s="11"/>
      <c r="B151" s="56" t="s">
        <v>574</v>
      </c>
      <c r="C151" s="56" t="s">
        <v>531</v>
      </c>
      <c r="D151" s="56" t="s">
        <v>525</v>
      </c>
      <c r="E151" s="57" t="s">
        <v>52</v>
      </c>
      <c r="F151" s="57" t="s">
        <v>110</v>
      </c>
      <c r="G151" s="58" t="s">
        <v>111</v>
      </c>
      <c r="H151" s="59" t="s">
        <v>178</v>
      </c>
      <c r="I151" s="60" t="s">
        <v>29</v>
      </c>
      <c r="J151" s="60" t="s">
        <v>532</v>
      </c>
      <c r="K151" s="11"/>
      <c r="L151" s="61">
        <v>44021</v>
      </c>
      <c r="M151" s="62">
        <v>1370.52549999952</v>
      </c>
      <c r="N151" s="63">
        <v>1370.52549999952</v>
      </c>
      <c r="O151" s="63">
        <v>1490.86620000005</v>
      </c>
      <c r="P151" s="64">
        <f t="shared" si="2"/>
        <v>0.91928135469130234</v>
      </c>
      <c r="Q151" s="61">
        <v>43881</v>
      </c>
      <c r="R151" s="65">
        <v>10974310.98</v>
      </c>
      <c r="S151" s="65">
        <v>12084536.1383594</v>
      </c>
      <c r="T151" s="11"/>
      <c r="U151" s="66">
        <v>-6.0286270036158402E-3</v>
      </c>
      <c r="V151" s="67">
        <v>3.0593480535571902</v>
      </c>
      <c r="W151" s="66">
        <v>2.1503116289750299E-2</v>
      </c>
      <c r="X151" s="67">
        <v>4.4286901776140404</v>
      </c>
      <c r="Y151" s="66">
        <v>-6.3805281679378795E-2</v>
      </c>
      <c r="Z151" s="67">
        <v>11.3034094442846</v>
      </c>
      <c r="AA151" s="66">
        <v>-3.11932988252011E-2</v>
      </c>
      <c r="AB151" s="67">
        <v>17.1058582687692</v>
      </c>
      <c r="AC151" s="66">
        <v>4.1824648760666596E-3</v>
      </c>
      <c r="AD151" s="67">
        <v>24.704211747855901</v>
      </c>
      <c r="AE151" s="66">
        <v>3.5487510234816E-2</v>
      </c>
      <c r="AF151" s="68">
        <v>20.496438635193002</v>
      </c>
      <c r="AG151" s="66">
        <v>4.92900575409294E-4</v>
      </c>
      <c r="AH151" s="67">
        <v>-1.79221567832428</v>
      </c>
      <c r="AI151" s="66">
        <v>-4.87307993653667E-2</v>
      </c>
      <c r="AJ151" s="67">
        <v>8.8176625444320997</v>
      </c>
      <c r="AK151" s="66">
        <v>0.367544253527885</v>
      </c>
      <c r="AL151" s="66">
        <v>3.3512181171317899E-2</v>
      </c>
      <c r="AM151" s="67">
        <v>53.128323129611097</v>
      </c>
      <c r="AN151" s="11"/>
      <c r="AO151" s="69">
        <v>1.53624188151298E-2</v>
      </c>
      <c r="AP151" s="69">
        <v>-2.5906923623551799E-2</v>
      </c>
      <c r="AQ151" s="69">
        <v>4.7123430729698199E-2</v>
      </c>
      <c r="AR151" s="69">
        <v>-0.101562897244585</v>
      </c>
      <c r="AS151" s="70">
        <v>6</v>
      </c>
      <c r="AT151" s="70">
        <v>6</v>
      </c>
      <c r="AU151" s="70">
        <v>7</v>
      </c>
      <c r="AV151" s="71">
        <v>5</v>
      </c>
      <c r="AW151" s="11"/>
      <c r="AX151" s="72">
        <v>7.8973247933972701E-2</v>
      </c>
      <c r="AY151" s="73">
        <v>-0.58876733150191296</v>
      </c>
      <c r="AZ151" s="73">
        <v>0.46706962921234702</v>
      </c>
      <c r="BA151" s="73">
        <v>-0.77213945742278201</v>
      </c>
      <c r="BB151" s="64">
        <v>8.1375622214454792E-3</v>
      </c>
      <c r="BC151" s="74">
        <v>-16.551954830036301</v>
      </c>
      <c r="BD151" s="61">
        <v>43881</v>
      </c>
      <c r="BE151" s="61">
        <v>43914</v>
      </c>
      <c r="BF151" s="70"/>
      <c r="BG151" s="61"/>
      <c r="BH151" s="11"/>
    </row>
    <row r="152" spans="1:60" x14ac:dyDescent="0.3">
      <c r="A152" s="11"/>
      <c r="B152" s="56" t="s">
        <v>576</v>
      </c>
      <c r="C152" s="56" t="s">
        <v>534</v>
      </c>
      <c r="D152" s="56" t="s">
        <v>525</v>
      </c>
      <c r="E152" s="57" t="s">
        <v>124</v>
      </c>
      <c r="F152" s="57" t="s">
        <v>110</v>
      </c>
      <c r="G152" s="58" t="s">
        <v>111</v>
      </c>
      <c r="H152" s="59" t="s">
        <v>178</v>
      </c>
      <c r="I152" s="60" t="s">
        <v>29</v>
      </c>
      <c r="J152" s="60" t="s">
        <v>535</v>
      </c>
      <c r="K152" s="11"/>
      <c r="L152" s="61">
        <v>44021</v>
      </c>
      <c r="M152" s="62">
        <v>1025.5945999994899</v>
      </c>
      <c r="N152" s="63">
        <v>1025.5945999994899</v>
      </c>
      <c r="O152" s="63">
        <v>1025.5945999994899</v>
      </c>
      <c r="P152" s="64">
        <f t="shared" si="2"/>
        <v>1</v>
      </c>
      <c r="Q152" s="61">
        <v>44021</v>
      </c>
      <c r="R152" s="65">
        <v>0</v>
      </c>
      <c r="S152" s="65">
        <v>0</v>
      </c>
      <c r="T152" s="11"/>
      <c r="U152" s="66">
        <v>0</v>
      </c>
      <c r="V152" s="67">
        <v>3.66221075391877</v>
      </c>
      <c r="W152" s="66">
        <v>0</v>
      </c>
      <c r="X152" s="67">
        <v>2.27837854863537</v>
      </c>
      <c r="Y152" s="66">
        <v>0</v>
      </c>
      <c r="Z152" s="67">
        <v>17.6839376122225</v>
      </c>
      <c r="AA152" s="66">
        <v>0</v>
      </c>
      <c r="AB152" s="67">
        <v>20.225188151293001</v>
      </c>
      <c r="AC152" s="66">
        <v>0</v>
      </c>
      <c r="AD152" s="67">
        <v>24.2859652602347</v>
      </c>
      <c r="AE152" s="66">
        <v>2.5342570796056001E-2</v>
      </c>
      <c r="AF152" s="68">
        <v>19.481944691331599</v>
      </c>
      <c r="AG152" s="66">
        <v>0</v>
      </c>
      <c r="AH152" s="67">
        <v>-1.84150573586521</v>
      </c>
      <c r="AI152" s="66">
        <v>0</v>
      </c>
      <c r="AJ152" s="67">
        <v>13.6907424809615</v>
      </c>
      <c r="AK152" s="66">
        <v>2.55945999997493E-2</v>
      </c>
      <c r="AL152" s="66">
        <v>8.1459681969136E-3</v>
      </c>
      <c r="AM152" s="67">
        <v>19.1170994985732</v>
      </c>
      <c r="AN152" s="11"/>
      <c r="AO152" s="69">
        <v>0</v>
      </c>
      <c r="AP152" s="69">
        <v>0</v>
      </c>
      <c r="AQ152" s="69">
        <v>0</v>
      </c>
      <c r="AR152" s="69">
        <v>0</v>
      </c>
      <c r="AS152" s="70">
        <v>0</v>
      </c>
      <c r="AT152" s="70">
        <v>0</v>
      </c>
      <c r="AU152" s="70">
        <v>7</v>
      </c>
      <c r="AV152" s="71">
        <v>5</v>
      </c>
      <c r="AW152" s="11"/>
      <c r="AX152" s="72">
        <v>0</v>
      </c>
      <c r="AY152" s="73">
        <v>-115.357016523136</v>
      </c>
      <c r="AZ152" s="73">
        <v>0.52607977638217596</v>
      </c>
      <c r="BA152" s="73">
        <v>-15.9646500268718</v>
      </c>
      <c r="BB152" s="64">
        <v>0</v>
      </c>
      <c r="BC152" s="74">
        <v>0</v>
      </c>
      <c r="BD152" s="61">
        <v>43656</v>
      </c>
      <c r="BE152" s="61"/>
      <c r="BF152" s="70"/>
      <c r="BG152" s="61"/>
      <c r="BH152" s="11"/>
    </row>
    <row r="153" spans="1:60" x14ac:dyDescent="0.3">
      <c r="A153" s="11"/>
      <c r="B153" s="56" t="s">
        <v>579</v>
      </c>
      <c r="C153" s="56" t="s">
        <v>537</v>
      </c>
      <c r="D153" s="56" t="s">
        <v>525</v>
      </c>
      <c r="E153" s="57" t="s">
        <v>131</v>
      </c>
      <c r="F153" s="57" t="s">
        <v>110</v>
      </c>
      <c r="G153" s="58" t="s">
        <v>111</v>
      </c>
      <c r="H153" s="59" t="s">
        <v>178</v>
      </c>
      <c r="I153" s="60" t="s">
        <v>29</v>
      </c>
      <c r="J153" s="60" t="s">
        <v>538</v>
      </c>
      <c r="K153" s="11"/>
      <c r="L153" s="61">
        <v>44021</v>
      </c>
      <c r="M153" s="62">
        <v>1458.32469999976</v>
      </c>
      <c r="N153" s="63">
        <v>1458.32469999976</v>
      </c>
      <c r="O153" s="63">
        <v>1587.8197000008099</v>
      </c>
      <c r="P153" s="64">
        <f t="shared" si="2"/>
        <v>0.91844477052338891</v>
      </c>
      <c r="Q153" s="61">
        <v>43881</v>
      </c>
      <c r="R153" s="65">
        <v>2539434.9780000001</v>
      </c>
      <c r="S153" s="65">
        <v>2670241.9928124999</v>
      </c>
      <c r="T153" s="11"/>
      <c r="U153" s="66">
        <v>-6.0350501144057498E-3</v>
      </c>
      <c r="V153" s="67">
        <v>3.0587057424782</v>
      </c>
      <c r="W153" s="66">
        <v>2.1303799714587499E-2</v>
      </c>
      <c r="X153" s="67">
        <v>4.4087585200977601</v>
      </c>
      <c r="Y153" s="66">
        <v>-6.4862783779099098E-2</v>
      </c>
      <c r="Z153" s="67">
        <v>11.197659234312599</v>
      </c>
      <c r="AA153" s="66">
        <v>-3.3350339839671499E-2</v>
      </c>
      <c r="AB153" s="67">
        <v>16.890154167340398</v>
      </c>
      <c r="AC153" s="66">
        <v>-7.4257782216591295E-5</v>
      </c>
      <c r="AD153" s="67">
        <v>24.2785394820094</v>
      </c>
      <c r="AE153" s="66">
        <v>2.8802308292142701E-2</v>
      </c>
      <c r="AF153" s="68">
        <v>19.827918440918399</v>
      </c>
      <c r="AG153" s="66">
        <v>4.34316832979675E-4</v>
      </c>
      <c r="AH153" s="67">
        <v>-1.7980740525672401</v>
      </c>
      <c r="AI153" s="66">
        <v>-4.9860963974424501E-2</v>
      </c>
      <c r="AJ153" s="67">
        <v>8.7046460835263098</v>
      </c>
      <c r="AK153" s="66">
        <v>0.34225951936037702</v>
      </c>
      <c r="AL153" s="66">
        <v>3.1483050997849198E-2</v>
      </c>
      <c r="AM153" s="67">
        <v>50.599849712860298</v>
      </c>
      <c r="AN153" s="11"/>
      <c r="AO153" s="69">
        <v>1.5355849862317E-2</v>
      </c>
      <c r="AP153" s="69">
        <v>-2.5913179373674201E-2</v>
      </c>
      <c r="AQ153" s="69">
        <v>4.6919157804950401E-2</v>
      </c>
      <c r="AR153" s="69">
        <v>-0.101744022692437</v>
      </c>
      <c r="AS153" s="70">
        <v>6</v>
      </c>
      <c r="AT153" s="70">
        <v>6</v>
      </c>
      <c r="AU153" s="70">
        <v>7</v>
      </c>
      <c r="AV153" s="71">
        <v>5</v>
      </c>
      <c r="AW153" s="11"/>
      <c r="AX153" s="72">
        <v>7.8980603922027506E-2</v>
      </c>
      <c r="AY153" s="73">
        <v>-0.61390941355966799</v>
      </c>
      <c r="AZ153" s="73">
        <v>0.459353430690498</v>
      </c>
      <c r="BA153" s="73">
        <v>-0.80437207447721404</v>
      </c>
      <c r="BB153" s="64">
        <v>8.1382618823499803E-3</v>
      </c>
      <c r="BC153" s="74">
        <v>-16.569859915471199</v>
      </c>
      <c r="BD153" s="61">
        <v>43881</v>
      </c>
      <c r="BE153" s="61">
        <v>43914</v>
      </c>
      <c r="BF153" s="70"/>
      <c r="BG153" s="61"/>
      <c r="BH153" s="11"/>
    </row>
    <row r="154" spans="1:60" x14ac:dyDescent="0.3">
      <c r="A154" s="11"/>
      <c r="B154" s="56" t="s">
        <v>583</v>
      </c>
      <c r="C154" s="56" t="s">
        <v>540</v>
      </c>
      <c r="D154" s="56" t="s">
        <v>541</v>
      </c>
      <c r="E154" s="57" t="s">
        <v>206</v>
      </c>
      <c r="F154" s="57" t="s">
        <v>26</v>
      </c>
      <c r="G154" s="58" t="s">
        <v>111</v>
      </c>
      <c r="H154" s="59" t="s">
        <v>1</v>
      </c>
      <c r="I154" s="60" t="s">
        <v>29</v>
      </c>
      <c r="J154" s="60" t="s">
        <v>1</v>
      </c>
      <c r="K154" s="11"/>
      <c r="L154" s="61">
        <v>44021</v>
      </c>
      <c r="M154" s="62">
        <v>1000.47499999963</v>
      </c>
      <c r="N154" s="63">
        <v>1000.47499999963</v>
      </c>
      <c r="O154" s="63"/>
      <c r="P154" s="64" t="str">
        <f t="shared" si="2"/>
        <v/>
      </c>
      <c r="Q154" s="61"/>
      <c r="R154" s="65">
        <v>10664562.556</v>
      </c>
      <c r="S154" s="65"/>
      <c r="T154" s="11"/>
      <c r="U154" s="66">
        <v>-1.38262803557154E-3</v>
      </c>
      <c r="V154" s="67">
        <v>3.5239479503616198</v>
      </c>
      <c r="W154" s="66"/>
      <c r="X154" s="67"/>
      <c r="Y154" s="66"/>
      <c r="Z154" s="67"/>
      <c r="AA154" s="66"/>
      <c r="AB154" s="67"/>
      <c r="AC154" s="66"/>
      <c r="AD154" s="67"/>
      <c r="AE154" s="66"/>
      <c r="AF154" s="68"/>
      <c r="AG154" s="66">
        <v>1.04279170682275E-2</v>
      </c>
      <c r="AH154" s="67">
        <v>-0.79871402904245803</v>
      </c>
      <c r="AI154" s="66"/>
      <c r="AJ154" s="67"/>
      <c r="AK154" s="66">
        <v>4.7499999891442702E-4</v>
      </c>
      <c r="AL154" s="66">
        <v>6.6705709214147603E-3</v>
      </c>
      <c r="AM154" s="67">
        <v>-3.5241854349806099</v>
      </c>
      <c r="AN154" s="11"/>
      <c r="AO154" s="69">
        <v>5.2881999999954098E-3</v>
      </c>
      <c r="AP154" s="69">
        <v>-6.86373995267786E-3</v>
      </c>
      <c r="AQ154" s="69">
        <v>1.04279170682275E-2</v>
      </c>
      <c r="AR154" s="69">
        <v>1.04279170682275E-2</v>
      </c>
      <c r="AS154" s="70"/>
      <c r="AT154" s="70"/>
      <c r="AU154" s="70"/>
      <c r="AV154" s="71"/>
      <c r="AW154" s="11"/>
      <c r="AX154" s="72"/>
      <c r="AY154" s="73"/>
      <c r="AZ154" s="73"/>
      <c r="BA154" s="73"/>
      <c r="BB154" s="64"/>
      <c r="BC154" s="74">
        <v>-1.5276812541942499</v>
      </c>
      <c r="BD154" s="61">
        <v>43999</v>
      </c>
      <c r="BE154" s="61">
        <v>44012</v>
      </c>
      <c r="BF154" s="70"/>
      <c r="BG154" s="61"/>
      <c r="BH154" s="11"/>
    </row>
    <row r="155" spans="1:60" x14ac:dyDescent="0.3">
      <c r="A155" s="11"/>
      <c r="B155" s="56" t="s">
        <v>585</v>
      </c>
      <c r="C155" s="56" t="s">
        <v>542</v>
      </c>
      <c r="D155" s="56" t="s">
        <v>543</v>
      </c>
      <c r="E155" s="57" t="s">
        <v>34</v>
      </c>
      <c r="F155" s="57" t="s">
        <v>26</v>
      </c>
      <c r="G155" s="58" t="s">
        <v>27</v>
      </c>
      <c r="H155" s="59" t="s">
        <v>544</v>
      </c>
      <c r="I155" s="60" t="s">
        <v>29</v>
      </c>
      <c r="J155" s="60" t="s">
        <v>545</v>
      </c>
      <c r="K155" s="11"/>
      <c r="L155" s="61">
        <v>43887</v>
      </c>
      <c r="M155" s="62"/>
      <c r="N155" s="63"/>
      <c r="O155" s="63">
        <v>1633.00549999997</v>
      </c>
      <c r="P155" s="64">
        <f t="shared" si="2"/>
        <v>0</v>
      </c>
      <c r="Q155" s="61">
        <v>43656</v>
      </c>
      <c r="R155" s="65"/>
      <c r="S155" s="65">
        <v>22877620.491999999</v>
      </c>
      <c r="T155" s="11"/>
      <c r="U155" s="66"/>
      <c r="V155" s="67"/>
      <c r="W155" s="66"/>
      <c r="X155" s="67"/>
      <c r="Y155" s="66"/>
      <c r="Z155" s="67"/>
      <c r="AA155" s="66"/>
      <c r="AB155" s="67"/>
      <c r="AC155" s="66"/>
      <c r="AD155" s="67"/>
      <c r="AE155" s="66"/>
      <c r="AF155" s="68"/>
      <c r="AG155" s="66"/>
      <c r="AH155" s="67"/>
      <c r="AI155" s="66"/>
      <c r="AJ155" s="67"/>
      <c r="AK155" s="66"/>
      <c r="AL155" s="66"/>
      <c r="AM155" s="67"/>
      <c r="AN155" s="11"/>
      <c r="AO155" s="69">
        <v>8.1221394883032205E-2</v>
      </c>
      <c r="AP155" s="69">
        <v>-4.0460418856164297E-2</v>
      </c>
      <c r="AQ155" s="69">
        <v>6.5839134016641807E-2</v>
      </c>
      <c r="AR155" s="69">
        <v>-9.4183498390484593E-2</v>
      </c>
      <c r="AS155" s="70"/>
      <c r="AT155" s="70"/>
      <c r="AU155" s="70"/>
      <c r="AV155" s="71"/>
      <c r="AW155" s="11"/>
      <c r="AX155" s="72"/>
      <c r="AY155" s="73"/>
      <c r="AZ155" s="73"/>
      <c r="BA155" s="73"/>
      <c r="BB155" s="64"/>
      <c r="BC155" s="74">
        <v>-21.498016999918001</v>
      </c>
      <c r="BD155" s="61">
        <v>43656</v>
      </c>
      <c r="BE155" s="61">
        <v>43887</v>
      </c>
      <c r="BF155" s="70"/>
      <c r="BG155" s="61"/>
      <c r="BH155" s="11"/>
    </row>
    <row r="156" spans="1:60" x14ac:dyDescent="0.3">
      <c r="A156" s="11"/>
      <c r="B156" s="56" t="s">
        <v>588</v>
      </c>
      <c r="C156" s="56" t="s">
        <v>547</v>
      </c>
      <c r="D156" s="56" t="s">
        <v>543</v>
      </c>
      <c r="E156" s="57" t="s">
        <v>548</v>
      </c>
      <c r="F156" s="57" t="s">
        <v>26</v>
      </c>
      <c r="G156" s="58" t="s">
        <v>27</v>
      </c>
      <c r="H156" s="59" t="s">
        <v>544</v>
      </c>
      <c r="I156" s="60" t="s">
        <v>29</v>
      </c>
      <c r="J156" s="60" t="s">
        <v>549</v>
      </c>
      <c r="K156" s="11"/>
      <c r="L156" s="61">
        <v>44021</v>
      </c>
      <c r="M156" s="62">
        <v>714.56290000025194</v>
      </c>
      <c r="N156" s="63">
        <v>714.56290000025194</v>
      </c>
      <c r="O156" s="63">
        <v>905.25939999986394</v>
      </c>
      <c r="P156" s="64">
        <f t="shared" si="2"/>
        <v>0.78934601507629676</v>
      </c>
      <c r="Q156" s="61">
        <v>43656</v>
      </c>
      <c r="R156" s="65">
        <v>1318387.909</v>
      </c>
      <c r="S156" s="65">
        <v>1713988.4872109401</v>
      </c>
      <c r="T156" s="11"/>
      <c r="U156" s="66">
        <v>-3.2202801014136598E-2</v>
      </c>
      <c r="V156" s="67">
        <v>0.44193065250510699</v>
      </c>
      <c r="W156" s="66">
        <v>4.5286265467439097E-3</v>
      </c>
      <c r="X156" s="67">
        <v>2.7312412033097599</v>
      </c>
      <c r="Y156" s="66">
        <v>-0.116989298654516</v>
      </c>
      <c r="Z156" s="67">
        <v>5.9850077467708598</v>
      </c>
      <c r="AA156" s="66">
        <v>-0.208945709890104</v>
      </c>
      <c r="AB156" s="67">
        <v>-0.66938283771742102</v>
      </c>
      <c r="AC156" s="66">
        <v>-0.232647136489395</v>
      </c>
      <c r="AD156" s="67">
        <v>1.02125161129516</v>
      </c>
      <c r="AE156" s="66"/>
      <c r="AF156" s="68"/>
      <c r="AG156" s="66">
        <v>2.23695366712491E-2</v>
      </c>
      <c r="AH156" s="67">
        <v>0.39544793125969602</v>
      </c>
      <c r="AI156" s="66">
        <v>-7.9371069311528097E-2</v>
      </c>
      <c r="AJ156" s="67">
        <v>5.7536355498086804</v>
      </c>
      <c r="AK156" s="66">
        <v>-0.28543709999939898</v>
      </c>
      <c r="AL156" s="66">
        <v>-0.120089776075474</v>
      </c>
      <c r="AM156" s="67">
        <v>-1.6598939167161</v>
      </c>
      <c r="AN156" s="11"/>
      <c r="AO156" s="69">
        <v>8.1256639459752505E-2</v>
      </c>
      <c r="AP156" s="69">
        <v>-0.113762654335878</v>
      </c>
      <c r="AQ156" s="69">
        <v>0.14822028735405199</v>
      </c>
      <c r="AR156" s="69">
        <v>-0.15065440639868</v>
      </c>
      <c r="AS156" s="70">
        <v>5</v>
      </c>
      <c r="AT156" s="70">
        <v>7</v>
      </c>
      <c r="AU156" s="70">
        <v>8</v>
      </c>
      <c r="AV156" s="71">
        <v>4</v>
      </c>
      <c r="AW156" s="11"/>
      <c r="AX156" s="72">
        <v>0.28929510608140802</v>
      </c>
      <c r="AY156" s="73">
        <v>-0.625076296586485</v>
      </c>
      <c r="AZ156" s="73">
        <v>-0.39240609891476202</v>
      </c>
      <c r="BA156" s="73">
        <v>-0.82099883393220796</v>
      </c>
      <c r="BB156" s="64">
        <v>2.9471057662049101E-2</v>
      </c>
      <c r="BC156" s="74">
        <v>-43.815165023435803</v>
      </c>
      <c r="BD156" s="61">
        <v>43656</v>
      </c>
      <c r="BE156" s="61">
        <v>43914</v>
      </c>
      <c r="BF156" s="70"/>
      <c r="BG156" s="61"/>
      <c r="BH156" s="11"/>
    </row>
    <row r="157" spans="1:60" x14ac:dyDescent="0.3">
      <c r="A157" s="11"/>
      <c r="B157" s="56" t="s">
        <v>592</v>
      </c>
      <c r="C157" s="56" t="s">
        <v>551</v>
      </c>
      <c r="D157" s="56" t="s">
        <v>543</v>
      </c>
      <c r="E157" s="57" t="s">
        <v>41</v>
      </c>
      <c r="F157" s="57" t="s">
        <v>26</v>
      </c>
      <c r="G157" s="58" t="s">
        <v>27</v>
      </c>
      <c r="H157" s="59" t="s">
        <v>544</v>
      </c>
      <c r="I157" s="60" t="s">
        <v>29</v>
      </c>
      <c r="J157" s="60" t="s">
        <v>552</v>
      </c>
      <c r="K157" s="11"/>
      <c r="L157" s="61">
        <v>44021</v>
      </c>
      <c r="M157" s="62">
        <v>3662.6827999986699</v>
      </c>
      <c r="N157" s="63">
        <v>3662.6827999986699</v>
      </c>
      <c r="O157" s="63">
        <v>4515.8254000022998</v>
      </c>
      <c r="P157" s="64">
        <f t="shared" si="2"/>
        <v>0.81107715103351974</v>
      </c>
      <c r="Q157" s="61">
        <v>43656</v>
      </c>
      <c r="R157" s="65">
        <v>97558.073999999993</v>
      </c>
      <c r="S157" s="65">
        <v>342075.683407715</v>
      </c>
      <c r="T157" s="11"/>
      <c r="U157" s="66">
        <v>-3.2211007792284398E-2</v>
      </c>
      <c r="V157" s="67">
        <v>0.44110997469033503</v>
      </c>
      <c r="W157" s="66">
        <v>4.3621831446216701E-3</v>
      </c>
      <c r="X157" s="67">
        <v>2.7145968630975399</v>
      </c>
      <c r="Y157" s="66">
        <v>-9.3918474049132797E-2</v>
      </c>
      <c r="Z157" s="67">
        <v>8.2920902073092293</v>
      </c>
      <c r="AA157" s="66">
        <v>-0.18717445048794601</v>
      </c>
      <c r="AB157" s="67">
        <v>1.5077431024983501</v>
      </c>
      <c r="AC157" s="66">
        <v>-0.19710501368623201</v>
      </c>
      <c r="AD157" s="67">
        <v>4.5754638916114301</v>
      </c>
      <c r="AE157" s="66">
        <v>-0.138651107707119</v>
      </c>
      <c r="AF157" s="68">
        <v>3.0825768409995402</v>
      </c>
      <c r="AG157" s="66">
        <v>2.2291256660537301E-2</v>
      </c>
      <c r="AH157" s="67">
        <v>0.38761993018852098</v>
      </c>
      <c r="AI157" s="66">
        <v>-5.5316876816505101E-2</v>
      </c>
      <c r="AJ157" s="67">
        <v>8.1590547993109794</v>
      </c>
      <c r="AK157" s="66">
        <v>0.83134139999863699</v>
      </c>
      <c r="AL157" s="66">
        <v>4.0216729747044197E-2</v>
      </c>
      <c r="AM157" s="67">
        <v>-7.1711757702287304</v>
      </c>
      <c r="AN157" s="11"/>
      <c r="AO157" s="69">
        <v>8.1247484313353199E-2</v>
      </c>
      <c r="AP157" s="69">
        <v>-0.11378530484944301</v>
      </c>
      <c r="AQ157" s="69">
        <v>0.15638289639362499</v>
      </c>
      <c r="AR157" s="69">
        <v>-0.14947030434268499</v>
      </c>
      <c r="AS157" s="70">
        <v>5</v>
      </c>
      <c r="AT157" s="70">
        <v>7</v>
      </c>
      <c r="AU157" s="70">
        <v>8</v>
      </c>
      <c r="AV157" s="71">
        <v>4</v>
      </c>
      <c r="AW157" s="11"/>
      <c r="AX157" s="72">
        <v>0.289389725456422</v>
      </c>
      <c r="AY157" s="73">
        <v>-0.54447093452199602</v>
      </c>
      <c r="AZ157" s="73">
        <v>-0.12413785580417901</v>
      </c>
      <c r="BA157" s="73">
        <v>-0.71821164387984004</v>
      </c>
      <c r="BB157" s="64">
        <v>2.9483785617885599E-2</v>
      </c>
      <c r="BC157" s="74">
        <v>-43.659664078324603</v>
      </c>
      <c r="BD157" s="61">
        <v>43656</v>
      </c>
      <c r="BE157" s="61">
        <v>43914</v>
      </c>
      <c r="BF157" s="70"/>
      <c r="BG157" s="61"/>
      <c r="BH157" s="11"/>
    </row>
    <row r="158" spans="1:60" x14ac:dyDescent="0.3">
      <c r="A158" s="11"/>
      <c r="B158" s="56" t="s">
        <v>595</v>
      </c>
      <c r="C158" s="56" t="s">
        <v>554</v>
      </c>
      <c r="D158" s="56" t="s">
        <v>543</v>
      </c>
      <c r="E158" s="57" t="s">
        <v>306</v>
      </c>
      <c r="F158" s="57" t="s">
        <v>26</v>
      </c>
      <c r="G158" s="58" t="s">
        <v>27</v>
      </c>
      <c r="H158" s="59" t="s">
        <v>544</v>
      </c>
      <c r="I158" s="60" t="s">
        <v>29</v>
      </c>
      <c r="J158" s="60" t="s">
        <v>1</v>
      </c>
      <c r="K158" s="11"/>
      <c r="L158" s="61">
        <v>44021</v>
      </c>
      <c r="M158" s="62">
        <v>1273.75779999979</v>
      </c>
      <c r="N158" s="63">
        <v>1273.75779999979</v>
      </c>
      <c r="O158" s="63"/>
      <c r="P158" s="64" t="str">
        <f t="shared" si="2"/>
        <v/>
      </c>
      <c r="Q158" s="61"/>
      <c r="R158" s="65">
        <v>13716272.494999999</v>
      </c>
      <c r="S158" s="65"/>
      <c r="T158" s="11"/>
      <c r="U158" s="66">
        <v>-3.2234393939688702E-2</v>
      </c>
      <c r="V158" s="67">
        <v>0.43877135994989702</v>
      </c>
      <c r="W158" s="66">
        <v>3.54656502349826E-3</v>
      </c>
      <c r="X158" s="67">
        <v>2.6330350509852001</v>
      </c>
      <c r="Y158" s="66"/>
      <c r="Z158" s="67"/>
      <c r="AA158" s="66"/>
      <c r="AB158" s="67"/>
      <c r="AC158" s="66"/>
      <c r="AD158" s="67"/>
      <c r="AE158" s="66"/>
      <c r="AF158" s="68"/>
      <c r="AG158" s="66">
        <v>2.2069504955652498E-2</v>
      </c>
      <c r="AH158" s="67">
        <v>0.36544475970003998</v>
      </c>
      <c r="AI158" s="66"/>
      <c r="AJ158" s="67"/>
      <c r="AK158" s="66">
        <v>4.6097800077404801E-3</v>
      </c>
      <c r="AL158" s="66">
        <v>1.22746729848586E-2</v>
      </c>
      <c r="AM158" s="67">
        <v>5.8544046227325497</v>
      </c>
      <c r="AN158" s="11"/>
      <c r="AO158" s="69">
        <v>4.8983085702275303E-2</v>
      </c>
      <c r="AP158" s="69">
        <v>-0.113849357526342</v>
      </c>
      <c r="AQ158" s="69">
        <v>0.14709755250267301</v>
      </c>
      <c r="AR158" s="69">
        <v>-0.151512464621192</v>
      </c>
      <c r="AS158" s="70"/>
      <c r="AT158" s="70"/>
      <c r="AU158" s="70"/>
      <c r="AV158" s="71"/>
      <c r="AW158" s="11"/>
      <c r="AX158" s="72"/>
      <c r="AY158" s="73"/>
      <c r="AZ158" s="73"/>
      <c r="BA158" s="73"/>
      <c r="BB158" s="64"/>
      <c r="BC158" s="74">
        <v>-28.811983161489501</v>
      </c>
      <c r="BD158" s="61">
        <v>43894</v>
      </c>
      <c r="BE158" s="61">
        <v>43914</v>
      </c>
      <c r="BF158" s="70">
        <v>68</v>
      </c>
      <c r="BG158" s="61">
        <v>43990</v>
      </c>
      <c r="BH158" s="11"/>
    </row>
    <row r="159" spans="1:60" x14ac:dyDescent="0.3">
      <c r="A159" s="11"/>
      <c r="B159" s="56" t="s">
        <v>598</v>
      </c>
      <c r="C159" s="56" t="s">
        <v>556</v>
      </c>
      <c r="D159" s="56" t="s">
        <v>543</v>
      </c>
      <c r="E159" s="57" t="s">
        <v>557</v>
      </c>
      <c r="F159" s="57" t="s">
        <v>26</v>
      </c>
      <c r="G159" s="58" t="s">
        <v>27</v>
      </c>
      <c r="H159" s="59" t="s">
        <v>544</v>
      </c>
      <c r="I159" s="60" t="s">
        <v>29</v>
      </c>
      <c r="J159" s="60" t="s">
        <v>558</v>
      </c>
      <c r="K159" s="11"/>
      <c r="L159" s="61">
        <v>44021</v>
      </c>
      <c r="M159" s="62">
        <v>749.97389999963298</v>
      </c>
      <c r="N159" s="63">
        <v>749.97389999963298</v>
      </c>
      <c r="O159" s="63">
        <v>948.29899999965005</v>
      </c>
      <c r="P159" s="64">
        <f t="shared" si="2"/>
        <v>0.79086227023323841</v>
      </c>
      <c r="Q159" s="61">
        <v>43656</v>
      </c>
      <c r="R159" s="65">
        <v>2441813.5219999999</v>
      </c>
      <c r="S159" s="65">
        <v>2789595.0606132802</v>
      </c>
      <c r="T159" s="11"/>
      <c r="U159" s="66">
        <v>-3.2197709017054897E-2</v>
      </c>
      <c r="V159" s="67">
        <v>0.44243985221328302</v>
      </c>
      <c r="W159" s="66">
        <v>4.6856148928782204E-3</v>
      </c>
      <c r="X159" s="67">
        <v>2.7469400379232001</v>
      </c>
      <c r="Y159" s="66">
        <v>-0.116135264766926</v>
      </c>
      <c r="Z159" s="67">
        <v>6.07041113552987</v>
      </c>
      <c r="AA159" s="66">
        <v>-0.20742202188004699</v>
      </c>
      <c r="AB159" s="67">
        <v>-0.51701403671177104</v>
      </c>
      <c r="AC159" s="66"/>
      <c r="AD159" s="67"/>
      <c r="AE159" s="66"/>
      <c r="AF159" s="68"/>
      <c r="AG159" s="66">
        <v>2.24173486531072E-2</v>
      </c>
      <c r="AH159" s="67">
        <v>0.40022912944550598</v>
      </c>
      <c r="AI159" s="66">
        <v>-7.8437412909843296E-2</v>
      </c>
      <c r="AJ159" s="67">
        <v>5.8470011899771599</v>
      </c>
      <c r="AK159" s="66">
        <v>-0.25002610000054099</v>
      </c>
      <c r="AL159" s="66">
        <v>-0.14611794601209099</v>
      </c>
      <c r="AM159" s="67">
        <v>-1.65983433471411</v>
      </c>
      <c r="AN159" s="11"/>
      <c r="AO159" s="69">
        <v>8.1262304807751207E-2</v>
      </c>
      <c r="AP159" s="69">
        <v>-0.11374888673715799</v>
      </c>
      <c r="AQ159" s="69">
        <v>0.14839944048624601</v>
      </c>
      <c r="AR159" s="69">
        <v>-0.150517352958559</v>
      </c>
      <c r="AS159" s="70">
        <v>5</v>
      </c>
      <c r="AT159" s="70">
        <v>7</v>
      </c>
      <c r="AU159" s="70">
        <v>8</v>
      </c>
      <c r="AV159" s="71">
        <v>4</v>
      </c>
      <c r="AW159" s="11"/>
      <c r="AX159" s="72">
        <v>0.28935053941357203</v>
      </c>
      <c r="AY159" s="73">
        <v>-0.61969045771638798</v>
      </c>
      <c r="AZ159" s="73">
        <v>-0.37490216666037701</v>
      </c>
      <c r="BA159" s="73">
        <v>-0.814004060131992</v>
      </c>
      <c r="BB159" s="64">
        <v>2.9476904156144901E-2</v>
      </c>
      <c r="BC159" s="74">
        <v>-43.738588778418503</v>
      </c>
      <c r="BD159" s="61">
        <v>43656</v>
      </c>
      <c r="BE159" s="61">
        <v>43914</v>
      </c>
      <c r="BF159" s="70"/>
      <c r="BG159" s="61"/>
      <c r="BH159" s="11"/>
    </row>
    <row r="160" spans="1:60" x14ac:dyDescent="0.3">
      <c r="A160" s="11"/>
      <c r="B160" s="56" t="s">
        <v>600</v>
      </c>
      <c r="C160" s="56" t="s">
        <v>560</v>
      </c>
      <c r="D160" s="56" t="s">
        <v>543</v>
      </c>
      <c r="E160" s="57" t="s">
        <v>561</v>
      </c>
      <c r="F160" s="57" t="s">
        <v>26</v>
      </c>
      <c r="G160" s="58" t="s">
        <v>27</v>
      </c>
      <c r="H160" s="59" t="s">
        <v>544</v>
      </c>
      <c r="I160" s="60" t="s">
        <v>29</v>
      </c>
      <c r="J160" s="60" t="s">
        <v>562</v>
      </c>
      <c r="K160" s="11"/>
      <c r="L160" s="61">
        <v>44021</v>
      </c>
      <c r="M160" s="62">
        <v>918.76999999955297</v>
      </c>
      <c r="N160" s="63">
        <v>918.76999999955297</v>
      </c>
      <c r="O160" s="63">
        <v>982.85989999957405</v>
      </c>
      <c r="P160" s="64">
        <f t="shared" si="2"/>
        <v>0.93479243582930904</v>
      </c>
      <c r="Q160" s="61">
        <v>43656</v>
      </c>
      <c r="R160" s="65">
        <v>0</v>
      </c>
      <c r="S160" s="65">
        <v>772022.02131543006</v>
      </c>
      <c r="T160" s="11"/>
      <c r="U160" s="66">
        <v>0</v>
      </c>
      <c r="V160" s="67">
        <v>3.66221075391877</v>
      </c>
      <c r="W160" s="66">
        <v>0</v>
      </c>
      <c r="X160" s="67">
        <v>2.27837854863537</v>
      </c>
      <c r="Y160" s="66">
        <v>0</v>
      </c>
      <c r="Z160" s="67">
        <v>17.6839376122225</v>
      </c>
      <c r="AA160" s="66">
        <v>-6.3169405058943098E-2</v>
      </c>
      <c r="AB160" s="67">
        <v>13.908247645405901</v>
      </c>
      <c r="AC160" s="66"/>
      <c r="AD160" s="67"/>
      <c r="AE160" s="66"/>
      <c r="AF160" s="68"/>
      <c r="AG160" s="66">
        <v>0</v>
      </c>
      <c r="AH160" s="67">
        <v>-1.84150573586521</v>
      </c>
      <c r="AI160" s="66">
        <v>0</v>
      </c>
      <c r="AJ160" s="67">
        <v>13.6907424809615</v>
      </c>
      <c r="AK160" s="66">
        <v>-8.1230000000650796E-2</v>
      </c>
      <c r="AL160" s="66">
        <v>-4.9561361289306702E-2</v>
      </c>
      <c r="AM160" s="67">
        <v>13.6800691775716</v>
      </c>
      <c r="AN160" s="11"/>
      <c r="AO160" s="69">
        <v>2.9149715603125501E-2</v>
      </c>
      <c r="AP160" s="69">
        <v>-4.0320009710776497E-2</v>
      </c>
      <c r="AQ160" s="69">
        <v>6.7451624985551503E-2</v>
      </c>
      <c r="AR160" s="69">
        <v>-7.1044838848174599E-2</v>
      </c>
      <c r="AS160" s="70">
        <v>1</v>
      </c>
      <c r="AT160" s="70">
        <v>3</v>
      </c>
      <c r="AU160" s="70">
        <v>7</v>
      </c>
      <c r="AV160" s="71">
        <v>5</v>
      </c>
      <c r="AW160" s="11"/>
      <c r="AX160" s="72">
        <v>7.8441413275504607E-2</v>
      </c>
      <c r="AY160" s="73">
        <v>-1.1157165203130699</v>
      </c>
      <c r="AZ160" s="73">
        <v>0.353837907158777</v>
      </c>
      <c r="BA160" s="73">
        <v>-1.4311480979704401</v>
      </c>
      <c r="BB160" s="64">
        <v>8.0596335340123899E-3</v>
      </c>
      <c r="BC160" s="74">
        <v>-10.909713581728299</v>
      </c>
      <c r="BD160" s="61">
        <v>43656</v>
      </c>
      <c r="BE160" s="61">
        <v>43705</v>
      </c>
      <c r="BF160" s="70"/>
      <c r="BG160" s="61"/>
      <c r="BH160" s="11"/>
    </row>
    <row r="161" spans="1:60" x14ac:dyDescent="0.3">
      <c r="A161" s="11"/>
      <c r="B161" s="56" t="s">
        <v>605</v>
      </c>
      <c r="C161" s="56" t="s">
        <v>563</v>
      </c>
      <c r="D161" s="56" t="s">
        <v>564</v>
      </c>
      <c r="E161" s="57" t="s">
        <v>34</v>
      </c>
      <c r="F161" s="57" t="s">
        <v>26</v>
      </c>
      <c r="G161" s="58" t="s">
        <v>36</v>
      </c>
      <c r="H161" s="59" t="s">
        <v>37</v>
      </c>
      <c r="I161" s="60" t="s">
        <v>29</v>
      </c>
      <c r="J161" s="60" t="s">
        <v>565</v>
      </c>
      <c r="K161" s="11"/>
      <c r="L161" s="61">
        <v>43886</v>
      </c>
      <c r="M161" s="62"/>
      <c r="N161" s="63"/>
      <c r="O161" s="63">
        <v>2805.8387999981601</v>
      </c>
      <c r="P161" s="64">
        <f t="shared" si="2"/>
        <v>0</v>
      </c>
      <c r="Q161" s="61">
        <v>43658</v>
      </c>
      <c r="R161" s="65"/>
      <c r="S161" s="65">
        <v>20933436.432624999</v>
      </c>
      <c r="T161" s="11"/>
      <c r="U161" s="66"/>
      <c r="V161" s="67"/>
      <c r="W161" s="66"/>
      <c r="X161" s="67"/>
      <c r="Y161" s="66"/>
      <c r="Z161" s="67"/>
      <c r="AA161" s="66"/>
      <c r="AB161" s="67"/>
      <c r="AC161" s="66"/>
      <c r="AD161" s="67"/>
      <c r="AE161" s="66"/>
      <c r="AF161" s="68"/>
      <c r="AG161" s="66"/>
      <c r="AH161" s="67"/>
      <c r="AI161" s="66"/>
      <c r="AJ161" s="67"/>
      <c r="AK161" s="66"/>
      <c r="AL161" s="66"/>
      <c r="AM161" s="67"/>
      <c r="AN161" s="11"/>
      <c r="AO161" s="69">
        <v>8.1114441500249101E-2</v>
      </c>
      <c r="AP161" s="69">
        <v>-4.3496771383652197E-2</v>
      </c>
      <c r="AQ161" s="69">
        <v>5.85529047839373E-2</v>
      </c>
      <c r="AR161" s="69">
        <v>-8.7283957820618499E-2</v>
      </c>
      <c r="AS161" s="70"/>
      <c r="AT161" s="70"/>
      <c r="AU161" s="70"/>
      <c r="AV161" s="71"/>
      <c r="AW161" s="11"/>
      <c r="AX161" s="72"/>
      <c r="AY161" s="73"/>
      <c r="AZ161" s="73"/>
      <c r="BA161" s="73"/>
      <c r="BB161" s="64"/>
      <c r="BC161" s="74">
        <v>-20.024952965905001</v>
      </c>
      <c r="BD161" s="61">
        <v>43658</v>
      </c>
      <c r="BE161" s="61">
        <v>43886</v>
      </c>
      <c r="BF161" s="70"/>
      <c r="BG161" s="61"/>
      <c r="BH161" s="11"/>
    </row>
    <row r="162" spans="1:60" x14ac:dyDescent="0.3">
      <c r="A162" s="11"/>
      <c r="B162" s="56" t="s">
        <v>607</v>
      </c>
      <c r="C162" s="56" t="s">
        <v>567</v>
      </c>
      <c r="D162" s="56" t="s">
        <v>564</v>
      </c>
      <c r="E162" s="57" t="s">
        <v>41</v>
      </c>
      <c r="F162" s="57" t="s">
        <v>26</v>
      </c>
      <c r="G162" s="58" t="s">
        <v>36</v>
      </c>
      <c r="H162" s="59" t="s">
        <v>37</v>
      </c>
      <c r="I162" s="60" t="s">
        <v>29</v>
      </c>
      <c r="J162" s="60" t="s">
        <v>568</v>
      </c>
      <c r="K162" s="11"/>
      <c r="L162" s="61">
        <v>44021</v>
      </c>
      <c r="M162" s="62">
        <v>6201.3166000023502</v>
      </c>
      <c r="N162" s="63">
        <v>6201.3166000023502</v>
      </c>
      <c r="O162" s="63">
        <v>7660.2685000002402</v>
      </c>
      <c r="P162" s="64">
        <f t="shared" si="2"/>
        <v>0.80954298142449654</v>
      </c>
      <c r="Q162" s="61">
        <v>43658</v>
      </c>
      <c r="R162" s="65">
        <v>2851275.5019999999</v>
      </c>
      <c r="S162" s="65">
        <v>3180939.86427734</v>
      </c>
      <c r="T162" s="11"/>
      <c r="U162" s="66">
        <v>-3.5546650875403402E-2</v>
      </c>
      <c r="V162" s="67">
        <v>0.107545666378428</v>
      </c>
      <c r="W162" s="66">
        <v>-2.7072197744928399E-3</v>
      </c>
      <c r="X162" s="67">
        <v>2.0076565711860899</v>
      </c>
      <c r="Y162" s="66">
        <v>-0.119904148958158</v>
      </c>
      <c r="Z162" s="67">
        <v>5.6935227164067301</v>
      </c>
      <c r="AA162" s="66">
        <v>-0.18777008442062701</v>
      </c>
      <c r="AB162" s="67">
        <v>1.4481797092303199</v>
      </c>
      <c r="AC162" s="66">
        <v>-0.22896792560903101</v>
      </c>
      <c r="AD162" s="67">
        <v>1.3891726993315401</v>
      </c>
      <c r="AE162" s="66">
        <v>-0.17740062263881601</v>
      </c>
      <c r="AF162" s="68">
        <v>-0.79237465217011005</v>
      </c>
      <c r="AG162" s="66">
        <v>2.4844847883286999E-2</v>
      </c>
      <c r="AH162" s="67">
        <v>0.64297905246348797</v>
      </c>
      <c r="AI162" s="66">
        <v>-8.2055395224451794E-2</v>
      </c>
      <c r="AJ162" s="67">
        <v>5.48520295851631</v>
      </c>
      <c r="AK162" s="66">
        <v>0.75732438988634398</v>
      </c>
      <c r="AL162" s="66">
        <v>3.5720944975764703E-2</v>
      </c>
      <c r="AM162" s="67">
        <v>-48.790164339356103</v>
      </c>
      <c r="AN162" s="11"/>
      <c r="AO162" s="69">
        <v>8.1229402450844604E-2</v>
      </c>
      <c r="AP162" s="69">
        <v>-0.13051841254127799</v>
      </c>
      <c r="AQ162" s="69">
        <v>0.16155757366505</v>
      </c>
      <c r="AR162" s="69">
        <v>-0.15892296057514599</v>
      </c>
      <c r="AS162" s="70">
        <v>5</v>
      </c>
      <c r="AT162" s="70">
        <v>7</v>
      </c>
      <c r="AU162" s="70">
        <v>7</v>
      </c>
      <c r="AV162" s="71">
        <v>5</v>
      </c>
      <c r="AW162" s="11"/>
      <c r="AX162" s="72">
        <v>0.31594976615568199</v>
      </c>
      <c r="AY162" s="73">
        <v>-0.46442073274511098</v>
      </c>
      <c r="AZ162" s="73">
        <v>-7.1587167557822795E-2</v>
      </c>
      <c r="BA162" s="73">
        <v>-0.60703267143344397</v>
      </c>
      <c r="BB162" s="64">
        <v>3.2020567882355001E-2</v>
      </c>
      <c r="BC162" s="74">
        <v>-44.389613758307</v>
      </c>
      <c r="BD162" s="61">
        <v>43658</v>
      </c>
      <c r="BE162" s="61">
        <v>43908</v>
      </c>
      <c r="BF162" s="70"/>
      <c r="BG162" s="61"/>
      <c r="BH162" s="11"/>
    </row>
    <row r="163" spans="1:60" x14ac:dyDescent="0.3">
      <c r="A163" s="11"/>
      <c r="B163" s="56" t="s">
        <v>610</v>
      </c>
      <c r="C163" s="56" t="s">
        <v>570</v>
      </c>
      <c r="D163" s="56" t="s">
        <v>564</v>
      </c>
      <c r="E163" s="57" t="s">
        <v>206</v>
      </c>
      <c r="F163" s="57" t="s">
        <v>26</v>
      </c>
      <c r="G163" s="58" t="s">
        <v>36</v>
      </c>
      <c r="H163" s="59" t="s">
        <v>37</v>
      </c>
      <c r="I163" s="60" t="s">
        <v>29</v>
      </c>
      <c r="J163" s="60" t="s">
        <v>571</v>
      </c>
      <c r="K163" s="11"/>
      <c r="L163" s="61">
        <v>44021</v>
      </c>
      <c r="M163" s="62">
        <v>1093.9583999998899</v>
      </c>
      <c r="N163" s="63">
        <v>1093.9583999998899</v>
      </c>
      <c r="O163" s="63"/>
      <c r="P163" s="64" t="str">
        <f t="shared" si="2"/>
        <v/>
      </c>
      <c r="Q163" s="61"/>
      <c r="R163" s="65">
        <v>366178.09399999998</v>
      </c>
      <c r="S163" s="65"/>
      <c r="T163" s="11"/>
      <c r="U163" s="66">
        <v>-3.5507034012880502E-2</v>
      </c>
      <c r="V163" s="67">
        <v>0.111507352630724</v>
      </c>
      <c r="W163" s="66">
        <v>-1.47703045149683E-3</v>
      </c>
      <c r="X163" s="67">
        <v>2.1306755034856901</v>
      </c>
      <c r="Y163" s="66"/>
      <c r="Z163" s="67"/>
      <c r="AA163" s="66"/>
      <c r="AB163" s="67"/>
      <c r="AC163" s="66"/>
      <c r="AD163" s="67"/>
      <c r="AE163" s="66"/>
      <c r="AF163" s="68"/>
      <c r="AG163" s="66">
        <v>2.5223903730875501E-2</v>
      </c>
      <c r="AH163" s="67">
        <v>0.68088463722233405</v>
      </c>
      <c r="AI163" s="66"/>
      <c r="AJ163" s="67"/>
      <c r="AK163" s="66">
        <v>9.39584000007017E-2</v>
      </c>
      <c r="AL163" s="66">
        <v>0.43219854938622998</v>
      </c>
      <c r="AM163" s="67">
        <v>4.9246512759054903</v>
      </c>
      <c r="AN163" s="11"/>
      <c r="AO163" s="69">
        <v>3.6500449235973099E-2</v>
      </c>
      <c r="AP163" s="69">
        <v>-3.5507034012880502E-2</v>
      </c>
      <c r="AQ163" s="69">
        <v>6.7235609134513694E-2</v>
      </c>
      <c r="AR163" s="69">
        <v>-2.9604999444018201E-2</v>
      </c>
      <c r="AS163" s="70"/>
      <c r="AT163" s="70"/>
      <c r="AU163" s="70"/>
      <c r="AV163" s="71"/>
      <c r="AW163" s="11"/>
      <c r="AX163" s="72"/>
      <c r="AY163" s="73"/>
      <c r="AZ163" s="73"/>
      <c r="BA163" s="73"/>
      <c r="BB163" s="64"/>
      <c r="BC163" s="74">
        <v>-8.9429162355227199</v>
      </c>
      <c r="BD163" s="61">
        <v>43958</v>
      </c>
      <c r="BE163" s="61">
        <v>43964</v>
      </c>
      <c r="BF163" s="70">
        <v>20</v>
      </c>
      <c r="BG163" s="61">
        <v>43986</v>
      </c>
      <c r="BH163" s="11"/>
    </row>
    <row r="164" spans="1:60" x14ac:dyDescent="0.3">
      <c r="A164" s="11"/>
      <c r="B164" s="56" t="s">
        <v>613</v>
      </c>
      <c r="C164" s="56" t="s">
        <v>573</v>
      </c>
      <c r="D164" s="56" t="s">
        <v>564</v>
      </c>
      <c r="E164" s="57" t="s">
        <v>500</v>
      </c>
      <c r="F164" s="57" t="s">
        <v>26</v>
      </c>
      <c r="G164" s="58" t="s">
        <v>36</v>
      </c>
      <c r="H164" s="59" t="s">
        <v>37</v>
      </c>
      <c r="I164" s="60" t="s">
        <v>29</v>
      </c>
      <c r="J164" s="60" t="s">
        <v>1</v>
      </c>
      <c r="K164" s="11"/>
      <c r="L164" s="61">
        <v>44021</v>
      </c>
      <c r="M164" s="62">
        <v>2279.9748000018299</v>
      </c>
      <c r="N164" s="63">
        <v>2279.9748000018299</v>
      </c>
      <c r="O164" s="63"/>
      <c r="P164" s="64" t="str">
        <f t="shared" si="2"/>
        <v/>
      </c>
      <c r="Q164" s="61"/>
      <c r="R164" s="65">
        <v>38090.228999999999</v>
      </c>
      <c r="S164" s="65"/>
      <c r="T164" s="11"/>
      <c r="U164" s="66">
        <v>-3.5522888372724999E-2</v>
      </c>
      <c r="V164" s="67">
        <v>0.109921916646272</v>
      </c>
      <c r="W164" s="66">
        <v>-1.9691191819220001E-3</v>
      </c>
      <c r="X164" s="67">
        <v>2.0814666304431699</v>
      </c>
      <c r="Y164" s="66"/>
      <c r="Z164" s="67"/>
      <c r="AA164" s="66"/>
      <c r="AB164" s="67"/>
      <c r="AC164" s="66"/>
      <c r="AD164" s="67"/>
      <c r="AE164" s="66"/>
      <c r="AF164" s="68"/>
      <c r="AG164" s="66">
        <v>2.50723785538867E-2</v>
      </c>
      <c r="AH164" s="67">
        <v>0.66573211952345401</v>
      </c>
      <c r="AI164" s="66"/>
      <c r="AJ164" s="67"/>
      <c r="AK164" s="66">
        <v>0.13998740000170101</v>
      </c>
      <c r="AL164" s="66">
        <v>1.3316419983468999</v>
      </c>
      <c r="AM164" s="67">
        <v>2.71181842198712</v>
      </c>
      <c r="AN164" s="11"/>
      <c r="AO164" s="69">
        <v>3.3179482705236303E-2</v>
      </c>
      <c r="AP164" s="69">
        <v>-3.5522888372724999E-2</v>
      </c>
      <c r="AQ164" s="69">
        <v>6.6709567647194504E-2</v>
      </c>
      <c r="AR164" s="69">
        <v>2.50723785538867E-2</v>
      </c>
      <c r="AS164" s="70"/>
      <c r="AT164" s="70"/>
      <c r="AU164" s="70"/>
      <c r="AV164" s="71"/>
      <c r="AW164" s="11"/>
      <c r="AX164" s="72"/>
      <c r="AY164" s="73"/>
      <c r="AZ164" s="73"/>
      <c r="BA164" s="73"/>
      <c r="BB164" s="64"/>
      <c r="BC164" s="74">
        <v>-5.1143592692460498</v>
      </c>
      <c r="BD164" s="61">
        <v>44018</v>
      </c>
      <c r="BE164" s="61">
        <v>44021</v>
      </c>
      <c r="BF164" s="70"/>
      <c r="BG164" s="61"/>
      <c r="BH164" s="11"/>
    </row>
    <row r="165" spans="1:60" x14ac:dyDescent="0.3">
      <c r="A165" s="11"/>
      <c r="B165" s="56" t="s">
        <v>616</v>
      </c>
      <c r="C165" s="56" t="s">
        <v>575</v>
      </c>
      <c r="D165" s="56" t="s">
        <v>564</v>
      </c>
      <c r="E165" s="57" t="s">
        <v>306</v>
      </c>
      <c r="F165" s="57" t="s">
        <v>26</v>
      </c>
      <c r="G165" s="58" t="s">
        <v>36</v>
      </c>
      <c r="H165" s="59" t="s">
        <v>37</v>
      </c>
      <c r="I165" s="60" t="s">
        <v>29</v>
      </c>
      <c r="J165" s="60" t="s">
        <v>1</v>
      </c>
      <c r="K165" s="11"/>
      <c r="L165" s="61">
        <v>44021</v>
      </c>
      <c r="M165" s="62">
        <v>2128.42870000005</v>
      </c>
      <c r="N165" s="63">
        <v>2128.42870000005</v>
      </c>
      <c r="O165" s="63"/>
      <c r="P165" s="64" t="str">
        <f t="shared" si="2"/>
        <v/>
      </c>
      <c r="Q165" s="61"/>
      <c r="R165" s="65">
        <v>14847653.512</v>
      </c>
      <c r="S165" s="65"/>
      <c r="T165" s="11"/>
      <c r="U165" s="66">
        <v>-3.5617993157757197E-2</v>
      </c>
      <c r="V165" s="67">
        <v>0.100411438143055</v>
      </c>
      <c r="W165" s="66">
        <v>-5.0418511127645598E-3</v>
      </c>
      <c r="X165" s="67">
        <v>1.7741934373589201</v>
      </c>
      <c r="Y165" s="66"/>
      <c r="Z165" s="67"/>
      <c r="AA165" s="66"/>
      <c r="AB165" s="67"/>
      <c r="AC165" s="66"/>
      <c r="AD165" s="67"/>
      <c r="AE165" s="66"/>
      <c r="AF165" s="68"/>
      <c r="AG165" s="66">
        <v>2.4162725541827999E-2</v>
      </c>
      <c r="AH165" s="67">
        <v>0.57476681831758503</v>
      </c>
      <c r="AI165" s="66"/>
      <c r="AJ165" s="67"/>
      <c r="AK165" s="66">
        <v>-3.9048360083143101E-2</v>
      </c>
      <c r="AL165" s="66">
        <v>-9.9276440904795898E-2</v>
      </c>
      <c r="AM165" s="67">
        <v>2.2768594905755899</v>
      </c>
      <c r="AN165" s="11"/>
      <c r="AO165" s="69">
        <v>6.4424514042912107E-2</v>
      </c>
      <c r="AP165" s="69">
        <v>-0.13071138315266601</v>
      </c>
      <c r="AQ165" s="69">
        <v>0.150570692892943</v>
      </c>
      <c r="AR165" s="69">
        <v>-0.16244769963756001</v>
      </c>
      <c r="AS165" s="70"/>
      <c r="AT165" s="70"/>
      <c r="AU165" s="70"/>
      <c r="AV165" s="71"/>
      <c r="AW165" s="11"/>
      <c r="AX165" s="72"/>
      <c r="AY165" s="73"/>
      <c r="AZ165" s="73"/>
      <c r="BA165" s="73"/>
      <c r="BB165" s="64"/>
      <c r="BC165" s="74">
        <v>-31.9714175969129</v>
      </c>
      <c r="BD165" s="61">
        <v>43894</v>
      </c>
      <c r="BE165" s="61">
        <v>43908</v>
      </c>
      <c r="BF165" s="70">
        <v>88</v>
      </c>
      <c r="BG165" s="61">
        <v>44018</v>
      </c>
      <c r="BH165" s="11"/>
    </row>
    <row r="166" spans="1:60" x14ac:dyDescent="0.3">
      <c r="A166" s="11"/>
      <c r="B166" s="56" t="s">
        <v>620</v>
      </c>
      <c r="C166" s="56" t="s">
        <v>577</v>
      </c>
      <c r="D166" s="56" t="s">
        <v>564</v>
      </c>
      <c r="E166" s="57" t="s">
        <v>309</v>
      </c>
      <c r="F166" s="57" t="s">
        <v>26</v>
      </c>
      <c r="G166" s="58" t="s">
        <v>36</v>
      </c>
      <c r="H166" s="59" t="s">
        <v>37</v>
      </c>
      <c r="I166" s="60" t="s">
        <v>29</v>
      </c>
      <c r="J166" s="60" t="s">
        <v>578</v>
      </c>
      <c r="K166" s="11"/>
      <c r="L166" s="61">
        <v>44021</v>
      </c>
      <c r="M166" s="62">
        <v>623.66119999997295</v>
      </c>
      <c r="N166" s="63">
        <v>623.66119999997295</v>
      </c>
      <c r="O166" s="63">
        <v>806.230399999768</v>
      </c>
      <c r="P166" s="64">
        <f t="shared" si="2"/>
        <v>0.77355207642896173</v>
      </c>
      <c r="Q166" s="61">
        <v>43658</v>
      </c>
      <c r="R166" s="65">
        <v>3491772.1749999998</v>
      </c>
      <c r="S166" s="65">
        <v>4097022.3750273399</v>
      </c>
      <c r="T166" s="11"/>
      <c r="U166" s="66">
        <v>-3.5585654893111503E-2</v>
      </c>
      <c r="V166" s="67">
        <v>0.103645264607621</v>
      </c>
      <c r="W166" s="66">
        <v>-4.0395042597083401E-3</v>
      </c>
      <c r="X166" s="67">
        <v>1.8744281226645401</v>
      </c>
      <c r="Y166" s="66">
        <v>-0.150154445226653</v>
      </c>
      <c r="Z166" s="67">
        <v>2.6684930895571601</v>
      </c>
      <c r="AA166" s="66">
        <v>-0.223974495704169</v>
      </c>
      <c r="AB166" s="67">
        <v>-2.17226141912397</v>
      </c>
      <c r="AC166" s="66">
        <v>-0.29019494164356702</v>
      </c>
      <c r="AD166" s="67">
        <v>-4.7335289041220703</v>
      </c>
      <c r="AE166" s="66">
        <v>-0.26857134547026401</v>
      </c>
      <c r="AF166" s="68">
        <v>-9.9094469353149197</v>
      </c>
      <c r="AG166" s="66">
        <v>2.44720650953241E-2</v>
      </c>
      <c r="AH166" s="67">
        <v>0.60570077366719499</v>
      </c>
      <c r="AI166" s="66">
        <v>-0.114074198238086</v>
      </c>
      <c r="AJ166" s="67">
        <v>2.28332265715289</v>
      </c>
      <c r="AK166" s="66">
        <v>-0.37633879999979403</v>
      </c>
      <c r="AL166" s="66">
        <v>-5.15513446417026E-2</v>
      </c>
      <c r="AM166" s="67">
        <v>-37.091726857470299</v>
      </c>
      <c r="AN166" s="11"/>
      <c r="AO166" s="69">
        <v>8.1185714054299807E-2</v>
      </c>
      <c r="AP166" s="69">
        <v>-0.13062374258064699</v>
      </c>
      <c r="AQ166" s="69">
        <v>0.151729562008841</v>
      </c>
      <c r="AR166" s="69">
        <v>-0.16157560935069301</v>
      </c>
      <c r="AS166" s="70">
        <v>5</v>
      </c>
      <c r="AT166" s="70">
        <v>7</v>
      </c>
      <c r="AU166" s="70">
        <v>6</v>
      </c>
      <c r="AV166" s="71">
        <v>6</v>
      </c>
      <c r="AW166" s="11"/>
      <c r="AX166" s="72">
        <v>0.31590599455026702</v>
      </c>
      <c r="AY166" s="73">
        <v>-0.58594011865534401</v>
      </c>
      <c r="AZ166" s="73">
        <v>-0.70797458193010199</v>
      </c>
      <c r="BA166" s="73">
        <v>-0.76150939485069102</v>
      </c>
      <c r="BB166" s="64">
        <v>3.2010045402494101E-2</v>
      </c>
      <c r="BC166" s="74">
        <v>-45.218885321111898</v>
      </c>
      <c r="BD166" s="61">
        <v>43658</v>
      </c>
      <c r="BE166" s="61">
        <v>43908</v>
      </c>
      <c r="BF166" s="70"/>
      <c r="BG166" s="61"/>
      <c r="BH166" s="11"/>
    </row>
    <row r="167" spans="1:60" x14ac:dyDescent="0.3">
      <c r="A167" s="11"/>
      <c r="B167" s="56" t="s">
        <v>623</v>
      </c>
      <c r="C167" s="56" t="s">
        <v>580</v>
      </c>
      <c r="D167" s="56" t="s">
        <v>581</v>
      </c>
      <c r="E167" s="57" t="s">
        <v>73</v>
      </c>
      <c r="F167" s="57" t="s">
        <v>236</v>
      </c>
      <c r="G167" s="58" t="s">
        <v>36</v>
      </c>
      <c r="H167" s="59" t="s">
        <v>37</v>
      </c>
      <c r="I167" s="60" t="s">
        <v>29</v>
      </c>
      <c r="J167" s="60" t="s">
        <v>582</v>
      </c>
      <c r="K167" s="11"/>
      <c r="L167" s="61">
        <v>44021</v>
      </c>
      <c r="M167" s="62">
        <v>837.48709999956202</v>
      </c>
      <c r="N167" s="63">
        <v>837.48709999956202</v>
      </c>
      <c r="O167" s="63">
        <v>1120.1030000001199</v>
      </c>
      <c r="P167" s="64">
        <f t="shared" si="2"/>
        <v>0.74768757873112779</v>
      </c>
      <c r="Q167" s="61">
        <v>43756</v>
      </c>
      <c r="R167" s="65">
        <v>582724.22121972695</v>
      </c>
      <c r="S167" s="65">
        <v>657848.69083984406</v>
      </c>
      <c r="T167" s="11"/>
      <c r="U167" s="66">
        <v>-3.68497197914621E-2</v>
      </c>
      <c r="V167" s="67">
        <v>-2.2761225227441201E-2</v>
      </c>
      <c r="W167" s="66">
        <v>-2.4826267940625299E-2</v>
      </c>
      <c r="X167" s="67">
        <v>-0.204248245427152</v>
      </c>
      <c r="Y167" s="66">
        <v>-0.201742772492289</v>
      </c>
      <c r="Z167" s="67">
        <v>-2.4903396370064002</v>
      </c>
      <c r="AA167" s="66">
        <v>-0.241019972493523</v>
      </c>
      <c r="AB167" s="67">
        <v>-3.8768090980593102</v>
      </c>
      <c r="AC167" s="66">
        <v>-0.306560699229594</v>
      </c>
      <c r="AD167" s="67">
        <v>-6.3701046627247697</v>
      </c>
      <c r="AE167" s="66">
        <v>-0.26634014869341599</v>
      </c>
      <c r="AF167" s="68">
        <v>-9.6863272576301807</v>
      </c>
      <c r="AG167" s="66">
        <v>1.6085949941043499E-2</v>
      </c>
      <c r="AH167" s="67">
        <v>-0.23291074176086099</v>
      </c>
      <c r="AI167" s="66">
        <v>-0.158523290626326</v>
      </c>
      <c r="AJ167" s="67">
        <v>-2.1615865816711399</v>
      </c>
      <c r="AK167" s="66">
        <v>-0.162512900000438</v>
      </c>
      <c r="AL167" s="66">
        <v>-1.3549629007684401E-2</v>
      </c>
      <c r="AM167" s="67">
        <v>-52.842359136440798</v>
      </c>
      <c r="AN167" s="11"/>
      <c r="AO167" s="69">
        <v>8.1864096617209697E-2</v>
      </c>
      <c r="AP167" s="69">
        <v>-0.13747523668731401</v>
      </c>
      <c r="AQ167" s="69">
        <v>0.12966954124567601</v>
      </c>
      <c r="AR167" s="69">
        <v>-0.15783174873009601</v>
      </c>
      <c r="AS167" s="70">
        <v>5</v>
      </c>
      <c r="AT167" s="70">
        <v>7</v>
      </c>
      <c r="AU167" s="70">
        <v>3</v>
      </c>
      <c r="AV167" s="71">
        <v>9</v>
      </c>
      <c r="AW167" s="11"/>
      <c r="AX167" s="72">
        <v>0.33253244469000498</v>
      </c>
      <c r="AY167" s="73">
        <v>-0.52559212560663604</v>
      </c>
      <c r="AZ167" s="73">
        <v>-1.8743563062962501</v>
      </c>
      <c r="BA167" s="73">
        <v>-0.69527206892053095</v>
      </c>
      <c r="BB167" s="64">
        <v>3.3755374887005002E-2</v>
      </c>
      <c r="BC167" s="74">
        <v>-44.240842136903701</v>
      </c>
      <c r="BD167" s="61">
        <v>43756</v>
      </c>
      <c r="BE167" s="61">
        <v>43914</v>
      </c>
      <c r="BF167" s="70"/>
      <c r="BG167" s="61"/>
      <c r="BH167" s="11"/>
    </row>
    <row r="168" spans="1:60" x14ac:dyDescent="0.3">
      <c r="A168" s="11"/>
      <c r="B168" s="56" t="s">
        <v>626</v>
      </c>
      <c r="C168" s="56" t="s">
        <v>584</v>
      </c>
      <c r="D168" s="56" t="s">
        <v>581</v>
      </c>
      <c r="E168" s="57" t="s">
        <v>245</v>
      </c>
      <c r="F168" s="57" t="s">
        <v>236</v>
      </c>
      <c r="G168" s="58" t="s">
        <v>36</v>
      </c>
      <c r="H168" s="59" t="s">
        <v>37</v>
      </c>
      <c r="I168" s="60" t="s">
        <v>29</v>
      </c>
      <c r="J168" s="60" t="s">
        <v>1</v>
      </c>
      <c r="K168" s="11"/>
      <c r="L168" s="61">
        <v>44021</v>
      </c>
      <c r="M168" s="62">
        <v>769.23639999982004</v>
      </c>
      <c r="N168" s="63">
        <v>769.23639999982004</v>
      </c>
      <c r="O168" s="63">
        <v>1017.6771999998</v>
      </c>
      <c r="P168" s="64">
        <f t="shared" si="2"/>
        <v>0.75587465259118625</v>
      </c>
      <c r="Q168" s="61">
        <v>43756</v>
      </c>
      <c r="R168" s="65">
        <v>86670.501000000004</v>
      </c>
      <c r="S168" s="65">
        <v>89716.267114501999</v>
      </c>
      <c r="T168" s="11"/>
      <c r="U168" s="66">
        <v>-3.6810094033171502E-2</v>
      </c>
      <c r="V168" s="67">
        <v>-1.87986493983772E-2</v>
      </c>
      <c r="W168" s="66">
        <v>-2.36232145834947E-2</v>
      </c>
      <c r="X168" s="67">
        <v>-8.39429097140965E-2</v>
      </c>
      <c r="Y168" s="66">
        <v>-0.19574992979410999</v>
      </c>
      <c r="Z168" s="67">
        <v>-1.89105536718853</v>
      </c>
      <c r="AA168" s="66">
        <v>-0.22951765299687399</v>
      </c>
      <c r="AB168" s="67">
        <v>-2.7265771483944299</v>
      </c>
      <c r="AC168" s="66"/>
      <c r="AD168" s="67"/>
      <c r="AE168" s="66"/>
      <c r="AF168" s="68"/>
      <c r="AG168" s="66">
        <v>1.6461886332763201E-2</v>
      </c>
      <c r="AH168" s="67">
        <v>-0.19531710258888799</v>
      </c>
      <c r="AI168" s="66">
        <v>-0.15189229762385401</v>
      </c>
      <c r="AJ168" s="67">
        <v>-1.4984872814238801</v>
      </c>
      <c r="AK168" s="66">
        <v>-0.230763600000646</v>
      </c>
      <c r="AL168" s="66">
        <v>-0.22006811049504901</v>
      </c>
      <c r="AM168" s="67">
        <v>-2.83854735418572</v>
      </c>
      <c r="AN168" s="11"/>
      <c r="AO168" s="69">
        <v>8.1908556994749193E-2</v>
      </c>
      <c r="AP168" s="69">
        <v>-0.13736885219084799</v>
      </c>
      <c r="AQ168" s="69">
        <v>0.13106318180871299</v>
      </c>
      <c r="AR168" s="69">
        <v>-0.156758082648594</v>
      </c>
      <c r="AS168" s="70">
        <v>5</v>
      </c>
      <c r="AT168" s="70">
        <v>7</v>
      </c>
      <c r="AU168" s="70">
        <v>4</v>
      </c>
      <c r="AV168" s="71">
        <v>8</v>
      </c>
      <c r="AW168" s="11"/>
      <c r="AX168" s="72">
        <v>0.33246753093553699</v>
      </c>
      <c r="AY168" s="73">
        <v>-0.48964241094927302</v>
      </c>
      <c r="AZ168" s="73">
        <v>-1.37802040343377</v>
      </c>
      <c r="BA168" s="73">
        <v>-0.64873246028946596</v>
      </c>
      <c r="BB168" s="64">
        <v>3.3751109142394903E-2</v>
      </c>
      <c r="BC168" s="74">
        <v>-43.877616595884298</v>
      </c>
      <c r="BD168" s="61">
        <v>43756</v>
      </c>
      <c r="BE168" s="61">
        <v>43914</v>
      </c>
      <c r="BF168" s="70"/>
      <c r="BG168" s="61"/>
      <c r="BH168" s="11"/>
    </row>
    <row r="169" spans="1:60" x14ac:dyDescent="0.3">
      <c r="A169" s="11"/>
      <c r="B169" s="56" t="s">
        <v>628</v>
      </c>
      <c r="C169" s="56" t="s">
        <v>586</v>
      </c>
      <c r="D169" s="56" t="s">
        <v>581</v>
      </c>
      <c r="E169" s="57" t="s">
        <v>330</v>
      </c>
      <c r="F169" s="57" t="s">
        <v>236</v>
      </c>
      <c r="G169" s="58" t="s">
        <v>36</v>
      </c>
      <c r="H169" s="59" t="s">
        <v>37</v>
      </c>
      <c r="I169" s="60" t="s">
        <v>29</v>
      </c>
      <c r="J169" s="60" t="s">
        <v>587</v>
      </c>
      <c r="K169" s="11"/>
      <c r="L169" s="61">
        <v>44021</v>
      </c>
      <c r="M169" s="62">
        <v>590.66359999962197</v>
      </c>
      <c r="N169" s="63">
        <v>590.66359999962197</v>
      </c>
      <c r="O169" s="63">
        <v>798.63819999992802</v>
      </c>
      <c r="P169" s="64">
        <f t="shared" si="2"/>
        <v>0.73958846446322657</v>
      </c>
      <c r="Q169" s="61">
        <v>43756</v>
      </c>
      <c r="R169" s="65">
        <v>2070120.2690000001</v>
      </c>
      <c r="S169" s="65">
        <v>2360855.7438203101</v>
      </c>
      <c r="T169" s="11"/>
      <c r="U169" s="66">
        <v>-3.6889393129968098E-2</v>
      </c>
      <c r="V169" s="67">
        <v>-2.6728559078037499E-2</v>
      </c>
      <c r="W169" s="66">
        <v>-2.6027944350062199E-2</v>
      </c>
      <c r="X169" s="67">
        <v>-0.32441588637084401</v>
      </c>
      <c r="Y169" s="66">
        <v>-0.20769151317916101</v>
      </c>
      <c r="Z169" s="67">
        <v>-3.0852137056936</v>
      </c>
      <c r="AA169" s="66">
        <v>-0.25280162893526698</v>
      </c>
      <c r="AB169" s="67">
        <v>-5.0549747422337497</v>
      </c>
      <c r="AC169" s="66">
        <v>-0.33017295802827001</v>
      </c>
      <c r="AD169" s="67">
        <v>-8.73133054259233</v>
      </c>
      <c r="AE169" s="66">
        <v>-0.30473176435771199</v>
      </c>
      <c r="AF169" s="68">
        <v>-13.5254888240597</v>
      </c>
      <c r="AG169" s="66">
        <v>1.5710171672253598E-2</v>
      </c>
      <c r="AH169" s="67">
        <v>-0.27048856863984799</v>
      </c>
      <c r="AI169" s="66">
        <v>-0.165102969912405</v>
      </c>
      <c r="AJ169" s="67">
        <v>-2.8195545102789801</v>
      </c>
      <c r="AK169" s="66">
        <v>-0.41136131707055001</v>
      </c>
      <c r="AL169" s="66">
        <v>-6.2536223163988297E-2</v>
      </c>
      <c r="AM169" s="67">
        <v>-37.365061753429501</v>
      </c>
      <c r="AN169" s="11"/>
      <c r="AO169" s="69">
        <v>8.1819554345274798E-2</v>
      </c>
      <c r="AP169" s="69">
        <v>-0.13758165343097101</v>
      </c>
      <c r="AQ169" s="69">
        <v>0.12827740370456001</v>
      </c>
      <c r="AR169" s="69">
        <v>-0.158903850191564</v>
      </c>
      <c r="AS169" s="70">
        <v>5</v>
      </c>
      <c r="AT169" s="70">
        <v>7</v>
      </c>
      <c r="AU169" s="70">
        <v>1</v>
      </c>
      <c r="AV169" s="71">
        <v>11</v>
      </c>
      <c r="AW169" s="11"/>
      <c r="AX169" s="72">
        <v>0.33260175952571402</v>
      </c>
      <c r="AY169" s="73">
        <v>-0.56244598267858203</v>
      </c>
      <c r="AZ169" s="73">
        <v>-2.3821492841270802</v>
      </c>
      <c r="BA169" s="73">
        <v>-0.74283289875984304</v>
      </c>
      <c r="BB169" s="64">
        <v>3.3760116604316902E-2</v>
      </c>
      <c r="BC169" s="74">
        <v>-44.6017483260948</v>
      </c>
      <c r="BD169" s="61">
        <v>43756</v>
      </c>
      <c r="BE169" s="61">
        <v>43914</v>
      </c>
      <c r="BF169" s="70"/>
      <c r="BG169" s="61"/>
      <c r="BH169" s="11"/>
    </row>
    <row r="170" spans="1:60" x14ac:dyDescent="0.3">
      <c r="A170" s="11"/>
      <c r="B170" s="56" t="s">
        <v>631</v>
      </c>
      <c r="C170" s="56" t="s">
        <v>589</v>
      </c>
      <c r="D170" s="56" t="s">
        <v>581</v>
      </c>
      <c r="E170" s="57" t="s">
        <v>590</v>
      </c>
      <c r="F170" s="57" t="s">
        <v>236</v>
      </c>
      <c r="G170" s="58" t="s">
        <v>36</v>
      </c>
      <c r="H170" s="59" t="s">
        <v>37</v>
      </c>
      <c r="I170" s="60" t="s">
        <v>29</v>
      </c>
      <c r="J170" s="60" t="s">
        <v>591</v>
      </c>
      <c r="K170" s="11"/>
      <c r="L170" s="61">
        <v>44021</v>
      </c>
      <c r="M170" s="62">
        <v>669.76499999966495</v>
      </c>
      <c r="N170" s="63">
        <v>669.76499999966495</v>
      </c>
      <c r="O170" s="63">
        <v>903.62110000010603</v>
      </c>
      <c r="P170" s="64">
        <f t="shared" si="2"/>
        <v>0.74120115167694334</v>
      </c>
      <c r="Q170" s="61">
        <v>43756</v>
      </c>
      <c r="R170" s="65">
        <v>54127.696000000004</v>
      </c>
      <c r="S170" s="65">
        <v>75090.052190795905</v>
      </c>
      <c r="T170" s="11"/>
      <c r="U170" s="66">
        <v>-3.6881403391817003E-2</v>
      </c>
      <c r="V170" s="67">
        <v>-2.5929585262929301E-2</v>
      </c>
      <c r="W170" s="66">
        <v>-2.5787578012568702E-2</v>
      </c>
      <c r="X170" s="67">
        <v>-0.30037925262149701</v>
      </c>
      <c r="Y170" s="66">
        <v>-0.20650547863362601</v>
      </c>
      <c r="Z170" s="67">
        <v>-2.96661025114008</v>
      </c>
      <c r="AA170" s="66">
        <v>-0.25122886271215999</v>
      </c>
      <c r="AB170" s="67">
        <v>-4.8976981199230103</v>
      </c>
      <c r="AC170" s="66">
        <v>-0.33078114950447302</v>
      </c>
      <c r="AD170" s="67">
        <v>-8.7921496902126801</v>
      </c>
      <c r="AE170" s="66">
        <v>-0.33023500000010197</v>
      </c>
      <c r="AF170" s="68">
        <v>-16.0758123882988</v>
      </c>
      <c r="AG170" s="66">
        <v>1.5785383573529502E-2</v>
      </c>
      <c r="AH170" s="67">
        <v>-0.26296737851225799</v>
      </c>
      <c r="AI170" s="66">
        <v>-0.16379134692397199</v>
      </c>
      <c r="AJ170" s="67">
        <v>-2.6883922114357102</v>
      </c>
      <c r="AK170" s="66">
        <v>-0.33023500000010197</v>
      </c>
      <c r="AL170" s="66">
        <v>-4.7670022971942699E-2</v>
      </c>
      <c r="AM170" s="67">
        <v>-29.252430046355599</v>
      </c>
      <c r="AN170" s="11"/>
      <c r="AO170" s="69">
        <v>8.1828502274293002E-2</v>
      </c>
      <c r="AP170" s="69">
        <v>-0.13756037166153001</v>
      </c>
      <c r="AQ170" s="69">
        <v>0.12855575581313999</v>
      </c>
      <c r="AR170" s="69">
        <v>-0.15868951231183001</v>
      </c>
      <c r="AS170" s="70">
        <v>5</v>
      </c>
      <c r="AT170" s="70">
        <v>7</v>
      </c>
      <c r="AU170" s="70">
        <v>2</v>
      </c>
      <c r="AV170" s="71">
        <v>10</v>
      </c>
      <c r="AW170" s="11"/>
      <c r="AX170" s="72">
        <v>0.332593893649755</v>
      </c>
      <c r="AY170" s="73">
        <v>-0.55756828122048296</v>
      </c>
      <c r="AZ170" s="73">
        <v>-2.3150770910760898</v>
      </c>
      <c r="BA170" s="73">
        <v>-0.73658513042573803</v>
      </c>
      <c r="BB170" s="64">
        <v>3.3759823862819803E-2</v>
      </c>
      <c r="BC170" s="74">
        <v>-44.529759209952303</v>
      </c>
      <c r="BD170" s="61">
        <v>43756</v>
      </c>
      <c r="BE170" s="61">
        <v>43914</v>
      </c>
      <c r="BF170" s="70"/>
      <c r="BG170" s="61"/>
      <c r="BH170" s="11"/>
    </row>
    <row r="171" spans="1:60" x14ac:dyDescent="0.3">
      <c r="A171" s="11"/>
      <c r="B171" s="56" t="s">
        <v>634</v>
      </c>
      <c r="C171" s="56" t="s">
        <v>593</v>
      </c>
      <c r="D171" s="56" t="s">
        <v>581</v>
      </c>
      <c r="E171" s="57" t="s">
        <v>56</v>
      </c>
      <c r="F171" s="57" t="s">
        <v>236</v>
      </c>
      <c r="G171" s="58" t="s">
        <v>36</v>
      </c>
      <c r="H171" s="59" t="s">
        <v>37</v>
      </c>
      <c r="I171" s="60" t="s">
        <v>29</v>
      </c>
      <c r="J171" s="60" t="s">
        <v>594</v>
      </c>
      <c r="K171" s="11"/>
      <c r="L171" s="61">
        <v>44021</v>
      </c>
      <c r="M171" s="62">
        <v>939.63860000017996</v>
      </c>
      <c r="N171" s="63">
        <v>939.63860000017996</v>
      </c>
      <c r="O171" s="63">
        <v>939.63860000017996</v>
      </c>
      <c r="P171" s="64">
        <f t="shared" si="2"/>
        <v>1</v>
      </c>
      <c r="Q171" s="61">
        <v>44021</v>
      </c>
      <c r="R171" s="65">
        <v>0</v>
      </c>
      <c r="S171" s="65">
        <v>0</v>
      </c>
      <c r="T171" s="11"/>
      <c r="U171" s="66">
        <v>0</v>
      </c>
      <c r="V171" s="67">
        <v>3.66221075391877</v>
      </c>
      <c r="W171" s="66">
        <v>0</v>
      </c>
      <c r="X171" s="67">
        <v>2.27837854863537</v>
      </c>
      <c r="Y171" s="66">
        <v>0</v>
      </c>
      <c r="Z171" s="67">
        <v>17.6839376122225</v>
      </c>
      <c r="AA171" s="66">
        <v>0</v>
      </c>
      <c r="AB171" s="67">
        <v>20.225188151293001</v>
      </c>
      <c r="AC171" s="66">
        <v>-0.10534756618930299</v>
      </c>
      <c r="AD171" s="67">
        <v>13.7512086413044</v>
      </c>
      <c r="AE171" s="66">
        <v>-2.8475077677285299E-2</v>
      </c>
      <c r="AF171" s="68">
        <v>14.1001798439829</v>
      </c>
      <c r="AG171" s="66">
        <v>0</v>
      </c>
      <c r="AH171" s="67">
        <v>-1.84150573586521</v>
      </c>
      <c r="AI171" s="66">
        <v>0</v>
      </c>
      <c r="AJ171" s="67">
        <v>13.6907424809615</v>
      </c>
      <c r="AK171" s="66">
        <v>-6.0361400000183502E-2</v>
      </c>
      <c r="AL171" s="66">
        <v>-7.5580947604976202E-3</v>
      </c>
      <c r="AM171" s="67">
        <v>-2.2650700463636899</v>
      </c>
      <c r="AN171" s="11"/>
      <c r="AO171" s="69">
        <v>0</v>
      </c>
      <c r="AP171" s="69">
        <v>0</v>
      </c>
      <c r="AQ171" s="69">
        <v>0</v>
      </c>
      <c r="AR171" s="69">
        <v>0</v>
      </c>
      <c r="AS171" s="70">
        <v>0</v>
      </c>
      <c r="AT171" s="70">
        <v>0</v>
      </c>
      <c r="AU171" s="70">
        <v>7</v>
      </c>
      <c r="AV171" s="71">
        <v>5</v>
      </c>
      <c r="AW171" s="11"/>
      <c r="AX171" s="72">
        <v>0</v>
      </c>
      <c r="AY171" s="73">
        <v>-115.357016523136</v>
      </c>
      <c r="AZ171" s="73">
        <v>0.52607977638217596</v>
      </c>
      <c r="BA171" s="73">
        <v>-15.9646500268718</v>
      </c>
      <c r="BB171" s="64">
        <v>0</v>
      </c>
      <c r="BC171" s="74">
        <v>0</v>
      </c>
      <c r="BD171" s="61">
        <v>43656</v>
      </c>
      <c r="BE171" s="61"/>
      <c r="BF171" s="70"/>
      <c r="BG171" s="61"/>
      <c r="BH171" s="11"/>
    </row>
    <row r="172" spans="1:60" x14ac:dyDescent="0.3">
      <c r="A172" s="11"/>
      <c r="B172" s="56" t="s">
        <v>638</v>
      </c>
      <c r="C172" s="56" t="s">
        <v>596</v>
      </c>
      <c r="D172" s="56" t="s">
        <v>581</v>
      </c>
      <c r="E172" s="57" t="s">
        <v>159</v>
      </c>
      <c r="F172" s="57" t="s">
        <v>236</v>
      </c>
      <c r="G172" s="58" t="s">
        <v>36</v>
      </c>
      <c r="H172" s="59" t="s">
        <v>37</v>
      </c>
      <c r="I172" s="60" t="s">
        <v>29</v>
      </c>
      <c r="J172" s="60" t="s">
        <v>597</v>
      </c>
      <c r="K172" s="11"/>
      <c r="L172" s="61">
        <v>44021</v>
      </c>
      <c r="M172" s="62">
        <v>1014.0209999997199</v>
      </c>
      <c r="N172" s="63">
        <v>1014.0209999997199</v>
      </c>
      <c r="O172" s="63">
        <v>1014.0209999997199</v>
      </c>
      <c r="P172" s="64">
        <f t="shared" si="2"/>
        <v>1</v>
      </c>
      <c r="Q172" s="61">
        <v>44021</v>
      </c>
      <c r="R172" s="65">
        <v>0</v>
      </c>
      <c r="S172" s="65">
        <v>0</v>
      </c>
      <c r="T172" s="11"/>
      <c r="U172" s="66">
        <v>0</v>
      </c>
      <c r="V172" s="67">
        <v>3.66221075391877</v>
      </c>
      <c r="W172" s="66">
        <v>0</v>
      </c>
      <c r="X172" s="67">
        <v>2.27837854863537</v>
      </c>
      <c r="Y172" s="66">
        <v>0</v>
      </c>
      <c r="Z172" s="67">
        <v>17.6839376122225</v>
      </c>
      <c r="AA172" s="66">
        <v>0</v>
      </c>
      <c r="AB172" s="67">
        <v>20.225188151293001</v>
      </c>
      <c r="AC172" s="66">
        <v>0</v>
      </c>
      <c r="AD172" s="67">
        <v>24.2859652602347</v>
      </c>
      <c r="AE172" s="66">
        <v>1.40209999990475E-2</v>
      </c>
      <c r="AF172" s="68">
        <v>18.349787611630699</v>
      </c>
      <c r="AG172" s="66">
        <v>0</v>
      </c>
      <c r="AH172" s="67">
        <v>-1.84150573586521</v>
      </c>
      <c r="AI172" s="66">
        <v>0</v>
      </c>
      <c r="AJ172" s="67">
        <v>13.6907424809615</v>
      </c>
      <c r="AK172" s="66">
        <v>1.40209999990475E-2</v>
      </c>
      <c r="AL172" s="66">
        <v>1.6981282860797399E-3</v>
      </c>
      <c r="AM172" s="67">
        <v>5.1731699535594098</v>
      </c>
      <c r="AN172" s="11"/>
      <c r="AO172" s="69">
        <v>0</v>
      </c>
      <c r="AP172" s="69">
        <v>0</v>
      </c>
      <c r="AQ172" s="69">
        <v>0</v>
      </c>
      <c r="AR172" s="69">
        <v>0</v>
      </c>
      <c r="AS172" s="70">
        <v>0</v>
      </c>
      <c r="AT172" s="70">
        <v>0</v>
      </c>
      <c r="AU172" s="70">
        <v>7</v>
      </c>
      <c r="AV172" s="71">
        <v>5</v>
      </c>
      <c r="AW172" s="11"/>
      <c r="AX172" s="72">
        <v>0</v>
      </c>
      <c r="AY172" s="73">
        <v>-115.357016523136</v>
      </c>
      <c r="AZ172" s="73">
        <v>0.52607977638217596</v>
      </c>
      <c r="BA172" s="73">
        <v>-15.9646500268718</v>
      </c>
      <c r="BB172" s="64">
        <v>0</v>
      </c>
      <c r="BC172" s="74">
        <v>0</v>
      </c>
      <c r="BD172" s="61">
        <v>43656</v>
      </c>
      <c r="BE172" s="61"/>
      <c r="BF172" s="70"/>
      <c r="BG172" s="61"/>
      <c r="BH172" s="11"/>
    </row>
    <row r="173" spans="1:60" x14ac:dyDescent="0.3">
      <c r="A173" s="11"/>
      <c r="B173" s="56" t="s">
        <v>641</v>
      </c>
      <c r="C173" s="56" t="s">
        <v>599</v>
      </c>
      <c r="D173" s="56" t="s">
        <v>581</v>
      </c>
      <c r="E173" s="57" t="s">
        <v>254</v>
      </c>
      <c r="F173" s="57" t="s">
        <v>236</v>
      </c>
      <c r="G173" s="58" t="s">
        <v>36</v>
      </c>
      <c r="H173" s="59" t="s">
        <v>37</v>
      </c>
      <c r="I173" s="60" t="s">
        <v>29</v>
      </c>
      <c r="J173" s="60" t="s">
        <v>1</v>
      </c>
      <c r="K173" s="11"/>
      <c r="L173" s="61">
        <v>44021</v>
      </c>
      <c r="M173" s="62">
        <v>921.42389999982004</v>
      </c>
      <c r="N173" s="63">
        <v>921.42389999982004</v>
      </c>
      <c r="O173" s="63">
        <v>1220.7882000003001</v>
      </c>
      <c r="P173" s="64">
        <f t="shared" si="2"/>
        <v>0.75477785581445944</v>
      </c>
      <c r="Q173" s="61">
        <v>43756</v>
      </c>
      <c r="R173" s="65">
        <v>1133929.1459999999</v>
      </c>
      <c r="S173" s="65">
        <v>1297757.4102324201</v>
      </c>
      <c r="T173" s="11"/>
      <c r="U173" s="66">
        <v>-3.6815502373428899E-2</v>
      </c>
      <c r="V173" s="67">
        <v>-1.9339483424119001E-2</v>
      </c>
      <c r="W173" s="66">
        <v>-2.3783715749232201E-2</v>
      </c>
      <c r="X173" s="67">
        <v>-9.9993026287847897E-2</v>
      </c>
      <c r="Y173" s="66">
        <v>-0.19655157440138299</v>
      </c>
      <c r="Z173" s="67">
        <v>-1.97121982791577</v>
      </c>
      <c r="AA173" s="66">
        <v>-0.23106139315583299</v>
      </c>
      <c r="AB173" s="67">
        <v>-2.8809511642903098</v>
      </c>
      <c r="AC173" s="66">
        <v>-0.28826910361647601</v>
      </c>
      <c r="AD173" s="67">
        <v>-4.5409451014129401</v>
      </c>
      <c r="AE173" s="66">
        <v>-0.23707991840172299</v>
      </c>
      <c r="AF173" s="68">
        <v>-6.7603042284608801</v>
      </c>
      <c r="AG173" s="66">
        <v>1.6411744843935601E-2</v>
      </c>
      <c r="AH173" s="67">
        <v>-0.20033125147165301</v>
      </c>
      <c r="AI173" s="66">
        <v>-0.15277948517992601</v>
      </c>
      <c r="AJ173" s="67">
        <v>-1.58720603703114</v>
      </c>
      <c r="AK173" s="66">
        <v>-7.85760999997729E-2</v>
      </c>
      <c r="AL173" s="66">
        <v>-1.7635940315813101E-2</v>
      </c>
      <c r="AM173" s="67">
        <v>-16.661112547910299</v>
      </c>
      <c r="AN173" s="11"/>
      <c r="AO173" s="69">
        <v>8.1902650246774997E-2</v>
      </c>
      <c r="AP173" s="69">
        <v>-0.13738307440231401</v>
      </c>
      <c r="AQ173" s="69">
        <v>0.13087733210340999</v>
      </c>
      <c r="AR173" s="69">
        <v>-0.15690130501025101</v>
      </c>
      <c r="AS173" s="70">
        <v>5</v>
      </c>
      <c r="AT173" s="70">
        <v>7</v>
      </c>
      <c r="AU173" s="70">
        <v>4</v>
      </c>
      <c r="AV173" s="71">
        <v>8</v>
      </c>
      <c r="AW173" s="11"/>
      <c r="AX173" s="72">
        <v>0.33247626127675201</v>
      </c>
      <c r="AY173" s="73">
        <v>-0.494466625261339</v>
      </c>
      <c r="AZ173" s="73">
        <v>-1.4446685124785299</v>
      </c>
      <c r="BA173" s="73">
        <v>-0.65498726651640005</v>
      </c>
      <c r="BB173" s="64">
        <v>3.3751685056013198E-2</v>
      </c>
      <c r="BC173" s="74">
        <v>-43.926186376949801</v>
      </c>
      <c r="BD173" s="61">
        <v>43756</v>
      </c>
      <c r="BE173" s="61">
        <v>43914</v>
      </c>
      <c r="BF173" s="70"/>
      <c r="BG173" s="61"/>
      <c r="BH173" s="11"/>
    </row>
    <row r="174" spans="1:60" x14ac:dyDescent="0.3">
      <c r="A174" s="11"/>
      <c r="B174" s="56" t="s">
        <v>644</v>
      </c>
      <c r="C174" s="56" t="s">
        <v>601</v>
      </c>
      <c r="D174" s="56" t="s">
        <v>602</v>
      </c>
      <c r="E174" s="57" t="s">
        <v>73</v>
      </c>
      <c r="F174" s="57" t="s">
        <v>236</v>
      </c>
      <c r="G174" s="58" t="s">
        <v>111</v>
      </c>
      <c r="H174" s="59" t="s">
        <v>603</v>
      </c>
      <c r="I174" s="60" t="s">
        <v>29</v>
      </c>
      <c r="J174" s="60" t="s">
        <v>604</v>
      </c>
      <c r="K174" s="11"/>
      <c r="L174" s="61">
        <v>44021</v>
      </c>
      <c r="M174" s="62">
        <v>1773.1217000000199</v>
      </c>
      <c r="N174" s="63">
        <v>1773.1217000000199</v>
      </c>
      <c r="O174" s="63">
        <v>1813.2181000001699</v>
      </c>
      <c r="P174" s="64">
        <f t="shared" si="2"/>
        <v>0.97788660944861172</v>
      </c>
      <c r="Q174" s="61">
        <v>44006</v>
      </c>
      <c r="R174" s="65">
        <v>436131.758080078</v>
      </c>
      <c r="S174" s="65">
        <v>405409.95298925799</v>
      </c>
      <c r="T174" s="11"/>
      <c r="U174" s="66">
        <v>-6.1078969874870399E-3</v>
      </c>
      <c r="V174" s="67">
        <v>3.0514210551700698</v>
      </c>
      <c r="W174" s="66">
        <v>1.4515153401589501E-2</v>
      </c>
      <c r="X174" s="67">
        <v>3.72989388879432</v>
      </c>
      <c r="Y174" s="66">
        <v>5.3049628491862698E-2</v>
      </c>
      <c r="Z174" s="67">
        <v>22.9889004614088</v>
      </c>
      <c r="AA174" s="66">
        <v>0.13050255710011699</v>
      </c>
      <c r="AB174" s="67">
        <v>33.275443861319197</v>
      </c>
      <c r="AC174" s="66">
        <v>0.24937637638679</v>
      </c>
      <c r="AD174" s="67">
        <v>49.223602898942801</v>
      </c>
      <c r="AE174" s="66">
        <v>0.203963572586945</v>
      </c>
      <c r="AF174" s="68">
        <v>37.344044870405902</v>
      </c>
      <c r="AG174" s="66">
        <v>-1.7840399772467201E-2</v>
      </c>
      <c r="AH174" s="67">
        <v>-3.6255457131119302</v>
      </c>
      <c r="AI174" s="66">
        <v>6.5333122964148102E-2</v>
      </c>
      <c r="AJ174" s="67">
        <v>20.2240547773836</v>
      </c>
      <c r="AK174" s="66">
        <v>0.73114151818444995</v>
      </c>
      <c r="AL174" s="66">
        <v>5.7276074323453899E-2</v>
      </c>
      <c r="AM174" s="67">
        <v>91.943285672576195</v>
      </c>
      <c r="AN174" s="11"/>
      <c r="AO174" s="69">
        <v>1.88144705189188E-2</v>
      </c>
      <c r="AP174" s="69">
        <v>-2.2218347958187199E-2</v>
      </c>
      <c r="AQ174" s="69">
        <v>6.1940056515595601E-2</v>
      </c>
      <c r="AR174" s="69">
        <v>-3.6485305347923699E-2</v>
      </c>
      <c r="AS174" s="70">
        <v>8</v>
      </c>
      <c r="AT174" s="70">
        <v>4</v>
      </c>
      <c r="AU174" s="70">
        <v>7</v>
      </c>
      <c r="AV174" s="71">
        <v>5</v>
      </c>
      <c r="AW174" s="11"/>
      <c r="AX174" s="72">
        <v>8.8602359633368905E-2</v>
      </c>
      <c r="AY174" s="73">
        <v>1.2959609112331201</v>
      </c>
      <c r="AZ174" s="73">
        <v>0.93156958717099803</v>
      </c>
      <c r="BA174" s="73">
        <v>2.00361279243225</v>
      </c>
      <c r="BB174" s="64">
        <v>9.1558911654010394E-3</v>
      </c>
      <c r="BC174" s="74">
        <v>-9.4939831364754408</v>
      </c>
      <c r="BD174" s="61">
        <v>43899</v>
      </c>
      <c r="BE174" s="61">
        <v>43914</v>
      </c>
      <c r="BF174" s="70">
        <v>73</v>
      </c>
      <c r="BG174" s="61">
        <v>44000</v>
      </c>
      <c r="BH174" s="11"/>
    </row>
    <row r="175" spans="1:60" x14ac:dyDescent="0.3">
      <c r="A175" s="11"/>
      <c r="B175" s="56" t="s">
        <v>646</v>
      </c>
      <c r="C175" s="56" t="s">
        <v>606</v>
      </c>
      <c r="D175" s="56" t="s">
        <v>602</v>
      </c>
      <c r="E175" s="57" t="s">
        <v>245</v>
      </c>
      <c r="F175" s="57" t="s">
        <v>236</v>
      </c>
      <c r="G175" s="58" t="s">
        <v>111</v>
      </c>
      <c r="H175" s="59" t="s">
        <v>603</v>
      </c>
      <c r="I175" s="60" t="s">
        <v>29</v>
      </c>
      <c r="J175" s="60" t="s">
        <v>1</v>
      </c>
      <c r="K175" s="11"/>
      <c r="L175" s="61">
        <v>44021</v>
      </c>
      <c r="M175" s="62">
        <v>1125.6798000000399</v>
      </c>
      <c r="N175" s="63">
        <v>1125.6798000000399</v>
      </c>
      <c r="O175" s="63"/>
      <c r="P175" s="64" t="str">
        <f t="shared" si="2"/>
        <v/>
      </c>
      <c r="Q175" s="61"/>
      <c r="R175" s="65">
        <v>150212.90299999999</v>
      </c>
      <c r="S175" s="65"/>
      <c r="T175" s="11"/>
      <c r="U175" s="66">
        <v>-6.0670115526590997E-3</v>
      </c>
      <c r="V175" s="67">
        <v>3.05550959865286</v>
      </c>
      <c r="W175" s="66">
        <v>1.5766729500683099E-2</v>
      </c>
      <c r="X175" s="67">
        <v>3.8550514987036899</v>
      </c>
      <c r="Y175" s="66">
        <v>6.0955568944336798E-2</v>
      </c>
      <c r="Z175" s="67">
        <v>23.779494506656199</v>
      </c>
      <c r="AA175" s="66"/>
      <c r="AB175" s="67"/>
      <c r="AC175" s="66"/>
      <c r="AD175" s="67"/>
      <c r="AE175" s="66"/>
      <c r="AF175" s="68"/>
      <c r="AG175" s="66">
        <v>-1.74770379026086E-2</v>
      </c>
      <c r="AH175" s="67">
        <v>-3.5892095261260701</v>
      </c>
      <c r="AI175" s="66">
        <v>7.3728212069909205E-2</v>
      </c>
      <c r="AJ175" s="67">
        <v>21.0635636879597</v>
      </c>
      <c r="AK175" s="66">
        <v>0.125679799999489</v>
      </c>
      <c r="AL175" s="66">
        <v>0.137860318574967</v>
      </c>
      <c r="AM175" s="67">
        <v>28.288598942366701</v>
      </c>
      <c r="AN175" s="11"/>
      <c r="AO175" s="69">
        <v>1.8856380025681602E-2</v>
      </c>
      <c r="AP175" s="69">
        <v>-2.2178147232807501E-2</v>
      </c>
      <c r="AQ175" s="69">
        <v>6.3250126351704197E-2</v>
      </c>
      <c r="AR175" s="69">
        <v>-3.52569097967717E-2</v>
      </c>
      <c r="AS175" s="70"/>
      <c r="AT175" s="70"/>
      <c r="AU175" s="70"/>
      <c r="AV175" s="71"/>
      <c r="AW175" s="11"/>
      <c r="AX175" s="72"/>
      <c r="AY175" s="73"/>
      <c r="AZ175" s="73"/>
      <c r="BA175" s="73"/>
      <c r="BB175" s="64"/>
      <c r="BC175" s="74">
        <v>-9.4381732522015191</v>
      </c>
      <c r="BD175" s="61">
        <v>43899</v>
      </c>
      <c r="BE175" s="61">
        <v>43914</v>
      </c>
      <c r="BF175" s="70">
        <v>72</v>
      </c>
      <c r="BG175" s="61">
        <v>43999</v>
      </c>
      <c r="BH175" s="11"/>
    </row>
    <row r="176" spans="1:60" x14ac:dyDescent="0.3">
      <c r="A176" s="11"/>
      <c r="B176" s="56" t="s">
        <v>648</v>
      </c>
      <c r="C176" s="56" t="s">
        <v>608</v>
      </c>
      <c r="D176" s="56" t="s">
        <v>602</v>
      </c>
      <c r="E176" s="57" t="s">
        <v>330</v>
      </c>
      <c r="F176" s="57" t="s">
        <v>236</v>
      </c>
      <c r="G176" s="58" t="s">
        <v>111</v>
      </c>
      <c r="H176" s="59" t="s">
        <v>603</v>
      </c>
      <c r="I176" s="60" t="s">
        <v>29</v>
      </c>
      <c r="J176" s="60" t="s">
        <v>609</v>
      </c>
      <c r="K176" s="11"/>
      <c r="L176" s="61">
        <v>44021</v>
      </c>
      <c r="M176" s="62">
        <v>1669.12189999968</v>
      </c>
      <c r="N176" s="63">
        <v>1669.12189999968</v>
      </c>
      <c r="O176" s="63">
        <v>1707.21670000069</v>
      </c>
      <c r="P176" s="64">
        <f t="shared" si="2"/>
        <v>0.97768601958908052</v>
      </c>
      <c r="Q176" s="61">
        <v>44006</v>
      </c>
      <c r="R176" s="65">
        <v>660322.56499999994</v>
      </c>
      <c r="S176" s="65">
        <v>476061.56598876999</v>
      </c>
      <c r="T176" s="11"/>
      <c r="U176" s="66">
        <v>-6.1214635707074203E-3</v>
      </c>
      <c r="V176" s="67">
        <v>3.0500643968480299</v>
      </c>
      <c r="W176" s="66">
        <v>1.4098955947702101E-2</v>
      </c>
      <c r="X176" s="67">
        <v>3.6882741434055801</v>
      </c>
      <c r="Y176" s="66">
        <v>5.0431636715075001E-2</v>
      </c>
      <c r="Z176" s="67">
        <v>22.727101283730001</v>
      </c>
      <c r="AA176" s="66">
        <v>0.12485762559663301</v>
      </c>
      <c r="AB176" s="67">
        <v>32.710950710985301</v>
      </c>
      <c r="AC176" s="66">
        <v>0.236947250386875</v>
      </c>
      <c r="AD176" s="67">
        <v>47.980690298951203</v>
      </c>
      <c r="AE176" s="66">
        <v>0.18601807419327099</v>
      </c>
      <c r="AF176" s="68">
        <v>35.5494950310676</v>
      </c>
      <c r="AG176" s="66">
        <v>-1.7961288261176399E-2</v>
      </c>
      <c r="AH176" s="67">
        <v>-3.6376345619828498</v>
      </c>
      <c r="AI176" s="66">
        <v>6.2553744486649507E-2</v>
      </c>
      <c r="AJ176" s="67">
        <v>19.946116929641001</v>
      </c>
      <c r="AK176" s="66">
        <v>0.64471433920669396</v>
      </c>
      <c r="AL176" s="66">
        <v>5.1794877617794603E-2</v>
      </c>
      <c r="AM176" s="67">
        <v>83.300567774800598</v>
      </c>
      <c r="AN176" s="11"/>
      <c r="AO176" s="69">
        <v>1.88005511990923E-2</v>
      </c>
      <c r="AP176" s="69">
        <v>-2.2231698616451499E-2</v>
      </c>
      <c r="AQ176" s="69">
        <v>6.1504368961323101E-2</v>
      </c>
      <c r="AR176" s="69">
        <v>-3.6893739435981801E-2</v>
      </c>
      <c r="AS176" s="70">
        <v>8</v>
      </c>
      <c r="AT176" s="70">
        <v>4</v>
      </c>
      <c r="AU176" s="70">
        <v>7</v>
      </c>
      <c r="AV176" s="71">
        <v>5</v>
      </c>
      <c r="AW176" s="11"/>
      <c r="AX176" s="72">
        <v>8.8581694348104104E-2</v>
      </c>
      <c r="AY176" s="73">
        <v>1.23689727796591</v>
      </c>
      <c r="AZ176" s="73">
        <v>0.91403765742052201</v>
      </c>
      <c r="BA176" s="73">
        <v>1.9076785801571501</v>
      </c>
      <c r="BB176" s="64">
        <v>9.1536024584638696E-3</v>
      </c>
      <c r="BC176" s="74">
        <v>-9.5125506470794807</v>
      </c>
      <c r="BD176" s="61">
        <v>43899</v>
      </c>
      <c r="BE176" s="61">
        <v>43914</v>
      </c>
      <c r="BF176" s="70">
        <v>73</v>
      </c>
      <c r="BG176" s="61">
        <v>44000</v>
      </c>
      <c r="BH176" s="11"/>
    </row>
    <row r="177" spans="1:60" x14ac:dyDescent="0.3">
      <c r="A177" s="11"/>
      <c r="B177" s="56" t="s">
        <v>651</v>
      </c>
      <c r="C177" s="56" t="s">
        <v>611</v>
      </c>
      <c r="D177" s="56" t="s">
        <v>602</v>
      </c>
      <c r="E177" s="57" t="s">
        <v>590</v>
      </c>
      <c r="F177" s="57" t="s">
        <v>236</v>
      </c>
      <c r="G177" s="58" t="s">
        <v>111</v>
      </c>
      <c r="H177" s="59" t="s">
        <v>603</v>
      </c>
      <c r="I177" s="60" t="s">
        <v>29</v>
      </c>
      <c r="J177" s="60" t="s">
        <v>612</v>
      </c>
      <c r="K177" s="11"/>
      <c r="L177" s="61">
        <v>44021</v>
      </c>
      <c r="M177" s="62">
        <v>1760.0726999994399</v>
      </c>
      <c r="N177" s="63">
        <v>1760.0726999994399</v>
      </c>
      <c r="O177" s="63">
        <v>1799.8736000005199</v>
      </c>
      <c r="P177" s="64">
        <f t="shared" si="2"/>
        <v>0.97788683605278259</v>
      </c>
      <c r="Q177" s="61">
        <v>44006</v>
      </c>
      <c r="R177" s="65">
        <v>345857.42099999997</v>
      </c>
      <c r="S177" s="65">
        <v>243194.695106934</v>
      </c>
      <c r="T177" s="11"/>
      <c r="U177" s="66">
        <v>-6.1078923581590096E-3</v>
      </c>
      <c r="V177" s="67">
        <v>3.0514215181028699</v>
      </c>
      <c r="W177" s="66">
        <v>1.4515678692987401E-2</v>
      </c>
      <c r="X177" s="67">
        <v>3.7299464179341202</v>
      </c>
      <c r="Y177" s="66">
        <v>5.3052823614052599E-2</v>
      </c>
      <c r="Z177" s="67">
        <v>22.9892199736205</v>
      </c>
      <c r="AA177" s="66">
        <v>0.130509488661191</v>
      </c>
      <c r="AB177" s="67">
        <v>33.276137017412097</v>
      </c>
      <c r="AC177" s="66">
        <v>0.24939153241401099</v>
      </c>
      <c r="AD177" s="67">
        <v>49.225118501635698</v>
      </c>
      <c r="AE177" s="66">
        <v>0.203985670972615</v>
      </c>
      <c r="AF177" s="68">
        <v>37.346254709002103</v>
      </c>
      <c r="AG177" s="66">
        <v>-1.7840250726294499E-2</v>
      </c>
      <c r="AH177" s="67">
        <v>-3.62553080849466</v>
      </c>
      <c r="AI177" s="66">
        <v>6.5336443260093802E-2</v>
      </c>
      <c r="AJ177" s="67">
        <v>20.224386806978099</v>
      </c>
      <c r="AK177" s="66">
        <v>0.72485123772407001</v>
      </c>
      <c r="AL177" s="66">
        <v>5.68855395904393E-2</v>
      </c>
      <c r="AM177" s="67">
        <v>91.314257626538193</v>
      </c>
      <c r="AN177" s="11"/>
      <c r="AO177" s="69">
        <v>1.8814493596437401E-2</v>
      </c>
      <c r="AP177" s="69">
        <v>-2.2218321803848098E-2</v>
      </c>
      <c r="AQ177" s="69">
        <v>6.1940589077494203E-2</v>
      </c>
      <c r="AR177" s="69">
        <v>-3.6484799731624697E-2</v>
      </c>
      <c r="AS177" s="70">
        <v>8</v>
      </c>
      <c r="AT177" s="70">
        <v>4</v>
      </c>
      <c r="AU177" s="70">
        <v>7</v>
      </c>
      <c r="AV177" s="71">
        <v>5</v>
      </c>
      <c r="AW177" s="11"/>
      <c r="AX177" s="72">
        <v>8.8602399600786197E-2</v>
      </c>
      <c r="AY177" s="73">
        <v>1.29603715272424</v>
      </c>
      <c r="AZ177" s="73">
        <v>0.93159197925160697</v>
      </c>
      <c r="BA177" s="73">
        <v>2.0037369837518799</v>
      </c>
      <c r="BB177" s="64">
        <v>9.1558955204982303E-3</v>
      </c>
      <c r="BC177" s="74">
        <v>-9.4939628371066593</v>
      </c>
      <c r="BD177" s="61">
        <v>43899</v>
      </c>
      <c r="BE177" s="61">
        <v>43914</v>
      </c>
      <c r="BF177" s="70">
        <v>73</v>
      </c>
      <c r="BG177" s="61">
        <v>44000</v>
      </c>
      <c r="BH177" s="11"/>
    </row>
    <row r="178" spans="1:60" x14ac:dyDescent="0.3">
      <c r="A178" s="11"/>
      <c r="B178" s="56" t="s">
        <v>653</v>
      </c>
      <c r="C178" s="56" t="s">
        <v>614</v>
      </c>
      <c r="D178" s="56" t="s">
        <v>602</v>
      </c>
      <c r="E178" s="57" t="s">
        <v>159</v>
      </c>
      <c r="F178" s="57" t="s">
        <v>236</v>
      </c>
      <c r="G178" s="58" t="s">
        <v>111</v>
      </c>
      <c r="H178" s="59" t="s">
        <v>603</v>
      </c>
      <c r="I178" s="60" t="s">
        <v>29</v>
      </c>
      <c r="J178" s="60" t="s">
        <v>615</v>
      </c>
      <c r="K178" s="11"/>
      <c r="L178" s="61">
        <v>44021</v>
      </c>
      <c r="M178" s="62">
        <v>1855.9935999997001</v>
      </c>
      <c r="N178" s="63">
        <v>1855.9935999997001</v>
      </c>
      <c r="O178" s="63">
        <v>1897.5736999996</v>
      </c>
      <c r="P178" s="64">
        <f t="shared" si="2"/>
        <v>0.97808775490516731</v>
      </c>
      <c r="Q178" s="61">
        <v>44006</v>
      </c>
      <c r="R178" s="65">
        <v>650414.34100000001</v>
      </c>
      <c r="S178" s="65">
        <v>507493.13683203101</v>
      </c>
      <c r="T178" s="11"/>
      <c r="U178" s="66">
        <v>-6.0942803156649496E-3</v>
      </c>
      <c r="V178" s="67">
        <v>3.0527827223522799</v>
      </c>
      <c r="W178" s="66">
        <v>1.49325196052814E-2</v>
      </c>
      <c r="X178" s="67">
        <v>3.7716305091635101</v>
      </c>
      <c r="Y178" s="66">
        <v>5.5680573617792099E-2</v>
      </c>
      <c r="Z178" s="67">
        <v>23.251994974009001</v>
      </c>
      <c r="AA178" s="66">
        <v>0.13618963168308301</v>
      </c>
      <c r="AB178" s="67">
        <v>33.8441513195867</v>
      </c>
      <c r="AC178" s="66">
        <v>0.26196068842924403</v>
      </c>
      <c r="AD178" s="67">
        <v>50.482034103188198</v>
      </c>
      <c r="AE178" s="66">
        <v>0.22222489292122199</v>
      </c>
      <c r="AF178" s="68">
        <v>39.1701769038336</v>
      </c>
      <c r="AG178" s="66">
        <v>-1.77191688590028E-2</v>
      </c>
      <c r="AH178" s="67">
        <v>-3.6134226217654901</v>
      </c>
      <c r="AI178" s="66">
        <v>6.8126505977488705E-2</v>
      </c>
      <c r="AJ178" s="67">
        <v>20.5033930787176</v>
      </c>
      <c r="AK178" s="66">
        <v>0.80890773174352903</v>
      </c>
      <c r="AL178" s="66">
        <v>6.2001734802834101E-2</v>
      </c>
      <c r="AM178" s="67">
        <v>99.719907028484201</v>
      </c>
      <c r="AN178" s="11"/>
      <c r="AO178" s="69">
        <v>1.8828446896805E-2</v>
      </c>
      <c r="AP178" s="69">
        <v>-2.2204926299309601E-2</v>
      </c>
      <c r="AQ178" s="69">
        <v>6.23768738387298E-2</v>
      </c>
      <c r="AR178" s="69">
        <v>-3.6075668468583899E-2</v>
      </c>
      <c r="AS178" s="70">
        <v>8</v>
      </c>
      <c r="AT178" s="70">
        <v>4</v>
      </c>
      <c r="AU178" s="70">
        <v>7</v>
      </c>
      <c r="AV178" s="71">
        <v>5</v>
      </c>
      <c r="AW178" s="11"/>
      <c r="AX178" s="72">
        <v>8.8623374410672098E-2</v>
      </c>
      <c r="AY178" s="73">
        <v>1.35542952368087</v>
      </c>
      <c r="AZ178" s="73">
        <v>0.94922863243573397</v>
      </c>
      <c r="BA178" s="73">
        <v>2.1006399511279601</v>
      </c>
      <c r="BB178" s="64">
        <v>9.1582166536681997E-3</v>
      </c>
      <c r="BC178" s="74">
        <v>-9.4753694829123596</v>
      </c>
      <c r="BD178" s="61">
        <v>43899</v>
      </c>
      <c r="BE178" s="61">
        <v>43914</v>
      </c>
      <c r="BF178" s="70">
        <v>73</v>
      </c>
      <c r="BG178" s="61">
        <v>44000</v>
      </c>
      <c r="BH178" s="11"/>
    </row>
    <row r="179" spans="1:60" x14ac:dyDescent="0.3">
      <c r="A179" s="11"/>
      <c r="B179" s="56" t="s">
        <v>657</v>
      </c>
      <c r="C179" s="56" t="s">
        <v>617</v>
      </c>
      <c r="D179" s="56" t="s">
        <v>618</v>
      </c>
      <c r="E179" s="57" t="s">
        <v>73</v>
      </c>
      <c r="F179" s="57" t="s">
        <v>236</v>
      </c>
      <c r="G179" s="58" t="s">
        <v>111</v>
      </c>
      <c r="H179" s="59" t="s">
        <v>186</v>
      </c>
      <c r="I179" s="60" t="s">
        <v>29</v>
      </c>
      <c r="J179" s="60" t="s">
        <v>619</v>
      </c>
      <c r="K179" s="11"/>
      <c r="L179" s="61">
        <v>44021</v>
      </c>
      <c r="M179" s="62">
        <v>1591.9123999998001</v>
      </c>
      <c r="N179" s="63">
        <v>1591.9123999998001</v>
      </c>
      <c r="O179" s="63">
        <v>1716.59259999916</v>
      </c>
      <c r="P179" s="64">
        <f t="shared" si="2"/>
        <v>0.92736762351217117</v>
      </c>
      <c r="Q179" s="61">
        <v>43882</v>
      </c>
      <c r="R179" s="65">
        <v>6587475.33495312</v>
      </c>
      <c r="S179" s="65">
        <v>4859071.98735156</v>
      </c>
      <c r="T179" s="11"/>
      <c r="U179" s="66">
        <v>-1.10242693217515E-2</v>
      </c>
      <c r="V179" s="67">
        <v>2.5597838217436202</v>
      </c>
      <c r="W179" s="66">
        <v>2.32926303579006E-2</v>
      </c>
      <c r="X179" s="67">
        <v>4.6076415844290803</v>
      </c>
      <c r="Y179" s="66">
        <v>-5.0522667722398197E-2</v>
      </c>
      <c r="Z179" s="67">
        <v>12.6316708399827</v>
      </c>
      <c r="AA179" s="66">
        <v>5.2710849846334902E-2</v>
      </c>
      <c r="AB179" s="67">
        <v>25.496273135940999</v>
      </c>
      <c r="AC179" s="66">
        <v>0.101463290089741</v>
      </c>
      <c r="AD179" s="67">
        <v>34.432294269208803</v>
      </c>
      <c r="AE179" s="66">
        <v>0.152167007401731</v>
      </c>
      <c r="AF179" s="68">
        <v>32.164388351899099</v>
      </c>
      <c r="AG179" s="66">
        <v>-9.2806633301734092E-3</v>
      </c>
      <c r="AH179" s="67">
        <v>-2.76957206888255</v>
      </c>
      <c r="AI179" s="66">
        <v>-2.4260355392471001E-2</v>
      </c>
      <c r="AJ179" s="67">
        <v>11.264706941714399</v>
      </c>
      <c r="AK179" s="66">
        <v>0.59191239999956502</v>
      </c>
      <c r="AL179" s="66">
        <v>4.8922565132670598E-2</v>
      </c>
      <c r="AM179" s="67">
        <v>71.692094719037399</v>
      </c>
      <c r="AN179" s="11"/>
      <c r="AO179" s="69">
        <v>2.6752118752483501E-2</v>
      </c>
      <c r="AP179" s="69">
        <v>-6.1899280793149998E-2</v>
      </c>
      <c r="AQ179" s="69">
        <v>5.9009271953982499E-2</v>
      </c>
      <c r="AR179" s="69">
        <v>-9.5733938398625498E-2</v>
      </c>
      <c r="AS179" s="70">
        <v>7</v>
      </c>
      <c r="AT179" s="70">
        <v>5</v>
      </c>
      <c r="AU179" s="70">
        <v>7</v>
      </c>
      <c r="AV179" s="71">
        <v>5</v>
      </c>
      <c r="AW179" s="11"/>
      <c r="AX179" s="72">
        <v>0.16321007394552001</v>
      </c>
      <c r="AY179" s="73">
        <v>0.32974594018332898</v>
      </c>
      <c r="AZ179" s="73">
        <v>0.99721395191591</v>
      </c>
      <c r="BA179" s="73">
        <v>0.43483480335271502</v>
      </c>
      <c r="BB179" s="64">
        <v>1.67059187574705E-2</v>
      </c>
      <c r="BC179" s="74">
        <v>-21.390585046174198</v>
      </c>
      <c r="BD179" s="61">
        <v>43882</v>
      </c>
      <c r="BE179" s="61">
        <v>43913</v>
      </c>
      <c r="BF179" s="70"/>
      <c r="BG179" s="61"/>
      <c r="BH179" s="11"/>
    </row>
    <row r="180" spans="1:60" x14ac:dyDescent="0.3">
      <c r="A180" s="11"/>
      <c r="B180" s="56" t="s">
        <v>660</v>
      </c>
      <c r="C180" s="56" t="s">
        <v>621</v>
      </c>
      <c r="D180" s="56" t="s">
        <v>618</v>
      </c>
      <c r="E180" s="57" t="s">
        <v>330</v>
      </c>
      <c r="F180" s="57" t="s">
        <v>236</v>
      </c>
      <c r="G180" s="58" t="s">
        <v>111</v>
      </c>
      <c r="H180" s="59" t="s">
        <v>186</v>
      </c>
      <c r="I180" s="60" t="s">
        <v>29</v>
      </c>
      <c r="J180" s="60" t="s">
        <v>622</v>
      </c>
      <c r="K180" s="11"/>
      <c r="L180" s="61">
        <v>44021</v>
      </c>
      <c r="M180" s="62">
        <v>1285.2109999992001</v>
      </c>
      <c r="N180" s="63">
        <v>1285.2109999992001</v>
      </c>
      <c r="O180" s="63">
        <v>1397.63829999976</v>
      </c>
      <c r="P180" s="64">
        <f t="shared" si="2"/>
        <v>0.91955908764050098</v>
      </c>
      <c r="Q180" s="61">
        <v>43882</v>
      </c>
      <c r="R180" s="65">
        <v>400733.71399999998</v>
      </c>
      <c r="S180" s="65">
        <v>438088.902076172</v>
      </c>
      <c r="T180" s="11"/>
      <c r="U180" s="66">
        <v>-1.1084423751526601E-2</v>
      </c>
      <c r="V180" s="67">
        <v>2.5537683787661098</v>
      </c>
      <c r="W180" s="66">
        <v>2.1426892224553701E-2</v>
      </c>
      <c r="X180" s="67">
        <v>4.42106777109439</v>
      </c>
      <c r="Y180" s="66">
        <v>-6.0976872333412799E-2</v>
      </c>
      <c r="Z180" s="67">
        <v>11.5862503788812</v>
      </c>
      <c r="AA180" s="66">
        <v>2.9531570347899098E-2</v>
      </c>
      <c r="AB180" s="67">
        <v>23.1783451860829</v>
      </c>
      <c r="AC180" s="66">
        <v>5.3556390483208802E-2</v>
      </c>
      <c r="AD180" s="67">
        <v>29.641604308562801</v>
      </c>
      <c r="AE180" s="66">
        <v>7.7723564090774702E-2</v>
      </c>
      <c r="AF180" s="68">
        <v>24.720044020796198</v>
      </c>
      <c r="AG180" s="66">
        <v>-9.8228706001464196E-3</v>
      </c>
      <c r="AH180" s="67">
        <v>-2.8237927958798501</v>
      </c>
      <c r="AI180" s="66">
        <v>-3.5531852128769997E-2</v>
      </c>
      <c r="AJ180" s="67">
        <v>10.1375572680845</v>
      </c>
      <c r="AK180" s="66">
        <v>0.285210999998671</v>
      </c>
      <c r="AL180" s="66">
        <v>2.61127657468023E-2</v>
      </c>
      <c r="AM180" s="67">
        <v>41.021954718918998</v>
      </c>
      <c r="AN180" s="11"/>
      <c r="AO180" s="69">
        <v>2.6689639380492701E-2</v>
      </c>
      <c r="AP180" s="69">
        <v>-6.2070488142126103E-2</v>
      </c>
      <c r="AQ180" s="69">
        <v>5.7078443936916301E-2</v>
      </c>
      <c r="AR180" s="69">
        <v>-9.7437633402441895E-2</v>
      </c>
      <c r="AS180" s="70">
        <v>6</v>
      </c>
      <c r="AT180" s="70">
        <v>6</v>
      </c>
      <c r="AU180" s="70">
        <v>7</v>
      </c>
      <c r="AV180" s="71">
        <v>5</v>
      </c>
      <c r="AW180" s="11"/>
      <c r="AX180" s="72">
        <v>0.16322116291004901</v>
      </c>
      <c r="AY180" s="73">
        <v>0.19466257666204001</v>
      </c>
      <c r="AZ180" s="73">
        <v>0.89541358926089698</v>
      </c>
      <c r="BA180" s="73">
        <v>0.25559271200836498</v>
      </c>
      <c r="BB180" s="64">
        <v>1.67052198086458E-2</v>
      </c>
      <c r="BC180" s="74">
        <v>-21.538691376714301</v>
      </c>
      <c r="BD180" s="61">
        <v>43882</v>
      </c>
      <c r="BE180" s="61">
        <v>43913</v>
      </c>
      <c r="BF180" s="70"/>
      <c r="BG180" s="61"/>
      <c r="BH180" s="11"/>
    </row>
    <row r="181" spans="1:60" x14ac:dyDescent="0.3">
      <c r="A181" s="11"/>
      <c r="B181" s="56" t="s">
        <v>663</v>
      </c>
      <c r="C181" s="56" t="s">
        <v>624</v>
      </c>
      <c r="D181" s="56" t="s">
        <v>618</v>
      </c>
      <c r="E181" s="57" t="s">
        <v>590</v>
      </c>
      <c r="F181" s="57" t="s">
        <v>236</v>
      </c>
      <c r="G181" s="58" t="s">
        <v>111</v>
      </c>
      <c r="H181" s="59" t="s">
        <v>186</v>
      </c>
      <c r="I181" s="60" t="s">
        <v>29</v>
      </c>
      <c r="J181" s="60" t="s">
        <v>625</v>
      </c>
      <c r="K181" s="11"/>
      <c r="L181" s="61">
        <v>44021</v>
      </c>
      <c r="M181" s="62">
        <v>1318.7349999994001</v>
      </c>
      <c r="N181" s="63">
        <v>1318.7349999994001</v>
      </c>
      <c r="O181" s="63">
        <v>1434.25100000016</v>
      </c>
      <c r="P181" s="64">
        <f t="shared" si="2"/>
        <v>0.91945900682603876</v>
      </c>
      <c r="Q181" s="61">
        <v>43882</v>
      </c>
      <c r="R181" s="65">
        <v>512478.46799999999</v>
      </c>
      <c r="S181" s="65">
        <v>533523.86701904295</v>
      </c>
      <c r="T181" s="11"/>
      <c r="U181" s="66">
        <v>-1.10852696789152E-2</v>
      </c>
      <c r="V181" s="67">
        <v>2.5536837860272499</v>
      </c>
      <c r="W181" s="66">
        <v>2.1402884063718399E-2</v>
      </c>
      <c r="X181" s="67">
        <v>4.4186669550108499</v>
      </c>
      <c r="Y181" s="66">
        <v>-6.11106281640241E-2</v>
      </c>
      <c r="Z181" s="67">
        <v>11.5728747958201</v>
      </c>
      <c r="AA181" s="66">
        <v>2.9236743688670699E-2</v>
      </c>
      <c r="AB181" s="67">
        <v>23.1488625201746</v>
      </c>
      <c r="AC181" s="66">
        <v>5.2953861611968002E-2</v>
      </c>
      <c r="AD181" s="67">
        <v>29.581351421424198</v>
      </c>
      <c r="AE181" s="66">
        <v>7.6797983214419205E-2</v>
      </c>
      <c r="AF181" s="68">
        <v>24.6274859331606</v>
      </c>
      <c r="AG181" s="66">
        <v>-9.8298825223537296E-3</v>
      </c>
      <c r="AH181" s="67">
        <v>-2.8244939881005799</v>
      </c>
      <c r="AI181" s="66">
        <v>-3.56760413797019E-2</v>
      </c>
      <c r="AJ181" s="67">
        <v>10.123138342998599</v>
      </c>
      <c r="AK181" s="66">
        <v>0.31873499999899702</v>
      </c>
      <c r="AL181" s="66">
        <v>2.8830772223955099E-2</v>
      </c>
      <c r="AM181" s="67">
        <v>44.374354718951501</v>
      </c>
      <c r="AN181" s="11"/>
      <c r="AO181" s="69">
        <v>2.66888603582629E-2</v>
      </c>
      <c r="AP181" s="69">
        <v>-6.20726887200726E-2</v>
      </c>
      <c r="AQ181" s="69">
        <v>5.7053664124396199E-2</v>
      </c>
      <c r="AR181" s="69">
        <v>-9.7459568990452702E-2</v>
      </c>
      <c r="AS181" s="70">
        <v>6</v>
      </c>
      <c r="AT181" s="70">
        <v>6</v>
      </c>
      <c r="AU181" s="70">
        <v>7</v>
      </c>
      <c r="AV181" s="71">
        <v>5</v>
      </c>
      <c r="AW181" s="11"/>
      <c r="AX181" s="72">
        <v>0.16322134759539</v>
      </c>
      <c r="AY181" s="73">
        <v>0.192942853947216</v>
      </c>
      <c r="AZ181" s="73">
        <v>0.89411688080690499</v>
      </c>
      <c r="BA181" s="73">
        <v>0.25332056725528701</v>
      </c>
      <c r="BB181" s="64">
        <v>1.6705215156052899E-2</v>
      </c>
      <c r="BC181" s="74">
        <v>-21.540602028515401</v>
      </c>
      <c r="BD181" s="61">
        <v>43882</v>
      </c>
      <c r="BE181" s="61">
        <v>43913</v>
      </c>
      <c r="BF181" s="70"/>
      <c r="BG181" s="61"/>
      <c r="BH181" s="11"/>
    </row>
    <row r="182" spans="1:60" x14ac:dyDescent="0.3">
      <c r="A182" s="11"/>
      <c r="B182" s="56" t="s">
        <v>665</v>
      </c>
      <c r="C182" s="56" t="s">
        <v>627</v>
      </c>
      <c r="D182" s="56" t="s">
        <v>618</v>
      </c>
      <c r="E182" s="57" t="s">
        <v>79</v>
      </c>
      <c r="F182" s="57" t="s">
        <v>236</v>
      </c>
      <c r="G182" s="58" t="s">
        <v>111</v>
      </c>
      <c r="H182" s="59" t="s">
        <v>186</v>
      </c>
      <c r="I182" s="60" t="s">
        <v>29</v>
      </c>
      <c r="J182" s="60" t="s">
        <v>1</v>
      </c>
      <c r="K182" s="11"/>
      <c r="L182" s="61">
        <v>44021</v>
      </c>
      <c r="M182" s="62">
        <v>971.95179999992297</v>
      </c>
      <c r="N182" s="63">
        <v>971.95179999992297</v>
      </c>
      <c r="O182" s="63"/>
      <c r="P182" s="64" t="str">
        <f t="shared" si="2"/>
        <v/>
      </c>
      <c r="Q182" s="61"/>
      <c r="R182" s="65">
        <v>22006.544000000002</v>
      </c>
      <c r="S182" s="65"/>
      <c r="T182" s="11"/>
      <c r="U182" s="66">
        <v>-1.1020243242455799E-2</v>
      </c>
      <c r="V182" s="67">
        <v>2.5601864296731902</v>
      </c>
      <c r="W182" s="66">
        <v>2.3418815855620799E-2</v>
      </c>
      <c r="X182" s="67">
        <v>4.6202601342010903</v>
      </c>
      <c r="Y182" s="66">
        <v>-4.9812250405011603E-2</v>
      </c>
      <c r="Z182" s="67">
        <v>12.7027125717286</v>
      </c>
      <c r="AA182" s="66"/>
      <c r="AB182" s="67"/>
      <c r="AC182" s="66"/>
      <c r="AD182" s="67"/>
      <c r="AE182" s="66"/>
      <c r="AF182" s="68"/>
      <c r="AG182" s="66">
        <v>-9.2440483394966595E-3</v>
      </c>
      <c r="AH182" s="67">
        <v>-2.76591056981488</v>
      </c>
      <c r="AI182" s="66">
        <v>-2.3493971182688301E-2</v>
      </c>
      <c r="AJ182" s="67">
        <v>11.341345362699901</v>
      </c>
      <c r="AK182" s="66">
        <v>-2.80481999998301E-2</v>
      </c>
      <c r="AL182" s="66">
        <v>-4.2020717338382398E-2</v>
      </c>
      <c r="AM182" s="67">
        <v>13.056139420135899</v>
      </c>
      <c r="AN182" s="11"/>
      <c r="AO182" s="69">
        <v>2.6756340186693699E-2</v>
      </c>
      <c r="AP182" s="69">
        <v>-6.1887773299531497E-2</v>
      </c>
      <c r="AQ182" s="69">
        <v>5.91403475063998E-2</v>
      </c>
      <c r="AR182" s="69">
        <v>-9.5618955859245E-2</v>
      </c>
      <c r="AS182" s="70"/>
      <c r="AT182" s="70"/>
      <c r="AU182" s="70"/>
      <c r="AV182" s="71"/>
      <c r="AW182" s="11"/>
      <c r="AX182" s="72"/>
      <c r="AY182" s="73"/>
      <c r="AZ182" s="73"/>
      <c r="BA182" s="73"/>
      <c r="BB182" s="64"/>
      <c r="BC182" s="74">
        <v>-21.380590859451299</v>
      </c>
      <c r="BD182" s="61">
        <v>43882</v>
      </c>
      <c r="BE182" s="61">
        <v>43913</v>
      </c>
      <c r="BF182" s="70"/>
      <c r="BG182" s="61"/>
      <c r="BH182" s="11"/>
    </row>
    <row r="183" spans="1:60" x14ac:dyDescent="0.3">
      <c r="A183" s="11"/>
      <c r="B183" s="56" t="s">
        <v>667</v>
      </c>
      <c r="C183" s="56" t="s">
        <v>629</v>
      </c>
      <c r="D183" s="56" t="s">
        <v>618</v>
      </c>
      <c r="E183" s="57" t="s">
        <v>630</v>
      </c>
      <c r="F183" s="57" t="s">
        <v>236</v>
      </c>
      <c r="G183" s="58" t="s">
        <v>111</v>
      </c>
      <c r="H183" s="59" t="s">
        <v>186</v>
      </c>
      <c r="I183" s="60" t="s">
        <v>29</v>
      </c>
      <c r="J183" s="60" t="s">
        <v>1</v>
      </c>
      <c r="K183" s="11"/>
      <c r="L183" s="61">
        <v>44021</v>
      </c>
      <c r="M183" s="62">
        <v>1091.2804000005101</v>
      </c>
      <c r="N183" s="63">
        <v>1091.2804000005101</v>
      </c>
      <c r="O183" s="63">
        <v>1178.76930000074</v>
      </c>
      <c r="P183" s="64">
        <f t="shared" si="2"/>
        <v>0.92577945489403646</v>
      </c>
      <c r="Q183" s="61">
        <v>43882</v>
      </c>
      <c r="R183" s="65">
        <v>23274.867999999999</v>
      </c>
      <c r="S183" s="65">
        <v>29074.8184961853</v>
      </c>
      <c r="T183" s="11"/>
      <c r="U183" s="66">
        <v>-1.1036480113944E-2</v>
      </c>
      <c r="V183" s="67">
        <v>2.5585627425243702</v>
      </c>
      <c r="W183" s="66">
        <v>2.2914425808267001E-2</v>
      </c>
      <c r="X183" s="67">
        <v>4.5698211294657103</v>
      </c>
      <c r="Y183" s="66">
        <v>-5.2650997147793498E-2</v>
      </c>
      <c r="Z183" s="67">
        <v>12.4188378974504</v>
      </c>
      <c r="AA183" s="66">
        <v>4.79711076295644E-2</v>
      </c>
      <c r="AB183" s="67">
        <v>25.022298914263999</v>
      </c>
      <c r="AC183" s="66">
        <v>9.1997296225599698E-2</v>
      </c>
      <c r="AD183" s="67">
        <v>33.485694882809199</v>
      </c>
      <c r="AE183" s="66"/>
      <c r="AF183" s="68"/>
      <c r="AG183" s="66">
        <v>-9.3903996912558796E-3</v>
      </c>
      <c r="AH183" s="67">
        <v>-2.7805457049908</v>
      </c>
      <c r="AI183" s="66">
        <v>-2.6555538755019401E-2</v>
      </c>
      <c r="AJ183" s="67">
        <v>11.0351886054559</v>
      </c>
      <c r="AK183" s="66">
        <v>9.1280399999959599E-2</v>
      </c>
      <c r="AL183" s="66">
        <v>4.1294222137366901E-2</v>
      </c>
      <c r="AM183" s="67">
        <v>36.121617045428103</v>
      </c>
      <c r="AN183" s="11"/>
      <c r="AO183" s="69">
        <v>2.6739415849078799E-2</v>
      </c>
      <c r="AP183" s="69">
        <v>-6.1934148659929598E-2</v>
      </c>
      <c r="AQ183" s="69">
        <v>5.8617780254280702E-2</v>
      </c>
      <c r="AR183" s="69">
        <v>-9.6079712427162997E-2</v>
      </c>
      <c r="AS183" s="70">
        <v>7</v>
      </c>
      <c r="AT183" s="70">
        <v>5</v>
      </c>
      <c r="AU183" s="70">
        <v>7</v>
      </c>
      <c r="AV183" s="71">
        <v>5</v>
      </c>
      <c r="AW183" s="11"/>
      <c r="AX183" s="72">
        <v>0.16321212198235999</v>
      </c>
      <c r="AY183" s="73">
        <v>0.302132153087314</v>
      </c>
      <c r="AZ183" s="73">
        <v>0.97640976799539203</v>
      </c>
      <c r="BA183" s="73">
        <v>0.39807159590054703</v>
      </c>
      <c r="BB183" s="64">
        <v>1.6705755661860201E-2</v>
      </c>
      <c r="BC183" s="74">
        <v>-21.420646092563398</v>
      </c>
      <c r="BD183" s="61">
        <v>43882</v>
      </c>
      <c r="BE183" s="61">
        <v>43913</v>
      </c>
      <c r="BF183" s="70"/>
      <c r="BG183" s="61"/>
      <c r="BH183" s="11"/>
    </row>
    <row r="184" spans="1:60" x14ac:dyDescent="0.3">
      <c r="A184" s="11"/>
      <c r="B184" s="56" t="s">
        <v>670</v>
      </c>
      <c r="C184" s="56" t="s">
        <v>632</v>
      </c>
      <c r="D184" s="56" t="s">
        <v>618</v>
      </c>
      <c r="E184" s="57" t="s">
        <v>159</v>
      </c>
      <c r="F184" s="57" t="s">
        <v>236</v>
      </c>
      <c r="G184" s="58" t="s">
        <v>111</v>
      </c>
      <c r="H184" s="59" t="s">
        <v>186</v>
      </c>
      <c r="I184" s="60" t="s">
        <v>29</v>
      </c>
      <c r="J184" s="60" t="s">
        <v>633</v>
      </c>
      <c r="K184" s="11"/>
      <c r="L184" s="61">
        <v>44021</v>
      </c>
      <c r="M184" s="62">
        <v>1388.81560000032</v>
      </c>
      <c r="N184" s="63">
        <v>1388.81560000032</v>
      </c>
      <c r="O184" s="63">
        <v>1507.5977999996401</v>
      </c>
      <c r="P184" s="64">
        <f t="shared" si="2"/>
        <v>0.9212109489683864</v>
      </c>
      <c r="Q184" s="61">
        <v>43882</v>
      </c>
      <c r="R184" s="65">
        <v>909110.41299999994</v>
      </c>
      <c r="S184" s="65">
        <v>888764.06952246104</v>
      </c>
      <c r="T184" s="11"/>
      <c r="U184" s="66">
        <v>-1.10716998424323E-2</v>
      </c>
      <c r="V184" s="67">
        <v>2.5550407696755402</v>
      </c>
      <c r="W184" s="66">
        <v>2.1822598197104501E-2</v>
      </c>
      <c r="X184" s="67">
        <v>4.4606383683494597</v>
      </c>
      <c r="Y184" s="66">
        <v>-5.8767669085718802E-2</v>
      </c>
      <c r="Z184" s="67">
        <v>11.807170703657899</v>
      </c>
      <c r="AA184" s="66">
        <v>3.44083646104991E-2</v>
      </c>
      <c r="AB184" s="67">
        <v>23.666024612350199</v>
      </c>
      <c r="AC184" s="66">
        <v>6.3547310093781603E-2</v>
      </c>
      <c r="AD184" s="67">
        <v>30.640696269605499</v>
      </c>
      <c r="AE184" s="66">
        <v>9.3111202115396696E-2</v>
      </c>
      <c r="AF184" s="68">
        <v>26.258807823265698</v>
      </c>
      <c r="AG184" s="66">
        <v>-9.7077922091557394E-3</v>
      </c>
      <c r="AH184" s="67">
        <v>-2.8122849567807902</v>
      </c>
      <c r="AI184" s="66">
        <v>-3.3150426681459101E-2</v>
      </c>
      <c r="AJ184" s="67">
        <v>10.3756998128229</v>
      </c>
      <c r="AK184" s="66">
        <v>0.38881560000125298</v>
      </c>
      <c r="AL184" s="66">
        <v>3.4317971740165397E-2</v>
      </c>
      <c r="AM184" s="67">
        <v>51.382414719148102</v>
      </c>
      <c r="AN184" s="11"/>
      <c r="AO184" s="69">
        <v>2.6702902639954101E-2</v>
      </c>
      <c r="AP184" s="69">
        <v>-6.2034201031565303E-2</v>
      </c>
      <c r="AQ184" s="69">
        <v>5.7488023701807799E-2</v>
      </c>
      <c r="AR184" s="69">
        <v>-9.7076365520479199E-2</v>
      </c>
      <c r="AS184" s="70">
        <v>6</v>
      </c>
      <c r="AT184" s="70">
        <v>6</v>
      </c>
      <c r="AU184" s="70">
        <v>7</v>
      </c>
      <c r="AV184" s="71">
        <v>5</v>
      </c>
      <c r="AW184" s="11"/>
      <c r="AX184" s="72">
        <v>0.16321850661362999</v>
      </c>
      <c r="AY184" s="73">
        <v>0.223092172492215</v>
      </c>
      <c r="AZ184" s="73">
        <v>0.91684399015321105</v>
      </c>
      <c r="BA184" s="73">
        <v>0.29319012813994</v>
      </c>
      <c r="BB184" s="64">
        <v>1.67053364009189E-2</v>
      </c>
      <c r="BC184" s="74">
        <v>-21.507281318685301</v>
      </c>
      <c r="BD184" s="61">
        <v>43882</v>
      </c>
      <c r="BE184" s="61">
        <v>43913</v>
      </c>
      <c r="BF184" s="70"/>
      <c r="BG184" s="61"/>
      <c r="BH184" s="11"/>
    </row>
    <row r="185" spans="1:60" x14ac:dyDescent="0.3">
      <c r="A185" s="11"/>
      <c r="B185" s="56" t="s">
        <v>675</v>
      </c>
      <c r="C185" s="56" t="s">
        <v>635</v>
      </c>
      <c r="D185" s="56" t="s">
        <v>636</v>
      </c>
      <c r="E185" s="57" t="s">
        <v>73</v>
      </c>
      <c r="F185" s="57" t="s">
        <v>236</v>
      </c>
      <c r="G185" s="58" t="s">
        <v>111</v>
      </c>
      <c r="H185" s="59" t="s">
        <v>169</v>
      </c>
      <c r="I185" s="60" t="s">
        <v>29</v>
      </c>
      <c r="J185" s="60" t="s">
        <v>637</v>
      </c>
      <c r="K185" s="11"/>
      <c r="L185" s="61">
        <v>44021</v>
      </c>
      <c r="M185" s="62">
        <v>1585.4531999994099</v>
      </c>
      <c r="N185" s="63">
        <v>1585.4531999994099</v>
      </c>
      <c r="O185" s="63">
        <v>1593.9443999994501</v>
      </c>
      <c r="P185" s="64">
        <f t="shared" si="2"/>
        <v>0.99467283802368323</v>
      </c>
      <c r="Q185" s="61">
        <v>44019</v>
      </c>
      <c r="R185" s="65">
        <v>33749538.590843797</v>
      </c>
      <c r="S185" s="65">
        <v>28659945.250781201</v>
      </c>
      <c r="T185" s="11"/>
      <c r="U185" s="66">
        <v>-4.97945446295489E-3</v>
      </c>
      <c r="V185" s="67">
        <v>3.1642653076232801</v>
      </c>
      <c r="W185" s="66">
        <v>1.41303129712469E-2</v>
      </c>
      <c r="X185" s="67">
        <v>3.6914098457600599</v>
      </c>
      <c r="Y185" s="66">
        <v>2.5519467948470299E-2</v>
      </c>
      <c r="Z185" s="67">
        <v>20.235884407069499</v>
      </c>
      <c r="AA185" s="66">
        <v>4.43003919444891E-2</v>
      </c>
      <c r="AB185" s="67">
        <v>24.655227345734598</v>
      </c>
      <c r="AC185" s="66">
        <v>0.116546925122821</v>
      </c>
      <c r="AD185" s="67">
        <v>35.940657772531303</v>
      </c>
      <c r="AE185" s="66">
        <v>0.15560188627758201</v>
      </c>
      <c r="AF185" s="68">
        <v>32.507876239484197</v>
      </c>
      <c r="AG185" s="66">
        <v>-5.5102121677919101E-4</v>
      </c>
      <c r="AH185" s="67">
        <v>-1.89660785754313</v>
      </c>
      <c r="AI185" s="66">
        <v>3.2386305549152901E-2</v>
      </c>
      <c r="AJ185" s="67">
        <v>16.9293730358768</v>
      </c>
      <c r="AK185" s="66">
        <v>0.585453199999174</v>
      </c>
      <c r="AL185" s="66">
        <v>4.8484541177458602E-2</v>
      </c>
      <c r="AM185" s="67">
        <v>71.046174718998401</v>
      </c>
      <c r="AN185" s="11"/>
      <c r="AO185" s="69">
        <v>2.4139727956935499E-2</v>
      </c>
      <c r="AP185" s="69">
        <v>-4.4617433917664998E-2</v>
      </c>
      <c r="AQ185" s="69">
        <v>3.5665323546709302E-2</v>
      </c>
      <c r="AR185" s="69">
        <v>-2.7031022379560499E-2</v>
      </c>
      <c r="AS185" s="70">
        <v>6</v>
      </c>
      <c r="AT185" s="70">
        <v>6</v>
      </c>
      <c r="AU185" s="70">
        <v>7</v>
      </c>
      <c r="AV185" s="71">
        <v>5</v>
      </c>
      <c r="AW185" s="11"/>
      <c r="AX185" s="72">
        <v>6.5828308504278496E-2</v>
      </c>
      <c r="AY185" s="73">
        <v>0.33184987202594102</v>
      </c>
      <c r="AZ185" s="73">
        <v>0.695686262861273</v>
      </c>
      <c r="BA185" s="73">
        <v>0.41843864768043199</v>
      </c>
      <c r="BB185" s="64">
        <v>6.7407723407268303E-3</v>
      </c>
      <c r="BC185" s="74">
        <v>-9.0644776526023598</v>
      </c>
      <c r="BD185" s="61">
        <v>43747</v>
      </c>
      <c r="BE185" s="61">
        <v>43783</v>
      </c>
      <c r="BF185" s="70">
        <v>162</v>
      </c>
      <c r="BG185" s="61">
        <v>43973</v>
      </c>
      <c r="BH185" s="11"/>
    </row>
    <row r="186" spans="1:60" x14ac:dyDescent="0.3">
      <c r="A186" s="11"/>
      <c r="B186" s="56" t="s">
        <v>677</v>
      </c>
      <c r="C186" s="56" t="s">
        <v>639</v>
      </c>
      <c r="D186" s="56" t="s">
        <v>636</v>
      </c>
      <c r="E186" s="57" t="s">
        <v>330</v>
      </c>
      <c r="F186" s="57" t="s">
        <v>236</v>
      </c>
      <c r="G186" s="58" t="s">
        <v>111</v>
      </c>
      <c r="H186" s="59" t="s">
        <v>169</v>
      </c>
      <c r="I186" s="60" t="s">
        <v>29</v>
      </c>
      <c r="J186" s="60" t="s">
        <v>640</v>
      </c>
      <c r="K186" s="11"/>
      <c r="L186" s="61">
        <v>44021</v>
      </c>
      <c r="M186" s="62">
        <v>1479.3512999992799</v>
      </c>
      <c r="N186" s="63">
        <v>1479.3512999992799</v>
      </c>
      <c r="O186" s="63">
        <v>1489.9080999996499</v>
      </c>
      <c r="P186" s="64">
        <f t="shared" si="2"/>
        <v>0.99291446230786151</v>
      </c>
      <c r="Q186" s="61">
        <v>43747</v>
      </c>
      <c r="R186" s="65">
        <v>1853459.0179999999</v>
      </c>
      <c r="S186" s="65">
        <v>2068576.52125977</v>
      </c>
      <c r="T186" s="11"/>
      <c r="U186" s="66">
        <v>-5.0135007595599702E-3</v>
      </c>
      <c r="V186" s="67">
        <v>3.1608606779627699</v>
      </c>
      <c r="W186" s="66">
        <v>1.3089583924738701E-2</v>
      </c>
      <c r="X186" s="67">
        <v>3.58733694110924</v>
      </c>
      <c r="Y186" s="66">
        <v>1.9151291973685099E-2</v>
      </c>
      <c r="Z186" s="67">
        <v>19.599066809605599</v>
      </c>
      <c r="AA186" s="66">
        <v>3.1300448261390598E-2</v>
      </c>
      <c r="AB186" s="67">
        <v>23.355232977424699</v>
      </c>
      <c r="AC186" s="66">
        <v>8.8958645517850501E-2</v>
      </c>
      <c r="AD186" s="67">
        <v>33.181829812005198</v>
      </c>
      <c r="AE186" s="66">
        <v>0.11298032523889601</v>
      </c>
      <c r="AF186" s="68">
        <v>28.245720135601001</v>
      </c>
      <c r="AG186" s="66">
        <v>-8.5882772782497297E-4</v>
      </c>
      <c r="AH186" s="67">
        <v>-1.9273885086477101</v>
      </c>
      <c r="AI186" s="66">
        <v>2.5659455428467499E-2</v>
      </c>
      <c r="AJ186" s="67">
        <v>16.256688023801001</v>
      </c>
      <c r="AK186" s="66">
        <v>0.47935129999881598</v>
      </c>
      <c r="AL186" s="66">
        <v>4.1050161711609703E-2</v>
      </c>
      <c r="AM186" s="67">
        <v>60.4359847189044</v>
      </c>
      <c r="AN186" s="11"/>
      <c r="AO186" s="69">
        <v>2.4104643600367098E-2</v>
      </c>
      <c r="AP186" s="69">
        <v>-4.4650103724998197E-2</v>
      </c>
      <c r="AQ186" s="69">
        <v>3.4602345038365498E-2</v>
      </c>
      <c r="AR186" s="69">
        <v>-2.8062812965799801E-2</v>
      </c>
      <c r="AS186" s="70">
        <v>6</v>
      </c>
      <c r="AT186" s="70">
        <v>6</v>
      </c>
      <c r="AU186" s="70">
        <v>7</v>
      </c>
      <c r="AV186" s="71">
        <v>5</v>
      </c>
      <c r="AW186" s="11"/>
      <c r="AX186" s="72">
        <v>6.5803259102758596E-2</v>
      </c>
      <c r="AY186" s="73">
        <v>0.14853364977716399</v>
      </c>
      <c r="AZ186" s="73">
        <v>0.65207816018846598</v>
      </c>
      <c r="BA186" s="73">
        <v>0.18659701916067201</v>
      </c>
      <c r="BB186" s="64">
        <v>6.7379150178658196E-3</v>
      </c>
      <c r="BC186" s="74">
        <v>-9.1764518898562493</v>
      </c>
      <c r="BD186" s="61">
        <v>43747</v>
      </c>
      <c r="BE186" s="61">
        <v>43783</v>
      </c>
      <c r="BF186" s="70"/>
      <c r="BG186" s="61"/>
      <c r="BH186" s="11"/>
    </row>
    <row r="187" spans="1:60" x14ac:dyDescent="0.3">
      <c r="A187" s="11"/>
      <c r="B187" s="56" t="s">
        <v>679</v>
      </c>
      <c r="C187" s="56" t="s">
        <v>642</v>
      </c>
      <c r="D187" s="56" t="s">
        <v>636</v>
      </c>
      <c r="E187" s="57" t="s">
        <v>590</v>
      </c>
      <c r="F187" s="57" t="s">
        <v>236</v>
      </c>
      <c r="G187" s="58" t="s">
        <v>111</v>
      </c>
      <c r="H187" s="59" t="s">
        <v>169</v>
      </c>
      <c r="I187" s="60" t="s">
        <v>29</v>
      </c>
      <c r="J187" s="60" t="s">
        <v>643</v>
      </c>
      <c r="K187" s="11"/>
      <c r="L187" s="61">
        <v>44021</v>
      </c>
      <c r="M187" s="62">
        <v>1549.1992000006101</v>
      </c>
      <c r="N187" s="63">
        <v>1549.1992000006101</v>
      </c>
      <c r="O187" s="63">
        <v>1557.5603000000101</v>
      </c>
      <c r="P187" s="64">
        <f t="shared" si="2"/>
        <v>0.99463192532616551</v>
      </c>
      <c r="Q187" s="61">
        <v>44019</v>
      </c>
      <c r="R187" s="65">
        <v>2840299.59</v>
      </c>
      <c r="S187" s="65">
        <v>3296769.6274609398</v>
      </c>
      <c r="T187" s="11"/>
      <c r="U187" s="66">
        <v>-4.9999229267996296E-3</v>
      </c>
      <c r="V187" s="67">
        <v>3.16221846123881</v>
      </c>
      <c r="W187" s="66">
        <v>1.35058291671157E-2</v>
      </c>
      <c r="X187" s="67">
        <v>3.6289614653469502</v>
      </c>
      <c r="Y187" s="66">
        <v>2.1694397804822099E-2</v>
      </c>
      <c r="Z187" s="67">
        <v>19.853377392719299</v>
      </c>
      <c r="AA187" s="66">
        <v>3.6482156869169599E-2</v>
      </c>
      <c r="AB187" s="67">
        <v>23.873403838224501</v>
      </c>
      <c r="AC187" s="66">
        <v>9.9913942269340597E-2</v>
      </c>
      <c r="AD187" s="67">
        <v>34.277359487197799</v>
      </c>
      <c r="AE187" s="66">
        <v>0.12984131089077</v>
      </c>
      <c r="AF187" s="68">
        <v>29.931818700802999</v>
      </c>
      <c r="AG187" s="66">
        <v>-7.3570968106651002E-4</v>
      </c>
      <c r="AH187" s="67">
        <v>-1.9150767039718599</v>
      </c>
      <c r="AI187" s="66">
        <v>2.8345564913251999E-2</v>
      </c>
      <c r="AJ187" s="67">
        <v>16.525298972293999</v>
      </c>
      <c r="AK187" s="66">
        <v>0.54919920000072997</v>
      </c>
      <c r="AL187" s="66">
        <v>4.5995884425792603E-2</v>
      </c>
      <c r="AM187" s="67">
        <v>67.420774719095803</v>
      </c>
      <c r="AN187" s="11"/>
      <c r="AO187" s="69">
        <v>2.4118712528434099E-2</v>
      </c>
      <c r="AP187" s="69">
        <v>-4.4637068066585898E-2</v>
      </c>
      <c r="AQ187" s="69">
        <v>3.5027468773478197E-2</v>
      </c>
      <c r="AR187" s="69">
        <v>-2.7650167327010401E-2</v>
      </c>
      <c r="AS187" s="70">
        <v>6</v>
      </c>
      <c r="AT187" s="70">
        <v>6</v>
      </c>
      <c r="AU187" s="70">
        <v>7</v>
      </c>
      <c r="AV187" s="71">
        <v>5</v>
      </c>
      <c r="AW187" s="11"/>
      <c r="AX187" s="72">
        <v>6.5812974078508002E-2</v>
      </c>
      <c r="AY187" s="73">
        <v>0.22163258150703799</v>
      </c>
      <c r="AZ187" s="73">
        <v>0.66946426594222397</v>
      </c>
      <c r="BA187" s="73">
        <v>0.27884255941489799</v>
      </c>
      <c r="BB187" s="64">
        <v>6.73902601424743E-3</v>
      </c>
      <c r="BC187" s="74">
        <v>-9.1316693336411792</v>
      </c>
      <c r="BD187" s="61">
        <v>43747</v>
      </c>
      <c r="BE187" s="61">
        <v>43783</v>
      </c>
      <c r="BF187" s="70">
        <v>194</v>
      </c>
      <c r="BG187" s="61">
        <v>44019</v>
      </c>
      <c r="BH187" s="11"/>
    </row>
    <row r="188" spans="1:60" x14ac:dyDescent="0.3">
      <c r="A188" s="11"/>
      <c r="B188" s="56" t="s">
        <v>681</v>
      </c>
      <c r="C188" s="56" t="s">
        <v>645</v>
      </c>
      <c r="D188" s="56" t="s">
        <v>636</v>
      </c>
      <c r="E188" s="57" t="s">
        <v>79</v>
      </c>
      <c r="F188" s="57" t="s">
        <v>236</v>
      </c>
      <c r="G188" s="58" t="s">
        <v>111</v>
      </c>
      <c r="H188" s="59" t="s">
        <v>169</v>
      </c>
      <c r="I188" s="60" t="s">
        <v>29</v>
      </c>
      <c r="J188" s="60" t="s">
        <v>1</v>
      </c>
      <c r="K188" s="11"/>
      <c r="L188" s="61">
        <v>44021</v>
      </c>
      <c r="M188" s="62">
        <v>1055.7185999993201</v>
      </c>
      <c r="N188" s="63">
        <v>1055.7185999993201</v>
      </c>
      <c r="O188" s="63"/>
      <c r="P188" s="64" t="str">
        <f t="shared" si="2"/>
        <v/>
      </c>
      <c r="Q188" s="61"/>
      <c r="R188" s="65">
        <v>16540.925999999999</v>
      </c>
      <c r="S188" s="65"/>
      <c r="T188" s="11"/>
      <c r="U188" s="66">
        <v>-4.9753185085137401E-3</v>
      </c>
      <c r="V188" s="67">
        <v>3.1646789030673999</v>
      </c>
      <c r="W188" s="66">
        <v>1.42554322283104E-2</v>
      </c>
      <c r="X188" s="67">
        <v>3.7039217714664101</v>
      </c>
      <c r="Y188" s="66">
        <v>2.62875467633421E-2</v>
      </c>
      <c r="Z188" s="67">
        <v>20.312692288571299</v>
      </c>
      <c r="AA188" s="66"/>
      <c r="AB188" s="67"/>
      <c r="AC188" s="66"/>
      <c r="AD188" s="67"/>
      <c r="AE188" s="66"/>
      <c r="AF188" s="68"/>
      <c r="AG188" s="66">
        <v>-5.1407719547569297E-4</v>
      </c>
      <c r="AH188" s="67">
        <v>-1.89291345541278</v>
      </c>
      <c r="AI188" s="66">
        <v>3.3197376857060597E-2</v>
      </c>
      <c r="AJ188" s="67">
        <v>17.0104801666748</v>
      </c>
      <c r="AK188" s="66">
        <v>5.57185999987269E-2</v>
      </c>
      <c r="AL188" s="66">
        <v>8.5259935032809195E-2</v>
      </c>
      <c r="AM188" s="67">
        <v>21.432819419977001</v>
      </c>
      <c r="AN188" s="11"/>
      <c r="AO188" s="69">
        <v>7.9868679731589492E-3</v>
      </c>
      <c r="AP188" s="69">
        <v>-1.2822013096410999E-2</v>
      </c>
      <c r="AQ188" s="69">
        <v>3.57929525380314E-2</v>
      </c>
      <c r="AR188" s="69">
        <v>-1.9466991946501401E-2</v>
      </c>
      <c r="AS188" s="70"/>
      <c r="AT188" s="70"/>
      <c r="AU188" s="70"/>
      <c r="AV188" s="71"/>
      <c r="AW188" s="11"/>
      <c r="AX188" s="72"/>
      <c r="AY188" s="73"/>
      <c r="AZ188" s="73"/>
      <c r="BA188" s="73"/>
      <c r="BB188" s="64"/>
      <c r="BC188" s="74">
        <v>-4.9311791481013598</v>
      </c>
      <c r="BD188" s="61">
        <v>43871</v>
      </c>
      <c r="BE188" s="61">
        <v>43914</v>
      </c>
      <c r="BF188" s="70">
        <v>64</v>
      </c>
      <c r="BG188" s="61">
        <v>43959</v>
      </c>
      <c r="BH188" s="11"/>
    </row>
    <row r="189" spans="1:60" x14ac:dyDescent="0.3">
      <c r="A189" s="11"/>
      <c r="B189" s="56" t="s">
        <v>688</v>
      </c>
      <c r="C189" s="56" t="s">
        <v>647</v>
      </c>
      <c r="D189" s="56" t="s">
        <v>636</v>
      </c>
      <c r="E189" s="57" t="s">
        <v>630</v>
      </c>
      <c r="F189" s="57" t="s">
        <v>236</v>
      </c>
      <c r="G189" s="58" t="s">
        <v>111</v>
      </c>
      <c r="H189" s="59" t="s">
        <v>169</v>
      </c>
      <c r="I189" s="60" t="s">
        <v>29</v>
      </c>
      <c r="J189" s="60" t="s">
        <v>1</v>
      </c>
      <c r="K189" s="11"/>
      <c r="L189" s="61">
        <v>44021</v>
      </c>
      <c r="M189" s="62">
        <v>1111.4925999995301</v>
      </c>
      <c r="N189" s="63">
        <v>1111.4925999995301</v>
      </c>
      <c r="O189" s="63">
        <v>1117.4606999997</v>
      </c>
      <c r="P189" s="64">
        <f t="shared" si="2"/>
        <v>0.99465923052133154</v>
      </c>
      <c r="Q189" s="61">
        <v>44019</v>
      </c>
      <c r="R189" s="65">
        <v>344825.65100000001</v>
      </c>
      <c r="S189" s="65">
        <v>288477.50298486301</v>
      </c>
      <c r="T189" s="11"/>
      <c r="U189" s="66">
        <v>-4.9862917267091697E-3</v>
      </c>
      <c r="V189" s="67">
        <v>3.16358158124785</v>
      </c>
      <c r="W189" s="66">
        <v>1.3922068235842701E-2</v>
      </c>
      <c r="X189" s="67">
        <v>3.6705853722196502</v>
      </c>
      <c r="Y189" s="66">
        <v>2.4242124893135E-2</v>
      </c>
      <c r="Z189" s="67">
        <v>20.1081501015287</v>
      </c>
      <c r="AA189" s="66">
        <v>4.1686285299874698E-2</v>
      </c>
      <c r="AB189" s="67">
        <v>24.393816681287699</v>
      </c>
      <c r="AC189" s="66">
        <v>0.11097410838381599</v>
      </c>
      <c r="AD189" s="67">
        <v>35.3833760986454</v>
      </c>
      <c r="AE189" s="66"/>
      <c r="AF189" s="68"/>
      <c r="AG189" s="66">
        <v>-6.1258405821717999E-4</v>
      </c>
      <c r="AH189" s="67">
        <v>-1.9027641416869301</v>
      </c>
      <c r="AI189" s="66">
        <v>3.10368747250322E-2</v>
      </c>
      <c r="AJ189" s="67">
        <v>16.794429953472001</v>
      </c>
      <c r="AK189" s="66">
        <v>0.111492599999183</v>
      </c>
      <c r="AL189" s="66">
        <v>5.2148906430375098E-2</v>
      </c>
      <c r="AM189" s="67">
        <v>34.849443732411601</v>
      </c>
      <c r="AN189" s="11"/>
      <c r="AO189" s="69">
        <v>2.4132712693244698E-2</v>
      </c>
      <c r="AP189" s="69">
        <v>-4.46239431703725E-2</v>
      </c>
      <c r="AQ189" s="69">
        <v>3.5452560483463499E-2</v>
      </c>
      <c r="AR189" s="69">
        <v>-2.7237559250352199E-2</v>
      </c>
      <c r="AS189" s="70">
        <v>6</v>
      </c>
      <c r="AT189" s="70">
        <v>6</v>
      </c>
      <c r="AU189" s="70">
        <v>7</v>
      </c>
      <c r="AV189" s="71">
        <v>5</v>
      </c>
      <c r="AW189" s="11"/>
      <c r="AX189" s="72">
        <v>6.5823060171605899E-2</v>
      </c>
      <c r="AY189" s="73">
        <v>0.29501042457923199</v>
      </c>
      <c r="AZ189" s="73">
        <v>0.68692072950761895</v>
      </c>
      <c r="BA189" s="73">
        <v>0.371711617957317</v>
      </c>
      <c r="BB189" s="64">
        <v>6.7401760583470603E-3</v>
      </c>
      <c r="BC189" s="74">
        <v>-9.0868850818224001</v>
      </c>
      <c r="BD189" s="61">
        <v>43747</v>
      </c>
      <c r="BE189" s="61">
        <v>43783</v>
      </c>
      <c r="BF189" s="70">
        <v>162</v>
      </c>
      <c r="BG189" s="61">
        <v>43973</v>
      </c>
      <c r="BH189" s="11"/>
    </row>
    <row r="190" spans="1:60" x14ac:dyDescent="0.3">
      <c r="A190" s="11"/>
      <c r="B190" s="56" t="s">
        <v>692</v>
      </c>
      <c r="C190" s="56" t="s">
        <v>649</v>
      </c>
      <c r="D190" s="56" t="s">
        <v>636</v>
      </c>
      <c r="E190" s="57" t="s">
        <v>159</v>
      </c>
      <c r="F190" s="57" t="s">
        <v>236</v>
      </c>
      <c r="G190" s="58" t="s">
        <v>111</v>
      </c>
      <c r="H190" s="59" t="s">
        <v>169</v>
      </c>
      <c r="I190" s="60" t="s">
        <v>29</v>
      </c>
      <c r="J190" s="60" t="s">
        <v>650</v>
      </c>
      <c r="K190" s="11"/>
      <c r="L190" s="61">
        <v>44021</v>
      </c>
      <c r="M190" s="62">
        <v>1622.7237999997999</v>
      </c>
      <c r="N190" s="63">
        <v>1622.7237999997999</v>
      </c>
      <c r="O190" s="63">
        <v>1631.43700000085</v>
      </c>
      <c r="P190" s="64">
        <f t="shared" si="2"/>
        <v>0.994659186961528</v>
      </c>
      <c r="Q190" s="61">
        <v>44019</v>
      </c>
      <c r="R190" s="65">
        <v>2930835.3790000002</v>
      </c>
      <c r="S190" s="65">
        <v>4131479.2493593702</v>
      </c>
      <c r="T190" s="11"/>
      <c r="U190" s="66">
        <v>-4.9862780624607703E-3</v>
      </c>
      <c r="V190" s="67">
        <v>3.16358294767269</v>
      </c>
      <c r="W190" s="66">
        <v>1.3922278971222101E-2</v>
      </c>
      <c r="X190" s="67">
        <v>3.67060644575758</v>
      </c>
      <c r="Y190" s="66">
        <v>2.42438698551268E-2</v>
      </c>
      <c r="Z190" s="67">
        <v>20.108324597735201</v>
      </c>
      <c r="AA190" s="66">
        <v>4.1689902189318701E-2</v>
      </c>
      <c r="AB190" s="67">
        <v>24.394178370217599</v>
      </c>
      <c r="AC190" s="66">
        <v>0.110979447488789</v>
      </c>
      <c r="AD190" s="67">
        <v>35.383910009113599</v>
      </c>
      <c r="AE190" s="66">
        <v>0.14695746904908399</v>
      </c>
      <c r="AF190" s="68">
        <v>31.643434516619902</v>
      </c>
      <c r="AG190" s="66">
        <v>-6.1254463798832105E-4</v>
      </c>
      <c r="AH190" s="67">
        <v>-1.90276019966404</v>
      </c>
      <c r="AI190" s="66">
        <v>3.1038721806908101E-2</v>
      </c>
      <c r="AJ190" s="67">
        <v>16.794614661659601</v>
      </c>
      <c r="AK190" s="66">
        <v>0.62272379999922101</v>
      </c>
      <c r="AL190" s="66">
        <v>5.0990310370252701E-2</v>
      </c>
      <c r="AM190" s="67">
        <v>74.773234718944906</v>
      </c>
      <c r="AN190" s="11"/>
      <c r="AO190" s="69">
        <v>2.4132681535775202E-2</v>
      </c>
      <c r="AP190" s="69">
        <v>-4.4623917388016701E-2</v>
      </c>
      <c r="AQ190" s="69">
        <v>3.5452724185233798E-2</v>
      </c>
      <c r="AR190" s="69">
        <v>-2.7237250500547799E-2</v>
      </c>
      <c r="AS190" s="70">
        <v>6</v>
      </c>
      <c r="AT190" s="70">
        <v>6</v>
      </c>
      <c r="AU190" s="70">
        <v>7</v>
      </c>
      <c r="AV190" s="71">
        <v>5</v>
      </c>
      <c r="AW190" s="11"/>
      <c r="AX190" s="72">
        <v>6.58230414202262E-2</v>
      </c>
      <c r="AY190" s="73">
        <v>0.29506191215114103</v>
      </c>
      <c r="AZ190" s="73">
        <v>0.68693285190693099</v>
      </c>
      <c r="BA190" s="73">
        <v>0.37177684451535198</v>
      </c>
      <c r="BB190" s="64">
        <v>6.7401742255515304E-3</v>
      </c>
      <c r="BC190" s="74">
        <v>-9.0868570684979204</v>
      </c>
      <c r="BD190" s="61">
        <v>43747</v>
      </c>
      <c r="BE190" s="61">
        <v>43783</v>
      </c>
      <c r="BF190" s="70">
        <v>162</v>
      </c>
      <c r="BG190" s="61">
        <v>43973</v>
      </c>
      <c r="BH190" s="11"/>
    </row>
    <row r="191" spans="1:60" x14ac:dyDescent="0.3">
      <c r="A191" s="11"/>
      <c r="B191" s="56" t="s">
        <v>695</v>
      </c>
      <c r="C191" s="56" t="s">
        <v>652</v>
      </c>
      <c r="D191" s="56" t="s">
        <v>636</v>
      </c>
      <c r="E191" s="57" t="s">
        <v>254</v>
      </c>
      <c r="F191" s="57" t="s">
        <v>236</v>
      </c>
      <c r="G191" s="58" t="s">
        <v>111</v>
      </c>
      <c r="H191" s="59" t="s">
        <v>169</v>
      </c>
      <c r="I191" s="60" t="s">
        <v>29</v>
      </c>
      <c r="J191" s="60" t="s">
        <v>1</v>
      </c>
      <c r="K191" s="11"/>
      <c r="L191" s="61">
        <v>44021</v>
      </c>
      <c r="M191" s="62">
        <v>1337.9984000008601</v>
      </c>
      <c r="N191" s="63">
        <v>1337.9984000008601</v>
      </c>
      <c r="O191" s="63">
        <v>1345.12010000087</v>
      </c>
      <c r="P191" s="64">
        <f t="shared" si="2"/>
        <v>0.99470552852492111</v>
      </c>
      <c r="Q191" s="61">
        <v>44019</v>
      </c>
      <c r="R191" s="65">
        <v>4099543.7510000002</v>
      </c>
      <c r="S191" s="65">
        <v>4088103.5546953101</v>
      </c>
      <c r="T191" s="11"/>
      <c r="U191" s="66">
        <v>-4.9630686908130901E-3</v>
      </c>
      <c r="V191" s="67">
        <v>3.1659038848374599</v>
      </c>
      <c r="W191" s="66">
        <v>1.46305655925971E-2</v>
      </c>
      <c r="X191" s="67">
        <v>3.7414351078950898</v>
      </c>
      <c r="Y191" s="66">
        <v>2.8598532824616999E-2</v>
      </c>
      <c r="Z191" s="67">
        <v>20.543790894676899</v>
      </c>
      <c r="AA191" s="66">
        <v>5.0608863113666303E-2</v>
      </c>
      <c r="AB191" s="67">
        <v>25.2860744626669</v>
      </c>
      <c r="AC191" s="66">
        <v>0.13005199512190299</v>
      </c>
      <c r="AD191" s="67">
        <v>37.291164772410397</v>
      </c>
      <c r="AE191" s="66">
        <v>0.17665675536059999</v>
      </c>
      <c r="AF191" s="68">
        <v>34.613363147771501</v>
      </c>
      <c r="AG191" s="66">
        <v>-4.0312639612238898E-4</v>
      </c>
      <c r="AH191" s="67">
        <v>-1.88181837547745</v>
      </c>
      <c r="AI191" s="66">
        <v>3.56391089080716E-2</v>
      </c>
      <c r="AJ191" s="67">
        <v>17.254653371783199</v>
      </c>
      <c r="AK191" s="66">
        <v>0.33799840000050602</v>
      </c>
      <c r="AL191" s="66">
        <v>5.3927865854348098E-2</v>
      </c>
      <c r="AM191" s="67">
        <v>32.135663563734902</v>
      </c>
      <c r="AN191" s="11"/>
      <c r="AO191" s="69">
        <v>2.4156538178431199E-2</v>
      </c>
      <c r="AP191" s="69">
        <v>-4.4601733888193801E-2</v>
      </c>
      <c r="AQ191" s="69">
        <v>3.6176064617393401E-2</v>
      </c>
      <c r="AR191" s="69">
        <v>-2.65350709878476E-2</v>
      </c>
      <c r="AS191" s="70">
        <v>7</v>
      </c>
      <c r="AT191" s="70">
        <v>5</v>
      </c>
      <c r="AU191" s="70">
        <v>7</v>
      </c>
      <c r="AV191" s="71">
        <v>5</v>
      </c>
      <c r="AW191" s="11"/>
      <c r="AX191" s="72">
        <v>6.5841065234781102E-2</v>
      </c>
      <c r="AY191" s="73">
        <v>0.42073822348538698</v>
      </c>
      <c r="AZ191" s="73">
        <v>0.71684028259005605</v>
      </c>
      <c r="BA191" s="73">
        <v>0.53146312378885296</v>
      </c>
      <c r="BB191" s="64">
        <v>6.7422206499031696E-3</v>
      </c>
      <c r="BC191" s="74">
        <v>-9.0106413213507004</v>
      </c>
      <c r="BD191" s="61">
        <v>43747</v>
      </c>
      <c r="BE191" s="61">
        <v>43783</v>
      </c>
      <c r="BF191" s="70">
        <v>160</v>
      </c>
      <c r="BG191" s="61">
        <v>43971</v>
      </c>
      <c r="BH191" s="11"/>
    </row>
    <row r="192" spans="1:60" x14ac:dyDescent="0.3">
      <c r="A192" s="11"/>
      <c r="B192" s="56" t="s">
        <v>699</v>
      </c>
      <c r="C192" s="56" t="s">
        <v>654</v>
      </c>
      <c r="D192" s="56" t="s">
        <v>655</v>
      </c>
      <c r="E192" s="57" t="s">
        <v>73</v>
      </c>
      <c r="F192" s="57" t="s">
        <v>236</v>
      </c>
      <c r="G192" s="58" t="s">
        <v>111</v>
      </c>
      <c r="H192" s="59" t="s">
        <v>178</v>
      </c>
      <c r="I192" s="60" t="s">
        <v>29</v>
      </c>
      <c r="J192" s="60" t="s">
        <v>656</v>
      </c>
      <c r="K192" s="11"/>
      <c r="L192" s="61">
        <v>44021</v>
      </c>
      <c r="M192" s="62">
        <v>1542.31120000035</v>
      </c>
      <c r="N192" s="63">
        <v>1542.31120000035</v>
      </c>
      <c r="O192" s="63">
        <v>1575.39580000006</v>
      </c>
      <c r="P192" s="64">
        <f t="shared" si="2"/>
        <v>0.9789991823009121</v>
      </c>
      <c r="Q192" s="61">
        <v>43874</v>
      </c>
      <c r="R192" s="65">
        <v>7737279.9873593701</v>
      </c>
      <c r="S192" s="65">
        <v>6628082.9627265604</v>
      </c>
      <c r="T192" s="11"/>
      <c r="U192" s="66">
        <v>-8.2249915585634898E-3</v>
      </c>
      <c r="V192" s="67">
        <v>2.8397115980624199</v>
      </c>
      <c r="W192" s="66">
        <v>2.27737425120722E-2</v>
      </c>
      <c r="X192" s="67">
        <v>4.5557527998462302</v>
      </c>
      <c r="Y192" s="66">
        <v>-5.9647482585205597E-3</v>
      </c>
      <c r="Z192" s="67">
        <v>17.087462786381401</v>
      </c>
      <c r="AA192" s="66">
        <v>4.8888541899941601E-2</v>
      </c>
      <c r="AB192" s="67">
        <v>25.114042341301701</v>
      </c>
      <c r="AC192" s="66">
        <v>0.105529370037402</v>
      </c>
      <c r="AD192" s="67">
        <v>34.8389022639603</v>
      </c>
      <c r="AE192" s="66">
        <v>0.149780590536539</v>
      </c>
      <c r="AF192" s="68">
        <v>31.925746665365299</v>
      </c>
      <c r="AG192" s="66">
        <v>-6.2338831503438996E-3</v>
      </c>
      <c r="AH192" s="67">
        <v>-2.4648940508995998</v>
      </c>
      <c r="AI192" s="66">
        <v>1.12550565663696E-2</v>
      </c>
      <c r="AJ192" s="67">
        <v>14.816248137605699</v>
      </c>
      <c r="AK192" s="66">
        <v>0.54231120000069499</v>
      </c>
      <c r="AL192" s="66">
        <v>4.5517158765505897E-2</v>
      </c>
      <c r="AM192" s="67">
        <v>66.731974719092193</v>
      </c>
      <c r="AN192" s="11"/>
      <c r="AO192" s="69">
        <v>2.0160381185633E-2</v>
      </c>
      <c r="AP192" s="69">
        <v>-3.6414536778465803E-2</v>
      </c>
      <c r="AQ192" s="69">
        <v>5.09577340999385E-2</v>
      </c>
      <c r="AR192" s="69">
        <v>-5.9286870338837602E-2</v>
      </c>
      <c r="AS192" s="70">
        <v>8</v>
      </c>
      <c r="AT192" s="70">
        <v>4</v>
      </c>
      <c r="AU192" s="70">
        <v>7</v>
      </c>
      <c r="AV192" s="71">
        <v>5</v>
      </c>
      <c r="AW192" s="11"/>
      <c r="AX192" s="72">
        <v>9.1803125423466594E-2</v>
      </c>
      <c r="AY192" s="73">
        <v>0.38245750117448601</v>
      </c>
      <c r="AZ192" s="73">
        <v>0.84622404628316905</v>
      </c>
      <c r="BA192" s="73">
        <v>0.50939478479085698</v>
      </c>
      <c r="BB192" s="64">
        <v>9.4398847838965596E-3</v>
      </c>
      <c r="BC192" s="74">
        <v>-13.3820212038554</v>
      </c>
      <c r="BD192" s="61">
        <v>43874</v>
      </c>
      <c r="BE192" s="61">
        <v>43913</v>
      </c>
      <c r="BF192" s="70"/>
      <c r="BG192" s="61"/>
      <c r="BH192" s="11"/>
    </row>
    <row r="193" spans="1:60" x14ac:dyDescent="0.3">
      <c r="A193" s="11"/>
      <c r="B193" s="56" t="s">
        <v>703</v>
      </c>
      <c r="C193" s="56" t="s">
        <v>658</v>
      </c>
      <c r="D193" s="56" t="s">
        <v>655</v>
      </c>
      <c r="E193" s="57" t="s">
        <v>330</v>
      </c>
      <c r="F193" s="57" t="s">
        <v>236</v>
      </c>
      <c r="G193" s="58" t="s">
        <v>111</v>
      </c>
      <c r="H193" s="59" t="s">
        <v>178</v>
      </c>
      <c r="I193" s="60" t="s">
        <v>29</v>
      </c>
      <c r="J193" s="60" t="s">
        <v>659</v>
      </c>
      <c r="K193" s="11"/>
      <c r="L193" s="61">
        <v>44021</v>
      </c>
      <c r="M193" s="62">
        <v>1314.7656999994099</v>
      </c>
      <c r="N193" s="63">
        <v>1314.7656999994099</v>
      </c>
      <c r="O193" s="63">
        <v>1352.46780000068</v>
      </c>
      <c r="P193" s="64">
        <f t="shared" si="2"/>
        <v>0.97212347680199773</v>
      </c>
      <c r="Q193" s="61">
        <v>43874</v>
      </c>
      <c r="R193" s="65">
        <v>791694.58299999998</v>
      </c>
      <c r="S193" s="65">
        <v>844727.10203417996</v>
      </c>
      <c r="T193" s="11"/>
      <c r="U193" s="66">
        <v>-8.2725562588166195E-3</v>
      </c>
      <c r="V193" s="67">
        <v>2.8349551280371101</v>
      </c>
      <c r="W193" s="66">
        <v>2.1303765397533401E-2</v>
      </c>
      <c r="X193" s="67">
        <v>4.4087550883923496</v>
      </c>
      <c r="Y193" s="66">
        <v>-1.4601043540096699E-2</v>
      </c>
      <c r="Z193" s="67">
        <v>16.223833258205602</v>
      </c>
      <c r="AA193" s="66">
        <v>3.06431497047015E-2</v>
      </c>
      <c r="AB193" s="67">
        <v>23.289503121777699</v>
      </c>
      <c r="AC193" s="66">
        <v>6.7453659587044995E-2</v>
      </c>
      <c r="AD193" s="67">
        <v>31.031331218953699</v>
      </c>
      <c r="AE193" s="66">
        <v>9.08167641374166E-2</v>
      </c>
      <c r="AF193" s="68">
        <v>26.029364025453098</v>
      </c>
      <c r="AG193" s="66">
        <v>-6.6625908657442796E-3</v>
      </c>
      <c r="AH193" s="67">
        <v>-2.5077648224396398</v>
      </c>
      <c r="AI193" s="66">
        <v>2.0366690350783799E-3</v>
      </c>
      <c r="AJ193" s="67">
        <v>13.894409384476599</v>
      </c>
      <c r="AK193" s="66">
        <v>0.31476569999911602</v>
      </c>
      <c r="AL193" s="66">
        <v>2.8512212766145201E-2</v>
      </c>
      <c r="AM193" s="67">
        <v>43.977424718963398</v>
      </c>
      <c r="AN193" s="11"/>
      <c r="AO193" s="69">
        <v>2.0111472544158501E-2</v>
      </c>
      <c r="AP193" s="69">
        <v>-3.64607892297499E-2</v>
      </c>
      <c r="AQ193" s="69">
        <v>4.9447214350948301E-2</v>
      </c>
      <c r="AR193" s="69">
        <v>-6.0684046063251999E-2</v>
      </c>
      <c r="AS193" s="70">
        <v>7</v>
      </c>
      <c r="AT193" s="70">
        <v>5</v>
      </c>
      <c r="AU193" s="70">
        <v>7</v>
      </c>
      <c r="AV193" s="71">
        <v>5</v>
      </c>
      <c r="AW193" s="11"/>
      <c r="AX193" s="72">
        <v>9.1797279013699107E-2</v>
      </c>
      <c r="AY193" s="73">
        <v>0.19669157193061401</v>
      </c>
      <c r="AZ193" s="73">
        <v>0.77422732711329401</v>
      </c>
      <c r="BA193" s="73">
        <v>0.260477512472789</v>
      </c>
      <c r="BB193" s="64">
        <v>9.4385783937013905E-3</v>
      </c>
      <c r="BC193" s="74">
        <v>-13.5438344632566</v>
      </c>
      <c r="BD193" s="61">
        <v>43874</v>
      </c>
      <c r="BE193" s="61">
        <v>43913</v>
      </c>
      <c r="BF193" s="70"/>
      <c r="BG193" s="61"/>
      <c r="BH193" s="11"/>
    </row>
    <row r="194" spans="1:60" x14ac:dyDescent="0.3">
      <c r="A194" s="11"/>
      <c r="B194" s="56" t="s">
        <v>707</v>
      </c>
      <c r="C194" s="56" t="s">
        <v>661</v>
      </c>
      <c r="D194" s="56" t="s">
        <v>655</v>
      </c>
      <c r="E194" s="57" t="s">
        <v>590</v>
      </c>
      <c r="F194" s="57" t="s">
        <v>236</v>
      </c>
      <c r="G194" s="58" t="s">
        <v>111</v>
      </c>
      <c r="H194" s="59" t="s">
        <v>178</v>
      </c>
      <c r="I194" s="60" t="s">
        <v>29</v>
      </c>
      <c r="J194" s="60" t="s">
        <v>662</v>
      </c>
      <c r="K194" s="11"/>
      <c r="L194" s="61">
        <v>44021</v>
      </c>
      <c r="M194" s="62">
        <v>1396.3451000005</v>
      </c>
      <c r="N194" s="63">
        <v>1396.3451000005</v>
      </c>
      <c r="O194" s="63">
        <v>1433.4975000005199</v>
      </c>
      <c r="P194" s="64">
        <f t="shared" si="2"/>
        <v>0.97408268936638787</v>
      </c>
      <c r="Q194" s="61">
        <v>43874</v>
      </c>
      <c r="R194" s="65">
        <v>762076.32</v>
      </c>
      <c r="S194" s="65">
        <v>941284.04067968798</v>
      </c>
      <c r="T194" s="11"/>
      <c r="U194" s="66">
        <v>-8.2590326974241197E-3</v>
      </c>
      <c r="V194" s="67">
        <v>2.83630748417636</v>
      </c>
      <c r="W194" s="66">
        <v>2.1723452695368899E-2</v>
      </c>
      <c r="X194" s="67">
        <v>4.4507238181759003</v>
      </c>
      <c r="Y194" s="66">
        <v>-1.21415016492392E-2</v>
      </c>
      <c r="Z194" s="67">
        <v>16.469787447305901</v>
      </c>
      <c r="AA194" s="66">
        <v>3.5822899961203802E-2</v>
      </c>
      <c r="AB194" s="67">
        <v>23.807478147413299</v>
      </c>
      <c r="AC194" s="66">
        <v>7.8195321635576007E-2</v>
      </c>
      <c r="AD194" s="67">
        <v>32.105497423792301</v>
      </c>
      <c r="AE194" s="66">
        <v>0.107346139529982</v>
      </c>
      <c r="AF194" s="68">
        <v>27.682301564724199</v>
      </c>
      <c r="AG194" s="66">
        <v>-6.5402021255067701E-3</v>
      </c>
      <c r="AH194" s="67">
        <v>-2.49552594841589</v>
      </c>
      <c r="AI194" s="66">
        <v>4.6615278515673699E-3</v>
      </c>
      <c r="AJ194" s="67">
        <v>14.1568952661182</v>
      </c>
      <c r="AK194" s="66">
        <v>0.39634510000003498</v>
      </c>
      <c r="AL194" s="66">
        <v>3.4892649800895001E-2</v>
      </c>
      <c r="AM194" s="67">
        <v>52.135364719026299</v>
      </c>
      <c r="AN194" s="11"/>
      <c r="AO194" s="69">
        <v>2.0125444056247901E-2</v>
      </c>
      <c r="AP194" s="69">
        <v>-3.6447611086259699E-2</v>
      </c>
      <c r="AQ194" s="69">
        <v>4.98784806604817E-2</v>
      </c>
      <c r="AR194" s="69">
        <v>-6.0285092864433003E-2</v>
      </c>
      <c r="AS194" s="70">
        <v>7</v>
      </c>
      <c r="AT194" s="70">
        <v>5</v>
      </c>
      <c r="AU194" s="70">
        <v>7</v>
      </c>
      <c r="AV194" s="71">
        <v>5</v>
      </c>
      <c r="AW194" s="11"/>
      <c r="AX194" s="72">
        <v>9.17985338185099E-2</v>
      </c>
      <c r="AY194" s="73">
        <v>0.249446235620326</v>
      </c>
      <c r="AZ194" s="73">
        <v>0.79467478318474605</v>
      </c>
      <c r="BA194" s="73">
        <v>0.33088146936552199</v>
      </c>
      <c r="BB194" s="64">
        <v>9.4389084977501599E-3</v>
      </c>
      <c r="BC194" s="74">
        <v>-13.497644746574201</v>
      </c>
      <c r="BD194" s="61">
        <v>43874</v>
      </c>
      <c r="BE194" s="61">
        <v>43913</v>
      </c>
      <c r="BF194" s="70"/>
      <c r="BG194" s="61"/>
      <c r="BH194" s="11"/>
    </row>
    <row r="195" spans="1:60" x14ac:dyDescent="0.3">
      <c r="A195" s="11"/>
      <c r="B195" s="56" t="s">
        <v>712</v>
      </c>
      <c r="C195" s="56" t="s">
        <v>664</v>
      </c>
      <c r="D195" s="56" t="s">
        <v>655</v>
      </c>
      <c r="E195" s="57" t="s">
        <v>79</v>
      </c>
      <c r="F195" s="57" t="s">
        <v>236</v>
      </c>
      <c r="G195" s="58" t="s">
        <v>111</v>
      </c>
      <c r="H195" s="59" t="s">
        <v>178</v>
      </c>
      <c r="I195" s="60" t="s">
        <v>29</v>
      </c>
      <c r="J195" s="60" t="s">
        <v>1</v>
      </c>
      <c r="K195" s="11"/>
      <c r="L195" s="61">
        <v>44021</v>
      </c>
      <c r="M195" s="62">
        <v>1018.52359999996</v>
      </c>
      <c r="N195" s="63">
        <v>1018.52359999996</v>
      </c>
      <c r="O195" s="63"/>
      <c r="P195" s="64" t="str">
        <f t="shared" si="2"/>
        <v/>
      </c>
      <c r="Q195" s="61"/>
      <c r="R195" s="65">
        <v>48278.99</v>
      </c>
      <c r="S195" s="65"/>
      <c r="T195" s="11"/>
      <c r="U195" s="66">
        <v>-8.2209132096977607E-3</v>
      </c>
      <c r="V195" s="67">
        <v>2.8401194329489998</v>
      </c>
      <c r="W195" s="66">
        <v>2.2899872525158599E-2</v>
      </c>
      <c r="X195" s="67">
        <v>4.5683658011548696</v>
      </c>
      <c r="Y195" s="66">
        <v>-5.2212708751539997E-3</v>
      </c>
      <c r="Z195" s="67">
        <v>17.161810524703501</v>
      </c>
      <c r="AA195" s="66"/>
      <c r="AB195" s="67"/>
      <c r="AC195" s="66"/>
      <c r="AD195" s="67"/>
      <c r="AE195" s="66"/>
      <c r="AF195" s="68"/>
      <c r="AG195" s="66">
        <v>-6.1970496299181797E-3</v>
      </c>
      <c r="AH195" s="67">
        <v>-2.4612106988570299</v>
      </c>
      <c r="AI195" s="66">
        <v>1.20487147323729E-2</v>
      </c>
      <c r="AJ195" s="67">
        <v>14.895613954198801</v>
      </c>
      <c r="AK195" s="66">
        <v>1.8523599999753101E-2</v>
      </c>
      <c r="AL195" s="66">
        <v>2.80831500804197E-2</v>
      </c>
      <c r="AM195" s="67">
        <v>17.713319420086901</v>
      </c>
      <c r="AN195" s="11"/>
      <c r="AO195" s="69">
        <v>1.52148186771228E-2</v>
      </c>
      <c r="AP195" s="69">
        <v>-3.6410707594768603E-2</v>
      </c>
      <c r="AQ195" s="69">
        <v>5.1087280040519503E-2</v>
      </c>
      <c r="AR195" s="69">
        <v>-5.9166946078257801E-2</v>
      </c>
      <c r="AS195" s="70"/>
      <c r="AT195" s="70"/>
      <c r="AU195" s="70"/>
      <c r="AV195" s="71"/>
      <c r="AW195" s="11"/>
      <c r="AX195" s="72"/>
      <c r="AY195" s="73"/>
      <c r="AZ195" s="73"/>
      <c r="BA195" s="73"/>
      <c r="BB195" s="64"/>
      <c r="BC195" s="74">
        <v>-13.368149579037</v>
      </c>
      <c r="BD195" s="61">
        <v>43874</v>
      </c>
      <c r="BE195" s="61">
        <v>43913</v>
      </c>
      <c r="BF195" s="70"/>
      <c r="BG195" s="61"/>
      <c r="BH195" s="11"/>
    </row>
    <row r="196" spans="1:60" x14ac:dyDescent="0.3">
      <c r="A196" s="11"/>
      <c r="B196" s="56" t="s">
        <v>715</v>
      </c>
      <c r="C196" s="56" t="s">
        <v>666</v>
      </c>
      <c r="D196" s="56" t="s">
        <v>655</v>
      </c>
      <c r="E196" s="57" t="s">
        <v>630</v>
      </c>
      <c r="F196" s="57" t="s">
        <v>236</v>
      </c>
      <c r="G196" s="58" t="s">
        <v>111</v>
      </c>
      <c r="H196" s="59" t="s">
        <v>178</v>
      </c>
      <c r="I196" s="60" t="s">
        <v>29</v>
      </c>
      <c r="J196" s="60" t="s">
        <v>1</v>
      </c>
      <c r="K196" s="11"/>
      <c r="L196" s="61">
        <v>44021</v>
      </c>
      <c r="M196" s="62">
        <v>1100.4967000000199</v>
      </c>
      <c r="N196" s="63">
        <v>1100.4967000000199</v>
      </c>
      <c r="O196" s="63">
        <v>1125.6894000005</v>
      </c>
      <c r="P196" s="64">
        <f t="shared" si="2"/>
        <v>0.97762020322793408</v>
      </c>
      <c r="Q196" s="61">
        <v>43874</v>
      </c>
      <c r="R196" s="65">
        <v>52679.894999999997</v>
      </c>
      <c r="S196" s="65">
        <v>43482.690473266601</v>
      </c>
      <c r="T196" s="11"/>
      <c r="U196" s="66">
        <v>-8.2345169666950806E-3</v>
      </c>
      <c r="V196" s="67">
        <v>2.83875905724926</v>
      </c>
      <c r="W196" s="66">
        <v>2.2479661374745798E-2</v>
      </c>
      <c r="X196" s="67">
        <v>4.5263446861135899</v>
      </c>
      <c r="Y196" s="66">
        <v>-7.6977816188445996E-3</v>
      </c>
      <c r="Z196" s="67">
        <v>16.9141594503308</v>
      </c>
      <c r="AA196" s="66">
        <v>4.5214768297228099E-2</v>
      </c>
      <c r="AB196" s="67">
        <v>24.7466649810085</v>
      </c>
      <c r="AC196" s="66"/>
      <c r="AD196" s="67"/>
      <c r="AE196" s="66"/>
      <c r="AF196" s="68"/>
      <c r="AG196" s="66">
        <v>-6.3195736402121803E-3</v>
      </c>
      <c r="AH196" s="67">
        <v>-2.47346309988643</v>
      </c>
      <c r="AI196" s="66">
        <v>9.4048749306239205E-3</v>
      </c>
      <c r="AJ196" s="67">
        <v>14.631229974023899</v>
      </c>
      <c r="AK196" s="66">
        <v>0.100496700000804</v>
      </c>
      <c r="AL196" s="66">
        <v>4.7501239312623497E-2</v>
      </c>
      <c r="AM196" s="67">
        <v>33.738008372078198</v>
      </c>
      <c r="AN196" s="11"/>
      <c r="AO196" s="69">
        <v>2.0150670168732201E-2</v>
      </c>
      <c r="AP196" s="69">
        <v>-3.6423802021090503E-2</v>
      </c>
      <c r="AQ196" s="69">
        <v>5.0655420775001403E-2</v>
      </c>
      <c r="AR196" s="69">
        <v>-5.9566485889299699E-2</v>
      </c>
      <c r="AS196" s="70">
        <v>8</v>
      </c>
      <c r="AT196" s="70">
        <v>4</v>
      </c>
      <c r="AU196" s="70">
        <v>7</v>
      </c>
      <c r="AV196" s="71">
        <v>5</v>
      </c>
      <c r="AW196" s="11"/>
      <c r="AX196" s="72">
        <v>9.1801562518958199E-2</v>
      </c>
      <c r="AY196" s="73">
        <v>0.34506882946698197</v>
      </c>
      <c r="AZ196" s="73">
        <v>0.83173431637078499</v>
      </c>
      <c r="BA196" s="73">
        <v>0.459071035152192</v>
      </c>
      <c r="BB196" s="64">
        <v>9.4395824428647798E-3</v>
      </c>
      <c r="BC196" s="74">
        <v>-13.414410760247801</v>
      </c>
      <c r="BD196" s="61">
        <v>43874</v>
      </c>
      <c r="BE196" s="61">
        <v>43913</v>
      </c>
      <c r="BF196" s="70"/>
      <c r="BG196" s="61"/>
      <c r="BH196" s="11"/>
    </row>
    <row r="197" spans="1:60" x14ac:dyDescent="0.3">
      <c r="A197" s="11"/>
      <c r="B197" s="56" t="s">
        <v>718</v>
      </c>
      <c r="C197" s="56" t="s">
        <v>668</v>
      </c>
      <c r="D197" s="56" t="s">
        <v>655</v>
      </c>
      <c r="E197" s="57" t="s">
        <v>159</v>
      </c>
      <c r="F197" s="57" t="s">
        <v>236</v>
      </c>
      <c r="G197" s="58" t="s">
        <v>111</v>
      </c>
      <c r="H197" s="59" t="s">
        <v>178</v>
      </c>
      <c r="I197" s="60" t="s">
        <v>29</v>
      </c>
      <c r="J197" s="60" t="s">
        <v>669</v>
      </c>
      <c r="K197" s="11"/>
      <c r="L197" s="61">
        <v>44021</v>
      </c>
      <c r="M197" s="62">
        <v>1462.2631000000999</v>
      </c>
      <c r="N197" s="63">
        <v>1462.2631000000999</v>
      </c>
      <c r="O197" s="63">
        <v>1498.14900000021</v>
      </c>
      <c r="P197" s="64">
        <f t="shared" si="2"/>
        <v>0.97604650805753967</v>
      </c>
      <c r="Q197" s="61">
        <v>43874</v>
      </c>
      <c r="R197" s="65">
        <v>898910.38800000004</v>
      </c>
      <c r="S197" s="65">
        <v>1086533.63361523</v>
      </c>
      <c r="T197" s="11"/>
      <c r="U197" s="66">
        <v>-8.2453428130975209E-3</v>
      </c>
      <c r="V197" s="67">
        <v>2.83767647260902</v>
      </c>
      <c r="W197" s="66">
        <v>2.2143530244648001E-2</v>
      </c>
      <c r="X197" s="67">
        <v>4.4927315731038098</v>
      </c>
      <c r="Y197" s="66">
        <v>-9.6751953378770798E-3</v>
      </c>
      <c r="Z197" s="67">
        <v>16.7164180784312</v>
      </c>
      <c r="AA197" s="66">
        <v>4.1029915895705898E-2</v>
      </c>
      <c r="AB197" s="67">
        <v>24.328179740870802</v>
      </c>
      <c r="AC197" s="66">
        <v>8.9047663628734897E-2</v>
      </c>
      <c r="AD197" s="67">
        <v>33.190731623093598</v>
      </c>
      <c r="AE197" s="66">
        <v>0.124129801792151</v>
      </c>
      <c r="AF197" s="68">
        <v>29.360667790926499</v>
      </c>
      <c r="AG197" s="66">
        <v>-6.4175778361459396E-3</v>
      </c>
      <c r="AH197" s="67">
        <v>-2.4832635194798098</v>
      </c>
      <c r="AI197" s="66">
        <v>7.2939899891935099E-3</v>
      </c>
      <c r="AJ197" s="67">
        <v>14.4201414798881</v>
      </c>
      <c r="AK197" s="66">
        <v>0.462263099999982</v>
      </c>
      <c r="AL197" s="66">
        <v>3.9808335135603598E-2</v>
      </c>
      <c r="AM197" s="67">
        <v>58.727164719020898</v>
      </c>
      <c r="AN197" s="11"/>
      <c r="AO197" s="69">
        <v>2.0139378397289E-2</v>
      </c>
      <c r="AP197" s="69">
        <v>-3.6434407271372003E-2</v>
      </c>
      <c r="AQ197" s="69">
        <v>5.0310168619034798E-2</v>
      </c>
      <c r="AR197" s="69">
        <v>-5.98859224074113E-2</v>
      </c>
      <c r="AS197" s="70">
        <v>8</v>
      </c>
      <c r="AT197" s="70">
        <v>4</v>
      </c>
      <c r="AU197" s="70">
        <v>7</v>
      </c>
      <c r="AV197" s="71">
        <v>5</v>
      </c>
      <c r="AW197" s="11"/>
      <c r="AX197" s="72">
        <v>9.1800127776805296E-2</v>
      </c>
      <c r="AY197" s="73">
        <v>0.30246512811800103</v>
      </c>
      <c r="AZ197" s="73">
        <v>0.81522383474930404</v>
      </c>
      <c r="BA197" s="73">
        <v>0.40186610030741599</v>
      </c>
      <c r="BB197" s="64">
        <v>9.4392736074405507E-3</v>
      </c>
      <c r="BC197" s="74">
        <v>-13.4514123761764</v>
      </c>
      <c r="BD197" s="61">
        <v>43874</v>
      </c>
      <c r="BE197" s="61">
        <v>43913</v>
      </c>
      <c r="BF197" s="70"/>
      <c r="BG197" s="61"/>
      <c r="BH197" s="11"/>
    </row>
    <row r="198" spans="1:60" x14ac:dyDescent="0.3">
      <c r="A198" s="11"/>
      <c r="B198" s="56" t="s">
        <v>721</v>
      </c>
      <c r="C198" s="56" t="s">
        <v>671</v>
      </c>
      <c r="D198" s="56" t="s">
        <v>672</v>
      </c>
      <c r="E198" s="57" t="s">
        <v>34</v>
      </c>
      <c r="F198" s="57" t="s">
        <v>673</v>
      </c>
      <c r="G198" s="58" t="s">
        <v>111</v>
      </c>
      <c r="H198" s="59" t="s">
        <v>169</v>
      </c>
      <c r="I198" s="60" t="s">
        <v>29</v>
      </c>
      <c r="J198" s="60" t="s">
        <v>674</v>
      </c>
      <c r="K198" s="11"/>
      <c r="L198" s="61">
        <v>44021</v>
      </c>
      <c r="M198" s="62">
        <v>1680.6250999998299</v>
      </c>
      <c r="N198" s="63">
        <v>1680.6250999998299</v>
      </c>
      <c r="O198" s="63">
        <v>1754.11020000093</v>
      </c>
      <c r="P198" s="64">
        <f t="shared" si="2"/>
        <v>0.95810690799183473</v>
      </c>
      <c r="Q198" s="61">
        <v>43843</v>
      </c>
      <c r="R198" s="65">
        <v>2068946.648</v>
      </c>
      <c r="S198" s="65">
        <v>2001523.35306445</v>
      </c>
      <c r="T198" s="11"/>
      <c r="U198" s="66">
        <v>-6.2648842222188302E-3</v>
      </c>
      <c r="V198" s="67">
        <v>3.0357223316968902</v>
      </c>
      <c r="W198" s="66">
        <v>4.6307783122756502E-4</v>
      </c>
      <c r="X198" s="67">
        <v>2.3246863317581301</v>
      </c>
      <c r="Y198" s="66">
        <v>-3.6697626846944303E-2</v>
      </c>
      <c r="Z198" s="67">
        <v>14.0141749275354</v>
      </c>
      <c r="AA198" s="66">
        <v>-1.1192084100912301E-2</v>
      </c>
      <c r="AB198" s="67">
        <v>19.105979741201701</v>
      </c>
      <c r="AC198" s="66">
        <v>-7.6855103225170803E-3</v>
      </c>
      <c r="AD198" s="67">
        <v>23.517414227972001</v>
      </c>
      <c r="AE198" s="66">
        <v>-4.0530040223529804E-3</v>
      </c>
      <c r="AF198" s="68">
        <v>16.542387209483401</v>
      </c>
      <c r="AG198" s="66">
        <v>-4.9656834926281599E-3</v>
      </c>
      <c r="AH198" s="67">
        <v>-2.3380740851280302</v>
      </c>
      <c r="AI198" s="66">
        <v>-2.99669139731122E-2</v>
      </c>
      <c r="AJ198" s="67">
        <v>10.6940510836575</v>
      </c>
      <c r="AK198" s="66">
        <v>0.50282578175945702</v>
      </c>
      <c r="AL198" s="66">
        <v>2.5682833844257399E-2</v>
      </c>
      <c r="AM198" s="67">
        <v>-74.240025152103001</v>
      </c>
      <c r="AN198" s="11"/>
      <c r="AO198" s="69">
        <v>1.31942451625946E-2</v>
      </c>
      <c r="AP198" s="69">
        <v>-2.29222740563273E-2</v>
      </c>
      <c r="AQ198" s="69">
        <v>1.5838936316868099E-2</v>
      </c>
      <c r="AR198" s="69">
        <v>-3.3271561796937001E-2</v>
      </c>
      <c r="AS198" s="70">
        <v>6</v>
      </c>
      <c r="AT198" s="70">
        <v>6</v>
      </c>
      <c r="AU198" s="70">
        <v>7</v>
      </c>
      <c r="AV198" s="71">
        <v>5</v>
      </c>
      <c r="AW198" s="11"/>
      <c r="AX198" s="72">
        <v>6.5735753543776795E-2</v>
      </c>
      <c r="AY198" s="73">
        <v>-0.44994393920023901</v>
      </c>
      <c r="AZ198" s="73">
        <v>0.55978370199954997</v>
      </c>
      <c r="BA198" s="73">
        <v>-0.58426583620439498</v>
      </c>
      <c r="BB198" s="64">
        <v>6.7696058517049103E-3</v>
      </c>
      <c r="BC198" s="74">
        <v>-8.7549516559083695</v>
      </c>
      <c r="BD198" s="61">
        <v>43843</v>
      </c>
      <c r="BE198" s="61">
        <v>43913</v>
      </c>
      <c r="BF198" s="70"/>
      <c r="BG198" s="61"/>
      <c r="BH198" s="11"/>
    </row>
    <row r="199" spans="1:60" x14ac:dyDescent="0.3">
      <c r="A199" s="11"/>
      <c r="B199" s="56" t="s">
        <v>724</v>
      </c>
      <c r="C199" s="56" t="s">
        <v>676</v>
      </c>
      <c r="D199" s="56" t="s">
        <v>672</v>
      </c>
      <c r="E199" s="57" t="s">
        <v>73</v>
      </c>
      <c r="F199" s="57" t="s">
        <v>673</v>
      </c>
      <c r="G199" s="58" t="s">
        <v>111</v>
      </c>
      <c r="H199" s="59" t="s">
        <v>169</v>
      </c>
      <c r="I199" s="60" t="s">
        <v>29</v>
      </c>
      <c r="J199" s="60" t="s">
        <v>1</v>
      </c>
      <c r="K199" s="11"/>
      <c r="L199" s="61">
        <v>44021</v>
      </c>
      <c r="M199" s="62">
        <v>1040.3504000008099</v>
      </c>
      <c r="N199" s="63">
        <v>1040.3504000008099</v>
      </c>
      <c r="O199" s="63">
        <v>1040.3504000008099</v>
      </c>
      <c r="P199" s="64">
        <f t="shared" ref="P199:P262" si="3">IFERROR(N199/O199,"")</f>
        <v>1</v>
      </c>
      <c r="Q199" s="61">
        <v>44021</v>
      </c>
      <c r="R199" s="65">
        <v>0</v>
      </c>
      <c r="S199" s="65">
        <v>0</v>
      </c>
      <c r="T199" s="11"/>
      <c r="U199" s="66">
        <v>0</v>
      </c>
      <c r="V199" s="67">
        <v>3.66221075391877</v>
      </c>
      <c r="W199" s="66">
        <v>0</v>
      </c>
      <c r="X199" s="67">
        <v>2.27837854863537</v>
      </c>
      <c r="Y199" s="66">
        <v>0</v>
      </c>
      <c r="Z199" s="67">
        <v>17.6839376122225</v>
      </c>
      <c r="AA199" s="66">
        <v>0</v>
      </c>
      <c r="AB199" s="67">
        <v>20.225188151293001</v>
      </c>
      <c r="AC199" s="66">
        <v>0</v>
      </c>
      <c r="AD199" s="67">
        <v>24.2859652602347</v>
      </c>
      <c r="AE199" s="66">
        <v>0</v>
      </c>
      <c r="AF199" s="68">
        <v>16.947687611711402</v>
      </c>
      <c r="AG199" s="66">
        <v>0</v>
      </c>
      <c r="AH199" s="67">
        <v>-1.84150573586521</v>
      </c>
      <c r="AI199" s="66">
        <v>0</v>
      </c>
      <c r="AJ199" s="67">
        <v>13.6907424809615</v>
      </c>
      <c r="AK199" s="66">
        <v>4.0350400000534102E-2</v>
      </c>
      <c r="AL199" s="66">
        <v>6.0122951927041902E-3</v>
      </c>
      <c r="AM199" s="67">
        <v>-6.7255667830977499</v>
      </c>
      <c r="AN199" s="11"/>
      <c r="AO199" s="69">
        <v>0</v>
      </c>
      <c r="AP199" s="69">
        <v>0</v>
      </c>
      <c r="AQ199" s="69">
        <v>0</v>
      </c>
      <c r="AR199" s="69">
        <v>0</v>
      </c>
      <c r="AS199" s="70">
        <v>0</v>
      </c>
      <c r="AT199" s="70">
        <v>0</v>
      </c>
      <c r="AU199" s="70">
        <v>7</v>
      </c>
      <c r="AV199" s="71">
        <v>5</v>
      </c>
      <c r="AW199" s="11"/>
      <c r="AX199" s="72">
        <v>0</v>
      </c>
      <c r="AY199" s="73">
        <v>-115.357016523136</v>
      </c>
      <c r="AZ199" s="73">
        <v>0.52607977638217596</v>
      </c>
      <c r="BA199" s="73">
        <v>-15.9646500268718</v>
      </c>
      <c r="BB199" s="64">
        <v>0</v>
      </c>
      <c r="BC199" s="74">
        <v>0</v>
      </c>
      <c r="BD199" s="61">
        <v>43656</v>
      </c>
      <c r="BE199" s="61"/>
      <c r="BF199" s="70"/>
      <c r="BG199" s="61"/>
      <c r="BH199" s="11"/>
    </row>
    <row r="200" spans="1:60" x14ac:dyDescent="0.3">
      <c r="A200" s="11"/>
      <c r="B200" s="56" t="s">
        <v>727</v>
      </c>
      <c r="C200" s="56" t="s">
        <v>678</v>
      </c>
      <c r="D200" s="56" t="s">
        <v>672</v>
      </c>
      <c r="E200" s="57" t="s">
        <v>52</v>
      </c>
      <c r="F200" s="57" t="s">
        <v>673</v>
      </c>
      <c r="G200" s="58" t="s">
        <v>111</v>
      </c>
      <c r="H200" s="59" t="s">
        <v>169</v>
      </c>
      <c r="I200" s="60" t="s">
        <v>29</v>
      </c>
      <c r="J200" s="60" t="s">
        <v>1</v>
      </c>
      <c r="K200" s="11"/>
      <c r="L200" s="61">
        <v>44021</v>
      </c>
      <c r="M200" s="62">
        <v>1086.0853000003799</v>
      </c>
      <c r="N200" s="63">
        <v>1086.0853000003799</v>
      </c>
      <c r="O200" s="63">
        <v>1130.8214999996101</v>
      </c>
      <c r="P200" s="64">
        <f t="shared" si="3"/>
        <v>0.96043920282799222</v>
      </c>
      <c r="Q200" s="61">
        <v>43843</v>
      </c>
      <c r="R200" s="65">
        <v>1247128.426</v>
      </c>
      <c r="S200" s="65">
        <v>1436389.9722207</v>
      </c>
      <c r="T200" s="11"/>
      <c r="U200" s="66">
        <v>-6.2512500944649201E-3</v>
      </c>
      <c r="V200" s="67">
        <v>3.0370857444722801</v>
      </c>
      <c r="W200" s="66">
        <v>8.7334546515194201E-4</v>
      </c>
      <c r="X200" s="67">
        <v>2.36571309515057</v>
      </c>
      <c r="Y200" s="66">
        <v>-3.4299932663998299E-2</v>
      </c>
      <c r="Z200" s="67">
        <v>14.253944345822701</v>
      </c>
      <c r="AA200" s="66">
        <v>-6.2297001068145601E-3</v>
      </c>
      <c r="AB200" s="67">
        <v>19.6022181406152</v>
      </c>
      <c r="AC200" s="66">
        <v>2.29355850933644E-3</v>
      </c>
      <c r="AD200" s="67">
        <v>24.515321111161001</v>
      </c>
      <c r="AE200" s="66">
        <v>1.1032985106794501E-2</v>
      </c>
      <c r="AF200" s="68">
        <v>18.0509861223982</v>
      </c>
      <c r="AG200" s="66">
        <v>-4.8433566880703403E-3</v>
      </c>
      <c r="AH200" s="67">
        <v>-2.32584140467225</v>
      </c>
      <c r="AI200" s="66">
        <v>-2.74328365721885E-2</v>
      </c>
      <c r="AJ200" s="67">
        <v>10.9474588237499</v>
      </c>
      <c r="AK200" s="66">
        <v>8.6085300001286696E-2</v>
      </c>
      <c r="AL200" s="66">
        <v>1.50620917702327E-2</v>
      </c>
      <c r="AM200" s="67">
        <v>4.4493626968687696</v>
      </c>
      <c r="AN200" s="11"/>
      <c r="AO200" s="69">
        <v>1.3208099064286201E-2</v>
      </c>
      <c r="AP200" s="69">
        <v>-2.2908947034920898E-2</v>
      </c>
      <c r="AQ200" s="69">
        <v>1.6255314301815801E-2</v>
      </c>
      <c r="AR200" s="69">
        <v>-3.2862125975043503E-2</v>
      </c>
      <c r="AS200" s="70">
        <v>6</v>
      </c>
      <c r="AT200" s="70">
        <v>6</v>
      </c>
      <c r="AU200" s="70">
        <v>7</v>
      </c>
      <c r="AV200" s="71">
        <v>5</v>
      </c>
      <c r="AW200" s="11"/>
      <c r="AX200" s="72">
        <v>6.5731420244119404E-2</v>
      </c>
      <c r="AY200" s="73">
        <v>-0.380035663922627</v>
      </c>
      <c r="AZ200" s="73">
        <v>0.57818678534749801</v>
      </c>
      <c r="BA200" s="73">
        <v>-0.49468586427883598</v>
      </c>
      <c r="BB200" s="64">
        <v>6.7693123840035698E-3</v>
      </c>
      <c r="BC200" s="74">
        <v>-8.6676632871967705</v>
      </c>
      <c r="BD200" s="61">
        <v>43843</v>
      </c>
      <c r="BE200" s="61">
        <v>43913</v>
      </c>
      <c r="BF200" s="70"/>
      <c r="BG200" s="61"/>
      <c r="BH200" s="11"/>
    </row>
    <row r="201" spans="1:60" x14ac:dyDescent="0.3">
      <c r="A201" s="11"/>
      <c r="B201" s="56" t="s">
        <v>730</v>
      </c>
      <c r="C201" s="56" t="s">
        <v>680</v>
      </c>
      <c r="D201" s="56" t="s">
        <v>672</v>
      </c>
      <c r="E201" s="57" t="s">
        <v>490</v>
      </c>
      <c r="F201" s="57" t="s">
        <v>673</v>
      </c>
      <c r="G201" s="58" t="s">
        <v>111</v>
      </c>
      <c r="H201" s="59" t="s">
        <v>169</v>
      </c>
      <c r="I201" s="60" t="s">
        <v>29</v>
      </c>
      <c r="J201" s="60" t="s">
        <v>1</v>
      </c>
      <c r="K201" s="11"/>
      <c r="L201" s="61">
        <v>44021</v>
      </c>
      <c r="M201" s="62">
        <v>4104.2612999975699</v>
      </c>
      <c r="N201" s="63">
        <v>4104.2612999975699</v>
      </c>
      <c r="O201" s="63">
        <v>4204.6411999985603</v>
      </c>
      <c r="P201" s="64">
        <f t="shared" si="3"/>
        <v>0.97612640526829619</v>
      </c>
      <c r="Q201" s="61">
        <v>43873</v>
      </c>
      <c r="R201" s="65">
        <v>11645.14</v>
      </c>
      <c r="S201" s="65">
        <v>23585.404465637199</v>
      </c>
      <c r="T201" s="11"/>
      <c r="U201" s="66">
        <v>-6.1590004161189401E-3</v>
      </c>
      <c r="V201" s="67">
        <v>3.0463107123068802</v>
      </c>
      <c r="W201" s="66">
        <v>3.6665242678282101E-3</v>
      </c>
      <c r="X201" s="67">
        <v>2.64503097541819</v>
      </c>
      <c r="Y201" s="66">
        <v>-1.7832010335041601E-2</v>
      </c>
      <c r="Z201" s="67">
        <v>15.900736578725599</v>
      </c>
      <c r="AA201" s="66">
        <v>2.8189204029331401E-2</v>
      </c>
      <c r="AB201" s="67">
        <v>23.044108554226099</v>
      </c>
      <c r="AC201" s="66">
        <v>7.2875612147981897E-2</v>
      </c>
      <c r="AD201" s="67">
        <v>31.573526475025599</v>
      </c>
      <c r="AE201" s="66">
        <v>0.119869454018044</v>
      </c>
      <c r="AF201" s="68">
        <v>28.934633013530402</v>
      </c>
      <c r="AG201" s="66">
        <v>-4.0109545998347996E-3</v>
      </c>
      <c r="AH201" s="67">
        <v>-2.2426011958486902</v>
      </c>
      <c r="AI201" s="66">
        <v>-1.0020468405855401E-2</v>
      </c>
      <c r="AJ201" s="67">
        <v>12.688695640376</v>
      </c>
      <c r="AK201" s="66">
        <v>0.161455133657146</v>
      </c>
      <c r="AL201" s="66">
        <v>4.3389922449932797E-2</v>
      </c>
      <c r="AM201" s="67">
        <v>23.631266152835501</v>
      </c>
      <c r="AN201" s="11"/>
      <c r="AO201" s="69">
        <v>1.33022229001654E-2</v>
      </c>
      <c r="AP201" s="69">
        <v>-2.2818098259449499E-2</v>
      </c>
      <c r="AQ201" s="69">
        <v>1.90917839081521E-2</v>
      </c>
      <c r="AR201" s="69">
        <v>-3.0072621018007301E-2</v>
      </c>
      <c r="AS201" s="70">
        <v>8</v>
      </c>
      <c r="AT201" s="70">
        <v>4</v>
      </c>
      <c r="AU201" s="70">
        <v>7</v>
      </c>
      <c r="AV201" s="71">
        <v>5</v>
      </c>
      <c r="AW201" s="11"/>
      <c r="AX201" s="72">
        <v>6.57140223858005E-2</v>
      </c>
      <c r="AY201" s="73">
        <v>0.104752304421936</v>
      </c>
      <c r="AZ201" s="73">
        <v>0.70569304390301102</v>
      </c>
      <c r="BA201" s="73">
        <v>0.138615473787468</v>
      </c>
      <c r="BB201" s="64">
        <v>6.7685672864172403E-3</v>
      </c>
      <c r="BC201" s="74">
        <v>-8.1026057585986599</v>
      </c>
      <c r="BD201" s="61">
        <v>43873</v>
      </c>
      <c r="BE201" s="61">
        <v>43913</v>
      </c>
      <c r="BF201" s="70"/>
      <c r="BG201" s="61"/>
      <c r="BH201" s="11"/>
    </row>
    <row r="202" spans="1:60" x14ac:dyDescent="0.3">
      <c r="A202" s="11"/>
      <c r="B202" s="56" t="s">
        <v>733</v>
      </c>
      <c r="C202" s="56" t="s">
        <v>682</v>
      </c>
      <c r="D202" s="56" t="s">
        <v>683</v>
      </c>
      <c r="E202" s="57" t="s">
        <v>684</v>
      </c>
      <c r="F202" s="57" t="s">
        <v>673</v>
      </c>
      <c r="G202" s="58" t="s">
        <v>685</v>
      </c>
      <c r="H202" s="59" t="s">
        <v>686</v>
      </c>
      <c r="I202" s="60" t="s">
        <v>29</v>
      </c>
      <c r="J202" s="60" t="s">
        <v>687</v>
      </c>
      <c r="K202" s="11"/>
      <c r="L202" s="61">
        <v>44021</v>
      </c>
      <c r="M202" s="62">
        <v>1501.5095000006299</v>
      </c>
      <c r="N202" s="63">
        <v>1501.5095000006299</v>
      </c>
      <c r="O202" s="63">
        <v>1501.5095000006299</v>
      </c>
      <c r="P202" s="64">
        <f t="shared" si="3"/>
        <v>1</v>
      </c>
      <c r="Q202" s="61">
        <v>44021</v>
      </c>
      <c r="R202" s="65">
        <v>4372174.8870000001</v>
      </c>
      <c r="S202" s="65">
        <v>4014232.9168085898</v>
      </c>
      <c r="T202" s="11"/>
      <c r="U202" s="66">
        <v>7.2594139055581797E-6</v>
      </c>
      <c r="V202" s="67">
        <v>3.6629366953093299</v>
      </c>
      <c r="W202" s="66">
        <v>2.2569052271137499E-4</v>
      </c>
      <c r="X202" s="67">
        <v>2.3009476009065102</v>
      </c>
      <c r="Y202" s="66">
        <v>4.3474625599628797E-3</v>
      </c>
      <c r="Z202" s="67">
        <v>18.118683868233301</v>
      </c>
      <c r="AA202" s="66">
        <v>1.22173831459804E-2</v>
      </c>
      <c r="AB202" s="67">
        <v>21.446926465898301</v>
      </c>
      <c r="AC202" s="66"/>
      <c r="AD202" s="67"/>
      <c r="AE202" s="66"/>
      <c r="AF202" s="68"/>
      <c r="AG202" s="66">
        <v>6.8069472035858794E-5</v>
      </c>
      <c r="AH202" s="67">
        <v>-1.8346987886616299</v>
      </c>
      <c r="AI202" s="66">
        <v>4.63352920269244E-3</v>
      </c>
      <c r="AJ202" s="67">
        <v>14.1540954012307</v>
      </c>
      <c r="AK202" s="66">
        <v>3.1142220910624002E-2</v>
      </c>
      <c r="AL202" s="66">
        <v>1.5390190823382E-2</v>
      </c>
      <c r="AM202" s="67">
        <v>28.421861248731101</v>
      </c>
      <c r="AN202" s="11"/>
      <c r="AO202" s="69">
        <v>4.3680348971974998E-4</v>
      </c>
      <c r="AP202" s="69">
        <v>6.8606568675022598E-6</v>
      </c>
      <c r="AQ202" s="69">
        <v>1.5186518121481599E-3</v>
      </c>
      <c r="AR202" s="69">
        <v>6.8069472035858794E-5</v>
      </c>
      <c r="AS202" s="70">
        <v>12</v>
      </c>
      <c r="AT202" s="70">
        <v>0</v>
      </c>
      <c r="AU202" s="70">
        <v>7</v>
      </c>
      <c r="AV202" s="71">
        <v>5</v>
      </c>
      <c r="AW202" s="11"/>
      <c r="AX202" s="72">
        <v>7.71847655805686E-4</v>
      </c>
      <c r="AY202" s="73">
        <v>-22.233631077659101</v>
      </c>
      <c r="AZ202" s="73">
        <v>0.56674167363234995</v>
      </c>
      <c r="BA202" s="73">
        <v>-13.9860637254023</v>
      </c>
      <c r="BB202" s="64">
        <v>7.97512188394478E-5</v>
      </c>
      <c r="BC202" s="74">
        <v>0</v>
      </c>
      <c r="BD202" s="61">
        <v>44021</v>
      </c>
      <c r="BE202" s="61"/>
      <c r="BF202" s="70"/>
      <c r="BG202" s="61"/>
      <c r="BH202" s="11"/>
    </row>
    <row r="203" spans="1:60" x14ac:dyDescent="0.3">
      <c r="A203" s="11"/>
      <c r="B203" s="56" t="s">
        <v>736</v>
      </c>
      <c r="C203" s="56" t="s">
        <v>689</v>
      </c>
      <c r="D203" s="56" t="s">
        <v>683</v>
      </c>
      <c r="E203" s="57" t="s">
        <v>690</v>
      </c>
      <c r="F203" s="57" t="s">
        <v>673</v>
      </c>
      <c r="G203" s="58" t="s">
        <v>685</v>
      </c>
      <c r="H203" s="59" t="s">
        <v>686</v>
      </c>
      <c r="I203" s="60" t="s">
        <v>29</v>
      </c>
      <c r="J203" s="60" t="s">
        <v>691</v>
      </c>
      <c r="K203" s="11"/>
      <c r="L203" s="61">
        <v>44021</v>
      </c>
      <c r="M203" s="62">
        <v>1713.2398000005601</v>
      </c>
      <c r="N203" s="63">
        <v>1713.2398000005601</v>
      </c>
      <c r="O203" s="63">
        <v>1713.2398000005601</v>
      </c>
      <c r="P203" s="64">
        <f t="shared" si="3"/>
        <v>1</v>
      </c>
      <c r="Q203" s="61">
        <v>44021</v>
      </c>
      <c r="R203" s="65">
        <v>78435359.570999995</v>
      </c>
      <c r="S203" s="65">
        <v>77057691.795375004</v>
      </c>
      <c r="T203" s="11"/>
      <c r="U203" s="66">
        <v>7.2961720434250302E-6</v>
      </c>
      <c r="V203" s="67">
        <v>3.6629403711231099</v>
      </c>
      <c r="W203" s="66">
        <v>2.25880459765904E-4</v>
      </c>
      <c r="X203" s="67">
        <v>2.30096659461196</v>
      </c>
      <c r="Y203" s="66">
        <v>2.9124880838935501E-3</v>
      </c>
      <c r="Z203" s="67">
        <v>17.975186420604601</v>
      </c>
      <c r="AA203" s="66">
        <v>7.7189999792608398E-3</v>
      </c>
      <c r="AB203" s="67">
        <v>20.997088149219099</v>
      </c>
      <c r="AC203" s="66">
        <v>2.1391185704487701E-2</v>
      </c>
      <c r="AD203" s="67">
        <v>26.425083830690699</v>
      </c>
      <c r="AE203" s="66">
        <v>3.1193231745419301E-2</v>
      </c>
      <c r="AF203" s="68">
        <v>20.0670107862679</v>
      </c>
      <c r="AG203" s="66">
        <v>6.8179577283444801E-5</v>
      </c>
      <c r="AH203" s="67">
        <v>-1.83468777813687</v>
      </c>
      <c r="AI203" s="66">
        <v>3.0501218934659798E-3</v>
      </c>
      <c r="AJ203" s="67">
        <v>13.9957546703081</v>
      </c>
      <c r="AK203" s="66">
        <v>0.56038453131273902</v>
      </c>
      <c r="AL203" s="66">
        <v>2.8085519481464899E-2</v>
      </c>
      <c r="AM203" s="67">
        <v>-68.484150196774905</v>
      </c>
      <c r="AN203" s="11"/>
      <c r="AO203" s="69">
        <v>4.2043936446134499E-4</v>
      </c>
      <c r="AP203" s="69">
        <v>6.8884346546838102E-6</v>
      </c>
      <c r="AQ203" s="69">
        <v>1.27798363064358E-3</v>
      </c>
      <c r="AR203" s="69">
        <v>6.8179577283444801E-5</v>
      </c>
      <c r="AS203" s="70">
        <v>12</v>
      </c>
      <c r="AT203" s="70">
        <v>0</v>
      </c>
      <c r="AU203" s="70">
        <v>7</v>
      </c>
      <c r="AV203" s="71">
        <v>5</v>
      </c>
      <c r="AW203" s="11"/>
      <c r="AX203" s="72">
        <v>6.3961137308297098E-4</v>
      </c>
      <c r="AY203" s="73">
        <v>-31.575374428648502</v>
      </c>
      <c r="AZ203" s="73">
        <v>0.55182173218054198</v>
      </c>
      <c r="BA203" s="73">
        <v>-14.9557903289679</v>
      </c>
      <c r="BB203" s="64">
        <v>6.6088810912958698E-5</v>
      </c>
      <c r="BC203" s="74">
        <v>0</v>
      </c>
      <c r="BD203" s="61">
        <v>44021</v>
      </c>
      <c r="BE203" s="61"/>
      <c r="BF203" s="70"/>
      <c r="BG203" s="61"/>
      <c r="BH203" s="11"/>
    </row>
    <row r="204" spans="1:60" x14ac:dyDescent="0.3">
      <c r="A204" s="11"/>
      <c r="B204" s="56" t="s">
        <v>739</v>
      </c>
      <c r="C204" s="56" t="s">
        <v>693</v>
      </c>
      <c r="D204" s="56" t="s">
        <v>683</v>
      </c>
      <c r="E204" s="57" t="s">
        <v>694</v>
      </c>
      <c r="F204" s="57" t="s">
        <v>673</v>
      </c>
      <c r="G204" s="58" t="s">
        <v>685</v>
      </c>
      <c r="H204" s="59" t="s">
        <v>686</v>
      </c>
      <c r="I204" s="60" t="s">
        <v>29</v>
      </c>
      <c r="J204" s="60" t="s">
        <v>1</v>
      </c>
      <c r="K204" s="11"/>
      <c r="L204" s="61">
        <v>44021</v>
      </c>
      <c r="M204" s="62">
        <v>1106.2311000004399</v>
      </c>
      <c r="N204" s="63">
        <v>1106.2311000004399</v>
      </c>
      <c r="O204" s="63">
        <v>1106.2311000004399</v>
      </c>
      <c r="P204" s="64">
        <f t="shared" si="3"/>
        <v>1</v>
      </c>
      <c r="Q204" s="61">
        <v>44021</v>
      </c>
      <c r="R204" s="65">
        <v>1160747.9939999999</v>
      </c>
      <c r="S204" s="65">
        <v>925911.95290039096</v>
      </c>
      <c r="T204" s="11"/>
      <c r="U204" s="66">
        <v>7.3222145147156004E-6</v>
      </c>
      <c r="V204" s="67">
        <v>3.6629429753702398</v>
      </c>
      <c r="W204" s="66">
        <v>2.2586277009395401E-4</v>
      </c>
      <c r="X204" s="67">
        <v>2.3009648256447699</v>
      </c>
      <c r="Y204" s="66">
        <v>3.90014496406366E-3</v>
      </c>
      <c r="Z204" s="67">
        <v>18.073952108621601</v>
      </c>
      <c r="AA204" s="66">
        <v>1.0798851293657199E-2</v>
      </c>
      <c r="AB204" s="67">
        <v>21.305073280673199</v>
      </c>
      <c r="AC204" s="66">
        <v>2.8853306308519702E-2</v>
      </c>
      <c r="AD204" s="67">
        <v>27.171295891079399</v>
      </c>
      <c r="AE204" s="66">
        <v>4.56355772275856E-2</v>
      </c>
      <c r="AF204" s="68">
        <v>21.5112453344627</v>
      </c>
      <c r="AG204" s="66">
        <v>6.8254412326496094E-5</v>
      </c>
      <c r="AH204" s="67">
        <v>-1.83468029463256</v>
      </c>
      <c r="AI204" s="66">
        <v>4.1391663999092998E-3</v>
      </c>
      <c r="AJ204" s="67">
        <v>14.104659120959701</v>
      </c>
      <c r="AK204" s="66">
        <v>0.106231100000587</v>
      </c>
      <c r="AL204" s="66">
        <v>1.84450771648699E-2</v>
      </c>
      <c r="AM204" s="67">
        <v>6.4639426967987701</v>
      </c>
      <c r="AN204" s="11"/>
      <c r="AO204" s="69">
        <v>4.3165082024643198E-4</v>
      </c>
      <c r="AP204" s="69">
        <v>6.87107240082696E-6</v>
      </c>
      <c r="AQ204" s="69">
        <v>1.36232781187573E-3</v>
      </c>
      <c r="AR204" s="69">
        <v>6.8254412326496094E-5</v>
      </c>
      <c r="AS204" s="70">
        <v>12</v>
      </c>
      <c r="AT204" s="70">
        <v>0</v>
      </c>
      <c r="AU204" s="70">
        <v>7</v>
      </c>
      <c r="AV204" s="71">
        <v>5</v>
      </c>
      <c r="AW204" s="11"/>
      <c r="AX204" s="72">
        <v>7.2416480335846202E-4</v>
      </c>
      <c r="AY204" s="73">
        <v>-25.162985047587402</v>
      </c>
      <c r="AZ204" s="73">
        <v>0.56203783615819702</v>
      </c>
      <c r="BA204" s="73">
        <v>-14.379649357142601</v>
      </c>
      <c r="BB204" s="64">
        <v>7.4824648070332994E-5</v>
      </c>
      <c r="BC204" s="74">
        <v>0</v>
      </c>
      <c r="BD204" s="61">
        <v>44021</v>
      </c>
      <c r="BE204" s="61"/>
      <c r="BF204" s="70"/>
      <c r="BG204" s="61"/>
      <c r="BH204" s="11"/>
    </row>
    <row r="205" spans="1:60" x14ac:dyDescent="0.3">
      <c r="A205" s="11"/>
      <c r="B205" s="56" t="s">
        <v>742</v>
      </c>
      <c r="C205" s="56" t="s">
        <v>696</v>
      </c>
      <c r="D205" s="56" t="s">
        <v>683</v>
      </c>
      <c r="E205" s="57" t="s">
        <v>697</v>
      </c>
      <c r="F205" s="57" t="s">
        <v>673</v>
      </c>
      <c r="G205" s="58" t="s">
        <v>685</v>
      </c>
      <c r="H205" s="59" t="s">
        <v>686</v>
      </c>
      <c r="I205" s="60" t="s">
        <v>29</v>
      </c>
      <c r="J205" s="60" t="s">
        <v>698</v>
      </c>
      <c r="K205" s="11"/>
      <c r="L205" s="61">
        <v>44021</v>
      </c>
      <c r="M205" s="62">
        <v>1645.42989999987</v>
      </c>
      <c r="N205" s="63">
        <v>1645.42989999987</v>
      </c>
      <c r="O205" s="63">
        <v>1645.42989999987</v>
      </c>
      <c r="P205" s="64">
        <f t="shared" si="3"/>
        <v>1</v>
      </c>
      <c r="Q205" s="61">
        <v>44021</v>
      </c>
      <c r="R205" s="65">
        <v>20866983.747000001</v>
      </c>
      <c r="S205" s="65">
        <v>22040793.179312501</v>
      </c>
      <c r="T205" s="11"/>
      <c r="U205" s="66">
        <v>7.2929797170218097E-6</v>
      </c>
      <c r="V205" s="67">
        <v>3.66294005189047</v>
      </c>
      <c r="W205" s="66">
        <v>2.2594945221499101E-4</v>
      </c>
      <c r="X205" s="67">
        <v>2.30097349385687</v>
      </c>
      <c r="Y205" s="66">
        <v>4.3466164606798001E-3</v>
      </c>
      <c r="Z205" s="67">
        <v>18.118599258305</v>
      </c>
      <c r="AA205" s="66">
        <v>1.2216444287332699E-2</v>
      </c>
      <c r="AB205" s="67">
        <v>21.4468325800262</v>
      </c>
      <c r="AC205" s="66"/>
      <c r="AD205" s="67"/>
      <c r="AE205" s="66"/>
      <c r="AF205" s="68"/>
      <c r="AG205" s="66">
        <v>6.8254299549153102E-5</v>
      </c>
      <c r="AH205" s="67">
        <v>-1.8346803059103001</v>
      </c>
      <c r="AI205" s="66">
        <v>4.6325577714014798E-3</v>
      </c>
      <c r="AJ205" s="67">
        <v>14.1539982581016</v>
      </c>
      <c r="AK205" s="66">
        <v>3.2194420893574702E-2</v>
      </c>
      <c r="AL205" s="66">
        <v>1.5874453552896701E-2</v>
      </c>
      <c r="AM205" s="67">
        <v>29.022809429268801</v>
      </c>
      <c r="AN205" s="11"/>
      <c r="AO205" s="69">
        <v>4.36837841334636E-4</v>
      </c>
      <c r="AP205" s="69">
        <v>6.8684039433719599E-6</v>
      </c>
      <c r="AQ205" s="69">
        <v>1.5189017904049299E-3</v>
      </c>
      <c r="AR205" s="69">
        <v>6.8254299549153102E-5</v>
      </c>
      <c r="AS205" s="70">
        <v>12</v>
      </c>
      <c r="AT205" s="70">
        <v>0</v>
      </c>
      <c r="AU205" s="70">
        <v>7</v>
      </c>
      <c r="AV205" s="71">
        <v>5</v>
      </c>
      <c r="AW205" s="11"/>
      <c r="AX205" s="72">
        <v>7.7186292596707104E-4</v>
      </c>
      <c r="AY205" s="73">
        <v>-22.2328405806911</v>
      </c>
      <c r="AZ205" s="73">
        <v>0.56673865027551096</v>
      </c>
      <c r="BA205" s="73">
        <v>-13.986051604573699</v>
      </c>
      <c r="BB205" s="64">
        <v>7.9752798554011401E-5</v>
      </c>
      <c r="BC205" s="74">
        <v>0</v>
      </c>
      <c r="BD205" s="61">
        <v>44021</v>
      </c>
      <c r="BE205" s="61"/>
      <c r="BF205" s="70"/>
      <c r="BG205" s="61"/>
      <c r="BH205" s="11"/>
    </row>
    <row r="206" spans="1:60" x14ac:dyDescent="0.3">
      <c r="A206" s="11"/>
      <c r="B206" s="56" t="s">
        <v>746</v>
      </c>
      <c r="C206" s="56" t="s">
        <v>700</v>
      </c>
      <c r="D206" s="56" t="s">
        <v>683</v>
      </c>
      <c r="E206" s="57" t="s">
        <v>701</v>
      </c>
      <c r="F206" s="57" t="s">
        <v>673</v>
      </c>
      <c r="G206" s="58" t="s">
        <v>685</v>
      </c>
      <c r="H206" s="59" t="s">
        <v>686</v>
      </c>
      <c r="I206" s="60" t="s">
        <v>29</v>
      </c>
      <c r="J206" s="60" t="s">
        <v>702</v>
      </c>
      <c r="K206" s="11"/>
      <c r="L206" s="61">
        <v>44021</v>
      </c>
      <c r="M206" s="62">
        <v>1025.1501000001999</v>
      </c>
      <c r="N206" s="63">
        <v>1025.1501000001999</v>
      </c>
      <c r="O206" s="63">
        <v>1025.1501000001999</v>
      </c>
      <c r="P206" s="64">
        <f t="shared" si="3"/>
        <v>1</v>
      </c>
      <c r="Q206" s="61">
        <v>44021</v>
      </c>
      <c r="R206" s="65">
        <v>7760337.023</v>
      </c>
      <c r="S206" s="65">
        <v>7122055.4911953099</v>
      </c>
      <c r="T206" s="11"/>
      <c r="U206" s="66">
        <v>7.3160554165951899E-6</v>
      </c>
      <c r="V206" s="67">
        <v>3.66294235946043</v>
      </c>
      <c r="W206" s="66">
        <v>2.25481233428582E-4</v>
      </c>
      <c r="X206" s="67">
        <v>2.30092667197823</v>
      </c>
      <c r="Y206" s="66">
        <v>3.4308394806430399E-3</v>
      </c>
      <c r="Z206" s="67">
        <v>18.027021560294099</v>
      </c>
      <c r="AA206" s="66">
        <v>9.2571261830016703E-3</v>
      </c>
      <c r="AB206" s="67">
        <v>21.150900769600401</v>
      </c>
      <c r="AC206" s="66"/>
      <c r="AD206" s="67"/>
      <c r="AE206" s="66"/>
      <c r="AF206" s="68"/>
      <c r="AG206" s="66">
        <v>6.7897108237957595E-5</v>
      </c>
      <c r="AH206" s="67">
        <v>-1.8347160250414201</v>
      </c>
      <c r="AI206" s="66">
        <v>3.6179780890961402E-3</v>
      </c>
      <c r="AJ206" s="67">
        <v>14.052540289878401</v>
      </c>
      <c r="AK206" s="66">
        <v>2.5150100000246301E-2</v>
      </c>
      <c r="AL206" s="66">
        <v>1.23979542040615E-2</v>
      </c>
      <c r="AM206" s="67">
        <v>27.605056068394301</v>
      </c>
      <c r="AN206" s="11"/>
      <c r="AO206" s="69">
        <v>4.2590162047417802E-4</v>
      </c>
      <c r="AP206" s="69">
        <v>6.8291592469904597E-6</v>
      </c>
      <c r="AQ206" s="69">
        <v>1.3106394289934501E-3</v>
      </c>
      <c r="AR206" s="69">
        <v>6.7897108237957595E-5</v>
      </c>
      <c r="AS206" s="70">
        <v>12</v>
      </c>
      <c r="AT206" s="70">
        <v>0</v>
      </c>
      <c r="AU206" s="70">
        <v>7</v>
      </c>
      <c r="AV206" s="71">
        <v>5</v>
      </c>
      <c r="AW206" s="11"/>
      <c r="AX206" s="72">
        <v>6.7737065148889999E-4</v>
      </c>
      <c r="AY206" s="73">
        <v>-28.471019227901699</v>
      </c>
      <c r="AZ206" s="73">
        <v>0.55692528544386699</v>
      </c>
      <c r="BA206" s="73">
        <v>-14.7192968885211</v>
      </c>
      <c r="BB206" s="64">
        <v>6.9989971665833606E-5</v>
      </c>
      <c r="BC206" s="74">
        <v>0</v>
      </c>
      <c r="BD206" s="61">
        <v>44021</v>
      </c>
      <c r="BE206" s="61"/>
      <c r="BF206" s="70"/>
      <c r="BG206" s="61"/>
      <c r="BH206" s="11"/>
    </row>
    <row r="207" spans="1:60" x14ac:dyDescent="0.3">
      <c r="A207" s="11"/>
      <c r="B207" s="56" t="s">
        <v>749</v>
      </c>
      <c r="C207" s="56" t="s">
        <v>704</v>
      </c>
      <c r="D207" s="56" t="s">
        <v>683</v>
      </c>
      <c r="E207" s="57" t="s">
        <v>705</v>
      </c>
      <c r="F207" s="57" t="s">
        <v>673</v>
      </c>
      <c r="G207" s="58" t="s">
        <v>685</v>
      </c>
      <c r="H207" s="59" t="s">
        <v>686</v>
      </c>
      <c r="I207" s="60" t="s">
        <v>29</v>
      </c>
      <c r="J207" s="60" t="s">
        <v>706</v>
      </c>
      <c r="K207" s="11"/>
      <c r="L207" s="61">
        <v>44021</v>
      </c>
      <c r="M207" s="62">
        <v>1541.5906000006901</v>
      </c>
      <c r="N207" s="63">
        <v>1541.5906000006901</v>
      </c>
      <c r="O207" s="63">
        <v>1541.5906000006901</v>
      </c>
      <c r="P207" s="64">
        <f t="shared" si="3"/>
        <v>1</v>
      </c>
      <c r="Q207" s="61">
        <v>44021</v>
      </c>
      <c r="R207" s="65">
        <v>10201572.034</v>
      </c>
      <c r="S207" s="65">
        <v>10471217.249500001</v>
      </c>
      <c r="T207" s="11"/>
      <c r="U207" s="66">
        <v>7.2652765084058004E-6</v>
      </c>
      <c r="V207" s="67">
        <v>3.6629372815696102</v>
      </c>
      <c r="W207" s="66">
        <v>2.2585673650610301E-4</v>
      </c>
      <c r="X207" s="67">
        <v>2.3009642222859799</v>
      </c>
      <c r="Y207" s="66">
        <v>4.3514560948096897E-3</v>
      </c>
      <c r="Z207" s="67">
        <v>18.119083221710799</v>
      </c>
      <c r="AA207" s="66">
        <v>1.2221254162796E-2</v>
      </c>
      <c r="AB207" s="67">
        <v>21.447313567565299</v>
      </c>
      <c r="AC207" s="66"/>
      <c r="AD207" s="67"/>
      <c r="AE207" s="66"/>
      <c r="AF207" s="68"/>
      <c r="AG207" s="66">
        <v>6.8116109105176306E-5</v>
      </c>
      <c r="AH207" s="67">
        <v>-1.83469412495469</v>
      </c>
      <c r="AI207" s="66">
        <v>4.6374833855224997E-3</v>
      </c>
      <c r="AJ207" s="67">
        <v>14.154490819521</v>
      </c>
      <c r="AK207" s="66">
        <v>3.1269546308976701E-2</v>
      </c>
      <c r="AL207" s="66">
        <v>1.5421918888023399E-2</v>
      </c>
      <c r="AM207" s="67">
        <v>28.930321970809</v>
      </c>
      <c r="AN207" s="11"/>
      <c r="AO207" s="69">
        <v>4.3682054638338698E-4</v>
      </c>
      <c r="AP207" s="69">
        <v>6.8769131758017499E-6</v>
      </c>
      <c r="AQ207" s="69">
        <v>1.51865243242355E-3</v>
      </c>
      <c r="AR207" s="69">
        <v>6.8116109105176306E-5</v>
      </c>
      <c r="AS207" s="70">
        <v>12</v>
      </c>
      <c r="AT207" s="70">
        <v>0</v>
      </c>
      <c r="AU207" s="70">
        <v>7</v>
      </c>
      <c r="AV207" s="71">
        <v>5</v>
      </c>
      <c r="AW207" s="11"/>
      <c r="AX207" s="72">
        <v>7.7192838673454398E-4</v>
      </c>
      <c r="AY207" s="73">
        <v>-22.231039490929099</v>
      </c>
      <c r="AZ207" s="73">
        <v>0.56675396831542502</v>
      </c>
      <c r="BA207" s="73">
        <v>-13.985841220201101</v>
      </c>
      <c r="BB207" s="64">
        <v>7.9759559022107894E-5</v>
      </c>
      <c r="BC207" s="74">
        <v>0</v>
      </c>
      <c r="BD207" s="61">
        <v>44021</v>
      </c>
      <c r="BE207" s="61"/>
      <c r="BF207" s="70"/>
      <c r="BG207" s="61"/>
      <c r="BH207" s="11"/>
    </row>
    <row r="208" spans="1:60" x14ac:dyDescent="0.3">
      <c r="A208" s="11"/>
      <c r="B208" s="56" t="s">
        <v>752</v>
      </c>
      <c r="C208" s="56" t="s">
        <v>708</v>
      </c>
      <c r="D208" s="56" t="s">
        <v>709</v>
      </c>
      <c r="E208" s="57" t="s">
        <v>34</v>
      </c>
      <c r="F208" s="57" t="s">
        <v>673</v>
      </c>
      <c r="G208" s="58" t="s">
        <v>685</v>
      </c>
      <c r="H208" s="59" t="s">
        <v>710</v>
      </c>
      <c r="I208" s="60" t="s">
        <v>400</v>
      </c>
      <c r="J208" s="60" t="s">
        <v>711</v>
      </c>
      <c r="K208" s="11"/>
      <c r="L208" s="61">
        <v>44021</v>
      </c>
      <c r="M208" s="62">
        <v>487771.78008603997</v>
      </c>
      <c r="N208" s="63">
        <v>487771.78008603997</v>
      </c>
      <c r="O208" s="63">
        <v>536880.16566085804</v>
      </c>
      <c r="P208" s="64">
        <f t="shared" si="3"/>
        <v>0.90853008042424244</v>
      </c>
      <c r="Q208" s="61">
        <v>43910</v>
      </c>
      <c r="R208" s="65">
        <v>21977130.788249999</v>
      </c>
      <c r="S208" s="65">
        <v>20480032.778812502</v>
      </c>
      <c r="T208" s="11"/>
      <c r="U208" s="66">
        <v>-9.6955277231245401E-3</v>
      </c>
      <c r="V208" s="67">
        <v>2.6926579816063199</v>
      </c>
      <c r="W208" s="66">
        <v>2.2224015621759501E-2</v>
      </c>
      <c r="X208" s="67">
        <v>4.5007801108149597</v>
      </c>
      <c r="Y208" s="66">
        <v>3.18720476152521E-2</v>
      </c>
      <c r="Z208" s="67">
        <v>20.871142373740401</v>
      </c>
      <c r="AA208" s="66">
        <v>0.16799817614635701</v>
      </c>
      <c r="AB208" s="67">
        <v>37.0250057659578</v>
      </c>
      <c r="AC208" s="66">
        <v>0.24736647190904501</v>
      </c>
      <c r="AD208" s="67">
        <v>49.0226124511682</v>
      </c>
      <c r="AE208" s="66">
        <v>0.246287995671155</v>
      </c>
      <c r="AF208" s="68">
        <v>41.576487178855999</v>
      </c>
      <c r="AG208" s="66">
        <v>-3.6917293485203097E-2</v>
      </c>
      <c r="AH208" s="67">
        <v>-5.53323508438916</v>
      </c>
      <c r="AI208" s="66">
        <v>6.3283717818194404E-2</v>
      </c>
      <c r="AJ208" s="67">
        <v>20.019114262773702</v>
      </c>
      <c r="AK208" s="66">
        <v>0.68011773245409102</v>
      </c>
      <c r="AL208" s="66">
        <v>3.3690859980197302E-2</v>
      </c>
      <c r="AM208" s="67">
        <v>-40.413267719326498</v>
      </c>
      <c r="AN208" s="11"/>
      <c r="AO208" s="69">
        <v>3.6625345119318801E-2</v>
      </c>
      <c r="AP208" s="69">
        <v>-2.3510042647103501E-2</v>
      </c>
      <c r="AQ208" s="69">
        <v>0.14259513306023999</v>
      </c>
      <c r="AR208" s="69">
        <v>-9.9096050585067097E-2</v>
      </c>
      <c r="AS208" s="70">
        <v>8</v>
      </c>
      <c r="AT208" s="70">
        <v>4</v>
      </c>
      <c r="AU208" s="70">
        <v>7</v>
      </c>
      <c r="AV208" s="71">
        <v>5</v>
      </c>
      <c r="AW208" s="11"/>
      <c r="AX208" s="72">
        <v>0.13572037930265701</v>
      </c>
      <c r="AY208" s="73">
        <v>1.2267943928673</v>
      </c>
      <c r="AZ208" s="73">
        <v>1.06660220047524</v>
      </c>
      <c r="BA208" s="73">
        <v>1.9375310697832899</v>
      </c>
      <c r="BB208" s="64">
        <v>1.4046288204881401E-2</v>
      </c>
      <c r="BC208" s="74">
        <v>-11.6189344922022</v>
      </c>
      <c r="BD208" s="61">
        <v>43910</v>
      </c>
      <c r="BE208" s="61">
        <v>43990</v>
      </c>
      <c r="BF208" s="70"/>
      <c r="BG208" s="61"/>
      <c r="BH208" s="11"/>
    </row>
    <row r="209" spans="1:60" x14ac:dyDescent="0.3">
      <c r="A209" s="11"/>
      <c r="B209" s="56" t="s">
        <v>755</v>
      </c>
      <c r="C209" s="56" t="s">
        <v>713</v>
      </c>
      <c r="D209" s="56" t="s">
        <v>709</v>
      </c>
      <c r="E209" s="57" t="s">
        <v>41</v>
      </c>
      <c r="F209" s="57" t="s">
        <v>673</v>
      </c>
      <c r="G209" s="58" t="s">
        <v>685</v>
      </c>
      <c r="H209" s="59" t="s">
        <v>710</v>
      </c>
      <c r="I209" s="60" t="s">
        <v>400</v>
      </c>
      <c r="J209" s="60" t="s">
        <v>714</v>
      </c>
      <c r="K209" s="11"/>
      <c r="L209" s="61">
        <v>44021</v>
      </c>
      <c r="M209" s="62">
        <v>502871.86072778702</v>
      </c>
      <c r="N209" s="63">
        <v>502871.86072778702</v>
      </c>
      <c r="O209" s="63">
        <v>553162.73925304401</v>
      </c>
      <c r="P209" s="64">
        <f t="shared" si="3"/>
        <v>0.90908484075921925</v>
      </c>
      <c r="Q209" s="61">
        <v>43910</v>
      </c>
      <c r="R209" s="65">
        <v>14958458.467687501</v>
      </c>
      <c r="S209" s="65">
        <v>10232575.869093699</v>
      </c>
      <c r="T209" s="11"/>
      <c r="U209" s="66">
        <v>-9.6928511420628603E-3</v>
      </c>
      <c r="V209" s="67">
        <v>2.6929256397124801</v>
      </c>
      <c r="W209" s="66">
        <v>2.2307942917905201E-2</v>
      </c>
      <c r="X209" s="67">
        <v>4.5091728404295299</v>
      </c>
      <c r="Y209" s="66">
        <v>3.3025052585799103E-2</v>
      </c>
      <c r="Z209" s="67">
        <v>20.9864428708097</v>
      </c>
      <c r="AA209" s="66">
        <v>0.170695507929777</v>
      </c>
      <c r="AB209" s="67">
        <v>37.294738944270598</v>
      </c>
      <c r="AC209" s="66">
        <v>0.25549970759137097</v>
      </c>
      <c r="AD209" s="67">
        <v>49.835936019371701</v>
      </c>
      <c r="AE209" s="66">
        <v>0.259684050175711</v>
      </c>
      <c r="AF209" s="68">
        <v>42.916092629311599</v>
      </c>
      <c r="AG209" s="66">
        <v>-3.6893398033498698E-2</v>
      </c>
      <c r="AH209" s="67">
        <v>-5.5308455392150799</v>
      </c>
      <c r="AI209" s="66">
        <v>6.4532644852079102E-2</v>
      </c>
      <c r="AJ209" s="67">
        <v>20.144006966176701</v>
      </c>
      <c r="AK209" s="66">
        <v>0.73207173239090495</v>
      </c>
      <c r="AL209" s="66">
        <v>3.5703221210496801E-2</v>
      </c>
      <c r="AM209" s="67">
        <v>-35.217867725645199</v>
      </c>
      <c r="AN209" s="11"/>
      <c r="AO209" s="69">
        <v>3.6632082403230001E-2</v>
      </c>
      <c r="AP209" s="69">
        <v>-2.3491004927564101E-2</v>
      </c>
      <c r="AQ209" s="69">
        <v>0.14281461805701801</v>
      </c>
      <c r="AR209" s="69">
        <v>-9.8913949354900998E-2</v>
      </c>
      <c r="AS209" s="70">
        <v>8</v>
      </c>
      <c r="AT209" s="70">
        <v>4</v>
      </c>
      <c r="AU209" s="70">
        <v>7</v>
      </c>
      <c r="AV209" s="71">
        <v>5</v>
      </c>
      <c r="AW209" s="11"/>
      <c r="AX209" s="72">
        <v>0.13571006016034501</v>
      </c>
      <c r="AY209" s="73">
        <v>1.2456959114824699</v>
      </c>
      <c r="AZ209" s="73">
        <v>1.07500621038162</v>
      </c>
      <c r="BA209" s="73">
        <v>1.96900638117586</v>
      </c>
      <c r="BB209" s="64">
        <v>1.40453442599392E-2</v>
      </c>
      <c r="BC209" s="74">
        <v>-11.5724587441364</v>
      </c>
      <c r="BD209" s="61">
        <v>43910</v>
      </c>
      <c r="BE209" s="61">
        <v>43990</v>
      </c>
      <c r="BF209" s="70"/>
      <c r="BG209" s="61"/>
      <c r="BH209" s="11"/>
    </row>
    <row r="210" spans="1:60" x14ac:dyDescent="0.3">
      <c r="A210" s="11"/>
      <c r="B210" s="56" t="s">
        <v>758</v>
      </c>
      <c r="C210" s="56" t="s">
        <v>716</v>
      </c>
      <c r="D210" s="56" t="s">
        <v>717</v>
      </c>
      <c r="E210" s="57" t="s">
        <v>64</v>
      </c>
      <c r="F210" s="57" t="s">
        <v>65</v>
      </c>
      <c r="G210" s="58" t="s">
        <v>111</v>
      </c>
      <c r="H210" s="59" t="s">
        <v>186</v>
      </c>
      <c r="I210" s="60" t="s">
        <v>29</v>
      </c>
      <c r="J210" s="60" t="s">
        <v>1</v>
      </c>
      <c r="K210" s="11"/>
      <c r="L210" s="61">
        <v>44021</v>
      </c>
      <c r="M210" s="62">
        <v>1084.5188999995601</v>
      </c>
      <c r="N210" s="63">
        <v>1084.5188999995601</v>
      </c>
      <c r="O210" s="63"/>
      <c r="P210" s="64" t="str">
        <f t="shared" si="3"/>
        <v/>
      </c>
      <c r="Q210" s="61"/>
      <c r="R210" s="65">
        <v>2116967.3969999999</v>
      </c>
      <c r="S210" s="65"/>
      <c r="T210" s="11"/>
      <c r="U210" s="66">
        <v>-1.17906942650734E-2</v>
      </c>
      <c r="V210" s="67">
        <v>2.4831413274114298</v>
      </c>
      <c r="W210" s="66">
        <v>1.13400530390209E-2</v>
      </c>
      <c r="X210" s="67">
        <v>3.4123838525374599</v>
      </c>
      <c r="Y210" s="66">
        <v>-3.9715930874990597E-2</v>
      </c>
      <c r="Z210" s="67">
        <v>13.712344524727101</v>
      </c>
      <c r="AA210" s="66"/>
      <c r="AB210" s="67"/>
      <c r="AC210" s="66"/>
      <c r="AD210" s="67"/>
      <c r="AE210" s="66"/>
      <c r="AF210" s="68"/>
      <c r="AG210" s="66">
        <v>-4.5572036442536002E-3</v>
      </c>
      <c r="AH210" s="67">
        <v>-2.2972261002905698</v>
      </c>
      <c r="AI210" s="66">
        <v>-9.8373614318916208E-3</v>
      </c>
      <c r="AJ210" s="67">
        <v>12.707006337776001</v>
      </c>
      <c r="AK210" s="66">
        <v>9.5010413775598906E-2</v>
      </c>
      <c r="AL210" s="66">
        <v>0.10503819032426701</v>
      </c>
      <c r="AM210" s="67">
        <v>22.7718543217925</v>
      </c>
      <c r="AN210" s="11"/>
      <c r="AO210" s="69">
        <v>4.3717958069464699E-2</v>
      </c>
      <c r="AP210" s="69">
        <v>-4.3997473642812097E-2</v>
      </c>
      <c r="AQ210" s="69">
        <v>8.7268109644355704E-2</v>
      </c>
      <c r="AR210" s="69">
        <v>-9.7557479523820795E-2</v>
      </c>
      <c r="AS210" s="70"/>
      <c r="AT210" s="70"/>
      <c r="AU210" s="70"/>
      <c r="AV210" s="71"/>
      <c r="AW210" s="11"/>
      <c r="AX210" s="72"/>
      <c r="AY210" s="73"/>
      <c r="AZ210" s="73"/>
      <c r="BA210" s="73"/>
      <c r="BB210" s="64"/>
      <c r="BC210" s="74">
        <v>-24.909433819819199</v>
      </c>
      <c r="BD210" s="61">
        <v>43874</v>
      </c>
      <c r="BE210" s="61">
        <v>43913</v>
      </c>
      <c r="BF210" s="70"/>
      <c r="BG210" s="61"/>
      <c r="BH210" s="11"/>
    </row>
    <row r="211" spans="1:60" x14ac:dyDescent="0.3">
      <c r="A211" s="11"/>
      <c r="B211" s="56" t="s">
        <v>761</v>
      </c>
      <c r="C211" s="56" t="s">
        <v>719</v>
      </c>
      <c r="D211" s="56" t="s">
        <v>717</v>
      </c>
      <c r="E211" s="57" t="s">
        <v>73</v>
      </c>
      <c r="F211" s="57" t="s">
        <v>65</v>
      </c>
      <c r="G211" s="58" t="s">
        <v>111</v>
      </c>
      <c r="H211" s="59" t="s">
        <v>186</v>
      </c>
      <c r="I211" s="60" t="s">
        <v>29</v>
      </c>
      <c r="J211" s="60" t="s">
        <v>720</v>
      </c>
      <c r="K211" s="11"/>
      <c r="L211" s="61">
        <v>44021</v>
      </c>
      <c r="M211" s="62">
        <v>2131.8632999993902</v>
      </c>
      <c r="N211" s="63">
        <v>2131.8632999993902</v>
      </c>
      <c r="O211" s="63">
        <v>2266.2248000018299</v>
      </c>
      <c r="P211" s="64">
        <f t="shared" si="3"/>
        <v>0.94071130983901896</v>
      </c>
      <c r="Q211" s="61">
        <v>43874</v>
      </c>
      <c r="R211" s="65">
        <v>12467376.554</v>
      </c>
      <c r="S211" s="65">
        <v>12832887.247</v>
      </c>
      <c r="T211" s="11"/>
      <c r="U211" s="66">
        <v>-1.1763640795834401E-2</v>
      </c>
      <c r="V211" s="67">
        <v>2.4858466743353298</v>
      </c>
      <c r="W211" s="66">
        <v>1.21716700032266E-2</v>
      </c>
      <c r="X211" s="67">
        <v>3.49554554895803</v>
      </c>
      <c r="Y211" s="66">
        <v>-3.4915571201963799E-2</v>
      </c>
      <c r="Z211" s="67">
        <v>14.192380492022499</v>
      </c>
      <c r="AA211" s="66">
        <v>8.7923368131741897E-2</v>
      </c>
      <c r="AB211" s="67">
        <v>29.017524964467199</v>
      </c>
      <c r="AC211" s="66">
        <v>0.14154355688151599</v>
      </c>
      <c r="AD211" s="67">
        <v>38.440320948371699</v>
      </c>
      <c r="AE211" s="66">
        <v>0.233358742614801</v>
      </c>
      <c r="AF211" s="68">
        <v>40.283561873191502</v>
      </c>
      <c r="AG211" s="66">
        <v>-4.3117653058288904E-3</v>
      </c>
      <c r="AH211" s="67">
        <v>-2.2726822664481001</v>
      </c>
      <c r="AI211" s="66">
        <v>-4.6422502955465496E-3</v>
      </c>
      <c r="AJ211" s="67">
        <v>13.2265174514032</v>
      </c>
      <c r="AK211" s="66">
        <v>1.13186330000055</v>
      </c>
      <c r="AL211" s="66">
        <v>8.9309474902693198E-2</v>
      </c>
      <c r="AM211" s="67">
        <v>117.174087050254</v>
      </c>
      <c r="AN211" s="11"/>
      <c r="AO211" s="69">
        <v>4.3746550010837403E-2</v>
      </c>
      <c r="AP211" s="69">
        <v>-4.3918891614375802E-2</v>
      </c>
      <c r="AQ211" s="69">
        <v>8.8162096983141994E-2</v>
      </c>
      <c r="AR211" s="69">
        <v>-9.6790656567463898E-2</v>
      </c>
      <c r="AS211" s="70">
        <v>6</v>
      </c>
      <c r="AT211" s="70">
        <v>6</v>
      </c>
      <c r="AU211" s="70">
        <v>7</v>
      </c>
      <c r="AV211" s="71">
        <v>5</v>
      </c>
      <c r="AW211" s="11"/>
      <c r="AX211" s="72">
        <v>0.146003744063637</v>
      </c>
      <c r="AY211" s="73">
        <v>0.61516139146806403</v>
      </c>
      <c r="AZ211" s="73">
        <v>1.15596623380952</v>
      </c>
      <c r="BA211" s="73">
        <v>0.85225288507081098</v>
      </c>
      <c r="BB211" s="64">
        <v>1.5032638854645499E-2</v>
      </c>
      <c r="BC211" s="74">
        <v>-24.829151988844401</v>
      </c>
      <c r="BD211" s="61">
        <v>43874</v>
      </c>
      <c r="BE211" s="61">
        <v>43913</v>
      </c>
      <c r="BF211" s="70"/>
      <c r="BG211" s="61"/>
      <c r="BH211" s="11"/>
    </row>
    <row r="212" spans="1:60" x14ac:dyDescent="0.3">
      <c r="A212" s="11"/>
      <c r="B212" s="56" t="s">
        <v>765</v>
      </c>
      <c r="C212" s="56" t="s">
        <v>722</v>
      </c>
      <c r="D212" s="56" t="s">
        <v>717</v>
      </c>
      <c r="E212" s="57" t="s">
        <v>76</v>
      </c>
      <c r="F212" s="57" t="s">
        <v>65</v>
      </c>
      <c r="G212" s="58" t="s">
        <v>111</v>
      </c>
      <c r="H212" s="59" t="s">
        <v>186</v>
      </c>
      <c r="I212" s="60" t="s">
        <v>29</v>
      </c>
      <c r="J212" s="60" t="s">
        <v>723</v>
      </c>
      <c r="K212" s="11"/>
      <c r="L212" s="61">
        <v>44021</v>
      </c>
      <c r="M212" s="62">
        <v>1846.57760000043</v>
      </c>
      <c r="N212" s="63">
        <v>1846.57760000043</v>
      </c>
      <c r="O212" s="63">
        <v>1978.8344999998801</v>
      </c>
      <c r="P212" s="64">
        <f t="shared" si="3"/>
        <v>0.93316424390242936</v>
      </c>
      <c r="Q212" s="61">
        <v>43874</v>
      </c>
      <c r="R212" s="65">
        <v>8945266.9130000006</v>
      </c>
      <c r="S212" s="65">
        <v>8711710.8299218807</v>
      </c>
      <c r="T212" s="11"/>
      <c r="U212" s="66">
        <v>-1.1817766839158099E-2</v>
      </c>
      <c r="V212" s="67">
        <v>2.4804340700029601</v>
      </c>
      <c r="W212" s="66">
        <v>1.05091821951646E-2</v>
      </c>
      <c r="X212" s="67">
        <v>3.32929676815183</v>
      </c>
      <c r="Y212" s="66">
        <v>-4.4492490047559799E-2</v>
      </c>
      <c r="Z212" s="67">
        <v>13.2346886074665</v>
      </c>
      <c r="AA212" s="66">
        <v>6.6321793097813497E-2</v>
      </c>
      <c r="AB212" s="67">
        <v>26.857367461081601</v>
      </c>
      <c r="AC212" s="66">
        <v>9.6721158321161099E-2</v>
      </c>
      <c r="AD212" s="67">
        <v>33.958081092336201</v>
      </c>
      <c r="AE212" s="66">
        <v>0.163132620080432</v>
      </c>
      <c r="AF212" s="68">
        <v>33.260949619754697</v>
      </c>
      <c r="AG212" s="66">
        <v>-4.8026158929133098E-3</v>
      </c>
      <c r="AH212" s="67">
        <v>-2.3217673251565398</v>
      </c>
      <c r="AI212" s="66">
        <v>-1.50054795185497E-2</v>
      </c>
      <c r="AJ212" s="67">
        <v>12.1901945291029</v>
      </c>
      <c r="AK212" s="66">
        <v>0.84657760000089199</v>
      </c>
      <c r="AL212" s="66">
        <v>7.1767859370083897E-2</v>
      </c>
      <c r="AM212" s="67">
        <v>88.645517050288603</v>
      </c>
      <c r="AN212" s="11"/>
      <c r="AO212" s="69">
        <v>4.3689356363756801E-2</v>
      </c>
      <c r="AP212" s="69">
        <v>-4.4076028183553703E-2</v>
      </c>
      <c r="AQ212" s="69">
        <v>8.63747528237582E-2</v>
      </c>
      <c r="AR212" s="69">
        <v>-9.8323604454926702E-2</v>
      </c>
      <c r="AS212" s="70">
        <v>6</v>
      </c>
      <c r="AT212" s="70">
        <v>6</v>
      </c>
      <c r="AU212" s="70">
        <v>7</v>
      </c>
      <c r="AV212" s="71">
        <v>5</v>
      </c>
      <c r="AW212" s="11"/>
      <c r="AX212" s="72">
        <v>0.146005902141187</v>
      </c>
      <c r="AY212" s="73">
        <v>0.47479618144325297</v>
      </c>
      <c r="AZ212" s="73">
        <v>1.0605284925677601</v>
      </c>
      <c r="BA212" s="73">
        <v>0.65458514589227002</v>
      </c>
      <c r="BB212" s="64">
        <v>1.50315033663719E-2</v>
      </c>
      <c r="BC212" s="74">
        <v>-24.98982608199</v>
      </c>
      <c r="BD212" s="61">
        <v>43874</v>
      </c>
      <c r="BE212" s="61">
        <v>43914</v>
      </c>
      <c r="BF212" s="70"/>
      <c r="BG212" s="61"/>
      <c r="BH212" s="11"/>
    </row>
    <row r="213" spans="1:60" x14ac:dyDescent="0.3">
      <c r="A213" s="11"/>
      <c r="B213" s="56" t="s">
        <v>768</v>
      </c>
      <c r="C213" s="56" t="s">
        <v>725</v>
      </c>
      <c r="D213" s="56" t="s">
        <v>726</v>
      </c>
      <c r="E213" s="57" t="s">
        <v>64</v>
      </c>
      <c r="F213" s="57" t="s">
        <v>65</v>
      </c>
      <c r="G213" s="58" t="s">
        <v>111</v>
      </c>
      <c r="H213" s="59" t="s">
        <v>169</v>
      </c>
      <c r="I213" s="60" t="s">
        <v>29</v>
      </c>
      <c r="J213" s="60" t="s">
        <v>1</v>
      </c>
      <c r="K213" s="11"/>
      <c r="L213" s="61">
        <v>44021</v>
      </c>
      <c r="M213" s="62">
        <v>1074.63150000013</v>
      </c>
      <c r="N213" s="63">
        <v>1074.63150000013</v>
      </c>
      <c r="O213" s="63"/>
      <c r="P213" s="64" t="str">
        <f t="shared" si="3"/>
        <v/>
      </c>
      <c r="Q213" s="61"/>
      <c r="R213" s="65">
        <v>4834756.1220000004</v>
      </c>
      <c r="S213" s="65"/>
      <c r="T213" s="11"/>
      <c r="U213" s="66">
        <v>-2.7691692648659201E-3</v>
      </c>
      <c r="V213" s="67">
        <v>3.38529382743218</v>
      </c>
      <c r="W213" s="66">
        <v>1.6130912705193599E-2</v>
      </c>
      <c r="X213" s="67">
        <v>3.8914698191547399</v>
      </c>
      <c r="Y213" s="66">
        <v>4.1849598208500503E-2</v>
      </c>
      <c r="Z213" s="67">
        <v>21.8688974330726</v>
      </c>
      <c r="AA213" s="66"/>
      <c r="AB213" s="67"/>
      <c r="AC213" s="66"/>
      <c r="AD213" s="67"/>
      <c r="AE213" s="66"/>
      <c r="AF213" s="68"/>
      <c r="AG213" s="66">
        <v>3.0519101946993002E-3</v>
      </c>
      <c r="AH213" s="67">
        <v>-1.5363147163952799</v>
      </c>
      <c r="AI213" s="66">
        <v>4.8311337584891603E-2</v>
      </c>
      <c r="AJ213" s="67">
        <v>18.521876239450599</v>
      </c>
      <c r="AK213" s="66">
        <v>7.3664772238771506E-2</v>
      </c>
      <c r="AL213" s="66">
        <v>8.2861587670777198E-2</v>
      </c>
      <c r="AM213" s="67">
        <v>21.440155086194899</v>
      </c>
      <c r="AN213" s="11"/>
      <c r="AO213" s="69">
        <v>1.0678731609004901E-2</v>
      </c>
      <c r="AP213" s="69">
        <v>-1.6494668368068201E-2</v>
      </c>
      <c r="AQ213" s="69">
        <v>3.7905559418504702E-2</v>
      </c>
      <c r="AR213" s="69">
        <v>-1.8621746822645901E-2</v>
      </c>
      <c r="AS213" s="70"/>
      <c r="AT213" s="70"/>
      <c r="AU213" s="70"/>
      <c r="AV213" s="71"/>
      <c r="AW213" s="11"/>
      <c r="AX213" s="72"/>
      <c r="AY213" s="73"/>
      <c r="AZ213" s="73"/>
      <c r="BA213" s="73"/>
      <c r="BB213" s="64"/>
      <c r="BC213" s="74">
        <v>-5.6274331747917996</v>
      </c>
      <c r="BD213" s="61">
        <v>43871</v>
      </c>
      <c r="BE213" s="61">
        <v>43913</v>
      </c>
      <c r="BF213" s="70">
        <v>58</v>
      </c>
      <c r="BG213" s="61">
        <v>43951</v>
      </c>
      <c r="BH213" s="11"/>
    </row>
    <row r="214" spans="1:60" x14ac:dyDescent="0.3">
      <c r="A214" s="11"/>
      <c r="B214" s="56" t="s">
        <v>771</v>
      </c>
      <c r="C214" s="56" t="s">
        <v>728</v>
      </c>
      <c r="D214" s="56" t="s">
        <v>726</v>
      </c>
      <c r="E214" s="57" t="s">
        <v>73</v>
      </c>
      <c r="F214" s="57" t="s">
        <v>65</v>
      </c>
      <c r="G214" s="58" t="s">
        <v>111</v>
      </c>
      <c r="H214" s="59" t="s">
        <v>169</v>
      </c>
      <c r="I214" s="60" t="s">
        <v>29</v>
      </c>
      <c r="J214" s="60" t="s">
        <v>729</v>
      </c>
      <c r="K214" s="11"/>
      <c r="L214" s="61">
        <v>44021</v>
      </c>
      <c r="M214" s="62">
        <v>1435.1888999994801</v>
      </c>
      <c r="N214" s="63">
        <v>1435.1888999994801</v>
      </c>
      <c r="O214" s="63">
        <v>1439.1663000006199</v>
      </c>
      <c r="P214" s="64">
        <f t="shared" si="3"/>
        <v>0.997236316608346</v>
      </c>
      <c r="Q214" s="61">
        <v>44020</v>
      </c>
      <c r="R214" s="65">
        <v>1507253.601</v>
      </c>
      <c r="S214" s="65">
        <v>1276991.6744082</v>
      </c>
      <c r="T214" s="11"/>
      <c r="U214" s="66">
        <v>-2.7636833920041699E-3</v>
      </c>
      <c r="V214" s="67">
        <v>3.3858424147183501</v>
      </c>
      <c r="W214" s="66">
        <v>1.6297927719279001E-2</v>
      </c>
      <c r="X214" s="67">
        <v>3.90817132056327</v>
      </c>
      <c r="Y214" s="66">
        <v>4.2889147916866897E-2</v>
      </c>
      <c r="Z214" s="67">
        <v>21.972852403909201</v>
      </c>
      <c r="AA214" s="66">
        <v>9.0681953557650602E-2</v>
      </c>
      <c r="AB214" s="67">
        <v>29.293383507058</v>
      </c>
      <c r="AC214" s="66">
        <v>0.12883956487537901</v>
      </c>
      <c r="AD214" s="67">
        <v>37.169921747758103</v>
      </c>
      <c r="AE214" s="66">
        <v>0.15513785580697001</v>
      </c>
      <c r="AF214" s="68">
        <v>32.461473192437602</v>
      </c>
      <c r="AG214" s="66">
        <v>3.1013769275887201E-3</v>
      </c>
      <c r="AH214" s="67">
        <v>-1.5313680431063399</v>
      </c>
      <c r="AI214" s="66">
        <v>4.9409110537453699E-2</v>
      </c>
      <c r="AJ214" s="67">
        <v>18.631653534714101</v>
      </c>
      <c r="AK214" s="66">
        <v>0.43518889999890198</v>
      </c>
      <c r="AL214" s="66">
        <v>4.1634941460870302E-2</v>
      </c>
      <c r="AM214" s="67">
        <v>47.037006664846601</v>
      </c>
      <c r="AN214" s="11"/>
      <c r="AO214" s="69">
        <v>1.0684170489184901E-2</v>
      </c>
      <c r="AP214" s="69">
        <v>-1.6489331300363098E-2</v>
      </c>
      <c r="AQ214" s="69">
        <v>3.8076279586675803E-2</v>
      </c>
      <c r="AR214" s="69">
        <v>-1.84657723884811E-2</v>
      </c>
      <c r="AS214" s="70">
        <v>9</v>
      </c>
      <c r="AT214" s="70">
        <v>3</v>
      </c>
      <c r="AU214" s="70">
        <v>7</v>
      </c>
      <c r="AV214" s="71">
        <v>5</v>
      </c>
      <c r="AW214" s="11"/>
      <c r="AX214" s="72">
        <v>4.1945201606940798E-2</v>
      </c>
      <c r="AY214" s="73">
        <v>1.5055004463920301</v>
      </c>
      <c r="AZ214" s="73">
        <v>0.884925833163834</v>
      </c>
      <c r="BA214" s="73">
        <v>2.1435476238912101</v>
      </c>
      <c r="BB214" s="64">
        <v>4.3278597647713503E-3</v>
      </c>
      <c r="BC214" s="74">
        <v>-5.6057088535744697</v>
      </c>
      <c r="BD214" s="61">
        <v>43871</v>
      </c>
      <c r="BE214" s="61">
        <v>43913</v>
      </c>
      <c r="BF214" s="70">
        <v>58</v>
      </c>
      <c r="BG214" s="61">
        <v>43951</v>
      </c>
      <c r="BH214" s="11"/>
    </row>
    <row r="215" spans="1:60" x14ac:dyDescent="0.3">
      <c r="A215" s="11"/>
      <c r="B215" s="56" t="s">
        <v>774</v>
      </c>
      <c r="C215" s="56" t="s">
        <v>731</v>
      </c>
      <c r="D215" s="56" t="s">
        <v>726</v>
      </c>
      <c r="E215" s="57" t="s">
        <v>76</v>
      </c>
      <c r="F215" s="57" t="s">
        <v>65</v>
      </c>
      <c r="G215" s="58" t="s">
        <v>111</v>
      </c>
      <c r="H215" s="59" t="s">
        <v>169</v>
      </c>
      <c r="I215" s="60" t="s">
        <v>29</v>
      </c>
      <c r="J215" s="60" t="s">
        <v>732</v>
      </c>
      <c r="K215" s="11"/>
      <c r="L215" s="61">
        <v>44021</v>
      </c>
      <c r="M215" s="62">
        <v>1411.17659999989</v>
      </c>
      <c r="N215" s="63">
        <v>1411.17659999989</v>
      </c>
      <c r="O215" s="63">
        <v>1415.1184000000401</v>
      </c>
      <c r="P215" s="64">
        <f t="shared" si="3"/>
        <v>0.99721450869400752</v>
      </c>
      <c r="Q215" s="61">
        <v>44020</v>
      </c>
      <c r="R215" s="65">
        <v>16759256.392999999</v>
      </c>
      <c r="S215" s="65">
        <v>13990749.4984219</v>
      </c>
      <c r="T215" s="11"/>
      <c r="U215" s="66">
        <v>-2.7854913059854902E-3</v>
      </c>
      <c r="V215" s="67">
        <v>3.3836616233202199</v>
      </c>
      <c r="W215" s="66">
        <v>1.5632814436685301E-2</v>
      </c>
      <c r="X215" s="67">
        <v>3.8416599923038999</v>
      </c>
      <c r="Y215" s="66">
        <v>3.8887364984475398E-2</v>
      </c>
      <c r="Z215" s="67">
        <v>21.572674110677301</v>
      </c>
      <c r="AA215" s="66">
        <v>8.2906741166952999E-2</v>
      </c>
      <c r="AB215" s="67">
        <v>28.5158622679883</v>
      </c>
      <c r="AC215" s="66">
        <v>0.118552965415874</v>
      </c>
      <c r="AD215" s="67">
        <v>36.141261801822097</v>
      </c>
      <c r="AE215" s="66">
        <v>0.141336006416241</v>
      </c>
      <c r="AF215" s="68">
        <v>31.081288253335501</v>
      </c>
      <c r="AG215" s="66">
        <v>2.90436311115627E-3</v>
      </c>
      <c r="AH215" s="67">
        <v>-1.55106942474958</v>
      </c>
      <c r="AI215" s="66">
        <v>4.5201879440355697E-2</v>
      </c>
      <c r="AJ215" s="67">
        <v>18.2109304250043</v>
      </c>
      <c r="AK215" s="66">
        <v>0.41117660000047201</v>
      </c>
      <c r="AL215" s="66">
        <v>3.9652539640883298E-2</v>
      </c>
      <c r="AM215" s="67">
        <v>44.635776665003497</v>
      </c>
      <c r="AN215" s="11"/>
      <c r="AO215" s="69">
        <v>1.06648105738714E-2</v>
      </c>
      <c r="AP215" s="69">
        <v>-1.65107035700203E-2</v>
      </c>
      <c r="AQ215" s="69">
        <v>3.7396896894279101E-2</v>
      </c>
      <c r="AR215" s="69">
        <v>-1.9019351007045798E-2</v>
      </c>
      <c r="AS215" s="70">
        <v>9</v>
      </c>
      <c r="AT215" s="70">
        <v>3</v>
      </c>
      <c r="AU215" s="70">
        <v>7</v>
      </c>
      <c r="AV215" s="71">
        <v>5</v>
      </c>
      <c r="AW215" s="11"/>
      <c r="AX215" s="72">
        <v>4.19370633311337E-2</v>
      </c>
      <c r="AY215" s="73">
        <v>1.3354165465116199</v>
      </c>
      <c r="AZ215" s="73">
        <v>0.85792056929312799</v>
      </c>
      <c r="BA215" s="73">
        <v>1.8917592913694501</v>
      </c>
      <c r="BB215" s="64">
        <v>4.3269130239468696E-3</v>
      </c>
      <c r="BC215" s="74">
        <v>-5.6881914719197102</v>
      </c>
      <c r="BD215" s="61">
        <v>43871</v>
      </c>
      <c r="BE215" s="61">
        <v>43913</v>
      </c>
      <c r="BF215" s="70">
        <v>62</v>
      </c>
      <c r="BG215" s="61">
        <v>43957</v>
      </c>
      <c r="BH215" s="11"/>
    </row>
    <row r="216" spans="1:60" x14ac:dyDescent="0.3">
      <c r="A216" s="11"/>
      <c r="B216" s="56" t="s">
        <v>777</v>
      </c>
      <c r="C216" s="56" t="s">
        <v>734</v>
      </c>
      <c r="D216" s="56" t="s">
        <v>735</v>
      </c>
      <c r="E216" s="57" t="s">
        <v>64</v>
      </c>
      <c r="F216" s="57" t="s">
        <v>65</v>
      </c>
      <c r="G216" s="58" t="s">
        <v>111</v>
      </c>
      <c r="H216" s="59" t="s">
        <v>178</v>
      </c>
      <c r="I216" s="60" t="s">
        <v>29</v>
      </c>
      <c r="J216" s="60" t="s">
        <v>1</v>
      </c>
      <c r="K216" s="11"/>
      <c r="L216" s="61">
        <v>44021</v>
      </c>
      <c r="M216" s="62">
        <v>1064.22350000031</v>
      </c>
      <c r="N216" s="63">
        <v>1064.22350000031</v>
      </c>
      <c r="O216" s="63"/>
      <c r="P216" s="64" t="str">
        <f t="shared" si="3"/>
        <v/>
      </c>
      <c r="Q216" s="61"/>
      <c r="R216" s="65">
        <v>3920369.9819999998</v>
      </c>
      <c r="S216" s="65"/>
      <c r="T216" s="11"/>
      <c r="U216" s="66">
        <v>-6.8282085921964599E-3</v>
      </c>
      <c r="V216" s="67">
        <v>2.97938989469912</v>
      </c>
      <c r="W216" s="66">
        <v>1.47163033325342E-2</v>
      </c>
      <c r="X216" s="67">
        <v>3.7500088818887898</v>
      </c>
      <c r="Y216" s="66">
        <v>4.0955475542432396E-3</v>
      </c>
      <c r="Z216" s="67">
        <v>18.0934923676541</v>
      </c>
      <c r="AA216" s="66"/>
      <c r="AB216" s="67"/>
      <c r="AC216" s="66"/>
      <c r="AD216" s="67"/>
      <c r="AE216" s="66"/>
      <c r="AF216" s="68"/>
      <c r="AG216" s="66">
        <v>1.5130690189835101E-4</v>
      </c>
      <c r="AH216" s="67">
        <v>-1.82637504567538</v>
      </c>
      <c r="AI216" s="66">
        <v>1.9999679880129399E-2</v>
      </c>
      <c r="AJ216" s="67">
        <v>15.6907104689744</v>
      </c>
      <c r="AK216" s="66">
        <v>6.4035272160253995E-2</v>
      </c>
      <c r="AL216" s="66">
        <v>7.0371229505326496E-2</v>
      </c>
      <c r="AM216" s="67">
        <v>21.3165446378407</v>
      </c>
      <c r="AN216" s="11"/>
      <c r="AO216" s="69">
        <v>1.8210099828138499E-2</v>
      </c>
      <c r="AP216" s="69">
        <v>-2.68282394845301E-2</v>
      </c>
      <c r="AQ216" s="69">
        <v>5.6210255037513E-2</v>
      </c>
      <c r="AR216" s="69">
        <v>-5.1082904222348603E-2</v>
      </c>
      <c r="AS216" s="70"/>
      <c r="AT216" s="70"/>
      <c r="AU216" s="70"/>
      <c r="AV216" s="71"/>
      <c r="AW216" s="11"/>
      <c r="AX216" s="72"/>
      <c r="AY216" s="73"/>
      <c r="AZ216" s="73"/>
      <c r="BA216" s="73"/>
      <c r="BB216" s="64"/>
      <c r="BC216" s="74">
        <v>-14.4318848402327</v>
      </c>
      <c r="BD216" s="61">
        <v>43874</v>
      </c>
      <c r="BE216" s="61">
        <v>43913</v>
      </c>
      <c r="BF216" s="70">
        <v>102</v>
      </c>
      <c r="BG216" s="61">
        <v>44018</v>
      </c>
      <c r="BH216" s="11"/>
    </row>
    <row r="217" spans="1:60" x14ac:dyDescent="0.3">
      <c r="A217" s="11"/>
      <c r="B217" s="56" t="s">
        <v>780</v>
      </c>
      <c r="C217" s="56" t="s">
        <v>737</v>
      </c>
      <c r="D217" s="56" t="s">
        <v>735</v>
      </c>
      <c r="E217" s="57" t="s">
        <v>73</v>
      </c>
      <c r="F217" s="57" t="s">
        <v>65</v>
      </c>
      <c r="G217" s="58" t="s">
        <v>111</v>
      </c>
      <c r="H217" s="59" t="s">
        <v>178</v>
      </c>
      <c r="I217" s="60" t="s">
        <v>29</v>
      </c>
      <c r="J217" s="60" t="s">
        <v>738</v>
      </c>
      <c r="K217" s="11"/>
      <c r="L217" s="61">
        <v>44021</v>
      </c>
      <c r="M217" s="62">
        <v>1758.7841999996499</v>
      </c>
      <c r="N217" s="63">
        <v>1758.7841999996499</v>
      </c>
      <c r="O217" s="63">
        <v>1780.9264000002299</v>
      </c>
      <c r="P217" s="64">
        <f t="shared" si="3"/>
        <v>0.98756703252836431</v>
      </c>
      <c r="Q217" s="61">
        <v>44018</v>
      </c>
      <c r="R217" s="65">
        <v>7208354.3930000002</v>
      </c>
      <c r="S217" s="65">
        <v>6951710.7459765598</v>
      </c>
      <c r="T217" s="11"/>
      <c r="U217" s="66">
        <v>-6.8146297271596303E-3</v>
      </c>
      <c r="V217" s="67">
        <v>2.98074778120281</v>
      </c>
      <c r="W217" s="66">
        <v>1.5133462562516801E-2</v>
      </c>
      <c r="X217" s="67">
        <v>3.7917248048870502</v>
      </c>
      <c r="Y217" s="66">
        <v>6.6020939084410202E-3</v>
      </c>
      <c r="Z217" s="67">
        <v>18.344147003081201</v>
      </c>
      <c r="AA217" s="66">
        <v>7.9423196919378797E-2</v>
      </c>
      <c r="AB217" s="67">
        <v>28.167507843230901</v>
      </c>
      <c r="AC217" s="66">
        <v>0.13516915095169699</v>
      </c>
      <c r="AD217" s="67">
        <v>37.802880355389803</v>
      </c>
      <c r="AE217" s="66">
        <v>0.185837222219561</v>
      </c>
      <c r="AF217" s="68">
        <v>35.531409833696699</v>
      </c>
      <c r="AG217" s="66">
        <v>2.7464007325761502E-4</v>
      </c>
      <c r="AH217" s="67">
        <v>-1.8140417285394499</v>
      </c>
      <c r="AI217" s="66">
        <v>2.2671971413728901E-2</v>
      </c>
      <c r="AJ217" s="67">
        <v>15.9579396223417</v>
      </c>
      <c r="AK217" s="66">
        <v>0.75878419999964497</v>
      </c>
      <c r="AL217" s="66">
        <v>6.5884430288860998E-2</v>
      </c>
      <c r="AM217" s="67">
        <v>79.866177050163998</v>
      </c>
      <c r="AN217" s="11"/>
      <c r="AO217" s="69">
        <v>1.8224100787847398E-2</v>
      </c>
      <c r="AP217" s="69">
        <v>-2.68149989879021E-2</v>
      </c>
      <c r="AQ217" s="69">
        <v>5.6644362790393601E-2</v>
      </c>
      <c r="AR217" s="69">
        <v>-5.0679886284342501E-2</v>
      </c>
      <c r="AS217" s="70">
        <v>8</v>
      </c>
      <c r="AT217" s="70">
        <v>4</v>
      </c>
      <c r="AU217" s="70">
        <v>7</v>
      </c>
      <c r="AV217" s="71">
        <v>5</v>
      </c>
      <c r="AW217" s="11"/>
      <c r="AX217" s="72">
        <v>7.7969401995724205E-2</v>
      </c>
      <c r="AY217" s="73">
        <v>0.80985018247974905</v>
      </c>
      <c r="AZ217" s="73">
        <v>0.96167374617925805</v>
      </c>
      <c r="BA217" s="73">
        <v>1.1146078891342801</v>
      </c>
      <c r="BB217" s="64">
        <v>8.0318945164344797E-3</v>
      </c>
      <c r="BC217" s="74">
        <v>-14.3861588226719</v>
      </c>
      <c r="BD217" s="61">
        <v>43874</v>
      </c>
      <c r="BE217" s="61">
        <v>43913</v>
      </c>
      <c r="BF217" s="70">
        <v>102</v>
      </c>
      <c r="BG217" s="61">
        <v>44018</v>
      </c>
      <c r="BH217" s="11"/>
    </row>
    <row r="218" spans="1:60" x14ac:dyDescent="0.3">
      <c r="A218" s="11"/>
      <c r="B218" s="56" t="s">
        <v>783</v>
      </c>
      <c r="C218" s="56" t="s">
        <v>740</v>
      </c>
      <c r="D218" s="56" t="s">
        <v>735</v>
      </c>
      <c r="E218" s="57" t="s">
        <v>76</v>
      </c>
      <c r="F218" s="57" t="s">
        <v>65</v>
      </c>
      <c r="G218" s="58" t="s">
        <v>111</v>
      </c>
      <c r="H218" s="59" t="s">
        <v>178</v>
      </c>
      <c r="I218" s="60" t="s">
        <v>29</v>
      </c>
      <c r="J218" s="60" t="s">
        <v>741</v>
      </c>
      <c r="K218" s="11"/>
      <c r="L218" s="61">
        <v>44021</v>
      </c>
      <c r="M218" s="62">
        <v>1577.48169999942</v>
      </c>
      <c r="N218" s="63">
        <v>1577.48169999942</v>
      </c>
      <c r="O218" s="63">
        <v>1601.4375999998299</v>
      </c>
      <c r="P218" s="64">
        <f t="shared" si="3"/>
        <v>0.98504100315840437</v>
      </c>
      <c r="Q218" s="61">
        <v>43874</v>
      </c>
      <c r="R218" s="65">
        <v>20029333.480999999</v>
      </c>
      <c r="S218" s="65">
        <v>18938288.3324375</v>
      </c>
      <c r="T218" s="11"/>
      <c r="U218" s="66">
        <v>-6.85545257147169E-3</v>
      </c>
      <c r="V218" s="67">
        <v>2.9766654967716</v>
      </c>
      <c r="W218" s="66">
        <v>1.38826080637955E-2</v>
      </c>
      <c r="X218" s="67">
        <v>3.6666393550149201</v>
      </c>
      <c r="Y218" s="66">
        <v>-8.9891639890993203E-4</v>
      </c>
      <c r="Z218" s="67">
        <v>17.594045972335199</v>
      </c>
      <c r="AA218" s="66">
        <v>6.3308397589935297E-2</v>
      </c>
      <c r="AB218" s="67">
        <v>26.5560279102938</v>
      </c>
      <c r="AC218" s="66">
        <v>0.10157344221079299</v>
      </c>
      <c r="AD218" s="67">
        <v>34.443309481313896</v>
      </c>
      <c r="AE218" s="66">
        <v>0.13519424352314699</v>
      </c>
      <c r="AF218" s="68">
        <v>30.467111964040701</v>
      </c>
      <c r="AG218" s="66">
        <v>-9.5269365374406293E-5</v>
      </c>
      <c r="AH218" s="67">
        <v>-1.85103267240265</v>
      </c>
      <c r="AI218" s="66">
        <v>1.4675823877041701E-2</v>
      </c>
      <c r="AJ218" s="67">
        <v>15.1583248686657</v>
      </c>
      <c r="AK218" s="66">
        <v>0.57748170000035304</v>
      </c>
      <c r="AL218" s="66">
        <v>5.2860559066175497E-2</v>
      </c>
      <c r="AM218" s="67">
        <v>61.735927050293</v>
      </c>
      <c r="AN218" s="11"/>
      <c r="AO218" s="69">
        <v>1.81822701579222E-2</v>
      </c>
      <c r="AP218" s="69">
        <v>-2.6854961824938101E-2</v>
      </c>
      <c r="AQ218" s="69">
        <v>5.5342446565191501E-2</v>
      </c>
      <c r="AR218" s="69">
        <v>-5.1888568418726203E-2</v>
      </c>
      <c r="AS218" s="70">
        <v>7</v>
      </c>
      <c r="AT218" s="70">
        <v>5</v>
      </c>
      <c r="AU218" s="70">
        <v>7</v>
      </c>
      <c r="AV218" s="71">
        <v>5</v>
      </c>
      <c r="AW218" s="11"/>
      <c r="AX218" s="72">
        <v>7.7975119165203097E-2</v>
      </c>
      <c r="AY218" s="73">
        <v>0.61714287965241998</v>
      </c>
      <c r="AZ218" s="73">
        <v>0.89852941285607801</v>
      </c>
      <c r="BA218" s="73">
        <v>0.84409303852953599</v>
      </c>
      <c r="BB218" s="64">
        <v>8.0319468775178395E-3</v>
      </c>
      <c r="BC218" s="74">
        <v>-14.523269592275</v>
      </c>
      <c r="BD218" s="61">
        <v>43874</v>
      </c>
      <c r="BE218" s="61">
        <v>43913</v>
      </c>
      <c r="BF218" s="70"/>
      <c r="BG218" s="61"/>
      <c r="BH218" s="11"/>
    </row>
    <row r="219" spans="1:60" x14ac:dyDescent="0.3">
      <c r="A219" s="11"/>
      <c r="B219" s="56" t="s">
        <v>787</v>
      </c>
      <c r="C219" s="56" t="s">
        <v>743</v>
      </c>
      <c r="D219" s="56" t="s">
        <v>744</v>
      </c>
      <c r="E219" s="57" t="s">
        <v>73</v>
      </c>
      <c r="F219" s="57" t="s">
        <v>140</v>
      </c>
      <c r="G219" s="58" t="s">
        <v>36</v>
      </c>
      <c r="H219" s="59" t="s">
        <v>37</v>
      </c>
      <c r="I219" s="60" t="s">
        <v>29</v>
      </c>
      <c r="J219" s="60" t="s">
        <v>745</v>
      </c>
      <c r="K219" s="11"/>
      <c r="L219" s="61">
        <v>44021</v>
      </c>
      <c r="M219" s="62">
        <v>687.77720000036095</v>
      </c>
      <c r="N219" s="63">
        <v>687.77720000036095</v>
      </c>
      <c r="O219" s="63">
        <v>922.87519999966003</v>
      </c>
      <c r="P219" s="64">
        <f t="shared" si="3"/>
        <v>0.74525482968944701</v>
      </c>
      <c r="Q219" s="61">
        <v>43756</v>
      </c>
      <c r="R219" s="65">
        <v>88184.974000000002</v>
      </c>
      <c r="S219" s="65">
        <v>106266.346572144</v>
      </c>
      <c r="T219" s="11"/>
      <c r="U219" s="66">
        <v>-3.5853882863193597E-2</v>
      </c>
      <c r="V219" s="67">
        <v>7.6822467599413399E-2</v>
      </c>
      <c r="W219" s="66">
        <v>-1.56476846486839E-2</v>
      </c>
      <c r="X219" s="67">
        <v>0.71361008376697999</v>
      </c>
      <c r="Y219" s="66">
        <v>-0.200781535604619</v>
      </c>
      <c r="Z219" s="67">
        <v>-2.3942159482394301</v>
      </c>
      <c r="AA219" s="66">
        <v>-0.22225399801041901</v>
      </c>
      <c r="AB219" s="67">
        <v>-2.0002116497489602</v>
      </c>
      <c r="AC219" s="66">
        <v>-0.28407312813942598</v>
      </c>
      <c r="AD219" s="67">
        <v>-4.1213475537078903</v>
      </c>
      <c r="AE219" s="66">
        <v>-0.24020040903269499</v>
      </c>
      <c r="AF219" s="68">
        <v>-7.0723532915581</v>
      </c>
      <c r="AG219" s="66">
        <v>1.7778417055524201E-2</v>
      </c>
      <c r="AH219" s="67">
        <v>-6.3664030312793302E-2</v>
      </c>
      <c r="AI219" s="66">
        <v>-0.16783652950834901</v>
      </c>
      <c r="AJ219" s="67">
        <v>-3.09291046987346</v>
      </c>
      <c r="AK219" s="66">
        <v>-0.31222279999928998</v>
      </c>
      <c r="AL219" s="66">
        <v>-2.7853073354890501E-2</v>
      </c>
      <c r="AM219" s="67">
        <v>-56.432974132476403</v>
      </c>
      <c r="AN219" s="11"/>
      <c r="AO219" s="69">
        <v>8.0420074198627803E-2</v>
      </c>
      <c r="AP219" s="69">
        <v>-0.13696588579390701</v>
      </c>
      <c r="AQ219" s="69">
        <v>0.13645678076864001</v>
      </c>
      <c r="AR219" s="69">
        <v>-0.17266821021621601</v>
      </c>
      <c r="AS219" s="70">
        <v>5</v>
      </c>
      <c r="AT219" s="70">
        <v>7</v>
      </c>
      <c r="AU219" s="70">
        <v>5</v>
      </c>
      <c r="AV219" s="71">
        <v>7</v>
      </c>
      <c r="AW219" s="11"/>
      <c r="AX219" s="72">
        <v>0.326538320978289</v>
      </c>
      <c r="AY219" s="73">
        <v>-0.48413887144670298</v>
      </c>
      <c r="AZ219" s="73">
        <v>-0.65326935253051499</v>
      </c>
      <c r="BA219" s="73">
        <v>-0.63586394414869596</v>
      </c>
      <c r="BB219" s="64">
        <v>3.30965277663927E-2</v>
      </c>
      <c r="BC219" s="74">
        <v>-44.898790215607697</v>
      </c>
      <c r="BD219" s="61">
        <v>43756</v>
      </c>
      <c r="BE219" s="61">
        <v>43908</v>
      </c>
      <c r="BF219" s="70"/>
      <c r="BG219" s="61"/>
      <c r="BH219" s="11"/>
    </row>
    <row r="220" spans="1:60" x14ac:dyDescent="0.3">
      <c r="A220" s="11"/>
      <c r="B220" s="56" t="s">
        <v>790</v>
      </c>
      <c r="C220" s="56" t="s">
        <v>747</v>
      </c>
      <c r="D220" s="56" t="s">
        <v>744</v>
      </c>
      <c r="E220" s="57" t="s">
        <v>48</v>
      </c>
      <c r="F220" s="57" t="s">
        <v>140</v>
      </c>
      <c r="G220" s="58" t="s">
        <v>36</v>
      </c>
      <c r="H220" s="59" t="s">
        <v>37</v>
      </c>
      <c r="I220" s="60" t="s">
        <v>29</v>
      </c>
      <c r="J220" s="60" t="s">
        <v>748</v>
      </c>
      <c r="K220" s="11"/>
      <c r="L220" s="61">
        <v>44021</v>
      </c>
      <c r="M220" s="62">
        <v>1200.6986999996</v>
      </c>
      <c r="N220" s="63">
        <v>1200.6986999996</v>
      </c>
      <c r="O220" s="63">
        <v>1615.67889999971</v>
      </c>
      <c r="P220" s="64">
        <f t="shared" si="3"/>
        <v>0.74315428641162273</v>
      </c>
      <c r="Q220" s="61">
        <v>43756</v>
      </c>
      <c r="R220" s="65">
        <v>811169.48899999994</v>
      </c>
      <c r="S220" s="65">
        <v>968670.93363964802</v>
      </c>
      <c r="T220" s="11"/>
      <c r="U220" s="66">
        <v>-3.5864173214577001E-2</v>
      </c>
      <c r="V220" s="67">
        <v>7.5793432461068705E-2</v>
      </c>
      <c r="W220" s="66">
        <v>-1.59622133014636E-2</v>
      </c>
      <c r="X220" s="67">
        <v>0.68215721848901001</v>
      </c>
      <c r="Y220" s="66">
        <v>-0.20232897338690201</v>
      </c>
      <c r="Z220" s="67">
        <v>-2.5489597264677299</v>
      </c>
      <c r="AA220" s="66">
        <v>-0.22527195680857401</v>
      </c>
      <c r="AB220" s="67">
        <v>-2.3020075295644302</v>
      </c>
      <c r="AC220" s="66">
        <v>-0.28959162745566602</v>
      </c>
      <c r="AD220" s="67">
        <v>-4.6731974853319098</v>
      </c>
      <c r="AE220" s="66">
        <v>-0.24897018670540999</v>
      </c>
      <c r="AF220" s="68">
        <v>-7.9493310588295598</v>
      </c>
      <c r="AG220" s="66">
        <v>1.7681159222775002E-2</v>
      </c>
      <c r="AH220" s="67">
        <v>-7.3389813587709796E-2</v>
      </c>
      <c r="AI220" s="66">
        <v>-0.16952739784494</v>
      </c>
      <c r="AJ220" s="67">
        <v>-3.2619973035325498</v>
      </c>
      <c r="AK220" s="66">
        <v>-0.318172231686767</v>
      </c>
      <c r="AL220" s="66">
        <v>-2.8490289166256798E-2</v>
      </c>
      <c r="AM220" s="67">
        <v>-57.0279173012241</v>
      </c>
      <c r="AN220" s="11"/>
      <c r="AO220" s="69">
        <v>8.0408499023178606E-2</v>
      </c>
      <c r="AP220" s="69">
        <v>-0.13699352206909701</v>
      </c>
      <c r="AQ220" s="69">
        <v>0.13609360990449201</v>
      </c>
      <c r="AR220" s="69">
        <v>-0.172941155738081</v>
      </c>
      <c r="AS220" s="70">
        <v>5</v>
      </c>
      <c r="AT220" s="70">
        <v>7</v>
      </c>
      <c r="AU220" s="70">
        <v>4</v>
      </c>
      <c r="AV220" s="71">
        <v>8</v>
      </c>
      <c r="AW220" s="11"/>
      <c r="AX220" s="72">
        <v>0.32655461867456298</v>
      </c>
      <c r="AY220" s="73">
        <v>-0.49372313190406197</v>
      </c>
      <c r="AZ220" s="73">
        <v>-0.73061947641872405</v>
      </c>
      <c r="BA220" s="73">
        <v>-0.64819115537466099</v>
      </c>
      <c r="BB220" s="64">
        <v>3.3097600468463502E-2</v>
      </c>
      <c r="BC220" s="74">
        <v>-44.987936649995397</v>
      </c>
      <c r="BD220" s="61">
        <v>43756</v>
      </c>
      <c r="BE220" s="61">
        <v>43908</v>
      </c>
      <c r="BF220" s="70"/>
      <c r="BG220" s="61"/>
      <c r="BH220" s="11"/>
    </row>
    <row r="221" spans="1:60" x14ac:dyDescent="0.3">
      <c r="A221" s="11"/>
      <c r="B221" s="56" t="s">
        <v>793</v>
      </c>
      <c r="C221" s="56" t="s">
        <v>750</v>
      </c>
      <c r="D221" s="56" t="s">
        <v>744</v>
      </c>
      <c r="E221" s="57" t="s">
        <v>152</v>
      </c>
      <c r="F221" s="57" t="s">
        <v>140</v>
      </c>
      <c r="G221" s="58" t="s">
        <v>36</v>
      </c>
      <c r="H221" s="59" t="s">
        <v>37</v>
      </c>
      <c r="I221" s="60" t="s">
        <v>29</v>
      </c>
      <c r="J221" s="60" t="s">
        <v>751</v>
      </c>
      <c r="K221" s="11"/>
      <c r="L221" s="61">
        <v>44021</v>
      </c>
      <c r="M221" s="62">
        <v>665.63740000035602</v>
      </c>
      <c r="N221" s="63">
        <v>665.63740000035602</v>
      </c>
      <c r="O221" s="63">
        <v>895.11170000024094</v>
      </c>
      <c r="P221" s="64">
        <f t="shared" si="3"/>
        <v>0.74363612943521673</v>
      </c>
      <c r="Q221" s="61">
        <v>43756</v>
      </c>
      <c r="R221" s="65">
        <v>29346.560000000001</v>
      </c>
      <c r="S221" s="65">
        <v>32427.271260986301</v>
      </c>
      <c r="T221" s="11"/>
      <c r="U221" s="66">
        <v>-3.58618665823087E-2</v>
      </c>
      <c r="V221" s="67">
        <v>7.6024095687898793E-2</v>
      </c>
      <c r="W221" s="66">
        <v>-1.58900579135661E-2</v>
      </c>
      <c r="X221" s="67">
        <v>0.68937275727876102</v>
      </c>
      <c r="Y221" s="66">
        <v>-0.201973900641024</v>
      </c>
      <c r="Z221" s="67">
        <v>-2.5134524518798602</v>
      </c>
      <c r="AA221" s="66">
        <v>-0.22458708320395099</v>
      </c>
      <c r="AB221" s="67">
        <v>-2.2335201691021198</v>
      </c>
      <c r="AC221" s="66">
        <v>-0.28835770075878803</v>
      </c>
      <c r="AD221" s="67">
        <v>-4.5498048156441699</v>
      </c>
      <c r="AE221" s="66">
        <v>-0.24167702998325699</v>
      </c>
      <c r="AF221" s="68">
        <v>-7.22001538661425</v>
      </c>
      <c r="AG221" s="66">
        <v>1.77034677199117E-2</v>
      </c>
      <c r="AH221" s="67">
        <v>-7.1158963874040596E-2</v>
      </c>
      <c r="AI221" s="66">
        <v>-0.169139407353359</v>
      </c>
      <c r="AJ221" s="67">
        <v>-3.2231982543744402</v>
      </c>
      <c r="AK221" s="66">
        <v>-0.334362599999877</v>
      </c>
      <c r="AL221" s="66">
        <v>-3.0250754822191101E-2</v>
      </c>
      <c r="AM221" s="67">
        <v>-58.646954132535001</v>
      </c>
      <c r="AN221" s="11"/>
      <c r="AO221" s="69">
        <v>8.0411147759150495E-2</v>
      </c>
      <c r="AP221" s="69">
        <v>-0.136987275556749</v>
      </c>
      <c r="AQ221" s="69">
        <v>0.13617690105645999</v>
      </c>
      <c r="AR221" s="69">
        <v>-0.172878783381893</v>
      </c>
      <c r="AS221" s="70">
        <v>5</v>
      </c>
      <c r="AT221" s="70">
        <v>7</v>
      </c>
      <c r="AU221" s="70">
        <v>4</v>
      </c>
      <c r="AV221" s="71">
        <v>8</v>
      </c>
      <c r="AW221" s="11"/>
      <c r="AX221" s="72">
        <v>0.32655096860486099</v>
      </c>
      <c r="AY221" s="73">
        <v>-0.49154769445704</v>
      </c>
      <c r="AZ221" s="73">
        <v>-0.71306473779350199</v>
      </c>
      <c r="BA221" s="73">
        <v>-0.64539422740563201</v>
      </c>
      <c r="BB221" s="64">
        <v>3.3097362102234899E-2</v>
      </c>
      <c r="BC221" s="74">
        <v>-44.967471657495501</v>
      </c>
      <c r="BD221" s="61">
        <v>43756</v>
      </c>
      <c r="BE221" s="61">
        <v>43908</v>
      </c>
      <c r="BF221" s="70"/>
      <c r="BG221" s="61"/>
      <c r="BH221" s="11"/>
    </row>
    <row r="222" spans="1:60" x14ac:dyDescent="0.3">
      <c r="A222" s="11"/>
      <c r="B222" s="56" t="s">
        <v>796</v>
      </c>
      <c r="C222" s="56" t="s">
        <v>753</v>
      </c>
      <c r="D222" s="56" t="s">
        <v>744</v>
      </c>
      <c r="E222" s="57" t="s">
        <v>87</v>
      </c>
      <c r="F222" s="57" t="s">
        <v>140</v>
      </c>
      <c r="G222" s="58" t="s">
        <v>36</v>
      </c>
      <c r="H222" s="59" t="s">
        <v>37</v>
      </c>
      <c r="I222" s="60" t="s">
        <v>29</v>
      </c>
      <c r="J222" s="60" t="s">
        <v>754</v>
      </c>
      <c r="K222" s="11"/>
      <c r="L222" s="61">
        <v>44021</v>
      </c>
      <c r="M222" s="62">
        <v>563.01400000043202</v>
      </c>
      <c r="N222" s="63">
        <v>563.01400000043202</v>
      </c>
      <c r="O222" s="63">
        <v>758.75</v>
      </c>
      <c r="P222" s="64">
        <f t="shared" si="3"/>
        <v>0.7420283360796468</v>
      </c>
      <c r="Q222" s="61">
        <v>43756</v>
      </c>
      <c r="R222" s="65">
        <v>123346.743</v>
      </c>
      <c r="S222" s="65">
        <v>153633.999824951</v>
      </c>
      <c r="T222" s="11"/>
      <c r="U222" s="66">
        <v>-3.5856512300597401E-2</v>
      </c>
      <c r="V222" s="67">
        <v>7.6559523859032197E-2</v>
      </c>
      <c r="W222" s="66">
        <v>-1.5727858141872299E-2</v>
      </c>
      <c r="X222" s="67">
        <v>0.70559273444814596</v>
      </c>
      <c r="Y222" s="66">
        <v>-0.20134171255805999</v>
      </c>
      <c r="Z222" s="67">
        <v>-2.4502336435834899</v>
      </c>
      <c r="AA222" s="66">
        <v>-0.22904228207596999</v>
      </c>
      <c r="AB222" s="67">
        <v>-2.6790400563040699</v>
      </c>
      <c r="AC222" s="66">
        <v>-0.30158688415220197</v>
      </c>
      <c r="AD222" s="67">
        <v>-5.8727231549855796</v>
      </c>
      <c r="AE222" s="66">
        <v>-0.27061702581064301</v>
      </c>
      <c r="AF222" s="68">
        <v>-10.114014969352899</v>
      </c>
      <c r="AG222" s="66">
        <v>1.77538496100169E-2</v>
      </c>
      <c r="AH222" s="67">
        <v>-6.6120774863520596E-2</v>
      </c>
      <c r="AI222" s="66">
        <v>-0.16874683950765801</v>
      </c>
      <c r="AJ222" s="67">
        <v>-3.1839414698042701</v>
      </c>
      <c r="AK222" s="66">
        <v>-0.43698599999945098</v>
      </c>
      <c r="AL222" s="66">
        <v>-4.2428393798254499E-2</v>
      </c>
      <c r="AM222" s="67">
        <v>-68.909294132492505</v>
      </c>
      <c r="AN222" s="11"/>
      <c r="AO222" s="69">
        <v>8.0372769201931094E-2</v>
      </c>
      <c r="AP222" s="69">
        <v>-0.13697300751577099</v>
      </c>
      <c r="AQ222" s="69">
        <v>0.13636303920619</v>
      </c>
      <c r="AR222" s="69">
        <v>-0.17273819406633301</v>
      </c>
      <c r="AS222" s="70">
        <v>5</v>
      </c>
      <c r="AT222" s="70">
        <v>7</v>
      </c>
      <c r="AU222" s="70">
        <v>4</v>
      </c>
      <c r="AV222" s="71">
        <v>8</v>
      </c>
      <c r="AW222" s="11"/>
      <c r="AX222" s="72">
        <v>0.32655393825902101</v>
      </c>
      <c r="AY222" s="73">
        <v>-0.50581103322929299</v>
      </c>
      <c r="AZ222" s="73">
        <v>-0.82650017385003605</v>
      </c>
      <c r="BA222" s="73">
        <v>-0.66389783173690398</v>
      </c>
      <c r="BB222" s="64">
        <v>3.3097903725720197E-2</v>
      </c>
      <c r="BC222" s="74">
        <v>-45.120421746280002</v>
      </c>
      <c r="BD222" s="61">
        <v>43756</v>
      </c>
      <c r="BE222" s="61">
        <v>43908</v>
      </c>
      <c r="BF222" s="70"/>
      <c r="BG222" s="61"/>
      <c r="BH222" s="11"/>
    </row>
    <row r="223" spans="1:60" x14ac:dyDescent="0.3">
      <c r="A223" s="11"/>
      <c r="B223" s="56" t="s">
        <v>799</v>
      </c>
      <c r="C223" s="56" t="s">
        <v>756</v>
      </c>
      <c r="D223" s="56" t="s">
        <v>744</v>
      </c>
      <c r="E223" s="57" t="s">
        <v>159</v>
      </c>
      <c r="F223" s="57" t="s">
        <v>140</v>
      </c>
      <c r="G223" s="58" t="s">
        <v>36</v>
      </c>
      <c r="H223" s="59" t="s">
        <v>37</v>
      </c>
      <c r="I223" s="60" t="s">
        <v>29</v>
      </c>
      <c r="J223" s="60" t="s">
        <v>757</v>
      </c>
      <c r="K223" s="11"/>
      <c r="L223" s="61">
        <v>44021</v>
      </c>
      <c r="M223" s="62">
        <v>647.27410000003897</v>
      </c>
      <c r="N223" s="63">
        <v>647.27410000003897</v>
      </c>
      <c r="O223" s="63">
        <v>874.21169999986898</v>
      </c>
      <c r="P223" s="64">
        <f t="shared" si="3"/>
        <v>0.74040887350299245</v>
      </c>
      <c r="Q223" s="61">
        <v>43756</v>
      </c>
      <c r="R223" s="65">
        <v>7643.2039999999997</v>
      </c>
      <c r="S223" s="65">
        <v>11104.673102020301</v>
      </c>
      <c r="T223" s="11"/>
      <c r="U223" s="66">
        <v>-3.5877573447578498E-2</v>
      </c>
      <c r="V223" s="67">
        <v>7.4453409160923897E-2</v>
      </c>
      <c r="W223" s="66">
        <v>-1.6373410718188101E-2</v>
      </c>
      <c r="X223" s="67">
        <v>0.64103747681656398</v>
      </c>
      <c r="Y223" s="66">
        <v>-0.204351448572997</v>
      </c>
      <c r="Z223" s="67">
        <v>-2.7512072450772398</v>
      </c>
      <c r="AA223" s="66">
        <v>-0.22923372788151</v>
      </c>
      <c r="AB223" s="67">
        <v>-2.69818463685806</v>
      </c>
      <c r="AC223" s="66">
        <v>-0.29685505759436598</v>
      </c>
      <c r="AD223" s="67">
        <v>-5.3995404992019802</v>
      </c>
      <c r="AE223" s="66">
        <v>-0.26048763155180499</v>
      </c>
      <c r="AF223" s="68">
        <v>-9.1010755434690491</v>
      </c>
      <c r="AG223" s="66">
        <v>1.75533002784505E-2</v>
      </c>
      <c r="AH223" s="67">
        <v>-8.6175708020164193E-2</v>
      </c>
      <c r="AI223" s="66">
        <v>-0.17173723326413901</v>
      </c>
      <c r="AJ223" s="67">
        <v>-3.4829808454524001</v>
      </c>
      <c r="AK223" s="66">
        <v>-0.35272590000007797</v>
      </c>
      <c r="AL223" s="66">
        <v>-3.22960631019669E-2</v>
      </c>
      <c r="AM223" s="67">
        <v>-60.483284132555099</v>
      </c>
      <c r="AN223" s="11"/>
      <c r="AO223" s="69">
        <v>8.0393471735151295E-2</v>
      </c>
      <c r="AP223" s="69">
        <v>-0.137029759591387</v>
      </c>
      <c r="AQ223" s="69">
        <v>0.135617517551582</v>
      </c>
      <c r="AR223" s="69">
        <v>-0.17329890165914499</v>
      </c>
      <c r="AS223" s="70">
        <v>5</v>
      </c>
      <c r="AT223" s="70">
        <v>7</v>
      </c>
      <c r="AU223" s="70">
        <v>4</v>
      </c>
      <c r="AV223" s="71">
        <v>8</v>
      </c>
      <c r="AW223" s="11"/>
      <c r="AX223" s="72">
        <v>0.32657609741843802</v>
      </c>
      <c r="AY223" s="73">
        <v>-0.50630711446410703</v>
      </c>
      <c r="AZ223" s="73">
        <v>-0.83218561286776105</v>
      </c>
      <c r="BA223" s="73">
        <v>-0.66436059873103703</v>
      </c>
      <c r="BB223" s="64">
        <v>3.30990188867872E-2</v>
      </c>
      <c r="BC223" s="74">
        <v>-45.1047154825064</v>
      </c>
      <c r="BD223" s="61">
        <v>43756</v>
      </c>
      <c r="BE223" s="61">
        <v>43908</v>
      </c>
      <c r="BF223" s="70"/>
      <c r="BG223" s="61"/>
      <c r="BH223" s="11"/>
    </row>
    <row r="224" spans="1:60" x14ac:dyDescent="0.3">
      <c r="A224" s="11"/>
      <c r="B224" s="56" t="s">
        <v>802</v>
      </c>
      <c r="C224" s="56" t="s">
        <v>759</v>
      </c>
      <c r="D224" s="56" t="s">
        <v>744</v>
      </c>
      <c r="E224" s="57" t="s">
        <v>163</v>
      </c>
      <c r="F224" s="57" t="s">
        <v>140</v>
      </c>
      <c r="G224" s="58" t="s">
        <v>36</v>
      </c>
      <c r="H224" s="59" t="s">
        <v>37</v>
      </c>
      <c r="I224" s="60" t="s">
        <v>29</v>
      </c>
      <c r="J224" s="60" t="s">
        <v>760</v>
      </c>
      <c r="K224" s="11"/>
      <c r="L224" s="61">
        <v>44021</v>
      </c>
      <c r="M224" s="62">
        <v>901.48170000035304</v>
      </c>
      <c r="N224" s="63">
        <v>901.48170000035304</v>
      </c>
      <c r="O224" s="63">
        <v>1237.5266999993501</v>
      </c>
      <c r="P224" s="64">
        <f t="shared" si="3"/>
        <v>0.7284543436524048</v>
      </c>
      <c r="Q224" s="61">
        <v>43756</v>
      </c>
      <c r="R224" s="65">
        <v>1531165.382</v>
      </c>
      <c r="S224" s="65">
        <v>1910351.53287891</v>
      </c>
      <c r="T224" s="11"/>
      <c r="U224" s="66">
        <v>-3.59355758755555E-2</v>
      </c>
      <c r="V224" s="67">
        <v>6.8653166363219498E-2</v>
      </c>
      <c r="W224" s="66">
        <v>-1.8145775037737601E-2</v>
      </c>
      <c r="X224" s="67">
        <v>0.463801044861611</v>
      </c>
      <c r="Y224" s="66">
        <v>-0.213022502774838</v>
      </c>
      <c r="Z224" s="67">
        <v>-3.61831266526133</v>
      </c>
      <c r="AA224" s="66">
        <v>-0.24657479177782099</v>
      </c>
      <c r="AB224" s="67">
        <v>-4.4322910264891098</v>
      </c>
      <c r="AC224" s="66">
        <v>-0.328579920311458</v>
      </c>
      <c r="AD224" s="67">
        <v>-8.5720267709111795</v>
      </c>
      <c r="AE224" s="66">
        <v>-0.31028311100351902</v>
      </c>
      <c r="AF224" s="68">
        <v>-14.0806234886404</v>
      </c>
      <c r="AG224" s="66">
        <v>1.70031945708615E-2</v>
      </c>
      <c r="AH224" s="67">
        <v>-0.14118627877906001</v>
      </c>
      <c r="AI224" s="66">
        <v>-0.18123479202506099</v>
      </c>
      <c r="AJ224" s="67">
        <v>-4.4327367215446403</v>
      </c>
      <c r="AK224" s="66">
        <v>-0.51095732792222404</v>
      </c>
      <c r="AL224" s="66">
        <v>-8.2368571284023306E-2</v>
      </c>
      <c r="AM224" s="67">
        <v>-44.3463818189921</v>
      </c>
      <c r="AN224" s="11"/>
      <c r="AO224" s="69">
        <v>8.03241396097292E-2</v>
      </c>
      <c r="AP224" s="69">
        <v>-0.137185290905181</v>
      </c>
      <c r="AQ224" s="69">
        <v>0.133572313192417</v>
      </c>
      <c r="AR224" s="69">
        <v>-0.174837690446002</v>
      </c>
      <c r="AS224" s="70">
        <v>5</v>
      </c>
      <c r="AT224" s="70">
        <v>7</v>
      </c>
      <c r="AU224" s="70">
        <v>4</v>
      </c>
      <c r="AV224" s="71">
        <v>8</v>
      </c>
      <c r="AW224" s="11"/>
      <c r="AX224" s="72">
        <v>0.32667065279674701</v>
      </c>
      <c r="AY224" s="73">
        <v>-0.56140259547191795</v>
      </c>
      <c r="AZ224" s="73">
        <v>-1.27687830683499</v>
      </c>
      <c r="BA224" s="73">
        <v>-0.73494262925305498</v>
      </c>
      <c r="BB224" s="64">
        <v>3.3105332281556897E-2</v>
      </c>
      <c r="BC224" s="74">
        <v>-45.622959084401401</v>
      </c>
      <c r="BD224" s="61">
        <v>43756</v>
      </c>
      <c r="BE224" s="61">
        <v>43908</v>
      </c>
      <c r="BF224" s="70"/>
      <c r="BG224" s="61"/>
      <c r="BH224" s="11"/>
    </row>
    <row r="225" spans="1:60" x14ac:dyDescent="0.3">
      <c r="A225" s="11"/>
      <c r="B225" s="56" t="s">
        <v>805</v>
      </c>
      <c r="C225" s="56" t="s">
        <v>762</v>
      </c>
      <c r="D225" s="56" t="s">
        <v>763</v>
      </c>
      <c r="E225" s="57" t="s">
        <v>34</v>
      </c>
      <c r="F225" s="57" t="s">
        <v>140</v>
      </c>
      <c r="G225" s="58" t="s">
        <v>141</v>
      </c>
      <c r="H225" s="59" t="s">
        <v>169</v>
      </c>
      <c r="I225" s="60" t="s">
        <v>29</v>
      </c>
      <c r="J225" s="60" t="s">
        <v>764</v>
      </c>
      <c r="K225" s="11"/>
      <c r="L225" s="61">
        <v>44021</v>
      </c>
      <c r="M225" s="62">
        <v>1384.7255000006401</v>
      </c>
      <c r="N225" s="63">
        <v>1384.7255000006401</v>
      </c>
      <c r="O225" s="63">
        <v>1391.2557999994599</v>
      </c>
      <c r="P225" s="64">
        <f t="shared" si="3"/>
        <v>0.99530618309097263</v>
      </c>
      <c r="Q225" s="61">
        <v>44020</v>
      </c>
      <c r="R225" s="65">
        <v>3643650.6060000001</v>
      </c>
      <c r="S225" s="65">
        <v>3123567.49092578</v>
      </c>
      <c r="T225" s="11"/>
      <c r="U225" s="66">
        <v>-4.6938169089116898E-3</v>
      </c>
      <c r="V225" s="67">
        <v>3.1928290630276002</v>
      </c>
      <c r="W225" s="66">
        <v>2.5554857398674399E-2</v>
      </c>
      <c r="X225" s="67">
        <v>4.83386428850645</v>
      </c>
      <c r="Y225" s="66">
        <v>3.8950120733716197E-2</v>
      </c>
      <c r="Z225" s="67">
        <v>21.578949685586799</v>
      </c>
      <c r="AA225" s="66">
        <v>8.5336679394531503E-2</v>
      </c>
      <c r="AB225" s="67">
        <v>28.7588560907461</v>
      </c>
      <c r="AC225" s="66">
        <v>0.14466148460822301</v>
      </c>
      <c r="AD225" s="67">
        <v>38.752113721042399</v>
      </c>
      <c r="AE225" s="66">
        <v>0.14940027594275301</v>
      </c>
      <c r="AF225" s="68">
        <v>31.887715205986801</v>
      </c>
      <c r="AG225" s="66">
        <v>3.3749064095900398E-3</v>
      </c>
      <c r="AH225" s="67">
        <v>-1.5040150949062101</v>
      </c>
      <c r="AI225" s="66">
        <v>5.0090048853235203E-2</v>
      </c>
      <c r="AJ225" s="67">
        <v>18.699747366277698</v>
      </c>
      <c r="AK225" s="66">
        <v>0.328095507557155</v>
      </c>
      <c r="AL225" s="66">
        <v>2.9216070524853401E-2</v>
      </c>
      <c r="AM225" s="67">
        <v>51.6386846099049</v>
      </c>
      <c r="AN225" s="11"/>
      <c r="AO225" s="69">
        <v>2.5263615874791898E-2</v>
      </c>
      <c r="AP225" s="69">
        <v>-2.0460603414903699E-2</v>
      </c>
      <c r="AQ225" s="69">
        <v>4.4020135990649599E-2</v>
      </c>
      <c r="AR225" s="69">
        <v>-2.4876418055100699E-2</v>
      </c>
      <c r="AS225" s="70">
        <v>9</v>
      </c>
      <c r="AT225" s="70">
        <v>3</v>
      </c>
      <c r="AU225" s="70">
        <v>7</v>
      </c>
      <c r="AV225" s="71">
        <v>5</v>
      </c>
      <c r="AW225" s="11"/>
      <c r="AX225" s="72">
        <v>6.2396566567040297E-2</v>
      </c>
      <c r="AY225" s="73">
        <v>0.99462610145656105</v>
      </c>
      <c r="AZ225" s="73">
        <v>0.90599706279135706</v>
      </c>
      <c r="BA225" s="73">
        <v>1.4578256613203799</v>
      </c>
      <c r="BB225" s="64">
        <v>6.4455153879771397E-3</v>
      </c>
      <c r="BC225" s="74">
        <v>-7.8884650177205904</v>
      </c>
      <c r="BD225" s="61">
        <v>43874</v>
      </c>
      <c r="BE225" s="61">
        <v>43914</v>
      </c>
      <c r="BF225" s="70">
        <v>67</v>
      </c>
      <c r="BG225" s="61">
        <v>43969</v>
      </c>
      <c r="BH225" s="11"/>
    </row>
    <row r="226" spans="1:60" x14ac:dyDescent="0.3">
      <c r="A226" s="11"/>
      <c r="B226" s="56" t="s">
        <v>809</v>
      </c>
      <c r="C226" s="56" t="s">
        <v>766</v>
      </c>
      <c r="D226" s="56" t="s">
        <v>763</v>
      </c>
      <c r="E226" s="57" t="s">
        <v>73</v>
      </c>
      <c r="F226" s="57" t="s">
        <v>140</v>
      </c>
      <c r="G226" s="58" t="s">
        <v>141</v>
      </c>
      <c r="H226" s="59" t="s">
        <v>169</v>
      </c>
      <c r="I226" s="60" t="s">
        <v>29</v>
      </c>
      <c r="J226" s="60" t="s">
        <v>767</v>
      </c>
      <c r="K226" s="11"/>
      <c r="L226" s="61">
        <v>44021</v>
      </c>
      <c r="M226" s="62">
        <v>1379.7835000008299</v>
      </c>
      <c r="N226" s="63">
        <v>1379.7835000008299</v>
      </c>
      <c r="O226" s="63">
        <v>1386.3284000009301</v>
      </c>
      <c r="P226" s="64">
        <f t="shared" si="3"/>
        <v>0.99527896853292785</v>
      </c>
      <c r="Q226" s="61">
        <v>44020</v>
      </c>
      <c r="R226" s="65">
        <v>227194.53599999999</v>
      </c>
      <c r="S226" s="65">
        <v>148913.29427661101</v>
      </c>
      <c r="T226" s="11"/>
      <c r="U226" s="66">
        <v>-4.7210314669428001E-3</v>
      </c>
      <c r="V226" s="67">
        <v>3.19010760722449</v>
      </c>
      <c r="W226" s="66">
        <v>2.47147244153894E-2</v>
      </c>
      <c r="X226" s="67">
        <v>4.7498509901779498</v>
      </c>
      <c r="Y226" s="66">
        <v>3.4163634705691899E-2</v>
      </c>
      <c r="Z226" s="67">
        <v>21.100301082799</v>
      </c>
      <c r="AA226" s="66">
        <v>8.0336228333180798E-2</v>
      </c>
      <c r="AB226" s="67">
        <v>28.258810984610999</v>
      </c>
      <c r="AC226" s="66">
        <v>0.13938725864500201</v>
      </c>
      <c r="AD226" s="67">
        <v>38.224691124749398</v>
      </c>
      <c r="AE226" s="66">
        <v>0.144103641539987</v>
      </c>
      <c r="AF226" s="68">
        <v>31.358051765710101</v>
      </c>
      <c r="AG226" s="66">
        <v>3.1282154686778098E-3</v>
      </c>
      <c r="AH226" s="67">
        <v>-1.5286841889974301</v>
      </c>
      <c r="AI226" s="66">
        <v>4.5252204388816601E-2</v>
      </c>
      <c r="AJ226" s="67">
        <v>18.2159629198432</v>
      </c>
      <c r="AK226" s="66">
        <v>0.32312719357083602</v>
      </c>
      <c r="AL226" s="66">
        <v>2.88246522359259E-2</v>
      </c>
      <c r="AM226" s="67">
        <v>51.141853211273002</v>
      </c>
      <c r="AN226" s="11"/>
      <c r="AO226" s="69">
        <v>2.5263622183047101E-2</v>
      </c>
      <c r="AP226" s="69">
        <v>-2.0487362719904902E-2</v>
      </c>
      <c r="AQ226" s="69">
        <v>4.3164883580175201E-2</v>
      </c>
      <c r="AR226" s="69">
        <v>-2.56486594107628E-2</v>
      </c>
      <c r="AS226" s="70">
        <v>9</v>
      </c>
      <c r="AT226" s="70">
        <v>3</v>
      </c>
      <c r="AU226" s="70">
        <v>7</v>
      </c>
      <c r="AV226" s="71">
        <v>5</v>
      </c>
      <c r="AW226" s="11"/>
      <c r="AX226" s="72">
        <v>6.2391005928438999E-2</v>
      </c>
      <c r="AY226" s="73">
        <v>0.92144949945577503</v>
      </c>
      <c r="AZ226" s="73">
        <v>0.88780457546636204</v>
      </c>
      <c r="BA226" s="73">
        <v>1.34638996328613</v>
      </c>
      <c r="BB226" s="64">
        <v>6.4447955559899101E-3</v>
      </c>
      <c r="BC226" s="74">
        <v>-7.9890955288356098</v>
      </c>
      <c r="BD226" s="61">
        <v>43874</v>
      </c>
      <c r="BE226" s="61">
        <v>43914</v>
      </c>
      <c r="BF226" s="70">
        <v>67</v>
      </c>
      <c r="BG226" s="61">
        <v>43969</v>
      </c>
      <c r="BH226" s="11"/>
    </row>
    <row r="227" spans="1:60" x14ac:dyDescent="0.3">
      <c r="A227" s="11"/>
      <c r="B227" s="56" t="s">
        <v>812</v>
      </c>
      <c r="C227" s="56" t="s">
        <v>769</v>
      </c>
      <c r="D227" s="56" t="s">
        <v>763</v>
      </c>
      <c r="E227" s="57" t="s">
        <v>48</v>
      </c>
      <c r="F227" s="57" t="s">
        <v>140</v>
      </c>
      <c r="G227" s="58" t="s">
        <v>141</v>
      </c>
      <c r="H227" s="59" t="s">
        <v>169</v>
      </c>
      <c r="I227" s="60" t="s">
        <v>29</v>
      </c>
      <c r="J227" s="60" t="s">
        <v>770</v>
      </c>
      <c r="K227" s="11"/>
      <c r="L227" s="61">
        <v>44021</v>
      </c>
      <c r="M227" s="62">
        <v>1426.0474999994001</v>
      </c>
      <c r="N227" s="63">
        <v>1426.0474999994001</v>
      </c>
      <c r="O227" s="63">
        <v>1432.80010000058</v>
      </c>
      <c r="P227" s="64">
        <f t="shared" si="3"/>
        <v>0.99528713042302475</v>
      </c>
      <c r="Q227" s="61">
        <v>44020</v>
      </c>
      <c r="R227" s="65">
        <v>4850859.17</v>
      </c>
      <c r="S227" s="65">
        <v>2783467.9552890598</v>
      </c>
      <c r="T227" s="11"/>
      <c r="U227" s="66">
        <v>-4.7128695769060903E-3</v>
      </c>
      <c r="V227" s="67">
        <v>3.19092379622816</v>
      </c>
      <c r="W227" s="66">
        <v>2.49665926639864E-2</v>
      </c>
      <c r="X227" s="67">
        <v>4.77503781503765</v>
      </c>
      <c r="Y227" s="66">
        <v>3.5708078623429201E-2</v>
      </c>
      <c r="Z227" s="67">
        <v>21.254745474580002</v>
      </c>
      <c r="AA227" s="66">
        <v>8.3578339761588696E-2</v>
      </c>
      <c r="AB227" s="67">
        <v>28.583022127451802</v>
      </c>
      <c r="AC227" s="66">
        <v>0.146240736938198</v>
      </c>
      <c r="AD227" s="67">
        <v>38.9100389540545</v>
      </c>
      <c r="AE227" s="66">
        <v>0.15446343929579601</v>
      </c>
      <c r="AF227" s="68">
        <v>32.394031541305601</v>
      </c>
      <c r="AG227" s="66">
        <v>3.2022612795117298E-3</v>
      </c>
      <c r="AH227" s="67">
        <v>-1.52127960791404</v>
      </c>
      <c r="AI227" s="66">
        <v>4.6890391289707602E-2</v>
      </c>
      <c r="AJ227" s="67">
        <v>18.379781609925001</v>
      </c>
      <c r="AK227" s="66">
        <v>0.36013534135592601</v>
      </c>
      <c r="AL227" s="66">
        <v>3.1709115397461601E-2</v>
      </c>
      <c r="AM227" s="67">
        <v>54.8426679897821</v>
      </c>
      <c r="AN227" s="11"/>
      <c r="AO227" s="69">
        <v>2.5272090822909401E-2</v>
      </c>
      <c r="AP227" s="69">
        <v>-2.0479308782341801E-2</v>
      </c>
      <c r="AQ227" s="69">
        <v>4.3421650096206597E-2</v>
      </c>
      <c r="AR227" s="69">
        <v>-2.5416834318093599E-2</v>
      </c>
      <c r="AS227" s="70">
        <v>9</v>
      </c>
      <c r="AT227" s="70">
        <v>3</v>
      </c>
      <c r="AU227" s="70">
        <v>7</v>
      </c>
      <c r="AV227" s="71">
        <v>5</v>
      </c>
      <c r="AW227" s="11"/>
      <c r="AX227" s="72">
        <v>6.2392540491564397E-2</v>
      </c>
      <c r="AY227" s="73">
        <v>0.96933717124920804</v>
      </c>
      <c r="AZ227" s="73">
        <v>0.89950654737003799</v>
      </c>
      <c r="BA227" s="73">
        <v>1.4186559641730101</v>
      </c>
      <c r="BB227" s="64">
        <v>6.4450169757856203E-3</v>
      </c>
      <c r="BC227" s="74">
        <v>-7.9589002118736998</v>
      </c>
      <c r="BD227" s="61">
        <v>43874</v>
      </c>
      <c r="BE227" s="61">
        <v>43914</v>
      </c>
      <c r="BF227" s="70">
        <v>67</v>
      </c>
      <c r="BG227" s="61">
        <v>43969</v>
      </c>
      <c r="BH227" s="11"/>
    </row>
    <row r="228" spans="1:60" x14ac:dyDescent="0.3">
      <c r="A228" s="11"/>
      <c r="B228" s="56" t="s">
        <v>815</v>
      </c>
      <c r="C228" s="56" t="s">
        <v>772</v>
      </c>
      <c r="D228" s="56" t="s">
        <v>763</v>
      </c>
      <c r="E228" s="57" t="s">
        <v>152</v>
      </c>
      <c r="F228" s="57" t="s">
        <v>140</v>
      </c>
      <c r="G228" s="58" t="s">
        <v>141</v>
      </c>
      <c r="H228" s="59" t="s">
        <v>169</v>
      </c>
      <c r="I228" s="60" t="s">
        <v>29</v>
      </c>
      <c r="J228" s="60" t="s">
        <v>773</v>
      </c>
      <c r="K228" s="11"/>
      <c r="L228" s="61">
        <v>44021</v>
      </c>
      <c r="M228" s="62">
        <v>1452.09259999916</v>
      </c>
      <c r="N228" s="63">
        <v>1452.09259999916</v>
      </c>
      <c r="O228" s="63">
        <v>1458.9605000000399</v>
      </c>
      <c r="P228" s="64">
        <f t="shared" si="3"/>
        <v>0.99529260730439262</v>
      </c>
      <c r="Q228" s="61">
        <v>44020</v>
      </c>
      <c r="R228" s="65">
        <v>176528.014</v>
      </c>
      <c r="S228" s="65">
        <v>216270.20772143599</v>
      </c>
      <c r="T228" s="11"/>
      <c r="U228" s="66">
        <v>-4.7073926953089497E-3</v>
      </c>
      <c r="V228" s="67">
        <v>3.19147148438788</v>
      </c>
      <c r="W228" s="66">
        <v>2.5134743322269101E-2</v>
      </c>
      <c r="X228" s="67">
        <v>4.7918528808659202</v>
      </c>
      <c r="Y228" s="66">
        <v>3.6739060993568301E-2</v>
      </c>
      <c r="Z228" s="67">
        <v>21.357843711593901</v>
      </c>
      <c r="AA228" s="66">
        <v>8.5744817935919898E-2</v>
      </c>
      <c r="AB228" s="67">
        <v>28.799669944885</v>
      </c>
      <c r="AC228" s="66">
        <v>0.150831224402355</v>
      </c>
      <c r="AD228" s="67">
        <v>39.3690877004992</v>
      </c>
      <c r="AE228" s="66">
        <v>0.16141912527382399</v>
      </c>
      <c r="AF228" s="68">
        <v>33.089600139122901</v>
      </c>
      <c r="AG228" s="66">
        <v>3.2515852890355702E-3</v>
      </c>
      <c r="AH228" s="67">
        <v>-1.5163472069616499</v>
      </c>
      <c r="AI228" s="66">
        <v>4.7983997179471799E-2</v>
      </c>
      <c r="AJ228" s="67">
        <v>18.489142198901401</v>
      </c>
      <c r="AK228" s="66">
        <v>0.38547878024459398</v>
      </c>
      <c r="AL228" s="66">
        <v>3.3644005881797098E-2</v>
      </c>
      <c r="AM228" s="67">
        <v>57.377011878648801</v>
      </c>
      <c r="AN228" s="11"/>
      <c r="AO228" s="69">
        <v>2.5277667660702701E-2</v>
      </c>
      <c r="AP228" s="69">
        <v>-2.04740046037841E-2</v>
      </c>
      <c r="AQ228" s="69">
        <v>4.3592491641902598E-2</v>
      </c>
      <c r="AR228" s="69">
        <v>-2.52624697786814E-2</v>
      </c>
      <c r="AS228" s="70">
        <v>9</v>
      </c>
      <c r="AT228" s="70">
        <v>3</v>
      </c>
      <c r="AU228" s="70">
        <v>7</v>
      </c>
      <c r="AV228" s="71">
        <v>5</v>
      </c>
      <c r="AW228" s="11"/>
      <c r="AX228" s="72">
        <v>6.2393602113006597E-2</v>
      </c>
      <c r="AY228" s="73">
        <v>1.0013353044814699</v>
      </c>
      <c r="AZ228" s="73">
        <v>0.90732515295349003</v>
      </c>
      <c r="BA228" s="73">
        <v>1.46706504071517</v>
      </c>
      <c r="BB228" s="64">
        <v>6.4451683968309199E-3</v>
      </c>
      <c r="BC228" s="74">
        <v>-7.93876697443193</v>
      </c>
      <c r="BD228" s="61">
        <v>43874</v>
      </c>
      <c r="BE228" s="61">
        <v>43914</v>
      </c>
      <c r="BF228" s="70">
        <v>67</v>
      </c>
      <c r="BG228" s="61">
        <v>43969</v>
      </c>
      <c r="BH228" s="11"/>
    </row>
    <row r="229" spans="1:60" x14ac:dyDescent="0.3">
      <c r="A229" s="11"/>
      <c r="B229" s="56" t="s">
        <v>818</v>
      </c>
      <c r="C229" s="56" t="s">
        <v>775</v>
      </c>
      <c r="D229" s="56" t="s">
        <v>763</v>
      </c>
      <c r="E229" s="57" t="s">
        <v>87</v>
      </c>
      <c r="F229" s="57" t="s">
        <v>140</v>
      </c>
      <c r="G229" s="58" t="s">
        <v>141</v>
      </c>
      <c r="H229" s="59" t="s">
        <v>169</v>
      </c>
      <c r="I229" s="60" t="s">
        <v>29</v>
      </c>
      <c r="J229" s="60" t="s">
        <v>776</v>
      </c>
      <c r="K229" s="11"/>
      <c r="L229" s="61">
        <v>44021</v>
      </c>
      <c r="M229" s="62">
        <v>1395.9453999996199</v>
      </c>
      <c r="N229" s="63">
        <v>1395.9453999996199</v>
      </c>
      <c r="O229" s="63">
        <v>1402.56310000084</v>
      </c>
      <c r="P229" s="64">
        <f t="shared" si="3"/>
        <v>0.99528170960635132</v>
      </c>
      <c r="Q229" s="61">
        <v>44020</v>
      </c>
      <c r="R229" s="65">
        <v>919016.92099999997</v>
      </c>
      <c r="S229" s="65">
        <v>312463.641008301</v>
      </c>
      <c r="T229" s="11"/>
      <c r="U229" s="66">
        <v>-4.7182903936118202E-3</v>
      </c>
      <c r="V229" s="67">
        <v>3.1903817145575899</v>
      </c>
      <c r="W229" s="66">
        <v>2.4798675343845399E-2</v>
      </c>
      <c r="X229" s="67">
        <v>4.7582460830235496</v>
      </c>
      <c r="Y229" s="66">
        <v>3.4677735678997103E-2</v>
      </c>
      <c r="Z229" s="67">
        <v>21.1517111801368</v>
      </c>
      <c r="AA229" s="66">
        <v>8.1415488799393601E-2</v>
      </c>
      <c r="AB229" s="67">
        <v>28.366737031232301</v>
      </c>
      <c r="AC229" s="66">
        <v>0.141666571251408</v>
      </c>
      <c r="AD229" s="67">
        <v>38.452622385404503</v>
      </c>
      <c r="AE229" s="66">
        <v>0.14754580004781001</v>
      </c>
      <c r="AF229" s="68">
        <v>31.702267616492499</v>
      </c>
      <c r="AG229" s="66">
        <v>3.1529410298389801E-3</v>
      </c>
      <c r="AH229" s="67">
        <v>-1.52621163288131</v>
      </c>
      <c r="AI229" s="66">
        <v>4.5797456619766301E-2</v>
      </c>
      <c r="AJ229" s="67">
        <v>18.270488142938099</v>
      </c>
      <c r="AK229" s="66">
        <v>0.33456859052064802</v>
      </c>
      <c r="AL229" s="66">
        <v>2.9724069901931199E-2</v>
      </c>
      <c r="AM229" s="67">
        <v>52.2859929062543</v>
      </c>
      <c r="AN229" s="11"/>
      <c r="AO229" s="69">
        <v>2.5266447324611401E-2</v>
      </c>
      <c r="AP229" s="69">
        <v>-2.04846466895106E-2</v>
      </c>
      <c r="AQ229" s="69">
        <v>4.3250335371340001E-2</v>
      </c>
      <c r="AR229" s="69">
        <v>-2.5571520971425302E-2</v>
      </c>
      <c r="AS229" s="70">
        <v>9</v>
      </c>
      <c r="AT229" s="70">
        <v>3</v>
      </c>
      <c r="AU229" s="70">
        <v>7</v>
      </c>
      <c r="AV229" s="71">
        <v>5</v>
      </c>
      <c r="AW229" s="11"/>
      <c r="AX229" s="72">
        <v>6.2391472136441702E-2</v>
      </c>
      <c r="AY229" s="73">
        <v>0.937389154929406</v>
      </c>
      <c r="AZ229" s="73">
        <v>0.89169916070932198</v>
      </c>
      <c r="BA229" s="73">
        <v>1.37041964111449</v>
      </c>
      <c r="BB229" s="64">
        <v>6.4448647236440603E-3</v>
      </c>
      <c r="BC229" s="74">
        <v>-7.9790431761575702</v>
      </c>
      <c r="BD229" s="61">
        <v>43874</v>
      </c>
      <c r="BE229" s="61">
        <v>43914</v>
      </c>
      <c r="BF229" s="70">
        <v>67</v>
      </c>
      <c r="BG229" s="61">
        <v>43969</v>
      </c>
      <c r="BH229" s="11"/>
    </row>
    <row r="230" spans="1:60" x14ac:dyDescent="0.3">
      <c r="A230" s="11"/>
      <c r="B230" s="56" t="s">
        <v>821</v>
      </c>
      <c r="C230" s="56" t="s">
        <v>778</v>
      </c>
      <c r="D230" s="56" t="s">
        <v>763</v>
      </c>
      <c r="E230" s="57" t="s">
        <v>159</v>
      </c>
      <c r="F230" s="57" t="s">
        <v>140</v>
      </c>
      <c r="G230" s="58" t="s">
        <v>141</v>
      </c>
      <c r="H230" s="59" t="s">
        <v>169</v>
      </c>
      <c r="I230" s="60" t="s">
        <v>29</v>
      </c>
      <c r="J230" s="60" t="s">
        <v>779</v>
      </c>
      <c r="K230" s="11"/>
      <c r="L230" s="61">
        <v>44021</v>
      </c>
      <c r="M230" s="62">
        <v>1579.8976000007201</v>
      </c>
      <c r="N230" s="63">
        <v>1579.8976000007201</v>
      </c>
      <c r="O230" s="63">
        <v>1587.3483000006499</v>
      </c>
      <c r="P230" s="64">
        <f t="shared" si="3"/>
        <v>0.99530619713397062</v>
      </c>
      <c r="Q230" s="61">
        <v>44020</v>
      </c>
      <c r="R230" s="65">
        <v>797650.54399999999</v>
      </c>
      <c r="S230" s="65">
        <v>783074.22043652297</v>
      </c>
      <c r="T230" s="11"/>
      <c r="U230" s="66">
        <v>-4.6938028663134901E-3</v>
      </c>
      <c r="V230" s="67">
        <v>3.1928304672874201</v>
      </c>
      <c r="W230" s="66">
        <v>2.5555181009622199E-2</v>
      </c>
      <c r="X230" s="67">
        <v>4.8338966496012299</v>
      </c>
      <c r="Y230" s="66">
        <v>3.9504521611888797E-2</v>
      </c>
      <c r="Z230" s="67">
        <v>21.6343897734187</v>
      </c>
      <c r="AA230" s="66">
        <v>9.3995617502514506E-2</v>
      </c>
      <c r="AB230" s="67">
        <v>29.624749901558999</v>
      </c>
      <c r="AC230" s="66">
        <v>0.171231937858392</v>
      </c>
      <c r="AD230" s="67">
        <v>41.409159046073903</v>
      </c>
      <c r="AE230" s="66">
        <v>0.193953818954469</v>
      </c>
      <c r="AF230" s="68">
        <v>36.343069507158397</v>
      </c>
      <c r="AG230" s="66">
        <v>3.37498794942803E-3</v>
      </c>
      <c r="AH230" s="67">
        <v>-1.5040069409224099</v>
      </c>
      <c r="AI230" s="66">
        <v>5.1037917319263201E-2</v>
      </c>
      <c r="AJ230" s="67">
        <v>18.7945342128805</v>
      </c>
      <c r="AK230" s="66">
        <v>0.52041881592245798</v>
      </c>
      <c r="AL230" s="66">
        <v>4.3439980036055197E-2</v>
      </c>
      <c r="AM230" s="67">
        <v>70.871015446377001</v>
      </c>
      <c r="AN230" s="11"/>
      <c r="AO230" s="69">
        <v>2.5305787748948198E-2</v>
      </c>
      <c r="AP230" s="69">
        <v>-2.04605962080677E-2</v>
      </c>
      <c r="AQ230" s="69">
        <v>4.4020613859174801E-2</v>
      </c>
      <c r="AR230" s="69">
        <v>-2.4876423249224899E-2</v>
      </c>
      <c r="AS230" s="70">
        <v>9</v>
      </c>
      <c r="AT230" s="70">
        <v>3</v>
      </c>
      <c r="AU230" s="70">
        <v>7</v>
      </c>
      <c r="AV230" s="71">
        <v>5</v>
      </c>
      <c r="AW230" s="11"/>
      <c r="AX230" s="72">
        <v>6.2396966403321097E-2</v>
      </c>
      <c r="AY230" s="73">
        <v>1.12337272286823</v>
      </c>
      <c r="AZ230" s="73">
        <v>0.93699711622593895</v>
      </c>
      <c r="BA230" s="73">
        <v>1.65213595511341</v>
      </c>
      <c r="BB230" s="64">
        <v>6.4456535370118204E-3</v>
      </c>
      <c r="BC230" s="74">
        <v>-7.8884827151487098</v>
      </c>
      <c r="BD230" s="61">
        <v>43874</v>
      </c>
      <c r="BE230" s="61">
        <v>43914</v>
      </c>
      <c r="BF230" s="70">
        <v>67</v>
      </c>
      <c r="BG230" s="61">
        <v>43969</v>
      </c>
      <c r="BH230" s="11"/>
    </row>
    <row r="231" spans="1:60" x14ac:dyDescent="0.3">
      <c r="A231" s="11"/>
      <c r="B231" s="56" t="s">
        <v>824</v>
      </c>
      <c r="C231" s="56" t="s">
        <v>781</v>
      </c>
      <c r="D231" s="56" t="s">
        <v>763</v>
      </c>
      <c r="E231" s="57" t="s">
        <v>490</v>
      </c>
      <c r="F231" s="57" t="s">
        <v>140</v>
      </c>
      <c r="G231" s="58" t="s">
        <v>141</v>
      </c>
      <c r="H231" s="59" t="s">
        <v>169</v>
      </c>
      <c r="I231" s="60" t="s">
        <v>29</v>
      </c>
      <c r="J231" s="60" t="s">
        <v>782</v>
      </c>
      <c r="K231" s="11"/>
      <c r="L231" s="61">
        <v>44021</v>
      </c>
      <c r="M231" s="62">
        <v>2153.21869999915</v>
      </c>
      <c r="N231" s="63">
        <v>2153.21869999915</v>
      </c>
      <c r="O231" s="63">
        <v>2163.4605999998698</v>
      </c>
      <c r="P231" s="64">
        <f t="shared" si="3"/>
        <v>0.99526596416836965</v>
      </c>
      <c r="Q231" s="61">
        <v>44020</v>
      </c>
      <c r="R231" s="65">
        <v>4687986.4189999998</v>
      </c>
      <c r="S231" s="65">
        <v>3238222.3731367202</v>
      </c>
      <c r="T231" s="11"/>
      <c r="U231" s="66">
        <v>-4.7340358314613704E-3</v>
      </c>
      <c r="V231" s="67">
        <v>3.18880717077263</v>
      </c>
      <c r="W231" s="66">
        <v>2.4311634260811801E-2</v>
      </c>
      <c r="X231" s="67">
        <v>4.7095419747202003</v>
      </c>
      <c r="Y231" s="66">
        <v>3.1698532755399397E-2</v>
      </c>
      <c r="Z231" s="67">
        <v>20.853790887776999</v>
      </c>
      <c r="AA231" s="66">
        <v>7.5170503074332401E-2</v>
      </c>
      <c r="AB231" s="67">
        <v>27.7422384587408</v>
      </c>
      <c r="AC231" s="66">
        <v>0.12850879224977699</v>
      </c>
      <c r="AD231" s="67">
        <v>37.136844485241497</v>
      </c>
      <c r="AE231" s="66">
        <v>0.12772388623314301</v>
      </c>
      <c r="AF231" s="68">
        <v>29.720076235040299</v>
      </c>
      <c r="AG231" s="66">
        <v>3.0098885890765801E-3</v>
      </c>
      <c r="AH231" s="67">
        <v>-1.5405168769575499</v>
      </c>
      <c r="AI231" s="66">
        <v>4.26374586077145E-2</v>
      </c>
      <c r="AJ231" s="67">
        <v>17.9544883417257</v>
      </c>
      <c r="AK231" s="66">
        <v>0.263129344682966</v>
      </c>
      <c r="AL231" s="66">
        <v>2.39905605649255E-2</v>
      </c>
      <c r="AM231" s="67">
        <v>45.1420683224569</v>
      </c>
      <c r="AN231" s="11"/>
      <c r="AO231" s="69">
        <v>2.5250134867747E-2</v>
      </c>
      <c r="AP231" s="69">
        <v>-2.0500184481534199E-2</v>
      </c>
      <c r="AQ231" s="69">
        <v>4.2754589814649101E-2</v>
      </c>
      <c r="AR231" s="69">
        <v>-2.6019101102065199E-2</v>
      </c>
      <c r="AS231" s="70">
        <v>9</v>
      </c>
      <c r="AT231" s="70">
        <v>3</v>
      </c>
      <c r="AU231" s="70">
        <v>7</v>
      </c>
      <c r="AV231" s="71">
        <v>5</v>
      </c>
      <c r="AW231" s="11"/>
      <c r="AX231" s="72">
        <v>6.2388911938687702E-2</v>
      </c>
      <c r="AY231" s="73">
        <v>0.84513009478359902</v>
      </c>
      <c r="AZ231" s="73">
        <v>0.86915600027532502</v>
      </c>
      <c r="BA231" s="73">
        <v>1.2316786055853299</v>
      </c>
      <c r="BB231" s="64">
        <v>6.4444789899062004E-3</v>
      </c>
      <c r="BC231" s="74">
        <v>-8.0373341695376403</v>
      </c>
      <c r="BD231" s="61">
        <v>43874</v>
      </c>
      <c r="BE231" s="61">
        <v>43914</v>
      </c>
      <c r="BF231" s="70">
        <v>68</v>
      </c>
      <c r="BG231" s="61">
        <v>43970</v>
      </c>
      <c r="BH231" s="11"/>
    </row>
    <row r="232" spans="1:60" x14ac:dyDescent="0.3">
      <c r="A232" s="11"/>
      <c r="B232" s="56" t="s">
        <v>827</v>
      </c>
      <c r="C232" s="56" t="s">
        <v>784</v>
      </c>
      <c r="D232" s="56" t="s">
        <v>785</v>
      </c>
      <c r="E232" s="57" t="s">
        <v>34</v>
      </c>
      <c r="F232" s="57" t="s">
        <v>140</v>
      </c>
      <c r="G232" s="58" t="s">
        <v>141</v>
      </c>
      <c r="H232" s="59" t="s">
        <v>178</v>
      </c>
      <c r="I232" s="60" t="s">
        <v>29</v>
      </c>
      <c r="J232" s="60" t="s">
        <v>786</v>
      </c>
      <c r="K232" s="11"/>
      <c r="L232" s="61">
        <v>44021</v>
      </c>
      <c r="M232" s="62">
        <v>1324.6812999993599</v>
      </c>
      <c r="N232" s="63">
        <v>1324.6812999993599</v>
      </c>
      <c r="O232" s="63">
        <v>1335.95769999921</v>
      </c>
      <c r="P232" s="64">
        <f t="shared" si="3"/>
        <v>0.99155931359214677</v>
      </c>
      <c r="Q232" s="61">
        <v>44018</v>
      </c>
      <c r="R232" s="65">
        <v>1612710.1310000001</v>
      </c>
      <c r="S232" s="65">
        <v>1157063.7481875001</v>
      </c>
      <c r="T232" s="11"/>
      <c r="U232" s="66">
        <v>-4.97123299464874E-3</v>
      </c>
      <c r="V232" s="67">
        <v>3.1650874544539001</v>
      </c>
      <c r="W232" s="66">
        <v>3.53533573252207E-2</v>
      </c>
      <c r="X232" s="67">
        <v>5.8137142811610802</v>
      </c>
      <c r="Y232" s="66">
        <v>3.7197040152022999E-2</v>
      </c>
      <c r="Z232" s="67">
        <v>21.403641627432101</v>
      </c>
      <c r="AA232" s="66">
        <v>0.115742082138313</v>
      </c>
      <c r="AB232" s="67">
        <v>31.799396365124299</v>
      </c>
      <c r="AC232" s="66">
        <v>0.19427323161100499</v>
      </c>
      <c r="AD232" s="67">
        <v>43.7132884213352</v>
      </c>
      <c r="AE232" s="66">
        <v>0.19769334765820501</v>
      </c>
      <c r="AF232" s="68">
        <v>36.717022377531997</v>
      </c>
      <c r="AG232" s="66">
        <v>4.4275963300606201E-3</v>
      </c>
      <c r="AH232" s="67">
        <v>-1.3987461028591499</v>
      </c>
      <c r="AI232" s="66">
        <v>5.3303206119380803E-2</v>
      </c>
      <c r="AJ232" s="67">
        <v>19.021063092892302</v>
      </c>
      <c r="AK232" s="66">
        <v>-5.1006318595682401E-2</v>
      </c>
      <c r="AL232" s="66">
        <v>-3.2538328468945102E-3</v>
      </c>
      <c r="AM232" s="67">
        <v>-129.62323518749301</v>
      </c>
      <c r="AN232" s="11"/>
      <c r="AO232" s="69">
        <v>1.9792833923929699E-2</v>
      </c>
      <c r="AP232" s="69">
        <v>-3.5007987656172197E-2</v>
      </c>
      <c r="AQ232" s="69">
        <v>6.1098801865227897E-2</v>
      </c>
      <c r="AR232" s="69">
        <v>-4.3685011576599202E-2</v>
      </c>
      <c r="AS232" s="70">
        <v>8</v>
      </c>
      <c r="AT232" s="70">
        <v>4</v>
      </c>
      <c r="AU232" s="70">
        <v>7</v>
      </c>
      <c r="AV232" s="71">
        <v>5</v>
      </c>
      <c r="AW232" s="11"/>
      <c r="AX232" s="72">
        <v>9.5239975881704603E-2</v>
      </c>
      <c r="AY232" s="73">
        <v>1.0059268662917</v>
      </c>
      <c r="AZ232" s="73">
        <v>1.0933272860602301</v>
      </c>
      <c r="BA232" s="73">
        <v>1.390155215302</v>
      </c>
      <c r="BB232" s="64">
        <v>9.8038839752643998E-3</v>
      </c>
      <c r="BC232" s="74">
        <v>-13.1125707158644</v>
      </c>
      <c r="BD232" s="61">
        <v>43874</v>
      </c>
      <c r="BE232" s="61">
        <v>43913</v>
      </c>
      <c r="BF232" s="70">
        <v>90</v>
      </c>
      <c r="BG232" s="61">
        <v>44000</v>
      </c>
      <c r="BH232" s="11"/>
    </row>
    <row r="233" spans="1:60" x14ac:dyDescent="0.3">
      <c r="A233" s="11"/>
      <c r="B233" s="56" t="s">
        <v>832</v>
      </c>
      <c r="C233" s="56" t="s">
        <v>788</v>
      </c>
      <c r="D233" s="56" t="s">
        <v>785</v>
      </c>
      <c r="E233" s="57" t="s">
        <v>73</v>
      </c>
      <c r="F233" s="57" t="s">
        <v>140</v>
      </c>
      <c r="G233" s="58" t="s">
        <v>141</v>
      </c>
      <c r="H233" s="59" t="s">
        <v>178</v>
      </c>
      <c r="I233" s="60" t="s">
        <v>29</v>
      </c>
      <c r="J233" s="60" t="s">
        <v>789</v>
      </c>
      <c r="K233" s="11"/>
      <c r="L233" s="61">
        <v>44021</v>
      </c>
      <c r="M233" s="62">
        <v>2927.6385000012801</v>
      </c>
      <c r="N233" s="63">
        <v>2927.6385000012801</v>
      </c>
      <c r="O233" s="63">
        <v>2952.3181000016598</v>
      </c>
      <c r="P233" s="64">
        <f t="shared" si="3"/>
        <v>0.99164060268425491</v>
      </c>
      <c r="Q233" s="61">
        <v>44018</v>
      </c>
      <c r="R233" s="65">
        <v>275730.36200000002</v>
      </c>
      <c r="S233" s="65">
        <v>258626.94079126001</v>
      </c>
      <c r="T233" s="11"/>
      <c r="U233" s="66">
        <v>-4.9440808425060797E-3</v>
      </c>
      <c r="V233" s="67">
        <v>3.16780266966816</v>
      </c>
      <c r="W233" s="66">
        <v>3.62025128470123E-2</v>
      </c>
      <c r="X233" s="67">
        <v>5.89862983334024</v>
      </c>
      <c r="Y233" s="66">
        <v>4.2367872905742801E-2</v>
      </c>
      <c r="Z233" s="67">
        <v>21.920724902796799</v>
      </c>
      <c r="AA233" s="66">
        <v>0.126970912477263</v>
      </c>
      <c r="AB233" s="67">
        <v>32.9222793990048</v>
      </c>
      <c r="AC233" s="66">
        <v>0.21841717637667901</v>
      </c>
      <c r="AD233" s="67">
        <v>46.127682897902602</v>
      </c>
      <c r="AE233" s="66">
        <v>0.23425597068300699</v>
      </c>
      <c r="AF233" s="68">
        <v>40.373284680012098</v>
      </c>
      <c r="AG233" s="66">
        <v>4.6746475181862496E-3</v>
      </c>
      <c r="AH233" s="67">
        <v>-1.3740409840465899</v>
      </c>
      <c r="AI233" s="66">
        <v>5.8814575095311697E-2</v>
      </c>
      <c r="AJ233" s="67">
        <v>19.572199990507201</v>
      </c>
      <c r="AK233" s="66">
        <v>0.40850039691198597</v>
      </c>
      <c r="AL233" s="66">
        <v>3.5374262532059199E-2</v>
      </c>
      <c r="AM233" s="67">
        <v>59.679173545387997</v>
      </c>
      <c r="AN233" s="11"/>
      <c r="AO233" s="69">
        <v>1.98206599434343E-2</v>
      </c>
      <c r="AP233" s="69">
        <v>-3.4981590471943498E-2</v>
      </c>
      <c r="AQ233" s="69">
        <v>6.1968957514182001E-2</v>
      </c>
      <c r="AR233" s="69">
        <v>-4.2874648243960103E-2</v>
      </c>
      <c r="AS233" s="70">
        <v>8</v>
      </c>
      <c r="AT233" s="70">
        <v>4</v>
      </c>
      <c r="AU233" s="70">
        <v>7</v>
      </c>
      <c r="AV233" s="71">
        <v>5</v>
      </c>
      <c r="AW233" s="11"/>
      <c r="AX233" s="72">
        <v>9.5243388571834703E-2</v>
      </c>
      <c r="AY233" s="73">
        <v>1.11526630541448</v>
      </c>
      <c r="AZ233" s="73">
        <v>1.13624159541359</v>
      </c>
      <c r="BA233" s="73">
        <v>1.5464478361609499</v>
      </c>
      <c r="BB233" s="64">
        <v>9.8046382138818507E-3</v>
      </c>
      <c r="BC233" s="74">
        <v>-13.0199376516393</v>
      </c>
      <c r="BD233" s="61">
        <v>43874</v>
      </c>
      <c r="BE233" s="61">
        <v>43913</v>
      </c>
      <c r="BF233" s="70">
        <v>90</v>
      </c>
      <c r="BG233" s="61">
        <v>44000</v>
      </c>
      <c r="BH233" s="11"/>
    </row>
    <row r="234" spans="1:60" x14ac:dyDescent="0.3">
      <c r="A234" s="11"/>
      <c r="B234" s="56" t="s">
        <v>835</v>
      </c>
      <c r="C234" s="56" t="s">
        <v>791</v>
      </c>
      <c r="D234" s="56" t="s">
        <v>785</v>
      </c>
      <c r="E234" s="57" t="s">
        <v>48</v>
      </c>
      <c r="F234" s="57" t="s">
        <v>140</v>
      </c>
      <c r="G234" s="58" t="s">
        <v>141</v>
      </c>
      <c r="H234" s="59" t="s">
        <v>178</v>
      </c>
      <c r="I234" s="60" t="s">
        <v>29</v>
      </c>
      <c r="J234" s="60" t="s">
        <v>792</v>
      </c>
      <c r="K234" s="11"/>
      <c r="L234" s="61">
        <v>44021</v>
      </c>
      <c r="M234" s="62">
        <v>1495.1330999992799</v>
      </c>
      <c r="N234" s="63">
        <v>1495.1330999992799</v>
      </c>
      <c r="O234" s="63">
        <v>1507.7246000003099</v>
      </c>
      <c r="P234" s="64">
        <f t="shared" si="3"/>
        <v>0.99164867376905075</v>
      </c>
      <c r="Q234" s="61">
        <v>44018</v>
      </c>
      <c r="R234" s="65">
        <v>1888103.811</v>
      </c>
      <c r="S234" s="65">
        <v>582670.03204785194</v>
      </c>
      <c r="T234" s="11"/>
      <c r="U234" s="66">
        <v>-4.9413739698138696E-3</v>
      </c>
      <c r="V234" s="67">
        <v>3.1680733569373798</v>
      </c>
      <c r="W234" s="66">
        <v>3.6287416001869098E-2</v>
      </c>
      <c r="X234" s="67">
        <v>5.9071201488259204</v>
      </c>
      <c r="Y234" s="66">
        <v>4.2886729703241103E-2</v>
      </c>
      <c r="Z234" s="67">
        <v>21.9726105825393</v>
      </c>
      <c r="AA234" s="66">
        <v>0.12810051952154</v>
      </c>
      <c r="AB234" s="67">
        <v>33.0352401034324</v>
      </c>
      <c r="AC234" s="66">
        <v>0.22085895581956699</v>
      </c>
      <c r="AD234" s="67">
        <v>46.371860842220499</v>
      </c>
      <c r="AE234" s="66">
        <v>0.23797386476508101</v>
      </c>
      <c r="AF234" s="68">
        <v>40.745074088219603</v>
      </c>
      <c r="AG234" s="66">
        <v>4.6992893603601303E-3</v>
      </c>
      <c r="AH234" s="67">
        <v>-1.3715767998292001</v>
      </c>
      <c r="AI234" s="66">
        <v>5.9367703766838503E-2</v>
      </c>
      <c r="AJ234" s="67">
        <v>19.627512857638099</v>
      </c>
      <c r="AK234" s="66">
        <v>0.41564465274685097</v>
      </c>
      <c r="AL234" s="66">
        <v>3.5906044509829399E-2</v>
      </c>
      <c r="AM234" s="67">
        <v>60.393599128874499</v>
      </c>
      <c r="AN234" s="11"/>
      <c r="AO234" s="69">
        <v>1.9823443628411E-2</v>
      </c>
      <c r="AP234" s="69">
        <v>-3.4978936425431997E-2</v>
      </c>
      <c r="AQ234" s="69">
        <v>6.2056065493379699E-2</v>
      </c>
      <c r="AR234" s="69">
        <v>-4.27933132014005E-2</v>
      </c>
      <c r="AS234" s="70">
        <v>8</v>
      </c>
      <c r="AT234" s="70">
        <v>4</v>
      </c>
      <c r="AU234" s="70">
        <v>7</v>
      </c>
      <c r="AV234" s="71">
        <v>5</v>
      </c>
      <c r="AW234" s="11"/>
      <c r="AX234" s="72">
        <v>9.5243808361847204E-2</v>
      </c>
      <c r="AY234" s="73">
        <v>1.1262629122465999</v>
      </c>
      <c r="AZ234" s="73">
        <v>1.1405570140577801</v>
      </c>
      <c r="BA234" s="73">
        <v>1.5622216151205099</v>
      </c>
      <c r="BB234" s="64">
        <v>9.8047219735508395E-3</v>
      </c>
      <c r="BC234" s="74">
        <v>-13.010657551727499</v>
      </c>
      <c r="BD234" s="61">
        <v>43874</v>
      </c>
      <c r="BE234" s="61">
        <v>43913</v>
      </c>
      <c r="BF234" s="70">
        <v>90</v>
      </c>
      <c r="BG234" s="61">
        <v>44000</v>
      </c>
      <c r="BH234" s="11"/>
    </row>
    <row r="235" spans="1:60" x14ac:dyDescent="0.3">
      <c r="A235" s="11"/>
      <c r="B235" s="56" t="s">
        <v>838</v>
      </c>
      <c r="C235" s="56" t="s">
        <v>794</v>
      </c>
      <c r="D235" s="56" t="s">
        <v>785</v>
      </c>
      <c r="E235" s="57" t="s">
        <v>152</v>
      </c>
      <c r="F235" s="57" t="s">
        <v>140</v>
      </c>
      <c r="G235" s="58" t="s">
        <v>141</v>
      </c>
      <c r="H235" s="59" t="s">
        <v>178</v>
      </c>
      <c r="I235" s="60" t="s">
        <v>29</v>
      </c>
      <c r="J235" s="60" t="s">
        <v>795</v>
      </c>
      <c r="K235" s="11"/>
      <c r="L235" s="61">
        <v>44021</v>
      </c>
      <c r="M235" s="62">
        <v>944.86089999973797</v>
      </c>
      <c r="N235" s="63">
        <v>944.86089999973797</v>
      </c>
      <c r="O235" s="63">
        <v>952.78689999971505</v>
      </c>
      <c r="P235" s="64">
        <f t="shared" si="3"/>
        <v>0.99168124582739392</v>
      </c>
      <c r="Q235" s="61">
        <v>44018</v>
      </c>
      <c r="R235" s="65">
        <v>31125.417000000001</v>
      </c>
      <c r="S235" s="65">
        <v>3041.6581663932802</v>
      </c>
      <c r="T235" s="11"/>
      <c r="U235" s="66">
        <v>-4.9304791600661702E-3</v>
      </c>
      <c r="V235" s="67">
        <v>3.1691628379121499</v>
      </c>
      <c r="W235" s="66">
        <v>3.6627294630306999E-2</v>
      </c>
      <c r="X235" s="67">
        <v>5.9411080116697104</v>
      </c>
      <c r="Y235" s="66">
        <v>3.7513900066187503E-2</v>
      </c>
      <c r="Z235" s="67">
        <v>21.4353276188485</v>
      </c>
      <c r="AA235" s="66">
        <v>3.7513900066187503E-2</v>
      </c>
      <c r="AB235" s="67">
        <v>23.976578157919</v>
      </c>
      <c r="AC235" s="66">
        <v>1.8412702176647099E-2</v>
      </c>
      <c r="AD235" s="67">
        <v>26.127235477906702</v>
      </c>
      <c r="AE235" s="66">
        <v>3.6851278604444801E-2</v>
      </c>
      <c r="AF235" s="68">
        <v>20.632815472170499</v>
      </c>
      <c r="AG235" s="66">
        <v>4.7982190444599802E-3</v>
      </c>
      <c r="AH235" s="67">
        <v>-1.3616838314192099</v>
      </c>
      <c r="AI235" s="66">
        <v>3.7513900066187503E-2</v>
      </c>
      <c r="AJ235" s="67">
        <v>17.442132487573001</v>
      </c>
      <c r="AK235" s="66">
        <v>-5.5139099999942098E-2</v>
      </c>
      <c r="AL235" s="66">
        <v>-5.7397369146201501E-3</v>
      </c>
      <c r="AM235" s="67">
        <v>13.315223854166099</v>
      </c>
      <c r="AN235" s="11"/>
      <c r="AO235" s="69">
        <v>1.54399599359749E-2</v>
      </c>
      <c r="AP235" s="69">
        <v>-6.6579906188053402E-3</v>
      </c>
      <c r="AQ235" s="69">
        <v>3.25594536316203E-2</v>
      </c>
      <c r="AR235" s="69">
        <v>0</v>
      </c>
      <c r="AS235" s="70">
        <v>2</v>
      </c>
      <c r="AT235" s="70">
        <v>0</v>
      </c>
      <c r="AU235" s="70">
        <v>7</v>
      </c>
      <c r="AV235" s="71">
        <v>5</v>
      </c>
      <c r="AW235" s="11"/>
      <c r="AX235" s="72">
        <v>2.5674366953171601E-2</v>
      </c>
      <c r="AY235" s="73">
        <v>0.48623439264838503</v>
      </c>
      <c r="AZ235" s="73">
        <v>0.661277843842072</v>
      </c>
      <c r="BA235" s="73">
        <v>1.2787924640906601</v>
      </c>
      <c r="BB235" s="64">
        <v>2.66360470056043E-3</v>
      </c>
      <c r="BC235" s="74">
        <v>-0.83187541726056202</v>
      </c>
      <c r="BD235" s="61">
        <v>44018</v>
      </c>
      <c r="BE235" s="61">
        <v>44021</v>
      </c>
      <c r="BF235" s="70"/>
      <c r="BG235" s="61"/>
      <c r="BH235" s="11"/>
    </row>
    <row r="236" spans="1:60" x14ac:dyDescent="0.3">
      <c r="A236" s="11"/>
      <c r="B236" s="56" t="s">
        <v>841</v>
      </c>
      <c r="C236" s="56" t="s">
        <v>797</v>
      </c>
      <c r="D236" s="56" t="s">
        <v>785</v>
      </c>
      <c r="E236" s="57" t="s">
        <v>87</v>
      </c>
      <c r="F236" s="57" t="s">
        <v>140</v>
      </c>
      <c r="G236" s="58" t="s">
        <v>141</v>
      </c>
      <c r="H236" s="59" t="s">
        <v>178</v>
      </c>
      <c r="I236" s="60" t="s">
        <v>29</v>
      </c>
      <c r="J236" s="60" t="s">
        <v>798</v>
      </c>
      <c r="K236" s="11"/>
      <c r="L236" s="61">
        <v>44021</v>
      </c>
      <c r="M236" s="62">
        <v>1395.43810000084</v>
      </c>
      <c r="N236" s="63">
        <v>1395.43810000084</v>
      </c>
      <c r="O236" s="63">
        <v>1407.2591999992701</v>
      </c>
      <c r="P236" s="64">
        <f t="shared" si="3"/>
        <v>0.99159991279613857</v>
      </c>
      <c r="Q236" s="61">
        <v>44018</v>
      </c>
      <c r="R236" s="65">
        <v>656231.09900000005</v>
      </c>
      <c r="S236" s="65">
        <v>501530.52007275401</v>
      </c>
      <c r="T236" s="11"/>
      <c r="U236" s="66">
        <v>-4.95767691427318E-3</v>
      </c>
      <c r="V236" s="67">
        <v>3.1664430624914499</v>
      </c>
      <c r="W236" s="66">
        <v>3.5777897397565497E-2</v>
      </c>
      <c r="X236" s="67">
        <v>5.8561682883955699</v>
      </c>
      <c r="Y236" s="66">
        <v>3.9779379652827601E-2</v>
      </c>
      <c r="Z236" s="67">
        <v>21.661875577498002</v>
      </c>
      <c r="AA236" s="66">
        <v>0.121342697690125</v>
      </c>
      <c r="AB236" s="67">
        <v>32.359457920305402</v>
      </c>
      <c r="AC236" s="66">
        <v>0.206285323554766</v>
      </c>
      <c r="AD236" s="67">
        <v>44.914497615711298</v>
      </c>
      <c r="AE236" s="66">
        <v>0.21583803186338599</v>
      </c>
      <c r="AF236" s="68">
        <v>38.5314907980501</v>
      </c>
      <c r="AG236" s="66">
        <v>4.5510954769270003E-3</v>
      </c>
      <c r="AH236" s="67">
        <v>-1.38639618817251</v>
      </c>
      <c r="AI236" s="66">
        <v>5.6055458275295698E-2</v>
      </c>
      <c r="AJ236" s="67">
        <v>19.296288308483799</v>
      </c>
      <c r="AK236" s="66">
        <v>0.33720291313307799</v>
      </c>
      <c r="AL236" s="66">
        <v>2.9930174616310999E-2</v>
      </c>
      <c r="AM236" s="67">
        <v>52.549425167497198</v>
      </c>
      <c r="AN236" s="11"/>
      <c r="AO236" s="69">
        <v>1.9806787380730401E-2</v>
      </c>
      <c r="AP236" s="69">
        <v>-3.4994760831978097E-2</v>
      </c>
      <c r="AQ236" s="69">
        <v>6.1533913058156003E-2</v>
      </c>
      <c r="AR236" s="69">
        <v>-4.32798646152514E-2</v>
      </c>
      <c r="AS236" s="70">
        <v>8</v>
      </c>
      <c r="AT236" s="70">
        <v>4</v>
      </c>
      <c r="AU236" s="70">
        <v>7</v>
      </c>
      <c r="AV236" s="71">
        <v>5</v>
      </c>
      <c r="AW236" s="11"/>
      <c r="AX236" s="72">
        <v>9.52415350689262E-2</v>
      </c>
      <c r="AY236" s="73">
        <v>1.06046934671213</v>
      </c>
      <c r="AZ236" s="73">
        <v>1.1147347273072199</v>
      </c>
      <c r="BA236" s="73">
        <v>1.46799725053097</v>
      </c>
      <c r="BB236" s="64">
        <v>9.8042459255248092E-3</v>
      </c>
      <c r="BC236" s="74">
        <v>-13.066282406376599</v>
      </c>
      <c r="BD236" s="61">
        <v>43874</v>
      </c>
      <c r="BE236" s="61">
        <v>43913</v>
      </c>
      <c r="BF236" s="70">
        <v>90</v>
      </c>
      <c r="BG236" s="61">
        <v>44000</v>
      </c>
      <c r="BH236" s="11"/>
    </row>
    <row r="237" spans="1:60" x14ac:dyDescent="0.3">
      <c r="A237" s="11"/>
      <c r="B237" s="56" t="s">
        <v>844</v>
      </c>
      <c r="C237" s="56" t="s">
        <v>800</v>
      </c>
      <c r="D237" s="56" t="s">
        <v>785</v>
      </c>
      <c r="E237" s="57" t="s">
        <v>159</v>
      </c>
      <c r="F237" s="57" t="s">
        <v>140</v>
      </c>
      <c r="G237" s="58" t="s">
        <v>141</v>
      </c>
      <c r="H237" s="59" t="s">
        <v>178</v>
      </c>
      <c r="I237" s="60" t="s">
        <v>29</v>
      </c>
      <c r="J237" s="60" t="s">
        <v>801</v>
      </c>
      <c r="K237" s="11"/>
      <c r="L237" s="61">
        <v>44021</v>
      </c>
      <c r="M237" s="62">
        <v>1671.40090000071</v>
      </c>
      <c r="N237" s="63">
        <v>1671.40090000071</v>
      </c>
      <c r="O237" s="63">
        <v>1685.3523999992799</v>
      </c>
      <c r="P237" s="64">
        <f t="shared" si="3"/>
        <v>0.99172190931785187</v>
      </c>
      <c r="Q237" s="61">
        <v>44018</v>
      </c>
      <c r="R237" s="65">
        <v>737180.39500000002</v>
      </c>
      <c r="S237" s="65">
        <v>746802.22508300794</v>
      </c>
      <c r="T237" s="11"/>
      <c r="U237" s="66">
        <v>-4.9168891127919804E-3</v>
      </c>
      <c r="V237" s="67">
        <v>3.17052184263957</v>
      </c>
      <c r="W237" s="66">
        <v>3.7052293679153102E-2</v>
      </c>
      <c r="X237" s="67">
        <v>5.9836079165543197</v>
      </c>
      <c r="Y237" s="66">
        <v>4.7736028836880003E-2</v>
      </c>
      <c r="Z237" s="67">
        <v>22.457540495903199</v>
      </c>
      <c r="AA237" s="66">
        <v>0.141184616451937</v>
      </c>
      <c r="AB237" s="67">
        <v>34.343649796501303</v>
      </c>
      <c r="AC237" s="66">
        <v>0.25243206530110901</v>
      </c>
      <c r="AD237" s="67">
        <v>49.5291717903456</v>
      </c>
      <c r="AE237" s="66">
        <v>0.28799454718129702</v>
      </c>
      <c r="AF237" s="68">
        <v>45.7471423298703</v>
      </c>
      <c r="AG237" s="66">
        <v>4.9217329087696297E-3</v>
      </c>
      <c r="AH237" s="67">
        <v>-1.34933244498825</v>
      </c>
      <c r="AI237" s="66">
        <v>6.4660069523597499E-2</v>
      </c>
      <c r="AJ237" s="67">
        <v>20.156749433314001</v>
      </c>
      <c r="AK237" s="66">
        <v>0.61305664128507498</v>
      </c>
      <c r="AL237" s="66">
        <v>4.9722212883352802E-2</v>
      </c>
      <c r="AM237" s="67">
        <v>80.134797982638702</v>
      </c>
      <c r="AN237" s="11"/>
      <c r="AO237" s="69">
        <v>1.98485592536599E-2</v>
      </c>
      <c r="AP237" s="69">
        <v>-3.4955248805090398E-2</v>
      </c>
      <c r="AQ237" s="69">
        <v>6.28397019463591E-2</v>
      </c>
      <c r="AR237" s="69">
        <v>-4.2063514595647597E-2</v>
      </c>
      <c r="AS237" s="70">
        <v>8</v>
      </c>
      <c r="AT237" s="70">
        <v>4</v>
      </c>
      <c r="AU237" s="70">
        <v>7</v>
      </c>
      <c r="AV237" s="71">
        <v>5</v>
      </c>
      <c r="AW237" s="11"/>
      <c r="AX237" s="72">
        <v>9.5251607901736896E-2</v>
      </c>
      <c r="AY237" s="73">
        <v>1.25366071718418</v>
      </c>
      <c r="AZ237" s="73">
        <v>1.1904122818905301</v>
      </c>
      <c r="BA237" s="73">
        <v>1.74519066659013</v>
      </c>
      <c r="BB237" s="64">
        <v>9.8058999136174003E-3</v>
      </c>
      <c r="BC237" s="74">
        <v>-12.927190940419701</v>
      </c>
      <c r="BD237" s="61">
        <v>43874</v>
      </c>
      <c r="BE237" s="61">
        <v>43913</v>
      </c>
      <c r="BF237" s="70">
        <v>89</v>
      </c>
      <c r="BG237" s="61">
        <v>43999</v>
      </c>
      <c r="BH237" s="11"/>
    </row>
    <row r="238" spans="1:60" x14ac:dyDescent="0.3">
      <c r="A238" s="11"/>
      <c r="B238" s="56" t="s">
        <v>848</v>
      </c>
      <c r="C238" s="56" t="s">
        <v>803</v>
      </c>
      <c r="D238" s="56" t="s">
        <v>785</v>
      </c>
      <c r="E238" s="57" t="s">
        <v>163</v>
      </c>
      <c r="F238" s="57" t="s">
        <v>140</v>
      </c>
      <c r="G238" s="58" t="s">
        <v>141</v>
      </c>
      <c r="H238" s="59" t="s">
        <v>178</v>
      </c>
      <c r="I238" s="60" t="s">
        <v>29</v>
      </c>
      <c r="J238" s="60" t="s">
        <v>804</v>
      </c>
      <c r="K238" s="11"/>
      <c r="L238" s="61">
        <v>44021</v>
      </c>
      <c r="M238" s="62">
        <v>1923.90110000037</v>
      </c>
      <c r="N238" s="63">
        <v>1923.90110000037</v>
      </c>
      <c r="O238" s="63">
        <v>1940.1002999991199</v>
      </c>
      <c r="P238" s="64">
        <f t="shared" si="3"/>
        <v>0.99165032859447666</v>
      </c>
      <c r="Q238" s="61">
        <v>44018</v>
      </c>
      <c r="R238" s="65">
        <v>6486791.0959999999</v>
      </c>
      <c r="S238" s="65">
        <v>3147511.9009062499</v>
      </c>
      <c r="T238" s="11"/>
      <c r="U238" s="66">
        <v>-4.9407953301852103E-3</v>
      </c>
      <c r="V238" s="67">
        <v>3.1681312209002499</v>
      </c>
      <c r="W238" s="66">
        <v>3.63045183312352E-2</v>
      </c>
      <c r="X238" s="67">
        <v>5.9088303817625301</v>
      </c>
      <c r="Y238" s="66">
        <v>4.2436555209860699E-2</v>
      </c>
      <c r="Z238" s="67">
        <v>21.9275931332086</v>
      </c>
      <c r="AA238" s="66">
        <v>0.11847828671496199</v>
      </c>
      <c r="AB238" s="67">
        <v>32.073016822803801</v>
      </c>
      <c r="AC238" s="66">
        <v>0.19123543718713301</v>
      </c>
      <c r="AD238" s="67">
        <v>43.409508978947997</v>
      </c>
      <c r="AE238" s="66">
        <v>0.18866064484056599</v>
      </c>
      <c r="AF238" s="68">
        <v>35.813752095797099</v>
      </c>
      <c r="AG238" s="66">
        <v>4.7042839851201296E-3</v>
      </c>
      <c r="AH238" s="67">
        <v>-1.3710773373531999</v>
      </c>
      <c r="AI238" s="66">
        <v>5.8493812417509602E-2</v>
      </c>
      <c r="AJ238" s="67">
        <v>19.540123722719699</v>
      </c>
      <c r="AK238" s="66">
        <v>0.35464051597227803</v>
      </c>
      <c r="AL238" s="66">
        <v>3.7149871877773001E-2</v>
      </c>
      <c r="AM238" s="67">
        <v>42.213402570458101</v>
      </c>
      <c r="AN238" s="11"/>
      <c r="AO238" s="69">
        <v>1.982400187444E-2</v>
      </c>
      <c r="AP238" s="69">
        <v>-3.4978432779098498E-2</v>
      </c>
      <c r="AQ238" s="69">
        <v>6.20733217765519E-2</v>
      </c>
      <c r="AR238" s="69">
        <v>-4.2777186459716197E-2</v>
      </c>
      <c r="AS238" s="70">
        <v>8</v>
      </c>
      <c r="AT238" s="70">
        <v>4</v>
      </c>
      <c r="AU238" s="70">
        <v>7</v>
      </c>
      <c r="AV238" s="71">
        <v>5</v>
      </c>
      <c r="AW238" s="11"/>
      <c r="AX238" s="72">
        <v>9.5229141494492103E-2</v>
      </c>
      <c r="AY238" s="73">
        <v>1.0319509435667</v>
      </c>
      <c r="AZ238" s="73">
        <v>1.1040448994772301</v>
      </c>
      <c r="BA238" s="73">
        <v>1.4286496999229701</v>
      </c>
      <c r="BB238" s="64">
        <v>9.8031844061188204E-3</v>
      </c>
      <c r="BC238" s="74">
        <v>-13.0087991881883</v>
      </c>
      <c r="BD238" s="61">
        <v>43874</v>
      </c>
      <c r="BE238" s="61">
        <v>43913</v>
      </c>
      <c r="BF238" s="70">
        <v>90</v>
      </c>
      <c r="BG238" s="61">
        <v>44000</v>
      </c>
      <c r="BH238" s="11"/>
    </row>
    <row r="239" spans="1:60" x14ac:dyDescent="0.3">
      <c r="A239" s="11"/>
      <c r="B239" s="56" t="s">
        <v>851</v>
      </c>
      <c r="C239" s="56" t="s">
        <v>806</v>
      </c>
      <c r="D239" s="56" t="s">
        <v>807</v>
      </c>
      <c r="E239" s="57" t="s">
        <v>34</v>
      </c>
      <c r="F239" s="57" t="s">
        <v>140</v>
      </c>
      <c r="G239" s="58" t="s">
        <v>141</v>
      </c>
      <c r="H239" s="59" t="s">
        <v>186</v>
      </c>
      <c r="I239" s="60" t="s">
        <v>29</v>
      </c>
      <c r="J239" s="60" t="s">
        <v>808</v>
      </c>
      <c r="K239" s="11"/>
      <c r="L239" s="61">
        <v>44021</v>
      </c>
      <c r="M239" s="62">
        <v>1547.43730000034</v>
      </c>
      <c r="N239" s="63">
        <v>1547.43730000034</v>
      </c>
      <c r="O239" s="63">
        <v>1567.05450000055</v>
      </c>
      <c r="P239" s="64">
        <f t="shared" si="3"/>
        <v>0.98748148197768293</v>
      </c>
      <c r="Q239" s="61">
        <v>44018</v>
      </c>
      <c r="R239" s="65">
        <v>857316.53599999996</v>
      </c>
      <c r="S239" s="65">
        <v>717949.91058007802</v>
      </c>
      <c r="T239" s="11"/>
      <c r="U239" s="66">
        <v>-4.50804042702657E-3</v>
      </c>
      <c r="V239" s="67">
        <v>3.2114067112161102</v>
      </c>
      <c r="W239" s="66">
        <v>5.2751483435713502E-2</v>
      </c>
      <c r="X239" s="67">
        <v>7.5535268922103604</v>
      </c>
      <c r="Y239" s="66">
        <v>3.8092598793809898E-2</v>
      </c>
      <c r="Z239" s="67">
        <v>21.493197491596199</v>
      </c>
      <c r="AA239" s="66">
        <v>0.16082517272123401</v>
      </c>
      <c r="AB239" s="67">
        <v>36.307705423445398</v>
      </c>
      <c r="AC239" s="66">
        <v>0.24431956160871801</v>
      </c>
      <c r="AD239" s="67">
        <v>48.717921421106396</v>
      </c>
      <c r="AE239" s="66">
        <v>0.26604665638675201</v>
      </c>
      <c r="AF239" s="68">
        <v>43.552353250386702</v>
      </c>
      <c r="AG239" s="66">
        <v>8.9088138975057501E-3</v>
      </c>
      <c r="AH239" s="67">
        <v>-0.95062434611463698</v>
      </c>
      <c r="AI239" s="66">
        <v>7.1459962298831697E-2</v>
      </c>
      <c r="AJ239" s="67">
        <v>20.836738710844699</v>
      </c>
      <c r="AK239" s="66">
        <v>0.53141866080870404</v>
      </c>
      <c r="AL239" s="66">
        <v>4.9002905572706403E-2</v>
      </c>
      <c r="AM239" s="67">
        <v>55.749911220394999</v>
      </c>
      <c r="AN239" s="11"/>
      <c r="AO239" s="69">
        <v>3.6382112119099502E-2</v>
      </c>
      <c r="AP239" s="69">
        <v>-4.8160906413613702E-2</v>
      </c>
      <c r="AQ239" s="69">
        <v>7.8060805690256502E-2</v>
      </c>
      <c r="AR239" s="69">
        <v>-7.2592301976328599E-2</v>
      </c>
      <c r="AS239" s="70">
        <v>8</v>
      </c>
      <c r="AT239" s="70">
        <v>4</v>
      </c>
      <c r="AU239" s="70">
        <v>7</v>
      </c>
      <c r="AV239" s="71">
        <v>5</v>
      </c>
      <c r="AW239" s="11"/>
      <c r="AX239" s="72">
        <v>0.14226867433506399</v>
      </c>
      <c r="AY239" s="73">
        <v>1.03139869559709</v>
      </c>
      <c r="AZ239" s="73">
        <v>1.35103690406868</v>
      </c>
      <c r="BA239" s="73">
        <v>1.4395348321249899</v>
      </c>
      <c r="BB239" s="64">
        <v>1.4637571401526699E-2</v>
      </c>
      <c r="BC239" s="74">
        <v>-19.689081031800001</v>
      </c>
      <c r="BD239" s="61">
        <v>43881</v>
      </c>
      <c r="BE239" s="61">
        <v>43910</v>
      </c>
      <c r="BF239" s="70">
        <v>97</v>
      </c>
      <c r="BG239" s="61">
        <v>44018</v>
      </c>
      <c r="BH239" s="11"/>
    </row>
    <row r="240" spans="1:60" x14ac:dyDescent="0.3">
      <c r="A240" s="11"/>
      <c r="B240" s="56" t="s">
        <v>854</v>
      </c>
      <c r="C240" s="56" t="s">
        <v>810</v>
      </c>
      <c r="D240" s="56" t="s">
        <v>807</v>
      </c>
      <c r="E240" s="57" t="s">
        <v>73</v>
      </c>
      <c r="F240" s="57" t="s">
        <v>140</v>
      </c>
      <c r="G240" s="58" t="s">
        <v>141</v>
      </c>
      <c r="H240" s="59" t="s">
        <v>186</v>
      </c>
      <c r="I240" s="60" t="s">
        <v>29</v>
      </c>
      <c r="J240" s="60" t="s">
        <v>811</v>
      </c>
      <c r="K240" s="11"/>
      <c r="L240" s="61">
        <v>44021</v>
      </c>
      <c r="M240" s="62">
        <v>1360.93249999918</v>
      </c>
      <c r="N240" s="63">
        <v>1360.93249999918</v>
      </c>
      <c r="O240" s="63">
        <v>1377.95940000005</v>
      </c>
      <c r="P240" s="64">
        <f t="shared" si="3"/>
        <v>0.98764339500795928</v>
      </c>
      <c r="Q240" s="61">
        <v>44018</v>
      </c>
      <c r="R240" s="65">
        <v>270365.31099999999</v>
      </c>
      <c r="S240" s="65">
        <v>264888.59207641601</v>
      </c>
      <c r="T240" s="11"/>
      <c r="U240" s="66">
        <v>-4.45362678237871E-3</v>
      </c>
      <c r="V240" s="67">
        <v>3.2168480756808999</v>
      </c>
      <c r="W240" s="66">
        <v>5.4479139724207898E-2</v>
      </c>
      <c r="X240" s="67">
        <v>7.7262925210597997</v>
      </c>
      <c r="Y240" s="66">
        <v>4.8125276050996001E-2</v>
      </c>
      <c r="Z240" s="67">
        <v>22.4964652173221</v>
      </c>
      <c r="AA240" s="66">
        <v>0.17796762375830399</v>
      </c>
      <c r="AB240" s="67">
        <v>38.021950527152498</v>
      </c>
      <c r="AC240" s="66">
        <v>0.275386582659849</v>
      </c>
      <c r="AD240" s="67">
        <v>51.824623526248601</v>
      </c>
      <c r="AE240" s="66">
        <v>0.310771250402613</v>
      </c>
      <c r="AF240" s="68">
        <v>48.024812651972802</v>
      </c>
      <c r="AG240" s="66">
        <v>9.4052906133583695E-3</v>
      </c>
      <c r="AH240" s="67">
        <v>-0.90097667452937502</v>
      </c>
      <c r="AI240" s="66">
        <v>8.2081245194858599E-2</v>
      </c>
      <c r="AJ240" s="67">
        <v>21.8988670004474</v>
      </c>
      <c r="AK240" s="66">
        <v>0.39914309800602499</v>
      </c>
      <c r="AL240" s="66">
        <v>3.4674074891881901E-2</v>
      </c>
      <c r="AM240" s="67">
        <v>58.743443654791903</v>
      </c>
      <c r="AN240" s="11"/>
      <c r="AO240" s="69">
        <v>3.6438722438106197E-2</v>
      </c>
      <c r="AP240" s="69">
        <v>-4.8108914432305E-2</v>
      </c>
      <c r="AQ240" s="69">
        <v>7.9829816462734002E-2</v>
      </c>
      <c r="AR240" s="69">
        <v>-7.1020183682776405E-2</v>
      </c>
      <c r="AS240" s="70">
        <v>9</v>
      </c>
      <c r="AT240" s="70">
        <v>3</v>
      </c>
      <c r="AU240" s="70">
        <v>7</v>
      </c>
      <c r="AV240" s="71">
        <v>5</v>
      </c>
      <c r="AW240" s="11"/>
      <c r="AX240" s="72">
        <v>0.14226710599148601</v>
      </c>
      <c r="AY240" s="73">
        <v>1.1435887643965501</v>
      </c>
      <c r="AZ240" s="73">
        <v>1.4195595560468099</v>
      </c>
      <c r="BA240" s="73">
        <v>1.6026510403935399</v>
      </c>
      <c r="BB240" s="64">
        <v>1.4638736475771999E-2</v>
      </c>
      <c r="BC240" s="74">
        <v>-19.5617129201128</v>
      </c>
      <c r="BD240" s="61">
        <v>43881</v>
      </c>
      <c r="BE240" s="61">
        <v>43910</v>
      </c>
      <c r="BF240" s="70">
        <v>88</v>
      </c>
      <c r="BG240" s="61">
        <v>44005</v>
      </c>
      <c r="BH240" s="11"/>
    </row>
    <row r="241" spans="1:60" x14ac:dyDescent="0.3">
      <c r="A241" s="11"/>
      <c r="B241" s="56" t="s">
        <v>857</v>
      </c>
      <c r="C241" s="56" t="s">
        <v>813</v>
      </c>
      <c r="D241" s="56" t="s">
        <v>807</v>
      </c>
      <c r="E241" s="57" t="s">
        <v>48</v>
      </c>
      <c r="F241" s="57" t="s">
        <v>140</v>
      </c>
      <c r="G241" s="58" t="s">
        <v>141</v>
      </c>
      <c r="H241" s="59" t="s">
        <v>186</v>
      </c>
      <c r="I241" s="60" t="s">
        <v>29</v>
      </c>
      <c r="J241" s="60" t="s">
        <v>814</v>
      </c>
      <c r="K241" s="11"/>
      <c r="L241" s="61">
        <v>44021</v>
      </c>
      <c r="M241" s="62">
        <v>1543.8981999997</v>
      </c>
      <c r="N241" s="63">
        <v>1543.8981999997</v>
      </c>
      <c r="O241" s="63">
        <v>1563.3296000007499</v>
      </c>
      <c r="P241" s="64">
        <f t="shared" si="3"/>
        <v>0.98757050336599483</v>
      </c>
      <c r="Q241" s="61">
        <v>44018</v>
      </c>
      <c r="R241" s="65">
        <v>266999.658</v>
      </c>
      <c r="S241" s="65">
        <v>161984.596936035</v>
      </c>
      <c r="T241" s="11"/>
      <c r="U241" s="66">
        <v>-4.4781448232242803E-3</v>
      </c>
      <c r="V241" s="67">
        <v>3.2143962715963399</v>
      </c>
      <c r="W241" s="66">
        <v>5.3701435168477502E-2</v>
      </c>
      <c r="X241" s="67">
        <v>7.6485220654867598</v>
      </c>
      <c r="Y241" s="66">
        <v>4.3786979047581602E-2</v>
      </c>
      <c r="Z241" s="67">
        <v>22.062635516980698</v>
      </c>
      <c r="AA241" s="66">
        <v>0.17368337149673599</v>
      </c>
      <c r="AB241" s="67">
        <v>37.593525300966597</v>
      </c>
      <c r="AC241" s="66">
        <v>0.27201975122094202</v>
      </c>
      <c r="AD241" s="67">
        <v>51.487940382328802</v>
      </c>
      <c r="AE241" s="66">
        <v>0.30862651947070802</v>
      </c>
      <c r="AF241" s="68">
        <v>47.8103395588114</v>
      </c>
      <c r="AG241" s="66">
        <v>9.1819387398572906E-3</v>
      </c>
      <c r="AH241" s="67">
        <v>-0.923311861879483</v>
      </c>
      <c r="AI241" s="66">
        <v>7.7628951097722207E-2</v>
      </c>
      <c r="AJ241" s="67">
        <v>21.453637590748301</v>
      </c>
      <c r="AK241" s="66">
        <v>0.40586989382456501</v>
      </c>
      <c r="AL241" s="66">
        <v>3.5177850681065999E-2</v>
      </c>
      <c r="AM241" s="67">
        <v>59.416123236645902</v>
      </c>
      <c r="AN241" s="11"/>
      <c r="AO241" s="69">
        <v>3.6413199915841701E-2</v>
      </c>
      <c r="AP241" s="69">
        <v>-4.8132256741155302E-2</v>
      </c>
      <c r="AQ241" s="69">
        <v>7.9033438014448607E-2</v>
      </c>
      <c r="AR241" s="69">
        <v>-7.1727772286976701E-2</v>
      </c>
      <c r="AS241" s="70">
        <v>9</v>
      </c>
      <c r="AT241" s="70">
        <v>3</v>
      </c>
      <c r="AU241" s="70">
        <v>7</v>
      </c>
      <c r="AV241" s="71">
        <v>5</v>
      </c>
      <c r="AW241" s="11"/>
      <c r="AX241" s="72">
        <v>0.14227374116599101</v>
      </c>
      <c r="AY241" s="73">
        <v>1.1157460557697001</v>
      </c>
      <c r="AZ241" s="73">
        <v>1.4022976544984</v>
      </c>
      <c r="BA241" s="73">
        <v>1.5614976882006899</v>
      </c>
      <c r="BB241" s="64">
        <v>1.46388459690934E-2</v>
      </c>
      <c r="BC241" s="74">
        <v>-19.6190421722713</v>
      </c>
      <c r="BD241" s="61">
        <v>43881</v>
      </c>
      <c r="BE241" s="61">
        <v>43910</v>
      </c>
      <c r="BF241" s="70">
        <v>95</v>
      </c>
      <c r="BG241" s="61">
        <v>44014</v>
      </c>
      <c r="BH241" s="11"/>
    </row>
    <row r="242" spans="1:60" x14ac:dyDescent="0.3">
      <c r="A242" s="11"/>
      <c r="B242" s="56" t="s">
        <v>860</v>
      </c>
      <c r="C242" s="56" t="s">
        <v>816</v>
      </c>
      <c r="D242" s="56" t="s">
        <v>807</v>
      </c>
      <c r="E242" s="57" t="s">
        <v>152</v>
      </c>
      <c r="F242" s="57" t="s">
        <v>140</v>
      </c>
      <c r="G242" s="58" t="s">
        <v>141</v>
      </c>
      <c r="H242" s="59" t="s">
        <v>186</v>
      </c>
      <c r="I242" s="60" t="s">
        <v>29</v>
      </c>
      <c r="J242" s="60" t="s">
        <v>817</v>
      </c>
      <c r="K242" s="11"/>
      <c r="L242" s="61">
        <v>44021</v>
      </c>
      <c r="M242" s="62">
        <v>1729.66139999963</v>
      </c>
      <c r="N242" s="63">
        <v>1729.66139999963</v>
      </c>
      <c r="O242" s="63">
        <v>1751.3732999991601</v>
      </c>
      <c r="P242" s="64">
        <f t="shared" si="3"/>
        <v>0.98760292851356113</v>
      </c>
      <c r="Q242" s="61">
        <v>44018</v>
      </c>
      <c r="R242" s="65">
        <v>498990.47700000001</v>
      </c>
      <c r="S242" s="65">
        <v>338091.72496630898</v>
      </c>
      <c r="T242" s="11"/>
      <c r="U242" s="66">
        <v>-4.4672485901173804E-3</v>
      </c>
      <c r="V242" s="67">
        <v>3.21548589490703</v>
      </c>
      <c r="W242" s="66">
        <v>5.4046869781814201E-2</v>
      </c>
      <c r="X242" s="67">
        <v>7.68306552682043</v>
      </c>
      <c r="Y242" s="66">
        <v>4.5865208989198401E-2</v>
      </c>
      <c r="Z242" s="67">
        <v>22.2704585111351</v>
      </c>
      <c r="AA242" s="66">
        <v>0.17839348892448501</v>
      </c>
      <c r="AB242" s="67">
        <v>38.064537043741403</v>
      </c>
      <c r="AC242" s="66">
        <v>0.28224297374981699</v>
      </c>
      <c r="AD242" s="67">
        <v>52.510262635245503</v>
      </c>
      <c r="AE242" s="66">
        <v>0.32445975775423003</v>
      </c>
      <c r="AF242" s="68">
        <v>49.3936633871635</v>
      </c>
      <c r="AG242" s="66">
        <v>9.2811356207675999E-3</v>
      </c>
      <c r="AH242" s="67">
        <v>-0.91339217378845206</v>
      </c>
      <c r="AI242" s="66">
        <v>7.9880810264512506E-2</v>
      </c>
      <c r="AJ242" s="67">
        <v>21.678823507419999</v>
      </c>
      <c r="AK242" s="66">
        <v>0.46033231174456901</v>
      </c>
      <c r="AL242" s="66">
        <v>3.9178671057015897E-2</v>
      </c>
      <c r="AM242" s="67">
        <v>64.862365028588101</v>
      </c>
      <c r="AN242" s="11"/>
      <c r="AO242" s="69">
        <v>3.6424572261239498E-2</v>
      </c>
      <c r="AP242" s="69">
        <v>-4.8121900811602197E-2</v>
      </c>
      <c r="AQ242" s="69">
        <v>7.9387321526155602E-2</v>
      </c>
      <c r="AR242" s="69">
        <v>-7.1413367363711594E-2</v>
      </c>
      <c r="AS242" s="70">
        <v>9</v>
      </c>
      <c r="AT242" s="70">
        <v>3</v>
      </c>
      <c r="AU242" s="70">
        <v>7</v>
      </c>
      <c r="AV242" s="71">
        <v>5</v>
      </c>
      <c r="AW242" s="11"/>
      <c r="AX242" s="72">
        <v>0.142275890445308</v>
      </c>
      <c r="AY242" s="73">
        <v>1.14663082920924</v>
      </c>
      <c r="AZ242" s="73">
        <v>1.4210662220339101</v>
      </c>
      <c r="BA242" s="73">
        <v>1.60630901544937</v>
      </c>
      <c r="BB242" s="64">
        <v>1.4639341372203501E-2</v>
      </c>
      <c r="BC242" s="74">
        <v>-19.593557529209601</v>
      </c>
      <c r="BD242" s="61">
        <v>43881</v>
      </c>
      <c r="BE242" s="61">
        <v>43910</v>
      </c>
      <c r="BF242" s="70">
        <v>88</v>
      </c>
      <c r="BG242" s="61">
        <v>44005</v>
      </c>
      <c r="BH242" s="11"/>
    </row>
    <row r="243" spans="1:60" x14ac:dyDescent="0.3">
      <c r="A243" s="11"/>
      <c r="B243" s="56" t="s">
        <v>864</v>
      </c>
      <c r="C243" s="56" t="s">
        <v>819</v>
      </c>
      <c r="D243" s="56" t="s">
        <v>807</v>
      </c>
      <c r="E243" s="57" t="s">
        <v>87</v>
      </c>
      <c r="F243" s="57" t="s">
        <v>140</v>
      </c>
      <c r="G243" s="58" t="s">
        <v>141</v>
      </c>
      <c r="H243" s="59" t="s">
        <v>186</v>
      </c>
      <c r="I243" s="60" t="s">
        <v>29</v>
      </c>
      <c r="J243" s="60" t="s">
        <v>820</v>
      </c>
      <c r="K243" s="11"/>
      <c r="L243" s="61">
        <v>44021</v>
      </c>
      <c r="M243" s="62">
        <v>1577.7497000005101</v>
      </c>
      <c r="N243" s="63">
        <v>1577.7497000005101</v>
      </c>
      <c r="O243" s="63">
        <v>1597.4891999997201</v>
      </c>
      <c r="P243" s="64">
        <f t="shared" si="3"/>
        <v>0.98764342194037147</v>
      </c>
      <c r="Q243" s="61">
        <v>44018</v>
      </c>
      <c r="R243" s="65">
        <v>557506.60800000001</v>
      </c>
      <c r="S243" s="65">
        <v>255404.74838574199</v>
      </c>
      <c r="T243" s="11"/>
      <c r="U243" s="66">
        <v>-4.4536628065543499E-3</v>
      </c>
      <c r="V243" s="67">
        <v>3.2168444732633401</v>
      </c>
      <c r="W243" s="66">
        <v>5.4478891170219902E-2</v>
      </c>
      <c r="X243" s="67">
        <v>7.7262676656610001</v>
      </c>
      <c r="Y243" s="66">
        <v>4.7953539467926E-2</v>
      </c>
      <c r="Z243" s="67">
        <v>22.4792915590224</v>
      </c>
      <c r="AA243" s="66">
        <v>0.17487400679237899</v>
      </c>
      <c r="AB243" s="67">
        <v>37.712588830560001</v>
      </c>
      <c r="AC243" s="66">
        <v>0.26569266673876002</v>
      </c>
      <c r="AD243" s="67">
        <v>50.855231934110599</v>
      </c>
      <c r="AE243" s="66">
        <v>0.29428466261568198</v>
      </c>
      <c r="AF243" s="68">
        <v>46.376153873279698</v>
      </c>
      <c r="AG243" s="66">
        <v>9.4052079875837098E-3</v>
      </c>
      <c r="AH243" s="67">
        <v>-0.90098493710684102</v>
      </c>
      <c r="AI243" s="66">
        <v>8.1770927394245504E-2</v>
      </c>
      <c r="AJ243" s="67">
        <v>21.867835220385999</v>
      </c>
      <c r="AK243" s="66">
        <v>0.33732534879527498</v>
      </c>
      <c r="AL243" s="66">
        <v>2.9939744890725699E-2</v>
      </c>
      <c r="AM243" s="67">
        <v>52.5616687337169</v>
      </c>
      <c r="AN243" s="11"/>
      <c r="AO243" s="69">
        <v>3.6438723564060603E-2</v>
      </c>
      <c r="AP243" s="69">
        <v>-4.8108843518130003E-2</v>
      </c>
      <c r="AQ243" s="69">
        <v>7.9829672638879898E-2</v>
      </c>
      <c r="AR243" s="69">
        <v>-7.1019861704407994E-2</v>
      </c>
      <c r="AS243" s="70">
        <v>8</v>
      </c>
      <c r="AT243" s="70">
        <v>4</v>
      </c>
      <c r="AU243" s="70">
        <v>7</v>
      </c>
      <c r="AV243" s="71">
        <v>5</v>
      </c>
      <c r="AW243" s="11"/>
      <c r="AX243" s="72">
        <v>0.14226458872726699</v>
      </c>
      <c r="AY243" s="73">
        <v>1.1231825480354001</v>
      </c>
      <c r="AZ243" s="73">
        <v>1.40734503010935</v>
      </c>
      <c r="BA243" s="73">
        <v>1.5734111959991399</v>
      </c>
      <c r="BB243" s="64">
        <v>1.46384614651652E-2</v>
      </c>
      <c r="BC243" s="74">
        <v>-19.561698142904799</v>
      </c>
      <c r="BD243" s="61">
        <v>43881</v>
      </c>
      <c r="BE243" s="61">
        <v>43910</v>
      </c>
      <c r="BF243" s="70">
        <v>88</v>
      </c>
      <c r="BG243" s="61">
        <v>44005</v>
      </c>
      <c r="BH243" s="11"/>
    </row>
    <row r="244" spans="1:60" x14ac:dyDescent="0.3">
      <c r="A244" s="11"/>
      <c r="B244" s="56" t="s">
        <v>867</v>
      </c>
      <c r="C244" s="56" t="s">
        <v>822</v>
      </c>
      <c r="D244" s="56" t="s">
        <v>807</v>
      </c>
      <c r="E244" s="57" t="s">
        <v>159</v>
      </c>
      <c r="F244" s="57" t="s">
        <v>140</v>
      </c>
      <c r="G244" s="58" t="s">
        <v>141</v>
      </c>
      <c r="H244" s="59" t="s">
        <v>186</v>
      </c>
      <c r="I244" s="60" t="s">
        <v>29</v>
      </c>
      <c r="J244" s="60" t="s">
        <v>823</v>
      </c>
      <c r="K244" s="11"/>
      <c r="L244" s="61">
        <v>44021</v>
      </c>
      <c r="M244" s="62">
        <v>1835.42659999989</v>
      </c>
      <c r="N244" s="63">
        <v>1835.42659999989</v>
      </c>
      <c r="O244" s="63">
        <v>1858.54230000079</v>
      </c>
      <c r="P244" s="64">
        <f t="shared" si="3"/>
        <v>0.9875624568776884</v>
      </c>
      <c r="Q244" s="61">
        <v>44018</v>
      </c>
      <c r="R244" s="65">
        <v>77933.274000000005</v>
      </c>
      <c r="S244" s="65">
        <v>75526.662302856494</v>
      </c>
      <c r="T244" s="11"/>
      <c r="U244" s="66">
        <v>-4.4808560060118898E-3</v>
      </c>
      <c r="V244" s="67">
        <v>3.2141251533175801</v>
      </c>
      <c r="W244" s="66">
        <v>5.3614806787663803E-2</v>
      </c>
      <c r="X244" s="67">
        <v>7.6398592274053998</v>
      </c>
      <c r="Y244" s="66">
        <v>4.3781489212051397E-2</v>
      </c>
      <c r="Z244" s="67">
        <v>22.062086533434901</v>
      </c>
      <c r="AA244" s="66">
        <v>0.181794650927186</v>
      </c>
      <c r="AB244" s="67">
        <v>38.404653244011598</v>
      </c>
      <c r="AC244" s="66">
        <v>0.29886937585804801</v>
      </c>
      <c r="AD244" s="67">
        <v>54.172902846068602</v>
      </c>
      <c r="AE244" s="66">
        <v>0.355193066805368</v>
      </c>
      <c r="AF244" s="68">
        <v>52.466994292277398</v>
      </c>
      <c r="AG244" s="66">
        <v>9.1569466476357792E-3</v>
      </c>
      <c r="AH244" s="67">
        <v>-0.92581107110163396</v>
      </c>
      <c r="AI244" s="66">
        <v>7.7994351095185294E-2</v>
      </c>
      <c r="AJ244" s="67">
        <v>21.490177590487299</v>
      </c>
      <c r="AK244" s="66">
        <v>0.59448410664510498</v>
      </c>
      <c r="AL244" s="66">
        <v>4.8489173752386698E-2</v>
      </c>
      <c r="AM244" s="67">
        <v>78.277544518699898</v>
      </c>
      <c r="AN244" s="11"/>
      <c r="AO244" s="69">
        <v>3.6410415301361403E-2</v>
      </c>
      <c r="AP244" s="69">
        <v>-4.8134873943126898E-2</v>
      </c>
      <c r="AQ244" s="69">
        <v>7.8944849788968E-2</v>
      </c>
      <c r="AR244" s="69">
        <v>-7.1806437227714903E-2</v>
      </c>
      <c r="AS244" s="70">
        <v>9</v>
      </c>
      <c r="AT244" s="70">
        <v>3</v>
      </c>
      <c r="AU244" s="70">
        <v>7</v>
      </c>
      <c r="AV244" s="71">
        <v>5</v>
      </c>
      <c r="AW244" s="11"/>
      <c r="AX244" s="72">
        <v>0.142290856290056</v>
      </c>
      <c r="AY244" s="73">
        <v>1.1692240838783601</v>
      </c>
      <c r="AZ244" s="73">
        <v>1.43429832223956</v>
      </c>
      <c r="BA244" s="73">
        <v>1.6380089749855</v>
      </c>
      <c r="BB244" s="64">
        <v>1.4640604572923601E-2</v>
      </c>
      <c r="BC244" s="74">
        <v>-19.625401336525101</v>
      </c>
      <c r="BD244" s="61">
        <v>43881</v>
      </c>
      <c r="BE244" s="61">
        <v>43910</v>
      </c>
      <c r="BF244" s="70">
        <v>95</v>
      </c>
      <c r="BG244" s="61">
        <v>44014</v>
      </c>
      <c r="BH244" s="11"/>
    </row>
    <row r="245" spans="1:60" x14ac:dyDescent="0.3">
      <c r="A245" s="11"/>
      <c r="B245" s="56" t="s">
        <v>870</v>
      </c>
      <c r="C245" s="56" t="s">
        <v>825</v>
      </c>
      <c r="D245" s="56" t="s">
        <v>807</v>
      </c>
      <c r="E245" s="57" t="s">
        <v>163</v>
      </c>
      <c r="F245" s="57" t="s">
        <v>140</v>
      </c>
      <c r="G245" s="58" t="s">
        <v>141</v>
      </c>
      <c r="H245" s="59" t="s">
        <v>186</v>
      </c>
      <c r="I245" s="60" t="s">
        <v>29</v>
      </c>
      <c r="J245" s="60" t="s">
        <v>826</v>
      </c>
      <c r="K245" s="11"/>
      <c r="L245" s="61">
        <v>44021</v>
      </c>
      <c r="M245" s="62">
        <v>997.28710000030696</v>
      </c>
      <c r="N245" s="63">
        <v>997.28710000030696</v>
      </c>
      <c r="O245" s="63">
        <v>1009.92989999987</v>
      </c>
      <c r="P245" s="64">
        <f t="shared" si="3"/>
        <v>0.98748150738029972</v>
      </c>
      <c r="Q245" s="61">
        <v>44018</v>
      </c>
      <c r="R245" s="65">
        <v>3443330.477</v>
      </c>
      <c r="S245" s="65">
        <v>2050411.3734472699</v>
      </c>
      <c r="T245" s="11"/>
      <c r="U245" s="66">
        <v>-4.5080705958753199E-3</v>
      </c>
      <c r="V245" s="67">
        <v>3.2114036943312398</v>
      </c>
      <c r="W245" s="66">
        <v>5.2751635756067103E-2</v>
      </c>
      <c r="X245" s="67">
        <v>7.5535421242457197</v>
      </c>
      <c r="Y245" s="66">
        <v>3.7581904538456001E-2</v>
      </c>
      <c r="Z245" s="67">
        <v>21.4421280660608</v>
      </c>
      <c r="AA245" s="66">
        <v>0.15136441276263199</v>
      </c>
      <c r="AB245" s="67">
        <v>35.361629427585299</v>
      </c>
      <c r="AC245" s="66">
        <v>0.21579722975555299</v>
      </c>
      <c r="AD245" s="67">
        <v>45.865688235790003</v>
      </c>
      <c r="AE245" s="66">
        <v>0.218502738520328</v>
      </c>
      <c r="AF245" s="68">
        <v>38.797961463744301</v>
      </c>
      <c r="AG245" s="66">
        <v>8.90882160820183E-3</v>
      </c>
      <c r="AH245" s="67">
        <v>-0.95062357504502903</v>
      </c>
      <c r="AI245" s="66">
        <v>7.0537677071115495E-2</v>
      </c>
      <c r="AJ245" s="67">
        <v>20.744510188087599</v>
      </c>
      <c r="AK245" s="66">
        <v>0.34009742135647703</v>
      </c>
      <c r="AL245" s="66">
        <v>3.5805447123493699E-2</v>
      </c>
      <c r="AM245" s="67">
        <v>40.759093108877998</v>
      </c>
      <c r="AN245" s="11"/>
      <c r="AO245" s="69">
        <v>3.6382036443683298E-2</v>
      </c>
      <c r="AP245" s="69">
        <v>-4.8160856937101898E-2</v>
      </c>
      <c r="AQ245" s="69">
        <v>7.8060967354758801E-2</v>
      </c>
      <c r="AR245" s="69">
        <v>-7.2592471917232601E-2</v>
      </c>
      <c r="AS245" s="70">
        <v>8</v>
      </c>
      <c r="AT245" s="70">
        <v>4</v>
      </c>
      <c r="AU245" s="70">
        <v>7</v>
      </c>
      <c r="AV245" s="71">
        <v>5</v>
      </c>
      <c r="AW245" s="11"/>
      <c r="AX245" s="72">
        <v>0.14225147963094101</v>
      </c>
      <c r="AY245" s="73">
        <v>0.96887912594502301</v>
      </c>
      <c r="AZ245" s="73">
        <v>1.3135640964865201</v>
      </c>
      <c r="BA245" s="73">
        <v>1.3504902391323399</v>
      </c>
      <c r="BB245" s="64">
        <v>1.4635736313648499E-2</v>
      </c>
      <c r="BC245" s="74">
        <v>-19.689067727187599</v>
      </c>
      <c r="BD245" s="61">
        <v>43881</v>
      </c>
      <c r="BE245" s="61">
        <v>43910</v>
      </c>
      <c r="BF245" s="70">
        <v>97</v>
      </c>
      <c r="BG245" s="61">
        <v>44018</v>
      </c>
      <c r="BH245" s="11"/>
    </row>
    <row r="246" spans="1:60" x14ac:dyDescent="0.3">
      <c r="A246" s="11"/>
      <c r="B246" s="56" t="s">
        <v>874</v>
      </c>
      <c r="C246" s="56" t="s">
        <v>828</v>
      </c>
      <c r="D246" s="56" t="s">
        <v>829</v>
      </c>
      <c r="E246" s="57" t="s">
        <v>73</v>
      </c>
      <c r="F246" s="57" t="s">
        <v>140</v>
      </c>
      <c r="G246" s="58" t="s">
        <v>36</v>
      </c>
      <c r="H246" s="59" t="s">
        <v>830</v>
      </c>
      <c r="I246" s="60" t="s">
        <v>29</v>
      </c>
      <c r="J246" s="60" t="s">
        <v>831</v>
      </c>
      <c r="K246" s="11"/>
      <c r="L246" s="61">
        <v>44021</v>
      </c>
      <c r="M246" s="62">
        <v>863.50789999961899</v>
      </c>
      <c r="N246" s="63">
        <v>863.50789999961899</v>
      </c>
      <c r="O246" s="63">
        <v>1130.2202000003299</v>
      </c>
      <c r="P246" s="64">
        <f t="shared" si="3"/>
        <v>0.76401740121028361</v>
      </c>
      <c r="Q246" s="61">
        <v>43843</v>
      </c>
      <c r="R246" s="65">
        <v>7695.0770000000002</v>
      </c>
      <c r="S246" s="65">
        <v>29978.256861633301</v>
      </c>
      <c r="T246" s="11"/>
      <c r="U246" s="66">
        <v>-1.93873356201948E-2</v>
      </c>
      <c r="V246" s="67">
        <v>1.7234771918992899</v>
      </c>
      <c r="W246" s="66">
        <v>-2.1392936664597101E-2</v>
      </c>
      <c r="X246" s="67">
        <v>0.139084882175666</v>
      </c>
      <c r="Y246" s="66">
        <v>-0.22317050230514701</v>
      </c>
      <c r="Z246" s="67">
        <v>-4.6331126182922198</v>
      </c>
      <c r="AA246" s="66">
        <v>-0.137655058389064</v>
      </c>
      <c r="AB246" s="67">
        <v>6.4596823123865796</v>
      </c>
      <c r="AC246" s="66">
        <v>-0.14305305718429701</v>
      </c>
      <c r="AD246" s="67">
        <v>9.9806595418049309</v>
      </c>
      <c r="AE246" s="66">
        <v>-0.10353285799734301</v>
      </c>
      <c r="AF246" s="68">
        <v>6.5944018119771499</v>
      </c>
      <c r="AG246" s="66">
        <v>-1.23867414686174E-2</v>
      </c>
      <c r="AH246" s="67">
        <v>-3.08017988272695</v>
      </c>
      <c r="AI246" s="66">
        <v>-0.21078039440995799</v>
      </c>
      <c r="AJ246" s="67">
        <v>-7.3872969600342904</v>
      </c>
      <c r="AK246" s="66">
        <v>-0.13649210000046899</v>
      </c>
      <c r="AL246" s="66">
        <v>-1.51097009038494E-2</v>
      </c>
      <c r="AM246" s="67">
        <v>-7.1241203239915203</v>
      </c>
      <c r="AN246" s="11"/>
      <c r="AO246" s="69">
        <v>7.4540844603688997E-2</v>
      </c>
      <c r="AP246" s="69">
        <v>-0.11588817691605099</v>
      </c>
      <c r="AQ246" s="69">
        <v>8.5704557357530603E-2</v>
      </c>
      <c r="AR246" s="69">
        <v>-0.24995827179111099</v>
      </c>
      <c r="AS246" s="70">
        <v>7</v>
      </c>
      <c r="AT246" s="70">
        <v>5</v>
      </c>
      <c r="AU246" s="70">
        <v>7</v>
      </c>
      <c r="AV246" s="71">
        <v>5</v>
      </c>
      <c r="AW246" s="11"/>
      <c r="AX246" s="72">
        <v>0.27555791638908</v>
      </c>
      <c r="AY246" s="73">
        <v>-0.35011210663697101</v>
      </c>
      <c r="AZ246" s="73">
        <v>0.29823560425711498</v>
      </c>
      <c r="BA246" s="73">
        <v>-0.440202405641685</v>
      </c>
      <c r="BB246" s="64">
        <v>2.78919189556837E-2</v>
      </c>
      <c r="BC246" s="74">
        <v>-41.305880040046802</v>
      </c>
      <c r="BD246" s="61">
        <v>43843</v>
      </c>
      <c r="BE246" s="61">
        <v>43913</v>
      </c>
      <c r="BF246" s="70"/>
      <c r="BG246" s="61"/>
      <c r="BH246" s="11"/>
    </row>
    <row r="247" spans="1:60" x14ac:dyDescent="0.3">
      <c r="A247" s="11"/>
      <c r="B247" s="56" t="s">
        <v>878</v>
      </c>
      <c r="C247" s="56" t="s">
        <v>833</v>
      </c>
      <c r="D247" s="56" t="s">
        <v>829</v>
      </c>
      <c r="E247" s="57" t="s">
        <v>152</v>
      </c>
      <c r="F247" s="57" t="s">
        <v>140</v>
      </c>
      <c r="G247" s="58" t="s">
        <v>36</v>
      </c>
      <c r="H247" s="59" t="s">
        <v>830</v>
      </c>
      <c r="I247" s="60" t="s">
        <v>29</v>
      </c>
      <c r="J247" s="60" t="s">
        <v>834</v>
      </c>
      <c r="K247" s="11"/>
      <c r="L247" s="61">
        <v>44021</v>
      </c>
      <c r="M247" s="62">
        <v>896.41170000005502</v>
      </c>
      <c r="N247" s="63">
        <v>896.41170000005502</v>
      </c>
      <c r="O247" s="63">
        <v>923.66160000022501</v>
      </c>
      <c r="P247" s="64">
        <f t="shared" si="3"/>
        <v>0.97049796159095136</v>
      </c>
      <c r="Q247" s="61">
        <v>43797</v>
      </c>
      <c r="R247" s="65">
        <v>0</v>
      </c>
      <c r="S247" s="65">
        <v>11575.9292087708</v>
      </c>
      <c r="T247" s="11"/>
      <c r="U247" s="66">
        <v>0</v>
      </c>
      <c r="V247" s="67">
        <v>3.66221075391877</v>
      </c>
      <c r="W247" s="66">
        <v>0</v>
      </c>
      <c r="X247" s="67">
        <v>2.27837854863537</v>
      </c>
      <c r="Y247" s="66">
        <v>0</v>
      </c>
      <c r="Z247" s="67">
        <v>17.6839376122225</v>
      </c>
      <c r="AA247" s="66">
        <v>6.2029710852584699E-2</v>
      </c>
      <c r="AB247" s="67">
        <v>26.428159236558699</v>
      </c>
      <c r="AC247" s="66">
        <v>5.82362322184053E-2</v>
      </c>
      <c r="AD247" s="67">
        <v>30.109588482067899</v>
      </c>
      <c r="AE247" s="66">
        <v>0.11004880733162301</v>
      </c>
      <c r="AF247" s="68">
        <v>27.952568344888299</v>
      </c>
      <c r="AG247" s="66">
        <v>0</v>
      </c>
      <c r="AH247" s="67">
        <v>-1.84150573586521</v>
      </c>
      <c r="AI247" s="66">
        <v>0</v>
      </c>
      <c r="AJ247" s="67">
        <v>13.6907424809615</v>
      </c>
      <c r="AK247" s="66">
        <v>-0.103588299999537</v>
      </c>
      <c r="AL247" s="66">
        <v>-1.1281123114713401E-2</v>
      </c>
      <c r="AM247" s="67">
        <v>-3.8337403238983798</v>
      </c>
      <c r="AN247" s="11"/>
      <c r="AO247" s="69">
        <v>1.8798760183926799E-2</v>
      </c>
      <c r="AP247" s="69">
        <v>-2.0116262949159101E-2</v>
      </c>
      <c r="AQ247" s="69">
        <v>5.6961723972563001E-2</v>
      </c>
      <c r="AR247" s="69">
        <v>-1.7662233200098899E-2</v>
      </c>
      <c r="AS247" s="70">
        <v>3</v>
      </c>
      <c r="AT247" s="70">
        <v>2</v>
      </c>
      <c r="AU247" s="70">
        <v>8</v>
      </c>
      <c r="AV247" s="71">
        <v>4</v>
      </c>
      <c r="AW247" s="11"/>
      <c r="AX247" s="72">
        <v>7.1205524885153901E-2</v>
      </c>
      <c r="AY247" s="73">
        <v>0.48664477104875897</v>
      </c>
      <c r="AZ247" s="73">
        <v>0.76876400640139797</v>
      </c>
      <c r="BA247" s="73">
        <v>0.74613637516722497</v>
      </c>
      <c r="BB247" s="64">
        <v>7.3594599237640102E-3</v>
      </c>
      <c r="BC247" s="74">
        <v>-5.4364504068289499</v>
      </c>
      <c r="BD247" s="61">
        <v>43656</v>
      </c>
      <c r="BE247" s="61">
        <v>43692</v>
      </c>
      <c r="BF247" s="70">
        <v>41</v>
      </c>
      <c r="BG247" s="61">
        <v>43713</v>
      </c>
      <c r="BH247" s="11"/>
    </row>
    <row r="248" spans="1:60" x14ac:dyDescent="0.3">
      <c r="A248" s="11"/>
      <c r="B248" s="56" t="s">
        <v>881</v>
      </c>
      <c r="C248" s="56" t="s">
        <v>836</v>
      </c>
      <c r="D248" s="56" t="s">
        <v>829</v>
      </c>
      <c r="E248" s="57" t="s">
        <v>87</v>
      </c>
      <c r="F248" s="57" t="s">
        <v>140</v>
      </c>
      <c r="G248" s="58" t="s">
        <v>36</v>
      </c>
      <c r="H248" s="59" t="s">
        <v>830</v>
      </c>
      <c r="I248" s="60" t="s">
        <v>29</v>
      </c>
      <c r="J248" s="60" t="s">
        <v>837</v>
      </c>
      <c r="K248" s="11"/>
      <c r="L248" s="61">
        <v>44021</v>
      </c>
      <c r="M248" s="62">
        <v>738.04700000025298</v>
      </c>
      <c r="N248" s="63">
        <v>738.04700000025298</v>
      </c>
      <c r="O248" s="63">
        <v>974.21989999990899</v>
      </c>
      <c r="P248" s="64">
        <f t="shared" si="3"/>
        <v>0.75757742168921194</v>
      </c>
      <c r="Q248" s="61">
        <v>43843</v>
      </c>
      <c r="R248" s="65">
        <v>16520.223999999998</v>
      </c>
      <c r="S248" s="65">
        <v>18924.869855835001</v>
      </c>
      <c r="T248" s="11"/>
      <c r="U248" s="66">
        <v>-1.9434031575656301E-2</v>
      </c>
      <c r="V248" s="67">
        <v>1.71880759635314</v>
      </c>
      <c r="W248" s="66">
        <v>-2.2788627413319801E-2</v>
      </c>
      <c r="X248" s="67">
        <v>-4.8419269660371399E-4</v>
      </c>
      <c r="Y248" s="66">
        <v>-0.229864857194189</v>
      </c>
      <c r="Z248" s="67">
        <v>-5.3025481071963396</v>
      </c>
      <c r="AA248" s="66">
        <v>-0.15251029869803501</v>
      </c>
      <c r="AB248" s="67">
        <v>4.97415828148951</v>
      </c>
      <c r="AC248" s="66">
        <v>-0.17234391742298599</v>
      </c>
      <c r="AD248" s="67">
        <v>7.0515735179360499</v>
      </c>
      <c r="AE248" s="66">
        <v>-0.14919221060059501</v>
      </c>
      <c r="AF248" s="68">
        <v>2.0284665516519498</v>
      </c>
      <c r="AG248" s="66">
        <v>-1.28095190138993E-2</v>
      </c>
      <c r="AH248" s="67">
        <v>-3.12245763725514</v>
      </c>
      <c r="AI248" s="66">
        <v>-0.21791604216938101</v>
      </c>
      <c r="AJ248" s="67">
        <v>-8.1008617359766504</v>
      </c>
      <c r="AK248" s="66">
        <v>-0.26195300000021199</v>
      </c>
      <c r="AL248" s="66">
        <v>-3.1021385530039001E-2</v>
      </c>
      <c r="AM248" s="67">
        <v>-19.6702103239659</v>
      </c>
      <c r="AN248" s="11"/>
      <c r="AO248" s="69">
        <v>7.4489668468231698E-2</v>
      </c>
      <c r="AP248" s="69">
        <v>-0.115930177823466</v>
      </c>
      <c r="AQ248" s="69">
        <v>8.4156384373345605E-2</v>
      </c>
      <c r="AR248" s="69">
        <v>-0.25106301720748903</v>
      </c>
      <c r="AS248" s="70">
        <v>7</v>
      </c>
      <c r="AT248" s="70">
        <v>5</v>
      </c>
      <c r="AU248" s="70">
        <v>7</v>
      </c>
      <c r="AV248" s="71">
        <v>5</v>
      </c>
      <c r="AW248" s="11"/>
      <c r="AX248" s="72">
        <v>0.275612614986603</v>
      </c>
      <c r="AY248" s="73">
        <v>-0.40422917549494702</v>
      </c>
      <c r="AZ248" s="73">
        <v>0.20900126341393799</v>
      </c>
      <c r="BA248" s="73">
        <v>-0.50734033855224003</v>
      </c>
      <c r="BB248" s="64">
        <v>2.78953979061407E-2</v>
      </c>
      <c r="BC248" s="74">
        <v>-41.500917811295899</v>
      </c>
      <c r="BD248" s="61">
        <v>43843</v>
      </c>
      <c r="BE248" s="61">
        <v>43913</v>
      </c>
      <c r="BF248" s="70"/>
      <c r="BG248" s="61"/>
      <c r="BH248" s="11"/>
    </row>
    <row r="249" spans="1:60" x14ac:dyDescent="0.3">
      <c r="A249" s="11"/>
      <c r="B249" s="56" t="s">
        <v>884</v>
      </c>
      <c r="C249" s="56" t="s">
        <v>839</v>
      </c>
      <c r="D249" s="56" t="s">
        <v>829</v>
      </c>
      <c r="E249" s="57" t="s">
        <v>159</v>
      </c>
      <c r="F249" s="57" t="s">
        <v>140</v>
      </c>
      <c r="G249" s="58" t="s">
        <v>36</v>
      </c>
      <c r="H249" s="59" t="s">
        <v>830</v>
      </c>
      <c r="I249" s="60" t="s">
        <v>29</v>
      </c>
      <c r="J249" s="60" t="s">
        <v>840</v>
      </c>
      <c r="K249" s="11"/>
      <c r="L249" s="61">
        <v>44021</v>
      </c>
      <c r="M249" s="62">
        <v>861</v>
      </c>
      <c r="N249" s="63">
        <v>861</v>
      </c>
      <c r="O249" s="63">
        <v>1120</v>
      </c>
      <c r="P249" s="64">
        <f t="shared" si="3"/>
        <v>0.76875000000000004</v>
      </c>
      <c r="Q249" s="61">
        <v>43843</v>
      </c>
      <c r="R249" s="65">
        <v>1.722</v>
      </c>
      <c r="S249" s="65">
        <v>179.72545593595501</v>
      </c>
      <c r="T249" s="11"/>
      <c r="U249" s="66">
        <v>-1.9362186788384899E-2</v>
      </c>
      <c r="V249" s="67">
        <v>1.72599207508028</v>
      </c>
      <c r="W249" s="66">
        <v>-2.10346787944218E-2</v>
      </c>
      <c r="X249" s="67">
        <v>0.17491066919319601</v>
      </c>
      <c r="Y249" s="66">
        <v>-0.218338629141799</v>
      </c>
      <c r="Z249" s="67">
        <v>-4.1499253019574098</v>
      </c>
      <c r="AA249" s="66">
        <v>-0.130614252836531</v>
      </c>
      <c r="AB249" s="67">
        <v>7.1637628676398899</v>
      </c>
      <c r="AC249" s="66">
        <v>-0.146660091026279</v>
      </c>
      <c r="AD249" s="67">
        <v>9.61995615760679</v>
      </c>
      <c r="AE249" s="66">
        <v>-0.118317852865439</v>
      </c>
      <c r="AF249" s="68">
        <v>5.1159023251675499</v>
      </c>
      <c r="AG249" s="66">
        <v>-1.2614678898898999E-2</v>
      </c>
      <c r="AH249" s="67">
        <v>-3.1029736257551099</v>
      </c>
      <c r="AI249" s="66">
        <v>-0.205353022612107</v>
      </c>
      <c r="AJ249" s="67">
        <v>-6.8445597802492602</v>
      </c>
      <c r="AK249" s="66">
        <v>-0.139000000000087</v>
      </c>
      <c r="AL249" s="66">
        <v>-1.54068474539599E-2</v>
      </c>
      <c r="AM249" s="67">
        <v>-7.3749103239533698</v>
      </c>
      <c r="AN249" s="11"/>
      <c r="AO249" s="69">
        <v>7.4829931972999503E-2</v>
      </c>
      <c r="AP249" s="69">
        <v>-0.115932642486732</v>
      </c>
      <c r="AQ249" s="69">
        <v>8.6551264979789294E-2</v>
      </c>
      <c r="AR249" s="69">
        <v>-0.24937531234347299</v>
      </c>
      <c r="AS249" s="70">
        <v>7</v>
      </c>
      <c r="AT249" s="70">
        <v>5</v>
      </c>
      <c r="AU249" s="70">
        <v>7</v>
      </c>
      <c r="AV249" s="71">
        <v>5</v>
      </c>
      <c r="AW249" s="11"/>
      <c r="AX249" s="72">
        <v>0.27570581153442603</v>
      </c>
      <c r="AY249" s="73">
        <v>-0.32320354183730199</v>
      </c>
      <c r="AZ249" s="73">
        <v>0.34196958715620002</v>
      </c>
      <c r="BA249" s="73">
        <v>-0.406736445458591</v>
      </c>
      <c r="BB249" s="64">
        <v>2.7907062559097501E-2</v>
      </c>
      <c r="BC249" s="74">
        <v>-41.116071428579701</v>
      </c>
      <c r="BD249" s="61">
        <v>43843</v>
      </c>
      <c r="BE249" s="61">
        <v>43913</v>
      </c>
      <c r="BF249" s="70"/>
      <c r="BG249" s="61"/>
      <c r="BH249" s="11"/>
    </row>
    <row r="250" spans="1:60" x14ac:dyDescent="0.3">
      <c r="A250" s="11"/>
      <c r="B250" s="56" t="s">
        <v>887</v>
      </c>
      <c r="C250" s="56" t="s">
        <v>842</v>
      </c>
      <c r="D250" s="56" t="s">
        <v>829</v>
      </c>
      <c r="E250" s="57" t="s">
        <v>163</v>
      </c>
      <c r="F250" s="57" t="s">
        <v>140</v>
      </c>
      <c r="G250" s="58" t="s">
        <v>36</v>
      </c>
      <c r="H250" s="59" t="s">
        <v>830</v>
      </c>
      <c r="I250" s="60" t="s">
        <v>29</v>
      </c>
      <c r="J250" s="60" t="s">
        <v>843</v>
      </c>
      <c r="K250" s="11"/>
      <c r="L250" s="61">
        <v>44021</v>
      </c>
      <c r="M250" s="62">
        <v>896.05730000045196</v>
      </c>
      <c r="N250" s="63">
        <v>896.05730000045196</v>
      </c>
      <c r="O250" s="63">
        <v>1174.7081000004</v>
      </c>
      <c r="P250" s="64">
        <f t="shared" si="3"/>
        <v>0.76279145431971296</v>
      </c>
      <c r="Q250" s="61">
        <v>43843</v>
      </c>
      <c r="R250" s="65">
        <v>173051.64199999999</v>
      </c>
      <c r="S250" s="65">
        <v>264776.03794360399</v>
      </c>
      <c r="T250" s="11"/>
      <c r="U250" s="66">
        <v>-1.9393857814065999E-2</v>
      </c>
      <c r="V250" s="67">
        <v>1.72282497251217</v>
      </c>
      <c r="W250" s="66">
        <v>-2.1586184719126301E-2</v>
      </c>
      <c r="X250" s="67">
        <v>0.119760076722741</v>
      </c>
      <c r="Y250" s="66">
        <v>-0.22460675971524299</v>
      </c>
      <c r="Z250" s="67">
        <v>-4.7767383593018202</v>
      </c>
      <c r="AA250" s="66">
        <v>-0.148862341086933</v>
      </c>
      <c r="AB250" s="67">
        <v>5.3389540425996502</v>
      </c>
      <c r="AC250" s="66">
        <v>-0.172927341697796</v>
      </c>
      <c r="AD250" s="67">
        <v>6.9932310904550796</v>
      </c>
      <c r="AE250" s="66">
        <v>-0.15405623920101799</v>
      </c>
      <c r="AF250" s="68">
        <v>1.5420636916096599</v>
      </c>
      <c r="AG250" s="66">
        <v>-1.24453683565662E-2</v>
      </c>
      <c r="AH250" s="67">
        <v>-3.0860425715218298</v>
      </c>
      <c r="AI250" s="66">
        <v>-0.21267344239633501</v>
      </c>
      <c r="AJ250" s="67">
        <v>-7.57660175867204</v>
      </c>
      <c r="AK250" s="66">
        <v>-0.263577093452041</v>
      </c>
      <c r="AL250" s="66">
        <v>-3.1242818795362799E-2</v>
      </c>
      <c r="AM250" s="67">
        <v>-19.832619669148698</v>
      </c>
      <c r="AN250" s="11"/>
      <c r="AO250" s="69">
        <v>7.4533713859636905E-2</v>
      </c>
      <c r="AP250" s="69">
        <v>-0.115893884612015</v>
      </c>
      <c r="AQ250" s="69">
        <v>8.5490545156062595E-2</v>
      </c>
      <c r="AR250" s="69">
        <v>-0.25011082964105302</v>
      </c>
      <c r="AS250" s="70">
        <v>7</v>
      </c>
      <c r="AT250" s="70">
        <v>5</v>
      </c>
      <c r="AU250" s="70">
        <v>7</v>
      </c>
      <c r="AV250" s="71">
        <v>5</v>
      </c>
      <c r="AW250" s="11"/>
      <c r="AX250" s="72">
        <v>0.27553016721183698</v>
      </c>
      <c r="AY250" s="73">
        <v>-0.39128577458996</v>
      </c>
      <c r="AZ250" s="73">
        <v>0.23134200598542501</v>
      </c>
      <c r="BA250" s="73">
        <v>-0.49154486694715199</v>
      </c>
      <c r="BB250" s="64">
        <v>2.78889846401944E-2</v>
      </c>
      <c r="BC250" s="74">
        <v>-41.358470244682401</v>
      </c>
      <c r="BD250" s="61">
        <v>43843</v>
      </c>
      <c r="BE250" s="61">
        <v>43913</v>
      </c>
      <c r="BF250" s="70"/>
      <c r="BG250" s="61"/>
      <c r="BH250" s="11"/>
    </row>
    <row r="251" spans="1:60" x14ac:dyDescent="0.3">
      <c r="A251" s="11"/>
      <c r="B251" s="56" t="s">
        <v>890</v>
      </c>
      <c r="C251" s="56" t="s">
        <v>845</v>
      </c>
      <c r="D251" s="56" t="s">
        <v>846</v>
      </c>
      <c r="E251" s="57" t="s">
        <v>73</v>
      </c>
      <c r="F251" s="57" t="s">
        <v>140</v>
      </c>
      <c r="G251" s="58" t="s">
        <v>36</v>
      </c>
      <c r="H251" s="59" t="s">
        <v>384</v>
      </c>
      <c r="I251" s="60" t="s">
        <v>29</v>
      </c>
      <c r="J251" s="60" t="s">
        <v>847</v>
      </c>
      <c r="K251" s="11"/>
      <c r="L251" s="61">
        <v>44021</v>
      </c>
      <c r="M251" s="62">
        <v>1776.0331999994801</v>
      </c>
      <c r="N251" s="63">
        <v>1776.0331999994801</v>
      </c>
      <c r="O251" s="63">
        <v>1834.47499999963</v>
      </c>
      <c r="P251" s="64">
        <f t="shared" si="3"/>
        <v>0.96814249308376421</v>
      </c>
      <c r="Q251" s="61">
        <v>43843</v>
      </c>
      <c r="R251" s="65">
        <v>85747.672999999995</v>
      </c>
      <c r="S251" s="65">
        <v>78687.005140136695</v>
      </c>
      <c r="T251" s="11"/>
      <c r="U251" s="66">
        <v>-6.60072393748123E-3</v>
      </c>
      <c r="V251" s="67">
        <v>3.0021383601706502</v>
      </c>
      <c r="W251" s="66">
        <v>8.5749963182024699E-2</v>
      </c>
      <c r="X251" s="67">
        <v>10.8533748668415</v>
      </c>
      <c r="Y251" s="66">
        <v>4.7179564462567197E-3</v>
      </c>
      <c r="Z251" s="67">
        <v>18.1557332568627</v>
      </c>
      <c r="AA251" s="66">
        <v>0.17746467555844</v>
      </c>
      <c r="AB251" s="67">
        <v>37.9716557071661</v>
      </c>
      <c r="AC251" s="66">
        <v>0.21040071897557899</v>
      </c>
      <c r="AD251" s="67">
        <v>45.326037157792598</v>
      </c>
      <c r="AE251" s="66">
        <v>0.23961307764518999</v>
      </c>
      <c r="AF251" s="68">
        <v>40.908995376259597</v>
      </c>
      <c r="AG251" s="66">
        <v>3.6637625984440099E-2</v>
      </c>
      <c r="AH251" s="67">
        <v>1.8222568625788</v>
      </c>
      <c r="AI251" s="66">
        <v>3.9869405149147497E-2</v>
      </c>
      <c r="AJ251" s="67">
        <v>17.677682995883501</v>
      </c>
      <c r="AK251" s="66">
        <v>0.77603319999994702</v>
      </c>
      <c r="AL251" s="66">
        <v>4.1795917544732199E-2</v>
      </c>
      <c r="AM251" s="67">
        <v>27.9550269095344</v>
      </c>
      <c r="AN251" s="11"/>
      <c r="AO251" s="69">
        <v>4.5520335601395297E-2</v>
      </c>
      <c r="AP251" s="69">
        <v>-7.4613674049978707E-2</v>
      </c>
      <c r="AQ251" s="69">
        <v>9.5350861114711694E-2</v>
      </c>
      <c r="AR251" s="69">
        <v>-9.7289747930481105E-2</v>
      </c>
      <c r="AS251" s="70">
        <v>8</v>
      </c>
      <c r="AT251" s="70">
        <v>4</v>
      </c>
      <c r="AU251" s="70">
        <v>8</v>
      </c>
      <c r="AV251" s="71">
        <v>4</v>
      </c>
      <c r="AW251" s="11"/>
      <c r="AX251" s="72">
        <v>0.21190846608282299</v>
      </c>
      <c r="AY251" s="73">
        <v>0.79625360900808995</v>
      </c>
      <c r="AZ251" s="73">
        <v>1.3588180120714199</v>
      </c>
      <c r="BA251" s="73">
        <v>1.1084734047890401</v>
      </c>
      <c r="BB251" s="64">
        <v>2.1743618681612099E-2</v>
      </c>
      <c r="BC251" s="74">
        <v>-20.737595224753001</v>
      </c>
      <c r="BD251" s="61">
        <v>43843</v>
      </c>
      <c r="BE251" s="61">
        <v>43910</v>
      </c>
      <c r="BF251" s="70"/>
      <c r="BG251" s="61"/>
      <c r="BH251" s="11"/>
    </row>
    <row r="252" spans="1:60" x14ac:dyDescent="0.3">
      <c r="A252" s="11"/>
      <c r="B252" s="56" t="s">
        <v>894</v>
      </c>
      <c r="C252" s="56" t="s">
        <v>849</v>
      </c>
      <c r="D252" s="56" t="s">
        <v>846</v>
      </c>
      <c r="E252" s="57" t="s">
        <v>152</v>
      </c>
      <c r="F252" s="57" t="s">
        <v>140</v>
      </c>
      <c r="G252" s="58" t="s">
        <v>36</v>
      </c>
      <c r="H252" s="59" t="s">
        <v>384</v>
      </c>
      <c r="I252" s="60" t="s">
        <v>29</v>
      </c>
      <c r="J252" s="60" t="s">
        <v>850</v>
      </c>
      <c r="K252" s="11"/>
      <c r="L252" s="61">
        <v>44021</v>
      </c>
      <c r="M252" s="62">
        <v>1842.47959999926</v>
      </c>
      <c r="N252" s="63">
        <v>1842.47959999926</v>
      </c>
      <c r="O252" s="63">
        <v>1900.61150000058</v>
      </c>
      <c r="P252" s="64">
        <f t="shared" si="3"/>
        <v>0.96941410698540853</v>
      </c>
      <c r="Q252" s="61">
        <v>43843</v>
      </c>
      <c r="R252" s="65">
        <v>355537.647</v>
      </c>
      <c r="S252" s="65">
        <v>233528.384741455</v>
      </c>
      <c r="T252" s="11"/>
      <c r="U252" s="66">
        <v>-6.5934350332099703E-3</v>
      </c>
      <c r="V252" s="67">
        <v>3.0028672505977698</v>
      </c>
      <c r="W252" s="66">
        <v>8.5990089412080098E-2</v>
      </c>
      <c r="X252" s="67">
        <v>10.877387489847001</v>
      </c>
      <c r="Y252" s="66">
        <v>6.0673220195894802E-3</v>
      </c>
      <c r="Z252" s="67">
        <v>18.2906698141887</v>
      </c>
      <c r="AA252" s="66">
        <v>0.180651707734796</v>
      </c>
      <c r="AB252" s="67">
        <v>38.290358924772598</v>
      </c>
      <c r="AC252" s="66">
        <v>0.21695893489231799</v>
      </c>
      <c r="AD252" s="67">
        <v>45.981858749466497</v>
      </c>
      <c r="AE252" s="66">
        <v>0.24971815745637299</v>
      </c>
      <c r="AF252" s="68">
        <v>41.919503357377799</v>
      </c>
      <c r="AG252" s="66">
        <v>3.6706395983856097E-2</v>
      </c>
      <c r="AH252" s="67">
        <v>1.8291338625203899</v>
      </c>
      <c r="AI252" s="66">
        <v>4.1334985318826498E-2</v>
      </c>
      <c r="AJ252" s="67">
        <v>17.8242410128587</v>
      </c>
      <c r="AK252" s="66">
        <v>0.842405903761974</v>
      </c>
      <c r="AL252" s="66">
        <v>4.4524322331199101E-2</v>
      </c>
      <c r="AM252" s="67">
        <v>34.592297285736997</v>
      </c>
      <c r="AN252" s="11"/>
      <c r="AO252" s="69">
        <v>4.5543449463366401E-2</v>
      </c>
      <c r="AP252" s="69">
        <v>-7.4593174335896004E-2</v>
      </c>
      <c r="AQ252" s="69">
        <v>9.5594011476350702E-2</v>
      </c>
      <c r="AR252" s="69">
        <v>-9.7083519081061206E-2</v>
      </c>
      <c r="AS252" s="70">
        <v>8</v>
      </c>
      <c r="AT252" s="70">
        <v>4</v>
      </c>
      <c r="AU252" s="70">
        <v>8</v>
      </c>
      <c r="AV252" s="71">
        <v>4</v>
      </c>
      <c r="AW252" s="11"/>
      <c r="AX252" s="72">
        <v>0.21191138507216201</v>
      </c>
      <c r="AY252" s="73">
        <v>0.81040630919687795</v>
      </c>
      <c r="AZ252" s="73">
        <v>1.37063055453655</v>
      </c>
      <c r="BA252" s="73">
        <v>1.1287143098888901</v>
      </c>
      <c r="BB252" s="64">
        <v>2.1744218772073502E-2</v>
      </c>
      <c r="BC252" s="74">
        <v>-20.6983962793602</v>
      </c>
      <c r="BD252" s="61">
        <v>43843</v>
      </c>
      <c r="BE252" s="61">
        <v>43910</v>
      </c>
      <c r="BF252" s="70"/>
      <c r="BG252" s="61"/>
      <c r="BH252" s="11"/>
    </row>
    <row r="253" spans="1:60" x14ac:dyDescent="0.3">
      <c r="A253" s="11"/>
      <c r="B253" s="56" t="s">
        <v>897</v>
      </c>
      <c r="C253" s="56" t="s">
        <v>852</v>
      </c>
      <c r="D253" s="56" t="s">
        <v>846</v>
      </c>
      <c r="E253" s="57" t="s">
        <v>87</v>
      </c>
      <c r="F253" s="57" t="s">
        <v>140</v>
      </c>
      <c r="G253" s="58" t="s">
        <v>36</v>
      </c>
      <c r="H253" s="59" t="s">
        <v>384</v>
      </c>
      <c r="I253" s="60" t="s">
        <v>29</v>
      </c>
      <c r="J253" s="60" t="s">
        <v>853</v>
      </c>
      <c r="K253" s="11"/>
      <c r="L253" s="61">
        <v>44021</v>
      </c>
      <c r="M253" s="62">
        <v>1374.1427999995601</v>
      </c>
      <c r="N253" s="63">
        <v>1374.1427999995601</v>
      </c>
      <c r="O253" s="63">
        <v>1410.6884000003299</v>
      </c>
      <c r="P253" s="64">
        <f t="shared" si="3"/>
        <v>0.97409378286462034</v>
      </c>
      <c r="Q253" s="61">
        <v>43843</v>
      </c>
      <c r="R253" s="65">
        <v>161131.095</v>
      </c>
      <c r="S253" s="65">
        <v>159168.67650512699</v>
      </c>
      <c r="T253" s="11"/>
      <c r="U253" s="66">
        <v>-6.5665345455272498E-3</v>
      </c>
      <c r="V253" s="67">
        <v>3.0055572993660502</v>
      </c>
      <c r="W253" s="66">
        <v>8.6871732406580096E-2</v>
      </c>
      <c r="X253" s="67">
        <v>10.965551789297001</v>
      </c>
      <c r="Y253" s="66">
        <v>1.07019566530653E-2</v>
      </c>
      <c r="Z253" s="67">
        <v>18.754133277543598</v>
      </c>
      <c r="AA253" s="66">
        <v>0.17477813406003401</v>
      </c>
      <c r="AB253" s="67">
        <v>37.7030015573255</v>
      </c>
      <c r="AC253" s="66">
        <v>0.18680667226901301</v>
      </c>
      <c r="AD253" s="67">
        <v>42.966632487135897</v>
      </c>
      <c r="AE253" s="66">
        <v>0.194368485923333</v>
      </c>
      <c r="AF253" s="68">
        <v>36.3845362040447</v>
      </c>
      <c r="AG253" s="66">
        <v>3.6958835804398397E-2</v>
      </c>
      <c r="AH253" s="67">
        <v>1.85437784457463</v>
      </c>
      <c r="AI253" s="66">
        <v>4.5672416201341499E-2</v>
      </c>
      <c r="AJ253" s="67">
        <v>18.257984101102899</v>
      </c>
      <c r="AK253" s="66">
        <v>0.37414279999968098</v>
      </c>
      <c r="AL253" s="66">
        <v>2.2915820383786902E-2</v>
      </c>
      <c r="AM253" s="67">
        <v>-12.2340130904922</v>
      </c>
      <c r="AN253" s="11"/>
      <c r="AO253" s="69">
        <v>4.56283139792504E-2</v>
      </c>
      <c r="AP253" s="69">
        <v>-7.4518080971756703E-2</v>
      </c>
      <c r="AQ253" s="69">
        <v>9.4025314032478505E-2</v>
      </c>
      <c r="AR253" s="69">
        <v>-9.63261153455824E-2</v>
      </c>
      <c r="AS253" s="70">
        <v>8</v>
      </c>
      <c r="AT253" s="70">
        <v>4</v>
      </c>
      <c r="AU253" s="70">
        <v>8</v>
      </c>
      <c r="AV253" s="71">
        <v>4</v>
      </c>
      <c r="AW253" s="11"/>
      <c r="AX253" s="72">
        <v>0.21185212321172001</v>
      </c>
      <c r="AY253" s="73">
        <v>0.78393267479350504</v>
      </c>
      <c r="AZ253" s="73">
        <v>1.34934699515179</v>
      </c>
      <c r="BA253" s="73">
        <v>1.09168610935012</v>
      </c>
      <c r="BB253" s="64">
        <v>2.17387218520162E-2</v>
      </c>
      <c r="BC253" s="74">
        <v>-20.5545391881024</v>
      </c>
      <c r="BD253" s="61">
        <v>43843</v>
      </c>
      <c r="BE253" s="61">
        <v>43910</v>
      </c>
      <c r="BF253" s="70"/>
      <c r="BG253" s="61"/>
      <c r="BH253" s="11"/>
    </row>
    <row r="254" spans="1:60" x14ac:dyDescent="0.3">
      <c r="A254" s="11"/>
      <c r="B254" s="56" t="s">
        <v>900</v>
      </c>
      <c r="C254" s="56" t="s">
        <v>855</v>
      </c>
      <c r="D254" s="56" t="s">
        <v>846</v>
      </c>
      <c r="E254" s="57" t="s">
        <v>159</v>
      </c>
      <c r="F254" s="57" t="s">
        <v>140</v>
      </c>
      <c r="G254" s="58" t="s">
        <v>36</v>
      </c>
      <c r="H254" s="59" t="s">
        <v>384</v>
      </c>
      <c r="I254" s="60" t="s">
        <v>29</v>
      </c>
      <c r="J254" s="60" t="s">
        <v>856</v>
      </c>
      <c r="K254" s="11"/>
      <c r="L254" s="61">
        <v>44021</v>
      </c>
      <c r="M254" s="62">
        <v>1505.6779999993701</v>
      </c>
      <c r="N254" s="63">
        <v>1505.6779999993701</v>
      </c>
      <c r="O254" s="63">
        <v>1564.6325000003001</v>
      </c>
      <c r="P254" s="64">
        <f t="shared" si="3"/>
        <v>0.96232054491970564</v>
      </c>
      <c r="Q254" s="61">
        <v>43843</v>
      </c>
      <c r="R254" s="65">
        <v>36226.767999999996</v>
      </c>
      <c r="S254" s="65">
        <v>31256.461122680699</v>
      </c>
      <c r="T254" s="11"/>
      <c r="U254" s="66">
        <v>-6.6344094675514498E-3</v>
      </c>
      <c r="V254" s="67">
        <v>2.99876980716363</v>
      </c>
      <c r="W254" s="66">
        <v>8.4646761759358896E-2</v>
      </c>
      <c r="X254" s="67">
        <v>10.7430547245749</v>
      </c>
      <c r="Y254" s="66">
        <v>-1.45920264276356E-3</v>
      </c>
      <c r="Z254" s="67">
        <v>17.5380173479498</v>
      </c>
      <c r="AA254" s="66">
        <v>0.162933836771117</v>
      </c>
      <c r="AB254" s="67">
        <v>36.518571828433799</v>
      </c>
      <c r="AC254" s="66">
        <v>0.18073111512232601</v>
      </c>
      <c r="AD254" s="67">
        <v>42.359076772467198</v>
      </c>
      <c r="AE254" s="66">
        <v>0.194244382915786</v>
      </c>
      <c r="AF254" s="68">
        <v>36.372125903319102</v>
      </c>
      <c r="AG254" s="66">
        <v>3.6321546429462601E-2</v>
      </c>
      <c r="AH254" s="67">
        <v>1.7906489070810501</v>
      </c>
      <c r="AI254" s="66">
        <v>3.3160993220008102E-2</v>
      </c>
      <c r="AJ254" s="67">
        <v>17.0068418029696</v>
      </c>
      <c r="AK254" s="66">
        <v>0.50567799999960705</v>
      </c>
      <c r="AL254" s="66">
        <v>2.9603502862301002E-2</v>
      </c>
      <c r="AM254" s="67">
        <v>0.91950690950034197</v>
      </c>
      <c r="AN254" s="11"/>
      <c r="AO254" s="69">
        <v>4.5414099276967997E-2</v>
      </c>
      <c r="AP254" s="69">
        <v>-7.47077820105915E-2</v>
      </c>
      <c r="AQ254" s="69">
        <v>9.4235120583180093E-2</v>
      </c>
      <c r="AR254" s="69">
        <v>-9.8237601559958407E-2</v>
      </c>
      <c r="AS254" s="70">
        <v>8</v>
      </c>
      <c r="AT254" s="70">
        <v>4</v>
      </c>
      <c r="AU254" s="70">
        <v>8</v>
      </c>
      <c r="AV254" s="71">
        <v>4</v>
      </c>
      <c r="AW254" s="11"/>
      <c r="AX254" s="72">
        <v>0.211895448266296</v>
      </c>
      <c r="AY254" s="73">
        <v>0.73170385467256005</v>
      </c>
      <c r="AZ254" s="73">
        <v>1.3049365432325399</v>
      </c>
      <c r="BA254" s="73">
        <v>1.0163805645461299</v>
      </c>
      <c r="BB254" s="64">
        <v>2.1740903225909301E-2</v>
      </c>
      <c r="BC254" s="74">
        <v>-20.9173591881408</v>
      </c>
      <c r="BD254" s="61">
        <v>43843</v>
      </c>
      <c r="BE254" s="61">
        <v>43910</v>
      </c>
      <c r="BF254" s="70"/>
      <c r="BG254" s="61"/>
      <c r="BH254" s="11"/>
    </row>
    <row r="255" spans="1:60" x14ac:dyDescent="0.3">
      <c r="A255" s="11"/>
      <c r="B255" s="56" t="s">
        <v>903</v>
      </c>
      <c r="C255" s="56" t="s">
        <v>858</v>
      </c>
      <c r="D255" s="56" t="s">
        <v>846</v>
      </c>
      <c r="E255" s="57" t="s">
        <v>163</v>
      </c>
      <c r="F255" s="57" t="s">
        <v>140</v>
      </c>
      <c r="G255" s="58" t="s">
        <v>36</v>
      </c>
      <c r="H255" s="59" t="s">
        <v>384</v>
      </c>
      <c r="I255" s="60" t="s">
        <v>29</v>
      </c>
      <c r="J255" s="60" t="s">
        <v>859</v>
      </c>
      <c r="K255" s="11"/>
      <c r="L255" s="61">
        <v>44021</v>
      </c>
      <c r="M255" s="62">
        <v>1479.6314000002999</v>
      </c>
      <c r="N255" s="63">
        <v>1479.6314000002999</v>
      </c>
      <c r="O255" s="63">
        <v>1530.77400000021</v>
      </c>
      <c r="P255" s="64">
        <f t="shared" si="3"/>
        <v>0.9665903653969149</v>
      </c>
      <c r="Q255" s="61">
        <v>43843</v>
      </c>
      <c r="R255" s="65">
        <v>391616.179</v>
      </c>
      <c r="S255" s="65">
        <v>387561.513716797</v>
      </c>
      <c r="T255" s="11"/>
      <c r="U255" s="66">
        <v>-6.6072375811927504E-3</v>
      </c>
      <c r="V255" s="67">
        <v>3.0014869957995001</v>
      </c>
      <c r="W255" s="66">
        <v>8.5536334983771695E-2</v>
      </c>
      <c r="X255" s="67">
        <v>10.8320120470162</v>
      </c>
      <c r="Y255" s="66">
        <v>2.86164659519272E-3</v>
      </c>
      <c r="Z255" s="67">
        <v>17.9701022717345</v>
      </c>
      <c r="AA255" s="66">
        <v>0.16209307087236099</v>
      </c>
      <c r="AB255" s="67">
        <v>36.434495238529102</v>
      </c>
      <c r="AC255" s="66">
        <v>0.168135555164481</v>
      </c>
      <c r="AD255" s="67">
        <v>41.099520776711898</v>
      </c>
      <c r="AE255" s="66">
        <v>0.16968212847306899</v>
      </c>
      <c r="AF255" s="68">
        <v>33.9159004590474</v>
      </c>
      <c r="AG255" s="66">
        <v>3.6576444770616903E-2</v>
      </c>
      <c r="AH255" s="67">
        <v>1.81613874119648</v>
      </c>
      <c r="AI255" s="66">
        <v>3.7376522317572401E-2</v>
      </c>
      <c r="AJ255" s="67">
        <v>17.428394712711501</v>
      </c>
      <c r="AK255" s="66">
        <v>0.43408486469707003</v>
      </c>
      <c r="AL255" s="66">
        <v>3.72675762246217E-2</v>
      </c>
      <c r="AM255" s="67">
        <v>62.237620323896401</v>
      </c>
      <c r="AN255" s="11"/>
      <c r="AO255" s="69">
        <v>4.54997997294413E-2</v>
      </c>
      <c r="AP255" s="69">
        <v>-7.4631955114455195E-2</v>
      </c>
      <c r="AQ255" s="69">
        <v>9.3335957284580204E-2</v>
      </c>
      <c r="AR255" s="69">
        <v>-9.7473412728577402E-2</v>
      </c>
      <c r="AS255" s="70">
        <v>8</v>
      </c>
      <c r="AT255" s="70">
        <v>4</v>
      </c>
      <c r="AU255" s="70">
        <v>8</v>
      </c>
      <c r="AV255" s="71">
        <v>4</v>
      </c>
      <c r="AW255" s="11"/>
      <c r="AX255" s="72">
        <v>0.211855292055698</v>
      </c>
      <c r="AY255" s="73">
        <v>0.727656312423278</v>
      </c>
      <c r="AZ255" s="73">
        <v>1.30221568078559</v>
      </c>
      <c r="BA255" s="73">
        <v>1.01114500307085</v>
      </c>
      <c r="BB255" s="64">
        <v>2.17375001472465E-2</v>
      </c>
      <c r="BC255" s="74">
        <v>-20.807049244351202</v>
      </c>
      <c r="BD255" s="61">
        <v>43843</v>
      </c>
      <c r="BE255" s="61">
        <v>43910</v>
      </c>
      <c r="BF255" s="70"/>
      <c r="BG255" s="61"/>
      <c r="BH255" s="11"/>
    </row>
    <row r="256" spans="1:60" x14ac:dyDescent="0.3">
      <c r="A256" s="11"/>
      <c r="B256" s="56" t="s">
        <v>906</v>
      </c>
      <c r="C256" s="56" t="s">
        <v>861</v>
      </c>
      <c r="D256" s="56" t="s">
        <v>862</v>
      </c>
      <c r="E256" s="57" t="s">
        <v>34</v>
      </c>
      <c r="F256" s="57" t="s">
        <v>140</v>
      </c>
      <c r="G256" s="58" t="s">
        <v>200</v>
      </c>
      <c r="H256" s="59" t="s">
        <v>603</v>
      </c>
      <c r="I256" s="60" t="s">
        <v>400</v>
      </c>
      <c r="J256" s="60" t="s">
        <v>863</v>
      </c>
      <c r="K256" s="11"/>
      <c r="L256" s="61">
        <v>44021</v>
      </c>
      <c r="M256" s="62">
        <v>1487314.58540916</v>
      </c>
      <c r="N256" s="63">
        <v>1487314.58540916</v>
      </c>
      <c r="O256" s="63">
        <v>1600605.3899650599</v>
      </c>
      <c r="P256" s="64">
        <f t="shared" si="3"/>
        <v>0.92922002808051707</v>
      </c>
      <c r="Q256" s="61">
        <v>43900</v>
      </c>
      <c r="R256" s="65">
        <v>4003179.73822266</v>
      </c>
      <c r="S256" s="65">
        <v>4663203.5796796903</v>
      </c>
      <c r="T256" s="11"/>
      <c r="U256" s="66">
        <v>-1.02768176548125E-2</v>
      </c>
      <c r="V256" s="67">
        <v>2.6345289884375198</v>
      </c>
      <c r="W256" s="66">
        <v>2.30391719269392E-2</v>
      </c>
      <c r="X256" s="67">
        <v>4.5822957413329304</v>
      </c>
      <c r="Y256" s="66">
        <v>2.60689501883462E-2</v>
      </c>
      <c r="Z256" s="67">
        <v>20.2908326310571</v>
      </c>
      <c r="AA256" s="66">
        <v>0.184243919562432</v>
      </c>
      <c r="AB256" s="67">
        <v>38.649580107536202</v>
      </c>
      <c r="AC256" s="66">
        <v>0.32654178664612099</v>
      </c>
      <c r="AD256" s="67">
        <v>56.940143924846801</v>
      </c>
      <c r="AE256" s="66">
        <v>0.31024831013754001</v>
      </c>
      <c r="AF256" s="68">
        <v>47.972518625494601</v>
      </c>
      <c r="AG256" s="66">
        <v>-3.2603124201159503E-2</v>
      </c>
      <c r="AH256" s="67">
        <v>-5.1018181559847999</v>
      </c>
      <c r="AI256" s="66">
        <v>6.0170613307491301E-2</v>
      </c>
      <c r="AJ256" s="67">
        <v>19.7078038117033</v>
      </c>
      <c r="AK256" s="66">
        <v>1.3081747014727401</v>
      </c>
      <c r="AL256" s="66">
        <v>8.85996397882991E-2</v>
      </c>
      <c r="AM256" s="67">
        <v>149.64660400152201</v>
      </c>
      <c r="AN256" s="11"/>
      <c r="AO256" s="69">
        <v>3.6706834285723702E-2</v>
      </c>
      <c r="AP256" s="69">
        <v>-3.7652900053217302E-2</v>
      </c>
      <c r="AQ256" s="69">
        <v>0.13944425280904399</v>
      </c>
      <c r="AR256" s="69">
        <v>-9.4298324110277498E-2</v>
      </c>
      <c r="AS256" s="70">
        <v>8</v>
      </c>
      <c r="AT256" s="70">
        <v>4</v>
      </c>
      <c r="AU256" s="70">
        <v>7</v>
      </c>
      <c r="AV256" s="71">
        <v>5</v>
      </c>
      <c r="AW256" s="11"/>
      <c r="AX256" s="72">
        <v>0.14716711852990599</v>
      </c>
      <c r="AY256" s="73">
        <v>1.26104007192953</v>
      </c>
      <c r="AZ256" s="73">
        <v>1.2182894501020201</v>
      </c>
      <c r="BA256" s="73">
        <v>1.9365071431329901</v>
      </c>
      <c r="BB256" s="64">
        <v>1.5208995413031501E-2</v>
      </c>
      <c r="BC256" s="74">
        <v>-9.9214282563043508</v>
      </c>
      <c r="BD256" s="61">
        <v>43900</v>
      </c>
      <c r="BE256" s="61">
        <v>43993</v>
      </c>
      <c r="BF256" s="70"/>
      <c r="BG256" s="61"/>
      <c r="BH256" s="11"/>
    </row>
    <row r="257" spans="1:60" x14ac:dyDescent="0.3">
      <c r="A257" s="11"/>
      <c r="B257" s="56" t="s">
        <v>910</v>
      </c>
      <c r="C257" s="56" t="s">
        <v>865</v>
      </c>
      <c r="D257" s="56" t="s">
        <v>862</v>
      </c>
      <c r="E257" s="57" t="s">
        <v>48</v>
      </c>
      <c r="F257" s="57" t="s">
        <v>140</v>
      </c>
      <c r="G257" s="58" t="s">
        <v>200</v>
      </c>
      <c r="H257" s="59" t="s">
        <v>603</v>
      </c>
      <c r="I257" s="60" t="s">
        <v>400</v>
      </c>
      <c r="J257" s="60" t="s">
        <v>866</v>
      </c>
      <c r="K257" s="11"/>
      <c r="L257" s="61">
        <v>44021</v>
      </c>
      <c r="M257" s="62">
        <v>1139802.2702579501</v>
      </c>
      <c r="N257" s="63">
        <v>1139802.2702579501</v>
      </c>
      <c r="O257" s="63">
        <v>1224677.8110370601</v>
      </c>
      <c r="P257" s="64">
        <f t="shared" si="3"/>
        <v>0.9306956164191158</v>
      </c>
      <c r="Q257" s="61">
        <v>43900</v>
      </c>
      <c r="R257" s="65">
        <v>1608330.9661992199</v>
      </c>
      <c r="S257" s="65">
        <v>1652667.3021249999</v>
      </c>
      <c r="T257" s="11"/>
      <c r="U257" s="66">
        <v>-1.0263836651574799E-2</v>
      </c>
      <c r="V257" s="67">
        <v>2.6358270887612898</v>
      </c>
      <c r="W257" s="66">
        <v>2.3441877199729799E-2</v>
      </c>
      <c r="X257" s="67">
        <v>4.6225662686119904</v>
      </c>
      <c r="Y257" s="66">
        <v>2.85208684199461E-2</v>
      </c>
      <c r="Z257" s="67">
        <v>20.5360244542244</v>
      </c>
      <c r="AA257" s="66">
        <v>0.18990255943936099</v>
      </c>
      <c r="AB257" s="67">
        <v>39.2154440952581</v>
      </c>
      <c r="AC257" s="66">
        <v>0.33990579949226202</v>
      </c>
      <c r="AD257" s="67">
        <v>58.276545209460899</v>
      </c>
      <c r="AE257" s="66">
        <v>0.32985199776187102</v>
      </c>
      <c r="AF257" s="68">
        <v>49.9328873879276</v>
      </c>
      <c r="AG257" s="66">
        <v>-3.2488917599948798E-2</v>
      </c>
      <c r="AH257" s="67">
        <v>-5.0903974958637299</v>
      </c>
      <c r="AI257" s="66">
        <v>6.2829501832311493E-2</v>
      </c>
      <c r="AJ257" s="67">
        <v>19.973692664207199</v>
      </c>
      <c r="AK257" s="66">
        <v>1.4171079631382599</v>
      </c>
      <c r="AL257" s="66">
        <v>9.3706434005143793E-2</v>
      </c>
      <c r="AM257" s="67">
        <v>160.53993016807399</v>
      </c>
      <c r="AN257" s="11"/>
      <c r="AO257" s="69">
        <v>3.6720434600283597E-2</v>
      </c>
      <c r="AP257" s="69">
        <v>-3.7614999210745702E-2</v>
      </c>
      <c r="AQ257" s="69">
        <v>0.13984882797565701</v>
      </c>
      <c r="AR257" s="69">
        <v>-9.3929097181971899E-2</v>
      </c>
      <c r="AS257" s="70">
        <v>8</v>
      </c>
      <c r="AT257" s="70">
        <v>4</v>
      </c>
      <c r="AU257" s="70">
        <v>7</v>
      </c>
      <c r="AV257" s="71">
        <v>5</v>
      </c>
      <c r="AW257" s="11"/>
      <c r="AX257" s="72">
        <v>0.14714429536135901</v>
      </c>
      <c r="AY257" s="73">
        <v>1.2975825700941599</v>
      </c>
      <c r="AZ257" s="73">
        <v>1.2373811806464801</v>
      </c>
      <c r="BA257" s="73">
        <v>1.99551996643095</v>
      </c>
      <c r="BB257" s="64">
        <v>1.52069284932622E-2</v>
      </c>
      <c r="BC257" s="74">
        <v>-9.8115243182983196</v>
      </c>
      <c r="BD257" s="61">
        <v>43900</v>
      </c>
      <c r="BE257" s="61">
        <v>43993</v>
      </c>
      <c r="BF257" s="70"/>
      <c r="BG257" s="61"/>
      <c r="BH257" s="11"/>
    </row>
    <row r="258" spans="1:60" x14ac:dyDescent="0.3">
      <c r="A258" s="11"/>
      <c r="B258" s="56" t="s">
        <v>913</v>
      </c>
      <c r="C258" s="56" t="s">
        <v>868</v>
      </c>
      <c r="D258" s="56" t="s">
        <v>862</v>
      </c>
      <c r="E258" s="57" t="s">
        <v>101</v>
      </c>
      <c r="F258" s="57" t="s">
        <v>140</v>
      </c>
      <c r="G258" s="58" t="s">
        <v>200</v>
      </c>
      <c r="H258" s="59" t="s">
        <v>603</v>
      </c>
      <c r="I258" s="60" t="s">
        <v>400</v>
      </c>
      <c r="J258" s="60" t="s">
        <v>869</v>
      </c>
      <c r="K258" s="11"/>
      <c r="L258" s="61">
        <v>44021</v>
      </c>
      <c r="M258" s="62">
        <v>794173.48515033699</v>
      </c>
      <c r="N258" s="63">
        <v>794173.48515033699</v>
      </c>
      <c r="O258" s="63">
        <v>876653.66152477299</v>
      </c>
      <c r="P258" s="64">
        <f t="shared" si="3"/>
        <v>0.90591475289000978</v>
      </c>
      <c r="Q258" s="61">
        <v>43910</v>
      </c>
      <c r="R258" s="65">
        <v>0</v>
      </c>
      <c r="S258" s="65">
        <v>3.0443097709940102E-3</v>
      </c>
      <c r="T258" s="11"/>
      <c r="U258" s="66">
        <v>-9.6991988712034106E-3</v>
      </c>
      <c r="V258" s="67">
        <v>2.6922908667984302</v>
      </c>
      <c r="W258" s="66">
        <v>2.1995164184772899E-2</v>
      </c>
      <c r="X258" s="67">
        <v>4.4778949671163</v>
      </c>
      <c r="Y258" s="66">
        <v>2.52337545480259E-2</v>
      </c>
      <c r="Z258" s="67">
        <v>20.2073130670178</v>
      </c>
      <c r="AA258" s="66">
        <v>0.146319058658264</v>
      </c>
      <c r="AB258" s="67">
        <v>34.857094017148498</v>
      </c>
      <c r="AC258" s="66">
        <v>0.18722345648362501</v>
      </c>
      <c r="AD258" s="67">
        <v>43.008310908626299</v>
      </c>
      <c r="AE258" s="66">
        <v>0.183181026677776</v>
      </c>
      <c r="AF258" s="68">
        <v>35.265790279489003</v>
      </c>
      <c r="AG258" s="66">
        <v>-3.6968984270970402E-2</v>
      </c>
      <c r="AH258" s="67">
        <v>-5.5384041629658904</v>
      </c>
      <c r="AI258" s="66">
        <v>5.5813703635067199E-2</v>
      </c>
      <c r="AJ258" s="67">
        <v>19.272112844482798</v>
      </c>
      <c r="AK258" s="66">
        <v>0.71977194211678597</v>
      </c>
      <c r="AL258" s="66">
        <v>6.04206330517627E-2</v>
      </c>
      <c r="AM258" s="67">
        <v>72.8114889099961</v>
      </c>
      <c r="AN258" s="11"/>
      <c r="AO258" s="69">
        <v>3.6556978096996297E-2</v>
      </c>
      <c r="AP258" s="69">
        <v>-2.3708267339316101E-2</v>
      </c>
      <c r="AQ258" s="69">
        <v>0.14030619269396999</v>
      </c>
      <c r="AR258" s="69">
        <v>-0.100971928765794</v>
      </c>
      <c r="AS258" s="70">
        <v>8</v>
      </c>
      <c r="AT258" s="70">
        <v>4</v>
      </c>
      <c r="AU258" s="70">
        <v>7</v>
      </c>
      <c r="AV258" s="71">
        <v>5</v>
      </c>
      <c r="AW258" s="11"/>
      <c r="AX258" s="72">
        <v>0.13576590944998301</v>
      </c>
      <c r="AY258" s="73">
        <v>1.0744655249527599</v>
      </c>
      <c r="AZ258" s="73">
        <v>0.99898921116073303</v>
      </c>
      <c r="BA258" s="73">
        <v>1.6862215630590101</v>
      </c>
      <c r="BB258" s="64">
        <v>1.4050110230018601E-2</v>
      </c>
      <c r="BC258" s="74">
        <v>-11.852551767064099</v>
      </c>
      <c r="BD258" s="61">
        <v>43910</v>
      </c>
      <c r="BE258" s="61">
        <v>43990</v>
      </c>
      <c r="BF258" s="70"/>
      <c r="BG258" s="61"/>
      <c r="BH258" s="11"/>
    </row>
    <row r="259" spans="1:60" x14ac:dyDescent="0.3">
      <c r="A259" s="11"/>
      <c r="B259" s="56" t="s">
        <v>916</v>
      </c>
      <c r="C259" s="56" t="s">
        <v>871</v>
      </c>
      <c r="D259" s="56" t="s">
        <v>862</v>
      </c>
      <c r="E259" s="57" t="s">
        <v>872</v>
      </c>
      <c r="F259" s="57" t="s">
        <v>140</v>
      </c>
      <c r="G259" s="58" t="s">
        <v>200</v>
      </c>
      <c r="H259" s="59" t="s">
        <v>603</v>
      </c>
      <c r="I259" s="60" t="s">
        <v>400</v>
      </c>
      <c r="J259" s="60" t="s">
        <v>873</v>
      </c>
      <c r="K259" s="11"/>
      <c r="L259" s="61">
        <v>44021</v>
      </c>
      <c r="M259" s="62">
        <v>1112441.9483699801</v>
      </c>
      <c r="N259" s="63">
        <v>1112441.9483699801</v>
      </c>
      <c r="O259" s="63">
        <v>1195714.39603043</v>
      </c>
      <c r="P259" s="64">
        <f t="shared" si="3"/>
        <v>0.93035757707952638</v>
      </c>
      <c r="Q259" s="61">
        <v>43900</v>
      </c>
      <c r="R259" s="65">
        <v>200014.60888501001</v>
      </c>
      <c r="S259" s="65">
        <v>186325.76355127001</v>
      </c>
      <c r="T259" s="11"/>
      <c r="U259" s="66">
        <v>-1.0266810511893701E-2</v>
      </c>
      <c r="V259" s="67">
        <v>2.6355297027294</v>
      </c>
      <c r="W259" s="66">
        <v>2.3349749924818801E-2</v>
      </c>
      <c r="X259" s="67">
        <v>4.6133535411208904</v>
      </c>
      <c r="Y259" s="66">
        <v>2.7958395890891601E-2</v>
      </c>
      <c r="Z259" s="67">
        <v>20.479777201311698</v>
      </c>
      <c r="AA259" s="66">
        <v>0.188603632473969</v>
      </c>
      <c r="AB259" s="67">
        <v>39.085551398689901</v>
      </c>
      <c r="AC259" s="66">
        <v>0.336358565380797</v>
      </c>
      <c r="AD259" s="67">
        <v>57.921821798314298</v>
      </c>
      <c r="AE259" s="66">
        <v>0.32486552346730602</v>
      </c>
      <c r="AF259" s="68">
        <v>49.434239958471203</v>
      </c>
      <c r="AG259" s="66">
        <v>-3.2515055461772101E-2</v>
      </c>
      <c r="AH259" s="67">
        <v>-5.09301128204243</v>
      </c>
      <c r="AI259" s="66">
        <v>6.2219541396189001E-2</v>
      </c>
      <c r="AJ259" s="67">
        <v>19.9126966205949</v>
      </c>
      <c r="AK259" s="66">
        <v>1.39191135358764</v>
      </c>
      <c r="AL259" s="66">
        <v>9.2543879765871695E-2</v>
      </c>
      <c r="AM259" s="67">
        <v>158.02026921301101</v>
      </c>
      <c r="AN259" s="11"/>
      <c r="AO259" s="69">
        <v>3.6717339085953399E-2</v>
      </c>
      <c r="AP259" s="69">
        <v>-3.7623665357386898E-2</v>
      </c>
      <c r="AQ259" s="69">
        <v>0.13975634736925699</v>
      </c>
      <c r="AR259" s="69">
        <v>-9.4013915295363404E-2</v>
      </c>
      <c r="AS259" s="70">
        <v>8</v>
      </c>
      <c r="AT259" s="70">
        <v>4</v>
      </c>
      <c r="AU259" s="70">
        <v>7</v>
      </c>
      <c r="AV259" s="71">
        <v>5</v>
      </c>
      <c r="AW259" s="11"/>
      <c r="AX259" s="72">
        <v>0.147149525097338</v>
      </c>
      <c r="AY259" s="73">
        <v>1.2891958860764099</v>
      </c>
      <c r="AZ259" s="73">
        <v>1.23299935756222</v>
      </c>
      <c r="BA259" s="73">
        <v>1.9819626070348</v>
      </c>
      <c r="BB259" s="64">
        <v>1.52074021695626E-2</v>
      </c>
      <c r="BC259" s="74">
        <v>-9.8367011131922499</v>
      </c>
      <c r="BD259" s="61">
        <v>43900</v>
      </c>
      <c r="BE259" s="61">
        <v>43993</v>
      </c>
      <c r="BF259" s="70"/>
      <c r="BG259" s="61"/>
      <c r="BH259" s="11"/>
    </row>
    <row r="260" spans="1:60" x14ac:dyDescent="0.3">
      <c r="A260" s="11"/>
      <c r="B260" s="56" t="s">
        <v>919</v>
      </c>
      <c r="C260" s="56" t="s">
        <v>875</v>
      </c>
      <c r="D260" s="56" t="s">
        <v>876</v>
      </c>
      <c r="E260" s="57" t="s">
        <v>73</v>
      </c>
      <c r="F260" s="57" t="s">
        <v>140</v>
      </c>
      <c r="G260" s="58" t="s">
        <v>36</v>
      </c>
      <c r="H260" s="59" t="s">
        <v>66</v>
      </c>
      <c r="I260" s="60" t="s">
        <v>29</v>
      </c>
      <c r="J260" s="60" t="s">
        <v>877</v>
      </c>
      <c r="K260" s="11"/>
      <c r="L260" s="61">
        <v>44021</v>
      </c>
      <c r="M260" s="62">
        <v>1199.8889000006</v>
      </c>
      <c r="N260" s="63">
        <v>1199.8889000006</v>
      </c>
      <c r="O260" s="63">
        <v>1396.4378999993201</v>
      </c>
      <c r="P260" s="64">
        <f t="shared" si="3"/>
        <v>0.85924973820975803</v>
      </c>
      <c r="Q260" s="61">
        <v>43797</v>
      </c>
      <c r="R260" s="65">
        <v>221667.88099999999</v>
      </c>
      <c r="S260" s="65">
        <v>229253.41858911101</v>
      </c>
      <c r="T260" s="11"/>
      <c r="U260" s="66">
        <v>-1.7843426470790302E-2</v>
      </c>
      <c r="V260" s="67">
        <v>1.87786810683974</v>
      </c>
      <c r="W260" s="66">
        <v>7.3124221107718802E-3</v>
      </c>
      <c r="X260" s="67">
        <v>3.0096207597125599</v>
      </c>
      <c r="Y260" s="66">
        <v>-9.9401977565285099E-2</v>
      </c>
      <c r="Z260" s="67">
        <v>7.7437398556939998</v>
      </c>
      <c r="AA260" s="66">
        <v>7.1266246812228901E-2</v>
      </c>
      <c r="AB260" s="67">
        <v>27.351812832523098</v>
      </c>
      <c r="AC260" s="66">
        <v>8.1365119160182103E-2</v>
      </c>
      <c r="AD260" s="67">
        <v>32.422477176238303</v>
      </c>
      <c r="AE260" s="66">
        <v>5.1015405546422699E-2</v>
      </c>
      <c r="AF260" s="68">
        <v>22.049228166346399</v>
      </c>
      <c r="AG260" s="66">
        <v>-3.1492797473220001E-2</v>
      </c>
      <c r="AH260" s="67">
        <v>-4.9907854831908498</v>
      </c>
      <c r="AI260" s="66">
        <v>-7.4162585468002404E-2</v>
      </c>
      <c r="AJ260" s="67">
        <v>6.2744839341612497</v>
      </c>
      <c r="AK260" s="66">
        <v>0.19988890000066001</v>
      </c>
      <c r="AL260" s="66">
        <v>1.30753241264756E-2</v>
      </c>
      <c r="AM260" s="67">
        <v>-29.659403090394299</v>
      </c>
      <c r="AN260" s="11"/>
      <c r="AO260" s="69">
        <v>6.4283416832040502E-2</v>
      </c>
      <c r="AP260" s="69">
        <v>-9.7408178616169599E-2</v>
      </c>
      <c r="AQ260" s="69">
        <v>0.11119793305813799</v>
      </c>
      <c r="AR260" s="69">
        <v>-0.13364096534685799</v>
      </c>
      <c r="AS260" s="70">
        <v>8</v>
      </c>
      <c r="AT260" s="70">
        <v>4</v>
      </c>
      <c r="AU260" s="70">
        <v>7</v>
      </c>
      <c r="AV260" s="71">
        <v>5</v>
      </c>
      <c r="AW260" s="11"/>
      <c r="AX260" s="72">
        <v>0.27818730823870302</v>
      </c>
      <c r="AY260" s="73">
        <v>0.37183109344095999</v>
      </c>
      <c r="AZ260" s="73">
        <v>0.99840646728716798</v>
      </c>
      <c r="BA260" s="73">
        <v>0.49644155466512502</v>
      </c>
      <c r="BB260" s="64">
        <v>2.8350510621858099E-2</v>
      </c>
      <c r="BC260" s="74">
        <v>-30.959228476975099</v>
      </c>
      <c r="BD260" s="61">
        <v>43797</v>
      </c>
      <c r="BE260" s="61">
        <v>43910</v>
      </c>
      <c r="BF260" s="70"/>
      <c r="BG260" s="61"/>
      <c r="BH260" s="11"/>
    </row>
    <row r="261" spans="1:60" x14ac:dyDescent="0.3">
      <c r="A261" s="11"/>
      <c r="B261" s="56" t="s">
        <v>922</v>
      </c>
      <c r="C261" s="56" t="s">
        <v>879</v>
      </c>
      <c r="D261" s="56" t="s">
        <v>876</v>
      </c>
      <c r="E261" s="57" t="s">
        <v>152</v>
      </c>
      <c r="F261" s="57" t="s">
        <v>140</v>
      </c>
      <c r="G261" s="58" t="s">
        <v>36</v>
      </c>
      <c r="H261" s="59" t="s">
        <v>66</v>
      </c>
      <c r="I261" s="60" t="s">
        <v>29</v>
      </c>
      <c r="J261" s="60" t="s">
        <v>880</v>
      </c>
      <c r="K261" s="11"/>
      <c r="L261" s="61">
        <v>44021</v>
      </c>
      <c r="M261" s="62">
        <v>1248.55829999968</v>
      </c>
      <c r="N261" s="63">
        <v>1248.55829999968</v>
      </c>
      <c r="O261" s="63">
        <v>1450.67930000089</v>
      </c>
      <c r="P261" s="64">
        <f t="shared" si="3"/>
        <v>0.86067147990525128</v>
      </c>
      <c r="Q261" s="61">
        <v>43797</v>
      </c>
      <c r="R261" s="65">
        <v>646873.77</v>
      </c>
      <c r="S261" s="65">
        <v>723760.233044922</v>
      </c>
      <c r="T261" s="11"/>
      <c r="U261" s="66">
        <v>-1.78361592797955E-2</v>
      </c>
      <c r="V261" s="67">
        <v>1.87859482593922</v>
      </c>
      <c r="W261" s="66">
        <v>7.5354646414780299E-3</v>
      </c>
      <c r="X261" s="67">
        <v>3.0319250127831801</v>
      </c>
      <c r="Y261" s="66">
        <v>-9.8191946641309202E-2</v>
      </c>
      <c r="Z261" s="67">
        <v>7.8647429480915898</v>
      </c>
      <c r="AA261" s="66">
        <v>7.4158837833238095E-2</v>
      </c>
      <c r="AB261" s="67">
        <v>27.641071934631299</v>
      </c>
      <c r="AC261" s="66">
        <v>8.7217031998152394E-2</v>
      </c>
      <c r="AD261" s="67">
        <v>33.007668460079003</v>
      </c>
      <c r="AE261" s="66">
        <v>5.9576207977443098E-2</v>
      </c>
      <c r="AF261" s="68">
        <v>22.905308409448502</v>
      </c>
      <c r="AG261" s="66">
        <v>-3.1428502941707799E-2</v>
      </c>
      <c r="AH261" s="67">
        <v>-4.9843560300360004</v>
      </c>
      <c r="AI261" s="66">
        <v>-7.2857107850722996E-2</v>
      </c>
      <c r="AJ261" s="67">
        <v>6.40503169588919</v>
      </c>
      <c r="AK261" s="66">
        <v>0.248346081165364</v>
      </c>
      <c r="AL261" s="66">
        <v>1.5938563272357001E-2</v>
      </c>
      <c r="AM261" s="67">
        <v>-24.813684973924001</v>
      </c>
      <c r="AN261" s="11"/>
      <c r="AO261" s="69">
        <v>6.4291302134733996E-2</v>
      </c>
      <c r="AP261" s="69">
        <v>-9.73882403923199E-2</v>
      </c>
      <c r="AQ261" s="69">
        <v>0.111436499286356</v>
      </c>
      <c r="AR261" s="69">
        <v>-0.13344278083692199</v>
      </c>
      <c r="AS261" s="70">
        <v>8</v>
      </c>
      <c r="AT261" s="70">
        <v>4</v>
      </c>
      <c r="AU261" s="70">
        <v>7</v>
      </c>
      <c r="AV261" s="71">
        <v>5</v>
      </c>
      <c r="AW261" s="11"/>
      <c r="AX261" s="72">
        <v>0.27818799816159301</v>
      </c>
      <c r="AY261" s="73">
        <v>0.38204375376062699</v>
      </c>
      <c r="AZ261" s="73">
        <v>1.00912597612114</v>
      </c>
      <c r="BA261" s="73">
        <v>0.51024000667257496</v>
      </c>
      <c r="BB261" s="64">
        <v>2.8350949348059699E-2</v>
      </c>
      <c r="BC261" s="74">
        <v>-30.9015783158247</v>
      </c>
      <c r="BD261" s="61">
        <v>43797</v>
      </c>
      <c r="BE261" s="61">
        <v>43910</v>
      </c>
      <c r="BF261" s="70"/>
      <c r="BG261" s="61"/>
      <c r="BH261" s="11"/>
    </row>
    <row r="262" spans="1:60" x14ac:dyDescent="0.3">
      <c r="A262" s="11"/>
      <c r="B262" s="56" t="s">
        <v>925</v>
      </c>
      <c r="C262" s="56" t="s">
        <v>882</v>
      </c>
      <c r="D262" s="56" t="s">
        <v>876</v>
      </c>
      <c r="E262" s="57" t="s">
        <v>87</v>
      </c>
      <c r="F262" s="57" t="s">
        <v>140</v>
      </c>
      <c r="G262" s="58" t="s">
        <v>36</v>
      </c>
      <c r="H262" s="59" t="s">
        <v>66</v>
      </c>
      <c r="I262" s="60" t="s">
        <v>29</v>
      </c>
      <c r="J262" s="60" t="s">
        <v>883</v>
      </c>
      <c r="K262" s="11"/>
      <c r="L262" s="61">
        <v>44021</v>
      </c>
      <c r="M262" s="62">
        <v>907.33490000013296</v>
      </c>
      <c r="N262" s="63">
        <v>907.33490000013296</v>
      </c>
      <c r="O262" s="63">
        <v>1052.5028000008299</v>
      </c>
      <c r="P262" s="64">
        <f t="shared" si="3"/>
        <v>0.8620736210862503</v>
      </c>
      <c r="Q262" s="61">
        <v>43797</v>
      </c>
      <c r="R262" s="65">
        <v>240444.96599999999</v>
      </c>
      <c r="S262" s="65">
        <v>250707.393316895</v>
      </c>
      <c r="T262" s="11"/>
      <c r="U262" s="66">
        <v>-1.7809621090236798E-2</v>
      </c>
      <c r="V262" s="67">
        <v>1.88124864489509</v>
      </c>
      <c r="W262" s="66">
        <v>8.3532401258707995E-3</v>
      </c>
      <c r="X262" s="67">
        <v>3.1137025612224498</v>
      </c>
      <c r="Y262" s="66">
        <v>-9.4632282975071605E-2</v>
      </c>
      <c r="Z262" s="67">
        <v>8.22070931471535</v>
      </c>
      <c r="AA262" s="66">
        <v>6.7586334620500593E-2</v>
      </c>
      <c r="AB262" s="67">
        <v>26.983821613335699</v>
      </c>
      <c r="AC262" s="66">
        <v>5.9060578316348297E-2</v>
      </c>
      <c r="AD262" s="67">
        <v>30.1920230918622</v>
      </c>
      <c r="AE262" s="66">
        <v>1.14838520530611E-2</v>
      </c>
      <c r="AF262" s="68">
        <v>18.0960728170176</v>
      </c>
      <c r="AG262" s="66">
        <v>-3.11927285338243E-2</v>
      </c>
      <c r="AH262" s="67">
        <v>-4.9607785892512801</v>
      </c>
      <c r="AI262" s="66">
        <v>-6.9657354233640903E-2</v>
      </c>
      <c r="AJ262" s="67">
        <v>6.7250070575974004</v>
      </c>
      <c r="AK262" s="66">
        <v>-9.2665100000012907E-2</v>
      </c>
      <c r="AL262" s="66">
        <v>-6.9082487289051598E-3</v>
      </c>
      <c r="AM262" s="67">
        <v>-58.914803090447101</v>
      </c>
      <c r="AN262" s="11"/>
      <c r="AO262" s="69">
        <v>6.4320081170080798E-2</v>
      </c>
      <c r="AP262" s="69">
        <v>-9.7314937691408004E-2</v>
      </c>
      <c r="AQ262" s="69">
        <v>0.10966267465846601</v>
      </c>
      <c r="AR262" s="69">
        <v>-0.13271586320392101</v>
      </c>
      <c r="AS262" s="70">
        <v>8</v>
      </c>
      <c r="AT262" s="70">
        <v>4</v>
      </c>
      <c r="AU262" s="70">
        <v>7</v>
      </c>
      <c r="AV262" s="71">
        <v>5</v>
      </c>
      <c r="AW262" s="11"/>
      <c r="AX262" s="72">
        <v>0.27810643156000903</v>
      </c>
      <c r="AY262" s="73">
        <v>0.35842845256820499</v>
      </c>
      <c r="AZ262" s="73">
        <v>0.98533233042235202</v>
      </c>
      <c r="BA262" s="73">
        <v>0.478715526068754</v>
      </c>
      <c r="BB262" s="64">
        <v>2.8343899397405E-2</v>
      </c>
      <c r="BC262" s="74">
        <v>-30.9965351161954</v>
      </c>
      <c r="BD262" s="61">
        <v>43797</v>
      </c>
      <c r="BE262" s="61">
        <v>43910</v>
      </c>
      <c r="BF262" s="70"/>
      <c r="BG262" s="61"/>
      <c r="BH262" s="11"/>
    </row>
    <row r="263" spans="1:60" x14ac:dyDescent="0.3">
      <c r="A263" s="11"/>
      <c r="B263" s="56" t="s">
        <v>930</v>
      </c>
      <c r="C263" s="56" t="s">
        <v>885</v>
      </c>
      <c r="D263" s="56" t="s">
        <v>876</v>
      </c>
      <c r="E263" s="57" t="s">
        <v>159</v>
      </c>
      <c r="F263" s="57" t="s">
        <v>140</v>
      </c>
      <c r="G263" s="58" t="s">
        <v>36</v>
      </c>
      <c r="H263" s="59" t="s">
        <v>66</v>
      </c>
      <c r="I263" s="60" t="s">
        <v>29</v>
      </c>
      <c r="J263" s="60" t="s">
        <v>886</v>
      </c>
      <c r="K263" s="11"/>
      <c r="L263" s="61">
        <v>44021</v>
      </c>
      <c r="M263" s="62">
        <v>992.42850000038698</v>
      </c>
      <c r="N263" s="63">
        <v>992.42850000038698</v>
      </c>
      <c r="O263" s="63">
        <v>1163.7946000006</v>
      </c>
      <c r="P263" s="64">
        <f t="shared" ref="P263:P326" si="4">IFERROR(N263/O263,"")</f>
        <v>0.85275228120140389</v>
      </c>
      <c r="Q263" s="61">
        <v>43797</v>
      </c>
      <c r="R263" s="65">
        <v>10972.683999999999</v>
      </c>
      <c r="S263" s="65">
        <v>14808.4414421234</v>
      </c>
      <c r="T263" s="11"/>
      <c r="U263" s="66">
        <v>-1.7876723119115898E-2</v>
      </c>
      <c r="V263" s="67">
        <v>1.87453844200718</v>
      </c>
      <c r="W263" s="66">
        <v>6.2893304966564799E-3</v>
      </c>
      <c r="X263" s="67">
        <v>2.9073115983010198</v>
      </c>
      <c r="Y263" s="66">
        <v>-0.104936748966866</v>
      </c>
      <c r="Z263" s="67">
        <v>7.1902627155359404</v>
      </c>
      <c r="AA263" s="66">
        <v>5.8084550937564899E-2</v>
      </c>
      <c r="AB263" s="67">
        <v>26.033643245056702</v>
      </c>
      <c r="AC263" s="66">
        <v>5.4896293831916403E-2</v>
      </c>
      <c r="AD263" s="67">
        <v>29.7755946434336</v>
      </c>
      <c r="AE263" s="66">
        <v>1.2585533931996899E-2</v>
      </c>
      <c r="AF263" s="68">
        <v>18.206241004925701</v>
      </c>
      <c r="AG263" s="66">
        <v>-3.17880304965001E-2</v>
      </c>
      <c r="AH263" s="67">
        <v>-5.0203087855188597</v>
      </c>
      <c r="AI263" s="66">
        <v>-8.0132915308204294E-2</v>
      </c>
      <c r="AJ263" s="67">
        <v>5.6774509501410604</v>
      </c>
      <c r="AK263" s="66">
        <v>-7.5714999993579104E-3</v>
      </c>
      <c r="AL263" s="66">
        <v>-5.4165747951628895E-4</v>
      </c>
      <c r="AM263" s="67">
        <v>-50.405443090421599</v>
      </c>
      <c r="AN263" s="11"/>
      <c r="AO263" s="69">
        <v>6.4247245067235795E-2</v>
      </c>
      <c r="AP263" s="69">
        <v>-9.7499920023401507E-2</v>
      </c>
      <c r="AQ263" s="69">
        <v>0.110103392762539</v>
      </c>
      <c r="AR263" s="69">
        <v>-0.134549861659325</v>
      </c>
      <c r="AS263" s="70">
        <v>8</v>
      </c>
      <c r="AT263" s="70">
        <v>4</v>
      </c>
      <c r="AU263" s="70">
        <v>7</v>
      </c>
      <c r="AV263" s="71">
        <v>5</v>
      </c>
      <c r="AW263" s="11"/>
      <c r="AX263" s="72">
        <v>0.27818477407679898</v>
      </c>
      <c r="AY263" s="73">
        <v>0.32527453811280799</v>
      </c>
      <c r="AZ263" s="73">
        <v>0.94953348739181798</v>
      </c>
      <c r="BA263" s="73">
        <v>0.43364500495090402</v>
      </c>
      <c r="BB263" s="64">
        <v>2.8348560848207902E-2</v>
      </c>
      <c r="BC263" s="74">
        <v>-31.2231642937986</v>
      </c>
      <c r="BD263" s="61">
        <v>43797</v>
      </c>
      <c r="BE263" s="61">
        <v>43910</v>
      </c>
      <c r="BF263" s="70"/>
      <c r="BG263" s="61"/>
      <c r="BH263" s="11"/>
    </row>
    <row r="264" spans="1:60" x14ac:dyDescent="0.3">
      <c r="A264" s="11"/>
      <c r="B264" s="56" t="s">
        <v>933</v>
      </c>
      <c r="C264" s="56" t="s">
        <v>888</v>
      </c>
      <c r="D264" s="56" t="s">
        <v>876</v>
      </c>
      <c r="E264" s="57" t="s">
        <v>163</v>
      </c>
      <c r="F264" s="57" t="s">
        <v>140</v>
      </c>
      <c r="G264" s="58" t="s">
        <v>36</v>
      </c>
      <c r="H264" s="59" t="s">
        <v>66</v>
      </c>
      <c r="I264" s="60" t="s">
        <v>29</v>
      </c>
      <c r="J264" s="60" t="s">
        <v>889</v>
      </c>
      <c r="K264" s="11"/>
      <c r="L264" s="61">
        <v>44021</v>
      </c>
      <c r="M264" s="62">
        <v>1385.8228999990999</v>
      </c>
      <c r="N264" s="63">
        <v>1385.8228999990999</v>
      </c>
      <c r="O264" s="63">
        <v>1619.9821000006</v>
      </c>
      <c r="P264" s="64">
        <f t="shared" si="4"/>
        <v>0.85545568682430917</v>
      </c>
      <c r="Q264" s="61">
        <v>43797</v>
      </c>
      <c r="R264" s="65">
        <v>1148337.324</v>
      </c>
      <c r="S264" s="65">
        <v>1166378.55166406</v>
      </c>
      <c r="T264" s="11"/>
      <c r="U264" s="66">
        <v>-1.7849848180048901E-2</v>
      </c>
      <c r="V264" s="67">
        <v>1.8772259359138801</v>
      </c>
      <c r="W264" s="66">
        <v>7.11406995287689E-3</v>
      </c>
      <c r="X264" s="67">
        <v>2.9897855439230598</v>
      </c>
      <c r="Y264" s="66">
        <v>-0.10106559394902399</v>
      </c>
      <c r="Z264" s="67">
        <v>7.5773782173200699</v>
      </c>
      <c r="AA264" s="66">
        <v>5.7346156883795601E-2</v>
      </c>
      <c r="AB264" s="67">
        <v>25.9598038396798</v>
      </c>
      <c r="AC264" s="66">
        <v>4.3669912949553698E-2</v>
      </c>
      <c r="AD264" s="67">
        <v>28.652956555189999</v>
      </c>
      <c r="AE264" s="66">
        <v>-8.2149050722364302E-3</v>
      </c>
      <c r="AF264" s="68">
        <v>16.126197104487801</v>
      </c>
      <c r="AG264" s="66">
        <v>-3.1549997554975603E-2</v>
      </c>
      <c r="AH264" s="67">
        <v>-4.99650549136277</v>
      </c>
      <c r="AI264" s="66">
        <v>-7.6381790453524404E-2</v>
      </c>
      <c r="AJ264" s="67">
        <v>6.0525634356090396</v>
      </c>
      <c r="AK264" s="66">
        <v>0.44308449266827699</v>
      </c>
      <c r="AL264" s="66">
        <v>3.7926360226265401E-2</v>
      </c>
      <c r="AM264" s="67">
        <v>63.137583121017101</v>
      </c>
      <c r="AN264" s="11"/>
      <c r="AO264" s="69">
        <v>6.4276476939994595E-2</v>
      </c>
      <c r="AP264" s="69">
        <v>-9.74259747490578E-2</v>
      </c>
      <c r="AQ264" s="69">
        <v>0.109221859465906</v>
      </c>
      <c r="AR264" s="69">
        <v>-0.133816944673599</v>
      </c>
      <c r="AS264" s="70">
        <v>8</v>
      </c>
      <c r="AT264" s="70">
        <v>4</v>
      </c>
      <c r="AU264" s="70">
        <v>7</v>
      </c>
      <c r="AV264" s="71">
        <v>5</v>
      </c>
      <c r="AW264" s="11"/>
      <c r="AX264" s="72">
        <v>0.27813074579375102</v>
      </c>
      <c r="AY264" s="73">
        <v>0.32239085523497102</v>
      </c>
      <c r="AZ264" s="73">
        <v>0.94716528779008502</v>
      </c>
      <c r="BA264" s="73">
        <v>0.42998171278759401</v>
      </c>
      <c r="BB264" s="64">
        <v>2.8344359007933199E-2</v>
      </c>
      <c r="BC264" s="74">
        <v>-31.2140362538921</v>
      </c>
      <c r="BD264" s="61">
        <v>43797</v>
      </c>
      <c r="BE264" s="61">
        <v>43910</v>
      </c>
      <c r="BF264" s="70"/>
      <c r="BG264" s="61"/>
      <c r="BH264" s="11"/>
    </row>
    <row r="265" spans="1:60" x14ac:dyDescent="0.3">
      <c r="A265" s="11"/>
      <c r="B265" s="56" t="s">
        <v>936</v>
      </c>
      <c r="C265" s="56" t="s">
        <v>891</v>
      </c>
      <c r="D265" s="56" t="s">
        <v>892</v>
      </c>
      <c r="E265" s="57" t="s">
        <v>34</v>
      </c>
      <c r="F265" s="57" t="s">
        <v>140</v>
      </c>
      <c r="G265" s="58" t="s">
        <v>685</v>
      </c>
      <c r="H265" s="59" t="s">
        <v>686</v>
      </c>
      <c r="I265" s="60" t="s">
        <v>29</v>
      </c>
      <c r="J265" s="60" t="s">
        <v>893</v>
      </c>
      <c r="K265" s="11"/>
      <c r="L265" s="61">
        <v>44021</v>
      </c>
      <c r="M265" s="62">
        <v>2111.4468999989299</v>
      </c>
      <c r="N265" s="63">
        <v>2111.4468999989299</v>
      </c>
      <c r="O265" s="63">
        <v>2111.4468999989299</v>
      </c>
      <c r="P265" s="64">
        <f t="shared" si="4"/>
        <v>1</v>
      </c>
      <c r="Q265" s="61">
        <v>44021</v>
      </c>
      <c r="R265" s="65">
        <v>25140025.112</v>
      </c>
      <c r="S265" s="65">
        <v>24380954.3642812</v>
      </c>
      <c r="T265" s="11"/>
      <c r="U265" s="66">
        <v>9.2354584921849892E-6</v>
      </c>
      <c r="V265" s="67">
        <v>3.6631342997679899</v>
      </c>
      <c r="W265" s="66">
        <v>1.7962474703381301E-4</v>
      </c>
      <c r="X265" s="67">
        <v>2.29634102333875</v>
      </c>
      <c r="Y265" s="66">
        <v>4.7608254571969199E-3</v>
      </c>
      <c r="Z265" s="67">
        <v>18.160020157956801</v>
      </c>
      <c r="AA265" s="66">
        <v>1.24573021421384E-2</v>
      </c>
      <c r="AB265" s="67">
        <v>21.470918365521399</v>
      </c>
      <c r="AC265" s="66">
        <v>3.2355918920075097E-2</v>
      </c>
      <c r="AD265" s="67">
        <v>27.521557152242199</v>
      </c>
      <c r="AE265" s="66">
        <v>5.0260990075912601E-2</v>
      </c>
      <c r="AF265" s="68">
        <v>21.973786619317298</v>
      </c>
      <c r="AG265" s="66">
        <v>9.5204446552088498E-5</v>
      </c>
      <c r="AH265" s="67">
        <v>-1.8319852912100001</v>
      </c>
      <c r="AI265" s="66">
        <v>5.0680695476330601E-3</v>
      </c>
      <c r="AJ265" s="67">
        <v>14.1975494357321</v>
      </c>
      <c r="AK265" s="66">
        <v>0.64348187181749394</v>
      </c>
      <c r="AL265" s="66">
        <v>3.1411586413014399E-2</v>
      </c>
      <c r="AM265" s="67">
        <v>-60.1744161462411</v>
      </c>
      <c r="AN265" s="11"/>
      <c r="AO265" s="69">
        <v>8.9553564976085898E-4</v>
      </c>
      <c r="AP265" s="69">
        <v>3.7894096749369102E-6</v>
      </c>
      <c r="AQ265" s="69">
        <v>1.79866581493116E-3</v>
      </c>
      <c r="AR265" s="69">
        <v>9.5204446552088498E-5</v>
      </c>
      <c r="AS265" s="70">
        <v>12</v>
      </c>
      <c r="AT265" s="70">
        <v>0</v>
      </c>
      <c r="AU265" s="70">
        <v>7</v>
      </c>
      <c r="AV265" s="71">
        <v>5</v>
      </c>
      <c r="AW265" s="11"/>
      <c r="AX265" s="72">
        <v>1.0858141616233801E-3</v>
      </c>
      <c r="AY265" s="73">
        <v>-15.618802543278401</v>
      </c>
      <c r="AZ265" s="73">
        <v>0.56773883923142399</v>
      </c>
      <c r="BA265" s="73">
        <v>-13.5789349906845</v>
      </c>
      <c r="BB265" s="64">
        <v>1.12211876692925E-4</v>
      </c>
      <c r="BC265" s="74">
        <v>0</v>
      </c>
      <c r="BD265" s="61">
        <v>44021</v>
      </c>
      <c r="BE265" s="61"/>
      <c r="BF265" s="70"/>
      <c r="BG265" s="61"/>
      <c r="BH265" s="11"/>
    </row>
    <row r="266" spans="1:60" x14ac:dyDescent="0.3">
      <c r="A266" s="11"/>
      <c r="B266" s="56" t="s">
        <v>939</v>
      </c>
      <c r="C266" s="56" t="s">
        <v>895</v>
      </c>
      <c r="D266" s="56" t="s">
        <v>892</v>
      </c>
      <c r="E266" s="57" t="s">
        <v>41</v>
      </c>
      <c r="F266" s="57" t="s">
        <v>140</v>
      </c>
      <c r="G266" s="58" t="s">
        <v>685</v>
      </c>
      <c r="H266" s="59" t="s">
        <v>686</v>
      </c>
      <c r="I266" s="60" t="s">
        <v>29</v>
      </c>
      <c r="J266" s="60" t="s">
        <v>896</v>
      </c>
      <c r="K266" s="11"/>
      <c r="L266" s="61">
        <v>44021</v>
      </c>
      <c r="M266" s="62">
        <v>1842.08899999969</v>
      </c>
      <c r="N266" s="63">
        <v>1842.08899999969</v>
      </c>
      <c r="O266" s="63">
        <v>1842.08899999969</v>
      </c>
      <c r="P266" s="64">
        <f t="shared" si="4"/>
        <v>1</v>
      </c>
      <c r="Q266" s="61">
        <v>44021</v>
      </c>
      <c r="R266" s="65">
        <v>10117664.923</v>
      </c>
      <c r="S266" s="65">
        <v>9964973.1949062496</v>
      </c>
      <c r="T266" s="11"/>
      <c r="U266" s="66">
        <v>1.00430461316137E-5</v>
      </c>
      <c r="V266" s="67">
        <v>3.6632150585319301</v>
      </c>
      <c r="W266" s="66">
        <v>3.1821832453715599E-4</v>
      </c>
      <c r="X266" s="67">
        <v>2.3102003810890901</v>
      </c>
      <c r="Y266" s="66">
        <v>6.77930900565116E-3</v>
      </c>
      <c r="Z266" s="67">
        <v>18.361868512787598</v>
      </c>
      <c r="AA266" s="66">
        <v>1.71417654273682E-2</v>
      </c>
      <c r="AB266" s="67">
        <v>21.939364694029798</v>
      </c>
      <c r="AC266" s="66">
        <v>4.3618896044790703E-2</v>
      </c>
      <c r="AD266" s="67">
        <v>28.6478548647137</v>
      </c>
      <c r="AE266" s="66">
        <v>6.8317580276925596E-2</v>
      </c>
      <c r="AF266" s="68">
        <v>23.779445639403999</v>
      </c>
      <c r="AG266" s="66">
        <v>9.8213369710720104E-5</v>
      </c>
      <c r="AH266" s="67">
        <v>-1.83168439889414</v>
      </c>
      <c r="AI266" s="66">
        <v>7.17305486250552E-3</v>
      </c>
      <c r="AJ266" s="67">
        <v>14.408047967211999</v>
      </c>
      <c r="AK266" s="66">
        <v>0.84026713553466803</v>
      </c>
      <c r="AL266" s="66">
        <v>3.8698774918884703E-2</v>
      </c>
      <c r="AM266" s="67">
        <v>-40.495889774523697</v>
      </c>
      <c r="AN266" s="11"/>
      <c r="AO266" s="69">
        <v>9.1194406559225204E-4</v>
      </c>
      <c r="AP266" s="69">
        <v>1.00430461316137E-5</v>
      </c>
      <c r="AQ266" s="69">
        <v>2.09291408100398E-3</v>
      </c>
      <c r="AR266" s="69">
        <v>9.8213369710720104E-5</v>
      </c>
      <c r="AS266" s="70">
        <v>12</v>
      </c>
      <c r="AT266" s="70">
        <v>0</v>
      </c>
      <c r="AU266" s="70">
        <v>7</v>
      </c>
      <c r="AV266" s="71">
        <v>5</v>
      </c>
      <c r="AW266" s="11"/>
      <c r="AX266" s="72">
        <v>1.1746846179778499E-3</v>
      </c>
      <c r="AY266" s="73">
        <v>-10.792698551507801</v>
      </c>
      <c r="AZ266" s="73">
        <v>0.58323051829211203</v>
      </c>
      <c r="BA266" s="73">
        <v>-11.8236788642243</v>
      </c>
      <c r="BB266" s="64">
        <v>1.21393817528315E-4</v>
      </c>
      <c r="BC266" s="74">
        <v>0</v>
      </c>
      <c r="BD266" s="61">
        <v>44021</v>
      </c>
      <c r="BE266" s="61"/>
      <c r="BF266" s="70"/>
      <c r="BG266" s="61"/>
      <c r="BH266" s="11"/>
    </row>
    <row r="267" spans="1:60" x14ac:dyDescent="0.3">
      <c r="A267" s="11"/>
      <c r="B267" s="56" t="s">
        <v>942</v>
      </c>
      <c r="C267" s="56" t="s">
        <v>898</v>
      </c>
      <c r="D267" s="56" t="s">
        <v>892</v>
      </c>
      <c r="E267" s="57" t="s">
        <v>48</v>
      </c>
      <c r="F267" s="57" t="s">
        <v>140</v>
      </c>
      <c r="G267" s="58" t="s">
        <v>685</v>
      </c>
      <c r="H267" s="59" t="s">
        <v>686</v>
      </c>
      <c r="I267" s="60" t="s">
        <v>29</v>
      </c>
      <c r="J267" s="60" t="s">
        <v>899</v>
      </c>
      <c r="K267" s="11"/>
      <c r="L267" s="61">
        <v>44021</v>
      </c>
      <c r="M267" s="62">
        <v>1573.2574000004699</v>
      </c>
      <c r="N267" s="63">
        <v>1573.2574000004699</v>
      </c>
      <c r="O267" s="63">
        <v>1573.2574000004699</v>
      </c>
      <c r="P267" s="64">
        <f t="shared" si="4"/>
        <v>1</v>
      </c>
      <c r="Q267" s="61">
        <v>44021</v>
      </c>
      <c r="R267" s="65">
        <v>3081935.105</v>
      </c>
      <c r="S267" s="65">
        <v>1269611.46730664</v>
      </c>
      <c r="T267" s="11"/>
      <c r="U267" s="66">
        <v>7.0554742706008298E-6</v>
      </c>
      <c r="V267" s="67">
        <v>3.6629163013458301</v>
      </c>
      <c r="W267" s="66">
        <v>2.1902039225096801E-4</v>
      </c>
      <c r="X267" s="67">
        <v>2.30028058786047</v>
      </c>
      <c r="Y267" s="66">
        <v>6.2474995847878701E-3</v>
      </c>
      <c r="Z267" s="67">
        <v>18.308687570708599</v>
      </c>
      <c r="AA267" s="66">
        <v>1.6082608404758499E-2</v>
      </c>
      <c r="AB267" s="67">
        <v>21.8334489917615</v>
      </c>
      <c r="AC267" s="66">
        <v>4.1244884225306998E-2</v>
      </c>
      <c r="AD267" s="67">
        <v>28.4104536827654</v>
      </c>
      <c r="AE267" s="66">
        <v>6.4641953780665104E-2</v>
      </c>
      <c r="AF267" s="68">
        <v>23.411882989778</v>
      </c>
      <c r="AG267" s="66">
        <v>6.7825671067112098E-5</v>
      </c>
      <c r="AH267" s="67">
        <v>-1.8347231687584999</v>
      </c>
      <c r="AI267" s="66">
        <v>6.6162191105831897E-3</v>
      </c>
      <c r="AJ267" s="67">
        <v>14.352364392019799</v>
      </c>
      <c r="AK267" s="66">
        <v>0.57325740000116598</v>
      </c>
      <c r="AL267" s="66">
        <v>3.4696278133196798E-2</v>
      </c>
      <c r="AM267" s="67">
        <v>29.4200527638022</v>
      </c>
      <c r="AN267" s="11"/>
      <c r="AO267" s="69">
        <v>9.09201455215225E-4</v>
      </c>
      <c r="AP267" s="69">
        <v>6.9936431827954897E-6</v>
      </c>
      <c r="AQ267" s="69">
        <v>2.0049466274940598E-3</v>
      </c>
      <c r="AR267" s="69">
        <v>6.7825671067112098E-5</v>
      </c>
      <c r="AS267" s="70">
        <v>12</v>
      </c>
      <c r="AT267" s="70">
        <v>0</v>
      </c>
      <c r="AU267" s="70">
        <v>7</v>
      </c>
      <c r="AV267" s="71">
        <v>5</v>
      </c>
      <c r="AW267" s="11"/>
      <c r="AX267" s="72">
        <v>1.16250587711647E-3</v>
      </c>
      <c r="AY267" s="73">
        <v>-11.7651211407356</v>
      </c>
      <c r="AZ267" s="73">
        <v>0.57974021413065202</v>
      </c>
      <c r="BA267" s="73">
        <v>-12.2478362294059</v>
      </c>
      <c r="BB267" s="64">
        <v>1.2013536083827599E-4</v>
      </c>
      <c r="BC267" s="74">
        <v>0</v>
      </c>
      <c r="BD267" s="61">
        <v>44021</v>
      </c>
      <c r="BE267" s="61"/>
      <c r="BF267" s="70"/>
      <c r="BG267" s="61"/>
      <c r="BH267" s="11"/>
    </row>
    <row r="268" spans="1:60" x14ac:dyDescent="0.3">
      <c r="A268" s="11"/>
      <c r="B268" s="56" t="s">
        <v>945</v>
      </c>
      <c r="C268" s="56" t="s">
        <v>901</v>
      </c>
      <c r="D268" s="56" t="s">
        <v>892</v>
      </c>
      <c r="E268" s="57" t="s">
        <v>152</v>
      </c>
      <c r="F268" s="57" t="s">
        <v>140</v>
      </c>
      <c r="G268" s="58" t="s">
        <v>685</v>
      </c>
      <c r="H268" s="59" t="s">
        <v>686</v>
      </c>
      <c r="I268" s="60" t="s">
        <v>29</v>
      </c>
      <c r="J268" s="60" t="s">
        <v>902</v>
      </c>
      <c r="K268" s="11"/>
      <c r="L268" s="61">
        <v>44021</v>
      </c>
      <c r="M268" s="62">
        <v>1503.8782000001499</v>
      </c>
      <c r="N268" s="63">
        <v>1503.8782000001499</v>
      </c>
      <c r="O268" s="63">
        <v>1503.8782000001499</v>
      </c>
      <c r="P268" s="64">
        <f t="shared" si="4"/>
        <v>1</v>
      </c>
      <c r="Q268" s="61">
        <v>44021</v>
      </c>
      <c r="R268" s="65">
        <v>722207.96600000001</v>
      </c>
      <c r="S268" s="65">
        <v>259027.96766699199</v>
      </c>
      <c r="T268" s="11"/>
      <c r="U268" s="66">
        <v>3.7902154872426801E-6</v>
      </c>
      <c r="V268" s="67">
        <v>3.6625897754675001</v>
      </c>
      <c r="W268" s="66">
        <v>1.2010393584205301E-4</v>
      </c>
      <c r="X268" s="67">
        <v>2.2903889422195798</v>
      </c>
      <c r="Y268" s="66">
        <v>5.0124377030442702E-3</v>
      </c>
      <c r="Z268" s="67">
        <v>18.185181382519701</v>
      </c>
      <c r="AA268" s="66">
        <v>1.3163365007130799E-2</v>
      </c>
      <c r="AB268" s="67">
        <v>21.541524652013301</v>
      </c>
      <c r="AC268" s="66">
        <v>3.4626113010745002E-2</v>
      </c>
      <c r="AD268" s="67">
        <v>27.7485765613092</v>
      </c>
      <c r="AE268" s="66">
        <v>5.41587055104173E-2</v>
      </c>
      <c r="AF268" s="68">
        <v>22.363558162760501</v>
      </c>
      <c r="AG268" s="66">
        <v>3.78369422833202E-5</v>
      </c>
      <c r="AH268" s="67">
        <v>-1.83772204163688</v>
      </c>
      <c r="AI268" s="66">
        <v>5.3198024870653197E-3</v>
      </c>
      <c r="AJ268" s="67">
        <v>14.222722729668</v>
      </c>
      <c r="AK268" s="66">
        <v>0.50387820000119998</v>
      </c>
      <c r="AL268" s="66">
        <v>3.1189750274279501E-2</v>
      </c>
      <c r="AM268" s="67">
        <v>22.482132763805598</v>
      </c>
      <c r="AN268" s="11"/>
      <c r="AO268" s="69">
        <v>8.9964122344099505E-4</v>
      </c>
      <c r="AP268" s="69">
        <v>3.72422437067144E-6</v>
      </c>
      <c r="AQ268" s="69">
        <v>1.8316695295652601E-3</v>
      </c>
      <c r="AR268" s="69">
        <v>3.78369422833202E-5</v>
      </c>
      <c r="AS268" s="70">
        <v>12</v>
      </c>
      <c r="AT268" s="70">
        <v>0</v>
      </c>
      <c r="AU268" s="70">
        <v>7</v>
      </c>
      <c r="AV268" s="71">
        <v>5</v>
      </c>
      <c r="AW268" s="11"/>
      <c r="AX268" s="72">
        <v>1.10874560073967E-3</v>
      </c>
      <c r="AY268" s="73">
        <v>-14.738536471006199</v>
      </c>
      <c r="AZ268" s="73">
        <v>0.57007942102973197</v>
      </c>
      <c r="BA268" s="73">
        <v>-13.317828933577401</v>
      </c>
      <c r="BB268" s="64">
        <v>1.1458098326741601E-4</v>
      </c>
      <c r="BC268" s="74">
        <v>0</v>
      </c>
      <c r="BD268" s="61">
        <v>44021</v>
      </c>
      <c r="BE268" s="61"/>
      <c r="BF268" s="70"/>
      <c r="BG268" s="61"/>
      <c r="BH268" s="11"/>
    </row>
    <row r="269" spans="1:60" x14ac:dyDescent="0.3">
      <c r="A269" s="11"/>
      <c r="B269" s="56" t="s">
        <v>948</v>
      </c>
      <c r="C269" s="56" t="s">
        <v>904</v>
      </c>
      <c r="D269" s="56" t="s">
        <v>892</v>
      </c>
      <c r="E269" s="57" t="s">
        <v>490</v>
      </c>
      <c r="F269" s="57" t="s">
        <v>140</v>
      </c>
      <c r="G269" s="58" t="s">
        <v>685</v>
      </c>
      <c r="H269" s="59" t="s">
        <v>686</v>
      </c>
      <c r="I269" s="60" t="s">
        <v>29</v>
      </c>
      <c r="J269" s="60" t="s">
        <v>905</v>
      </c>
      <c r="K269" s="11"/>
      <c r="L269" s="61">
        <v>44021</v>
      </c>
      <c r="M269" s="62">
        <v>1215.20580000058</v>
      </c>
      <c r="N269" s="63">
        <v>1215.20580000058</v>
      </c>
      <c r="O269" s="63">
        <v>1215.20580000058</v>
      </c>
      <c r="P269" s="64">
        <f t="shared" si="4"/>
        <v>1</v>
      </c>
      <c r="Q269" s="61">
        <v>44021</v>
      </c>
      <c r="R269" s="65">
        <v>72659934.851999998</v>
      </c>
      <c r="S269" s="65">
        <v>38552824.939499997</v>
      </c>
      <c r="T269" s="11"/>
      <c r="U269" s="66">
        <v>1.2755202988046199E-5</v>
      </c>
      <c r="V269" s="67">
        <v>3.66348627421758</v>
      </c>
      <c r="W269" s="66">
        <v>4.48932027211413E-4</v>
      </c>
      <c r="X269" s="67">
        <v>2.32327175135651</v>
      </c>
      <c r="Y269" s="66">
        <v>7.7748061976308201E-3</v>
      </c>
      <c r="Z269" s="67">
        <v>18.4614182319783</v>
      </c>
      <c r="AA269" s="66">
        <v>1.9802982254987E-2</v>
      </c>
      <c r="AB269" s="67">
        <v>22.205486376798898</v>
      </c>
      <c r="AC269" s="66">
        <v>4.92724851446837E-2</v>
      </c>
      <c r="AD269" s="67">
        <v>29.213213774695799</v>
      </c>
      <c r="AE269" s="66">
        <v>7.6413000124375699E-2</v>
      </c>
      <c r="AF269" s="68">
        <v>24.588987624156299</v>
      </c>
      <c r="AG269" s="66">
        <v>1.25591208416154E-4</v>
      </c>
      <c r="AH269" s="67">
        <v>-1.8289466150236</v>
      </c>
      <c r="AI269" s="66">
        <v>8.2442156290198892E-3</v>
      </c>
      <c r="AJ269" s="67">
        <v>14.515164043870801</v>
      </c>
      <c r="AK269" s="66">
        <v>0.21505768446892001</v>
      </c>
      <c r="AL269" s="66">
        <v>2.9957378284962002E-2</v>
      </c>
      <c r="AM269" s="67">
        <v>10.7451616637409</v>
      </c>
      <c r="AN269" s="11"/>
      <c r="AO269" s="69">
        <v>9.1467676975298695E-4</v>
      </c>
      <c r="AP269" s="69">
        <v>1.2755202988046199E-5</v>
      </c>
      <c r="AQ269" s="69">
        <v>2.3518924263044002E-3</v>
      </c>
      <c r="AR269" s="69">
        <v>1.25591208416154E-4</v>
      </c>
      <c r="AS269" s="70">
        <v>12</v>
      </c>
      <c r="AT269" s="70">
        <v>0</v>
      </c>
      <c r="AU269" s="70">
        <v>7</v>
      </c>
      <c r="AV269" s="71">
        <v>5</v>
      </c>
      <c r="AW269" s="11"/>
      <c r="AX269" s="72">
        <v>1.2229196817827399E-3</v>
      </c>
      <c r="AY269" s="73">
        <v>-8.3394944246101694</v>
      </c>
      <c r="AZ269" s="73">
        <v>0.59198406976520301</v>
      </c>
      <c r="BA269" s="73">
        <v>-10.452719245207801</v>
      </c>
      <c r="BB269" s="64">
        <v>1.2637723970769301E-4</v>
      </c>
      <c r="BC269" s="74">
        <v>0</v>
      </c>
      <c r="BD269" s="61">
        <v>44021</v>
      </c>
      <c r="BE269" s="61"/>
      <c r="BF269" s="70"/>
      <c r="BG269" s="61"/>
      <c r="BH269" s="11"/>
    </row>
    <row r="270" spans="1:60" x14ac:dyDescent="0.3">
      <c r="A270" s="11"/>
      <c r="B270" s="56" t="s">
        <v>952</v>
      </c>
      <c r="C270" s="56" t="s">
        <v>907</v>
      </c>
      <c r="D270" s="56" t="s">
        <v>908</v>
      </c>
      <c r="E270" s="57" t="s">
        <v>73</v>
      </c>
      <c r="F270" s="57" t="s">
        <v>140</v>
      </c>
      <c r="G270" s="58" t="s">
        <v>200</v>
      </c>
      <c r="H270" s="59" t="s">
        <v>201</v>
      </c>
      <c r="I270" s="60" t="s">
        <v>29</v>
      </c>
      <c r="J270" s="60" t="s">
        <v>909</v>
      </c>
      <c r="K270" s="11"/>
      <c r="L270" s="61">
        <v>44021</v>
      </c>
      <c r="M270" s="62">
        <v>1686.69400000013</v>
      </c>
      <c r="N270" s="63">
        <v>1686.69400000013</v>
      </c>
      <c r="O270" s="63">
        <v>1690.4331999998501</v>
      </c>
      <c r="P270" s="64">
        <f t="shared" si="4"/>
        <v>0.99778802262063926</v>
      </c>
      <c r="Q270" s="61">
        <v>43976</v>
      </c>
      <c r="R270" s="65">
        <v>405418.92499999999</v>
      </c>
      <c r="S270" s="65">
        <v>569725.48447070306</v>
      </c>
      <c r="T270" s="11"/>
      <c r="U270" s="66">
        <v>-1.8116824376193099E-3</v>
      </c>
      <c r="V270" s="67">
        <v>3.4810425101568399</v>
      </c>
      <c r="W270" s="66">
        <v>9.1284358768462005E-3</v>
      </c>
      <c r="X270" s="67">
        <v>3.1912221363199902</v>
      </c>
      <c r="Y270" s="66">
        <v>2.6033245370854299E-2</v>
      </c>
      <c r="Z270" s="67">
        <v>20.287262149300702</v>
      </c>
      <c r="AA270" s="66">
        <v>3.98060271236318E-2</v>
      </c>
      <c r="AB270" s="67">
        <v>24.205790863663399</v>
      </c>
      <c r="AC270" s="66">
        <v>9.3041512396739606E-2</v>
      </c>
      <c r="AD270" s="67">
        <v>33.590116499923198</v>
      </c>
      <c r="AE270" s="66">
        <v>0.12558254626128501</v>
      </c>
      <c r="AF270" s="68">
        <v>29.505942237854502</v>
      </c>
      <c r="AG270" s="66">
        <v>1.0760403856693299E-3</v>
      </c>
      <c r="AH270" s="67">
        <v>-1.7339016972982799</v>
      </c>
      <c r="AI270" s="66">
        <v>2.9653604296981901E-2</v>
      </c>
      <c r="AJ270" s="67">
        <v>16.656102910666998</v>
      </c>
      <c r="AK270" s="66">
        <v>0.68669400000013403</v>
      </c>
      <c r="AL270" s="66">
        <v>4.1471728918622802E-2</v>
      </c>
      <c r="AM270" s="67">
        <v>20.172998933994698</v>
      </c>
      <c r="AN270" s="11"/>
      <c r="AO270" s="69">
        <v>1.6375314929973701E-2</v>
      </c>
      <c r="AP270" s="69">
        <v>-2.8929960772074999E-2</v>
      </c>
      <c r="AQ270" s="69">
        <v>2.40944585530087E-2</v>
      </c>
      <c r="AR270" s="69">
        <v>-1.95555122036239E-2</v>
      </c>
      <c r="AS270" s="70">
        <v>7</v>
      </c>
      <c r="AT270" s="70">
        <v>5</v>
      </c>
      <c r="AU270" s="70">
        <v>7</v>
      </c>
      <c r="AV270" s="71">
        <v>5</v>
      </c>
      <c r="AW270" s="11"/>
      <c r="AX270" s="72">
        <v>4.4804077741282498E-2</v>
      </c>
      <c r="AY270" s="73">
        <v>0.27800915526813702</v>
      </c>
      <c r="AZ270" s="73">
        <v>0.67113757953029596</v>
      </c>
      <c r="BA270" s="73">
        <v>0.35154843714872203</v>
      </c>
      <c r="BB270" s="64">
        <v>4.6051034159927404E-3</v>
      </c>
      <c r="BC270" s="74">
        <v>-6.4574928871443298</v>
      </c>
      <c r="BD270" s="61">
        <v>43748</v>
      </c>
      <c r="BE270" s="61">
        <v>43783</v>
      </c>
      <c r="BF270" s="70">
        <v>151</v>
      </c>
      <c r="BG270" s="61">
        <v>43959</v>
      </c>
      <c r="BH270" s="11"/>
    </row>
    <row r="271" spans="1:60" x14ac:dyDescent="0.3">
      <c r="A271" s="11"/>
      <c r="B271" s="56" t="s">
        <v>955</v>
      </c>
      <c r="C271" s="56" t="s">
        <v>911</v>
      </c>
      <c r="D271" s="56" t="s">
        <v>908</v>
      </c>
      <c r="E271" s="57" t="s">
        <v>48</v>
      </c>
      <c r="F271" s="57" t="s">
        <v>140</v>
      </c>
      <c r="G271" s="58" t="s">
        <v>200</v>
      </c>
      <c r="H271" s="59" t="s">
        <v>201</v>
      </c>
      <c r="I271" s="60" t="s">
        <v>29</v>
      </c>
      <c r="J271" s="60" t="s">
        <v>912</v>
      </c>
      <c r="K271" s="11"/>
      <c r="L271" s="61">
        <v>44021</v>
      </c>
      <c r="M271" s="62">
        <v>1653.9393000006701</v>
      </c>
      <c r="N271" s="63">
        <v>1653.9393000006701</v>
      </c>
      <c r="O271" s="63">
        <v>1658.2171000000101</v>
      </c>
      <c r="P271" s="64">
        <f t="shared" si="4"/>
        <v>0.99742024129449636</v>
      </c>
      <c r="Q271" s="61">
        <v>43976</v>
      </c>
      <c r="R271" s="65">
        <v>4858023.8590000002</v>
      </c>
      <c r="S271" s="65">
        <v>5839822.5505468799</v>
      </c>
      <c r="T271" s="11"/>
      <c r="U271" s="66">
        <v>-1.8198445613961699E-3</v>
      </c>
      <c r="V271" s="67">
        <v>3.4802262977791498</v>
      </c>
      <c r="W271" s="66">
        <v>8.8805486120691092E-3</v>
      </c>
      <c r="X271" s="67">
        <v>3.1664334098422802</v>
      </c>
      <c r="Y271" s="66">
        <v>2.45040125300875E-2</v>
      </c>
      <c r="Z271" s="67">
        <v>20.1343388652313</v>
      </c>
      <c r="AA271" s="66">
        <v>3.6687615127448198E-2</v>
      </c>
      <c r="AB271" s="67">
        <v>23.8939496640523</v>
      </c>
      <c r="AC271" s="66">
        <v>8.6499005527002695E-2</v>
      </c>
      <c r="AD271" s="67">
        <v>32.9358658129349</v>
      </c>
      <c r="AE271" s="66">
        <v>0.115475285449065</v>
      </c>
      <c r="AF271" s="68">
        <v>28.495216156618</v>
      </c>
      <c r="AG271" s="66">
        <v>1.00218885017966E-3</v>
      </c>
      <c r="AH271" s="67">
        <v>-1.7412868508472501</v>
      </c>
      <c r="AI271" s="66">
        <v>2.8043111520673802E-2</v>
      </c>
      <c r="AJ271" s="67">
        <v>16.495053633028899</v>
      </c>
      <c r="AK271" s="66">
        <v>0.65393930000020195</v>
      </c>
      <c r="AL271" s="66">
        <v>3.9885401653009502E-2</v>
      </c>
      <c r="AM271" s="67">
        <v>16.8975289340015</v>
      </c>
      <c r="AN271" s="11"/>
      <c r="AO271" s="69">
        <v>1.6366932082746598E-2</v>
      </c>
      <c r="AP271" s="69">
        <v>-2.89379275773172E-2</v>
      </c>
      <c r="AQ271" s="69">
        <v>2.3842722879635399E-2</v>
      </c>
      <c r="AR271" s="69">
        <v>-1.9805330177405302E-2</v>
      </c>
      <c r="AS271" s="70">
        <v>7</v>
      </c>
      <c r="AT271" s="70">
        <v>5</v>
      </c>
      <c r="AU271" s="70">
        <v>7</v>
      </c>
      <c r="AV271" s="71">
        <v>5</v>
      </c>
      <c r="AW271" s="11"/>
      <c r="AX271" s="72">
        <v>4.4797986710909801E-2</v>
      </c>
      <c r="AY271" s="73">
        <v>0.214133813429953</v>
      </c>
      <c r="AZ271" s="73">
        <v>0.66076125246308903</v>
      </c>
      <c r="BA271" s="73">
        <v>0.27040824144023601</v>
      </c>
      <c r="BB271" s="64">
        <v>4.6044324098920703E-3</v>
      </c>
      <c r="BC271" s="74">
        <v>-6.4843978445132997</v>
      </c>
      <c r="BD271" s="61">
        <v>43748</v>
      </c>
      <c r="BE271" s="61">
        <v>43783</v>
      </c>
      <c r="BF271" s="70">
        <v>153</v>
      </c>
      <c r="BG271" s="61">
        <v>43963</v>
      </c>
      <c r="BH271" s="11"/>
    </row>
    <row r="272" spans="1:60" x14ac:dyDescent="0.3">
      <c r="A272" s="11"/>
      <c r="B272" s="56" t="s">
        <v>958</v>
      </c>
      <c r="C272" s="56" t="s">
        <v>914</v>
      </c>
      <c r="D272" s="56" t="s">
        <v>908</v>
      </c>
      <c r="E272" s="57" t="s">
        <v>152</v>
      </c>
      <c r="F272" s="57" t="s">
        <v>140</v>
      </c>
      <c r="G272" s="58" t="s">
        <v>200</v>
      </c>
      <c r="H272" s="59" t="s">
        <v>201</v>
      </c>
      <c r="I272" s="60" t="s">
        <v>29</v>
      </c>
      <c r="J272" s="60" t="s">
        <v>915</v>
      </c>
      <c r="K272" s="11"/>
      <c r="L272" s="61">
        <v>44021</v>
      </c>
      <c r="M272" s="62">
        <v>1295.23440000042</v>
      </c>
      <c r="N272" s="63">
        <v>1295.23440000042</v>
      </c>
      <c r="O272" s="63">
        <v>1332.05680000037</v>
      </c>
      <c r="P272" s="64">
        <f t="shared" si="4"/>
        <v>0.97235673433749992</v>
      </c>
      <c r="Q272" s="61">
        <v>43748</v>
      </c>
      <c r="R272" s="65">
        <v>50081.2</v>
      </c>
      <c r="S272" s="65">
        <v>58960.656283996599</v>
      </c>
      <c r="T272" s="11"/>
      <c r="U272" s="66">
        <v>-1.8141345899493899E-3</v>
      </c>
      <c r="V272" s="67">
        <v>3.4807972949238302</v>
      </c>
      <c r="W272" s="66">
        <v>9.0538992026267806E-3</v>
      </c>
      <c r="X272" s="67">
        <v>3.1837684688980499</v>
      </c>
      <c r="Y272" s="66">
        <v>-1.11931006431405E-2</v>
      </c>
      <c r="Z272" s="67">
        <v>16.564627547922999</v>
      </c>
      <c r="AA272" s="66">
        <v>1.6257426450465599E-3</v>
      </c>
      <c r="AB272" s="67">
        <v>20.3877624158049</v>
      </c>
      <c r="AC272" s="66">
        <v>4.7157203776805497E-2</v>
      </c>
      <c r="AD272" s="67">
        <v>29.001685637922499</v>
      </c>
      <c r="AE272" s="66">
        <v>4.7157203776805497E-2</v>
      </c>
      <c r="AF272" s="68">
        <v>21.6634079893993</v>
      </c>
      <c r="AG272" s="66">
        <v>1.05373719634372E-3</v>
      </c>
      <c r="AH272" s="67">
        <v>-1.73613201623084</v>
      </c>
      <c r="AI272" s="66">
        <v>-7.7259263480300398E-3</v>
      </c>
      <c r="AJ272" s="67">
        <v>12.918149846154799</v>
      </c>
      <c r="AK272" s="66">
        <v>0.29523440000048101</v>
      </c>
      <c r="AL272" s="66">
        <v>2.11689914813178E-2</v>
      </c>
      <c r="AM272" s="67">
        <v>-5.8943618876801303</v>
      </c>
      <c r="AN272" s="11"/>
      <c r="AO272" s="69">
        <v>1.63728075949621E-2</v>
      </c>
      <c r="AP272" s="69">
        <v>-2.8932311000971801E-2</v>
      </c>
      <c r="AQ272" s="69">
        <v>1.66437231364398E-2</v>
      </c>
      <c r="AR272" s="69">
        <v>-1.9630477224381999E-2</v>
      </c>
      <c r="AS272" s="70">
        <v>6</v>
      </c>
      <c r="AT272" s="70">
        <v>5</v>
      </c>
      <c r="AU272" s="70">
        <v>7</v>
      </c>
      <c r="AV272" s="71">
        <v>5</v>
      </c>
      <c r="AW272" s="11"/>
      <c r="AX272" s="72">
        <v>4.29154251069849E-2</v>
      </c>
      <c r="AY272" s="73">
        <v>-0.57288303036511901</v>
      </c>
      <c r="AZ272" s="73">
        <v>0.53720989540852304</v>
      </c>
      <c r="BA272" s="73">
        <v>-0.69908609704816604</v>
      </c>
      <c r="BB272" s="64">
        <v>4.4081177021598698E-3</v>
      </c>
      <c r="BC272" s="74">
        <v>-6.4655726392302304</v>
      </c>
      <c r="BD272" s="61">
        <v>43748</v>
      </c>
      <c r="BE272" s="61">
        <v>43783</v>
      </c>
      <c r="BF272" s="70"/>
      <c r="BG272" s="61"/>
      <c r="BH272" s="11"/>
    </row>
    <row r="273" spans="1:60" x14ac:dyDescent="0.3">
      <c r="A273" s="11"/>
      <c r="B273" s="56" t="s">
        <v>961</v>
      </c>
      <c r="C273" s="56" t="s">
        <v>917</v>
      </c>
      <c r="D273" s="56" t="s">
        <v>908</v>
      </c>
      <c r="E273" s="57" t="s">
        <v>87</v>
      </c>
      <c r="F273" s="57" t="s">
        <v>140</v>
      </c>
      <c r="G273" s="58" t="s">
        <v>200</v>
      </c>
      <c r="H273" s="59" t="s">
        <v>201</v>
      </c>
      <c r="I273" s="60" t="s">
        <v>29</v>
      </c>
      <c r="J273" s="60" t="s">
        <v>918</v>
      </c>
      <c r="K273" s="11"/>
      <c r="L273" s="61">
        <v>44021</v>
      </c>
      <c r="M273" s="62">
        <v>1584.77170000039</v>
      </c>
      <c r="N273" s="63">
        <v>1584.77170000039</v>
      </c>
      <c r="O273" s="63">
        <v>1589.5485999994</v>
      </c>
      <c r="P273" s="64">
        <f t="shared" si="4"/>
        <v>0.99699480720563571</v>
      </c>
      <c r="Q273" s="61">
        <v>43976</v>
      </c>
      <c r="R273" s="65">
        <v>228832.13399999999</v>
      </c>
      <c r="S273" s="65">
        <v>250024.179703125</v>
      </c>
      <c r="T273" s="11"/>
      <c r="U273" s="66">
        <v>-1.82934038002713E-3</v>
      </c>
      <c r="V273" s="67">
        <v>3.4792767159160598</v>
      </c>
      <c r="W273" s="66">
        <v>8.5935640945535904E-3</v>
      </c>
      <c r="X273" s="67">
        <v>3.1377349580907299</v>
      </c>
      <c r="Y273" s="66">
        <v>2.2738064799341401E-2</v>
      </c>
      <c r="Z273" s="67">
        <v>19.957744092156599</v>
      </c>
      <c r="AA273" s="66">
        <v>3.3091998262534603E-2</v>
      </c>
      <c r="AB273" s="67">
        <v>23.534387977561</v>
      </c>
      <c r="AC273" s="66">
        <v>7.8979833855555598E-2</v>
      </c>
      <c r="AD273" s="67">
        <v>32.1839486457757</v>
      </c>
      <c r="AE273" s="66">
        <v>0.10389719307204399</v>
      </c>
      <c r="AF273" s="68">
        <v>27.337406918930402</v>
      </c>
      <c r="AG273" s="66">
        <v>9.1668123059207595E-4</v>
      </c>
      <c r="AH273" s="67">
        <v>-1.749837612806</v>
      </c>
      <c r="AI273" s="66">
        <v>2.61835592082207E-2</v>
      </c>
      <c r="AJ273" s="67">
        <v>16.3090984017763</v>
      </c>
      <c r="AK273" s="66">
        <v>0.58477169999969203</v>
      </c>
      <c r="AL273" s="66">
        <v>3.6438104642002103E-2</v>
      </c>
      <c r="AM273" s="67">
        <v>9.9807689339504595</v>
      </c>
      <c r="AN273" s="11"/>
      <c r="AO273" s="69">
        <v>1.6357255790353499E-2</v>
      </c>
      <c r="AP273" s="69">
        <v>-2.8947174228051199E-2</v>
      </c>
      <c r="AQ273" s="69">
        <v>2.3551604934255E-2</v>
      </c>
      <c r="AR273" s="69">
        <v>-2.0094185716516201E-2</v>
      </c>
      <c r="AS273" s="70">
        <v>7</v>
      </c>
      <c r="AT273" s="70">
        <v>5</v>
      </c>
      <c r="AU273" s="70">
        <v>7</v>
      </c>
      <c r="AV273" s="71">
        <v>5</v>
      </c>
      <c r="AW273" s="11"/>
      <c r="AX273" s="72">
        <v>4.4791268588014597E-2</v>
      </c>
      <c r="AY273" s="73">
        <v>0.140460103544683</v>
      </c>
      <c r="AZ273" s="73">
        <v>0.64879606994236405</v>
      </c>
      <c r="BA273" s="73">
        <v>0.17709312803640401</v>
      </c>
      <c r="BB273" s="64">
        <v>4.6036902211699302E-3</v>
      </c>
      <c r="BC273" s="74">
        <v>-6.5155107381870003</v>
      </c>
      <c r="BD273" s="61">
        <v>43748</v>
      </c>
      <c r="BE273" s="61">
        <v>43783</v>
      </c>
      <c r="BF273" s="70">
        <v>156</v>
      </c>
      <c r="BG273" s="61">
        <v>43966</v>
      </c>
      <c r="BH273" s="11"/>
    </row>
    <row r="274" spans="1:60" x14ac:dyDescent="0.3">
      <c r="A274" s="11"/>
      <c r="B274" s="56" t="s">
        <v>964</v>
      </c>
      <c r="C274" s="56" t="s">
        <v>920</v>
      </c>
      <c r="D274" s="56" t="s">
        <v>908</v>
      </c>
      <c r="E274" s="57" t="s">
        <v>159</v>
      </c>
      <c r="F274" s="57" t="s">
        <v>140</v>
      </c>
      <c r="G274" s="58" t="s">
        <v>200</v>
      </c>
      <c r="H274" s="59" t="s">
        <v>201</v>
      </c>
      <c r="I274" s="60" t="s">
        <v>29</v>
      </c>
      <c r="J274" s="60" t="s">
        <v>921</v>
      </c>
      <c r="K274" s="11"/>
      <c r="L274" s="61">
        <v>44021</v>
      </c>
      <c r="M274" s="62">
        <v>1575.3319000005699</v>
      </c>
      <c r="N274" s="63">
        <v>1575.3319000005699</v>
      </c>
      <c r="O274" s="63">
        <v>1579.60060000047</v>
      </c>
      <c r="P274" s="64">
        <f t="shared" si="4"/>
        <v>0.99729760801565992</v>
      </c>
      <c r="Q274" s="61">
        <v>43976</v>
      </c>
      <c r="R274" s="65">
        <v>44030.334000000003</v>
      </c>
      <c r="S274" s="65">
        <v>37394.161794372601</v>
      </c>
      <c r="T274" s="11"/>
      <c r="U274" s="66">
        <v>-1.8225731037091501E-3</v>
      </c>
      <c r="V274" s="67">
        <v>3.4799534435478598</v>
      </c>
      <c r="W274" s="66">
        <v>8.7978092633420601E-3</v>
      </c>
      <c r="X274" s="67">
        <v>3.15815947496958</v>
      </c>
      <c r="Y274" s="66">
        <v>2.3994248120288799E-2</v>
      </c>
      <c r="Z274" s="67">
        <v>20.083362424251401</v>
      </c>
      <c r="AA274" s="66">
        <v>3.5648926790599902E-2</v>
      </c>
      <c r="AB274" s="67">
        <v>23.790080830367501</v>
      </c>
      <c r="AC274" s="66">
        <v>8.4326441659941298E-2</v>
      </c>
      <c r="AD274" s="67">
        <v>32.718609426228802</v>
      </c>
      <c r="AE274" s="66">
        <v>0.112126843572769</v>
      </c>
      <c r="AF274" s="68">
        <v>28.160371968988301</v>
      </c>
      <c r="AG274" s="66">
        <v>9.7757431103673298E-4</v>
      </c>
      <c r="AH274" s="67">
        <v>-1.7437483047615401</v>
      </c>
      <c r="AI274" s="66">
        <v>2.75063884400879E-2</v>
      </c>
      <c r="AJ274" s="67">
        <v>16.4413813249848</v>
      </c>
      <c r="AK274" s="66">
        <v>0.57533190000162004</v>
      </c>
      <c r="AL274" s="66">
        <v>3.59569077372726E-2</v>
      </c>
      <c r="AM274" s="67">
        <v>9.0367889341432601</v>
      </c>
      <c r="AN274" s="11"/>
      <c r="AO274" s="69">
        <v>1.6364170520319E-2</v>
      </c>
      <c r="AP274" s="69">
        <v>-2.8940598263943702E-2</v>
      </c>
      <c r="AQ274" s="69">
        <v>2.3758931312841E-2</v>
      </c>
      <c r="AR274" s="69">
        <v>-1.988884729235E-2</v>
      </c>
      <c r="AS274" s="70">
        <v>7</v>
      </c>
      <c r="AT274" s="70">
        <v>5</v>
      </c>
      <c r="AU274" s="70">
        <v>7</v>
      </c>
      <c r="AV274" s="71">
        <v>5</v>
      </c>
      <c r="AW274" s="11"/>
      <c r="AX274" s="72">
        <v>4.4796025660325499E-2</v>
      </c>
      <c r="AY274" s="73">
        <v>0.19286049130460001</v>
      </c>
      <c r="AZ274" s="73">
        <v>0.65730564944078695</v>
      </c>
      <c r="BA274" s="73">
        <v>0.24343346702357799</v>
      </c>
      <c r="BB274" s="64">
        <v>4.6042159186527E-3</v>
      </c>
      <c r="BC274" s="74">
        <v>-6.4933960879134203</v>
      </c>
      <c r="BD274" s="61">
        <v>43748</v>
      </c>
      <c r="BE274" s="61">
        <v>43783</v>
      </c>
      <c r="BF274" s="70">
        <v>153</v>
      </c>
      <c r="BG274" s="61">
        <v>43963</v>
      </c>
      <c r="BH274" s="11"/>
    </row>
    <row r="275" spans="1:60" x14ac:dyDescent="0.3">
      <c r="A275" s="11"/>
      <c r="B275" s="56" t="s">
        <v>968</v>
      </c>
      <c r="C275" s="56" t="s">
        <v>923</v>
      </c>
      <c r="D275" s="56" t="s">
        <v>908</v>
      </c>
      <c r="E275" s="57" t="s">
        <v>490</v>
      </c>
      <c r="F275" s="57" t="s">
        <v>140</v>
      </c>
      <c r="G275" s="58" t="s">
        <v>200</v>
      </c>
      <c r="H275" s="59" t="s">
        <v>201</v>
      </c>
      <c r="I275" s="60" t="s">
        <v>29</v>
      </c>
      <c r="J275" s="60" t="s">
        <v>924</v>
      </c>
      <c r="K275" s="11"/>
      <c r="L275" s="61">
        <v>44021</v>
      </c>
      <c r="M275" s="62">
        <v>2795.6984999999399</v>
      </c>
      <c r="N275" s="63">
        <v>2795.6984999999399</v>
      </c>
      <c r="O275" s="63">
        <v>2804.5357000008198</v>
      </c>
      <c r="P275" s="64">
        <f t="shared" si="4"/>
        <v>0.99684896148732305</v>
      </c>
      <c r="Q275" s="61">
        <v>43976</v>
      </c>
      <c r="R275" s="65">
        <v>19468815.920000002</v>
      </c>
      <c r="S275" s="65">
        <v>27732116.7256875</v>
      </c>
      <c r="T275" s="11"/>
      <c r="U275" s="66">
        <v>-1.8325631335756E-3</v>
      </c>
      <c r="V275" s="67">
        <v>3.4789544405612101</v>
      </c>
      <c r="W275" s="66">
        <v>8.4952522738603892E-3</v>
      </c>
      <c r="X275" s="67">
        <v>3.1279037760214101</v>
      </c>
      <c r="Y275" s="66">
        <v>2.2132543208499601E-2</v>
      </c>
      <c r="Z275" s="67">
        <v>19.897191933065201</v>
      </c>
      <c r="AA275" s="66">
        <v>3.1861342740739901E-2</v>
      </c>
      <c r="AB275" s="67">
        <v>23.411322425381499</v>
      </c>
      <c r="AC275" s="66">
        <v>7.6412839294789606E-2</v>
      </c>
      <c r="AD275" s="67">
        <v>31.927249189728201</v>
      </c>
      <c r="AE275" s="66">
        <v>9.9953947248723099E-2</v>
      </c>
      <c r="AF275" s="68">
        <v>26.943082336598302</v>
      </c>
      <c r="AG275" s="66">
        <v>8.8747050176607402E-4</v>
      </c>
      <c r="AH275" s="67">
        <v>-1.7527586856885999</v>
      </c>
      <c r="AI275" s="66">
        <v>2.55460778098495E-2</v>
      </c>
      <c r="AJ275" s="67">
        <v>16.245350261946399</v>
      </c>
      <c r="AK275" s="66">
        <v>0.392252395371324</v>
      </c>
      <c r="AL275" s="66">
        <v>3.6454927309023298E-2</v>
      </c>
      <c r="AM275" s="67">
        <v>40.059534235450002</v>
      </c>
      <c r="AN275" s="11"/>
      <c r="AO275" s="69">
        <v>1.6353965009329799E-2</v>
      </c>
      <c r="AP275" s="69">
        <v>-2.89503002150013E-2</v>
      </c>
      <c r="AQ275" s="69">
        <v>2.3451624634617502E-2</v>
      </c>
      <c r="AR275" s="69">
        <v>-2.0193209970784699E-2</v>
      </c>
      <c r="AS275" s="70">
        <v>7</v>
      </c>
      <c r="AT275" s="70">
        <v>5</v>
      </c>
      <c r="AU275" s="70">
        <v>7</v>
      </c>
      <c r="AV275" s="71">
        <v>5</v>
      </c>
      <c r="AW275" s="11"/>
      <c r="AX275" s="72">
        <v>4.47890091629961E-2</v>
      </c>
      <c r="AY275" s="73">
        <v>0.115235252252319</v>
      </c>
      <c r="AZ275" s="73">
        <v>0.64470007281124697</v>
      </c>
      <c r="BA275" s="73">
        <v>0.145210649091496</v>
      </c>
      <c r="BB275" s="64">
        <v>4.6034404738702498E-3</v>
      </c>
      <c r="BC275" s="74">
        <v>-6.5261841371393503</v>
      </c>
      <c r="BD275" s="61">
        <v>43748</v>
      </c>
      <c r="BE275" s="61">
        <v>43783</v>
      </c>
      <c r="BF275" s="70">
        <v>157</v>
      </c>
      <c r="BG275" s="61">
        <v>43969</v>
      </c>
      <c r="BH275" s="11"/>
    </row>
    <row r="276" spans="1:60" x14ac:dyDescent="0.3">
      <c r="A276" s="11"/>
      <c r="B276" s="56" t="s">
        <v>971</v>
      </c>
      <c r="C276" s="56" t="s">
        <v>926</v>
      </c>
      <c r="D276" s="56" t="s">
        <v>927</v>
      </c>
      <c r="E276" s="57" t="s">
        <v>34</v>
      </c>
      <c r="F276" s="57" t="s">
        <v>140</v>
      </c>
      <c r="G276" s="58" t="s">
        <v>200</v>
      </c>
      <c r="H276" s="59" t="s">
        <v>928</v>
      </c>
      <c r="I276" s="60" t="s">
        <v>29</v>
      </c>
      <c r="J276" s="60" t="s">
        <v>929</v>
      </c>
      <c r="K276" s="11"/>
      <c r="L276" s="61">
        <v>44021</v>
      </c>
      <c r="M276" s="62">
        <v>3769.21150000021</v>
      </c>
      <c r="N276" s="63">
        <v>3769.21150000021</v>
      </c>
      <c r="O276" s="63">
        <v>3782.86809999868</v>
      </c>
      <c r="P276" s="64">
        <f t="shared" si="4"/>
        <v>0.99638988205841095</v>
      </c>
      <c r="Q276" s="61">
        <v>44019</v>
      </c>
      <c r="R276" s="65">
        <v>4976294.6289999997</v>
      </c>
      <c r="S276" s="65">
        <v>5649314.9453984397</v>
      </c>
      <c r="T276" s="11"/>
      <c r="U276" s="66">
        <v>-3.3267293219978499E-3</v>
      </c>
      <c r="V276" s="67">
        <v>3.3295378217189899</v>
      </c>
      <c r="W276" s="66">
        <v>1.9013001920029599E-2</v>
      </c>
      <c r="X276" s="67">
        <v>4.1796787406419798</v>
      </c>
      <c r="Y276" s="66">
        <v>4.2639054907340303E-2</v>
      </c>
      <c r="Z276" s="67">
        <v>21.947843102971099</v>
      </c>
      <c r="AA276" s="66">
        <v>5.15153050364461E-2</v>
      </c>
      <c r="AB276" s="67">
        <v>25.376718654937601</v>
      </c>
      <c r="AC276" s="66">
        <v>0.13086679991654801</v>
      </c>
      <c r="AD276" s="67">
        <v>37.372645251918598</v>
      </c>
      <c r="AE276" s="66">
        <v>0.154893860055454</v>
      </c>
      <c r="AF276" s="68">
        <v>32.437073617242298</v>
      </c>
      <c r="AG276" s="66">
        <v>2.4063583205133901E-3</v>
      </c>
      <c r="AH276" s="67">
        <v>-1.6008699038138701</v>
      </c>
      <c r="AI276" s="66">
        <v>4.6343736305061597E-2</v>
      </c>
      <c r="AJ276" s="67">
        <v>18.3251161114604</v>
      </c>
      <c r="AK276" s="66">
        <v>1.02523829737096</v>
      </c>
      <c r="AL276" s="66">
        <v>4.4910390293807702E-2</v>
      </c>
      <c r="AM276" s="67">
        <v>-21.998773590894402</v>
      </c>
      <c r="AN276" s="11"/>
      <c r="AO276" s="69">
        <v>3.4295448003831601E-2</v>
      </c>
      <c r="AP276" s="69">
        <v>-7.2049309352223603E-2</v>
      </c>
      <c r="AQ276" s="69">
        <v>5.7431927345532999E-2</v>
      </c>
      <c r="AR276" s="69">
        <v>-3.8454031116998501E-2</v>
      </c>
      <c r="AS276" s="70">
        <v>7</v>
      </c>
      <c r="AT276" s="70">
        <v>5</v>
      </c>
      <c r="AU276" s="70">
        <v>8</v>
      </c>
      <c r="AV276" s="71">
        <v>4</v>
      </c>
      <c r="AW276" s="11"/>
      <c r="AX276" s="72">
        <v>9.8304523362312504E-2</v>
      </c>
      <c r="AY276" s="73">
        <v>0.31854675216482098</v>
      </c>
      <c r="AZ276" s="73">
        <v>0.71430540297387801</v>
      </c>
      <c r="BA276" s="73">
        <v>0.389892443148256</v>
      </c>
      <c r="BB276" s="64">
        <v>9.9717012042947299E-3</v>
      </c>
      <c r="BC276" s="74">
        <v>-13.3290867254982</v>
      </c>
      <c r="BD276" s="61">
        <v>43747</v>
      </c>
      <c r="BE276" s="61">
        <v>43783</v>
      </c>
      <c r="BF276" s="70">
        <v>163</v>
      </c>
      <c r="BG276" s="61">
        <v>43976</v>
      </c>
      <c r="BH276" s="11"/>
    </row>
    <row r="277" spans="1:60" x14ac:dyDescent="0.3">
      <c r="A277" s="11"/>
      <c r="B277" s="56" t="s">
        <v>974</v>
      </c>
      <c r="C277" s="56" t="s">
        <v>931</v>
      </c>
      <c r="D277" s="56" t="s">
        <v>927</v>
      </c>
      <c r="E277" s="57" t="s">
        <v>73</v>
      </c>
      <c r="F277" s="57" t="s">
        <v>140</v>
      </c>
      <c r="G277" s="58" t="s">
        <v>200</v>
      </c>
      <c r="H277" s="59" t="s">
        <v>928</v>
      </c>
      <c r="I277" s="60" t="s">
        <v>29</v>
      </c>
      <c r="J277" s="60" t="s">
        <v>932</v>
      </c>
      <c r="K277" s="11"/>
      <c r="L277" s="61">
        <v>44021</v>
      </c>
      <c r="M277" s="62">
        <v>4317.8903999999202</v>
      </c>
      <c r="N277" s="63">
        <v>4317.8903999999202</v>
      </c>
      <c r="O277" s="63">
        <v>4333.3535000011298</v>
      </c>
      <c r="P277" s="64">
        <f t="shared" si="4"/>
        <v>0.99643160891415727</v>
      </c>
      <c r="Q277" s="61">
        <v>44019</v>
      </c>
      <c r="R277" s="65">
        <v>634828.11</v>
      </c>
      <c r="S277" s="65">
        <v>723859.46745214798</v>
      </c>
      <c r="T277" s="11"/>
      <c r="U277" s="66">
        <v>-3.3058630715458999E-3</v>
      </c>
      <c r="V277" s="67">
        <v>3.33162444676418</v>
      </c>
      <c r="W277" s="66">
        <v>1.9653047986139399E-2</v>
      </c>
      <c r="X277" s="67">
        <v>4.2436833472529498</v>
      </c>
      <c r="Y277" s="66">
        <v>4.6618360052889302E-2</v>
      </c>
      <c r="Z277" s="67">
        <v>22.3457736175042</v>
      </c>
      <c r="AA277" s="66">
        <v>5.9611974871586398E-2</v>
      </c>
      <c r="AB277" s="67">
        <v>26.186385638458901</v>
      </c>
      <c r="AC277" s="66">
        <v>0.14833741892653099</v>
      </c>
      <c r="AD277" s="67">
        <v>39.119707152887699</v>
      </c>
      <c r="AE277" s="66">
        <v>0.18180329258029801</v>
      </c>
      <c r="AF277" s="68">
        <v>35.128016869770399</v>
      </c>
      <c r="AG277" s="66">
        <v>2.5952271953428902E-3</v>
      </c>
      <c r="AH277" s="67">
        <v>-1.5819830163309201</v>
      </c>
      <c r="AI277" s="66">
        <v>5.0535085794763297E-2</v>
      </c>
      <c r="AJ277" s="67">
        <v>18.744251060445102</v>
      </c>
      <c r="AK277" s="66">
        <v>0.95961333187879105</v>
      </c>
      <c r="AL277" s="66">
        <v>5.2084434084463303E-2</v>
      </c>
      <c r="AM277" s="67">
        <v>70.750639055389897</v>
      </c>
      <c r="AN277" s="11"/>
      <c r="AO277" s="69">
        <v>3.4317164083404399E-2</v>
      </c>
      <c r="AP277" s="69">
        <v>-7.2029835487264798E-2</v>
      </c>
      <c r="AQ277" s="69">
        <v>5.8096076767469598E-2</v>
      </c>
      <c r="AR277" s="69">
        <v>-3.7828240027920401E-2</v>
      </c>
      <c r="AS277" s="70">
        <v>7</v>
      </c>
      <c r="AT277" s="70">
        <v>5</v>
      </c>
      <c r="AU277" s="70">
        <v>8</v>
      </c>
      <c r="AV277" s="71">
        <v>4</v>
      </c>
      <c r="AW277" s="11"/>
      <c r="AX277" s="72">
        <v>9.8316747469507401E-2</v>
      </c>
      <c r="AY277" s="73">
        <v>0.39568666475861403</v>
      </c>
      <c r="AZ277" s="73">
        <v>0.74086377533058101</v>
      </c>
      <c r="BA277" s="73">
        <v>0.48498875051745899</v>
      </c>
      <c r="BB277" s="64">
        <v>9.9732094513728994E-3</v>
      </c>
      <c r="BC277" s="74">
        <v>-13.263569149436099</v>
      </c>
      <c r="BD277" s="61">
        <v>43747</v>
      </c>
      <c r="BE277" s="61">
        <v>43783</v>
      </c>
      <c r="BF277" s="70">
        <v>162</v>
      </c>
      <c r="BG277" s="61">
        <v>43973</v>
      </c>
      <c r="BH277" s="11"/>
    </row>
    <row r="278" spans="1:60" x14ac:dyDescent="0.3">
      <c r="A278" s="11"/>
      <c r="B278" s="56" t="s">
        <v>977</v>
      </c>
      <c r="C278" s="56" t="s">
        <v>934</v>
      </c>
      <c r="D278" s="56" t="s">
        <v>927</v>
      </c>
      <c r="E278" s="57" t="s">
        <v>48</v>
      </c>
      <c r="F278" s="57" t="s">
        <v>140</v>
      </c>
      <c r="G278" s="58" t="s">
        <v>200</v>
      </c>
      <c r="H278" s="59" t="s">
        <v>928</v>
      </c>
      <c r="I278" s="60" t="s">
        <v>29</v>
      </c>
      <c r="J278" s="60" t="s">
        <v>935</v>
      </c>
      <c r="K278" s="11"/>
      <c r="L278" s="61">
        <v>44021</v>
      </c>
      <c r="M278" s="62">
        <v>1879.76700000092</v>
      </c>
      <c r="N278" s="63">
        <v>1879.76700000092</v>
      </c>
      <c r="O278" s="63">
        <v>1886.52969999984</v>
      </c>
      <c r="P278" s="64">
        <f t="shared" si="4"/>
        <v>0.99641526979462847</v>
      </c>
      <c r="Q278" s="61">
        <v>44019</v>
      </c>
      <c r="R278" s="65">
        <v>5018757.51</v>
      </c>
      <c r="S278" s="65">
        <v>8683623.8124687504</v>
      </c>
      <c r="T278" s="11"/>
      <c r="U278" s="66">
        <v>-3.3140205023300998E-3</v>
      </c>
      <c r="V278" s="67">
        <v>3.3308087036857601</v>
      </c>
      <c r="W278" s="66">
        <v>1.9402280729991599E-2</v>
      </c>
      <c r="X278" s="67">
        <v>4.2186066216381697</v>
      </c>
      <c r="Y278" s="66">
        <v>4.5057803863528499E-2</v>
      </c>
      <c r="Z278" s="67">
        <v>22.189717998582601</v>
      </c>
      <c r="AA278" s="66">
        <v>5.6433168807416202E-2</v>
      </c>
      <c r="AB278" s="67">
        <v>25.868505032034601</v>
      </c>
      <c r="AC278" s="66">
        <v>0.141462876119476</v>
      </c>
      <c r="AD278" s="67">
        <v>38.4322528722114</v>
      </c>
      <c r="AE278" s="66">
        <v>0.17119016018666999</v>
      </c>
      <c r="AF278" s="68">
        <v>34.066703630378498</v>
      </c>
      <c r="AG278" s="66">
        <v>2.5213336848537399E-3</v>
      </c>
      <c r="AH278" s="67">
        <v>-1.5893723673798399</v>
      </c>
      <c r="AI278" s="66">
        <v>4.8891312797422898E-2</v>
      </c>
      <c r="AJ278" s="67">
        <v>18.579873760696501</v>
      </c>
      <c r="AK278" s="66">
        <v>0.87976699999999297</v>
      </c>
      <c r="AL278" s="66">
        <v>4.8786518023916897E-2</v>
      </c>
      <c r="AM278" s="67">
        <v>62.766005867510103</v>
      </c>
      <c r="AN278" s="11"/>
      <c r="AO278" s="69">
        <v>3.4308632000829703E-2</v>
      </c>
      <c r="AP278" s="69">
        <v>-7.2037481770166806E-2</v>
      </c>
      <c r="AQ278" s="69">
        <v>5.7835825469737798E-2</v>
      </c>
      <c r="AR278" s="69">
        <v>-3.8073383985647503E-2</v>
      </c>
      <c r="AS278" s="70">
        <v>7</v>
      </c>
      <c r="AT278" s="70">
        <v>5</v>
      </c>
      <c r="AU278" s="70">
        <v>8</v>
      </c>
      <c r="AV278" s="71">
        <v>4</v>
      </c>
      <c r="AW278" s="11"/>
      <c r="AX278" s="72">
        <v>9.8311879251559695E-2</v>
      </c>
      <c r="AY278" s="73">
        <v>0.36540483323460599</v>
      </c>
      <c r="AZ278" s="73">
        <v>0.73043765306647401</v>
      </c>
      <c r="BA278" s="73">
        <v>0.44762704494223698</v>
      </c>
      <c r="BB278" s="64">
        <v>9.9726100018415302E-3</v>
      </c>
      <c r="BC278" s="74">
        <v>-13.2892340903927</v>
      </c>
      <c r="BD278" s="61">
        <v>43747</v>
      </c>
      <c r="BE278" s="61">
        <v>43783</v>
      </c>
      <c r="BF278" s="70">
        <v>162</v>
      </c>
      <c r="BG278" s="61">
        <v>43973</v>
      </c>
      <c r="BH278" s="11"/>
    </row>
    <row r="279" spans="1:60" x14ac:dyDescent="0.3">
      <c r="A279" s="11"/>
      <c r="B279" s="56" t="s">
        <v>980</v>
      </c>
      <c r="C279" s="56" t="s">
        <v>937</v>
      </c>
      <c r="D279" s="56" t="s">
        <v>927</v>
      </c>
      <c r="E279" s="57" t="s">
        <v>152</v>
      </c>
      <c r="F279" s="57" t="s">
        <v>140</v>
      </c>
      <c r="G279" s="58" t="s">
        <v>200</v>
      </c>
      <c r="H279" s="59" t="s">
        <v>928</v>
      </c>
      <c r="I279" s="60" t="s">
        <v>29</v>
      </c>
      <c r="J279" s="60" t="s">
        <v>938</v>
      </c>
      <c r="K279" s="11"/>
      <c r="L279" s="61">
        <v>44021</v>
      </c>
      <c r="M279" s="62">
        <v>1930.88360000029</v>
      </c>
      <c r="N279" s="63">
        <v>1930.88360000029</v>
      </c>
      <c r="O279" s="63">
        <v>1937.8080000001901</v>
      </c>
      <c r="P279" s="64">
        <f t="shared" si="4"/>
        <v>0.99642668417103275</v>
      </c>
      <c r="Q279" s="61">
        <v>44019</v>
      </c>
      <c r="R279" s="65">
        <v>212324.97700000001</v>
      </c>
      <c r="S279" s="65">
        <v>210453.58862915001</v>
      </c>
      <c r="T279" s="11"/>
      <c r="U279" s="66">
        <v>-3.3083279922720998E-3</v>
      </c>
      <c r="V279" s="67">
        <v>3.3313779546915598</v>
      </c>
      <c r="W279" s="66">
        <v>1.9577813367504901E-2</v>
      </c>
      <c r="X279" s="67">
        <v>4.2361598853895002</v>
      </c>
      <c r="Y279" s="66">
        <v>4.61501385834708E-2</v>
      </c>
      <c r="Z279" s="67">
        <v>22.2989514705841</v>
      </c>
      <c r="AA279" s="66">
        <v>5.8657608120483901E-2</v>
      </c>
      <c r="AB279" s="67">
        <v>26.0909489633341</v>
      </c>
      <c r="AC279" s="66">
        <v>0.14627145166203301</v>
      </c>
      <c r="AD279" s="67">
        <v>38.913110426452498</v>
      </c>
      <c r="AE279" s="66">
        <v>0.178610476703325</v>
      </c>
      <c r="AF279" s="68">
        <v>34.808735282043898</v>
      </c>
      <c r="AG279" s="66">
        <v>2.5729931148816801E-3</v>
      </c>
      <c r="AH279" s="67">
        <v>-1.58420642437704</v>
      </c>
      <c r="AI279" s="66">
        <v>5.0041832902934402E-2</v>
      </c>
      <c r="AJ279" s="67">
        <v>18.694925771269499</v>
      </c>
      <c r="AK279" s="66">
        <v>0.93088360000052495</v>
      </c>
      <c r="AL279" s="66">
        <v>5.0912354567117298E-2</v>
      </c>
      <c r="AM279" s="67">
        <v>67.877665867563294</v>
      </c>
      <c r="AN279" s="11"/>
      <c r="AO279" s="69">
        <v>3.4314585745960399E-2</v>
      </c>
      <c r="AP279" s="69">
        <v>-7.2032142765237894E-2</v>
      </c>
      <c r="AQ279" s="69">
        <v>5.80179717180727E-2</v>
      </c>
      <c r="AR279" s="69">
        <v>-3.7901782146036601E-2</v>
      </c>
      <c r="AS279" s="70">
        <v>7</v>
      </c>
      <c r="AT279" s="70">
        <v>5</v>
      </c>
      <c r="AU279" s="70">
        <v>8</v>
      </c>
      <c r="AV279" s="71">
        <v>4</v>
      </c>
      <c r="AW279" s="11"/>
      <c r="AX279" s="72">
        <v>9.8315278946392901E-2</v>
      </c>
      <c r="AY279" s="73">
        <v>0.38659832763687502</v>
      </c>
      <c r="AZ279" s="73">
        <v>0.73773416481253695</v>
      </c>
      <c r="BA279" s="73">
        <v>0.47377132451492798</v>
      </c>
      <c r="BB279" s="64">
        <v>9.9730286037720394E-3</v>
      </c>
      <c r="BC279" s="74">
        <v>-13.271281083580099</v>
      </c>
      <c r="BD279" s="61">
        <v>43747</v>
      </c>
      <c r="BE279" s="61">
        <v>43783</v>
      </c>
      <c r="BF279" s="70">
        <v>162</v>
      </c>
      <c r="BG279" s="61">
        <v>43973</v>
      </c>
      <c r="BH279" s="11"/>
    </row>
    <row r="280" spans="1:60" x14ac:dyDescent="0.3">
      <c r="A280" s="11"/>
      <c r="B280" s="56" t="s">
        <v>983</v>
      </c>
      <c r="C280" s="56" t="s">
        <v>940</v>
      </c>
      <c r="D280" s="56" t="s">
        <v>927</v>
      </c>
      <c r="E280" s="57" t="s">
        <v>87</v>
      </c>
      <c r="F280" s="57" t="s">
        <v>140</v>
      </c>
      <c r="G280" s="58" t="s">
        <v>200</v>
      </c>
      <c r="H280" s="59" t="s">
        <v>928</v>
      </c>
      <c r="I280" s="60" t="s">
        <v>29</v>
      </c>
      <c r="J280" s="60" t="s">
        <v>941</v>
      </c>
      <c r="K280" s="11"/>
      <c r="L280" s="61">
        <v>44021</v>
      </c>
      <c r="M280" s="62">
        <v>1763.6360999997701</v>
      </c>
      <c r="N280" s="63">
        <v>1763.6360999997701</v>
      </c>
      <c r="O280" s="63">
        <v>1770.0293000005199</v>
      </c>
      <c r="P280" s="64">
        <f t="shared" si="4"/>
        <v>0.99638808238894805</v>
      </c>
      <c r="Q280" s="61">
        <v>44019</v>
      </c>
      <c r="R280" s="65">
        <v>110356.485</v>
      </c>
      <c r="S280" s="65">
        <v>203784.09515039099</v>
      </c>
      <c r="T280" s="11"/>
      <c r="U280" s="66">
        <v>-3.3276172962359899E-3</v>
      </c>
      <c r="V280" s="67">
        <v>3.3294490242951702</v>
      </c>
      <c r="W280" s="66">
        <v>1.8984701560839298E-2</v>
      </c>
      <c r="X280" s="67">
        <v>4.1768487047229401</v>
      </c>
      <c r="Y280" s="66">
        <v>4.2463068268261801E-2</v>
      </c>
      <c r="Z280" s="67">
        <v>21.9302444390487</v>
      </c>
      <c r="AA280" s="66">
        <v>5.1165487766411402E-2</v>
      </c>
      <c r="AB280" s="67">
        <v>25.341736927948698</v>
      </c>
      <c r="AC280" s="66">
        <v>0.13010579690861099</v>
      </c>
      <c r="AD280" s="67">
        <v>37.296544951095697</v>
      </c>
      <c r="AE280" s="66">
        <v>0.15372185104934</v>
      </c>
      <c r="AF280" s="68">
        <v>32.319872716674602</v>
      </c>
      <c r="AG280" s="66">
        <v>2.3980672231118699E-3</v>
      </c>
      <c r="AH280" s="67">
        <v>-1.6016990135540301</v>
      </c>
      <c r="AI280" s="66">
        <v>4.6158391758581302E-2</v>
      </c>
      <c r="AJ280" s="67">
        <v>18.3065816568269</v>
      </c>
      <c r="AK280" s="66">
        <v>0.76363610000000304</v>
      </c>
      <c r="AL280" s="66">
        <v>4.3750998936957303E-2</v>
      </c>
      <c r="AM280" s="67">
        <v>51.152915867511197</v>
      </c>
      <c r="AN280" s="11"/>
      <c r="AO280" s="69">
        <v>3.4294498540475601E-2</v>
      </c>
      <c r="AP280" s="69">
        <v>-7.2050185812258902E-2</v>
      </c>
      <c r="AQ280" s="69">
        <v>5.7402542945055798E-2</v>
      </c>
      <c r="AR280" s="69">
        <v>-3.8481861945911099E-2</v>
      </c>
      <c r="AS280" s="70">
        <v>7</v>
      </c>
      <c r="AT280" s="70">
        <v>5</v>
      </c>
      <c r="AU280" s="70">
        <v>8</v>
      </c>
      <c r="AV280" s="71">
        <v>4</v>
      </c>
      <c r="AW280" s="11"/>
      <c r="AX280" s="72">
        <v>9.8303675946954203E-2</v>
      </c>
      <c r="AY280" s="73">
        <v>0.31521712354151499</v>
      </c>
      <c r="AZ280" s="73">
        <v>0.71315936584414896</v>
      </c>
      <c r="BA280" s="73">
        <v>0.38579354338889998</v>
      </c>
      <c r="BB280" s="64">
        <v>9.9716021724179892E-3</v>
      </c>
      <c r="BC280" s="74">
        <v>-13.3313415821031</v>
      </c>
      <c r="BD280" s="61">
        <v>43747</v>
      </c>
      <c r="BE280" s="61">
        <v>43783</v>
      </c>
      <c r="BF280" s="70">
        <v>163</v>
      </c>
      <c r="BG280" s="61">
        <v>43976</v>
      </c>
      <c r="BH280" s="11"/>
    </row>
    <row r="281" spans="1:60" x14ac:dyDescent="0.3">
      <c r="A281" s="11"/>
      <c r="B281" s="56" t="s">
        <v>987</v>
      </c>
      <c r="C281" s="56" t="s">
        <v>943</v>
      </c>
      <c r="D281" s="56" t="s">
        <v>927</v>
      </c>
      <c r="E281" s="57" t="s">
        <v>159</v>
      </c>
      <c r="F281" s="57" t="s">
        <v>140</v>
      </c>
      <c r="G281" s="58" t="s">
        <v>200</v>
      </c>
      <c r="H281" s="59" t="s">
        <v>928</v>
      </c>
      <c r="I281" s="60" t="s">
        <v>29</v>
      </c>
      <c r="J281" s="60" t="s">
        <v>944</v>
      </c>
      <c r="K281" s="11"/>
      <c r="L281" s="61">
        <v>44021</v>
      </c>
      <c r="M281" s="62">
        <v>1761.47159999982</v>
      </c>
      <c r="N281" s="63">
        <v>1761.47159999982</v>
      </c>
      <c r="O281" s="63">
        <v>1767.81839999929</v>
      </c>
      <c r="P281" s="64">
        <f t="shared" si="4"/>
        <v>0.99640981222988034</v>
      </c>
      <c r="Q281" s="61">
        <v>44019</v>
      </c>
      <c r="R281" s="65">
        <v>118727.834</v>
      </c>
      <c r="S281" s="65">
        <v>171603.318954102</v>
      </c>
      <c r="T281" s="11"/>
      <c r="U281" s="66">
        <v>-3.31674827157258E-3</v>
      </c>
      <c r="V281" s="67">
        <v>3.33053592676151</v>
      </c>
      <c r="W281" s="66">
        <v>1.9318583075801098E-2</v>
      </c>
      <c r="X281" s="67">
        <v>4.2102368562191304</v>
      </c>
      <c r="Y281" s="66">
        <v>4.4538189857121303E-2</v>
      </c>
      <c r="Z281" s="67">
        <v>22.137756597949199</v>
      </c>
      <c r="AA281" s="66">
        <v>5.5375925394400803E-2</v>
      </c>
      <c r="AB281" s="67">
        <v>25.7627806907403</v>
      </c>
      <c r="AC281" s="66">
        <v>0.139181142229063</v>
      </c>
      <c r="AD281" s="67">
        <v>38.204079483170098</v>
      </c>
      <c r="AE281" s="66">
        <v>0.16767484513926301</v>
      </c>
      <c r="AF281" s="68">
        <v>33.715172125666903</v>
      </c>
      <c r="AG281" s="66">
        <v>2.49652122693078E-3</v>
      </c>
      <c r="AH281" s="67">
        <v>-1.5918536131721299</v>
      </c>
      <c r="AI281" s="66">
        <v>4.8343988544729703E-2</v>
      </c>
      <c r="AJ281" s="67">
        <v>18.525141335441699</v>
      </c>
      <c r="AK281" s="66">
        <v>0.76147159999934999</v>
      </c>
      <c r="AL281" s="66">
        <v>4.3654265604345703E-2</v>
      </c>
      <c r="AM281" s="67">
        <v>50.936465867445797</v>
      </c>
      <c r="AN281" s="11"/>
      <c r="AO281" s="69">
        <v>3.4305826244235497E-2</v>
      </c>
      <c r="AP281" s="69">
        <v>-7.20400093405624E-2</v>
      </c>
      <c r="AQ281" s="69">
        <v>5.77491612166341E-2</v>
      </c>
      <c r="AR281" s="69">
        <v>-3.8155052245201701E-2</v>
      </c>
      <c r="AS281" s="70">
        <v>7</v>
      </c>
      <c r="AT281" s="70">
        <v>5</v>
      </c>
      <c r="AU281" s="70">
        <v>8</v>
      </c>
      <c r="AV281" s="71">
        <v>4</v>
      </c>
      <c r="AW281" s="11"/>
      <c r="AX281" s="72">
        <v>9.8310277508135202E-2</v>
      </c>
      <c r="AY281" s="73">
        <v>0.35533339815037801</v>
      </c>
      <c r="AZ281" s="73">
        <v>0.72697002851327897</v>
      </c>
      <c r="BA281" s="73">
        <v>0.43520989555008799</v>
      </c>
      <c r="BB281" s="64">
        <v>9.9724127100671509E-3</v>
      </c>
      <c r="BC281" s="74">
        <v>-13.2977846488066</v>
      </c>
      <c r="BD281" s="61">
        <v>43747</v>
      </c>
      <c r="BE281" s="61">
        <v>43783</v>
      </c>
      <c r="BF281" s="70">
        <v>162</v>
      </c>
      <c r="BG281" s="61">
        <v>43973</v>
      </c>
      <c r="BH281" s="11"/>
    </row>
    <row r="282" spans="1:60" x14ac:dyDescent="0.3">
      <c r="A282" s="11"/>
      <c r="B282" s="56" t="s">
        <v>990</v>
      </c>
      <c r="C282" s="56" t="s">
        <v>946</v>
      </c>
      <c r="D282" s="56" t="s">
        <v>927</v>
      </c>
      <c r="E282" s="57" t="s">
        <v>490</v>
      </c>
      <c r="F282" s="57" t="s">
        <v>140</v>
      </c>
      <c r="G282" s="58" t="s">
        <v>200</v>
      </c>
      <c r="H282" s="59" t="s">
        <v>928</v>
      </c>
      <c r="I282" s="60" t="s">
        <v>29</v>
      </c>
      <c r="J282" s="60" t="s">
        <v>947</v>
      </c>
      <c r="K282" s="11"/>
      <c r="L282" s="61">
        <v>44021</v>
      </c>
      <c r="M282" s="62">
        <v>2429.4970999993402</v>
      </c>
      <c r="N282" s="63">
        <v>2429.4970999993402</v>
      </c>
      <c r="O282" s="63">
        <v>2446.4028000011999</v>
      </c>
      <c r="P282" s="64">
        <f t="shared" si="4"/>
        <v>0.9930895680785472</v>
      </c>
      <c r="Q282" s="61">
        <v>43747</v>
      </c>
      <c r="R282" s="65">
        <v>3307987.5890000002</v>
      </c>
      <c r="S282" s="65">
        <v>5815291.8671718799</v>
      </c>
      <c r="T282" s="11"/>
      <c r="U282" s="66">
        <v>-3.34943906636909E-3</v>
      </c>
      <c r="V282" s="67">
        <v>3.3272668472818601</v>
      </c>
      <c r="W282" s="66">
        <v>1.8316644083824898E-2</v>
      </c>
      <c r="X282" s="67">
        <v>4.11004295702151</v>
      </c>
      <c r="Y282" s="66">
        <v>3.8323477618178003E-2</v>
      </c>
      <c r="Z282" s="67">
        <v>21.516285374033</v>
      </c>
      <c r="AA282" s="66">
        <v>4.2770196694618803E-2</v>
      </c>
      <c r="AB282" s="67">
        <v>24.502207820769399</v>
      </c>
      <c r="AC282" s="66">
        <v>0.112147646874364</v>
      </c>
      <c r="AD282" s="67">
        <v>35.500729947700201</v>
      </c>
      <c r="AE282" s="66">
        <v>0.126292520142742</v>
      </c>
      <c r="AF282" s="68">
        <v>29.576939625985698</v>
      </c>
      <c r="AG282" s="66">
        <v>2.2008431042195302E-3</v>
      </c>
      <c r="AH282" s="67">
        <v>-1.62142142544326</v>
      </c>
      <c r="AI282" s="66">
        <v>4.17991590638849E-2</v>
      </c>
      <c r="AJ282" s="67">
        <v>17.870658387342701</v>
      </c>
      <c r="AK282" s="66">
        <v>0.44401477598177702</v>
      </c>
      <c r="AL282" s="66">
        <v>3.7994247455571901E-2</v>
      </c>
      <c r="AM282" s="67">
        <v>63.230611452367199</v>
      </c>
      <c r="AN282" s="11"/>
      <c r="AO282" s="69">
        <v>3.4271836233529002E-2</v>
      </c>
      <c r="AP282" s="69">
        <v>-7.2070521327114001E-2</v>
      </c>
      <c r="AQ282" s="69">
        <v>5.6709190959736602E-2</v>
      </c>
      <c r="AR282" s="69">
        <v>-3.9134903466219798E-2</v>
      </c>
      <c r="AS282" s="70">
        <v>7</v>
      </c>
      <c r="AT282" s="70">
        <v>5</v>
      </c>
      <c r="AU282" s="70">
        <v>8</v>
      </c>
      <c r="AV282" s="71">
        <v>4</v>
      </c>
      <c r="AW282" s="11"/>
      <c r="AX282" s="72">
        <v>9.8292036331986299E-2</v>
      </c>
      <c r="AY282" s="73">
        <v>0.235180992666528</v>
      </c>
      <c r="AZ282" s="73">
        <v>0.68560739203076104</v>
      </c>
      <c r="BA282" s="73">
        <v>0.287414503102355</v>
      </c>
      <c r="BB282" s="64">
        <v>9.9701458042272904E-3</v>
      </c>
      <c r="BC282" s="74">
        <v>-13.4003484627319</v>
      </c>
      <c r="BD282" s="61">
        <v>43747</v>
      </c>
      <c r="BE282" s="61">
        <v>43783</v>
      </c>
      <c r="BF282" s="70"/>
      <c r="BG282" s="61"/>
      <c r="BH282" s="11"/>
    </row>
    <row r="283" spans="1:60" x14ac:dyDescent="0.3">
      <c r="A283" s="11"/>
      <c r="B283" s="56" t="s">
        <v>993</v>
      </c>
      <c r="C283" s="56" t="s">
        <v>949</v>
      </c>
      <c r="D283" s="56" t="s">
        <v>950</v>
      </c>
      <c r="E283" s="57" t="s">
        <v>34</v>
      </c>
      <c r="F283" s="57" t="s">
        <v>140</v>
      </c>
      <c r="G283" s="58" t="s">
        <v>685</v>
      </c>
      <c r="H283" s="59" t="s">
        <v>686</v>
      </c>
      <c r="I283" s="60" t="s">
        <v>29</v>
      </c>
      <c r="J283" s="60" t="s">
        <v>951</v>
      </c>
      <c r="K283" s="11"/>
      <c r="L283" s="61">
        <v>44021</v>
      </c>
      <c r="M283" s="62">
        <v>2122.8249000012902</v>
      </c>
      <c r="N283" s="63">
        <v>2122.8249000012902</v>
      </c>
      <c r="O283" s="63">
        <v>2122.8249000012902</v>
      </c>
      <c r="P283" s="64">
        <f t="shared" si="4"/>
        <v>1</v>
      </c>
      <c r="Q283" s="61">
        <v>44021</v>
      </c>
      <c r="R283" s="65">
        <v>28591133.379000001</v>
      </c>
      <c r="S283" s="65">
        <v>26947096.720656201</v>
      </c>
      <c r="T283" s="11"/>
      <c r="U283" s="66">
        <v>1.6487736502313099E-5</v>
      </c>
      <c r="V283" s="67">
        <v>3.663859527569</v>
      </c>
      <c r="W283" s="66">
        <v>2.0472199685173101E-4</v>
      </c>
      <c r="X283" s="67">
        <v>2.2988507483205498</v>
      </c>
      <c r="Y283" s="66">
        <v>4.2949331909767404E-3</v>
      </c>
      <c r="Z283" s="67">
        <v>18.113430931320199</v>
      </c>
      <c r="AA283" s="66">
        <v>1.11888245810405E-2</v>
      </c>
      <c r="AB283" s="67">
        <v>21.344070609397001</v>
      </c>
      <c r="AC283" s="66">
        <v>2.3440356517312501E-2</v>
      </c>
      <c r="AD283" s="67">
        <v>26.630000911973202</v>
      </c>
      <c r="AE283" s="66">
        <v>3.3204670977284002E-2</v>
      </c>
      <c r="AF283" s="68">
        <v>20.2681547094544</v>
      </c>
      <c r="AG283" s="66">
        <v>1.1471880497993E-4</v>
      </c>
      <c r="AH283" s="67">
        <v>-1.83003385536722</v>
      </c>
      <c r="AI283" s="66">
        <v>4.6015777861612202E-3</v>
      </c>
      <c r="AJ283" s="67">
        <v>14.150900259584899</v>
      </c>
      <c r="AK283" s="66">
        <v>0.220133518792863</v>
      </c>
      <c r="AL283" s="66">
        <v>2.03977545461385E-2</v>
      </c>
      <c r="AM283" s="67">
        <v>40.842485733446701</v>
      </c>
      <c r="AN283" s="11"/>
      <c r="AO283" s="69">
        <v>6.1879806708020602E-4</v>
      </c>
      <c r="AP283" s="69">
        <v>3.7698009691666799E-6</v>
      </c>
      <c r="AQ283" s="69">
        <v>1.45402444104548E-3</v>
      </c>
      <c r="AR283" s="69">
        <v>1.1471880497993E-4</v>
      </c>
      <c r="AS283" s="70">
        <v>12</v>
      </c>
      <c r="AT283" s="70">
        <v>0</v>
      </c>
      <c r="AU283" s="70">
        <v>7</v>
      </c>
      <c r="AV283" s="71">
        <v>5</v>
      </c>
      <c r="AW283" s="11"/>
      <c r="AX283" s="72">
        <v>1.0014449165441899E-3</v>
      </c>
      <c r="AY283" s="73">
        <v>-18.268090082274298</v>
      </c>
      <c r="AZ283" s="73">
        <v>0.56345556757696602</v>
      </c>
      <c r="BA283" s="73">
        <v>-13.9875797554123</v>
      </c>
      <c r="BB283" s="64">
        <v>1.03484613989338E-4</v>
      </c>
      <c r="BC283" s="74">
        <v>0</v>
      </c>
      <c r="BD283" s="61">
        <v>44021</v>
      </c>
      <c r="BE283" s="61"/>
      <c r="BF283" s="70"/>
      <c r="BG283" s="61"/>
      <c r="BH283" s="11"/>
    </row>
    <row r="284" spans="1:60" x14ac:dyDescent="0.3">
      <c r="A284" s="11"/>
      <c r="B284" s="56" t="s">
        <v>997</v>
      </c>
      <c r="C284" s="56" t="s">
        <v>953</v>
      </c>
      <c r="D284" s="56" t="s">
        <v>950</v>
      </c>
      <c r="E284" s="57" t="s">
        <v>48</v>
      </c>
      <c r="F284" s="57" t="s">
        <v>140</v>
      </c>
      <c r="G284" s="58" t="s">
        <v>685</v>
      </c>
      <c r="H284" s="59" t="s">
        <v>686</v>
      </c>
      <c r="I284" s="60" t="s">
        <v>29</v>
      </c>
      <c r="J284" s="60" t="s">
        <v>954</v>
      </c>
      <c r="K284" s="11"/>
      <c r="L284" s="61">
        <v>44021</v>
      </c>
      <c r="M284" s="62">
        <v>1310.10309999995</v>
      </c>
      <c r="N284" s="63">
        <v>1310.10309999995</v>
      </c>
      <c r="O284" s="63">
        <v>1310.10309999995</v>
      </c>
      <c r="P284" s="64">
        <f t="shared" si="4"/>
        <v>1</v>
      </c>
      <c r="Q284" s="61">
        <v>44021</v>
      </c>
      <c r="R284" s="65">
        <v>529130.09699999995</v>
      </c>
      <c r="S284" s="65">
        <v>501846.58408544899</v>
      </c>
      <c r="T284" s="11"/>
      <c r="U284" s="66">
        <v>8.2436945376684906E-6</v>
      </c>
      <c r="V284" s="67">
        <v>3.66303512337254</v>
      </c>
      <c r="W284" s="66">
        <v>1.60547489940654E-4</v>
      </c>
      <c r="X284" s="67">
        <v>2.2944332976294399</v>
      </c>
      <c r="Y284" s="66">
        <v>4.3192294051550596E-3</v>
      </c>
      <c r="Z284" s="67">
        <v>18.115860552730702</v>
      </c>
      <c r="AA284" s="66">
        <v>1.18020119534776E-2</v>
      </c>
      <c r="AB284" s="67">
        <v>21.405389346648001</v>
      </c>
      <c r="AC284" s="66">
        <v>2.9738633602391901E-2</v>
      </c>
      <c r="AD284" s="67">
        <v>27.2598286204739</v>
      </c>
      <c r="AE284" s="66">
        <v>4.5500511936552399E-2</v>
      </c>
      <c r="AF284" s="68">
        <v>21.497738805366701</v>
      </c>
      <c r="AG284" s="66">
        <v>7.0533775215153596E-5</v>
      </c>
      <c r="AH284" s="67">
        <v>-1.8344523583437</v>
      </c>
      <c r="AI284" s="66">
        <v>4.6259768932941396E-3</v>
      </c>
      <c r="AJ284" s="67">
        <v>14.1533401702909</v>
      </c>
      <c r="AK284" s="66">
        <v>0.292065860585426</v>
      </c>
      <c r="AL284" s="66">
        <v>2.6347181641540401E-2</v>
      </c>
      <c r="AM284" s="67">
        <v>48.035719912731999</v>
      </c>
      <c r="AN284" s="11"/>
      <c r="AO284" s="69">
        <v>6.3385360954271196E-4</v>
      </c>
      <c r="AP284" s="69">
        <v>3.7412282836157799E-6</v>
      </c>
      <c r="AQ284" s="69">
        <v>1.4938267904653899E-3</v>
      </c>
      <c r="AR284" s="69">
        <v>7.0533775215153596E-5</v>
      </c>
      <c r="AS284" s="70">
        <v>12</v>
      </c>
      <c r="AT284" s="70">
        <v>0</v>
      </c>
      <c r="AU284" s="70">
        <v>7</v>
      </c>
      <c r="AV284" s="71">
        <v>5</v>
      </c>
      <c r="AW284" s="11"/>
      <c r="AX284" s="72">
        <v>1.0396437061388E-3</v>
      </c>
      <c r="AY284" s="73">
        <v>-16.994035366718901</v>
      </c>
      <c r="AZ284" s="73">
        <v>0.565514992527824</v>
      </c>
      <c r="BA284" s="73">
        <v>-13.712403934070601</v>
      </c>
      <c r="BB284" s="64">
        <v>1.07432152846201E-4</v>
      </c>
      <c r="BC284" s="74">
        <v>0</v>
      </c>
      <c r="BD284" s="61">
        <v>44021</v>
      </c>
      <c r="BE284" s="61"/>
      <c r="BF284" s="70"/>
      <c r="BG284" s="61"/>
      <c r="BH284" s="11"/>
    </row>
    <row r="285" spans="1:60" x14ac:dyDescent="0.3">
      <c r="A285" s="11"/>
      <c r="B285" s="56" t="s">
        <v>1001</v>
      </c>
      <c r="C285" s="56" t="s">
        <v>956</v>
      </c>
      <c r="D285" s="56" t="s">
        <v>950</v>
      </c>
      <c r="E285" s="57" t="s">
        <v>152</v>
      </c>
      <c r="F285" s="57" t="s">
        <v>140</v>
      </c>
      <c r="G285" s="58" t="s">
        <v>685</v>
      </c>
      <c r="H285" s="59" t="s">
        <v>686</v>
      </c>
      <c r="I285" s="60" t="s">
        <v>29</v>
      </c>
      <c r="J285" s="60" t="s">
        <v>957</v>
      </c>
      <c r="K285" s="11"/>
      <c r="L285" s="61">
        <v>44021</v>
      </c>
      <c r="M285" s="62">
        <v>1109.6217999998501</v>
      </c>
      <c r="N285" s="63">
        <v>1109.6217999998501</v>
      </c>
      <c r="O285" s="63">
        <v>1109.6217999998501</v>
      </c>
      <c r="P285" s="64">
        <f t="shared" si="4"/>
        <v>1</v>
      </c>
      <c r="Q285" s="61">
        <v>44021</v>
      </c>
      <c r="R285" s="65">
        <v>24019.348000000002</v>
      </c>
      <c r="S285" s="65">
        <v>9388.2548740386992</v>
      </c>
      <c r="T285" s="11"/>
      <c r="U285" s="66">
        <v>1.51405220094603E-5</v>
      </c>
      <c r="V285" s="67">
        <v>3.6637248061197201</v>
      </c>
      <c r="W285" s="66">
        <v>4.8995634460879999E-4</v>
      </c>
      <c r="X285" s="67">
        <v>2.32737418309625</v>
      </c>
      <c r="Y285" s="66">
        <v>5.8450450742384401E-3</v>
      </c>
      <c r="Z285" s="67">
        <v>18.268442119646402</v>
      </c>
      <c r="AA285" s="66">
        <v>5.8450450742384401E-3</v>
      </c>
      <c r="AB285" s="67">
        <v>20.809692658716799</v>
      </c>
      <c r="AC285" s="66">
        <v>5.8450450742384401E-3</v>
      </c>
      <c r="AD285" s="67">
        <v>24.870469767658498</v>
      </c>
      <c r="AE285" s="66">
        <v>5.8450450742384401E-3</v>
      </c>
      <c r="AF285" s="68">
        <v>17.532192119135299</v>
      </c>
      <c r="AG285" s="66">
        <v>1.4087864656176001E-4</v>
      </c>
      <c r="AH285" s="67">
        <v>-1.8274178712090401</v>
      </c>
      <c r="AI285" s="66">
        <v>5.8450450742384401E-3</v>
      </c>
      <c r="AJ285" s="67">
        <v>14.2752469883853</v>
      </c>
      <c r="AK285" s="66">
        <v>0.109621800000314</v>
      </c>
      <c r="AL285" s="66">
        <v>1.07698199517472E-2</v>
      </c>
      <c r="AM285" s="67">
        <v>18.4737348911003</v>
      </c>
      <c r="AN285" s="11"/>
      <c r="AO285" s="69">
        <v>6.6250285271962596E-4</v>
      </c>
      <c r="AP285" s="69">
        <v>0</v>
      </c>
      <c r="AQ285" s="69">
        <v>2.0743555069202601E-3</v>
      </c>
      <c r="AR285" s="69">
        <v>0</v>
      </c>
      <c r="AS285" s="70">
        <v>6</v>
      </c>
      <c r="AT285" s="70">
        <v>0</v>
      </c>
      <c r="AU285" s="70">
        <v>7</v>
      </c>
      <c r="AV285" s="71">
        <v>5</v>
      </c>
      <c r="AW285" s="11"/>
      <c r="AX285" s="72">
        <v>1.0922005989209499E-3</v>
      </c>
      <c r="AY285" s="73">
        <v>-20.919398028840099</v>
      </c>
      <c r="AZ285" s="73">
        <v>0.54599080468687999</v>
      </c>
      <c r="BA285" s="73">
        <v>-14.3881003759598</v>
      </c>
      <c r="BB285" s="64">
        <v>1.1286520680499699E-4</v>
      </c>
      <c r="BC285" s="74">
        <v>0</v>
      </c>
      <c r="BD285" s="61">
        <v>44021</v>
      </c>
      <c r="BE285" s="61"/>
      <c r="BF285" s="70"/>
      <c r="BG285" s="61"/>
      <c r="BH285" s="11"/>
    </row>
    <row r="286" spans="1:60" x14ac:dyDescent="0.3">
      <c r="A286" s="11"/>
      <c r="B286" s="56" t="s">
        <v>1004</v>
      </c>
      <c r="C286" s="56" t="s">
        <v>959</v>
      </c>
      <c r="D286" s="56" t="s">
        <v>950</v>
      </c>
      <c r="E286" s="57" t="s">
        <v>87</v>
      </c>
      <c r="F286" s="57" t="s">
        <v>140</v>
      </c>
      <c r="G286" s="58" t="s">
        <v>685</v>
      </c>
      <c r="H286" s="59" t="s">
        <v>686</v>
      </c>
      <c r="I286" s="60" t="s">
        <v>29</v>
      </c>
      <c r="J286" s="60" t="s">
        <v>960</v>
      </c>
      <c r="K286" s="11"/>
      <c r="L286" s="61">
        <v>44021</v>
      </c>
      <c r="M286" s="62">
        <v>1322.56819999963</v>
      </c>
      <c r="N286" s="63">
        <v>1322.56819999963</v>
      </c>
      <c r="O286" s="63">
        <v>1322.56819999963</v>
      </c>
      <c r="P286" s="64">
        <f t="shared" si="4"/>
        <v>1</v>
      </c>
      <c r="Q286" s="61">
        <v>44021</v>
      </c>
      <c r="R286" s="65">
        <v>106958.874</v>
      </c>
      <c r="S286" s="65">
        <v>210246.12250488301</v>
      </c>
      <c r="T286" s="11"/>
      <c r="U286" s="66">
        <v>8.2416081568226201E-6</v>
      </c>
      <c r="V286" s="67">
        <v>3.6630349147344501</v>
      </c>
      <c r="W286" s="66">
        <v>1.6047115786932401E-4</v>
      </c>
      <c r="X286" s="67">
        <v>2.29442566442231</v>
      </c>
      <c r="Y286" s="66">
        <v>5.0029468420689201E-3</v>
      </c>
      <c r="Z286" s="67">
        <v>18.184232296422099</v>
      </c>
      <c r="AA286" s="66">
        <v>1.32183510468167E-2</v>
      </c>
      <c r="AB286" s="67">
        <v>21.547023255989199</v>
      </c>
      <c r="AC286" s="66">
        <v>3.4769676060022903E-2</v>
      </c>
      <c r="AD286" s="67">
        <v>27.762932866229701</v>
      </c>
      <c r="AE286" s="66">
        <v>5.4286203736410202E-2</v>
      </c>
      <c r="AF286" s="68">
        <v>22.376307985366999</v>
      </c>
      <c r="AG286" s="66">
        <v>7.0473921368829906E-5</v>
      </c>
      <c r="AH286" s="67">
        <v>-1.8344583437283299</v>
      </c>
      <c r="AI286" s="66">
        <v>5.3101965040696104E-3</v>
      </c>
      <c r="AJ286" s="67">
        <v>14.2217621313757</v>
      </c>
      <c r="AK286" s="66">
        <v>0.32256819999951403</v>
      </c>
      <c r="AL286" s="66">
        <v>2.9210071623310799E-2</v>
      </c>
      <c r="AM286" s="67">
        <v>39.7683748910204</v>
      </c>
      <c r="AN286" s="11"/>
      <c r="AO286" s="69">
        <v>6.4335664865211605E-4</v>
      </c>
      <c r="AP286" s="69">
        <v>3.7815971154486799E-6</v>
      </c>
      <c r="AQ286" s="69">
        <v>1.580225150974E-3</v>
      </c>
      <c r="AR286" s="69">
        <v>7.0473921368829906E-5</v>
      </c>
      <c r="AS286" s="70">
        <v>12</v>
      </c>
      <c r="AT286" s="70">
        <v>0</v>
      </c>
      <c r="AU286" s="70">
        <v>7</v>
      </c>
      <c r="AV286" s="71">
        <v>5</v>
      </c>
      <c r="AW286" s="11"/>
      <c r="AX286" s="72">
        <v>1.08243823070211E-3</v>
      </c>
      <c r="AY286" s="73">
        <v>-15.166305818362201</v>
      </c>
      <c r="AZ286" s="73">
        <v>0.57029086787679295</v>
      </c>
      <c r="BA286" s="73">
        <v>-13.2531264174031</v>
      </c>
      <c r="BB286" s="64">
        <v>1.1185389258813E-4</v>
      </c>
      <c r="BC286" s="74">
        <v>0</v>
      </c>
      <c r="BD286" s="61">
        <v>44021</v>
      </c>
      <c r="BE286" s="61"/>
      <c r="BF286" s="70"/>
      <c r="BG286" s="61"/>
      <c r="BH286" s="11"/>
    </row>
    <row r="287" spans="1:60" x14ac:dyDescent="0.3">
      <c r="A287" s="11"/>
      <c r="B287" s="56" t="s">
        <v>1007</v>
      </c>
      <c r="C287" s="56" t="s">
        <v>962</v>
      </c>
      <c r="D287" s="56" t="s">
        <v>950</v>
      </c>
      <c r="E287" s="57" t="s">
        <v>159</v>
      </c>
      <c r="F287" s="57" t="s">
        <v>140</v>
      </c>
      <c r="G287" s="58" t="s">
        <v>685</v>
      </c>
      <c r="H287" s="59" t="s">
        <v>686</v>
      </c>
      <c r="I287" s="60" t="s">
        <v>29</v>
      </c>
      <c r="J287" s="60" t="s">
        <v>963</v>
      </c>
      <c r="K287" s="11"/>
      <c r="L287" s="61">
        <v>44021</v>
      </c>
      <c r="M287" s="62">
        <v>1165.44480000064</v>
      </c>
      <c r="N287" s="63">
        <v>1165.44480000064</v>
      </c>
      <c r="O287" s="63">
        <v>1165.44480000064</v>
      </c>
      <c r="P287" s="64">
        <f t="shared" si="4"/>
        <v>1</v>
      </c>
      <c r="Q287" s="61">
        <v>44021</v>
      </c>
      <c r="R287" s="65">
        <v>0</v>
      </c>
      <c r="S287" s="65">
        <v>9.0032824426543805E-5</v>
      </c>
      <c r="T287" s="11"/>
      <c r="U287" s="66">
        <v>0</v>
      </c>
      <c r="V287" s="67">
        <v>3.66221075391877</v>
      </c>
      <c r="W287" s="66">
        <v>0</v>
      </c>
      <c r="X287" s="67">
        <v>2.27837854863537</v>
      </c>
      <c r="Y287" s="66">
        <v>0</v>
      </c>
      <c r="Z287" s="67">
        <v>17.6839376122225</v>
      </c>
      <c r="AA287" s="66">
        <v>0</v>
      </c>
      <c r="AB287" s="67">
        <v>20.225188151293001</v>
      </c>
      <c r="AC287" s="66">
        <v>0</v>
      </c>
      <c r="AD287" s="67">
        <v>24.2859652602347</v>
      </c>
      <c r="AE287" s="66">
        <v>2.1163781457289601E-4</v>
      </c>
      <c r="AF287" s="68">
        <v>16.968851393175999</v>
      </c>
      <c r="AG287" s="66">
        <v>0</v>
      </c>
      <c r="AH287" s="67">
        <v>-1.84150573586521</v>
      </c>
      <c r="AI287" s="66">
        <v>0</v>
      </c>
      <c r="AJ287" s="67">
        <v>13.6907424809615</v>
      </c>
      <c r="AK287" s="66">
        <v>0.16544480000098699</v>
      </c>
      <c r="AL287" s="66">
        <v>1.5891980250671602E-2</v>
      </c>
      <c r="AM287" s="67">
        <v>24.056034891167702</v>
      </c>
      <c r="AN287" s="11"/>
      <c r="AO287" s="69">
        <v>0</v>
      </c>
      <c r="AP287" s="69">
        <v>0</v>
      </c>
      <c r="AQ287" s="69">
        <v>0</v>
      </c>
      <c r="AR287" s="69">
        <v>0</v>
      </c>
      <c r="AS287" s="70">
        <v>0</v>
      </c>
      <c r="AT287" s="70">
        <v>0</v>
      </c>
      <c r="AU287" s="70">
        <v>7</v>
      </c>
      <c r="AV287" s="71">
        <v>5</v>
      </c>
      <c r="AW287" s="11"/>
      <c r="AX287" s="72">
        <v>0</v>
      </c>
      <c r="AY287" s="73">
        <v>-115.357016523136</v>
      </c>
      <c r="AZ287" s="73">
        <v>0.52607977638217596</v>
      </c>
      <c r="BA287" s="73">
        <v>-15.9646500268718</v>
      </c>
      <c r="BB287" s="64">
        <v>0</v>
      </c>
      <c r="BC287" s="74">
        <v>0</v>
      </c>
      <c r="BD287" s="61">
        <v>43656</v>
      </c>
      <c r="BE287" s="61"/>
      <c r="BF287" s="70"/>
      <c r="BG287" s="61"/>
      <c r="BH287" s="11"/>
    </row>
    <row r="288" spans="1:60" x14ac:dyDescent="0.3">
      <c r="A288" s="11"/>
      <c r="B288" s="56" t="s">
        <v>1010</v>
      </c>
      <c r="C288" s="56" t="s">
        <v>965</v>
      </c>
      <c r="D288" s="56" t="s">
        <v>966</v>
      </c>
      <c r="E288" s="57" t="s">
        <v>73</v>
      </c>
      <c r="F288" s="57" t="s">
        <v>140</v>
      </c>
      <c r="G288" s="58" t="s">
        <v>36</v>
      </c>
      <c r="H288" s="59" t="s">
        <v>316</v>
      </c>
      <c r="I288" s="60" t="s">
        <v>29</v>
      </c>
      <c r="J288" s="60" t="s">
        <v>967</v>
      </c>
      <c r="K288" s="11"/>
      <c r="L288" s="61">
        <v>44021</v>
      </c>
      <c r="M288" s="62">
        <v>1173.3610999994</v>
      </c>
      <c r="N288" s="63">
        <v>1173.3610999994</v>
      </c>
      <c r="O288" s="63">
        <v>1711.77950000018</v>
      </c>
      <c r="P288" s="64">
        <f t="shared" si="4"/>
        <v>0.68546275965991921</v>
      </c>
      <c r="Q288" s="61">
        <v>43837</v>
      </c>
      <c r="R288" s="65">
        <v>113882.099</v>
      </c>
      <c r="S288" s="65">
        <v>127637.198040405</v>
      </c>
      <c r="T288" s="11"/>
      <c r="U288" s="66">
        <v>-2.1689220366169999E-2</v>
      </c>
      <c r="V288" s="67">
        <v>1.4932887173017699</v>
      </c>
      <c r="W288" s="66">
        <v>-4.7475201996348901E-2</v>
      </c>
      <c r="X288" s="67">
        <v>-2.4691416509995201</v>
      </c>
      <c r="Y288" s="66">
        <v>-0.30394605788664197</v>
      </c>
      <c r="Z288" s="67">
        <v>-12.7106681764417</v>
      </c>
      <c r="AA288" s="66">
        <v>-0.21464244431437701</v>
      </c>
      <c r="AB288" s="67">
        <v>-1.23905628014472</v>
      </c>
      <c r="AC288" s="66">
        <v>1.24369762106653E-2</v>
      </c>
      <c r="AD288" s="67">
        <v>25.5296628813085</v>
      </c>
      <c r="AE288" s="66">
        <v>-5.0691094584180999E-3</v>
      </c>
      <c r="AF288" s="68">
        <v>16.440776665869599</v>
      </c>
      <c r="AG288" s="66">
        <v>3.7286496353772201E-3</v>
      </c>
      <c r="AH288" s="67">
        <v>-1.4686407723274899</v>
      </c>
      <c r="AI288" s="66">
        <v>-0.29260555984452402</v>
      </c>
      <c r="AJ288" s="67">
        <v>-15.5698135034909</v>
      </c>
      <c r="AK288" s="66">
        <v>0.17336110000003799</v>
      </c>
      <c r="AL288" s="66">
        <v>1.1462033318821299E-2</v>
      </c>
      <c r="AM288" s="67">
        <v>-32.312183090485597</v>
      </c>
      <c r="AN288" s="11"/>
      <c r="AO288" s="69">
        <v>7.9637735983851599E-2</v>
      </c>
      <c r="AP288" s="69">
        <v>-0.17118620844121299</v>
      </c>
      <c r="AQ288" s="69">
        <v>8.7174454056366799E-2</v>
      </c>
      <c r="AR288" s="69">
        <v>-0.32692993134318399</v>
      </c>
      <c r="AS288" s="70">
        <v>7</v>
      </c>
      <c r="AT288" s="70">
        <v>5</v>
      </c>
      <c r="AU288" s="70">
        <v>6</v>
      </c>
      <c r="AV288" s="71">
        <v>6</v>
      </c>
      <c r="AW288" s="11"/>
      <c r="AX288" s="72">
        <v>0.421540489737527</v>
      </c>
      <c r="AY288" s="73">
        <v>-0.35577254643703798</v>
      </c>
      <c r="AZ288" s="73">
        <v>5.15104643946529E-2</v>
      </c>
      <c r="BA288" s="73">
        <v>-0.44668113322040898</v>
      </c>
      <c r="BB288" s="64">
        <v>4.21043780754553E-2</v>
      </c>
      <c r="BC288" s="74">
        <v>-48.974929306015802</v>
      </c>
      <c r="BD288" s="61">
        <v>43837</v>
      </c>
      <c r="BE288" s="61">
        <v>43913</v>
      </c>
      <c r="BF288" s="70"/>
      <c r="BG288" s="61"/>
      <c r="BH288" s="11"/>
    </row>
    <row r="289" spans="1:60" x14ac:dyDescent="0.3">
      <c r="A289" s="11"/>
      <c r="B289" s="56" t="s">
        <v>1014</v>
      </c>
      <c r="C289" s="56" t="s">
        <v>969</v>
      </c>
      <c r="D289" s="56" t="s">
        <v>966</v>
      </c>
      <c r="E289" s="57" t="s">
        <v>152</v>
      </c>
      <c r="F289" s="57" t="s">
        <v>140</v>
      </c>
      <c r="G289" s="58" t="s">
        <v>36</v>
      </c>
      <c r="H289" s="59" t="s">
        <v>316</v>
      </c>
      <c r="I289" s="60" t="s">
        <v>29</v>
      </c>
      <c r="J289" s="60" t="s">
        <v>970</v>
      </c>
      <c r="K289" s="11"/>
      <c r="L289" s="61">
        <v>44021</v>
      </c>
      <c r="M289" s="62">
        <v>1219.59300000034</v>
      </c>
      <c r="N289" s="63">
        <v>1219.59300000034</v>
      </c>
      <c r="O289" s="63">
        <v>1776.81200000085</v>
      </c>
      <c r="P289" s="64">
        <f t="shared" si="4"/>
        <v>0.68639394601103354</v>
      </c>
      <c r="Q289" s="61">
        <v>43837</v>
      </c>
      <c r="R289" s="65">
        <v>114355.878</v>
      </c>
      <c r="S289" s="65">
        <v>135178.62984790001</v>
      </c>
      <c r="T289" s="11"/>
      <c r="U289" s="66">
        <v>-2.1681949830963301E-2</v>
      </c>
      <c r="V289" s="67">
        <v>1.49401577082244</v>
      </c>
      <c r="W289" s="66">
        <v>-4.7264051782840398E-2</v>
      </c>
      <c r="X289" s="67">
        <v>-2.4480266296486701</v>
      </c>
      <c r="Y289" s="66">
        <v>-0.30301073544425899</v>
      </c>
      <c r="Z289" s="67">
        <v>-12.6171359322034</v>
      </c>
      <c r="AA289" s="66">
        <v>-0.21252190339320801</v>
      </c>
      <c r="AB289" s="67">
        <v>-1.0270021880278399</v>
      </c>
      <c r="AC289" s="66">
        <v>1.79156180165592E-2</v>
      </c>
      <c r="AD289" s="67">
        <v>26.077527061890599</v>
      </c>
      <c r="AE289" s="66">
        <v>3.0344515853357699E-3</v>
      </c>
      <c r="AF289" s="68">
        <v>17.2511327702377</v>
      </c>
      <c r="AG289" s="66">
        <v>3.79528318990197E-3</v>
      </c>
      <c r="AH289" s="67">
        <v>-1.4619774168750199</v>
      </c>
      <c r="AI289" s="66">
        <v>-0.29160789261193698</v>
      </c>
      <c r="AJ289" s="67">
        <v>-15.470046780232201</v>
      </c>
      <c r="AK289" s="66">
        <v>0.21917847931763401</v>
      </c>
      <c r="AL289" s="66">
        <v>1.4227751993530499E-2</v>
      </c>
      <c r="AM289" s="67">
        <v>-27.730445158697002</v>
      </c>
      <c r="AN289" s="11"/>
      <c r="AO289" s="69">
        <v>7.9645711268312894E-2</v>
      </c>
      <c r="AP289" s="69">
        <v>-0.17116783836187099</v>
      </c>
      <c r="AQ289" s="69">
        <v>8.7415111871523593E-2</v>
      </c>
      <c r="AR289" s="69">
        <v>-0.32677581214287799</v>
      </c>
      <c r="AS289" s="70">
        <v>7</v>
      </c>
      <c r="AT289" s="70">
        <v>5</v>
      </c>
      <c r="AU289" s="70">
        <v>6</v>
      </c>
      <c r="AV289" s="71">
        <v>6</v>
      </c>
      <c r="AW289" s="11"/>
      <c r="AX289" s="72">
        <v>0.42153082990844298</v>
      </c>
      <c r="AY289" s="73">
        <v>-0.35049724586815501</v>
      </c>
      <c r="AZ289" s="73">
        <v>6.0792892352537799E-2</v>
      </c>
      <c r="BA289" s="73">
        <v>-0.44013942925039401</v>
      </c>
      <c r="BB289" s="64">
        <v>4.21039227148867E-2</v>
      </c>
      <c r="BC289" s="74">
        <v>-48.946315085748203</v>
      </c>
      <c r="BD289" s="61">
        <v>43837</v>
      </c>
      <c r="BE289" s="61">
        <v>43913</v>
      </c>
      <c r="BF289" s="70"/>
      <c r="BG289" s="61"/>
      <c r="BH289" s="11"/>
    </row>
    <row r="290" spans="1:60" x14ac:dyDescent="0.3">
      <c r="A290" s="11"/>
      <c r="B290" s="56" t="s">
        <v>1017</v>
      </c>
      <c r="C290" s="56" t="s">
        <v>972</v>
      </c>
      <c r="D290" s="56" t="s">
        <v>966</v>
      </c>
      <c r="E290" s="57" t="s">
        <v>101</v>
      </c>
      <c r="F290" s="57" t="s">
        <v>140</v>
      </c>
      <c r="G290" s="58" t="s">
        <v>36</v>
      </c>
      <c r="H290" s="59" t="s">
        <v>316</v>
      </c>
      <c r="I290" s="60" t="s">
        <v>29</v>
      </c>
      <c r="J290" s="60" t="s">
        <v>973</v>
      </c>
      <c r="K290" s="11"/>
      <c r="L290" s="61">
        <v>44021</v>
      </c>
      <c r="M290" s="62">
        <v>831.13210000004597</v>
      </c>
      <c r="N290" s="63">
        <v>831.13210000004597</v>
      </c>
      <c r="O290" s="63">
        <v>1223.1655000001199</v>
      </c>
      <c r="P290" s="64">
        <f t="shared" si="4"/>
        <v>0.67949275874766291</v>
      </c>
      <c r="Q290" s="61">
        <v>43837</v>
      </c>
      <c r="R290" s="65">
        <v>49847.042999999998</v>
      </c>
      <c r="S290" s="65">
        <v>59742.772392028797</v>
      </c>
      <c r="T290" s="11"/>
      <c r="U290" s="66">
        <v>-2.1735673559305699E-2</v>
      </c>
      <c r="V290" s="67">
        <v>1.4886433979881999</v>
      </c>
      <c r="W290" s="66">
        <v>-4.88324586122326E-2</v>
      </c>
      <c r="X290" s="67">
        <v>-2.6048673125878801</v>
      </c>
      <c r="Y290" s="66">
        <v>-0.30994266875408399</v>
      </c>
      <c r="Z290" s="67">
        <v>-13.3103292631858</v>
      </c>
      <c r="AA290" s="66">
        <v>-0.228128489586234</v>
      </c>
      <c r="AB290" s="67">
        <v>-2.5876608073303902</v>
      </c>
      <c r="AC290" s="66">
        <v>-2.2112280611509001E-2</v>
      </c>
      <c r="AD290" s="67">
        <v>22.074737199087402</v>
      </c>
      <c r="AE290" s="66">
        <v>-5.5687194233542001E-2</v>
      </c>
      <c r="AF290" s="68">
        <v>11.3789681883645</v>
      </c>
      <c r="AG290" s="66">
        <v>3.2993766653817099E-3</v>
      </c>
      <c r="AH290" s="67">
        <v>-1.5115680693270399</v>
      </c>
      <c r="AI290" s="66">
        <v>-0.29899982077127801</v>
      </c>
      <c r="AJ290" s="67">
        <v>-16.2092395961809</v>
      </c>
      <c r="AK290" s="66">
        <v>-0.16886789999989599</v>
      </c>
      <c r="AL290" s="66">
        <v>-1.3099182003315901E-2</v>
      </c>
      <c r="AM290" s="67">
        <v>-66.535083090420798</v>
      </c>
      <c r="AN290" s="11"/>
      <c r="AO290" s="69">
        <v>7.95864011633967E-2</v>
      </c>
      <c r="AP290" s="69">
        <v>-0.17130433101818199</v>
      </c>
      <c r="AQ290" s="69">
        <v>8.56251252026414E-2</v>
      </c>
      <c r="AR290" s="69">
        <v>-0.32792114768759401</v>
      </c>
      <c r="AS290" s="70">
        <v>7</v>
      </c>
      <c r="AT290" s="70">
        <v>5</v>
      </c>
      <c r="AU290" s="70">
        <v>5</v>
      </c>
      <c r="AV290" s="71">
        <v>7</v>
      </c>
      <c r="AW290" s="11"/>
      <c r="AX290" s="72">
        <v>0.42160373096703602</v>
      </c>
      <c r="AY290" s="73">
        <v>-0.38932344498789501</v>
      </c>
      <c r="AZ290" s="73">
        <v>-7.5358983390501101E-3</v>
      </c>
      <c r="BA290" s="73">
        <v>-0.48822245767132699</v>
      </c>
      <c r="BB290" s="64">
        <v>4.21074156446411E-2</v>
      </c>
      <c r="BC290" s="74">
        <v>-49.158964996982803</v>
      </c>
      <c r="BD290" s="61">
        <v>43837</v>
      </c>
      <c r="BE290" s="61">
        <v>43913</v>
      </c>
      <c r="BF290" s="70"/>
      <c r="BG290" s="61"/>
      <c r="BH290" s="11"/>
    </row>
    <row r="291" spans="1:60" x14ac:dyDescent="0.3">
      <c r="A291" s="11"/>
      <c r="B291" s="56" t="s">
        <v>1020</v>
      </c>
      <c r="C291" s="56" t="s">
        <v>975</v>
      </c>
      <c r="D291" s="56" t="s">
        <v>966</v>
      </c>
      <c r="E291" s="57" t="s">
        <v>87</v>
      </c>
      <c r="F291" s="57" t="s">
        <v>140</v>
      </c>
      <c r="G291" s="58" t="s">
        <v>36</v>
      </c>
      <c r="H291" s="59" t="s">
        <v>316</v>
      </c>
      <c r="I291" s="60" t="s">
        <v>29</v>
      </c>
      <c r="J291" s="60" t="s">
        <v>976</v>
      </c>
      <c r="K291" s="11"/>
      <c r="L291" s="61">
        <v>44021</v>
      </c>
      <c r="M291" s="62">
        <v>900.06909999996401</v>
      </c>
      <c r="N291" s="63">
        <v>900.06909999996401</v>
      </c>
      <c r="O291" s="63">
        <v>1324.61999999918</v>
      </c>
      <c r="P291" s="64">
        <f t="shared" si="4"/>
        <v>0.6794923072281267</v>
      </c>
      <c r="Q291" s="61">
        <v>43837</v>
      </c>
      <c r="R291" s="65">
        <v>195081.791</v>
      </c>
      <c r="S291" s="65">
        <v>263406.32271240198</v>
      </c>
      <c r="T291" s="11"/>
      <c r="U291" s="66">
        <v>-2.1735690233072098E-2</v>
      </c>
      <c r="V291" s="67">
        <v>1.48864173061156</v>
      </c>
      <c r="W291" s="66">
        <v>-4.8832669117473401E-2</v>
      </c>
      <c r="X291" s="67">
        <v>-2.6048883631119701</v>
      </c>
      <c r="Y291" s="66">
        <v>-0.30994314751471402</v>
      </c>
      <c r="Z291" s="67">
        <v>-13.310377139248899</v>
      </c>
      <c r="AA291" s="66">
        <v>-0.22817144872067699</v>
      </c>
      <c r="AB291" s="67">
        <v>-2.59195672077476</v>
      </c>
      <c r="AC291" s="66">
        <v>-2.2168030347529601E-2</v>
      </c>
      <c r="AD291" s="67">
        <v>22.069162225496299</v>
      </c>
      <c r="AE291" s="66">
        <v>-5.57424808775977E-2</v>
      </c>
      <c r="AF291" s="68">
        <v>11.373439523959</v>
      </c>
      <c r="AG291" s="66">
        <v>3.2992635351547501E-3</v>
      </c>
      <c r="AH291" s="67">
        <v>-1.5115793823497401</v>
      </c>
      <c r="AI291" s="66">
        <v>-0.29900030319811799</v>
      </c>
      <c r="AJ291" s="67">
        <v>-16.2092878388648</v>
      </c>
      <c r="AK291" s="66">
        <v>-9.9930899999890202E-2</v>
      </c>
      <c r="AL291" s="66">
        <v>-7.4772805837710603E-3</v>
      </c>
      <c r="AM291" s="67">
        <v>-59.641383090463897</v>
      </c>
      <c r="AN291" s="11"/>
      <c r="AO291" s="69">
        <v>7.9586368443415295E-2</v>
      </c>
      <c r="AP291" s="69">
        <v>-0.17130444494163399</v>
      </c>
      <c r="AQ291" s="69">
        <v>8.5624671628465904E-2</v>
      </c>
      <c r="AR291" s="69">
        <v>-0.32792141351441401</v>
      </c>
      <c r="AS291" s="70">
        <v>7</v>
      </c>
      <c r="AT291" s="70">
        <v>5</v>
      </c>
      <c r="AU291" s="70">
        <v>5</v>
      </c>
      <c r="AV291" s="71">
        <v>7</v>
      </c>
      <c r="AW291" s="11"/>
      <c r="AX291" s="72">
        <v>0.42160305905505102</v>
      </c>
      <c r="AY291" s="73">
        <v>-0.38943821907287202</v>
      </c>
      <c r="AZ291" s="73">
        <v>-7.7339508352807203E-3</v>
      </c>
      <c r="BA291" s="73">
        <v>-0.48836544941377702</v>
      </c>
      <c r="BB291" s="64">
        <v>4.2107345859112702E-2</v>
      </c>
      <c r="BC291" s="74">
        <v>-49.1589663450141</v>
      </c>
      <c r="BD291" s="61">
        <v>43837</v>
      </c>
      <c r="BE291" s="61">
        <v>43913</v>
      </c>
      <c r="BF291" s="70"/>
      <c r="BG291" s="61"/>
      <c r="BH291" s="11"/>
    </row>
    <row r="292" spans="1:60" x14ac:dyDescent="0.3">
      <c r="A292" s="11"/>
      <c r="B292" s="56" t="s">
        <v>1023</v>
      </c>
      <c r="C292" s="56" t="s">
        <v>978</v>
      </c>
      <c r="D292" s="56" t="s">
        <v>966</v>
      </c>
      <c r="E292" s="57" t="s">
        <v>159</v>
      </c>
      <c r="F292" s="57" t="s">
        <v>140</v>
      </c>
      <c r="G292" s="58" t="s">
        <v>36</v>
      </c>
      <c r="H292" s="59" t="s">
        <v>316</v>
      </c>
      <c r="I292" s="60" t="s">
        <v>29</v>
      </c>
      <c r="J292" s="60" t="s">
        <v>979</v>
      </c>
      <c r="K292" s="11"/>
      <c r="L292" s="61">
        <v>44021</v>
      </c>
      <c r="M292" s="62">
        <v>946.40070000011497</v>
      </c>
      <c r="N292" s="63">
        <v>946.40070000011497</v>
      </c>
      <c r="O292" s="63">
        <v>1389.30760000087</v>
      </c>
      <c r="P292" s="64">
        <f t="shared" si="4"/>
        <v>0.68120314032653551</v>
      </c>
      <c r="Q292" s="61">
        <v>43837</v>
      </c>
      <c r="R292" s="65">
        <v>30590.784</v>
      </c>
      <c r="S292" s="65">
        <v>40317.163078857397</v>
      </c>
      <c r="T292" s="11"/>
      <c r="U292" s="66">
        <v>-2.1722317366766199E-2</v>
      </c>
      <c r="V292" s="67">
        <v>1.4899790172421501</v>
      </c>
      <c r="W292" s="66">
        <v>-4.8442907270364197E-2</v>
      </c>
      <c r="X292" s="67">
        <v>-2.5659121784010499</v>
      </c>
      <c r="Y292" s="66">
        <v>-0.30822459965740601</v>
      </c>
      <c r="Z292" s="67">
        <v>-13.1385223535181</v>
      </c>
      <c r="AA292" s="66">
        <v>-0.22430718199670099</v>
      </c>
      <c r="AB292" s="67">
        <v>-2.2055300483771099</v>
      </c>
      <c r="AC292" s="66">
        <v>-1.23459792048379E-2</v>
      </c>
      <c r="AD292" s="67">
        <v>23.051367339765399</v>
      </c>
      <c r="AE292" s="66">
        <v>-4.1449771711122602E-2</v>
      </c>
      <c r="AF292" s="68">
        <v>12.8027104406065</v>
      </c>
      <c r="AG292" s="66">
        <v>3.4224909177282799E-3</v>
      </c>
      <c r="AH292" s="67">
        <v>-1.49925664409238</v>
      </c>
      <c r="AI292" s="66">
        <v>-0.29716808854398602</v>
      </c>
      <c r="AJ292" s="67">
        <v>-16.026066373451599</v>
      </c>
      <c r="AK292" s="66">
        <v>-5.3599300000350902E-2</v>
      </c>
      <c r="AL292" s="66">
        <v>-3.9194516130009998E-3</v>
      </c>
      <c r="AM292" s="67">
        <v>-55.008223090495399</v>
      </c>
      <c r="AN292" s="11"/>
      <c r="AO292" s="69">
        <v>7.9601190058383495E-2</v>
      </c>
      <c r="AP292" s="69">
        <v>-0.17127046681067401</v>
      </c>
      <c r="AQ292" s="69">
        <v>8.6070136410853607E-2</v>
      </c>
      <c r="AR292" s="69">
        <v>-0.32763649033673597</v>
      </c>
      <c r="AS292" s="70">
        <v>7</v>
      </c>
      <c r="AT292" s="70">
        <v>5</v>
      </c>
      <c r="AU292" s="70">
        <v>6</v>
      </c>
      <c r="AV292" s="71">
        <v>6</v>
      </c>
      <c r="AW292" s="11"/>
      <c r="AX292" s="72">
        <v>0.42158493777213202</v>
      </c>
      <c r="AY292" s="73">
        <v>-0.37982160195451797</v>
      </c>
      <c r="AZ292" s="73">
        <v>9.1910375937231895E-3</v>
      </c>
      <c r="BA292" s="73">
        <v>-0.47646956959852099</v>
      </c>
      <c r="BB292" s="64">
        <v>4.2106478761706999E-2</v>
      </c>
      <c r="BC292" s="74">
        <v>-49.106130276748402</v>
      </c>
      <c r="BD292" s="61">
        <v>43837</v>
      </c>
      <c r="BE292" s="61">
        <v>43913</v>
      </c>
      <c r="BF292" s="70"/>
      <c r="BG292" s="61"/>
      <c r="BH292" s="11"/>
    </row>
    <row r="293" spans="1:60" x14ac:dyDescent="0.3">
      <c r="A293" s="11"/>
      <c r="B293" s="56" t="s">
        <v>1026</v>
      </c>
      <c r="C293" s="56" t="s">
        <v>981</v>
      </c>
      <c r="D293" s="56" t="s">
        <v>966</v>
      </c>
      <c r="E293" s="57" t="s">
        <v>163</v>
      </c>
      <c r="F293" s="57" t="s">
        <v>140</v>
      </c>
      <c r="G293" s="58" t="s">
        <v>36</v>
      </c>
      <c r="H293" s="59" t="s">
        <v>316</v>
      </c>
      <c r="I293" s="60" t="s">
        <v>29</v>
      </c>
      <c r="J293" s="60" t="s">
        <v>982</v>
      </c>
      <c r="K293" s="11"/>
      <c r="L293" s="61">
        <v>44021</v>
      </c>
      <c r="M293" s="62">
        <v>650.09320000000298</v>
      </c>
      <c r="N293" s="63">
        <v>650.09320000000298</v>
      </c>
      <c r="O293" s="63">
        <v>959.14149999991105</v>
      </c>
      <c r="P293" s="64">
        <f t="shared" si="4"/>
        <v>0.67778654140193417</v>
      </c>
      <c r="Q293" s="61">
        <v>43837</v>
      </c>
      <c r="R293" s="65">
        <v>760025.23699999996</v>
      </c>
      <c r="S293" s="65">
        <v>1155002.6002265599</v>
      </c>
      <c r="T293" s="11"/>
      <c r="U293" s="66">
        <v>-2.1749117631770801E-2</v>
      </c>
      <c r="V293" s="67">
        <v>1.48729899074169</v>
      </c>
      <c r="W293" s="66">
        <v>-4.9222309535252903E-2</v>
      </c>
      <c r="X293" s="67">
        <v>-2.6438524048899099</v>
      </c>
      <c r="Y293" s="66">
        <v>-0.31165658917598199</v>
      </c>
      <c r="Z293" s="67">
        <v>-13.4817213053757</v>
      </c>
      <c r="AA293" s="66">
        <v>-0.231962598869286</v>
      </c>
      <c r="AB293" s="67">
        <v>-2.97107173563563</v>
      </c>
      <c r="AC293" s="66">
        <v>-3.1824864652662703E-2</v>
      </c>
      <c r="AD293" s="67">
        <v>21.1034787949757</v>
      </c>
      <c r="AE293" s="66">
        <v>-6.9756939440630994E-2</v>
      </c>
      <c r="AF293" s="68">
        <v>9.9719936676556191</v>
      </c>
      <c r="AG293" s="66">
        <v>3.1759082194184902E-3</v>
      </c>
      <c r="AH293" s="67">
        <v>-1.5239149139233601</v>
      </c>
      <c r="AI293" s="66">
        <v>-0.30082687416870602</v>
      </c>
      <c r="AJ293" s="67">
        <v>-16.3919449359237</v>
      </c>
      <c r="AK293" s="66">
        <v>-0.349906799999881</v>
      </c>
      <c r="AL293" s="66">
        <v>-3.0232625589633199E-2</v>
      </c>
      <c r="AM293" s="67">
        <v>-84.638973090448403</v>
      </c>
      <c r="AN293" s="11"/>
      <c r="AO293" s="69">
        <v>7.9571606695026303E-2</v>
      </c>
      <c r="AP293" s="69">
        <v>-0.17133837096742399</v>
      </c>
      <c r="AQ293" s="69">
        <v>8.5180185531498906E-2</v>
      </c>
      <c r="AR293" s="69">
        <v>-0.32820574828132498</v>
      </c>
      <c r="AS293" s="70">
        <v>7</v>
      </c>
      <c r="AT293" s="70">
        <v>5</v>
      </c>
      <c r="AU293" s="70">
        <v>5</v>
      </c>
      <c r="AV293" s="71">
        <v>7</v>
      </c>
      <c r="AW293" s="11"/>
      <c r="AX293" s="72">
        <v>0.421622133937199</v>
      </c>
      <c r="AY293" s="73">
        <v>-0.39886409109476501</v>
      </c>
      <c r="AZ293" s="73">
        <v>-2.4329170192373802E-2</v>
      </c>
      <c r="BA293" s="73">
        <v>-0.50001522180809799</v>
      </c>
      <c r="BB293" s="64">
        <v>4.2108311649062702E-2</v>
      </c>
      <c r="BC293" s="74">
        <v>-49.2117377883988</v>
      </c>
      <c r="BD293" s="61">
        <v>43837</v>
      </c>
      <c r="BE293" s="61">
        <v>43913</v>
      </c>
      <c r="BF293" s="70"/>
      <c r="BG293" s="61"/>
      <c r="BH293" s="11"/>
    </row>
    <row r="294" spans="1:60" x14ac:dyDescent="0.3">
      <c r="A294" s="11"/>
      <c r="B294" s="56" t="s">
        <v>1029</v>
      </c>
      <c r="C294" s="56" t="s">
        <v>984</v>
      </c>
      <c r="D294" s="56" t="s">
        <v>985</v>
      </c>
      <c r="E294" s="57" t="s">
        <v>34</v>
      </c>
      <c r="F294" s="57" t="s">
        <v>140</v>
      </c>
      <c r="G294" s="58" t="s">
        <v>685</v>
      </c>
      <c r="H294" s="59" t="s">
        <v>710</v>
      </c>
      <c r="I294" s="60" t="s">
        <v>400</v>
      </c>
      <c r="J294" s="60" t="s">
        <v>986</v>
      </c>
      <c r="K294" s="11"/>
      <c r="L294" s="61">
        <v>44021</v>
      </c>
      <c r="M294" s="62">
        <v>965281.631250381</v>
      </c>
      <c r="N294" s="63">
        <v>965281.631250381</v>
      </c>
      <c r="O294" s="63">
        <v>1062085.58789825</v>
      </c>
      <c r="P294" s="64">
        <f t="shared" si="4"/>
        <v>0.90885484394959792</v>
      </c>
      <c r="Q294" s="61">
        <v>43910</v>
      </c>
      <c r="R294" s="65">
        <v>13972222.2305781</v>
      </c>
      <c r="S294" s="65">
        <v>13049048.721000001</v>
      </c>
      <c r="T294" s="11"/>
      <c r="U294" s="66">
        <v>-9.6830674674492894E-3</v>
      </c>
      <c r="V294" s="67">
        <v>2.69390400717384</v>
      </c>
      <c r="W294" s="66">
        <v>2.23018183023669E-2</v>
      </c>
      <c r="X294" s="67">
        <v>4.5085603788756998</v>
      </c>
      <c r="Y294" s="66">
        <v>3.0912616328350899E-2</v>
      </c>
      <c r="Z294" s="67">
        <v>20.775199245050299</v>
      </c>
      <c r="AA294" s="66">
        <v>0.16342756150697799</v>
      </c>
      <c r="AB294" s="67">
        <v>36.567944301990799</v>
      </c>
      <c r="AC294" s="66">
        <v>0.23721763997135001</v>
      </c>
      <c r="AD294" s="67">
        <v>48.0077292573988</v>
      </c>
      <c r="AE294" s="66">
        <v>0.231335650911205</v>
      </c>
      <c r="AF294" s="68">
        <v>40.0812527028611</v>
      </c>
      <c r="AG294" s="66">
        <v>-3.6825348921411198E-2</v>
      </c>
      <c r="AH294" s="67">
        <v>-5.5240406280063299</v>
      </c>
      <c r="AI294" s="66">
        <v>6.2138110261003E-2</v>
      </c>
      <c r="AJ294" s="67">
        <v>19.904553507076301</v>
      </c>
      <c r="AK294" s="66">
        <v>0.72981042499537596</v>
      </c>
      <c r="AL294" s="66">
        <v>3.4703963741776499E-2</v>
      </c>
      <c r="AM294" s="67">
        <v>-51.541560828452901</v>
      </c>
      <c r="AN294" s="11"/>
      <c r="AO294" s="69">
        <v>3.66081453266816E-2</v>
      </c>
      <c r="AP294" s="69">
        <v>-2.3569724512526601E-2</v>
      </c>
      <c r="AQ294" s="69">
        <v>0.14201771138323199</v>
      </c>
      <c r="AR294" s="69">
        <v>-9.9573447540897198E-2</v>
      </c>
      <c r="AS294" s="70">
        <v>8</v>
      </c>
      <c r="AT294" s="70">
        <v>4</v>
      </c>
      <c r="AU294" s="70">
        <v>7</v>
      </c>
      <c r="AV294" s="71">
        <v>5</v>
      </c>
      <c r="AW294" s="11"/>
      <c r="AX294" s="72">
        <v>0.13570617161836701</v>
      </c>
      <c r="AY294" s="73">
        <v>1.1952803936037499</v>
      </c>
      <c r="AZ294" s="73">
        <v>1.05251412269899</v>
      </c>
      <c r="BA294" s="73">
        <v>1.8845931940631999</v>
      </c>
      <c r="BB294" s="64">
        <v>1.40445280439053E-2</v>
      </c>
      <c r="BC294" s="74">
        <v>-11.593491280102199</v>
      </c>
      <c r="BD294" s="61">
        <v>43910</v>
      </c>
      <c r="BE294" s="61">
        <v>43990</v>
      </c>
      <c r="BF294" s="70"/>
      <c r="BG294" s="61"/>
      <c r="BH294" s="11"/>
    </row>
    <row r="295" spans="1:60" x14ac:dyDescent="0.3">
      <c r="A295" s="11"/>
      <c r="B295" s="56" t="s">
        <v>1032</v>
      </c>
      <c r="C295" s="56" t="s">
        <v>988</v>
      </c>
      <c r="D295" s="56" t="s">
        <v>985</v>
      </c>
      <c r="E295" s="57" t="s">
        <v>48</v>
      </c>
      <c r="F295" s="57" t="s">
        <v>140</v>
      </c>
      <c r="G295" s="58" t="s">
        <v>685</v>
      </c>
      <c r="H295" s="59" t="s">
        <v>710</v>
      </c>
      <c r="I295" s="60" t="s">
        <v>400</v>
      </c>
      <c r="J295" s="60" t="s">
        <v>989</v>
      </c>
      <c r="K295" s="11"/>
      <c r="L295" s="61">
        <v>44021</v>
      </c>
      <c r="M295" s="62">
        <v>1002753.09273624</v>
      </c>
      <c r="N295" s="63">
        <v>1002753.09273624</v>
      </c>
      <c r="O295" s="63">
        <v>1102653.51621056</v>
      </c>
      <c r="P295" s="64">
        <f t="shared" si="4"/>
        <v>0.90939998648202447</v>
      </c>
      <c r="Q295" s="61">
        <v>43910</v>
      </c>
      <c r="R295" s="65">
        <v>53214965.5824375</v>
      </c>
      <c r="S295" s="65">
        <v>24893766.53125</v>
      </c>
      <c r="T295" s="11"/>
      <c r="U295" s="66">
        <v>-9.6901147071548604E-3</v>
      </c>
      <c r="V295" s="67">
        <v>2.6931992832032798</v>
      </c>
      <c r="W295" s="66">
        <v>2.2283300595518099E-2</v>
      </c>
      <c r="X295" s="67">
        <v>4.5067086081908201</v>
      </c>
      <c r="Y295" s="66">
        <v>3.2098659012262901E-2</v>
      </c>
      <c r="Z295" s="67">
        <v>20.8938035134634</v>
      </c>
      <c r="AA295" s="66">
        <v>0.16532384556194299</v>
      </c>
      <c r="AB295" s="67">
        <v>36.757572707487299</v>
      </c>
      <c r="AC295" s="66">
        <v>0.24044561332091699</v>
      </c>
      <c r="AD295" s="67">
        <v>48.3305265923264</v>
      </c>
      <c r="AE295" s="66">
        <v>0.23531390149582901</v>
      </c>
      <c r="AF295" s="68">
        <v>40.479077761294299</v>
      </c>
      <c r="AG295" s="66">
        <v>-3.6886904750645003E-2</v>
      </c>
      <c r="AH295" s="67">
        <v>-5.53019621092972</v>
      </c>
      <c r="AI295" s="66">
        <v>6.3384934817804606E-2</v>
      </c>
      <c r="AJ295" s="67">
        <v>20.029235962749201</v>
      </c>
      <c r="AK295" s="66">
        <v>0.76483437982155</v>
      </c>
      <c r="AL295" s="66">
        <v>4.4512687725728001E-2</v>
      </c>
      <c r="AM295" s="67">
        <v>48.676122209231799</v>
      </c>
      <c r="AN295" s="11"/>
      <c r="AO295" s="69">
        <v>3.6610810813726899E-2</v>
      </c>
      <c r="AP295" s="69">
        <v>-2.3562132597362499E-2</v>
      </c>
      <c r="AQ295" s="69">
        <v>0.14210608304536401</v>
      </c>
      <c r="AR295" s="69">
        <v>-9.9500788689474595E-2</v>
      </c>
      <c r="AS295" s="70">
        <v>8</v>
      </c>
      <c r="AT295" s="70">
        <v>4</v>
      </c>
      <c r="AU295" s="70">
        <v>7</v>
      </c>
      <c r="AV295" s="71">
        <v>5</v>
      </c>
      <c r="AW295" s="11"/>
      <c r="AX295" s="72">
        <v>0.13570112509885801</v>
      </c>
      <c r="AY295" s="73">
        <v>1.20866310909696</v>
      </c>
      <c r="AZ295" s="73">
        <v>1.05843177668612</v>
      </c>
      <c r="BA295" s="73">
        <v>1.90685759530243</v>
      </c>
      <c r="BB295" s="64">
        <v>1.4044098362173799E-2</v>
      </c>
      <c r="BC295" s="74">
        <v>-11.539051389889201</v>
      </c>
      <c r="BD295" s="61">
        <v>43910</v>
      </c>
      <c r="BE295" s="61">
        <v>43990</v>
      </c>
      <c r="BF295" s="70"/>
      <c r="BG295" s="61"/>
      <c r="BH295" s="11"/>
    </row>
    <row r="296" spans="1:60" x14ac:dyDescent="0.3">
      <c r="A296" s="11"/>
      <c r="B296" s="56" t="s">
        <v>1037</v>
      </c>
      <c r="C296" s="56" t="s">
        <v>991</v>
      </c>
      <c r="D296" s="56" t="s">
        <v>985</v>
      </c>
      <c r="E296" s="57" t="s">
        <v>872</v>
      </c>
      <c r="F296" s="57" t="s">
        <v>140</v>
      </c>
      <c r="G296" s="58" t="s">
        <v>685</v>
      </c>
      <c r="H296" s="59" t="s">
        <v>710</v>
      </c>
      <c r="I296" s="60" t="s">
        <v>400</v>
      </c>
      <c r="J296" s="60" t="s">
        <v>992</v>
      </c>
      <c r="K296" s="11"/>
      <c r="L296" s="61">
        <v>44021</v>
      </c>
      <c r="M296" s="62">
        <v>856054.49913024902</v>
      </c>
      <c r="N296" s="63">
        <v>856054.49913024902</v>
      </c>
      <c r="O296" s="63">
        <v>941871.43315696705</v>
      </c>
      <c r="P296" s="64">
        <f t="shared" si="4"/>
        <v>0.90888678538738921</v>
      </c>
      <c r="Q296" s="61">
        <v>43910</v>
      </c>
      <c r="R296" s="65">
        <v>158801.276518311</v>
      </c>
      <c r="S296" s="65">
        <v>124573.454909912</v>
      </c>
      <c r="T296" s="11"/>
      <c r="U296" s="66">
        <v>-9.6901041015371395E-3</v>
      </c>
      <c r="V296" s="67">
        <v>2.69320034376506</v>
      </c>
      <c r="W296" s="66">
        <v>2.2221692757739199E-2</v>
      </c>
      <c r="X296" s="67">
        <v>4.50054782441293</v>
      </c>
      <c r="Y296" s="66">
        <v>3.1021184166093001E-2</v>
      </c>
      <c r="Z296" s="67">
        <v>20.7860560288245</v>
      </c>
      <c r="AA296" s="66">
        <v>0.16355213063798099</v>
      </c>
      <c r="AB296" s="67">
        <v>36.580401215120197</v>
      </c>
      <c r="AC296" s="66">
        <v>0.23734927278564999</v>
      </c>
      <c r="AD296" s="67">
        <v>48.020892538828797</v>
      </c>
      <c r="AE296" s="66">
        <v>0.231477805075119</v>
      </c>
      <c r="AF296" s="68">
        <v>40.095468119252502</v>
      </c>
      <c r="AG296" s="66">
        <v>-3.6901497938742998E-2</v>
      </c>
      <c r="AH296" s="67">
        <v>-5.5316555297395098</v>
      </c>
      <c r="AI296" s="66">
        <v>6.2249861073723899E-2</v>
      </c>
      <c r="AJ296" s="67">
        <v>19.915728588326601</v>
      </c>
      <c r="AK296" s="66">
        <v>0.68917006872710795</v>
      </c>
      <c r="AL296" s="66">
        <v>4.1009584498169702E-2</v>
      </c>
      <c r="AM296" s="67">
        <v>41.109691099787597</v>
      </c>
      <c r="AN296" s="11"/>
      <c r="AO296" s="69">
        <v>3.6608151345717502E-2</v>
      </c>
      <c r="AP296" s="69">
        <v>-2.35697521529801E-2</v>
      </c>
      <c r="AQ296" s="69">
        <v>0.142017845571972</v>
      </c>
      <c r="AR296" s="69">
        <v>-9.9573385189578395E-2</v>
      </c>
      <c r="AS296" s="70">
        <v>8</v>
      </c>
      <c r="AT296" s="70">
        <v>4</v>
      </c>
      <c r="AU296" s="70">
        <v>7</v>
      </c>
      <c r="AV296" s="71">
        <v>5</v>
      </c>
      <c r="AW296" s="11"/>
      <c r="AX296" s="72">
        <v>0.13570739789414801</v>
      </c>
      <c r="AY296" s="73">
        <v>1.1962499489218299</v>
      </c>
      <c r="AZ296" s="73">
        <v>1.05289028787774</v>
      </c>
      <c r="BA296" s="73">
        <v>1.88621292641619</v>
      </c>
      <c r="BB296" s="64">
        <v>1.40446622184754E-2</v>
      </c>
      <c r="BC296" s="74">
        <v>-11.583451865371901</v>
      </c>
      <c r="BD296" s="61">
        <v>43910</v>
      </c>
      <c r="BE296" s="61">
        <v>43990</v>
      </c>
      <c r="BF296" s="70"/>
      <c r="BG296" s="61"/>
      <c r="BH296" s="11"/>
    </row>
    <row r="297" spans="1:60" x14ac:dyDescent="0.3">
      <c r="A297" s="11"/>
      <c r="B297" s="56" t="s">
        <v>1040</v>
      </c>
      <c r="C297" s="56" t="s">
        <v>994</v>
      </c>
      <c r="D297" s="56" t="s">
        <v>995</v>
      </c>
      <c r="E297" s="57" t="s">
        <v>25</v>
      </c>
      <c r="F297" s="57" t="s">
        <v>140</v>
      </c>
      <c r="G297" s="58" t="s">
        <v>685</v>
      </c>
      <c r="H297" s="59" t="s">
        <v>686</v>
      </c>
      <c r="I297" s="60" t="s">
        <v>29</v>
      </c>
      <c r="J297" s="60" t="s">
        <v>996</v>
      </c>
      <c r="K297" s="11"/>
      <c r="L297" s="61">
        <v>44021</v>
      </c>
      <c r="M297" s="62">
        <v>1343.31919999979</v>
      </c>
      <c r="N297" s="63">
        <v>1343.31919999979</v>
      </c>
      <c r="O297" s="63">
        <v>1343.31919999979</v>
      </c>
      <c r="P297" s="64">
        <f t="shared" si="4"/>
        <v>1</v>
      </c>
      <c r="Q297" s="61">
        <v>44021</v>
      </c>
      <c r="R297" s="65">
        <v>10462220.282</v>
      </c>
      <c r="S297" s="65">
        <v>10218848.766578101</v>
      </c>
      <c r="T297" s="11"/>
      <c r="U297" s="66">
        <v>3.42436578648631E-6</v>
      </c>
      <c r="V297" s="67">
        <v>3.66255319049742</v>
      </c>
      <c r="W297" s="66">
        <v>1.3959911666461299E-4</v>
      </c>
      <c r="X297" s="67">
        <v>2.29233846030183</v>
      </c>
      <c r="Y297" s="66">
        <v>3.1936245795804999E-3</v>
      </c>
      <c r="Z297" s="67">
        <v>18.0033000701806</v>
      </c>
      <c r="AA297" s="66">
        <v>9.5684042153152404E-3</v>
      </c>
      <c r="AB297" s="67">
        <v>21.182028572831801</v>
      </c>
      <c r="AC297" s="66">
        <v>2.2586950430195402E-2</v>
      </c>
      <c r="AD297" s="67">
        <v>26.5446603032469</v>
      </c>
      <c r="AE297" s="66">
        <v>3.4834593687264701E-2</v>
      </c>
      <c r="AF297" s="68">
        <v>20.431146980437902</v>
      </c>
      <c r="AG297" s="66">
        <v>3.3202444683411199E-5</v>
      </c>
      <c r="AH297" s="67">
        <v>-1.83818549139687</v>
      </c>
      <c r="AI297" s="66">
        <v>3.4985614838660699E-3</v>
      </c>
      <c r="AJ297" s="67">
        <v>14.0405986293481</v>
      </c>
      <c r="AK297" s="66">
        <v>0.21347714543837401</v>
      </c>
      <c r="AL297" s="66">
        <v>2.1956712220344302E-2</v>
      </c>
      <c r="AM297" s="67">
        <v>23.955759683391101</v>
      </c>
      <c r="AN297" s="11"/>
      <c r="AO297" s="69">
        <v>1.10302386019612E-4</v>
      </c>
      <c r="AP297" s="69">
        <v>3.42436578648631E-6</v>
      </c>
      <c r="AQ297" s="69">
        <v>1.0663019966159501E-3</v>
      </c>
      <c r="AR297" s="69">
        <v>3.3202444683411199E-5</v>
      </c>
      <c r="AS297" s="70">
        <v>12</v>
      </c>
      <c r="AT297" s="70">
        <v>0</v>
      </c>
      <c r="AU297" s="70">
        <v>7</v>
      </c>
      <c r="AV297" s="71">
        <v>5</v>
      </c>
      <c r="AW297" s="11"/>
      <c r="AX297" s="72">
        <v>4.5732653488073501E-4</v>
      </c>
      <c r="AY297" s="73">
        <v>-43.729410047992097</v>
      </c>
      <c r="AZ297" s="73">
        <v>0.55771904457196797</v>
      </c>
      <c r="BA297" s="73">
        <v>-15.231656683084999</v>
      </c>
      <c r="BB297" s="64">
        <v>4.7249207054704797E-5</v>
      </c>
      <c r="BC297" s="74">
        <v>0</v>
      </c>
      <c r="BD297" s="61">
        <v>44021</v>
      </c>
      <c r="BE297" s="61"/>
      <c r="BF297" s="70"/>
      <c r="BG297" s="61"/>
      <c r="BH297" s="11"/>
    </row>
    <row r="298" spans="1:60" x14ac:dyDescent="0.3">
      <c r="A298" s="11"/>
      <c r="B298" s="56" t="s">
        <v>1043</v>
      </c>
      <c r="C298" s="56" t="s">
        <v>998</v>
      </c>
      <c r="D298" s="56" t="s">
        <v>999</v>
      </c>
      <c r="E298" s="57" t="s">
        <v>34</v>
      </c>
      <c r="F298" s="57" t="s">
        <v>140</v>
      </c>
      <c r="G298" s="58" t="s">
        <v>685</v>
      </c>
      <c r="H298" s="59" t="s">
        <v>686</v>
      </c>
      <c r="I298" s="60" t="s">
        <v>29</v>
      </c>
      <c r="J298" s="60" t="s">
        <v>1000</v>
      </c>
      <c r="K298" s="11"/>
      <c r="L298" s="61">
        <v>44021</v>
      </c>
      <c r="M298" s="62">
        <v>2578.74850000069</v>
      </c>
      <c r="N298" s="63">
        <v>2578.74850000069</v>
      </c>
      <c r="O298" s="63">
        <v>2578.74850000069</v>
      </c>
      <c r="P298" s="64">
        <f t="shared" si="4"/>
        <v>1</v>
      </c>
      <c r="Q298" s="61">
        <v>44021</v>
      </c>
      <c r="R298" s="65">
        <v>68166968.156000003</v>
      </c>
      <c r="S298" s="65">
        <v>61649061.868124999</v>
      </c>
      <c r="T298" s="11"/>
      <c r="U298" s="66">
        <v>1.3495100574800701E-5</v>
      </c>
      <c r="V298" s="67">
        <v>3.6635602639762501</v>
      </c>
      <c r="W298" s="66">
        <v>1.9874052668455999E-4</v>
      </c>
      <c r="X298" s="67">
        <v>2.29825260130383</v>
      </c>
      <c r="Y298" s="66">
        <v>5.4566255403187798E-3</v>
      </c>
      <c r="Z298" s="67">
        <v>18.229600166261701</v>
      </c>
      <c r="AA298" s="66">
        <v>1.3989743982165201E-2</v>
      </c>
      <c r="AB298" s="67">
        <v>21.624162549502199</v>
      </c>
      <c r="AC298" s="66">
        <v>3.8076862618254402E-2</v>
      </c>
      <c r="AD298" s="67">
        <v>28.0936515220674</v>
      </c>
      <c r="AE298" s="66">
        <v>6.1369041946818498E-2</v>
      </c>
      <c r="AF298" s="68">
        <v>23.084591806400599</v>
      </c>
      <c r="AG298" s="66">
        <v>1.1638782598311101E-4</v>
      </c>
      <c r="AH298" s="67">
        <v>-1.8298669532669001</v>
      </c>
      <c r="AI298" s="66">
        <v>5.7634815002529597E-3</v>
      </c>
      <c r="AJ298" s="67">
        <v>14.267090630994099</v>
      </c>
      <c r="AK298" s="66">
        <v>0.73725629555759997</v>
      </c>
      <c r="AL298" s="66">
        <v>3.4980669477590702E-2</v>
      </c>
      <c r="AM298" s="67">
        <v>-50.796973772230601</v>
      </c>
      <c r="AN298" s="11"/>
      <c r="AO298" s="69">
        <v>8.4438817248155796E-4</v>
      </c>
      <c r="AP298" s="69">
        <v>3.6845012800768001E-6</v>
      </c>
      <c r="AQ298" s="69">
        <v>1.7903609714267101E-3</v>
      </c>
      <c r="AR298" s="69">
        <v>1.1638782598311101E-4</v>
      </c>
      <c r="AS298" s="70">
        <v>12</v>
      </c>
      <c r="AT298" s="70">
        <v>0</v>
      </c>
      <c r="AU298" s="70">
        <v>7</v>
      </c>
      <c r="AV298" s="71">
        <v>5</v>
      </c>
      <c r="AW298" s="11"/>
      <c r="AX298" s="72">
        <v>1.18057043977501E-3</v>
      </c>
      <c r="AY298" s="73">
        <v>-13.2457284243574</v>
      </c>
      <c r="AZ298" s="73">
        <v>0.57301567133345099</v>
      </c>
      <c r="BA298" s="73">
        <v>-12.9574903016037</v>
      </c>
      <c r="BB298" s="64">
        <v>1.2200137652328601E-4</v>
      </c>
      <c r="BC298" s="74">
        <v>0</v>
      </c>
      <c r="BD298" s="61">
        <v>44021</v>
      </c>
      <c r="BE298" s="61"/>
      <c r="BF298" s="70"/>
      <c r="BG298" s="61"/>
      <c r="BH298" s="11"/>
    </row>
    <row r="299" spans="1:60" x14ac:dyDescent="0.3">
      <c r="A299" s="11"/>
      <c r="B299" s="56" t="s">
        <v>1047</v>
      </c>
      <c r="C299" s="56" t="s">
        <v>1002</v>
      </c>
      <c r="D299" s="56" t="s">
        <v>999</v>
      </c>
      <c r="E299" s="57" t="s">
        <v>41</v>
      </c>
      <c r="F299" s="57" t="s">
        <v>140</v>
      </c>
      <c r="G299" s="58" t="s">
        <v>685</v>
      </c>
      <c r="H299" s="59" t="s">
        <v>686</v>
      </c>
      <c r="I299" s="60" t="s">
        <v>29</v>
      </c>
      <c r="J299" s="60" t="s">
        <v>1003</v>
      </c>
      <c r="K299" s="11"/>
      <c r="L299" s="61">
        <v>44021</v>
      </c>
      <c r="M299" s="62">
        <v>1843.3008999992201</v>
      </c>
      <c r="N299" s="63">
        <v>1843.3008999992201</v>
      </c>
      <c r="O299" s="63">
        <v>1843.3008999992201</v>
      </c>
      <c r="P299" s="64">
        <f t="shared" si="4"/>
        <v>1</v>
      </c>
      <c r="Q299" s="61">
        <v>44021</v>
      </c>
      <c r="R299" s="65">
        <v>33059911.112</v>
      </c>
      <c r="S299" s="65">
        <v>36478420.1750625</v>
      </c>
      <c r="T299" s="11"/>
      <c r="U299" s="66">
        <v>7.2153688961407204E-6</v>
      </c>
      <c r="V299" s="67">
        <v>3.6629322908083899</v>
      </c>
      <c r="W299" s="66">
        <v>2.2003419144311901E-4</v>
      </c>
      <c r="X299" s="67">
        <v>2.30038196777969</v>
      </c>
      <c r="Y299" s="66">
        <v>6.5155647262145101E-3</v>
      </c>
      <c r="Z299" s="67">
        <v>18.3354940848367</v>
      </c>
      <c r="AA299" s="66">
        <v>1.6468681551487001E-2</v>
      </c>
      <c r="AB299" s="67">
        <v>21.872056306456201</v>
      </c>
      <c r="AC299" s="66">
        <v>4.3508739670869503E-2</v>
      </c>
      <c r="AD299" s="67">
        <v>28.636839227314301</v>
      </c>
      <c r="AE299" s="66">
        <v>6.9598055191818303E-2</v>
      </c>
      <c r="AF299" s="68">
        <v>23.907493130885999</v>
      </c>
      <c r="AG299" s="66">
        <v>6.9119916588533697E-5</v>
      </c>
      <c r="AH299" s="67">
        <v>-1.83459374420636</v>
      </c>
      <c r="AI299" s="66">
        <v>6.8901448594260702E-3</v>
      </c>
      <c r="AJ299" s="67">
        <v>14.379756966911399</v>
      </c>
      <c r="AK299" s="66">
        <v>0.817546269361628</v>
      </c>
      <c r="AL299" s="66">
        <v>3.7895765490247903E-2</v>
      </c>
      <c r="AM299" s="67">
        <v>-42.767976391827702</v>
      </c>
      <c r="AN299" s="11"/>
      <c r="AO299" s="69">
        <v>8.5258539729693395E-4</v>
      </c>
      <c r="AP299" s="69">
        <v>6.9458910729736098E-6</v>
      </c>
      <c r="AQ299" s="69">
        <v>1.98358267334697E-3</v>
      </c>
      <c r="AR299" s="69">
        <v>6.9119916588533697E-5</v>
      </c>
      <c r="AS299" s="70">
        <v>12</v>
      </c>
      <c r="AT299" s="70">
        <v>0</v>
      </c>
      <c r="AU299" s="70">
        <v>7</v>
      </c>
      <c r="AV299" s="71">
        <v>5</v>
      </c>
      <c r="AW299" s="11"/>
      <c r="AX299" s="72">
        <v>1.2239221643414999E-3</v>
      </c>
      <c r="AY299" s="73">
        <v>-10.920217256571</v>
      </c>
      <c r="AZ299" s="73">
        <v>0.58119997428457304</v>
      </c>
      <c r="BA299" s="73">
        <v>-12.010692907468201</v>
      </c>
      <c r="BB299" s="64">
        <v>1.2648055406785401E-4</v>
      </c>
      <c r="BC299" s="74">
        <v>0</v>
      </c>
      <c r="BD299" s="61">
        <v>44021</v>
      </c>
      <c r="BE299" s="61"/>
      <c r="BF299" s="70"/>
      <c r="BG299" s="61"/>
      <c r="BH299" s="11"/>
    </row>
    <row r="300" spans="1:60" x14ac:dyDescent="0.3">
      <c r="A300" s="11"/>
      <c r="B300" s="56" t="s">
        <v>1050</v>
      </c>
      <c r="C300" s="56" t="s">
        <v>1005</v>
      </c>
      <c r="D300" s="56" t="s">
        <v>999</v>
      </c>
      <c r="E300" s="57" t="s">
        <v>48</v>
      </c>
      <c r="F300" s="57" t="s">
        <v>140</v>
      </c>
      <c r="G300" s="58" t="s">
        <v>685</v>
      </c>
      <c r="H300" s="59" t="s">
        <v>686</v>
      </c>
      <c r="I300" s="60" t="s">
        <v>29</v>
      </c>
      <c r="J300" s="60" t="s">
        <v>1006</v>
      </c>
      <c r="K300" s="11"/>
      <c r="L300" s="61">
        <v>44021</v>
      </c>
      <c r="M300" s="62">
        <v>1770.3992999996999</v>
      </c>
      <c r="N300" s="63">
        <v>1770.3992999996999</v>
      </c>
      <c r="O300" s="63">
        <v>1770.3992999996999</v>
      </c>
      <c r="P300" s="64">
        <f t="shared" si="4"/>
        <v>1</v>
      </c>
      <c r="Q300" s="61">
        <v>44021</v>
      </c>
      <c r="R300" s="65">
        <v>9107996.4220000003</v>
      </c>
      <c r="S300" s="65">
        <v>8469169.4299062509</v>
      </c>
      <c r="T300" s="11"/>
      <c r="U300" s="66">
        <v>4.23634992330335E-6</v>
      </c>
      <c r="V300" s="67">
        <v>3.6626343889110999</v>
      </c>
      <c r="W300" s="66">
        <v>1.2563716154545499E-4</v>
      </c>
      <c r="X300" s="67">
        <v>2.29094226478992</v>
      </c>
      <c r="Y300" s="66">
        <v>5.6365999153058502E-3</v>
      </c>
      <c r="Z300" s="67">
        <v>18.247597603767598</v>
      </c>
      <c r="AA300" s="66">
        <v>1.4684270810903399E-2</v>
      </c>
      <c r="AB300" s="67">
        <v>21.693615232390599</v>
      </c>
      <c r="AC300" s="66">
        <v>3.9943564359418801E-2</v>
      </c>
      <c r="AD300" s="67">
        <v>28.280321696191098</v>
      </c>
      <c r="AE300" s="66">
        <v>6.4665654921555002E-2</v>
      </c>
      <c r="AF300" s="68">
        <v>23.414253103866901</v>
      </c>
      <c r="AG300" s="66">
        <v>4.31559692515293E-5</v>
      </c>
      <c r="AH300" s="67">
        <v>-1.83719013894006</v>
      </c>
      <c r="AI300" s="66">
        <v>5.9613918401737499E-3</v>
      </c>
      <c r="AJ300" s="67">
        <v>14.286881664986099</v>
      </c>
      <c r="AK300" s="66">
        <v>0.54162251828529395</v>
      </c>
      <c r="AL300" s="66">
        <v>3.3792589771110201E-2</v>
      </c>
      <c r="AM300" s="67">
        <v>26.792104514956002</v>
      </c>
      <c r="AN300" s="11"/>
      <c r="AO300" s="69">
        <v>8.4712697753275301E-4</v>
      </c>
      <c r="AP300" s="69">
        <v>3.7281351978890602E-6</v>
      </c>
      <c r="AQ300" s="69">
        <v>1.8199701771664E-3</v>
      </c>
      <c r="AR300" s="69">
        <v>4.31559692515293E-5</v>
      </c>
      <c r="AS300" s="70">
        <v>12</v>
      </c>
      <c r="AT300" s="70">
        <v>0</v>
      </c>
      <c r="AU300" s="70">
        <v>7</v>
      </c>
      <c r="AV300" s="71">
        <v>5</v>
      </c>
      <c r="AW300" s="11"/>
      <c r="AX300" s="72">
        <v>1.20264678603348E-3</v>
      </c>
      <c r="AY300" s="73">
        <v>-12.4863002311758</v>
      </c>
      <c r="AZ300" s="73">
        <v>0.57532130847084795</v>
      </c>
      <c r="BA300" s="73">
        <v>-12.6552768976981</v>
      </c>
      <c r="BB300" s="64">
        <v>1.2428211023561201E-4</v>
      </c>
      <c r="BC300" s="74">
        <v>0</v>
      </c>
      <c r="BD300" s="61">
        <v>44021</v>
      </c>
      <c r="BE300" s="61"/>
      <c r="BF300" s="70"/>
      <c r="BG300" s="61"/>
      <c r="BH300" s="11"/>
    </row>
    <row r="301" spans="1:60" x14ac:dyDescent="0.3">
      <c r="A301" s="11"/>
      <c r="B301" s="56" t="s">
        <v>1054</v>
      </c>
      <c r="C301" s="56" t="s">
        <v>1008</v>
      </c>
      <c r="D301" s="56" t="s">
        <v>999</v>
      </c>
      <c r="E301" s="57" t="s">
        <v>490</v>
      </c>
      <c r="F301" s="57" t="s">
        <v>140</v>
      </c>
      <c r="G301" s="58" t="s">
        <v>685</v>
      </c>
      <c r="H301" s="59" t="s">
        <v>686</v>
      </c>
      <c r="I301" s="60" t="s">
        <v>29</v>
      </c>
      <c r="J301" s="60" t="s">
        <v>1009</v>
      </c>
      <c r="K301" s="11"/>
      <c r="L301" s="61">
        <v>44021</v>
      </c>
      <c r="M301" s="62">
        <v>1616.1361999996</v>
      </c>
      <c r="N301" s="63">
        <v>1616.1361999996</v>
      </c>
      <c r="O301" s="63">
        <v>1616.1361999996</v>
      </c>
      <c r="P301" s="64">
        <f t="shared" si="4"/>
        <v>1</v>
      </c>
      <c r="Q301" s="61">
        <v>44021</v>
      </c>
      <c r="R301" s="65">
        <v>363896279.10100001</v>
      </c>
      <c r="S301" s="65">
        <v>287020501.1275</v>
      </c>
      <c r="T301" s="11"/>
      <c r="U301" s="66">
        <v>1.32416334963636E-5</v>
      </c>
      <c r="V301" s="67">
        <v>3.66353491726841</v>
      </c>
      <c r="W301" s="66">
        <v>4.5902094279881599E-4</v>
      </c>
      <c r="X301" s="67">
        <v>2.32428064291526</v>
      </c>
      <c r="Y301" s="66">
        <v>8.3130777857150003E-3</v>
      </c>
      <c r="Z301" s="67">
        <v>18.515245390794</v>
      </c>
      <c r="AA301" s="66">
        <v>2.0364210280604301E-2</v>
      </c>
      <c r="AB301" s="67">
        <v>22.261609179346099</v>
      </c>
      <c r="AC301" s="66">
        <v>5.0627937820536303E-2</v>
      </c>
      <c r="AD301" s="67">
        <v>29.348759042302799</v>
      </c>
      <c r="AE301" s="66">
        <v>7.9286694357506293E-2</v>
      </c>
      <c r="AF301" s="68">
        <v>24.876357047469401</v>
      </c>
      <c r="AG301" s="66">
        <v>1.2710940245597201E-4</v>
      </c>
      <c r="AH301" s="67">
        <v>-1.82879479561961</v>
      </c>
      <c r="AI301" s="66">
        <v>8.8030624083330605E-3</v>
      </c>
      <c r="AJ301" s="67">
        <v>14.5710487218021</v>
      </c>
      <c r="AK301" s="66">
        <v>0.61613620000018299</v>
      </c>
      <c r="AL301" s="66">
        <v>3.7546210043728899E-2</v>
      </c>
      <c r="AM301" s="67">
        <v>34.243472686444903</v>
      </c>
      <c r="AN301" s="11"/>
      <c r="AO301" s="69">
        <v>8.5536400547425696E-4</v>
      </c>
      <c r="AP301" s="69">
        <v>1.0763969839899801E-5</v>
      </c>
      <c r="AQ301" s="69">
        <v>2.2671898204862399E-3</v>
      </c>
      <c r="AR301" s="69">
        <v>1.2710940245597201E-4</v>
      </c>
      <c r="AS301" s="70">
        <v>12</v>
      </c>
      <c r="AT301" s="70">
        <v>0</v>
      </c>
      <c r="AU301" s="70">
        <v>7</v>
      </c>
      <c r="AV301" s="71">
        <v>5</v>
      </c>
      <c r="AW301" s="11"/>
      <c r="AX301" s="72">
        <v>1.2675586000000299E-3</v>
      </c>
      <c r="AY301" s="73">
        <v>-7.6545058225019602</v>
      </c>
      <c r="AZ301" s="73">
        <v>0.59401753247311695</v>
      </c>
      <c r="BA301" s="73">
        <v>-10.1109865631151</v>
      </c>
      <c r="BB301" s="64">
        <v>1.30988996113501E-4</v>
      </c>
      <c r="BC301" s="74">
        <v>0</v>
      </c>
      <c r="BD301" s="61">
        <v>44021</v>
      </c>
      <c r="BE301" s="61"/>
      <c r="BF301" s="70"/>
      <c r="BG301" s="61"/>
      <c r="BH301" s="11"/>
    </row>
    <row r="302" spans="1:60" x14ac:dyDescent="0.3">
      <c r="A302" s="11"/>
      <c r="B302" s="56" t="s">
        <v>1057</v>
      </c>
      <c r="C302" s="56" t="s">
        <v>1011</v>
      </c>
      <c r="D302" s="56" t="s">
        <v>1012</v>
      </c>
      <c r="E302" s="57" t="s">
        <v>34</v>
      </c>
      <c r="F302" s="57" t="s">
        <v>140</v>
      </c>
      <c r="G302" s="58" t="s">
        <v>200</v>
      </c>
      <c r="H302" s="59" t="s">
        <v>142</v>
      </c>
      <c r="I302" s="60" t="s">
        <v>29</v>
      </c>
      <c r="J302" s="60" t="s">
        <v>1013</v>
      </c>
      <c r="K302" s="11"/>
      <c r="L302" s="61">
        <v>44021</v>
      </c>
      <c r="M302" s="62">
        <v>1678.5664000008301</v>
      </c>
      <c r="N302" s="63">
        <v>1678.5664000008301</v>
      </c>
      <c r="O302" s="63">
        <v>1682.9514000006</v>
      </c>
      <c r="P302" s="64">
        <f t="shared" si="4"/>
        <v>0.99739445833090112</v>
      </c>
      <c r="Q302" s="61">
        <v>44020</v>
      </c>
      <c r="R302" s="65">
        <v>2208219.92</v>
      </c>
      <c r="S302" s="65">
        <v>2392310.33219141</v>
      </c>
      <c r="T302" s="11"/>
      <c r="U302" s="66">
        <v>-2.6055416692543098E-3</v>
      </c>
      <c r="V302" s="67">
        <v>3.4016565869933402</v>
      </c>
      <c r="W302" s="66">
        <v>8.0680690789449692E-3</v>
      </c>
      <c r="X302" s="67">
        <v>3.08518545652987</v>
      </c>
      <c r="Y302" s="66">
        <v>3.4649175038794097E-2</v>
      </c>
      <c r="Z302" s="67">
        <v>21.148855116101899</v>
      </c>
      <c r="AA302" s="66">
        <v>3.83688239144249E-2</v>
      </c>
      <c r="AB302" s="67">
        <v>24.062070542742699</v>
      </c>
      <c r="AC302" s="66">
        <v>8.6574030050542206E-2</v>
      </c>
      <c r="AD302" s="67">
        <v>32.943368265288903</v>
      </c>
      <c r="AE302" s="66">
        <v>0.10783065704527001</v>
      </c>
      <c r="AF302" s="68">
        <v>27.730753316253001</v>
      </c>
      <c r="AG302" s="66">
        <v>1.14336819024174E-4</v>
      </c>
      <c r="AH302" s="67">
        <v>-1.8300720539627899</v>
      </c>
      <c r="AI302" s="66">
        <v>3.2526401428185601E-2</v>
      </c>
      <c r="AJ302" s="67">
        <v>16.943382623780099</v>
      </c>
      <c r="AK302" s="66">
        <v>0.67856640000129098</v>
      </c>
      <c r="AL302" s="66">
        <v>4.2388049638248E-2</v>
      </c>
      <c r="AM302" s="67">
        <v>35.008113059098797</v>
      </c>
      <c r="AN302" s="11"/>
      <c r="AO302" s="69">
        <v>1.39480232701317E-2</v>
      </c>
      <c r="AP302" s="69">
        <v>-1.65838884140612E-2</v>
      </c>
      <c r="AQ302" s="69">
        <v>2.60102396805451E-2</v>
      </c>
      <c r="AR302" s="69">
        <v>-1.53025632444042E-2</v>
      </c>
      <c r="AS302" s="70">
        <v>8</v>
      </c>
      <c r="AT302" s="70">
        <v>4</v>
      </c>
      <c r="AU302" s="70">
        <v>7</v>
      </c>
      <c r="AV302" s="71">
        <v>5</v>
      </c>
      <c r="AW302" s="11"/>
      <c r="AX302" s="72">
        <v>3.4835137186309997E-2</v>
      </c>
      <c r="AY302" s="73">
        <v>0.32594677681572598</v>
      </c>
      <c r="AZ302" s="73">
        <v>0.66776919456060602</v>
      </c>
      <c r="BA302" s="73">
        <v>0.44358413655663798</v>
      </c>
      <c r="BB302" s="64">
        <v>3.5947538164646199E-3</v>
      </c>
      <c r="BC302" s="74">
        <v>-4.66251162160916</v>
      </c>
      <c r="BD302" s="61">
        <v>43747</v>
      </c>
      <c r="BE302" s="61">
        <v>43783</v>
      </c>
      <c r="BF302" s="70">
        <v>152</v>
      </c>
      <c r="BG302" s="61">
        <v>43959</v>
      </c>
      <c r="BH302" s="11"/>
    </row>
    <row r="303" spans="1:60" x14ac:dyDescent="0.3">
      <c r="A303" s="11"/>
      <c r="B303" s="56" t="s">
        <v>1060</v>
      </c>
      <c r="C303" s="56" t="s">
        <v>1015</v>
      </c>
      <c r="D303" s="56" t="s">
        <v>1012</v>
      </c>
      <c r="E303" s="57" t="s">
        <v>73</v>
      </c>
      <c r="F303" s="57" t="s">
        <v>140</v>
      </c>
      <c r="G303" s="58" t="s">
        <v>200</v>
      </c>
      <c r="H303" s="59" t="s">
        <v>142</v>
      </c>
      <c r="I303" s="60" t="s">
        <v>29</v>
      </c>
      <c r="J303" s="60" t="s">
        <v>1016</v>
      </c>
      <c r="K303" s="11"/>
      <c r="L303" s="61">
        <v>44021</v>
      </c>
      <c r="M303" s="62">
        <v>1792.6916000004901</v>
      </c>
      <c r="N303" s="63">
        <v>1792.6916000004901</v>
      </c>
      <c r="O303" s="63">
        <v>1797.33750000037</v>
      </c>
      <c r="P303" s="64">
        <f t="shared" si="4"/>
        <v>0.99741512097762441</v>
      </c>
      <c r="Q303" s="61">
        <v>44020</v>
      </c>
      <c r="R303" s="65">
        <v>222872.147</v>
      </c>
      <c r="S303" s="65">
        <v>268265.324799561</v>
      </c>
      <c r="T303" s="11"/>
      <c r="U303" s="66">
        <v>-2.58487902283377E-3</v>
      </c>
      <c r="V303" s="67">
        <v>3.4037228516353899</v>
      </c>
      <c r="W303" s="66">
        <v>8.6962549667077803E-3</v>
      </c>
      <c r="X303" s="67">
        <v>3.1480040453061502</v>
      </c>
      <c r="Y303" s="66">
        <v>3.8566709816222997E-2</v>
      </c>
      <c r="Z303" s="67">
        <v>21.540608593844802</v>
      </c>
      <c r="AA303" s="66">
        <v>4.6301403219331398E-2</v>
      </c>
      <c r="AB303" s="67">
        <v>24.855328473233399</v>
      </c>
      <c r="AC303" s="66">
        <v>0.103228436804784</v>
      </c>
      <c r="AD303" s="67">
        <v>34.6088089407422</v>
      </c>
      <c r="AE303" s="66">
        <v>0.13344017618335799</v>
      </c>
      <c r="AF303" s="68">
        <v>30.291705230047199</v>
      </c>
      <c r="AG303" s="66">
        <v>3.0120216433715498E-4</v>
      </c>
      <c r="AH303" s="67">
        <v>-1.8113855194315001</v>
      </c>
      <c r="AI303" s="66">
        <v>3.6629621261454297E-2</v>
      </c>
      <c r="AJ303" s="67">
        <v>17.353704607114199</v>
      </c>
      <c r="AK303" s="66">
        <v>0.79269160000025296</v>
      </c>
      <c r="AL303" s="66">
        <v>4.7898333827106399E-2</v>
      </c>
      <c r="AM303" s="67">
        <v>46.420633058995001</v>
      </c>
      <c r="AN303" s="11"/>
      <c r="AO303" s="69">
        <v>1.39691543317895E-2</v>
      </c>
      <c r="AP303" s="69">
        <v>-1.6563371670599701E-2</v>
      </c>
      <c r="AQ303" s="69">
        <v>2.6649656127119701E-2</v>
      </c>
      <c r="AR303" s="69">
        <v>-1.4666719715023599E-2</v>
      </c>
      <c r="AS303" s="70">
        <v>8</v>
      </c>
      <c r="AT303" s="70">
        <v>4</v>
      </c>
      <c r="AU303" s="70">
        <v>7</v>
      </c>
      <c r="AV303" s="71">
        <v>5</v>
      </c>
      <c r="AW303" s="11"/>
      <c r="AX303" s="72">
        <v>3.48491334892242E-2</v>
      </c>
      <c r="AY303" s="73">
        <v>0.53437848004887201</v>
      </c>
      <c r="AZ303" s="73">
        <v>0.69425664073423798</v>
      </c>
      <c r="BA303" s="73">
        <v>0.73145613860469905</v>
      </c>
      <c r="BB303" s="64">
        <v>3.5962904518464702E-3</v>
      </c>
      <c r="BC303" s="74">
        <v>-4.5909976152106502</v>
      </c>
      <c r="BD303" s="61">
        <v>43747</v>
      </c>
      <c r="BE303" s="61">
        <v>43783</v>
      </c>
      <c r="BF303" s="70">
        <v>146</v>
      </c>
      <c r="BG303" s="61">
        <v>43951</v>
      </c>
      <c r="BH303" s="11"/>
    </row>
    <row r="304" spans="1:60" x14ac:dyDescent="0.3">
      <c r="A304" s="11"/>
      <c r="B304" s="56" t="s">
        <v>1063</v>
      </c>
      <c r="C304" s="56" t="s">
        <v>1018</v>
      </c>
      <c r="D304" s="56" t="s">
        <v>1012</v>
      </c>
      <c r="E304" s="57" t="s">
        <v>48</v>
      </c>
      <c r="F304" s="57" t="s">
        <v>140</v>
      </c>
      <c r="G304" s="58" t="s">
        <v>200</v>
      </c>
      <c r="H304" s="59" t="s">
        <v>142</v>
      </c>
      <c r="I304" s="60" t="s">
        <v>29</v>
      </c>
      <c r="J304" s="60" t="s">
        <v>1019</v>
      </c>
      <c r="K304" s="11"/>
      <c r="L304" s="61">
        <v>44021</v>
      </c>
      <c r="M304" s="62">
        <v>1761.9041000008599</v>
      </c>
      <c r="N304" s="63">
        <v>1761.9041000008599</v>
      </c>
      <c r="O304" s="63">
        <v>1766.48460000008</v>
      </c>
      <c r="P304" s="64">
        <f t="shared" si="4"/>
        <v>0.99740699692529444</v>
      </c>
      <c r="Q304" s="61">
        <v>44020</v>
      </c>
      <c r="R304" s="65">
        <v>2695541.1490000002</v>
      </c>
      <c r="S304" s="65">
        <v>3201061.9903789102</v>
      </c>
      <c r="T304" s="11"/>
      <c r="U304" s="66">
        <v>-2.5930030751624101E-3</v>
      </c>
      <c r="V304" s="67">
        <v>3.4029104464025299</v>
      </c>
      <c r="W304" s="66">
        <v>8.4480147652357101E-3</v>
      </c>
      <c r="X304" s="67">
        <v>3.1231800251589399</v>
      </c>
      <c r="Y304" s="66">
        <v>3.7018331149738501E-2</v>
      </c>
      <c r="Z304" s="67">
        <v>21.3857707272109</v>
      </c>
      <c r="AA304" s="66">
        <v>4.31628263322636E-2</v>
      </c>
      <c r="AB304" s="67">
        <v>24.541470784519301</v>
      </c>
      <c r="AC304" s="66">
        <v>9.6624267363949898E-2</v>
      </c>
      <c r="AD304" s="67">
        <v>33.948391996615101</v>
      </c>
      <c r="AE304" s="66">
        <v>0.12326166274768199</v>
      </c>
      <c r="AF304" s="68">
        <v>29.273853886494202</v>
      </c>
      <c r="AG304" s="66">
        <v>2.2741936118109201E-4</v>
      </c>
      <c r="AH304" s="67">
        <v>-1.8187637997471</v>
      </c>
      <c r="AI304" s="66">
        <v>3.5007783541004797E-2</v>
      </c>
      <c r="AJ304" s="67">
        <v>17.191520835069198</v>
      </c>
      <c r="AK304" s="66">
        <v>0.76190410000155695</v>
      </c>
      <c r="AL304" s="66">
        <v>4.64443460678012E-2</v>
      </c>
      <c r="AM304" s="67">
        <v>43.341883059125401</v>
      </c>
      <c r="AN304" s="11"/>
      <c r="AO304" s="69">
        <v>1.39608200861403E-2</v>
      </c>
      <c r="AP304" s="69">
        <v>-1.6571465842389398E-2</v>
      </c>
      <c r="AQ304" s="69">
        <v>2.6397280858873301E-2</v>
      </c>
      <c r="AR304" s="69">
        <v>-1.49177566954677E-2</v>
      </c>
      <c r="AS304" s="70">
        <v>8</v>
      </c>
      <c r="AT304" s="70">
        <v>4</v>
      </c>
      <c r="AU304" s="70">
        <v>7</v>
      </c>
      <c r="AV304" s="71">
        <v>5</v>
      </c>
      <c r="AW304" s="11"/>
      <c r="AX304" s="72">
        <v>3.4843391699359898E-2</v>
      </c>
      <c r="AY304" s="73">
        <v>0.45193940015224099</v>
      </c>
      <c r="AZ304" s="73">
        <v>0.68377791653074405</v>
      </c>
      <c r="BA304" s="73">
        <v>0.61720649763083202</v>
      </c>
      <c r="BB304" s="64">
        <v>3.5956614103270102E-3</v>
      </c>
      <c r="BC304" s="74">
        <v>-4.6192282899864896</v>
      </c>
      <c r="BD304" s="61">
        <v>43747</v>
      </c>
      <c r="BE304" s="61">
        <v>43783</v>
      </c>
      <c r="BF304" s="70">
        <v>148</v>
      </c>
      <c r="BG304" s="61">
        <v>43955</v>
      </c>
      <c r="BH304" s="11"/>
    </row>
    <row r="305" spans="1:60" x14ac:dyDescent="0.3">
      <c r="A305" s="11"/>
      <c r="B305" s="56" t="s">
        <v>1066</v>
      </c>
      <c r="C305" s="56" t="s">
        <v>1021</v>
      </c>
      <c r="D305" s="56" t="s">
        <v>1012</v>
      </c>
      <c r="E305" s="57" t="s">
        <v>152</v>
      </c>
      <c r="F305" s="57" t="s">
        <v>140</v>
      </c>
      <c r="G305" s="58" t="s">
        <v>200</v>
      </c>
      <c r="H305" s="59" t="s">
        <v>142</v>
      </c>
      <c r="I305" s="60" t="s">
        <v>29</v>
      </c>
      <c r="J305" s="60" t="s">
        <v>1022</v>
      </c>
      <c r="K305" s="11"/>
      <c r="L305" s="61">
        <v>44021</v>
      </c>
      <c r="M305" s="62">
        <v>1788.8650000002201</v>
      </c>
      <c r="N305" s="63">
        <v>1788.8650000002201</v>
      </c>
      <c r="O305" s="63">
        <v>1793.5054000001401</v>
      </c>
      <c r="P305" s="64">
        <f t="shared" si="4"/>
        <v>0.99741266460646305</v>
      </c>
      <c r="Q305" s="61">
        <v>44020</v>
      </c>
      <c r="R305" s="65">
        <v>1000675.374</v>
      </c>
      <c r="S305" s="65">
        <v>111648.470395996</v>
      </c>
      <c r="T305" s="11"/>
      <c r="U305" s="66">
        <v>-2.5873353934002799E-3</v>
      </c>
      <c r="V305" s="67">
        <v>3.4034772145787402</v>
      </c>
      <c r="W305" s="66">
        <v>8.6217448988463695E-3</v>
      </c>
      <c r="X305" s="67">
        <v>3.14055303852001</v>
      </c>
      <c r="Y305" s="66">
        <v>3.8102032181996003E-2</v>
      </c>
      <c r="Z305" s="67">
        <v>21.4941408304148</v>
      </c>
      <c r="AA305" s="66">
        <v>4.53590939232527E-2</v>
      </c>
      <c r="AB305" s="67">
        <v>24.761097543611001</v>
      </c>
      <c r="AC305" s="66">
        <v>0.101243902379792</v>
      </c>
      <c r="AD305" s="67">
        <v>34.410355498199401</v>
      </c>
      <c r="AE305" s="66">
        <v>0.130389351523336</v>
      </c>
      <c r="AF305" s="68">
        <v>29.9866227640596</v>
      </c>
      <c r="AG305" s="66">
        <v>2.7908159063372301E-4</v>
      </c>
      <c r="AH305" s="67">
        <v>-1.81359757680184</v>
      </c>
      <c r="AI305" s="66">
        <v>3.6142857406957801E-2</v>
      </c>
      <c r="AJ305" s="67">
        <v>17.305028221657299</v>
      </c>
      <c r="AK305" s="66">
        <v>0.78886500000022397</v>
      </c>
      <c r="AL305" s="66">
        <v>4.7718872296172797E-2</v>
      </c>
      <c r="AM305" s="67">
        <v>46.037973058992101</v>
      </c>
      <c r="AN305" s="11"/>
      <c r="AO305" s="69">
        <v>1.3966648813948299E-2</v>
      </c>
      <c r="AP305" s="69">
        <v>-1.6565840548537401E-2</v>
      </c>
      <c r="AQ305" s="69">
        <v>2.6574025880108799E-2</v>
      </c>
      <c r="AR305" s="69">
        <v>-1.4742015163392399E-2</v>
      </c>
      <c r="AS305" s="70">
        <v>8</v>
      </c>
      <c r="AT305" s="70">
        <v>4</v>
      </c>
      <c r="AU305" s="70">
        <v>7</v>
      </c>
      <c r="AV305" s="71">
        <v>5</v>
      </c>
      <c r="AW305" s="11"/>
      <c r="AX305" s="72">
        <v>3.4847393386589799E-2</v>
      </c>
      <c r="AY305" s="73">
        <v>0.50963158140711995</v>
      </c>
      <c r="AZ305" s="73">
        <v>0.69111058944690695</v>
      </c>
      <c r="BA305" s="73">
        <v>0.69710652654066496</v>
      </c>
      <c r="BB305" s="64">
        <v>3.5960998656082701E-3</v>
      </c>
      <c r="BC305" s="74">
        <v>-4.59947787618876</v>
      </c>
      <c r="BD305" s="61">
        <v>43747</v>
      </c>
      <c r="BE305" s="61">
        <v>43783</v>
      </c>
      <c r="BF305" s="70">
        <v>146</v>
      </c>
      <c r="BG305" s="61">
        <v>43951</v>
      </c>
      <c r="BH305" s="11"/>
    </row>
    <row r="306" spans="1:60" x14ac:dyDescent="0.3">
      <c r="A306" s="11"/>
      <c r="B306" s="56" t="s">
        <v>1069</v>
      </c>
      <c r="C306" s="56" t="s">
        <v>1024</v>
      </c>
      <c r="D306" s="56" t="s">
        <v>1012</v>
      </c>
      <c r="E306" s="57" t="s">
        <v>87</v>
      </c>
      <c r="F306" s="57" t="s">
        <v>140</v>
      </c>
      <c r="G306" s="58" t="s">
        <v>200</v>
      </c>
      <c r="H306" s="59" t="s">
        <v>142</v>
      </c>
      <c r="I306" s="60" t="s">
        <v>29</v>
      </c>
      <c r="J306" s="60" t="s">
        <v>1025</v>
      </c>
      <c r="K306" s="11"/>
      <c r="L306" s="61">
        <v>44021</v>
      </c>
      <c r="M306" s="62">
        <v>1675.55389999971</v>
      </c>
      <c r="N306" s="63">
        <v>1675.55389999971</v>
      </c>
      <c r="O306" s="63">
        <v>1679.92380000092</v>
      </c>
      <c r="P306" s="64">
        <f t="shared" si="4"/>
        <v>0.99739875106168052</v>
      </c>
      <c r="Q306" s="61">
        <v>44020</v>
      </c>
      <c r="R306" s="65">
        <v>45200.491000000002</v>
      </c>
      <c r="S306" s="65">
        <v>114801.94537780801</v>
      </c>
      <c r="T306" s="11"/>
      <c r="U306" s="66">
        <v>-2.6012489379354498E-3</v>
      </c>
      <c r="V306" s="67">
        <v>3.4020858601252302</v>
      </c>
      <c r="W306" s="66">
        <v>8.2003069219354092E-3</v>
      </c>
      <c r="X306" s="67">
        <v>3.0984092408289099</v>
      </c>
      <c r="Y306" s="66">
        <v>3.5472842067974901E-2</v>
      </c>
      <c r="Z306" s="67">
        <v>21.231221819034499</v>
      </c>
      <c r="AA306" s="66">
        <v>4.0034355100942803E-2</v>
      </c>
      <c r="AB306" s="67">
        <v>24.2286236613872</v>
      </c>
      <c r="AC306" s="66">
        <v>9.00602132370113E-2</v>
      </c>
      <c r="AD306" s="67">
        <v>33.291986583964899</v>
      </c>
      <c r="AE306" s="66">
        <v>0.113175219039549</v>
      </c>
      <c r="AF306" s="68">
        <v>28.265209515666399</v>
      </c>
      <c r="AG306" s="66">
        <v>1.53584744111868E-4</v>
      </c>
      <c r="AH306" s="67">
        <v>-1.8261472614540299</v>
      </c>
      <c r="AI306" s="66">
        <v>3.3388953423127497E-2</v>
      </c>
      <c r="AJ306" s="67">
        <v>17.029637823288802</v>
      </c>
      <c r="AK306" s="66">
        <v>0.67555390000110505</v>
      </c>
      <c r="AL306" s="66">
        <v>4.2237979358105797E-2</v>
      </c>
      <c r="AM306" s="67">
        <v>34.706863059080199</v>
      </c>
      <c r="AN306" s="11"/>
      <c r="AO306" s="69">
        <v>1.39524414444168E-2</v>
      </c>
      <c r="AP306" s="69">
        <v>-1.6579574914430899E-2</v>
      </c>
      <c r="AQ306" s="69">
        <v>2.61448922337877E-2</v>
      </c>
      <c r="AR306" s="69">
        <v>-1.51686373792472E-2</v>
      </c>
      <c r="AS306" s="70">
        <v>8</v>
      </c>
      <c r="AT306" s="70">
        <v>4</v>
      </c>
      <c r="AU306" s="70">
        <v>7</v>
      </c>
      <c r="AV306" s="71">
        <v>5</v>
      </c>
      <c r="AW306" s="11"/>
      <c r="AX306" s="72">
        <v>3.4837959174765301E-2</v>
      </c>
      <c r="AY306" s="73">
        <v>0.36972954726752499</v>
      </c>
      <c r="AZ306" s="73">
        <v>0.673331452227103</v>
      </c>
      <c r="BA306" s="73">
        <v>0.50378281807843495</v>
      </c>
      <c r="BB306" s="64">
        <v>3.5950643817113802E-3</v>
      </c>
      <c r="BC306" s="74">
        <v>-4.64744189065095</v>
      </c>
      <c r="BD306" s="61">
        <v>43747</v>
      </c>
      <c r="BE306" s="61">
        <v>43783</v>
      </c>
      <c r="BF306" s="70">
        <v>150</v>
      </c>
      <c r="BG306" s="61">
        <v>43957</v>
      </c>
      <c r="BH306" s="11"/>
    </row>
    <row r="307" spans="1:60" x14ac:dyDescent="0.3">
      <c r="A307" s="11"/>
      <c r="B307" s="56" t="s">
        <v>1072</v>
      </c>
      <c r="C307" s="56" t="s">
        <v>1027</v>
      </c>
      <c r="D307" s="56" t="s">
        <v>1012</v>
      </c>
      <c r="E307" s="57" t="s">
        <v>159</v>
      </c>
      <c r="F307" s="57" t="s">
        <v>140</v>
      </c>
      <c r="G307" s="58" t="s">
        <v>200</v>
      </c>
      <c r="H307" s="59" t="s">
        <v>142</v>
      </c>
      <c r="I307" s="60" t="s">
        <v>29</v>
      </c>
      <c r="J307" s="60" t="s">
        <v>1028</v>
      </c>
      <c r="K307" s="11"/>
      <c r="L307" s="61">
        <v>44021</v>
      </c>
      <c r="M307" s="62">
        <v>1599.0470000002499</v>
      </c>
      <c r="N307" s="63">
        <v>1599.0470000002499</v>
      </c>
      <c r="O307" s="63">
        <v>1603.2084999997201</v>
      </c>
      <c r="P307" s="64">
        <f t="shared" si="4"/>
        <v>0.99740426775464897</v>
      </c>
      <c r="Q307" s="61">
        <v>44020</v>
      </c>
      <c r="R307" s="65">
        <v>46981.75</v>
      </c>
      <c r="S307" s="65">
        <v>77113.828761596698</v>
      </c>
      <c r="T307" s="11"/>
      <c r="U307" s="66">
        <v>-2.5957322450267401E-3</v>
      </c>
      <c r="V307" s="67">
        <v>3.4026375294161002</v>
      </c>
      <c r="W307" s="66">
        <v>8.3655304006242694E-3</v>
      </c>
      <c r="X307" s="67">
        <v>3.1149315886978002</v>
      </c>
      <c r="Y307" s="66">
        <v>3.6503289424217697E-2</v>
      </c>
      <c r="Z307" s="67">
        <v>21.334266554651499</v>
      </c>
      <c r="AA307" s="66">
        <v>4.2119484904105803E-2</v>
      </c>
      <c r="AB307" s="67">
        <v>24.4371366417035</v>
      </c>
      <c r="AC307" s="66">
        <v>9.4432289006363093E-2</v>
      </c>
      <c r="AD307" s="67">
        <v>33.7291941609001</v>
      </c>
      <c r="AE307" s="66">
        <v>0.119889978070278</v>
      </c>
      <c r="AF307" s="68">
        <v>28.936685418739199</v>
      </c>
      <c r="AG307" s="66">
        <v>2.0278687588870501E-4</v>
      </c>
      <c r="AH307" s="67">
        <v>-1.82122704827634</v>
      </c>
      <c r="AI307" s="66">
        <v>3.4468325433408602E-2</v>
      </c>
      <c r="AJ307" s="67">
        <v>17.1375750243024</v>
      </c>
      <c r="AK307" s="66">
        <v>0.59904699999955502</v>
      </c>
      <c r="AL307" s="66">
        <v>3.8341045987181098E-2</v>
      </c>
      <c r="AM307" s="67">
        <v>27.0561730589252</v>
      </c>
      <c r="AN307" s="11"/>
      <c r="AO307" s="69">
        <v>1.39580208251573E-2</v>
      </c>
      <c r="AP307" s="69">
        <v>-1.6574175792811702E-2</v>
      </c>
      <c r="AQ307" s="69">
        <v>2.6313233514883901E-2</v>
      </c>
      <c r="AR307" s="69">
        <v>-1.5001372333244899E-2</v>
      </c>
      <c r="AS307" s="70">
        <v>8</v>
      </c>
      <c r="AT307" s="70">
        <v>4</v>
      </c>
      <c r="AU307" s="70">
        <v>7</v>
      </c>
      <c r="AV307" s="71">
        <v>5</v>
      </c>
      <c r="AW307" s="11"/>
      <c r="AX307" s="72">
        <v>3.4841529370023598E-2</v>
      </c>
      <c r="AY307" s="73">
        <v>0.42452288581353098</v>
      </c>
      <c r="AZ307" s="73">
        <v>0.68029403028049296</v>
      </c>
      <c r="BA307" s="73">
        <v>0.57932373112635105</v>
      </c>
      <c r="BB307" s="64">
        <v>3.5954570562716998E-3</v>
      </c>
      <c r="BC307" s="74">
        <v>-4.62864565334894</v>
      </c>
      <c r="BD307" s="61">
        <v>43747</v>
      </c>
      <c r="BE307" s="61">
        <v>43783</v>
      </c>
      <c r="BF307" s="70">
        <v>149</v>
      </c>
      <c r="BG307" s="61">
        <v>43956</v>
      </c>
      <c r="BH307" s="11"/>
    </row>
    <row r="308" spans="1:60" x14ac:dyDescent="0.3">
      <c r="A308" s="11"/>
      <c r="B308" s="56" t="s">
        <v>1076</v>
      </c>
      <c r="C308" s="56" t="s">
        <v>1030</v>
      </c>
      <c r="D308" s="56" t="s">
        <v>1012</v>
      </c>
      <c r="E308" s="57" t="s">
        <v>490</v>
      </c>
      <c r="F308" s="57" t="s">
        <v>140</v>
      </c>
      <c r="G308" s="58" t="s">
        <v>200</v>
      </c>
      <c r="H308" s="59" t="s">
        <v>142</v>
      </c>
      <c r="I308" s="60" t="s">
        <v>29</v>
      </c>
      <c r="J308" s="60" t="s">
        <v>1031</v>
      </c>
      <c r="K308" s="11"/>
      <c r="L308" s="61">
        <v>44021</v>
      </c>
      <c r="M308" s="62">
        <v>1457.8924000002401</v>
      </c>
      <c r="N308" s="63">
        <v>1457.8924000002401</v>
      </c>
      <c r="O308" s="63">
        <v>1461.7145000006999</v>
      </c>
      <c r="P308" s="64">
        <f t="shared" si="4"/>
        <v>0.9973851938935695</v>
      </c>
      <c r="Q308" s="61">
        <v>44020</v>
      </c>
      <c r="R308" s="65">
        <v>2801748.5559999999</v>
      </c>
      <c r="S308" s="65">
        <v>3824559.5933750002</v>
      </c>
      <c r="T308" s="11"/>
      <c r="U308" s="66">
        <v>-2.6148061060666801E-3</v>
      </c>
      <c r="V308" s="67">
        <v>3.4007301433121002</v>
      </c>
      <c r="W308" s="66">
        <v>7.7872170531918502E-3</v>
      </c>
      <c r="X308" s="67">
        <v>3.0571002539545602</v>
      </c>
      <c r="Y308" s="66">
        <v>3.2900961292398299E-2</v>
      </c>
      <c r="Z308" s="67">
        <v>20.974033741455099</v>
      </c>
      <c r="AA308" s="66">
        <v>3.4839616413591998E-2</v>
      </c>
      <c r="AB308" s="67">
        <v>23.709149792644901</v>
      </c>
      <c r="AC308" s="66">
        <v>7.9205382686268394E-2</v>
      </c>
      <c r="AD308" s="67">
        <v>32.206503528868801</v>
      </c>
      <c r="AE308" s="66">
        <v>9.6562789134623003E-2</v>
      </c>
      <c r="AF308" s="68">
        <v>26.6039665251737</v>
      </c>
      <c r="AG308" s="66">
        <v>3.0730236176168499E-5</v>
      </c>
      <c r="AH308" s="67">
        <v>-1.8384327122476001</v>
      </c>
      <c r="AI308" s="66">
        <v>3.0695646482854499E-2</v>
      </c>
      <c r="AJ308" s="67">
        <v>16.760307129239699</v>
      </c>
      <c r="AK308" s="66">
        <v>0.45789239999954601</v>
      </c>
      <c r="AL308" s="66">
        <v>3.2504274371603997E-2</v>
      </c>
      <c r="AM308" s="67">
        <v>-7.5982105976436296</v>
      </c>
      <c r="AN308" s="11"/>
      <c r="AO308" s="69">
        <v>1.3938581314505399E-2</v>
      </c>
      <c r="AP308" s="69">
        <v>-1.6593026187365498E-2</v>
      </c>
      <c r="AQ308" s="69">
        <v>2.5724428156536298E-2</v>
      </c>
      <c r="AR308" s="69">
        <v>-1.5586825076752599E-2</v>
      </c>
      <c r="AS308" s="70">
        <v>8</v>
      </c>
      <c r="AT308" s="70">
        <v>4</v>
      </c>
      <c r="AU308" s="70">
        <v>7</v>
      </c>
      <c r="AV308" s="71">
        <v>5</v>
      </c>
      <c r="AW308" s="11"/>
      <c r="AX308" s="72">
        <v>3.4829511398820602E-2</v>
      </c>
      <c r="AY308" s="73">
        <v>0.23313888905477101</v>
      </c>
      <c r="AZ308" s="73">
        <v>0.65598135551954295</v>
      </c>
      <c r="BA308" s="73">
        <v>0.31645813876502898</v>
      </c>
      <c r="BB308" s="64">
        <v>3.59413226329252E-3</v>
      </c>
      <c r="BC308" s="74">
        <v>-4.6944562870412501</v>
      </c>
      <c r="BD308" s="61">
        <v>43747</v>
      </c>
      <c r="BE308" s="61">
        <v>43783</v>
      </c>
      <c r="BF308" s="70">
        <v>154</v>
      </c>
      <c r="BG308" s="61">
        <v>43963</v>
      </c>
      <c r="BH308" s="11"/>
    </row>
    <row r="309" spans="1:60" x14ac:dyDescent="0.3">
      <c r="A309" s="11"/>
      <c r="B309" s="56" t="s">
        <v>1081</v>
      </c>
      <c r="C309" s="56" t="s">
        <v>1033</v>
      </c>
      <c r="D309" s="56" t="s">
        <v>1034</v>
      </c>
      <c r="E309" s="57" t="s">
        <v>73</v>
      </c>
      <c r="F309" s="57" t="s">
        <v>140</v>
      </c>
      <c r="G309" s="58" t="s">
        <v>36</v>
      </c>
      <c r="H309" s="59" t="s">
        <v>1035</v>
      </c>
      <c r="I309" s="60" t="s">
        <v>29</v>
      </c>
      <c r="J309" s="60" t="s">
        <v>1036</v>
      </c>
      <c r="K309" s="11"/>
      <c r="L309" s="61">
        <v>44021</v>
      </c>
      <c r="M309" s="62">
        <v>3168.1781999990299</v>
      </c>
      <c r="N309" s="63">
        <v>3168.1781999990299</v>
      </c>
      <c r="O309" s="63">
        <v>3384.7883000001302</v>
      </c>
      <c r="P309" s="64">
        <f t="shared" si="4"/>
        <v>0.93600483078924257</v>
      </c>
      <c r="Q309" s="61">
        <v>43881</v>
      </c>
      <c r="R309" s="65">
        <v>1650808.0919999999</v>
      </c>
      <c r="S309" s="65">
        <v>1623177.84948828</v>
      </c>
      <c r="T309" s="11"/>
      <c r="U309" s="66">
        <v>-5.5955955895114996E-3</v>
      </c>
      <c r="V309" s="67">
        <v>3.1026511949676201</v>
      </c>
      <c r="W309" s="66">
        <v>3.0360961194674001E-2</v>
      </c>
      <c r="X309" s="67">
        <v>5.3144746681064099</v>
      </c>
      <c r="Y309" s="66">
        <v>2.1560781622611099E-2</v>
      </c>
      <c r="Z309" s="67">
        <v>19.840015774476299</v>
      </c>
      <c r="AA309" s="66">
        <v>0.22829840342834401</v>
      </c>
      <c r="AB309" s="67">
        <v>43.055028494156403</v>
      </c>
      <c r="AC309" s="66">
        <v>0.385181836425327</v>
      </c>
      <c r="AD309" s="67">
        <v>62.804148902767302</v>
      </c>
      <c r="AE309" s="66">
        <v>0.580924405525438</v>
      </c>
      <c r="AF309" s="68">
        <v>75.040128164226203</v>
      </c>
      <c r="AG309" s="66">
        <v>-1.85851792894027E-2</v>
      </c>
      <c r="AH309" s="67">
        <v>-3.7000236648054901</v>
      </c>
      <c r="AI309" s="66">
        <v>6.3426035729207797E-2</v>
      </c>
      <c r="AJ309" s="67">
        <v>20.033346053882301</v>
      </c>
      <c r="AK309" s="66">
        <v>2.1681781999976399</v>
      </c>
      <c r="AL309" s="66">
        <v>8.5678602625266706E-2</v>
      </c>
      <c r="AM309" s="67">
        <v>167.16952690924501</v>
      </c>
      <c r="AN309" s="11"/>
      <c r="AO309" s="69">
        <v>5.5246456895474701E-2</v>
      </c>
      <c r="AP309" s="69">
        <v>-9.1568485267052899E-2</v>
      </c>
      <c r="AQ309" s="69">
        <v>0.13248962547193499</v>
      </c>
      <c r="AR309" s="69">
        <v>-0.103185475984064</v>
      </c>
      <c r="AS309" s="70">
        <v>8</v>
      </c>
      <c r="AT309" s="70">
        <v>4</v>
      </c>
      <c r="AU309" s="70">
        <v>7</v>
      </c>
      <c r="AV309" s="71">
        <v>5</v>
      </c>
      <c r="AW309" s="11"/>
      <c r="AX309" s="72">
        <v>0.27161580542888297</v>
      </c>
      <c r="AY309" s="73">
        <v>0.92121443830546901</v>
      </c>
      <c r="AZ309" s="73">
        <v>1.57322204843877</v>
      </c>
      <c r="BA309" s="73">
        <v>1.29556530442824</v>
      </c>
      <c r="BB309" s="64">
        <v>2.78451935854537E-2</v>
      </c>
      <c r="BC309" s="74">
        <v>-28.569556329457601</v>
      </c>
      <c r="BD309" s="61">
        <v>43881</v>
      </c>
      <c r="BE309" s="61">
        <v>43913</v>
      </c>
      <c r="BF309" s="70"/>
      <c r="BG309" s="61"/>
      <c r="BH309" s="11"/>
    </row>
    <row r="310" spans="1:60" x14ac:dyDescent="0.3">
      <c r="A310" s="11"/>
      <c r="B310" s="56" t="s">
        <v>1084</v>
      </c>
      <c r="C310" s="56" t="s">
        <v>1038</v>
      </c>
      <c r="D310" s="56" t="s">
        <v>1034</v>
      </c>
      <c r="E310" s="57" t="s">
        <v>152</v>
      </c>
      <c r="F310" s="57" t="s">
        <v>140</v>
      </c>
      <c r="G310" s="58" t="s">
        <v>36</v>
      </c>
      <c r="H310" s="59" t="s">
        <v>1035</v>
      </c>
      <c r="I310" s="60" t="s">
        <v>29</v>
      </c>
      <c r="J310" s="60" t="s">
        <v>1039</v>
      </c>
      <c r="K310" s="11"/>
      <c r="L310" s="61">
        <v>44021</v>
      </c>
      <c r="M310" s="62">
        <v>3298.7432999983398</v>
      </c>
      <c r="N310" s="63">
        <v>3298.7432999983398</v>
      </c>
      <c r="O310" s="63">
        <v>3520.6420000009198</v>
      </c>
      <c r="P310" s="64">
        <f t="shared" si="4"/>
        <v>0.93697209202113652</v>
      </c>
      <c r="Q310" s="61">
        <v>43881</v>
      </c>
      <c r="R310" s="65">
        <v>1348496.0330000001</v>
      </c>
      <c r="S310" s="65">
        <v>1186008.97839453</v>
      </c>
      <c r="T310" s="11"/>
      <c r="U310" s="66">
        <v>-5.5882511742311198E-3</v>
      </c>
      <c r="V310" s="67">
        <v>3.10338563649566</v>
      </c>
      <c r="W310" s="66">
        <v>3.05890704439662E-2</v>
      </c>
      <c r="X310" s="67">
        <v>5.33728559303563</v>
      </c>
      <c r="Y310" s="66">
        <v>2.2933510410439301E-2</v>
      </c>
      <c r="Z310" s="67">
        <v>19.977288653259201</v>
      </c>
      <c r="AA310" s="66">
        <v>0.23159696382936101</v>
      </c>
      <c r="AB310" s="67">
        <v>43.384884534229101</v>
      </c>
      <c r="AC310" s="66">
        <v>0.392657460113987</v>
      </c>
      <c r="AD310" s="67">
        <v>63.551711271633401</v>
      </c>
      <c r="AE310" s="66">
        <v>0.59377811915881495</v>
      </c>
      <c r="AF310" s="68">
        <v>76.325499527622</v>
      </c>
      <c r="AG310" s="66">
        <v>-1.8519996258873999E-2</v>
      </c>
      <c r="AH310" s="67">
        <v>-3.6935053617526101</v>
      </c>
      <c r="AI310" s="66">
        <v>6.4925788039545296E-2</v>
      </c>
      <c r="AJ310" s="67">
        <v>20.183321284916001</v>
      </c>
      <c r="AK310" s="66">
        <v>2.3007897896668901</v>
      </c>
      <c r="AL310" s="66">
        <v>8.8856827533163596E-2</v>
      </c>
      <c r="AM310" s="67">
        <v>180.43068587617</v>
      </c>
      <c r="AN310" s="11"/>
      <c r="AO310" s="69">
        <v>5.5254266049814801E-2</v>
      </c>
      <c r="AP310" s="69">
        <v>-9.1548381925385905E-2</v>
      </c>
      <c r="AQ310" s="69">
        <v>0.132715893370914</v>
      </c>
      <c r="AR310" s="69">
        <v>-0.10298038484776</v>
      </c>
      <c r="AS310" s="70">
        <v>8</v>
      </c>
      <c r="AT310" s="70">
        <v>4</v>
      </c>
      <c r="AU310" s="70">
        <v>7</v>
      </c>
      <c r="AV310" s="71">
        <v>5</v>
      </c>
      <c r="AW310" s="11"/>
      <c r="AX310" s="72">
        <v>0.27161772870109402</v>
      </c>
      <c r="AY310" s="73">
        <v>0.93293726444335301</v>
      </c>
      <c r="AZ310" s="73">
        <v>1.5852102304106701</v>
      </c>
      <c r="BA310" s="73">
        <v>1.3125148889212099</v>
      </c>
      <c r="BB310" s="64">
        <v>2.78457569360035E-2</v>
      </c>
      <c r="BC310" s="74">
        <v>-28.552701467531701</v>
      </c>
      <c r="BD310" s="61">
        <v>43881</v>
      </c>
      <c r="BE310" s="61">
        <v>43913</v>
      </c>
      <c r="BF310" s="70"/>
      <c r="BG310" s="61"/>
      <c r="BH310" s="11"/>
    </row>
    <row r="311" spans="1:60" x14ac:dyDescent="0.3">
      <c r="A311" s="11"/>
      <c r="B311" s="56" t="s">
        <v>1087</v>
      </c>
      <c r="C311" s="56" t="s">
        <v>1041</v>
      </c>
      <c r="D311" s="56" t="s">
        <v>1034</v>
      </c>
      <c r="E311" s="57" t="s">
        <v>87</v>
      </c>
      <c r="F311" s="57" t="s">
        <v>140</v>
      </c>
      <c r="G311" s="58" t="s">
        <v>36</v>
      </c>
      <c r="H311" s="59" t="s">
        <v>1035</v>
      </c>
      <c r="I311" s="60" t="s">
        <v>29</v>
      </c>
      <c r="J311" s="60" t="s">
        <v>1042</v>
      </c>
      <c r="K311" s="11"/>
      <c r="L311" s="61">
        <v>44021</v>
      </c>
      <c r="M311" s="62">
        <v>2522.2296000011302</v>
      </c>
      <c r="N311" s="63">
        <v>2522.2296000011302</v>
      </c>
      <c r="O311" s="63">
        <v>2712.67190000042</v>
      </c>
      <c r="P311" s="64">
        <f t="shared" si="4"/>
        <v>0.92979530624427509</v>
      </c>
      <c r="Q311" s="61">
        <v>43881</v>
      </c>
      <c r="R311" s="65">
        <v>2222472.398</v>
      </c>
      <c r="S311" s="65">
        <v>2083849.23664258</v>
      </c>
      <c r="T311" s="11"/>
      <c r="U311" s="66">
        <v>-5.6428769394187804E-3</v>
      </c>
      <c r="V311" s="67">
        <v>3.0979230599768899</v>
      </c>
      <c r="W311" s="66">
        <v>2.8892355021525901E-2</v>
      </c>
      <c r="X311" s="67">
        <v>5.1676140507915997</v>
      </c>
      <c r="Y311" s="66">
        <v>1.27593247998448E-2</v>
      </c>
      <c r="Z311" s="67">
        <v>18.9598700922215</v>
      </c>
      <c r="AA311" s="66">
        <v>0.207254354239849</v>
      </c>
      <c r="AB311" s="67">
        <v>40.950623575306999</v>
      </c>
      <c r="AC311" s="66">
        <v>0.33796439768397302</v>
      </c>
      <c r="AD311" s="67">
        <v>58.082405028631896</v>
      </c>
      <c r="AE311" s="66">
        <v>0.50054944737872598</v>
      </c>
      <c r="AF311" s="68">
        <v>67.002632349613094</v>
      </c>
      <c r="AG311" s="66">
        <v>-1.90050279379648E-2</v>
      </c>
      <c r="AH311" s="67">
        <v>-3.7420085296616898</v>
      </c>
      <c r="AI311" s="66">
        <v>5.3812934731467997E-2</v>
      </c>
      <c r="AJ311" s="67">
        <v>19.072035954101</v>
      </c>
      <c r="AK311" s="66">
        <v>1.5222296000039199</v>
      </c>
      <c r="AL311" s="66">
        <v>6.8174169744452201E-2</v>
      </c>
      <c r="AM311" s="67">
        <v>102.57466690999</v>
      </c>
      <c r="AN311" s="11"/>
      <c r="AO311" s="69">
        <v>5.51962964891572E-2</v>
      </c>
      <c r="AP311" s="69">
        <v>-9.1698053232976195E-2</v>
      </c>
      <c r="AQ311" s="69">
        <v>0.131032359226083</v>
      </c>
      <c r="AR311" s="69">
        <v>-0.10450633397063901</v>
      </c>
      <c r="AS311" s="70">
        <v>8</v>
      </c>
      <c r="AT311" s="70">
        <v>4</v>
      </c>
      <c r="AU311" s="70">
        <v>7</v>
      </c>
      <c r="AV311" s="71">
        <v>5</v>
      </c>
      <c r="AW311" s="11"/>
      <c r="AX311" s="72">
        <v>0.271604370522255</v>
      </c>
      <c r="AY311" s="73">
        <v>0.84638718230598897</v>
      </c>
      <c r="AZ311" s="73">
        <v>1.4966924755644899</v>
      </c>
      <c r="BA311" s="73">
        <v>1.18762667904957</v>
      </c>
      <c r="BB311" s="64">
        <v>2.7841663123726899E-2</v>
      </c>
      <c r="BC311" s="74">
        <v>-28.678156764915901</v>
      </c>
      <c r="BD311" s="61">
        <v>43881</v>
      </c>
      <c r="BE311" s="61">
        <v>43913</v>
      </c>
      <c r="BF311" s="70"/>
      <c r="BG311" s="61"/>
      <c r="BH311" s="11"/>
    </row>
    <row r="312" spans="1:60" x14ac:dyDescent="0.3">
      <c r="A312" s="11"/>
      <c r="B312" s="56" t="s">
        <v>1090</v>
      </c>
      <c r="C312" s="56" t="s">
        <v>1044</v>
      </c>
      <c r="D312" s="56" t="s">
        <v>1034</v>
      </c>
      <c r="E312" s="57" t="s">
        <v>1045</v>
      </c>
      <c r="F312" s="57" t="s">
        <v>140</v>
      </c>
      <c r="G312" s="58" t="s">
        <v>36</v>
      </c>
      <c r="H312" s="59" t="s">
        <v>1035</v>
      </c>
      <c r="I312" s="60" t="s">
        <v>29</v>
      </c>
      <c r="J312" s="60" t="s">
        <v>1046</v>
      </c>
      <c r="K312" s="11"/>
      <c r="L312" s="61">
        <v>44021</v>
      </c>
      <c r="M312" s="62">
        <v>3155.0617000013599</v>
      </c>
      <c r="N312" s="63">
        <v>3155.0617000013599</v>
      </c>
      <c r="O312" s="63">
        <v>3386.80249999836</v>
      </c>
      <c r="P312" s="64">
        <f t="shared" si="4"/>
        <v>0.93157534282051813</v>
      </c>
      <c r="Q312" s="61">
        <v>43881</v>
      </c>
      <c r="R312" s="65">
        <v>774833.451</v>
      </c>
      <c r="S312" s="65">
        <v>637506.48110449198</v>
      </c>
      <c r="T312" s="11"/>
      <c r="U312" s="66">
        <v>-5.6292888293683098E-3</v>
      </c>
      <c r="V312" s="67">
        <v>3.0992818709819399</v>
      </c>
      <c r="W312" s="66">
        <v>2.9314197185158299E-2</v>
      </c>
      <c r="X312" s="67">
        <v>5.2097982671548397</v>
      </c>
      <c r="Y312" s="66">
        <v>1.5780117235408401E-2</v>
      </c>
      <c r="Z312" s="67">
        <v>19.261949335777899</v>
      </c>
      <c r="AA312" s="66">
        <v>0.22287359908659701</v>
      </c>
      <c r="AB312" s="67">
        <v>42.512548059981803</v>
      </c>
      <c r="AC312" s="66">
        <v>0.38265514730825101</v>
      </c>
      <c r="AD312" s="67">
        <v>62.5514799910598</v>
      </c>
      <c r="AE312" s="66">
        <v>0.58217223135055995</v>
      </c>
      <c r="AF312" s="68">
        <v>75.1649107467383</v>
      </c>
      <c r="AG312" s="66">
        <v>-1.8884410983446301E-2</v>
      </c>
      <c r="AH312" s="67">
        <v>-3.7299468342098399</v>
      </c>
      <c r="AI312" s="66">
        <v>5.7476175159536097E-2</v>
      </c>
      <c r="AJ312" s="67">
        <v>19.4383599969151</v>
      </c>
      <c r="AK312" s="66">
        <v>2.1550617000041501</v>
      </c>
      <c r="AL312" s="66">
        <v>8.5357564134028494E-2</v>
      </c>
      <c r="AM312" s="67">
        <v>165.85787690989699</v>
      </c>
      <c r="AN312" s="11"/>
      <c r="AO312" s="69">
        <v>5.5210716864166898E-2</v>
      </c>
      <c r="AP312" s="69">
        <v>-9.1660781788959894E-2</v>
      </c>
      <c r="AQ312" s="69">
        <v>0.13266107834715499</v>
      </c>
      <c r="AR312" s="69">
        <v>-0.10412691063626001</v>
      </c>
      <c r="AS312" s="70">
        <v>8</v>
      </c>
      <c r="AT312" s="70">
        <v>4</v>
      </c>
      <c r="AU312" s="70">
        <v>7</v>
      </c>
      <c r="AV312" s="71">
        <v>5</v>
      </c>
      <c r="AW312" s="11"/>
      <c r="AX312" s="72">
        <v>0.27163951130700298</v>
      </c>
      <c r="AY312" s="73">
        <v>0.90211765377989706</v>
      </c>
      <c r="AZ312" s="73">
        <v>1.5531663821184301</v>
      </c>
      <c r="BA312" s="73">
        <v>1.2674469637586301</v>
      </c>
      <c r="BB312" s="64">
        <v>2.7845978071818499E-2</v>
      </c>
      <c r="BC312" s="74">
        <v>-28.646961256192299</v>
      </c>
      <c r="BD312" s="61">
        <v>43881</v>
      </c>
      <c r="BE312" s="61">
        <v>43913</v>
      </c>
      <c r="BF312" s="70"/>
      <c r="BG312" s="61"/>
      <c r="BH312" s="11"/>
    </row>
    <row r="313" spans="1:60" x14ac:dyDescent="0.3">
      <c r="A313" s="11"/>
      <c r="B313" s="56" t="s">
        <v>1103</v>
      </c>
      <c r="C313" s="56" t="s">
        <v>1048</v>
      </c>
      <c r="D313" s="56" t="s">
        <v>1034</v>
      </c>
      <c r="E313" s="57" t="s">
        <v>163</v>
      </c>
      <c r="F313" s="57" t="s">
        <v>140</v>
      </c>
      <c r="G313" s="58" t="s">
        <v>36</v>
      </c>
      <c r="H313" s="59" t="s">
        <v>1035</v>
      </c>
      <c r="I313" s="60" t="s">
        <v>29</v>
      </c>
      <c r="J313" s="60" t="s">
        <v>1049</v>
      </c>
      <c r="K313" s="11"/>
      <c r="L313" s="61">
        <v>44021</v>
      </c>
      <c r="M313" s="62">
        <v>3216.6180000007198</v>
      </c>
      <c r="N313" s="63">
        <v>3216.6180000007198</v>
      </c>
      <c r="O313" s="63">
        <v>3466.1136999987102</v>
      </c>
      <c r="P313" s="64">
        <f t="shared" si="4"/>
        <v>0.9280186048143535</v>
      </c>
      <c r="Q313" s="61">
        <v>43881</v>
      </c>
      <c r="R313" s="65">
        <v>9696958.2970000003</v>
      </c>
      <c r="S313" s="65">
        <v>10395775.104984401</v>
      </c>
      <c r="T313" s="11"/>
      <c r="U313" s="66">
        <v>-5.6564372716820799E-3</v>
      </c>
      <c r="V313" s="67">
        <v>3.0965670267505598</v>
      </c>
      <c r="W313" s="66">
        <v>2.8470826617194699E-2</v>
      </c>
      <c r="X313" s="67">
        <v>5.1254612103584796</v>
      </c>
      <c r="Y313" s="66">
        <v>1.0244283275824301E-2</v>
      </c>
      <c r="Z313" s="67">
        <v>18.708365939819501</v>
      </c>
      <c r="AA313" s="66">
        <v>0.20127400209632501</v>
      </c>
      <c r="AB313" s="67">
        <v>40.352588360954499</v>
      </c>
      <c r="AC313" s="66">
        <v>0.32469541977276101</v>
      </c>
      <c r="AD313" s="67">
        <v>56.755507237510798</v>
      </c>
      <c r="AE313" s="66">
        <v>0.478216488432954</v>
      </c>
      <c r="AF313" s="68">
        <v>64.769336455035997</v>
      </c>
      <c r="AG313" s="66">
        <v>-1.91256319030799E-2</v>
      </c>
      <c r="AH313" s="67">
        <v>-3.7540689261732001</v>
      </c>
      <c r="AI313" s="66">
        <v>5.1066666910628597E-2</v>
      </c>
      <c r="AJ313" s="67">
        <v>18.797409172024299</v>
      </c>
      <c r="AK313" s="66">
        <v>2.2430161514715299</v>
      </c>
      <c r="AL313" s="66">
        <v>0.126824531589664</v>
      </c>
      <c r="AM313" s="67">
        <v>243.130749001401</v>
      </c>
      <c r="AN313" s="11"/>
      <c r="AO313" s="69">
        <v>5.5181872075991102E-2</v>
      </c>
      <c r="AP313" s="69">
        <v>-9.17352637006843E-2</v>
      </c>
      <c r="AQ313" s="69">
        <v>0.13061404295149301</v>
      </c>
      <c r="AR313" s="69">
        <v>-0.104885532025946</v>
      </c>
      <c r="AS313" s="70">
        <v>8</v>
      </c>
      <c r="AT313" s="70">
        <v>4</v>
      </c>
      <c r="AU313" s="70">
        <v>7</v>
      </c>
      <c r="AV313" s="71">
        <v>5</v>
      </c>
      <c r="AW313" s="11"/>
      <c r="AX313" s="72">
        <v>0.271601344490773</v>
      </c>
      <c r="AY313" s="73">
        <v>0.82511149420497498</v>
      </c>
      <c r="AZ313" s="73">
        <v>1.4749297435864701</v>
      </c>
      <c r="BA313" s="73">
        <v>1.15701652377174</v>
      </c>
      <c r="BB313" s="64">
        <v>2.78406759662903E-2</v>
      </c>
      <c r="BC313" s="74">
        <v>-28.709329414035899</v>
      </c>
      <c r="BD313" s="61">
        <v>43881</v>
      </c>
      <c r="BE313" s="61">
        <v>43913</v>
      </c>
      <c r="BF313" s="70"/>
      <c r="BG313" s="61"/>
      <c r="BH313" s="11"/>
    </row>
    <row r="314" spans="1:60" x14ac:dyDescent="0.3">
      <c r="A314" s="11"/>
      <c r="B314" s="56" t="s">
        <v>1106</v>
      </c>
      <c r="C314" s="56" t="s">
        <v>1051</v>
      </c>
      <c r="D314" s="56" t="s">
        <v>1052</v>
      </c>
      <c r="E314" s="57" t="s">
        <v>34</v>
      </c>
      <c r="F314" s="57" t="s">
        <v>140</v>
      </c>
      <c r="G314" s="58" t="s">
        <v>215</v>
      </c>
      <c r="H314" s="59" t="s">
        <v>216</v>
      </c>
      <c r="I314" s="60" t="s">
        <v>29</v>
      </c>
      <c r="J314" s="60" t="s">
        <v>1053</v>
      </c>
      <c r="K314" s="11"/>
      <c r="L314" s="61">
        <v>44021</v>
      </c>
      <c r="M314" s="62">
        <v>1927.1819000001999</v>
      </c>
      <c r="N314" s="63">
        <v>1927.1819000001999</v>
      </c>
      <c r="O314" s="63">
        <v>1928.8938999995601</v>
      </c>
      <c r="P314" s="64">
        <f t="shared" si="4"/>
        <v>0.99911244470244809</v>
      </c>
      <c r="Q314" s="61">
        <v>43984</v>
      </c>
      <c r="R314" s="65">
        <v>116636843.71600001</v>
      </c>
      <c r="S314" s="65">
        <v>117172660.5535</v>
      </c>
      <c r="T314" s="11"/>
      <c r="U314" s="66">
        <v>-2.2608217386732601E-4</v>
      </c>
      <c r="V314" s="67">
        <v>3.6396025365320401</v>
      </c>
      <c r="W314" s="66">
        <v>1.14640444007819E-3</v>
      </c>
      <c r="X314" s="67">
        <v>2.39301899264319</v>
      </c>
      <c r="Y314" s="66">
        <v>1.3155638296666401E-2</v>
      </c>
      <c r="Z314" s="67">
        <v>18.999501441896399</v>
      </c>
      <c r="AA314" s="66">
        <v>2.46453118561476E-2</v>
      </c>
      <c r="AB314" s="67">
        <v>22.689719336922298</v>
      </c>
      <c r="AC314" s="66">
        <v>5.71223326169275E-2</v>
      </c>
      <c r="AD314" s="67">
        <v>29.9981985219347</v>
      </c>
      <c r="AE314" s="66">
        <v>8.1146737651579301E-2</v>
      </c>
      <c r="AF314" s="68">
        <v>25.062361376883899</v>
      </c>
      <c r="AG314" s="66">
        <v>2.9481776255124698E-4</v>
      </c>
      <c r="AH314" s="67">
        <v>-1.81202395961009</v>
      </c>
      <c r="AI314" s="66">
        <v>1.4769371853617499E-2</v>
      </c>
      <c r="AJ314" s="67">
        <v>15.167679666323201</v>
      </c>
      <c r="AK314" s="66">
        <v>0.67444167376379505</v>
      </c>
      <c r="AL314" s="66">
        <v>3.9841129375417901E-2</v>
      </c>
      <c r="AM314" s="67">
        <v>48.638836612575702</v>
      </c>
      <c r="AN314" s="11"/>
      <c r="AO314" s="69">
        <v>5.7798069537966503E-3</v>
      </c>
      <c r="AP314" s="69">
        <v>-6.6695817622530696E-3</v>
      </c>
      <c r="AQ314" s="69">
        <v>6.1297713127714797E-3</v>
      </c>
      <c r="AR314" s="69">
        <v>-4.10571595966758E-3</v>
      </c>
      <c r="AS314" s="70">
        <v>8</v>
      </c>
      <c r="AT314" s="70">
        <v>4</v>
      </c>
      <c r="AU314" s="70">
        <v>7</v>
      </c>
      <c r="AV314" s="71">
        <v>5</v>
      </c>
      <c r="AW314" s="11"/>
      <c r="AX314" s="72">
        <v>1.2031060873559899E-2</v>
      </c>
      <c r="AY314" s="73">
        <v>-0.37914521608354301</v>
      </c>
      <c r="AZ314" s="73">
        <v>0.61287904148412098</v>
      </c>
      <c r="BA314" s="73">
        <v>-0.50322937571218096</v>
      </c>
      <c r="BB314" s="64">
        <v>1.2423818194361E-3</v>
      </c>
      <c r="BC314" s="74">
        <v>-1.67744379226315</v>
      </c>
      <c r="BD314" s="61">
        <v>43748</v>
      </c>
      <c r="BE314" s="61">
        <v>43783</v>
      </c>
      <c r="BF314" s="70">
        <v>67</v>
      </c>
      <c r="BG314" s="61">
        <v>43843</v>
      </c>
      <c r="BH314" s="11"/>
    </row>
    <row r="315" spans="1:60" x14ac:dyDescent="0.3">
      <c r="A315" s="11"/>
      <c r="B315" s="56" t="s">
        <v>1109</v>
      </c>
      <c r="C315" s="56" t="s">
        <v>1055</v>
      </c>
      <c r="D315" s="56" t="s">
        <v>1052</v>
      </c>
      <c r="E315" s="57" t="s">
        <v>73</v>
      </c>
      <c r="F315" s="57" t="s">
        <v>140</v>
      </c>
      <c r="G315" s="58" t="s">
        <v>215</v>
      </c>
      <c r="H315" s="59" t="s">
        <v>216</v>
      </c>
      <c r="I315" s="60" t="s">
        <v>29</v>
      </c>
      <c r="J315" s="60" t="s">
        <v>1056</v>
      </c>
      <c r="K315" s="11"/>
      <c r="L315" s="61">
        <v>44021</v>
      </c>
      <c r="M315" s="62">
        <v>1694.3178000003099</v>
      </c>
      <c r="N315" s="63">
        <v>1694.3178000003099</v>
      </c>
      <c r="O315" s="63">
        <v>1695.7372999992201</v>
      </c>
      <c r="P315" s="64">
        <f t="shared" si="4"/>
        <v>0.99916290099951754</v>
      </c>
      <c r="Q315" s="61">
        <v>43984</v>
      </c>
      <c r="R315" s="65">
        <v>2298280.5529999998</v>
      </c>
      <c r="S315" s="65">
        <v>2872408.8408945301</v>
      </c>
      <c r="T315" s="11"/>
      <c r="U315" s="66">
        <v>-2.2470072235591899E-4</v>
      </c>
      <c r="V315" s="67">
        <v>3.6397406816831799</v>
      </c>
      <c r="W315" s="66">
        <v>1.18737223056087E-3</v>
      </c>
      <c r="X315" s="67">
        <v>2.39711577169146</v>
      </c>
      <c r="Y315" s="66">
        <v>1.3407546628514001E-2</v>
      </c>
      <c r="Z315" s="67">
        <v>19.024692275066599</v>
      </c>
      <c r="AA315" s="66">
        <v>2.5158379648928499E-2</v>
      </c>
      <c r="AB315" s="67">
        <v>22.7410261161858</v>
      </c>
      <c r="AC315" s="66">
        <v>5.81803199529531E-2</v>
      </c>
      <c r="AD315" s="67">
        <v>30.10399725553</v>
      </c>
      <c r="AE315" s="66">
        <v>8.2777305155177602E-2</v>
      </c>
      <c r="AF315" s="68">
        <v>25.225418127229201</v>
      </c>
      <c r="AG315" s="66">
        <v>3.0706146208103697E-4</v>
      </c>
      <c r="AH315" s="67">
        <v>-1.8107995896571101</v>
      </c>
      <c r="AI315" s="66">
        <v>1.50341859771288E-2</v>
      </c>
      <c r="AJ315" s="67">
        <v>15.1941610786744</v>
      </c>
      <c r="AK315" s="66">
        <v>0.694317799999844</v>
      </c>
      <c r="AL315" s="66">
        <v>4.0771523328658098E-2</v>
      </c>
      <c r="AM315" s="67">
        <v>50.626449236180598</v>
      </c>
      <c r="AN315" s="11"/>
      <c r="AO315" s="69">
        <v>5.7811600981949596E-3</v>
      </c>
      <c r="AP315" s="69">
        <v>-6.6682312217381003E-3</v>
      </c>
      <c r="AQ315" s="69">
        <v>6.1709703186352298E-3</v>
      </c>
      <c r="AR315" s="69">
        <v>-4.0634349816173199E-3</v>
      </c>
      <c r="AS315" s="70">
        <v>8</v>
      </c>
      <c r="AT315" s="70">
        <v>4</v>
      </c>
      <c r="AU315" s="70">
        <v>7</v>
      </c>
      <c r="AV315" s="71">
        <v>5</v>
      </c>
      <c r="AW315" s="11"/>
      <c r="AX315" s="72">
        <v>1.20325940596013E-2</v>
      </c>
      <c r="AY315" s="73">
        <v>-0.340344433470818</v>
      </c>
      <c r="AZ315" s="73">
        <v>0.61457904376402395</v>
      </c>
      <c r="BA315" s="73">
        <v>-0.45218614908208099</v>
      </c>
      <c r="BB315" s="64">
        <v>1.2425421315731501E-3</v>
      </c>
      <c r="BC315" s="74">
        <v>-1.67273391505478</v>
      </c>
      <c r="BD315" s="61">
        <v>43748</v>
      </c>
      <c r="BE315" s="61">
        <v>43783</v>
      </c>
      <c r="BF315" s="70">
        <v>63</v>
      </c>
      <c r="BG315" s="61">
        <v>43837</v>
      </c>
      <c r="BH315" s="11"/>
    </row>
    <row r="316" spans="1:60" x14ac:dyDescent="0.3">
      <c r="A316" s="11"/>
      <c r="B316" s="56" t="s">
        <v>1112</v>
      </c>
      <c r="C316" s="56" t="s">
        <v>1058</v>
      </c>
      <c r="D316" s="56" t="s">
        <v>1052</v>
      </c>
      <c r="E316" s="57" t="s">
        <v>48</v>
      </c>
      <c r="F316" s="57" t="s">
        <v>140</v>
      </c>
      <c r="G316" s="58" t="s">
        <v>215</v>
      </c>
      <c r="H316" s="59" t="s">
        <v>216</v>
      </c>
      <c r="I316" s="60" t="s">
        <v>29</v>
      </c>
      <c r="J316" s="60" t="s">
        <v>1059</v>
      </c>
      <c r="K316" s="11"/>
      <c r="L316" s="61">
        <v>44021</v>
      </c>
      <c r="M316" s="62">
        <v>1696.26070000045</v>
      </c>
      <c r="N316" s="63">
        <v>1696.26070000045</v>
      </c>
      <c r="O316" s="63">
        <v>1697.59610000066</v>
      </c>
      <c r="P316" s="64">
        <f t="shared" si="4"/>
        <v>0.99921335823037671</v>
      </c>
      <c r="Q316" s="61">
        <v>43984</v>
      </c>
      <c r="R316" s="65">
        <v>39552761.024999999</v>
      </c>
      <c r="S316" s="65">
        <v>37378216.481875002</v>
      </c>
      <c r="T316" s="11"/>
      <c r="U316" s="66">
        <v>-2.23382724470866E-4</v>
      </c>
      <c r="V316" s="67">
        <v>3.6398724814716799</v>
      </c>
      <c r="W316" s="66">
        <v>1.2284412605367799E-3</v>
      </c>
      <c r="X316" s="67">
        <v>2.4012226746890502</v>
      </c>
      <c r="Y316" s="66">
        <v>1.36592296676099E-2</v>
      </c>
      <c r="Z316" s="67">
        <v>19.049860578990799</v>
      </c>
      <c r="AA316" s="66">
        <v>2.5671341119959799E-2</v>
      </c>
      <c r="AB316" s="67">
        <v>22.792322263296199</v>
      </c>
      <c r="AC316" s="66">
        <v>5.9239214702756698E-2</v>
      </c>
      <c r="AD316" s="67">
        <v>30.209886730503101</v>
      </c>
      <c r="AE316" s="66">
        <v>8.4405638861499002E-2</v>
      </c>
      <c r="AF316" s="68">
        <v>25.388251497875899</v>
      </c>
      <c r="AG316" s="66">
        <v>3.1933353056956499E-4</v>
      </c>
      <c r="AH316" s="67">
        <v>-1.8095723828082599</v>
      </c>
      <c r="AI316" s="66">
        <v>1.52987269848381E-2</v>
      </c>
      <c r="AJ316" s="67">
        <v>15.220615179452601</v>
      </c>
      <c r="AK316" s="66">
        <v>0.69626069999998397</v>
      </c>
      <c r="AL316" s="66">
        <v>4.0861927785954301E-2</v>
      </c>
      <c r="AM316" s="67">
        <v>50.820739236194598</v>
      </c>
      <c r="AN316" s="11"/>
      <c r="AO316" s="69">
        <v>5.7825541789497904E-3</v>
      </c>
      <c r="AP316" s="69">
        <v>-6.6668731442405304E-3</v>
      </c>
      <c r="AQ316" s="69">
        <v>6.2121901028149304E-3</v>
      </c>
      <c r="AR316" s="69">
        <v>-4.0211920895671903E-3</v>
      </c>
      <c r="AS316" s="70">
        <v>8</v>
      </c>
      <c r="AT316" s="70">
        <v>4</v>
      </c>
      <c r="AU316" s="70">
        <v>7</v>
      </c>
      <c r="AV316" s="71">
        <v>5</v>
      </c>
      <c r="AW316" s="11"/>
      <c r="AX316" s="72">
        <v>1.2034182346487799E-2</v>
      </c>
      <c r="AY316" s="73">
        <v>-0.30155625766792599</v>
      </c>
      <c r="AZ316" s="73">
        <v>0.61627875246722397</v>
      </c>
      <c r="BA316" s="73">
        <v>-0.40105680350825401</v>
      </c>
      <c r="BB316" s="64">
        <v>1.24270817300953E-3</v>
      </c>
      <c r="BC316" s="74">
        <v>-1.66802263435966</v>
      </c>
      <c r="BD316" s="61">
        <v>43748</v>
      </c>
      <c r="BE316" s="61">
        <v>43783</v>
      </c>
      <c r="BF316" s="70">
        <v>62</v>
      </c>
      <c r="BG316" s="61">
        <v>43836</v>
      </c>
      <c r="BH316" s="11"/>
    </row>
    <row r="317" spans="1:60" x14ac:dyDescent="0.3">
      <c r="A317" s="11"/>
      <c r="B317" s="56" t="s">
        <v>1115</v>
      </c>
      <c r="C317" s="56" t="s">
        <v>1061</v>
      </c>
      <c r="D317" s="56" t="s">
        <v>1052</v>
      </c>
      <c r="E317" s="57" t="s">
        <v>152</v>
      </c>
      <c r="F317" s="57" t="s">
        <v>140</v>
      </c>
      <c r="G317" s="58" t="s">
        <v>215</v>
      </c>
      <c r="H317" s="59" t="s">
        <v>216</v>
      </c>
      <c r="I317" s="60" t="s">
        <v>29</v>
      </c>
      <c r="J317" s="60" t="s">
        <v>1062</v>
      </c>
      <c r="K317" s="11"/>
      <c r="L317" s="61">
        <v>44021</v>
      </c>
      <c r="M317" s="62">
        <v>1390.84029999934</v>
      </c>
      <c r="N317" s="63">
        <v>1390.84029999934</v>
      </c>
      <c r="O317" s="63">
        <v>1392.0057999994599</v>
      </c>
      <c r="P317" s="64">
        <f t="shared" si="4"/>
        <v>0.99916271900582576</v>
      </c>
      <c r="Q317" s="61">
        <v>43984</v>
      </c>
      <c r="R317" s="65">
        <v>103310.042</v>
      </c>
      <c r="S317" s="65">
        <v>46452.598627136198</v>
      </c>
      <c r="T317" s="11"/>
      <c r="U317" s="66">
        <v>-2.24705710024864E-4</v>
      </c>
      <c r="V317" s="67">
        <v>3.6397401829162801</v>
      </c>
      <c r="W317" s="66">
        <v>1.18730982103443E-3</v>
      </c>
      <c r="X317" s="67">
        <v>2.3971095307388199</v>
      </c>
      <c r="Y317" s="66">
        <v>1.3407293114141801E-2</v>
      </c>
      <c r="Z317" s="67">
        <v>19.0246669236512</v>
      </c>
      <c r="AA317" s="66">
        <v>2.51673201037192E-2</v>
      </c>
      <c r="AB317" s="67">
        <v>22.741920161672201</v>
      </c>
      <c r="AC317" s="66">
        <v>5.8184298743071801E-2</v>
      </c>
      <c r="AD317" s="67">
        <v>30.104395134549101</v>
      </c>
      <c r="AE317" s="66">
        <v>8.2778374891931905E-2</v>
      </c>
      <c r="AF317" s="68">
        <v>25.225525100919199</v>
      </c>
      <c r="AG317" s="66">
        <v>3.0703098673257002E-4</v>
      </c>
      <c r="AH317" s="67">
        <v>-1.8108026371919601</v>
      </c>
      <c r="AI317" s="66">
        <v>1.50339334668388E-2</v>
      </c>
      <c r="AJ317" s="67">
        <v>15.1941358276526</v>
      </c>
      <c r="AK317" s="66">
        <v>0.39084029999852599</v>
      </c>
      <c r="AL317" s="66">
        <v>2.5318771704405701E-2</v>
      </c>
      <c r="AM317" s="67">
        <v>20.278699236019701</v>
      </c>
      <c r="AN317" s="11"/>
      <c r="AO317" s="69">
        <v>5.7812390350591202E-3</v>
      </c>
      <c r="AP317" s="69">
        <v>-6.6681525513558899E-3</v>
      </c>
      <c r="AQ317" s="69">
        <v>6.1710977388429499E-3</v>
      </c>
      <c r="AR317" s="69">
        <v>-4.06209355514875E-3</v>
      </c>
      <c r="AS317" s="70">
        <v>8</v>
      </c>
      <c r="AT317" s="70">
        <v>4</v>
      </c>
      <c r="AU317" s="70">
        <v>7</v>
      </c>
      <c r="AV317" s="71">
        <v>5</v>
      </c>
      <c r="AW317" s="11"/>
      <c r="AX317" s="72">
        <v>1.2032574849927201E-2</v>
      </c>
      <c r="AY317" s="73">
        <v>-0.339687133477582</v>
      </c>
      <c r="AZ317" s="73">
        <v>0.61460761456328294</v>
      </c>
      <c r="BA317" s="73">
        <v>-0.45131906652068199</v>
      </c>
      <c r="BB317" s="64">
        <v>1.24254020033618E-3</v>
      </c>
      <c r="BC317" s="74">
        <v>-1.67249635576263</v>
      </c>
      <c r="BD317" s="61">
        <v>43748</v>
      </c>
      <c r="BE317" s="61">
        <v>43783</v>
      </c>
      <c r="BF317" s="70">
        <v>63</v>
      </c>
      <c r="BG317" s="61">
        <v>43837</v>
      </c>
      <c r="BH317" s="11"/>
    </row>
    <row r="318" spans="1:60" x14ac:dyDescent="0.3">
      <c r="A318" s="11"/>
      <c r="B318" s="56" t="s">
        <v>1118</v>
      </c>
      <c r="C318" s="56" t="s">
        <v>1064</v>
      </c>
      <c r="D318" s="56" t="s">
        <v>1052</v>
      </c>
      <c r="E318" s="57" t="s">
        <v>87</v>
      </c>
      <c r="F318" s="57" t="s">
        <v>140</v>
      </c>
      <c r="G318" s="58" t="s">
        <v>215</v>
      </c>
      <c r="H318" s="59" t="s">
        <v>216</v>
      </c>
      <c r="I318" s="60" t="s">
        <v>29</v>
      </c>
      <c r="J318" s="60" t="s">
        <v>1065</v>
      </c>
      <c r="K318" s="11"/>
      <c r="L318" s="61">
        <v>44021</v>
      </c>
      <c r="M318" s="62">
        <v>1674.8466999996499</v>
      </c>
      <c r="N318" s="63">
        <v>1674.8466999996499</v>
      </c>
      <c r="O318" s="63">
        <v>1676.33440000005</v>
      </c>
      <c r="P318" s="64">
        <f t="shared" si="4"/>
        <v>0.999112527905888</v>
      </c>
      <c r="Q318" s="61">
        <v>43984</v>
      </c>
      <c r="R318" s="65">
        <v>7130945.5530000003</v>
      </c>
      <c r="S318" s="65">
        <v>2026119.4576679701</v>
      </c>
      <c r="T318" s="11"/>
      <c r="U318" s="66">
        <v>-2.2611881286138701E-4</v>
      </c>
      <c r="V318" s="67">
        <v>3.63959887263263</v>
      </c>
      <c r="W318" s="66">
        <v>1.14649237548292E-3</v>
      </c>
      <c r="X318" s="67">
        <v>2.3930277861836702</v>
      </c>
      <c r="Y318" s="66">
        <v>1.3155225111404399E-2</v>
      </c>
      <c r="Z318" s="67">
        <v>18.999460123363001</v>
      </c>
      <c r="AA318" s="66">
        <v>2.4644935680044E-2</v>
      </c>
      <c r="AB318" s="67">
        <v>22.6896817192901</v>
      </c>
      <c r="AC318" s="66">
        <v>5.7121869662296397E-2</v>
      </c>
      <c r="AD318" s="67">
        <v>29.9981522264716</v>
      </c>
      <c r="AE318" s="66">
        <v>8.1150865529780306E-2</v>
      </c>
      <c r="AF318" s="68">
        <v>25.0627741646895</v>
      </c>
      <c r="AG318" s="66">
        <v>2.9480042212526298E-4</v>
      </c>
      <c r="AH318" s="67">
        <v>-1.81202569365269</v>
      </c>
      <c r="AI318" s="66">
        <v>1.47689356545015E-2</v>
      </c>
      <c r="AJ318" s="67">
        <v>15.167636046418901</v>
      </c>
      <c r="AK318" s="66">
        <v>0.67484670000034397</v>
      </c>
      <c r="AL318" s="66">
        <v>3.9860190147010102E-2</v>
      </c>
      <c r="AM318" s="67">
        <v>48.679339236230597</v>
      </c>
      <c r="AN318" s="11"/>
      <c r="AO318" s="69">
        <v>5.7797817989921896E-3</v>
      </c>
      <c r="AP318" s="69">
        <v>-6.66960950911744E-3</v>
      </c>
      <c r="AQ318" s="69">
        <v>6.12978570643463E-3</v>
      </c>
      <c r="AR318" s="69">
        <v>-4.1057503231058902E-3</v>
      </c>
      <c r="AS318" s="70">
        <v>8</v>
      </c>
      <c r="AT318" s="70">
        <v>4</v>
      </c>
      <c r="AU318" s="70">
        <v>7</v>
      </c>
      <c r="AV318" s="71">
        <v>5</v>
      </c>
      <c r="AW318" s="11"/>
      <c r="AX318" s="72">
        <v>1.2031040386809799E-2</v>
      </c>
      <c r="AY318" s="73">
        <v>-0.37918263549681802</v>
      </c>
      <c r="AZ318" s="73">
        <v>0.61287738309874795</v>
      </c>
      <c r="BA318" s="73">
        <v>-0.50327682306215105</v>
      </c>
      <c r="BB318" s="64">
        <v>1.2423796699692999E-3</v>
      </c>
      <c r="BC318" s="74">
        <v>-1.67744349377062</v>
      </c>
      <c r="BD318" s="61">
        <v>43748</v>
      </c>
      <c r="BE318" s="61">
        <v>43783</v>
      </c>
      <c r="BF318" s="70">
        <v>67</v>
      </c>
      <c r="BG318" s="61">
        <v>43843</v>
      </c>
      <c r="BH318" s="11"/>
    </row>
    <row r="319" spans="1:60" x14ac:dyDescent="0.3">
      <c r="A319" s="11"/>
      <c r="B319" s="56" t="s">
        <v>1121</v>
      </c>
      <c r="C319" s="56" t="s">
        <v>1067</v>
      </c>
      <c r="D319" s="56" t="s">
        <v>1052</v>
      </c>
      <c r="E319" s="57" t="s">
        <v>159</v>
      </c>
      <c r="F319" s="57" t="s">
        <v>140</v>
      </c>
      <c r="G319" s="58" t="s">
        <v>215</v>
      </c>
      <c r="H319" s="59" t="s">
        <v>216</v>
      </c>
      <c r="I319" s="60" t="s">
        <v>29</v>
      </c>
      <c r="J319" s="60" t="s">
        <v>1068</v>
      </c>
      <c r="K319" s="11"/>
      <c r="L319" s="61">
        <v>44021</v>
      </c>
      <c r="M319" s="62">
        <v>1708.1132999993899</v>
      </c>
      <c r="N319" s="63">
        <v>1708.1132999993899</v>
      </c>
      <c r="O319" s="63">
        <v>1709.4578000009101</v>
      </c>
      <c r="P319" s="64">
        <f t="shared" si="4"/>
        <v>0.99921349330675524</v>
      </c>
      <c r="Q319" s="61">
        <v>43984</v>
      </c>
      <c r="R319" s="65">
        <v>308308.45699999999</v>
      </c>
      <c r="S319" s="65">
        <v>518941.85235644499</v>
      </c>
      <c r="T319" s="11"/>
      <c r="U319" s="66">
        <v>-2.23354485569871E-4</v>
      </c>
      <c r="V319" s="67">
        <v>3.6398753053617798</v>
      </c>
      <c r="W319" s="66">
        <v>1.2285337761568399E-3</v>
      </c>
      <c r="X319" s="67">
        <v>2.40123192625106</v>
      </c>
      <c r="Y319" s="66">
        <v>1.36597014025028E-2</v>
      </c>
      <c r="Z319" s="67">
        <v>19.0499077524873</v>
      </c>
      <c r="AA319" s="66">
        <v>2.56725380513672E-2</v>
      </c>
      <c r="AB319" s="67">
        <v>22.792441956436999</v>
      </c>
      <c r="AC319" s="66">
        <v>5.92415985938715E-2</v>
      </c>
      <c r="AD319" s="67">
        <v>30.210125119629101</v>
      </c>
      <c r="AE319" s="66">
        <v>8.4409454737469802E-2</v>
      </c>
      <c r="AF319" s="68">
        <v>25.388633085473</v>
      </c>
      <c r="AG319" s="66">
        <v>3.1940164626576001E-4</v>
      </c>
      <c r="AH319" s="67">
        <v>-1.80956557123864</v>
      </c>
      <c r="AI319" s="66">
        <v>1.5299271708499901E-2</v>
      </c>
      <c r="AJ319" s="67">
        <v>15.2206696518115</v>
      </c>
      <c r="AK319" s="66">
        <v>0.70811329999938599</v>
      </c>
      <c r="AL319" s="66">
        <v>4.1411373422306497E-2</v>
      </c>
      <c r="AM319" s="67">
        <v>52.005999236134798</v>
      </c>
      <c r="AN319" s="11"/>
      <c r="AO319" s="69">
        <v>5.7825702642730903E-3</v>
      </c>
      <c r="AP319" s="69">
        <v>-6.6668413346633298E-3</v>
      </c>
      <c r="AQ319" s="69">
        <v>6.2122963336150904E-3</v>
      </c>
      <c r="AR319" s="69">
        <v>-4.0211194991570699E-3</v>
      </c>
      <c r="AS319" s="70">
        <v>8</v>
      </c>
      <c r="AT319" s="70">
        <v>4</v>
      </c>
      <c r="AU319" s="70">
        <v>7</v>
      </c>
      <c r="AV319" s="71">
        <v>5</v>
      </c>
      <c r="AW319" s="11"/>
      <c r="AX319" s="72">
        <v>1.2034166331341099E-2</v>
      </c>
      <c r="AY319" s="73">
        <v>-0.301473115827321</v>
      </c>
      <c r="AZ319" s="73">
        <v>0.61628244299117796</v>
      </c>
      <c r="BA319" s="73">
        <v>-0.40094742196424699</v>
      </c>
      <c r="BB319" s="64">
        <v>1.24270653789608E-3</v>
      </c>
      <c r="BC319" s="74">
        <v>-1.66800511526162</v>
      </c>
      <c r="BD319" s="61">
        <v>43748</v>
      </c>
      <c r="BE319" s="61">
        <v>43783</v>
      </c>
      <c r="BF319" s="70">
        <v>62</v>
      </c>
      <c r="BG319" s="61">
        <v>43836</v>
      </c>
      <c r="BH319" s="11"/>
    </row>
    <row r="320" spans="1:60" x14ac:dyDescent="0.3">
      <c r="A320" s="11"/>
      <c r="B320" s="56" t="s">
        <v>1125</v>
      </c>
      <c r="C320" s="56" t="s">
        <v>1070</v>
      </c>
      <c r="D320" s="56" t="s">
        <v>1052</v>
      </c>
      <c r="E320" s="57" t="s">
        <v>163</v>
      </c>
      <c r="F320" s="57" t="s">
        <v>140</v>
      </c>
      <c r="G320" s="58" t="s">
        <v>215</v>
      </c>
      <c r="H320" s="59" t="s">
        <v>216</v>
      </c>
      <c r="I320" s="60" t="s">
        <v>29</v>
      </c>
      <c r="J320" s="60" t="s">
        <v>1071</v>
      </c>
      <c r="K320" s="11"/>
      <c r="L320" s="61">
        <v>44021</v>
      </c>
      <c r="M320" s="62">
        <v>1447.72499999963</v>
      </c>
      <c r="N320" s="63">
        <v>1447.72499999963</v>
      </c>
      <c r="O320" s="63">
        <v>1450.0604999996699</v>
      </c>
      <c r="P320" s="64">
        <f t="shared" si="4"/>
        <v>0.99838937754663304</v>
      </c>
      <c r="Q320" s="61">
        <v>43984</v>
      </c>
      <c r="R320" s="65">
        <v>45370846.579999998</v>
      </c>
      <c r="S320" s="65">
        <v>48109308.797124997</v>
      </c>
      <c r="T320" s="11"/>
      <c r="U320" s="66">
        <v>-2.45635482315265E-4</v>
      </c>
      <c r="V320" s="67">
        <v>3.63764720568724</v>
      </c>
      <c r="W320" s="66">
        <v>5.5891277042974296E-4</v>
      </c>
      <c r="X320" s="67">
        <v>2.3342698256783501</v>
      </c>
      <c r="Y320" s="66">
        <v>9.5546558022761002E-3</v>
      </c>
      <c r="Z320" s="67">
        <v>18.639403192442799</v>
      </c>
      <c r="AA320" s="66">
        <v>1.7325433884252599E-2</v>
      </c>
      <c r="AB320" s="67">
        <v>21.957731539732801</v>
      </c>
      <c r="AC320" s="66">
        <v>4.2081755038452698E-2</v>
      </c>
      <c r="AD320" s="67">
        <v>28.494140764087199</v>
      </c>
      <c r="AE320" s="66">
        <v>5.8123193612118498E-2</v>
      </c>
      <c r="AF320" s="68">
        <v>22.760006972937799</v>
      </c>
      <c r="AG320" s="66">
        <v>1.18683028631494E-4</v>
      </c>
      <c r="AH320" s="67">
        <v>-1.8296374330020599</v>
      </c>
      <c r="AI320" s="66">
        <v>1.0984675225699901E-2</v>
      </c>
      <c r="AJ320" s="67">
        <v>14.7892100035388</v>
      </c>
      <c r="AK320" s="66">
        <v>0.27256865089118898</v>
      </c>
      <c r="AL320" s="66">
        <v>2.9389460738457301E-2</v>
      </c>
      <c r="AM320" s="67">
        <v>34.006216062349303</v>
      </c>
      <c r="AN320" s="11"/>
      <c r="AO320" s="69">
        <v>5.7600861364335296E-3</v>
      </c>
      <c r="AP320" s="69">
        <v>-6.6891041697090302E-3</v>
      </c>
      <c r="AQ320" s="69">
        <v>5.5394454320776302E-3</v>
      </c>
      <c r="AR320" s="69">
        <v>-4.7112137717704198E-3</v>
      </c>
      <c r="AS320" s="70">
        <v>8</v>
      </c>
      <c r="AT320" s="70">
        <v>4</v>
      </c>
      <c r="AU320" s="70">
        <v>7</v>
      </c>
      <c r="AV320" s="71">
        <v>5</v>
      </c>
      <c r="AW320" s="11"/>
      <c r="AX320" s="72">
        <v>1.2011549822400399E-2</v>
      </c>
      <c r="AY320" s="73">
        <v>-0.93377366682034302</v>
      </c>
      <c r="AZ320" s="73">
        <v>0.58861625128975004</v>
      </c>
      <c r="BA320" s="73">
        <v>-1.22133412180301</v>
      </c>
      <c r="BB320" s="64">
        <v>1.24033858486428E-3</v>
      </c>
      <c r="BC320" s="74">
        <v>-1.7449362675069999</v>
      </c>
      <c r="BD320" s="61">
        <v>43748</v>
      </c>
      <c r="BE320" s="61">
        <v>43783</v>
      </c>
      <c r="BF320" s="70">
        <v>86</v>
      </c>
      <c r="BG320" s="61">
        <v>43868</v>
      </c>
      <c r="BH320" s="11"/>
    </row>
    <row r="321" spans="1:60" x14ac:dyDescent="0.3">
      <c r="A321" s="11"/>
      <c r="B321" s="56" t="s">
        <v>1128</v>
      </c>
      <c r="C321" s="56" t="s">
        <v>1073</v>
      </c>
      <c r="D321" s="56" t="s">
        <v>1074</v>
      </c>
      <c r="E321" s="57" t="s">
        <v>25</v>
      </c>
      <c r="F321" s="57" t="s">
        <v>315</v>
      </c>
      <c r="G321" s="58" t="s">
        <v>200</v>
      </c>
      <c r="H321" s="59" t="s">
        <v>279</v>
      </c>
      <c r="I321" s="60" t="s">
        <v>29</v>
      </c>
      <c r="J321" s="60" t="s">
        <v>1075</v>
      </c>
      <c r="K321" s="11"/>
      <c r="L321" s="61">
        <v>44021</v>
      </c>
      <c r="M321" s="62">
        <v>1388.46609999985</v>
      </c>
      <c r="N321" s="63">
        <v>1388.46609999985</v>
      </c>
      <c r="O321" s="63">
        <v>1388.46609999985</v>
      </c>
      <c r="P321" s="64">
        <f t="shared" si="4"/>
        <v>1</v>
      </c>
      <c r="Q321" s="61">
        <v>44021</v>
      </c>
      <c r="R321" s="65">
        <v>119189.357</v>
      </c>
      <c r="S321" s="65">
        <v>1196267.5923476601</v>
      </c>
      <c r="T321" s="11"/>
      <c r="U321" s="66">
        <v>8.4266357589513097E-6</v>
      </c>
      <c r="V321" s="67">
        <v>3.6630534174946701</v>
      </c>
      <c r="W321" s="66">
        <v>8.6433778051286895E-5</v>
      </c>
      <c r="X321" s="67">
        <v>2.2870219264405001</v>
      </c>
      <c r="Y321" s="66">
        <v>2.6963332402374402E-3</v>
      </c>
      <c r="Z321" s="67">
        <v>17.953570936253499</v>
      </c>
      <c r="AA321" s="66">
        <v>1.8549870877905099E-2</v>
      </c>
      <c r="AB321" s="67">
        <v>22.080175239098001</v>
      </c>
      <c r="AC321" s="66">
        <v>6.8415669011301403E-2</v>
      </c>
      <c r="AD321" s="67">
        <v>31.127532161364801</v>
      </c>
      <c r="AE321" s="66">
        <v>5.7664982816277202E-2</v>
      </c>
      <c r="AF321" s="68">
        <v>22.714185893331901</v>
      </c>
      <c r="AG321" s="66">
        <v>2.52083082159515E-5</v>
      </c>
      <c r="AH321" s="67">
        <v>-1.83898490504362</v>
      </c>
      <c r="AI321" s="66">
        <v>3.0169260808179401E-3</v>
      </c>
      <c r="AJ321" s="67">
        <v>13.9924350890506</v>
      </c>
      <c r="AK321" s="66">
        <v>0.38768899416376401</v>
      </c>
      <c r="AL321" s="66">
        <v>4.2980179219739498E-2</v>
      </c>
      <c r="AM321" s="67">
        <v>45.027642971486799</v>
      </c>
      <c r="AN321" s="11"/>
      <c r="AO321" s="69">
        <v>3.7721214775956499E-3</v>
      </c>
      <c r="AP321" s="69">
        <v>-3.5129287189192798E-3</v>
      </c>
      <c r="AQ321" s="69">
        <v>5.3616850873368102E-3</v>
      </c>
      <c r="AR321" s="69">
        <v>-2.4081285846477799E-4</v>
      </c>
      <c r="AS321" s="70">
        <v>11</v>
      </c>
      <c r="AT321" s="70">
        <v>1</v>
      </c>
      <c r="AU321" s="70">
        <v>7</v>
      </c>
      <c r="AV321" s="71">
        <v>5</v>
      </c>
      <c r="AW321" s="11"/>
      <c r="AX321" s="72">
        <v>8.5665915421395799E-3</v>
      </c>
      <c r="AY321" s="73">
        <v>-1.2741514247300101</v>
      </c>
      <c r="AZ321" s="73">
        <v>0.58701905600446502</v>
      </c>
      <c r="BA321" s="73">
        <v>-1.84281286311671</v>
      </c>
      <c r="BB321" s="64">
        <v>8.8513331467879699E-4</v>
      </c>
      <c r="BC321" s="74">
        <v>-0.37908901630726199</v>
      </c>
      <c r="BD321" s="61">
        <v>43781</v>
      </c>
      <c r="BE321" s="61">
        <v>43783</v>
      </c>
      <c r="BF321" s="70">
        <v>11</v>
      </c>
      <c r="BG321" s="61">
        <v>43796</v>
      </c>
      <c r="BH321" s="11"/>
    </row>
    <row r="322" spans="1:60" x14ac:dyDescent="0.3">
      <c r="A322" s="11"/>
      <c r="B322" s="56" t="s">
        <v>1131</v>
      </c>
      <c r="C322" s="56" t="s">
        <v>1077</v>
      </c>
      <c r="D322" s="56" t="s">
        <v>1078</v>
      </c>
      <c r="E322" s="57" t="s">
        <v>1079</v>
      </c>
      <c r="F322" s="57" t="s">
        <v>315</v>
      </c>
      <c r="G322" s="58" t="s">
        <v>685</v>
      </c>
      <c r="H322" s="59" t="s">
        <v>686</v>
      </c>
      <c r="I322" s="60" t="s">
        <v>29</v>
      </c>
      <c r="J322" s="60" t="s">
        <v>1080</v>
      </c>
      <c r="K322" s="11"/>
      <c r="L322" s="61">
        <v>44021</v>
      </c>
      <c r="M322" s="62">
        <v>13498.169599995001</v>
      </c>
      <c r="N322" s="63">
        <v>13498.169599995001</v>
      </c>
      <c r="O322" s="63">
        <v>13498.169599995001</v>
      </c>
      <c r="P322" s="64">
        <f t="shared" si="4"/>
        <v>1</v>
      </c>
      <c r="Q322" s="61">
        <v>44021</v>
      </c>
      <c r="R322" s="65">
        <v>329972017.61500001</v>
      </c>
      <c r="S322" s="65">
        <v>291260813.24599999</v>
      </c>
      <c r="T322" s="11"/>
      <c r="U322" s="66">
        <v>4.9932932597584997E-6</v>
      </c>
      <c r="V322" s="67">
        <v>3.6627100832447499</v>
      </c>
      <c r="W322" s="66">
        <v>1.9386385611141999E-4</v>
      </c>
      <c r="X322" s="67">
        <v>2.2977649342465201</v>
      </c>
      <c r="Y322" s="66">
        <v>6.3881808291625904E-3</v>
      </c>
      <c r="Z322" s="67">
        <v>18.322755695146</v>
      </c>
      <c r="AA322" s="66">
        <v>1.6733369528083099E-2</v>
      </c>
      <c r="AB322" s="67">
        <v>21.898525104101299</v>
      </c>
      <c r="AC322" s="66">
        <v>4.3656310928781701E-2</v>
      </c>
      <c r="AD322" s="67">
        <v>28.651596353127399</v>
      </c>
      <c r="AE322" s="66">
        <v>7.1862719947603196E-2</v>
      </c>
      <c r="AF322" s="68">
        <v>24.133959606464501</v>
      </c>
      <c r="AG322" s="66">
        <v>4.5660126488655799E-5</v>
      </c>
      <c r="AH322" s="67">
        <v>-1.83693972321635</v>
      </c>
      <c r="AI322" s="66">
        <v>6.7833656976290504E-3</v>
      </c>
      <c r="AJ322" s="67">
        <v>14.3690790507244</v>
      </c>
      <c r="AK322" s="66">
        <v>0.34981695999915202</v>
      </c>
      <c r="AL322" s="66">
        <v>3.4573529435874703E-2</v>
      </c>
      <c r="AM322" s="67">
        <v>38.461291795596502</v>
      </c>
      <c r="AN322" s="11"/>
      <c r="AO322" s="69">
        <v>6.5843233824125502E-4</v>
      </c>
      <c r="AP322" s="69">
        <v>4.9932932597584997E-6</v>
      </c>
      <c r="AQ322" s="69">
        <v>2.1094809981150298E-3</v>
      </c>
      <c r="AR322" s="69">
        <v>4.5660126488655799E-5</v>
      </c>
      <c r="AS322" s="70">
        <v>12</v>
      </c>
      <c r="AT322" s="70">
        <v>0</v>
      </c>
      <c r="AU322" s="70">
        <v>7</v>
      </c>
      <c r="AV322" s="71">
        <v>5</v>
      </c>
      <c r="AW322" s="11"/>
      <c r="AX322" s="72">
        <v>1.07252755228615E-3</v>
      </c>
      <c r="AY322" s="73">
        <v>-12.3053375132149</v>
      </c>
      <c r="AZ322" s="73">
        <v>0.58189626061812305</v>
      </c>
      <c r="BA322" s="73">
        <v>-12.1089007108676</v>
      </c>
      <c r="BB322" s="64">
        <v>1.10827382048058E-4</v>
      </c>
      <c r="BC322" s="74">
        <v>0</v>
      </c>
      <c r="BD322" s="61">
        <v>44021</v>
      </c>
      <c r="BE322" s="61"/>
      <c r="BF322" s="70"/>
      <c r="BG322" s="61"/>
      <c r="BH322" s="11"/>
    </row>
    <row r="323" spans="1:60" x14ac:dyDescent="0.3">
      <c r="A323" s="11"/>
      <c r="B323" s="56" t="s">
        <v>1133</v>
      </c>
      <c r="C323" s="56" t="s">
        <v>1082</v>
      </c>
      <c r="D323" s="56" t="s">
        <v>1078</v>
      </c>
      <c r="E323" s="57" t="s">
        <v>73</v>
      </c>
      <c r="F323" s="57" t="s">
        <v>315</v>
      </c>
      <c r="G323" s="58" t="s">
        <v>685</v>
      </c>
      <c r="H323" s="59" t="s">
        <v>686</v>
      </c>
      <c r="I323" s="60" t="s">
        <v>29</v>
      </c>
      <c r="J323" s="60" t="s">
        <v>1083</v>
      </c>
      <c r="K323" s="11"/>
      <c r="L323" s="61">
        <v>44021</v>
      </c>
      <c r="M323" s="62">
        <v>31319.764099985401</v>
      </c>
      <c r="N323" s="63">
        <v>31319.764099985401</v>
      </c>
      <c r="O323" s="63">
        <v>31319.764099985401</v>
      </c>
      <c r="P323" s="64">
        <f t="shared" si="4"/>
        <v>1</v>
      </c>
      <c r="Q323" s="61">
        <v>44021</v>
      </c>
      <c r="R323" s="65">
        <v>696911.26100000006</v>
      </c>
      <c r="S323" s="65">
        <v>830332.23339355504</v>
      </c>
      <c r="T323" s="11"/>
      <c r="U323" s="66">
        <v>4.3327454477548599E-6</v>
      </c>
      <c r="V323" s="67">
        <v>3.66264402846355</v>
      </c>
      <c r="W323" s="66">
        <v>1.55526633534464E-4</v>
      </c>
      <c r="X323" s="67">
        <v>2.29393121198882</v>
      </c>
      <c r="Y323" s="66">
        <v>6.2773447971267203E-3</v>
      </c>
      <c r="Z323" s="67">
        <v>18.311672091949699</v>
      </c>
      <c r="AA323" s="66">
        <v>1.62408055111882E-2</v>
      </c>
      <c r="AB323" s="67">
        <v>21.849268702411798</v>
      </c>
      <c r="AC323" s="66">
        <v>4.1720612784047303E-2</v>
      </c>
      <c r="AD323" s="67">
        <v>28.458026538632101</v>
      </c>
      <c r="AE323" s="66">
        <v>6.6371179978887099E-2</v>
      </c>
      <c r="AF323" s="68">
        <v>23.584805609600199</v>
      </c>
      <c r="AG323" s="66">
        <v>3.8999260141281397E-5</v>
      </c>
      <c r="AH323" s="67">
        <v>-1.8376058098510799</v>
      </c>
      <c r="AI323" s="66">
        <v>6.6852180352725598E-3</v>
      </c>
      <c r="AJ323" s="67">
        <v>14.359264284488701</v>
      </c>
      <c r="AK323" s="66">
        <v>0.33371733070467602</v>
      </c>
      <c r="AL323" s="66">
        <v>3.3167883779242402E-2</v>
      </c>
      <c r="AM323" s="67">
        <v>36.851328866148798</v>
      </c>
      <c r="AN323" s="11"/>
      <c r="AO323" s="69">
        <v>6.7100347587256703E-4</v>
      </c>
      <c r="AP323" s="69">
        <v>4.3327454477548599E-6</v>
      </c>
      <c r="AQ323" s="69">
        <v>2.0921920822729598E-3</v>
      </c>
      <c r="AR323" s="69">
        <v>3.8999260141281397E-5</v>
      </c>
      <c r="AS323" s="70">
        <v>12</v>
      </c>
      <c r="AT323" s="70">
        <v>0</v>
      </c>
      <c r="AU323" s="70">
        <v>7</v>
      </c>
      <c r="AV323" s="71">
        <v>5</v>
      </c>
      <c r="AW323" s="11"/>
      <c r="AX323" s="72">
        <v>1.0927246222536299E-3</v>
      </c>
      <c r="AY323" s="73">
        <v>-12.5729734523629</v>
      </c>
      <c r="AZ323" s="73">
        <v>0.58035242754976901</v>
      </c>
      <c r="BA323" s="73">
        <v>-12.2319077118882</v>
      </c>
      <c r="BB323" s="64">
        <v>1.1291480663160799E-4</v>
      </c>
      <c r="BC323" s="74">
        <v>0</v>
      </c>
      <c r="BD323" s="61">
        <v>44021</v>
      </c>
      <c r="BE323" s="61"/>
      <c r="BF323" s="70"/>
      <c r="BG323" s="61"/>
      <c r="BH323" s="11"/>
    </row>
    <row r="324" spans="1:60" x14ac:dyDescent="0.3">
      <c r="A324" s="11"/>
      <c r="B324" s="56" t="s">
        <v>1136</v>
      </c>
      <c r="C324" s="56" t="s">
        <v>1085</v>
      </c>
      <c r="D324" s="56" t="s">
        <v>1078</v>
      </c>
      <c r="E324" s="57" t="s">
        <v>1086</v>
      </c>
      <c r="F324" s="57" t="s">
        <v>315</v>
      </c>
      <c r="G324" s="58" t="s">
        <v>685</v>
      </c>
      <c r="H324" s="59" t="s">
        <v>686</v>
      </c>
      <c r="I324" s="60" t="s">
        <v>29</v>
      </c>
      <c r="J324" s="60" t="s">
        <v>1</v>
      </c>
      <c r="K324" s="11"/>
      <c r="L324" s="61">
        <v>44021</v>
      </c>
      <c r="M324" s="62">
        <v>28375.204800009698</v>
      </c>
      <c r="N324" s="63">
        <v>28375.204800009698</v>
      </c>
      <c r="O324" s="63">
        <v>28375.204800009698</v>
      </c>
      <c r="P324" s="64">
        <f t="shared" si="4"/>
        <v>1</v>
      </c>
      <c r="Q324" s="61">
        <v>44021</v>
      </c>
      <c r="R324" s="65">
        <v>102721668.193</v>
      </c>
      <c r="S324" s="65">
        <v>93071254.434125006</v>
      </c>
      <c r="T324" s="11"/>
      <c r="U324" s="66">
        <v>4.3312647903803702E-6</v>
      </c>
      <c r="V324" s="67">
        <v>3.6626438803978099</v>
      </c>
      <c r="W324" s="66">
        <v>1.5552614604530401E-4</v>
      </c>
      <c r="X324" s="67">
        <v>2.2939311632399</v>
      </c>
      <c r="Y324" s="66">
        <v>5.0006701494567096E-3</v>
      </c>
      <c r="Z324" s="67">
        <v>18.1840046271682</v>
      </c>
      <c r="AA324" s="66">
        <v>1.2390640791636501E-2</v>
      </c>
      <c r="AB324" s="67">
        <v>21.464252230449301</v>
      </c>
      <c r="AC324" s="66">
        <v>3.2494606752152301E-2</v>
      </c>
      <c r="AD324" s="67">
        <v>27.535425935464399</v>
      </c>
      <c r="AE324" s="66">
        <v>5.1520750399504302E-2</v>
      </c>
      <c r="AF324" s="68">
        <v>22.099762651661901</v>
      </c>
      <c r="AG324" s="66">
        <v>3.8996833609417101E-5</v>
      </c>
      <c r="AH324" s="67">
        <v>-1.8376060525042699</v>
      </c>
      <c r="AI324" s="66">
        <v>5.2819452739640803E-3</v>
      </c>
      <c r="AJ324" s="67">
        <v>14.2189370083652</v>
      </c>
      <c r="AK324" s="66">
        <v>0.27444352919701498</v>
      </c>
      <c r="AL324" s="66">
        <v>2.7859628744408799E-2</v>
      </c>
      <c r="AM324" s="67">
        <v>30.9239487153827</v>
      </c>
      <c r="AN324" s="11"/>
      <c r="AO324" s="69">
        <v>6.5706077293725695E-4</v>
      </c>
      <c r="AP324" s="69">
        <v>4.3312647903803702E-6</v>
      </c>
      <c r="AQ324" s="69">
        <v>1.9736799094971498E-3</v>
      </c>
      <c r="AR324" s="69">
        <v>3.8996833609417101E-5</v>
      </c>
      <c r="AS324" s="70">
        <v>12</v>
      </c>
      <c r="AT324" s="70">
        <v>0</v>
      </c>
      <c r="AU324" s="70">
        <v>7</v>
      </c>
      <c r="AV324" s="71">
        <v>5</v>
      </c>
      <c r="AW324" s="11"/>
      <c r="AX324" s="72">
        <v>9.8349543580638992E-4</v>
      </c>
      <c r="AY324" s="73">
        <v>-17.418797083868402</v>
      </c>
      <c r="AZ324" s="73">
        <v>0.56754758758688695</v>
      </c>
      <c r="BA324" s="73">
        <v>-13.751179722137699</v>
      </c>
      <c r="BB324" s="64">
        <v>1.0162957381211899E-4</v>
      </c>
      <c r="BC324" s="74">
        <v>0</v>
      </c>
      <c r="BD324" s="61">
        <v>44021</v>
      </c>
      <c r="BE324" s="61"/>
      <c r="BF324" s="70"/>
      <c r="BG324" s="61"/>
      <c r="BH324" s="11"/>
    </row>
    <row r="325" spans="1:60" x14ac:dyDescent="0.3">
      <c r="A325" s="11"/>
      <c r="B325" s="56" t="s">
        <v>1139</v>
      </c>
      <c r="C325" s="56" t="s">
        <v>1088</v>
      </c>
      <c r="D325" s="56" t="s">
        <v>1078</v>
      </c>
      <c r="E325" s="57" t="s">
        <v>48</v>
      </c>
      <c r="F325" s="57" t="s">
        <v>315</v>
      </c>
      <c r="G325" s="58" t="s">
        <v>685</v>
      </c>
      <c r="H325" s="59" t="s">
        <v>686</v>
      </c>
      <c r="I325" s="60" t="s">
        <v>29</v>
      </c>
      <c r="J325" s="60" t="s">
        <v>1089</v>
      </c>
      <c r="K325" s="11"/>
      <c r="L325" s="61">
        <v>44021</v>
      </c>
      <c r="M325" s="62">
        <v>10287.8006000072</v>
      </c>
      <c r="N325" s="63">
        <v>10287.8006000072</v>
      </c>
      <c r="O325" s="63">
        <v>10287.8006000072</v>
      </c>
      <c r="P325" s="64">
        <f t="shared" si="4"/>
        <v>1</v>
      </c>
      <c r="Q325" s="61">
        <v>44021</v>
      </c>
      <c r="R325" s="65">
        <v>248260375.229</v>
      </c>
      <c r="S325" s="65">
        <v>188266069.82800001</v>
      </c>
      <c r="T325" s="11"/>
      <c r="U325" s="66">
        <v>1.00022389233345E-5</v>
      </c>
      <c r="V325" s="67">
        <v>3.6632109778110999</v>
      </c>
      <c r="W325" s="66">
        <v>3.3123974208138001E-4</v>
      </c>
      <c r="X325" s="67">
        <v>2.3115025228435102</v>
      </c>
      <c r="Y325" s="66">
        <v>7.7286883188207901E-3</v>
      </c>
      <c r="Z325" s="67">
        <v>18.4568064440973</v>
      </c>
      <c r="AA325" s="66">
        <v>1.9745886453165402E-2</v>
      </c>
      <c r="AB325" s="67">
        <v>22.1997767966241</v>
      </c>
      <c r="AC325" s="66"/>
      <c r="AD325" s="67"/>
      <c r="AE325" s="66"/>
      <c r="AF325" s="68"/>
      <c r="AG325" s="66">
        <v>9.1339818027336205E-5</v>
      </c>
      <c r="AH325" s="67">
        <v>-1.83237175406248</v>
      </c>
      <c r="AI325" s="66">
        <v>8.2252113024878799E-3</v>
      </c>
      <c r="AJ325" s="67">
        <v>14.5132636112103</v>
      </c>
      <c r="AK325" s="66">
        <v>2.8692250831227301E-2</v>
      </c>
      <c r="AL325" s="66">
        <v>2.1442916946398299E-2</v>
      </c>
      <c r="AM325" s="67">
        <v>24.948530010355199</v>
      </c>
      <c r="AN325" s="11"/>
      <c r="AO325" s="69">
        <v>6.6435360713512604E-4</v>
      </c>
      <c r="AP325" s="69">
        <v>9.9927165138069506E-6</v>
      </c>
      <c r="AQ325" s="69">
        <v>2.2687330965709398E-3</v>
      </c>
      <c r="AR325" s="69">
        <v>9.1339818027336205E-5</v>
      </c>
      <c r="AS325" s="70">
        <v>12</v>
      </c>
      <c r="AT325" s="70">
        <v>0</v>
      </c>
      <c r="AU325" s="70">
        <v>7</v>
      </c>
      <c r="AV325" s="71">
        <v>5</v>
      </c>
      <c r="AW325" s="11"/>
      <c r="AX325" s="72">
        <v>1.1374168436827899E-3</v>
      </c>
      <c r="AY325" s="73">
        <v>-9.1581288564630103</v>
      </c>
      <c r="AZ325" s="73">
        <v>0.59183563650731197</v>
      </c>
      <c r="BA325" s="73">
        <v>-10.600063581223401</v>
      </c>
      <c r="BB325" s="64">
        <v>1.1753207641845599E-4</v>
      </c>
      <c r="BC325" s="74">
        <v>0</v>
      </c>
      <c r="BD325" s="61">
        <v>44021</v>
      </c>
      <c r="BE325" s="61"/>
      <c r="BF325" s="70"/>
      <c r="BG325" s="61"/>
      <c r="BH325" s="11"/>
    </row>
    <row r="326" spans="1:60" x14ac:dyDescent="0.3">
      <c r="A326" s="11"/>
      <c r="B326" s="56" t="s">
        <v>1142</v>
      </c>
      <c r="C326" s="56" t="s">
        <v>1091</v>
      </c>
      <c r="D326" s="56" t="s">
        <v>1078</v>
      </c>
      <c r="E326" s="57" t="s">
        <v>1092</v>
      </c>
      <c r="F326" s="57" t="s">
        <v>315</v>
      </c>
      <c r="G326" s="58" t="s">
        <v>685</v>
      </c>
      <c r="H326" s="59" t="s">
        <v>686</v>
      </c>
      <c r="I326" s="60" t="s">
        <v>29</v>
      </c>
      <c r="J326" s="60" t="s">
        <v>1093</v>
      </c>
      <c r="K326" s="11"/>
      <c r="L326" s="61">
        <v>44021</v>
      </c>
      <c r="M326" s="62">
        <v>31476.599299997099</v>
      </c>
      <c r="N326" s="63">
        <v>31476.599299997099</v>
      </c>
      <c r="O326" s="63">
        <v>31476.599299997099</v>
      </c>
      <c r="P326" s="64">
        <f t="shared" si="4"/>
        <v>1</v>
      </c>
      <c r="Q326" s="61">
        <v>44021</v>
      </c>
      <c r="R326" s="65">
        <v>211903.435</v>
      </c>
      <c r="S326" s="65">
        <v>210378.056148926</v>
      </c>
      <c r="T326" s="11"/>
      <c r="U326" s="66">
        <v>4.7273424570448697E-6</v>
      </c>
      <c r="V326" s="67">
        <v>3.6626834881644799</v>
      </c>
      <c r="W326" s="66">
        <v>1.9557397718017501E-4</v>
      </c>
      <c r="X326" s="67">
        <v>2.2979359463533902</v>
      </c>
      <c r="Y326" s="66">
        <v>7.0621496179228398E-3</v>
      </c>
      <c r="Z326" s="67">
        <v>18.3901525740221</v>
      </c>
      <c r="AA326" s="66">
        <v>1.8007836053584501E-2</v>
      </c>
      <c r="AB326" s="67">
        <v>22.025971756665999</v>
      </c>
      <c r="AC326" s="66">
        <v>4.5516575732108301E-2</v>
      </c>
      <c r="AD326" s="67">
        <v>28.8376228334382</v>
      </c>
      <c r="AE326" s="66">
        <v>7.2303569997529807E-2</v>
      </c>
      <c r="AF326" s="68">
        <v>24.178044611471702</v>
      </c>
      <c r="AG326" s="66">
        <v>4.5588323700940203E-5</v>
      </c>
      <c r="AH326" s="67">
        <v>-1.83694690349512</v>
      </c>
      <c r="AI326" s="66">
        <v>7.5174104476900504E-3</v>
      </c>
      <c r="AJ326" s="67">
        <v>14.442483525737799</v>
      </c>
      <c r="AK326" s="66">
        <v>0.83666820516926199</v>
      </c>
      <c r="AL326" s="66">
        <v>3.8572202005525497E-2</v>
      </c>
      <c r="AM326" s="67">
        <v>-40.855782811064302</v>
      </c>
      <c r="AN326" s="11"/>
      <c r="AO326" s="69">
        <v>6.7619949004438197E-4</v>
      </c>
      <c r="AP326" s="69">
        <v>4.5208616938907704E-6</v>
      </c>
      <c r="AQ326" s="69">
        <v>2.2482877157017399E-3</v>
      </c>
      <c r="AR326" s="69">
        <v>4.5588323700940203E-5</v>
      </c>
      <c r="AS326" s="70">
        <v>12</v>
      </c>
      <c r="AT326" s="70">
        <v>0</v>
      </c>
      <c r="AU326" s="70">
        <v>7</v>
      </c>
      <c r="AV326" s="71">
        <v>5</v>
      </c>
      <c r="AW326" s="11"/>
      <c r="AX326" s="72">
        <v>1.1276230549606199E-3</v>
      </c>
      <c r="AY326" s="73">
        <v>-10.702262910941499</v>
      </c>
      <c r="AZ326" s="73">
        <v>0.58619412584812403</v>
      </c>
      <c r="BA326" s="73">
        <v>-11.4287490307906</v>
      </c>
      <c r="BB326" s="64">
        <v>1.16520798639925E-4</v>
      </c>
      <c r="BC326" s="74">
        <v>0</v>
      </c>
      <c r="BD326" s="61">
        <v>44021</v>
      </c>
      <c r="BE326" s="61"/>
      <c r="BF326" s="70"/>
      <c r="BG326" s="61"/>
      <c r="BH326" s="11"/>
    </row>
    <row r="327" spans="1:60" x14ac:dyDescent="0.3">
      <c r="A327" s="11"/>
      <c r="B327" s="56" t="s">
        <v>1146</v>
      </c>
      <c r="C327" s="56" t="s">
        <v>1094</v>
      </c>
      <c r="D327" s="56" t="s">
        <v>1095</v>
      </c>
      <c r="E327" s="57" t="s">
        <v>73</v>
      </c>
      <c r="F327" s="57" t="s">
        <v>315</v>
      </c>
      <c r="G327" s="58" t="s">
        <v>200</v>
      </c>
      <c r="H327" s="59" t="s">
        <v>142</v>
      </c>
      <c r="I327" s="60" t="s">
        <v>29</v>
      </c>
      <c r="J327" s="60" t="s">
        <v>1096</v>
      </c>
      <c r="K327" s="11"/>
      <c r="L327" s="61">
        <v>43740</v>
      </c>
      <c r="M327" s="62"/>
      <c r="N327" s="63"/>
      <c r="O327" s="63">
        <v>7628.9249000027803</v>
      </c>
      <c r="P327" s="64">
        <f t="shared" ref="P327:P390" si="5">IFERROR(N327/O327,"")</f>
        <v>0</v>
      </c>
      <c r="Q327" s="61">
        <v>43740</v>
      </c>
      <c r="R327" s="65"/>
      <c r="S327" s="65">
        <v>408692.64701660199</v>
      </c>
      <c r="T327" s="11"/>
      <c r="U327" s="66"/>
      <c r="V327" s="67"/>
      <c r="W327" s="66"/>
      <c r="X327" s="67"/>
      <c r="Y327" s="66"/>
      <c r="Z327" s="67"/>
      <c r="AA327" s="66"/>
      <c r="AB327" s="67"/>
      <c r="AC327" s="66"/>
      <c r="AD327" s="67"/>
      <c r="AE327" s="66"/>
      <c r="AF327" s="68"/>
      <c r="AG327" s="66"/>
      <c r="AH327" s="67"/>
      <c r="AI327" s="66"/>
      <c r="AJ327" s="67"/>
      <c r="AK327" s="66"/>
      <c r="AL327" s="66"/>
      <c r="AM327" s="67"/>
      <c r="AN327" s="11"/>
      <c r="AO327" s="69">
        <v>1.75900944486784E-3</v>
      </c>
      <c r="AP327" s="69">
        <v>-5.3489469519263399E-4</v>
      </c>
      <c r="AQ327" s="69">
        <v>3.5200436323066199E-3</v>
      </c>
      <c r="AR327" s="69">
        <v>3.7952903221594202E-4</v>
      </c>
      <c r="AS327" s="70"/>
      <c r="AT327" s="70"/>
      <c r="AU327" s="70"/>
      <c r="AV327" s="71"/>
      <c r="AW327" s="11"/>
      <c r="AX327" s="72"/>
      <c r="AY327" s="73"/>
      <c r="AZ327" s="73"/>
      <c r="BA327" s="73"/>
      <c r="BB327" s="64"/>
      <c r="BC327" s="74">
        <v>-7.7742890523609304E-2</v>
      </c>
      <c r="BD327" s="61">
        <v>43720</v>
      </c>
      <c r="BE327" s="61">
        <v>43725</v>
      </c>
      <c r="BF327" s="70">
        <v>8</v>
      </c>
      <c r="BG327" s="61">
        <v>43732</v>
      </c>
      <c r="BH327" s="11"/>
    </row>
    <row r="328" spans="1:60" x14ac:dyDescent="0.3">
      <c r="A328" s="11"/>
      <c r="B328" s="56" t="s">
        <v>1149</v>
      </c>
      <c r="C328" s="56" t="s">
        <v>1097</v>
      </c>
      <c r="D328" s="56" t="s">
        <v>1095</v>
      </c>
      <c r="E328" s="57" t="s">
        <v>330</v>
      </c>
      <c r="F328" s="57" t="s">
        <v>315</v>
      </c>
      <c r="G328" s="58" t="s">
        <v>200</v>
      </c>
      <c r="H328" s="59" t="s">
        <v>142</v>
      </c>
      <c r="I328" s="60" t="s">
        <v>29</v>
      </c>
      <c r="J328" s="60" t="s">
        <v>1098</v>
      </c>
      <c r="K328" s="11"/>
      <c r="L328" s="61">
        <v>43740</v>
      </c>
      <c r="M328" s="62"/>
      <c r="N328" s="63"/>
      <c r="O328" s="63">
        <v>6052.3348999992004</v>
      </c>
      <c r="P328" s="64">
        <f t="shared" si="5"/>
        <v>0</v>
      </c>
      <c r="Q328" s="61">
        <v>43720</v>
      </c>
      <c r="R328" s="65"/>
      <c r="S328" s="65">
        <v>31539858.111843701</v>
      </c>
      <c r="T328" s="11"/>
      <c r="U328" s="66"/>
      <c r="V328" s="67"/>
      <c r="W328" s="66"/>
      <c r="X328" s="67"/>
      <c r="Y328" s="66"/>
      <c r="Z328" s="67"/>
      <c r="AA328" s="66"/>
      <c r="AB328" s="67"/>
      <c r="AC328" s="66"/>
      <c r="AD328" s="67"/>
      <c r="AE328" s="66"/>
      <c r="AF328" s="68"/>
      <c r="AG328" s="66"/>
      <c r="AH328" s="67"/>
      <c r="AI328" s="66"/>
      <c r="AJ328" s="67"/>
      <c r="AK328" s="66"/>
      <c r="AL328" s="66"/>
      <c r="AM328" s="67"/>
      <c r="AN328" s="11"/>
      <c r="AO328" s="69">
        <v>1.7233354301424699E-3</v>
      </c>
      <c r="AP328" s="69">
        <v>-5.7049057159019899E-4</v>
      </c>
      <c r="AQ328" s="69">
        <v>2.4126129137584901E-3</v>
      </c>
      <c r="AR328" s="69">
        <v>3.0828092712908999E-4</v>
      </c>
      <c r="AS328" s="70"/>
      <c r="AT328" s="70"/>
      <c r="AU328" s="70"/>
      <c r="AV328" s="71"/>
      <c r="AW328" s="11"/>
      <c r="AX328" s="72"/>
      <c r="AY328" s="73"/>
      <c r="AZ328" s="73"/>
      <c r="BA328" s="73"/>
      <c r="BB328" s="64"/>
      <c r="BC328" s="74">
        <v>-9.6794048862534496E-2</v>
      </c>
      <c r="BD328" s="61">
        <v>43720</v>
      </c>
      <c r="BE328" s="61">
        <v>43726</v>
      </c>
      <c r="BF328" s="70"/>
      <c r="BG328" s="61"/>
      <c r="BH328" s="11"/>
    </row>
    <row r="329" spans="1:60" x14ac:dyDescent="0.3">
      <c r="A329" s="11"/>
      <c r="B329" s="56" t="s">
        <v>1152</v>
      </c>
      <c r="C329" s="56" t="s">
        <v>1099</v>
      </c>
      <c r="D329" s="56" t="s">
        <v>1095</v>
      </c>
      <c r="E329" s="57" t="s">
        <v>334</v>
      </c>
      <c r="F329" s="57" t="s">
        <v>315</v>
      </c>
      <c r="G329" s="58" t="s">
        <v>200</v>
      </c>
      <c r="H329" s="59" t="s">
        <v>142</v>
      </c>
      <c r="I329" s="60" t="s">
        <v>29</v>
      </c>
      <c r="J329" s="60" t="s">
        <v>1100</v>
      </c>
      <c r="K329" s="11"/>
      <c r="L329" s="61">
        <v>43740</v>
      </c>
      <c r="M329" s="62"/>
      <c r="N329" s="63"/>
      <c r="O329" s="63">
        <v>1170.6999999992499</v>
      </c>
      <c r="P329" s="64">
        <f t="shared" si="5"/>
        <v>0</v>
      </c>
      <c r="Q329" s="61">
        <v>43740</v>
      </c>
      <c r="R329" s="65"/>
      <c r="S329" s="65">
        <v>0</v>
      </c>
      <c r="T329" s="11"/>
      <c r="U329" s="66"/>
      <c r="V329" s="67"/>
      <c r="W329" s="66"/>
      <c r="X329" s="67"/>
      <c r="Y329" s="66"/>
      <c r="Z329" s="67"/>
      <c r="AA329" s="66"/>
      <c r="AB329" s="67"/>
      <c r="AC329" s="66"/>
      <c r="AD329" s="67"/>
      <c r="AE329" s="66"/>
      <c r="AF329" s="68"/>
      <c r="AG329" s="66"/>
      <c r="AH329" s="67"/>
      <c r="AI329" s="66"/>
      <c r="AJ329" s="67"/>
      <c r="AK329" s="66"/>
      <c r="AL329" s="66"/>
      <c r="AM329" s="67"/>
      <c r="AN329" s="11"/>
      <c r="AO329" s="69">
        <v>0</v>
      </c>
      <c r="AP329" s="69">
        <v>0</v>
      </c>
      <c r="AQ329" s="69">
        <v>0</v>
      </c>
      <c r="AR329" s="69">
        <v>0</v>
      </c>
      <c r="AS329" s="70"/>
      <c r="AT329" s="70"/>
      <c r="AU329" s="70"/>
      <c r="AV329" s="71"/>
      <c r="AW329" s="11"/>
      <c r="AX329" s="72"/>
      <c r="AY329" s="73"/>
      <c r="AZ329" s="73"/>
      <c r="BA329" s="73"/>
      <c r="BB329" s="64"/>
      <c r="BC329" s="74">
        <v>0</v>
      </c>
      <c r="BD329" s="61">
        <v>43656</v>
      </c>
      <c r="BE329" s="61"/>
      <c r="BF329" s="70"/>
      <c r="BG329" s="61"/>
      <c r="BH329" s="11"/>
    </row>
    <row r="330" spans="1:60" x14ac:dyDescent="0.3">
      <c r="A330" s="11"/>
      <c r="B330" s="56" t="s">
        <v>1156</v>
      </c>
      <c r="C330" s="56" t="s">
        <v>1101</v>
      </c>
      <c r="D330" s="56" t="s">
        <v>1095</v>
      </c>
      <c r="E330" s="57" t="s">
        <v>1092</v>
      </c>
      <c r="F330" s="57" t="s">
        <v>315</v>
      </c>
      <c r="G330" s="58" t="s">
        <v>200</v>
      </c>
      <c r="H330" s="59" t="s">
        <v>142</v>
      </c>
      <c r="I330" s="60" t="s">
        <v>29</v>
      </c>
      <c r="J330" s="60" t="s">
        <v>1102</v>
      </c>
      <c r="K330" s="11"/>
      <c r="L330" s="61">
        <v>43740</v>
      </c>
      <c r="M330" s="62"/>
      <c r="N330" s="63"/>
      <c r="O330" s="63">
        <v>4628.0978000015002</v>
      </c>
      <c r="P330" s="64">
        <f t="shared" si="5"/>
        <v>0</v>
      </c>
      <c r="Q330" s="61">
        <v>43740</v>
      </c>
      <c r="R330" s="65"/>
      <c r="S330" s="65">
        <v>55.964032786905797</v>
      </c>
      <c r="T330" s="11"/>
      <c r="U330" s="66"/>
      <c r="V330" s="67"/>
      <c r="W330" s="66"/>
      <c r="X330" s="67"/>
      <c r="Y330" s="66"/>
      <c r="Z330" s="67"/>
      <c r="AA330" s="66"/>
      <c r="AB330" s="67"/>
      <c r="AC330" s="66"/>
      <c r="AD330" s="67"/>
      <c r="AE330" s="66"/>
      <c r="AF330" s="68"/>
      <c r="AG330" s="66"/>
      <c r="AH330" s="67"/>
      <c r="AI330" s="66"/>
      <c r="AJ330" s="67"/>
      <c r="AK330" s="66"/>
      <c r="AL330" s="66"/>
      <c r="AM330" s="67"/>
      <c r="AN330" s="11"/>
      <c r="AO330" s="69">
        <v>1.7837465711636499E-3</v>
      </c>
      <c r="AP330" s="69">
        <v>-5.1575392990344004E-4</v>
      </c>
      <c r="AQ330" s="69">
        <v>4.1944068088923796E-3</v>
      </c>
      <c r="AR330" s="69">
        <v>4.2657737503759601E-4</v>
      </c>
      <c r="AS330" s="70"/>
      <c r="AT330" s="70"/>
      <c r="AU330" s="70"/>
      <c r="AV330" s="71"/>
      <c r="AW330" s="11"/>
      <c r="AX330" s="72"/>
      <c r="AY330" s="73"/>
      <c r="AZ330" s="73"/>
      <c r="BA330" s="73"/>
      <c r="BB330" s="64"/>
      <c r="BC330" s="74">
        <v>-6.5803236853639605E-2</v>
      </c>
      <c r="BD330" s="61">
        <v>43720</v>
      </c>
      <c r="BE330" s="61">
        <v>43725</v>
      </c>
      <c r="BF330" s="70">
        <v>7</v>
      </c>
      <c r="BG330" s="61">
        <v>43731</v>
      </c>
      <c r="BH330" s="11"/>
    </row>
    <row r="331" spans="1:60" x14ac:dyDescent="0.3">
      <c r="A331" s="11"/>
      <c r="B331" s="56" t="s">
        <v>1159</v>
      </c>
      <c r="C331" s="56" t="s">
        <v>1104</v>
      </c>
      <c r="D331" s="56" t="s">
        <v>1105</v>
      </c>
      <c r="E331" s="57" t="s">
        <v>1079</v>
      </c>
      <c r="F331" s="57" t="s">
        <v>315</v>
      </c>
      <c r="G331" s="58" t="s">
        <v>215</v>
      </c>
      <c r="H331" s="59" t="s">
        <v>216</v>
      </c>
      <c r="I331" s="60" t="s">
        <v>29</v>
      </c>
      <c r="J331" s="60" t="s">
        <v>1</v>
      </c>
      <c r="K331" s="11"/>
      <c r="L331" s="61">
        <v>44021</v>
      </c>
      <c r="M331" s="62">
        <v>1003.70179999992</v>
      </c>
      <c r="N331" s="63">
        <v>1003.70179999992</v>
      </c>
      <c r="O331" s="63"/>
      <c r="P331" s="64" t="str">
        <f t="shared" si="5"/>
        <v/>
      </c>
      <c r="Q331" s="61"/>
      <c r="R331" s="65">
        <v>999166.18799999997</v>
      </c>
      <c r="S331" s="65"/>
      <c r="T331" s="11"/>
      <c r="U331" s="66">
        <v>-1.82192237843992E-4</v>
      </c>
      <c r="V331" s="67">
        <v>3.6439915301343699</v>
      </c>
      <c r="W331" s="66">
        <v>4.1533558032824701E-4</v>
      </c>
      <c r="X331" s="67">
        <v>2.3199121066682</v>
      </c>
      <c r="Y331" s="66"/>
      <c r="Z331" s="67"/>
      <c r="AA331" s="66"/>
      <c r="AB331" s="67"/>
      <c r="AC331" s="66"/>
      <c r="AD331" s="67"/>
      <c r="AE331" s="66"/>
      <c r="AF331" s="68"/>
      <c r="AG331" s="66">
        <v>9.2665588454110494E-5</v>
      </c>
      <c r="AH331" s="67">
        <v>-1.8322391770198001</v>
      </c>
      <c r="AI331" s="66"/>
      <c r="AJ331" s="67"/>
      <c r="AK331" s="66">
        <v>3.7018000002717599E-3</v>
      </c>
      <c r="AL331" s="66">
        <v>1.8067650069497201E-2</v>
      </c>
      <c r="AM331" s="67">
        <v>-2.9962657745272701</v>
      </c>
      <c r="AN331" s="11"/>
      <c r="AO331" s="69">
        <v>4.0775855632091401E-4</v>
      </c>
      <c r="AP331" s="69">
        <v>-2.00630901417753E-4</v>
      </c>
      <c r="AQ331" s="69">
        <v>2.6051641561935001E-3</v>
      </c>
      <c r="AR331" s="69">
        <v>9.2665588454110494E-5</v>
      </c>
      <c r="AS331" s="70"/>
      <c r="AT331" s="70"/>
      <c r="AU331" s="70"/>
      <c r="AV331" s="71"/>
      <c r="AW331" s="11"/>
      <c r="AX331" s="72"/>
      <c r="AY331" s="73"/>
      <c r="AZ331" s="73"/>
      <c r="BA331" s="73"/>
      <c r="BB331" s="64"/>
      <c r="BC331" s="74">
        <v>-3.22402170593818E-2</v>
      </c>
      <c r="BD331" s="61">
        <v>44019</v>
      </c>
      <c r="BE331" s="61">
        <v>44021</v>
      </c>
      <c r="BF331" s="70"/>
      <c r="BG331" s="61"/>
      <c r="BH331" s="11"/>
    </row>
    <row r="332" spans="1:60" x14ac:dyDescent="0.3">
      <c r="A332" s="11"/>
      <c r="B332" s="56" t="s">
        <v>1162</v>
      </c>
      <c r="C332" s="56" t="s">
        <v>1107</v>
      </c>
      <c r="D332" s="56" t="s">
        <v>1105</v>
      </c>
      <c r="E332" s="57" t="s">
        <v>73</v>
      </c>
      <c r="F332" s="57" t="s">
        <v>315</v>
      </c>
      <c r="G332" s="58" t="s">
        <v>215</v>
      </c>
      <c r="H332" s="59" t="s">
        <v>216</v>
      </c>
      <c r="I332" s="60" t="s">
        <v>29</v>
      </c>
      <c r="J332" s="60" t="s">
        <v>1108</v>
      </c>
      <c r="K332" s="11"/>
      <c r="L332" s="61">
        <v>44021</v>
      </c>
      <c r="M332" s="62">
        <v>1951.1922999993001</v>
      </c>
      <c r="N332" s="63">
        <v>1951.1922999993001</v>
      </c>
      <c r="O332" s="63">
        <v>1951.80010000058</v>
      </c>
      <c r="P332" s="64">
        <f t="shared" si="5"/>
        <v>0.99968859515824404</v>
      </c>
      <c r="Q332" s="61">
        <v>44019</v>
      </c>
      <c r="R332" s="65">
        <v>2622497.0980000002</v>
      </c>
      <c r="S332" s="65">
        <v>2724224.75190234</v>
      </c>
      <c r="T332" s="11"/>
      <c r="U332" s="66">
        <v>-1.7668124291958501E-4</v>
      </c>
      <c r="V332" s="67">
        <v>3.6445426296268102</v>
      </c>
      <c r="W332" s="66">
        <v>5.7936604571295902E-4</v>
      </c>
      <c r="X332" s="67">
        <v>2.3363151532066699</v>
      </c>
      <c r="Y332" s="66">
        <v>1.68264809926768E-2</v>
      </c>
      <c r="Z332" s="67">
        <v>19.366585711482902</v>
      </c>
      <c r="AA332" s="66">
        <v>2.75815520999458E-2</v>
      </c>
      <c r="AB332" s="67">
        <v>22.9833433612948</v>
      </c>
      <c r="AC332" s="66">
        <v>6.0146605292175102E-2</v>
      </c>
      <c r="AD332" s="67">
        <v>30.300625789444901</v>
      </c>
      <c r="AE332" s="66">
        <v>8.9672066164057498E-2</v>
      </c>
      <c r="AF332" s="68">
        <v>25.914894228131701</v>
      </c>
      <c r="AG332" s="66">
        <v>1.4183084022079099E-4</v>
      </c>
      <c r="AH332" s="67">
        <v>-1.82732265184313</v>
      </c>
      <c r="AI332" s="66">
        <v>1.8022757427388601E-2</v>
      </c>
      <c r="AJ332" s="67">
        <v>15.4930182237003</v>
      </c>
      <c r="AK332" s="66">
        <v>0.50256986511521995</v>
      </c>
      <c r="AL332" s="66">
        <v>3.5665186225742197E-2</v>
      </c>
      <c r="AM332" s="67">
        <v>-2.69393909856444</v>
      </c>
      <c r="AN332" s="11"/>
      <c r="AO332" s="69">
        <v>2.8130212594987799E-3</v>
      </c>
      <c r="AP332" s="69">
        <v>-1.8596872359921701E-3</v>
      </c>
      <c r="AQ332" s="69">
        <v>7.5975577037752399E-3</v>
      </c>
      <c r="AR332" s="69">
        <v>-5.1346344207559003E-4</v>
      </c>
      <c r="AS332" s="70">
        <v>10</v>
      </c>
      <c r="AT332" s="70">
        <v>2</v>
      </c>
      <c r="AU332" s="70">
        <v>7</v>
      </c>
      <c r="AV332" s="71">
        <v>5</v>
      </c>
      <c r="AW332" s="11"/>
      <c r="AX332" s="72">
        <v>6.8404476844170902E-3</v>
      </c>
      <c r="AY332" s="73">
        <v>-0.25045680608854998</v>
      </c>
      <c r="AZ332" s="73">
        <v>0.62156552280975996</v>
      </c>
      <c r="BA332" s="73">
        <v>-0.38277141035678097</v>
      </c>
      <c r="BB332" s="64">
        <v>7.0691459942622697E-4</v>
      </c>
      <c r="BC332" s="74">
        <v>-0.41363873417549302</v>
      </c>
      <c r="BD332" s="61">
        <v>43753</v>
      </c>
      <c r="BE332" s="61">
        <v>43783</v>
      </c>
      <c r="BF332" s="70">
        <v>57</v>
      </c>
      <c r="BG332" s="61">
        <v>43832</v>
      </c>
      <c r="BH332" s="11"/>
    </row>
    <row r="333" spans="1:60" x14ac:dyDescent="0.3">
      <c r="A333" s="11"/>
      <c r="B333" s="56" t="s">
        <v>1165</v>
      </c>
      <c r="C333" s="56" t="s">
        <v>1110</v>
      </c>
      <c r="D333" s="56" t="s">
        <v>1105</v>
      </c>
      <c r="E333" s="57" t="s">
        <v>323</v>
      </c>
      <c r="F333" s="57" t="s">
        <v>315</v>
      </c>
      <c r="G333" s="58" t="s">
        <v>215</v>
      </c>
      <c r="H333" s="59" t="s">
        <v>216</v>
      </c>
      <c r="I333" s="60" t="s">
        <v>29</v>
      </c>
      <c r="J333" s="60" t="s">
        <v>1111</v>
      </c>
      <c r="K333" s="11"/>
      <c r="L333" s="61">
        <v>44021</v>
      </c>
      <c r="M333" s="62">
        <v>1042.40000000037</v>
      </c>
      <c r="N333" s="63">
        <v>1042.40000000037</v>
      </c>
      <c r="O333" s="63">
        <v>1042.40000000037</v>
      </c>
      <c r="P333" s="64">
        <f t="shared" si="5"/>
        <v>1</v>
      </c>
      <c r="Q333" s="61">
        <v>44021</v>
      </c>
      <c r="R333" s="65">
        <v>0</v>
      </c>
      <c r="S333" s="65">
        <v>76430.688183227496</v>
      </c>
      <c r="T333" s="11"/>
      <c r="U333" s="66">
        <v>0</v>
      </c>
      <c r="V333" s="67">
        <v>3.66221075391877</v>
      </c>
      <c r="W333" s="66">
        <v>0</v>
      </c>
      <c r="X333" s="67">
        <v>2.27837854863537</v>
      </c>
      <c r="Y333" s="66">
        <v>0</v>
      </c>
      <c r="Z333" s="67">
        <v>17.6839376122225</v>
      </c>
      <c r="AA333" s="66">
        <v>2.3552078000648202E-3</v>
      </c>
      <c r="AB333" s="67">
        <v>20.460708931292199</v>
      </c>
      <c r="AC333" s="66">
        <v>1.58866783476697E-2</v>
      </c>
      <c r="AD333" s="67">
        <v>25.874633094994401</v>
      </c>
      <c r="AE333" s="66"/>
      <c r="AF333" s="68"/>
      <c r="AG333" s="66">
        <v>0</v>
      </c>
      <c r="AH333" s="67">
        <v>-1.84150573586521</v>
      </c>
      <c r="AI333" s="66">
        <v>0</v>
      </c>
      <c r="AJ333" s="67">
        <v>13.6907424809615</v>
      </c>
      <c r="AK333" s="66">
        <v>4.24000000002707E-2</v>
      </c>
      <c r="AL333" s="66">
        <v>1.5393909221529599E-2</v>
      </c>
      <c r="AM333" s="67">
        <v>24.146467728947801</v>
      </c>
      <c r="AN333" s="11"/>
      <c r="AO333" s="69">
        <v>8.34079693959211E-4</v>
      </c>
      <c r="AP333" s="69">
        <v>-2.1532749997277299E-5</v>
      </c>
      <c r="AQ333" s="69">
        <v>0</v>
      </c>
      <c r="AR333" s="69">
        <v>0</v>
      </c>
      <c r="AS333" s="70">
        <v>0</v>
      </c>
      <c r="AT333" s="70">
        <v>0</v>
      </c>
      <c r="AU333" s="70">
        <v>7</v>
      </c>
      <c r="AV333" s="71">
        <v>5</v>
      </c>
      <c r="AW333" s="11"/>
      <c r="AX333" s="72">
        <v>1.03269515022589E-3</v>
      </c>
      <c r="AY333" s="73">
        <v>-24.861059097427599</v>
      </c>
      <c r="AZ333" s="73">
        <v>0.53396236522530705</v>
      </c>
      <c r="BA333" s="73">
        <v>-14.9398868479038</v>
      </c>
      <c r="BB333" s="64">
        <v>1.06722187745731E-4</v>
      </c>
      <c r="BC333" s="74">
        <v>-2.1532750171289199E-3</v>
      </c>
      <c r="BD333" s="61">
        <v>43656</v>
      </c>
      <c r="BE333" s="61">
        <v>43657</v>
      </c>
      <c r="BF333" s="70">
        <v>2</v>
      </c>
      <c r="BG333" s="61">
        <v>43658</v>
      </c>
      <c r="BH333" s="11"/>
    </row>
    <row r="334" spans="1:60" x14ac:dyDescent="0.3">
      <c r="A334" s="11"/>
      <c r="B334" s="56" t="s">
        <v>1174</v>
      </c>
      <c r="C334" s="56" t="s">
        <v>1113</v>
      </c>
      <c r="D334" s="56" t="s">
        <v>1105</v>
      </c>
      <c r="E334" s="57" t="s">
        <v>1114</v>
      </c>
      <c r="F334" s="57" t="s">
        <v>315</v>
      </c>
      <c r="G334" s="58" t="s">
        <v>215</v>
      </c>
      <c r="H334" s="59" t="s">
        <v>216</v>
      </c>
      <c r="I334" s="60" t="s">
        <v>29</v>
      </c>
      <c r="J334" s="60" t="s">
        <v>1</v>
      </c>
      <c r="K334" s="11"/>
      <c r="L334" s="61">
        <v>44021</v>
      </c>
      <c r="M334" s="62">
        <v>1004.04519999959</v>
      </c>
      <c r="N334" s="63">
        <v>1004.04519999959</v>
      </c>
      <c r="O334" s="63"/>
      <c r="P334" s="64" t="str">
        <f t="shared" si="5"/>
        <v/>
      </c>
      <c r="Q334" s="61"/>
      <c r="R334" s="65">
        <v>1338853.9580000001</v>
      </c>
      <c r="S334" s="65"/>
      <c r="T334" s="11"/>
      <c r="U334" s="66">
        <v>-1.7944178671314099E-4</v>
      </c>
      <c r="V334" s="67">
        <v>3.6442665752474599</v>
      </c>
      <c r="W334" s="66">
        <v>4.9733639571058997E-4</v>
      </c>
      <c r="X334" s="67">
        <v>2.32811218820643</v>
      </c>
      <c r="Y334" s="66"/>
      <c r="Z334" s="67"/>
      <c r="AA334" s="66"/>
      <c r="AB334" s="67"/>
      <c r="AC334" s="66"/>
      <c r="AD334" s="67"/>
      <c r="AE334" s="66"/>
      <c r="AF334" s="68"/>
      <c r="AG334" s="66">
        <v>1.1713991989381601E-4</v>
      </c>
      <c r="AH334" s="67">
        <v>-1.82979174387583</v>
      </c>
      <c r="AI334" s="66"/>
      <c r="AJ334" s="67"/>
      <c r="AK334" s="66">
        <v>4.04519999938202E-3</v>
      </c>
      <c r="AL334" s="66">
        <v>1.9018104305359902E-2</v>
      </c>
      <c r="AM334" s="67">
        <v>-9.1867587285378196</v>
      </c>
      <c r="AN334" s="11"/>
      <c r="AO334" s="69">
        <v>4.1043474811885999E-4</v>
      </c>
      <c r="AP334" s="69">
        <v>-1.9788270401477299E-4</v>
      </c>
      <c r="AQ334" s="69">
        <v>2.6900440279860002E-3</v>
      </c>
      <c r="AR334" s="69">
        <v>1.1713991989381601E-4</v>
      </c>
      <c r="AS334" s="70"/>
      <c r="AT334" s="70"/>
      <c r="AU334" s="70"/>
      <c r="AV334" s="71"/>
      <c r="AW334" s="11"/>
      <c r="AX334" s="72"/>
      <c r="AY334" s="73"/>
      <c r="AZ334" s="73"/>
      <c r="BA334" s="73"/>
      <c r="BB334" s="64"/>
      <c r="BC334" s="74">
        <v>-3.1691713248449098E-2</v>
      </c>
      <c r="BD334" s="61">
        <v>44019</v>
      </c>
      <c r="BE334" s="61">
        <v>44021</v>
      </c>
      <c r="BF334" s="70"/>
      <c r="BG334" s="61"/>
      <c r="BH334" s="11"/>
    </row>
    <row r="335" spans="1:60" x14ac:dyDescent="0.3">
      <c r="A335" s="11"/>
      <c r="B335" s="56" t="s">
        <v>1178</v>
      </c>
      <c r="C335" s="56" t="s">
        <v>1116</v>
      </c>
      <c r="D335" s="56" t="s">
        <v>1105</v>
      </c>
      <c r="E335" s="57" t="s">
        <v>330</v>
      </c>
      <c r="F335" s="57" t="s">
        <v>315</v>
      </c>
      <c r="G335" s="58" t="s">
        <v>215</v>
      </c>
      <c r="H335" s="59" t="s">
        <v>216</v>
      </c>
      <c r="I335" s="60" t="s">
        <v>29</v>
      </c>
      <c r="J335" s="60" t="s">
        <v>1117</v>
      </c>
      <c r="K335" s="11"/>
      <c r="L335" s="61">
        <v>44021</v>
      </c>
      <c r="M335" s="62">
        <v>1776.73440000042</v>
      </c>
      <c r="N335" s="63">
        <v>1776.73440000042</v>
      </c>
      <c r="O335" s="63">
        <v>1777.3219000008</v>
      </c>
      <c r="P335" s="64">
        <f t="shared" si="5"/>
        <v>0.99966944648553546</v>
      </c>
      <c r="Q335" s="61">
        <v>44019</v>
      </c>
      <c r="R335" s="65">
        <v>150475281.787</v>
      </c>
      <c r="S335" s="65">
        <v>103523074.258875</v>
      </c>
      <c r="T335" s="11"/>
      <c r="U335" s="66">
        <v>-1.86262137503945E-4</v>
      </c>
      <c r="V335" s="67">
        <v>3.64358454016838</v>
      </c>
      <c r="W335" s="66">
        <v>2.9236324007797499E-4</v>
      </c>
      <c r="X335" s="67">
        <v>2.3076148726431698</v>
      </c>
      <c r="Y335" s="66">
        <v>1.50582434598618E-2</v>
      </c>
      <c r="Z335" s="67">
        <v>19.189761958201402</v>
      </c>
      <c r="AA335" s="66">
        <v>2.3986536914890201E-2</v>
      </c>
      <c r="AB335" s="67">
        <v>22.623841842781999</v>
      </c>
      <c r="AC335" s="66">
        <v>5.2746390145330203E-2</v>
      </c>
      <c r="AD335" s="67">
        <v>29.560604274767702</v>
      </c>
      <c r="AE335" s="66">
        <v>7.82643841903337E-2</v>
      </c>
      <c r="AF335" s="68">
        <v>24.774126030737499</v>
      </c>
      <c r="AG335" s="66">
        <v>5.5779597460059402E-5</v>
      </c>
      <c r="AH335" s="67">
        <v>-1.8359277761192101</v>
      </c>
      <c r="AI335" s="66">
        <v>1.6164986265721399E-2</v>
      </c>
      <c r="AJ335" s="67">
        <v>15.3072411075409</v>
      </c>
      <c r="AK335" s="66">
        <v>0.41543183577247</v>
      </c>
      <c r="AL335" s="66">
        <v>3.03537234594842E-2</v>
      </c>
      <c r="AM335" s="67">
        <v>-11.407742032839501</v>
      </c>
      <c r="AN335" s="11"/>
      <c r="AO335" s="69">
        <v>2.8034231472702201E-3</v>
      </c>
      <c r="AP335" s="69">
        <v>-1.8692323701543501E-3</v>
      </c>
      <c r="AQ335" s="69">
        <v>7.3085346120933502E-3</v>
      </c>
      <c r="AR335" s="69">
        <v>-8.00963650362974E-4</v>
      </c>
      <c r="AS335" s="70">
        <v>9</v>
      </c>
      <c r="AT335" s="70">
        <v>3</v>
      </c>
      <c r="AU335" s="70">
        <v>7</v>
      </c>
      <c r="AV335" s="71">
        <v>5</v>
      </c>
      <c r="AW335" s="11"/>
      <c r="AX335" s="72">
        <v>6.8304761247691198E-3</v>
      </c>
      <c r="AY335" s="73">
        <v>-0.729154962664325</v>
      </c>
      <c r="AZ335" s="73">
        <v>0.60967168280058104</v>
      </c>
      <c r="BA335" s="73">
        <v>-1.09343616835395</v>
      </c>
      <c r="BB335" s="64">
        <v>7.0587570445354705E-4</v>
      </c>
      <c r="BC335" s="74">
        <v>-0.44228684048493999</v>
      </c>
      <c r="BD335" s="61">
        <v>43753</v>
      </c>
      <c r="BE335" s="61">
        <v>43783</v>
      </c>
      <c r="BF335" s="70">
        <v>60</v>
      </c>
      <c r="BG335" s="61">
        <v>43837</v>
      </c>
      <c r="BH335" s="11"/>
    </row>
    <row r="336" spans="1:60" x14ac:dyDescent="0.3">
      <c r="A336" s="11"/>
      <c r="B336" s="56" t="s">
        <v>1182</v>
      </c>
      <c r="C336" s="56" t="s">
        <v>1119</v>
      </c>
      <c r="D336" s="56" t="s">
        <v>1105</v>
      </c>
      <c r="E336" s="57" t="s">
        <v>334</v>
      </c>
      <c r="F336" s="57" t="s">
        <v>315</v>
      </c>
      <c r="G336" s="58" t="s">
        <v>215</v>
      </c>
      <c r="H336" s="59" t="s">
        <v>216</v>
      </c>
      <c r="I336" s="60" t="s">
        <v>29</v>
      </c>
      <c r="J336" s="60" t="s">
        <v>1120</v>
      </c>
      <c r="K336" s="11"/>
      <c r="L336" s="61">
        <v>44021</v>
      </c>
      <c r="M336" s="62">
        <v>1261.7141999993501</v>
      </c>
      <c r="N336" s="63">
        <v>1261.7141999993501</v>
      </c>
      <c r="O336" s="63">
        <v>1261.7141999993501</v>
      </c>
      <c r="P336" s="64">
        <f t="shared" si="5"/>
        <v>1</v>
      </c>
      <c r="Q336" s="61">
        <v>44021</v>
      </c>
      <c r="R336" s="65">
        <v>0</v>
      </c>
      <c r="S336" s="65">
        <v>0</v>
      </c>
      <c r="T336" s="11"/>
      <c r="U336" s="66">
        <v>0</v>
      </c>
      <c r="V336" s="67">
        <v>3.66221075391877</v>
      </c>
      <c r="W336" s="66">
        <v>0</v>
      </c>
      <c r="X336" s="67">
        <v>2.27837854863537</v>
      </c>
      <c r="Y336" s="66">
        <v>0</v>
      </c>
      <c r="Z336" s="67">
        <v>17.6839376122225</v>
      </c>
      <c r="AA336" s="66">
        <v>0</v>
      </c>
      <c r="AB336" s="67">
        <v>20.225188151293001</v>
      </c>
      <c r="AC336" s="66">
        <v>0</v>
      </c>
      <c r="AD336" s="67">
        <v>24.2859652602347</v>
      </c>
      <c r="AE336" s="66">
        <v>5.92481754210894E-4</v>
      </c>
      <c r="AF336" s="68">
        <v>17.0069357871253</v>
      </c>
      <c r="AG336" s="66">
        <v>0</v>
      </c>
      <c r="AH336" s="67">
        <v>-1.84150573586521</v>
      </c>
      <c r="AI336" s="66">
        <v>0</v>
      </c>
      <c r="AJ336" s="67">
        <v>13.6907424809615</v>
      </c>
      <c r="AK336" s="66">
        <v>0.26171419999998802</v>
      </c>
      <c r="AL336" s="66">
        <v>2.6727694779765401E-2</v>
      </c>
      <c r="AM336" s="67">
        <v>30.124366169184199</v>
      </c>
      <c r="AN336" s="11"/>
      <c r="AO336" s="69">
        <v>0</v>
      </c>
      <c r="AP336" s="69">
        <v>0</v>
      </c>
      <c r="AQ336" s="69">
        <v>0</v>
      </c>
      <c r="AR336" s="69">
        <v>0</v>
      </c>
      <c r="AS336" s="70">
        <v>0</v>
      </c>
      <c r="AT336" s="70">
        <v>0</v>
      </c>
      <c r="AU336" s="70">
        <v>7</v>
      </c>
      <c r="AV336" s="71">
        <v>5</v>
      </c>
      <c r="AW336" s="11"/>
      <c r="AX336" s="72">
        <v>0</v>
      </c>
      <c r="AY336" s="73">
        <v>-115.357016523136</v>
      </c>
      <c r="AZ336" s="73">
        <v>0.52607977638217596</v>
      </c>
      <c r="BA336" s="73">
        <v>-15.9646500268718</v>
      </c>
      <c r="BB336" s="64">
        <v>0</v>
      </c>
      <c r="BC336" s="74">
        <v>0</v>
      </c>
      <c r="BD336" s="61">
        <v>43656</v>
      </c>
      <c r="BE336" s="61"/>
      <c r="BF336" s="70"/>
      <c r="BG336" s="61"/>
      <c r="BH336" s="11"/>
    </row>
    <row r="337" spans="1:60" x14ac:dyDescent="0.3">
      <c r="A337" s="11"/>
      <c r="B337" s="56" t="s">
        <v>1185</v>
      </c>
      <c r="C337" s="56" t="s">
        <v>1122</v>
      </c>
      <c r="D337" s="56" t="s">
        <v>1123</v>
      </c>
      <c r="E337" s="57" t="s">
        <v>34</v>
      </c>
      <c r="F337" s="57" t="s">
        <v>315</v>
      </c>
      <c r="G337" s="58" t="s">
        <v>200</v>
      </c>
      <c r="H337" s="59" t="s">
        <v>201</v>
      </c>
      <c r="I337" s="60" t="s">
        <v>29</v>
      </c>
      <c r="J337" s="60" t="s">
        <v>1124</v>
      </c>
      <c r="K337" s="11"/>
      <c r="L337" s="61">
        <v>44021</v>
      </c>
      <c r="M337" s="62">
        <v>5804.1696999967098</v>
      </c>
      <c r="N337" s="63">
        <v>5804.1696999967098</v>
      </c>
      <c r="O337" s="63">
        <v>5815.7848000004897</v>
      </c>
      <c r="P337" s="64">
        <f t="shared" si="5"/>
        <v>0.9980028318785491</v>
      </c>
      <c r="Q337" s="61">
        <v>43984</v>
      </c>
      <c r="R337" s="65">
        <v>17960.555</v>
      </c>
      <c r="S337" s="65">
        <v>17588.689374054</v>
      </c>
      <c r="T337" s="11"/>
      <c r="U337" s="66">
        <v>-1.34503053868684E-3</v>
      </c>
      <c r="V337" s="67">
        <v>3.5277077000500898</v>
      </c>
      <c r="W337" s="66">
        <v>5.8548433080431997E-3</v>
      </c>
      <c r="X337" s="67">
        <v>2.8638628794396901</v>
      </c>
      <c r="Y337" s="66">
        <v>2.1784858432511101E-2</v>
      </c>
      <c r="Z337" s="67">
        <v>19.862423455488202</v>
      </c>
      <c r="AA337" s="66">
        <v>4.3635584184812601E-2</v>
      </c>
      <c r="AB337" s="67">
        <v>24.5887465697888</v>
      </c>
      <c r="AC337" s="66">
        <v>0.106232220323436</v>
      </c>
      <c r="AD337" s="67">
        <v>34.909187292563701</v>
      </c>
      <c r="AE337" s="66"/>
      <c r="AF337" s="68"/>
      <c r="AG337" s="66">
        <v>1.1770213259296701E-3</v>
      </c>
      <c r="AH337" s="67">
        <v>-1.7238036032722399</v>
      </c>
      <c r="AI337" s="66">
        <v>2.5500667861706499E-2</v>
      </c>
      <c r="AJ337" s="67">
        <v>16.240809267124899</v>
      </c>
      <c r="AK337" s="66">
        <v>0.13807249019562701</v>
      </c>
      <c r="AL337" s="66">
        <v>5.0544015275590902E-2</v>
      </c>
      <c r="AM337" s="67">
        <v>40.445019488397499</v>
      </c>
      <c r="AN337" s="11"/>
      <c r="AO337" s="69">
        <v>1.51334014808526E-2</v>
      </c>
      <c r="AP337" s="69">
        <v>-2.1184242440540402E-2</v>
      </c>
      <c r="AQ337" s="69">
        <v>1.6704947265679899E-2</v>
      </c>
      <c r="AR337" s="69">
        <v>-1.4605190589463701E-2</v>
      </c>
      <c r="AS337" s="70">
        <v>7</v>
      </c>
      <c r="AT337" s="70">
        <v>5</v>
      </c>
      <c r="AU337" s="70">
        <v>7</v>
      </c>
      <c r="AV337" s="71">
        <v>5</v>
      </c>
      <c r="AW337" s="11"/>
      <c r="AX337" s="72">
        <v>3.6833491275356199E-2</v>
      </c>
      <c r="AY337" s="73">
        <v>0.40603112536246</v>
      </c>
      <c r="AZ337" s="73">
        <v>0.68432840676723605</v>
      </c>
      <c r="BA337" s="73">
        <v>0.52843081966420902</v>
      </c>
      <c r="BB337" s="64">
        <v>3.7953337545331999E-3</v>
      </c>
      <c r="BC337" s="74">
        <v>-5.2238049152874702</v>
      </c>
      <c r="BD337" s="61">
        <v>43747</v>
      </c>
      <c r="BE337" s="61">
        <v>43783</v>
      </c>
      <c r="BF337" s="70">
        <v>151</v>
      </c>
      <c r="BG337" s="61">
        <v>43958</v>
      </c>
      <c r="BH337" s="11"/>
    </row>
    <row r="338" spans="1:60" x14ac:dyDescent="0.3">
      <c r="A338" s="11"/>
      <c r="B338" s="56" t="s">
        <v>1188</v>
      </c>
      <c r="C338" s="56" t="s">
        <v>1126</v>
      </c>
      <c r="D338" s="56" t="s">
        <v>1123</v>
      </c>
      <c r="E338" s="57" t="s">
        <v>314</v>
      </c>
      <c r="F338" s="57" t="s">
        <v>315</v>
      </c>
      <c r="G338" s="58" t="s">
        <v>200</v>
      </c>
      <c r="H338" s="59" t="s">
        <v>201</v>
      </c>
      <c r="I338" s="60" t="s">
        <v>29</v>
      </c>
      <c r="J338" s="60" t="s">
        <v>1127</v>
      </c>
      <c r="K338" s="11"/>
      <c r="L338" s="61">
        <v>44021</v>
      </c>
      <c r="M338" s="62">
        <v>1497.9944000001999</v>
      </c>
      <c r="N338" s="63">
        <v>1497.9944000001999</v>
      </c>
      <c r="O338" s="63">
        <v>1502.22430000082</v>
      </c>
      <c r="P338" s="64">
        <f t="shared" si="5"/>
        <v>0.99718424205984568</v>
      </c>
      <c r="Q338" s="61">
        <v>43984</v>
      </c>
      <c r="R338" s="65">
        <v>22449896.017000001</v>
      </c>
      <c r="S338" s="65">
        <v>34124454.973562501</v>
      </c>
      <c r="T338" s="11"/>
      <c r="U338" s="66">
        <v>-1.3671588021679801E-3</v>
      </c>
      <c r="V338" s="67">
        <v>3.52549487370197</v>
      </c>
      <c r="W338" s="66">
        <v>5.1857849284715502E-3</v>
      </c>
      <c r="X338" s="67">
        <v>2.7969570414825302</v>
      </c>
      <c r="Y338" s="66">
        <v>1.7669609405857E-2</v>
      </c>
      <c r="Z338" s="67">
        <v>19.450898552808201</v>
      </c>
      <c r="AA338" s="66">
        <v>3.5188596795705997E-2</v>
      </c>
      <c r="AB338" s="67">
        <v>23.744047830870802</v>
      </c>
      <c r="AC338" s="66">
        <v>8.8409478325047502E-2</v>
      </c>
      <c r="AD338" s="67">
        <v>33.1269130927394</v>
      </c>
      <c r="AE338" s="66">
        <v>0.12104871880554099</v>
      </c>
      <c r="AF338" s="68">
        <v>29.052559492265601</v>
      </c>
      <c r="AG338" s="66">
        <v>9.7739326156443007E-4</v>
      </c>
      <c r="AH338" s="67">
        <v>-1.7437664097087699</v>
      </c>
      <c r="AI338" s="66">
        <v>2.1166724836803E-2</v>
      </c>
      <c r="AJ338" s="67">
        <v>15.807414964641801</v>
      </c>
      <c r="AK338" s="66">
        <v>0.49799440000089801</v>
      </c>
      <c r="AL338" s="66">
        <v>4.6920751210564E-2</v>
      </c>
      <c r="AM338" s="67">
        <v>53.752386169275297</v>
      </c>
      <c r="AN338" s="11"/>
      <c r="AO338" s="69">
        <v>1.5110909949726199E-2</v>
      </c>
      <c r="AP338" s="69">
        <v>-2.1206058444477101E-2</v>
      </c>
      <c r="AQ338" s="69">
        <v>1.6006307754651099E-2</v>
      </c>
      <c r="AR338" s="69">
        <v>-1.5284263723515301E-2</v>
      </c>
      <c r="AS338" s="70">
        <v>7</v>
      </c>
      <c r="AT338" s="70">
        <v>5</v>
      </c>
      <c r="AU338" s="70">
        <v>7</v>
      </c>
      <c r="AV338" s="71">
        <v>5</v>
      </c>
      <c r="AW338" s="11"/>
      <c r="AX338" s="72">
        <v>3.6813255317356401E-2</v>
      </c>
      <c r="AY338" s="73">
        <v>0.19639547569204299</v>
      </c>
      <c r="AZ338" s="73">
        <v>0.65614902618835902</v>
      </c>
      <c r="BA338" s="73">
        <v>0.25437355444728399</v>
      </c>
      <c r="BB338" s="64">
        <v>3.7931468923852701E-3</v>
      </c>
      <c r="BC338" s="74">
        <v>-5.2996576566220002</v>
      </c>
      <c r="BD338" s="61">
        <v>43747</v>
      </c>
      <c r="BE338" s="61">
        <v>43783</v>
      </c>
      <c r="BF338" s="70">
        <v>156</v>
      </c>
      <c r="BG338" s="61">
        <v>43965</v>
      </c>
      <c r="BH338" s="11"/>
    </row>
    <row r="339" spans="1:60" x14ac:dyDescent="0.3">
      <c r="A339" s="11"/>
      <c r="B339" s="56" t="s">
        <v>1192</v>
      </c>
      <c r="C339" s="56" t="s">
        <v>1129</v>
      </c>
      <c r="D339" s="56" t="s">
        <v>1123</v>
      </c>
      <c r="E339" s="57" t="s">
        <v>73</v>
      </c>
      <c r="F339" s="57" t="s">
        <v>315</v>
      </c>
      <c r="G339" s="58" t="s">
        <v>200</v>
      </c>
      <c r="H339" s="59" t="s">
        <v>201</v>
      </c>
      <c r="I339" s="60" t="s">
        <v>29</v>
      </c>
      <c r="J339" s="60" t="s">
        <v>1130</v>
      </c>
      <c r="K339" s="11"/>
      <c r="L339" s="61">
        <v>44021</v>
      </c>
      <c r="M339" s="62">
        <v>6868.1085999980596</v>
      </c>
      <c r="N339" s="63">
        <v>6868.1085999980596</v>
      </c>
      <c r="O339" s="63">
        <v>6886.1794999986896</v>
      </c>
      <c r="P339" s="64">
        <f t="shared" si="5"/>
        <v>0.9973757727342667</v>
      </c>
      <c r="Q339" s="61">
        <v>43984</v>
      </c>
      <c r="R339" s="65">
        <v>9153686.3129999992</v>
      </c>
      <c r="S339" s="65">
        <v>12854578.4914375</v>
      </c>
      <c r="T339" s="11"/>
      <c r="U339" s="66">
        <v>-1.3619532546727E-3</v>
      </c>
      <c r="V339" s="67">
        <v>3.5260154284515002</v>
      </c>
      <c r="W339" s="66">
        <v>5.34237045940245E-3</v>
      </c>
      <c r="X339" s="67">
        <v>2.8126155945756199</v>
      </c>
      <c r="Y339" s="66">
        <v>1.86315865066717E-2</v>
      </c>
      <c r="Z339" s="67">
        <v>19.547096262889699</v>
      </c>
      <c r="AA339" s="66">
        <v>3.71599566351506E-2</v>
      </c>
      <c r="AB339" s="67">
        <v>23.941183814807999</v>
      </c>
      <c r="AC339" s="66">
        <v>9.2556145171401996E-2</v>
      </c>
      <c r="AD339" s="67">
        <v>33.541579777374899</v>
      </c>
      <c r="AE339" s="66">
        <v>0.12747169389695001</v>
      </c>
      <c r="AF339" s="68">
        <v>29.694857001420999</v>
      </c>
      <c r="AG339" s="66">
        <v>1.0241825420962401E-3</v>
      </c>
      <c r="AH339" s="67">
        <v>-1.7390874816555899</v>
      </c>
      <c r="AI339" s="66">
        <v>2.2179789830261101E-2</v>
      </c>
      <c r="AJ339" s="67">
        <v>15.9087214639876</v>
      </c>
      <c r="AK339" s="66">
        <v>0.55386369292333304</v>
      </c>
      <c r="AL339" s="66">
        <v>5.12794377882528E-2</v>
      </c>
      <c r="AM339" s="67">
        <v>59.339315461518702</v>
      </c>
      <c r="AN339" s="11"/>
      <c r="AO339" s="69">
        <v>1.51161672165472E-2</v>
      </c>
      <c r="AP339" s="69">
        <v>-2.1200948141086001E-2</v>
      </c>
      <c r="AQ339" s="69">
        <v>1.6169860258742098E-2</v>
      </c>
      <c r="AR339" s="69">
        <v>-1.51253313479174E-2</v>
      </c>
      <c r="AS339" s="70">
        <v>7</v>
      </c>
      <c r="AT339" s="70">
        <v>5</v>
      </c>
      <c r="AU339" s="70">
        <v>7</v>
      </c>
      <c r="AV339" s="71">
        <v>5</v>
      </c>
      <c r="AW339" s="11"/>
      <c r="AX339" s="72">
        <v>3.68178025966336E-2</v>
      </c>
      <c r="AY339" s="73">
        <v>0.245349575550563</v>
      </c>
      <c r="AZ339" s="73">
        <v>0.66272707118696395</v>
      </c>
      <c r="BA339" s="73">
        <v>0.318138628578708</v>
      </c>
      <c r="BB339" s="64">
        <v>3.7936391263974699E-3</v>
      </c>
      <c r="BC339" s="74">
        <v>-5.2819093333891898</v>
      </c>
      <c r="BD339" s="61">
        <v>43747</v>
      </c>
      <c r="BE339" s="61">
        <v>43783</v>
      </c>
      <c r="BF339" s="70">
        <v>154</v>
      </c>
      <c r="BG339" s="61">
        <v>43963</v>
      </c>
      <c r="BH339" s="11"/>
    </row>
    <row r="340" spans="1:60" x14ac:dyDescent="0.3">
      <c r="A340" s="11"/>
      <c r="B340" s="56" t="s">
        <v>1195</v>
      </c>
      <c r="C340" s="56" t="s">
        <v>1132</v>
      </c>
      <c r="D340" s="56" t="s">
        <v>1123</v>
      </c>
      <c r="E340" s="57" t="s">
        <v>323</v>
      </c>
      <c r="F340" s="57" t="s">
        <v>315</v>
      </c>
      <c r="G340" s="58" t="s">
        <v>200</v>
      </c>
      <c r="H340" s="59" t="s">
        <v>201</v>
      </c>
      <c r="I340" s="60" t="s">
        <v>29</v>
      </c>
      <c r="J340" s="60" t="s">
        <v>1</v>
      </c>
      <c r="K340" s="11"/>
      <c r="L340" s="61">
        <v>44021</v>
      </c>
      <c r="M340" s="62">
        <v>1296.42469999939</v>
      </c>
      <c r="N340" s="63">
        <v>1296.42469999939</v>
      </c>
      <c r="O340" s="63">
        <v>1298.78490000032</v>
      </c>
      <c r="P340" s="64">
        <f t="shared" si="5"/>
        <v>0.99818276298028297</v>
      </c>
      <c r="Q340" s="61">
        <v>43984</v>
      </c>
      <c r="R340" s="65">
        <v>34643108.450999998</v>
      </c>
      <c r="S340" s="65">
        <v>97519411.73725</v>
      </c>
      <c r="T340" s="11"/>
      <c r="U340" s="66">
        <v>-1.34012302351039E-3</v>
      </c>
      <c r="V340" s="67">
        <v>3.52819845156773</v>
      </c>
      <c r="W340" s="66">
        <v>6.00183038659452E-3</v>
      </c>
      <c r="X340" s="67">
        <v>2.87856158729483</v>
      </c>
      <c r="Y340" s="66">
        <v>2.2691985777782999E-2</v>
      </c>
      <c r="Z340" s="67">
        <v>19.9531361900154</v>
      </c>
      <c r="AA340" s="66">
        <v>4.5501513826820897E-2</v>
      </c>
      <c r="AB340" s="67">
        <v>24.775339533982301</v>
      </c>
      <c r="AC340" s="66">
        <v>0.11018942481503501</v>
      </c>
      <c r="AD340" s="67">
        <v>35.304907741723603</v>
      </c>
      <c r="AE340" s="66">
        <v>0.154921315133834</v>
      </c>
      <c r="AF340" s="68">
        <v>32.439819125109402</v>
      </c>
      <c r="AG340" s="66">
        <v>1.22115143676638E-3</v>
      </c>
      <c r="AH340" s="67">
        <v>-1.7193905921885699</v>
      </c>
      <c r="AI340" s="66">
        <v>2.6456239229446499E-2</v>
      </c>
      <c r="AJ340" s="67">
        <v>16.336366403906101</v>
      </c>
      <c r="AK340" s="66">
        <v>0.296424699999916</v>
      </c>
      <c r="AL340" s="66">
        <v>5.0536003791421501E-2</v>
      </c>
      <c r="AM340" s="67">
        <v>26.4287261130521</v>
      </c>
      <c r="AN340" s="11"/>
      <c r="AO340" s="69">
        <v>1.51384342316305E-2</v>
      </c>
      <c r="AP340" s="69">
        <v>-2.1179494628995599E-2</v>
      </c>
      <c r="AQ340" s="69">
        <v>1.68586071522441E-2</v>
      </c>
      <c r="AR340" s="69">
        <v>-1.44558867023079E-2</v>
      </c>
      <c r="AS340" s="70">
        <v>7</v>
      </c>
      <c r="AT340" s="70">
        <v>5</v>
      </c>
      <c r="AU340" s="70">
        <v>7</v>
      </c>
      <c r="AV340" s="71">
        <v>5</v>
      </c>
      <c r="AW340" s="11"/>
      <c r="AX340" s="72">
        <v>3.6838287632381297E-2</v>
      </c>
      <c r="AY340" s="73">
        <v>0.45230477844870598</v>
      </c>
      <c r="AZ340" s="73">
        <v>0.69055289265725195</v>
      </c>
      <c r="BA340" s="73">
        <v>0.58927448838767305</v>
      </c>
      <c r="BB340" s="64">
        <v>3.7958505844335401E-3</v>
      </c>
      <c r="BC340" s="74">
        <v>-5.2071458304708402</v>
      </c>
      <c r="BD340" s="61">
        <v>43747</v>
      </c>
      <c r="BE340" s="61">
        <v>43783</v>
      </c>
      <c r="BF340" s="70">
        <v>151</v>
      </c>
      <c r="BG340" s="61">
        <v>43958</v>
      </c>
      <c r="BH340" s="11"/>
    </row>
    <row r="341" spans="1:60" x14ac:dyDescent="0.3">
      <c r="A341" s="11"/>
      <c r="B341" s="56" t="s">
        <v>1200</v>
      </c>
      <c r="C341" s="56" t="s">
        <v>1134</v>
      </c>
      <c r="D341" s="56" t="s">
        <v>1123</v>
      </c>
      <c r="E341" s="57" t="s">
        <v>326</v>
      </c>
      <c r="F341" s="57" t="s">
        <v>315</v>
      </c>
      <c r="G341" s="58" t="s">
        <v>200</v>
      </c>
      <c r="H341" s="59" t="s">
        <v>201</v>
      </c>
      <c r="I341" s="60" t="s">
        <v>29</v>
      </c>
      <c r="J341" s="60" t="s">
        <v>1135</v>
      </c>
      <c r="K341" s="11"/>
      <c r="L341" s="61">
        <v>44021</v>
      </c>
      <c r="M341" s="62">
        <v>1501.2570999991101</v>
      </c>
      <c r="N341" s="63">
        <v>1501.2570999991101</v>
      </c>
      <c r="O341" s="63">
        <v>1505.43539999984</v>
      </c>
      <c r="P341" s="64">
        <f t="shared" si="5"/>
        <v>0.997224523881443</v>
      </c>
      <c r="Q341" s="61">
        <v>43984</v>
      </c>
      <c r="R341" s="65">
        <v>22081505.078000002</v>
      </c>
      <c r="S341" s="65">
        <v>26393711.9945</v>
      </c>
      <c r="T341" s="11"/>
      <c r="U341" s="66">
        <v>-1.3660516087838899E-3</v>
      </c>
      <c r="V341" s="67">
        <v>3.52560559304038</v>
      </c>
      <c r="W341" s="66">
        <v>5.2187429337209297E-3</v>
      </c>
      <c r="X341" s="67">
        <v>2.8002528420074699</v>
      </c>
      <c r="Y341" s="66">
        <v>1.7872019190690501E-2</v>
      </c>
      <c r="Z341" s="67">
        <v>19.471139531291598</v>
      </c>
      <c r="AA341" s="66">
        <v>3.5603339823865099E-2</v>
      </c>
      <c r="AB341" s="67">
        <v>23.785522133693998</v>
      </c>
      <c r="AC341" s="66">
        <v>8.9281161273975201E-2</v>
      </c>
      <c r="AD341" s="67">
        <v>33.214081387617597</v>
      </c>
      <c r="AE341" s="66">
        <v>0.12239795553803599</v>
      </c>
      <c r="AF341" s="68">
        <v>29.187483165529599</v>
      </c>
      <c r="AG341" s="66">
        <v>9.8728050397767198E-4</v>
      </c>
      <c r="AH341" s="67">
        <v>-1.7427776854674399</v>
      </c>
      <c r="AI341" s="66">
        <v>2.1379923504355199E-2</v>
      </c>
      <c r="AJ341" s="67">
        <v>15.828734831404301</v>
      </c>
      <c r="AK341" s="66">
        <v>0.501257099998766</v>
      </c>
      <c r="AL341" s="66">
        <v>4.7179223398416098E-2</v>
      </c>
      <c r="AM341" s="67">
        <v>54.078656169062</v>
      </c>
      <c r="AN341" s="11"/>
      <c r="AO341" s="69">
        <v>1.51119965521502E-2</v>
      </c>
      <c r="AP341" s="69">
        <v>-2.1204980531365401E-2</v>
      </c>
      <c r="AQ341" s="69">
        <v>1.60406971917837E-2</v>
      </c>
      <c r="AR341" s="69">
        <v>-1.5250852702593E-2</v>
      </c>
      <c r="AS341" s="70">
        <v>7</v>
      </c>
      <c r="AT341" s="70">
        <v>5</v>
      </c>
      <c r="AU341" s="70">
        <v>7</v>
      </c>
      <c r="AV341" s="71">
        <v>5</v>
      </c>
      <c r="AW341" s="11"/>
      <c r="AX341" s="72">
        <v>3.6814168044329597E-2</v>
      </c>
      <c r="AY341" s="73">
        <v>0.20670090733892699</v>
      </c>
      <c r="AZ341" s="73">
        <v>0.65753345516986905</v>
      </c>
      <c r="BA341" s="73">
        <v>0.26778494016343801</v>
      </c>
      <c r="BB341" s="64">
        <v>3.7932458922568901E-3</v>
      </c>
      <c r="BC341" s="74">
        <v>-5.29591719119344</v>
      </c>
      <c r="BD341" s="61">
        <v>43747</v>
      </c>
      <c r="BE341" s="61">
        <v>43783</v>
      </c>
      <c r="BF341" s="70">
        <v>155</v>
      </c>
      <c r="BG341" s="61">
        <v>43964</v>
      </c>
      <c r="BH341" s="11"/>
    </row>
    <row r="342" spans="1:60" x14ac:dyDescent="0.3">
      <c r="A342" s="11"/>
      <c r="B342" s="56" t="s">
        <v>1203</v>
      </c>
      <c r="C342" s="56" t="s">
        <v>1137</v>
      </c>
      <c r="D342" s="56" t="s">
        <v>1123</v>
      </c>
      <c r="E342" s="57" t="s">
        <v>330</v>
      </c>
      <c r="F342" s="57" t="s">
        <v>315</v>
      </c>
      <c r="G342" s="58" t="s">
        <v>200</v>
      </c>
      <c r="H342" s="59" t="s">
        <v>201</v>
      </c>
      <c r="I342" s="60" t="s">
        <v>29</v>
      </c>
      <c r="J342" s="60" t="s">
        <v>1138</v>
      </c>
      <c r="K342" s="11"/>
      <c r="L342" s="61">
        <v>44021</v>
      </c>
      <c r="M342" s="62">
        <v>5625.6216000020504</v>
      </c>
      <c r="N342" s="63">
        <v>5625.6216000020504</v>
      </c>
      <c r="O342" s="63">
        <v>5646.0714000016496</v>
      </c>
      <c r="P342" s="64">
        <f t="shared" si="5"/>
        <v>0.99637804792911522</v>
      </c>
      <c r="Q342" s="61">
        <v>43984</v>
      </c>
      <c r="R342" s="65">
        <v>233010193.37799999</v>
      </c>
      <c r="S342" s="65">
        <v>315185041.54250002</v>
      </c>
      <c r="T342" s="11"/>
      <c r="U342" s="66">
        <v>-1.38895441978093E-3</v>
      </c>
      <c r="V342" s="67">
        <v>3.5233153119406802</v>
      </c>
      <c r="W342" s="66">
        <v>4.5268711073731503E-3</v>
      </c>
      <c r="X342" s="67">
        <v>2.7310656593726899</v>
      </c>
      <c r="Y342" s="66">
        <v>1.36290566497337E-2</v>
      </c>
      <c r="Z342" s="67">
        <v>19.046843277203202</v>
      </c>
      <c r="AA342" s="66">
        <v>2.6929055624350402E-2</v>
      </c>
      <c r="AB342" s="67">
        <v>22.918093713727998</v>
      </c>
      <c r="AC342" s="66">
        <v>7.1121644325103303E-2</v>
      </c>
      <c r="AD342" s="67">
        <v>31.398129692737701</v>
      </c>
      <c r="AE342" s="66">
        <v>9.4403452027181603E-2</v>
      </c>
      <c r="AF342" s="68">
        <v>26.3880328144296</v>
      </c>
      <c r="AG342" s="66">
        <v>7.8050475167401601E-4</v>
      </c>
      <c r="AH342" s="67">
        <v>-1.76345526069781</v>
      </c>
      <c r="AI342" s="66">
        <v>1.6912247187065101E-2</v>
      </c>
      <c r="AJ342" s="67">
        <v>15.3819671996753</v>
      </c>
      <c r="AK342" s="66">
        <v>0.40916383821226199</v>
      </c>
      <c r="AL342" s="66">
        <v>3.9684402783677797E-2</v>
      </c>
      <c r="AM342" s="67">
        <v>44.8693299904116</v>
      </c>
      <c r="AN342" s="11"/>
      <c r="AO342" s="69">
        <v>1.5088621841641701E-2</v>
      </c>
      <c r="AP342" s="69">
        <v>-2.1227496818937701E-2</v>
      </c>
      <c r="AQ342" s="69">
        <v>1.5318086923798499E-2</v>
      </c>
      <c r="AR342" s="69">
        <v>-1.595312117297E-2</v>
      </c>
      <c r="AS342" s="70">
        <v>7</v>
      </c>
      <c r="AT342" s="70">
        <v>5</v>
      </c>
      <c r="AU342" s="70">
        <v>7</v>
      </c>
      <c r="AV342" s="71">
        <v>5</v>
      </c>
      <c r="AW342" s="11"/>
      <c r="AX342" s="72">
        <v>3.6795317864562103E-2</v>
      </c>
      <c r="AY342" s="73">
        <v>-8.8631626568940192E-3</v>
      </c>
      <c r="AZ342" s="73">
        <v>0.62858250745830402</v>
      </c>
      <c r="BA342" s="73">
        <v>-1.14248626498323E-2</v>
      </c>
      <c r="BB342" s="64">
        <v>3.7911997923401899E-3</v>
      </c>
      <c r="BC342" s="74">
        <v>-5.3743533829838297</v>
      </c>
      <c r="BD342" s="61">
        <v>43747</v>
      </c>
      <c r="BE342" s="61">
        <v>43783</v>
      </c>
      <c r="BF342" s="70">
        <v>160</v>
      </c>
      <c r="BG342" s="61">
        <v>43971</v>
      </c>
      <c r="BH342" s="11"/>
    </row>
    <row r="343" spans="1:60" x14ac:dyDescent="0.3">
      <c r="A343" s="11"/>
      <c r="B343" s="56" t="s">
        <v>1205</v>
      </c>
      <c r="C343" s="56" t="s">
        <v>1140</v>
      </c>
      <c r="D343" s="56" t="s">
        <v>1123</v>
      </c>
      <c r="E343" s="57" t="s">
        <v>334</v>
      </c>
      <c r="F343" s="57" t="s">
        <v>315</v>
      </c>
      <c r="G343" s="58" t="s">
        <v>200</v>
      </c>
      <c r="H343" s="59" t="s">
        <v>201</v>
      </c>
      <c r="I343" s="60" t="s">
        <v>29</v>
      </c>
      <c r="J343" s="60" t="s">
        <v>1141</v>
      </c>
      <c r="K343" s="11"/>
      <c r="L343" s="61">
        <v>44021</v>
      </c>
      <c r="M343" s="62">
        <v>1418.92129999958</v>
      </c>
      <c r="N343" s="63">
        <v>1418.92129999958</v>
      </c>
      <c r="O343" s="63">
        <v>1423.6473999991999</v>
      </c>
      <c r="P343" s="64">
        <f t="shared" si="5"/>
        <v>0.99668028754899385</v>
      </c>
      <c r="Q343" s="61">
        <v>43984</v>
      </c>
      <c r="R343" s="65">
        <v>23490.487000000001</v>
      </c>
      <c r="S343" s="65">
        <v>4748495.5125000002</v>
      </c>
      <c r="T343" s="11"/>
      <c r="U343" s="66">
        <v>-1.3807609238938299E-3</v>
      </c>
      <c r="V343" s="67">
        <v>3.52413466152939</v>
      </c>
      <c r="W343" s="66">
        <v>4.7738966932229197E-3</v>
      </c>
      <c r="X343" s="67">
        <v>2.7557682179576699</v>
      </c>
      <c r="Y343" s="66">
        <v>1.51410351627419E-2</v>
      </c>
      <c r="Z343" s="67">
        <v>19.1980411284894</v>
      </c>
      <c r="AA343" s="66">
        <v>3.0017268083611302E-2</v>
      </c>
      <c r="AB343" s="67">
        <v>23.226914959668601</v>
      </c>
      <c r="AC343" s="66">
        <v>7.75708762375871E-2</v>
      </c>
      <c r="AD343" s="67">
        <v>32.043052883993397</v>
      </c>
      <c r="AE343" s="66">
        <v>0.104319029700564</v>
      </c>
      <c r="AF343" s="68">
        <v>27.379590581782399</v>
      </c>
      <c r="AG343" s="66">
        <v>8.5433545245905396E-4</v>
      </c>
      <c r="AH343" s="67">
        <v>-1.75607219061931</v>
      </c>
      <c r="AI343" s="66">
        <v>1.8504211664549099E-2</v>
      </c>
      <c r="AJ343" s="67">
        <v>15.541163647416401</v>
      </c>
      <c r="AK343" s="66">
        <v>0.41892129999934702</v>
      </c>
      <c r="AL343" s="66">
        <v>4.0498731281331898E-2</v>
      </c>
      <c r="AM343" s="67">
        <v>45.845076169120098</v>
      </c>
      <c r="AN343" s="11"/>
      <c r="AO343" s="69">
        <v>1.50969184469432E-2</v>
      </c>
      <c r="AP343" s="69">
        <v>-2.1219431443569199E-2</v>
      </c>
      <c r="AQ343" s="69">
        <v>1.55761131372856E-2</v>
      </c>
      <c r="AR343" s="69">
        <v>-1.5702383952884699E-2</v>
      </c>
      <c r="AS343" s="70">
        <v>7</v>
      </c>
      <c r="AT343" s="70">
        <v>5</v>
      </c>
      <c r="AU343" s="70">
        <v>7</v>
      </c>
      <c r="AV343" s="71">
        <v>5</v>
      </c>
      <c r="AW343" s="11"/>
      <c r="AX343" s="72">
        <v>3.6801775561143599E-2</v>
      </c>
      <c r="AY343" s="73">
        <v>6.7903486976206295E-2</v>
      </c>
      <c r="AZ343" s="73">
        <v>0.63888981205400297</v>
      </c>
      <c r="BA343" s="73">
        <v>8.7687115433027402E-2</v>
      </c>
      <c r="BB343" s="64">
        <v>3.7919020742219799E-3</v>
      </c>
      <c r="BC343" s="74">
        <v>-5.3463466443426997</v>
      </c>
      <c r="BD343" s="61">
        <v>43747</v>
      </c>
      <c r="BE343" s="61">
        <v>43783</v>
      </c>
      <c r="BF343" s="70">
        <v>159</v>
      </c>
      <c r="BG343" s="61">
        <v>43970</v>
      </c>
      <c r="BH343" s="11"/>
    </row>
    <row r="344" spans="1:60" x14ac:dyDescent="0.3">
      <c r="A344" s="11"/>
      <c r="B344" s="56" t="s">
        <v>1208</v>
      </c>
      <c r="C344" s="56" t="s">
        <v>1143</v>
      </c>
      <c r="D344" s="56" t="s">
        <v>1144</v>
      </c>
      <c r="E344" s="57" t="s">
        <v>34</v>
      </c>
      <c r="F344" s="57" t="s">
        <v>315</v>
      </c>
      <c r="G344" s="58" t="s">
        <v>685</v>
      </c>
      <c r="H344" s="59" t="s">
        <v>686</v>
      </c>
      <c r="I344" s="60" t="s">
        <v>29</v>
      </c>
      <c r="J344" s="60" t="s">
        <v>1145</v>
      </c>
      <c r="K344" s="11"/>
      <c r="L344" s="61">
        <v>44021</v>
      </c>
      <c r="M344" s="62">
        <v>669949.70339965797</v>
      </c>
      <c r="N344" s="63">
        <v>669949.70339965797</v>
      </c>
      <c r="O344" s="63">
        <v>669949.70339965797</v>
      </c>
      <c r="P344" s="64">
        <f t="shared" si="5"/>
        <v>1</v>
      </c>
      <c r="Q344" s="61">
        <v>44021</v>
      </c>
      <c r="R344" s="65">
        <v>250201841.53299999</v>
      </c>
      <c r="S344" s="65">
        <v>191366760.02575001</v>
      </c>
      <c r="T344" s="11"/>
      <c r="U344" s="66">
        <v>9.8238197097089108E-6</v>
      </c>
      <c r="V344" s="67">
        <v>3.66319313588974</v>
      </c>
      <c r="W344" s="66">
        <v>3.26319295709254E-4</v>
      </c>
      <c r="X344" s="67">
        <v>2.3110104782062999</v>
      </c>
      <c r="Y344" s="66">
        <v>7.8789741201035195E-3</v>
      </c>
      <c r="Z344" s="67">
        <v>18.471835024247401</v>
      </c>
      <c r="AA344" s="66">
        <v>2.00420957626193E-2</v>
      </c>
      <c r="AB344" s="67">
        <v>22.2293977275549</v>
      </c>
      <c r="AC344" s="66">
        <v>5.07528121106589E-2</v>
      </c>
      <c r="AD344" s="67">
        <v>29.361246471293299</v>
      </c>
      <c r="AE344" s="66">
        <v>8.0730270443455099E-2</v>
      </c>
      <c r="AF344" s="68">
        <v>25.020714656071501</v>
      </c>
      <c r="AG344" s="66">
        <v>9.2415326435002498E-5</v>
      </c>
      <c r="AH344" s="67">
        <v>-1.83226420322171</v>
      </c>
      <c r="AI344" s="66">
        <v>8.3632333480636607E-3</v>
      </c>
      <c r="AJ344" s="67">
        <v>14.5270658157679</v>
      </c>
      <c r="AK344" s="66">
        <v>5.69880130988546</v>
      </c>
      <c r="AL344" s="66">
        <v>0.57236927871068499</v>
      </c>
      <c r="AM344" s="67">
        <v>568.48946526087798</v>
      </c>
      <c r="AN344" s="11"/>
      <c r="AO344" s="69">
        <v>7.3789663838397202E-4</v>
      </c>
      <c r="AP344" s="69">
        <v>9.8238197097089108E-6</v>
      </c>
      <c r="AQ344" s="69">
        <v>2.4283669899887199E-3</v>
      </c>
      <c r="AR344" s="69">
        <v>9.2415326435002498E-5</v>
      </c>
      <c r="AS344" s="70">
        <v>12</v>
      </c>
      <c r="AT344" s="70">
        <v>0</v>
      </c>
      <c r="AU344" s="70">
        <v>7</v>
      </c>
      <c r="AV344" s="71">
        <v>5</v>
      </c>
      <c r="AW344" s="11"/>
      <c r="AX344" s="72">
        <v>1.1578009238837699E-3</v>
      </c>
      <c r="AY344" s="73">
        <v>-8.7297297810146102</v>
      </c>
      <c r="AZ344" s="73">
        <v>0.59287387476615505</v>
      </c>
      <c r="BA344" s="73">
        <v>-10.3671146929264</v>
      </c>
      <c r="BB344" s="64">
        <v>1.1964005720216201E-4</v>
      </c>
      <c r="BC344" s="74">
        <v>0</v>
      </c>
      <c r="BD344" s="61">
        <v>44021</v>
      </c>
      <c r="BE344" s="61"/>
      <c r="BF344" s="70"/>
      <c r="BG344" s="61"/>
      <c r="BH344" s="11"/>
    </row>
    <row r="345" spans="1:60" x14ac:dyDescent="0.3">
      <c r="A345" s="11"/>
      <c r="B345" s="56" t="s">
        <v>1211</v>
      </c>
      <c r="C345" s="56" t="s">
        <v>1147</v>
      </c>
      <c r="D345" s="56" t="s">
        <v>1144</v>
      </c>
      <c r="E345" s="57" t="s">
        <v>314</v>
      </c>
      <c r="F345" s="57" t="s">
        <v>315</v>
      </c>
      <c r="G345" s="58" t="s">
        <v>685</v>
      </c>
      <c r="H345" s="59" t="s">
        <v>686</v>
      </c>
      <c r="I345" s="60" t="s">
        <v>29</v>
      </c>
      <c r="J345" s="60" t="s">
        <v>1148</v>
      </c>
      <c r="K345" s="11"/>
      <c r="L345" s="61">
        <v>44021</v>
      </c>
      <c r="M345" s="62">
        <v>107184.92299997799</v>
      </c>
      <c r="N345" s="63">
        <v>107184.92299997799</v>
      </c>
      <c r="O345" s="63">
        <v>107184.92299997799</v>
      </c>
      <c r="P345" s="64">
        <f t="shared" si="5"/>
        <v>1</v>
      </c>
      <c r="Q345" s="61">
        <v>44021</v>
      </c>
      <c r="R345" s="65">
        <v>0</v>
      </c>
      <c r="S345" s="65">
        <v>0</v>
      </c>
      <c r="T345" s="11"/>
      <c r="U345" s="66">
        <v>0</v>
      </c>
      <c r="V345" s="67">
        <v>3.66221075391877</v>
      </c>
      <c r="W345" s="66">
        <v>0</v>
      </c>
      <c r="X345" s="67">
        <v>2.27837854863537</v>
      </c>
      <c r="Y345" s="66">
        <v>0</v>
      </c>
      <c r="Z345" s="67">
        <v>17.6839376122225</v>
      </c>
      <c r="AA345" s="66">
        <v>0</v>
      </c>
      <c r="AB345" s="67">
        <v>20.225188151293001</v>
      </c>
      <c r="AC345" s="66">
        <v>0</v>
      </c>
      <c r="AD345" s="67">
        <v>24.2859652602347</v>
      </c>
      <c r="AE345" s="66">
        <v>0</v>
      </c>
      <c r="AF345" s="68">
        <v>16.947687611711402</v>
      </c>
      <c r="AG345" s="66">
        <v>0</v>
      </c>
      <c r="AH345" s="67">
        <v>-1.84150573586521</v>
      </c>
      <c r="AI345" s="66">
        <v>0</v>
      </c>
      <c r="AJ345" s="67">
        <v>13.6907424809615</v>
      </c>
      <c r="AK345" s="66">
        <v>7.1849230000225403E-2</v>
      </c>
      <c r="AL345" s="66">
        <v>7.8930025792942598E-3</v>
      </c>
      <c r="AM345" s="67">
        <v>10.664518795689199</v>
      </c>
      <c r="AN345" s="11"/>
      <c r="AO345" s="69">
        <v>0</v>
      </c>
      <c r="AP345" s="69">
        <v>0</v>
      </c>
      <c r="AQ345" s="69">
        <v>0</v>
      </c>
      <c r="AR345" s="69">
        <v>0</v>
      </c>
      <c r="AS345" s="70">
        <v>0</v>
      </c>
      <c r="AT345" s="70">
        <v>0</v>
      </c>
      <c r="AU345" s="70">
        <v>7</v>
      </c>
      <c r="AV345" s="71">
        <v>5</v>
      </c>
      <c r="AW345" s="11"/>
      <c r="AX345" s="72">
        <v>0</v>
      </c>
      <c r="AY345" s="73">
        <v>-115.357016523136</v>
      </c>
      <c r="AZ345" s="73">
        <v>0.52607977638217596</v>
      </c>
      <c r="BA345" s="73">
        <v>-15.9646500268718</v>
      </c>
      <c r="BB345" s="64">
        <v>0</v>
      </c>
      <c r="BC345" s="74">
        <v>0</v>
      </c>
      <c r="BD345" s="61">
        <v>43656</v>
      </c>
      <c r="BE345" s="61"/>
      <c r="BF345" s="70"/>
      <c r="BG345" s="61"/>
      <c r="BH345" s="11"/>
    </row>
    <row r="346" spans="1:60" x14ac:dyDescent="0.3">
      <c r="A346" s="11"/>
      <c r="B346" s="56" t="s">
        <v>1214</v>
      </c>
      <c r="C346" s="56" t="s">
        <v>1150</v>
      </c>
      <c r="D346" s="56" t="s">
        <v>1144</v>
      </c>
      <c r="E346" s="57" t="s">
        <v>73</v>
      </c>
      <c r="F346" s="57" t="s">
        <v>315</v>
      </c>
      <c r="G346" s="58" t="s">
        <v>685</v>
      </c>
      <c r="H346" s="59" t="s">
        <v>686</v>
      </c>
      <c r="I346" s="60" t="s">
        <v>29</v>
      </c>
      <c r="J346" s="60" t="s">
        <v>1151</v>
      </c>
      <c r="K346" s="11"/>
      <c r="L346" s="61">
        <v>44021</v>
      </c>
      <c r="M346" s="62">
        <v>712812.84270000504</v>
      </c>
      <c r="N346" s="63">
        <v>712812.84270000504</v>
      </c>
      <c r="O346" s="63">
        <v>712812.84270000504</v>
      </c>
      <c r="P346" s="64">
        <f t="shared" si="5"/>
        <v>1</v>
      </c>
      <c r="Q346" s="61">
        <v>44021</v>
      </c>
      <c r="R346" s="65">
        <v>744504.57299999997</v>
      </c>
      <c r="S346" s="65">
        <v>803459.19627441396</v>
      </c>
      <c r="T346" s="11"/>
      <c r="U346" s="66">
        <v>4.3317304516676796E-6</v>
      </c>
      <c r="V346" s="67">
        <v>3.6626439269639399</v>
      </c>
      <c r="W346" s="66">
        <v>1.5562508815492E-4</v>
      </c>
      <c r="X346" s="67">
        <v>2.2939410574508701</v>
      </c>
      <c r="Y346" s="66">
        <v>5.9065748700959401E-3</v>
      </c>
      <c r="Z346" s="67">
        <v>18.274595099239399</v>
      </c>
      <c r="AA346" s="66">
        <v>1.5534013968135699E-2</v>
      </c>
      <c r="AB346" s="67">
        <v>21.778589548106499</v>
      </c>
      <c r="AC346" s="66">
        <v>4.1203761957149303E-2</v>
      </c>
      <c r="AD346" s="67">
        <v>28.4063414559641</v>
      </c>
      <c r="AE346" s="66">
        <v>6.5859722806635504E-2</v>
      </c>
      <c r="AF346" s="68">
        <v>23.533659892389601</v>
      </c>
      <c r="AG346" s="66">
        <v>3.9012884371913997E-5</v>
      </c>
      <c r="AH346" s="67">
        <v>-1.83760444742802</v>
      </c>
      <c r="AI346" s="66">
        <v>6.2652541510033197E-3</v>
      </c>
      <c r="AJ346" s="67">
        <v>14.317267896069101</v>
      </c>
      <c r="AK346" s="66">
        <v>0.33695182108553101</v>
      </c>
      <c r="AL346" s="66">
        <v>3.3451487704951398E-2</v>
      </c>
      <c r="AM346" s="67">
        <v>37.174777904234404</v>
      </c>
      <c r="AN346" s="11"/>
      <c r="AO346" s="69">
        <v>7.2504467243561499E-4</v>
      </c>
      <c r="AP346" s="69">
        <v>-3.25569999404252E-7</v>
      </c>
      <c r="AQ346" s="69">
        <v>2.0423175701580502E-3</v>
      </c>
      <c r="AR346" s="69">
        <v>3.9012884371913997E-5</v>
      </c>
      <c r="AS346" s="70">
        <v>12</v>
      </c>
      <c r="AT346" s="70">
        <v>0</v>
      </c>
      <c r="AU346" s="70">
        <v>7</v>
      </c>
      <c r="AV346" s="71">
        <v>5</v>
      </c>
      <c r="AW346" s="11"/>
      <c r="AX346" s="72">
        <v>1.0666577086612999E-3</v>
      </c>
      <c r="AY346" s="73">
        <v>-13.428353436349401</v>
      </c>
      <c r="AZ346" s="73">
        <v>0.57798471766636805</v>
      </c>
      <c r="BA346" s="73">
        <v>-12.5498621203733</v>
      </c>
      <c r="BB346" s="64">
        <v>1.1022246253844499E-4</v>
      </c>
      <c r="BC346" s="74">
        <v>-3.9685734766981E-5</v>
      </c>
      <c r="BD346" s="61">
        <v>43965</v>
      </c>
      <c r="BE346" s="61">
        <v>43969</v>
      </c>
      <c r="BF346" s="70">
        <v>3</v>
      </c>
      <c r="BG346" s="61">
        <v>43970</v>
      </c>
      <c r="BH346" s="11"/>
    </row>
    <row r="347" spans="1:60" x14ac:dyDescent="0.3">
      <c r="A347" s="11"/>
      <c r="B347" s="56" t="s">
        <v>1218</v>
      </c>
      <c r="C347" s="56" t="s">
        <v>1153</v>
      </c>
      <c r="D347" s="56" t="s">
        <v>1144</v>
      </c>
      <c r="E347" s="57" t="s">
        <v>1154</v>
      </c>
      <c r="F347" s="57" t="s">
        <v>315</v>
      </c>
      <c r="G347" s="58" t="s">
        <v>685</v>
      </c>
      <c r="H347" s="59" t="s">
        <v>686</v>
      </c>
      <c r="I347" s="60" t="s">
        <v>29</v>
      </c>
      <c r="J347" s="60" t="s">
        <v>1155</v>
      </c>
      <c r="K347" s="11"/>
      <c r="L347" s="61">
        <v>44021</v>
      </c>
      <c r="M347" s="62">
        <v>100000</v>
      </c>
      <c r="N347" s="63">
        <v>100000</v>
      </c>
      <c r="O347" s="63">
        <v>100000</v>
      </c>
      <c r="P347" s="64">
        <f t="shared" si="5"/>
        <v>1</v>
      </c>
      <c r="Q347" s="61">
        <v>44021</v>
      </c>
      <c r="R347" s="65">
        <v>0</v>
      </c>
      <c r="S347" s="65">
        <v>0</v>
      </c>
      <c r="T347" s="11"/>
      <c r="U347" s="66">
        <v>0</v>
      </c>
      <c r="V347" s="67">
        <v>3.66221075391877</v>
      </c>
      <c r="W347" s="66">
        <v>0</v>
      </c>
      <c r="X347" s="67">
        <v>2.27837854863537</v>
      </c>
      <c r="Y347" s="66">
        <v>0</v>
      </c>
      <c r="Z347" s="67">
        <v>17.6839376122225</v>
      </c>
      <c r="AA347" s="66">
        <v>0</v>
      </c>
      <c r="AB347" s="67">
        <v>20.225188151293001</v>
      </c>
      <c r="AC347" s="66">
        <v>0</v>
      </c>
      <c r="AD347" s="67">
        <v>24.2859652602347</v>
      </c>
      <c r="AE347" s="66">
        <v>0</v>
      </c>
      <c r="AF347" s="68">
        <v>16.947687611711402</v>
      </c>
      <c r="AG347" s="66">
        <v>0</v>
      </c>
      <c r="AH347" s="67">
        <v>-1.84150573586521</v>
      </c>
      <c r="AI347" s="66">
        <v>0</v>
      </c>
      <c r="AJ347" s="67">
        <v>13.6907424809615</v>
      </c>
      <c r="AK347" s="66">
        <v>0</v>
      </c>
      <c r="AL347" s="66">
        <v>0</v>
      </c>
      <c r="AM347" s="67">
        <v>3.4795957956703201</v>
      </c>
      <c r="AN347" s="11"/>
      <c r="AO347" s="69">
        <v>0</v>
      </c>
      <c r="AP347" s="69">
        <v>0</v>
      </c>
      <c r="AQ347" s="69">
        <v>0</v>
      </c>
      <c r="AR347" s="69">
        <v>0</v>
      </c>
      <c r="AS347" s="70">
        <v>0</v>
      </c>
      <c r="AT347" s="70">
        <v>0</v>
      </c>
      <c r="AU347" s="70">
        <v>7</v>
      </c>
      <c r="AV347" s="71">
        <v>5</v>
      </c>
      <c r="AW347" s="11"/>
      <c r="AX347" s="72">
        <v>0</v>
      </c>
      <c r="AY347" s="73">
        <v>-115.357016523136</v>
      </c>
      <c r="AZ347" s="73">
        <v>0.52607977638217596</v>
      </c>
      <c r="BA347" s="73">
        <v>-15.9646500268718</v>
      </c>
      <c r="BB347" s="64">
        <v>0</v>
      </c>
      <c r="BC347" s="74">
        <v>0</v>
      </c>
      <c r="BD347" s="61">
        <v>43656</v>
      </c>
      <c r="BE347" s="61"/>
      <c r="BF347" s="70"/>
      <c r="BG347" s="61"/>
      <c r="BH347" s="11"/>
    </row>
    <row r="348" spans="1:60" x14ac:dyDescent="0.3">
      <c r="A348" s="11"/>
      <c r="B348" s="56" t="s">
        <v>1221</v>
      </c>
      <c r="C348" s="56" t="s">
        <v>1157</v>
      </c>
      <c r="D348" s="56" t="s">
        <v>1144</v>
      </c>
      <c r="E348" s="57" t="s">
        <v>330</v>
      </c>
      <c r="F348" s="57" t="s">
        <v>315</v>
      </c>
      <c r="G348" s="58" t="s">
        <v>685</v>
      </c>
      <c r="H348" s="59" t="s">
        <v>686</v>
      </c>
      <c r="I348" s="60" t="s">
        <v>29</v>
      </c>
      <c r="J348" s="60" t="s">
        <v>1158</v>
      </c>
      <c r="K348" s="11"/>
      <c r="L348" s="61">
        <v>44021</v>
      </c>
      <c r="M348" s="62">
        <v>675698.26399993896</v>
      </c>
      <c r="N348" s="63">
        <v>675698.26399993896</v>
      </c>
      <c r="O348" s="63">
        <v>675698.26399993896</v>
      </c>
      <c r="P348" s="64">
        <f t="shared" si="5"/>
        <v>1</v>
      </c>
      <c r="Q348" s="61">
        <v>44021</v>
      </c>
      <c r="R348" s="65">
        <v>156800256.39399999</v>
      </c>
      <c r="S348" s="65">
        <v>177553555.38624999</v>
      </c>
      <c r="T348" s="11"/>
      <c r="U348" s="66">
        <v>4.3306499719619802E-6</v>
      </c>
      <c r="V348" s="67">
        <v>3.6626438189159698</v>
      </c>
      <c r="W348" s="66">
        <v>1.5560045358142799E-4</v>
      </c>
      <c r="X348" s="67">
        <v>2.29393859399352</v>
      </c>
      <c r="Y348" s="66">
        <v>4.8841902153071697E-3</v>
      </c>
      <c r="Z348" s="67">
        <v>18.172356633760501</v>
      </c>
      <c r="AA348" s="66">
        <v>1.25153812932695E-2</v>
      </c>
      <c r="AB348" s="67">
        <v>21.476726280612599</v>
      </c>
      <c r="AC348" s="66">
        <v>3.3964629796173498E-2</v>
      </c>
      <c r="AD348" s="67">
        <v>27.6824282398447</v>
      </c>
      <c r="AE348" s="66">
        <v>5.4200726966882898E-2</v>
      </c>
      <c r="AF348" s="68">
        <v>22.367760308407</v>
      </c>
      <c r="AG348" s="66">
        <v>3.8990225220913999E-5</v>
      </c>
      <c r="AH348" s="67">
        <v>-1.83760671334312</v>
      </c>
      <c r="AI348" s="66">
        <v>5.1593577445601096E-3</v>
      </c>
      <c r="AJ348" s="67">
        <v>14.206678255417501</v>
      </c>
      <c r="AK348" s="66">
        <v>0.277831415609398</v>
      </c>
      <c r="AL348" s="66">
        <v>2.8168869355795299E-2</v>
      </c>
      <c r="AM348" s="67">
        <v>31.262737356621098</v>
      </c>
      <c r="AN348" s="11"/>
      <c r="AO348" s="69">
        <v>7.1410893906431695E-4</v>
      </c>
      <c r="AP348" s="69">
        <v>4.3306499719619802E-6</v>
      </c>
      <c r="AQ348" s="69">
        <v>1.90858023233886E-3</v>
      </c>
      <c r="AR348" s="69">
        <v>3.8990225220913999E-5</v>
      </c>
      <c r="AS348" s="70">
        <v>12</v>
      </c>
      <c r="AT348" s="70">
        <v>0</v>
      </c>
      <c r="AU348" s="70">
        <v>7</v>
      </c>
      <c r="AV348" s="71">
        <v>5</v>
      </c>
      <c r="AW348" s="11"/>
      <c r="AX348" s="72">
        <v>9.8219738566626799E-4</v>
      </c>
      <c r="AY348" s="73">
        <v>-17.260986671986799</v>
      </c>
      <c r="AZ348" s="73">
        <v>0.56798435175642203</v>
      </c>
      <c r="BA348" s="73">
        <v>-13.6894419039163</v>
      </c>
      <c r="BB348" s="64">
        <v>1.01496365322618E-4</v>
      </c>
      <c r="BC348" s="74">
        <v>0</v>
      </c>
      <c r="BD348" s="61">
        <v>44021</v>
      </c>
      <c r="BE348" s="61"/>
      <c r="BF348" s="70"/>
      <c r="BG348" s="61"/>
      <c r="BH348" s="11"/>
    </row>
    <row r="349" spans="1:60" x14ac:dyDescent="0.3">
      <c r="A349" s="11"/>
      <c r="B349" s="56" t="s">
        <v>1224</v>
      </c>
      <c r="C349" s="56" t="s">
        <v>1160</v>
      </c>
      <c r="D349" s="56" t="s">
        <v>1144</v>
      </c>
      <c r="E349" s="57" t="s">
        <v>334</v>
      </c>
      <c r="F349" s="57" t="s">
        <v>315</v>
      </c>
      <c r="G349" s="58" t="s">
        <v>685</v>
      </c>
      <c r="H349" s="59" t="s">
        <v>686</v>
      </c>
      <c r="I349" s="60" t="s">
        <v>29</v>
      </c>
      <c r="J349" s="60" t="s">
        <v>1161</v>
      </c>
      <c r="K349" s="11"/>
      <c r="L349" s="61">
        <v>44021</v>
      </c>
      <c r="M349" s="62">
        <v>111818.061400056</v>
      </c>
      <c r="N349" s="63">
        <v>111818.061400056</v>
      </c>
      <c r="O349" s="63">
        <v>111818.061400056</v>
      </c>
      <c r="P349" s="64">
        <f t="shared" si="5"/>
        <v>1</v>
      </c>
      <c r="Q349" s="61">
        <v>44021</v>
      </c>
      <c r="R349" s="65">
        <v>0</v>
      </c>
      <c r="S349" s="65">
        <v>0</v>
      </c>
      <c r="T349" s="11"/>
      <c r="U349" s="66">
        <v>0</v>
      </c>
      <c r="V349" s="67">
        <v>3.66221075391877</v>
      </c>
      <c r="W349" s="66">
        <v>0</v>
      </c>
      <c r="X349" s="67">
        <v>2.27837854863537</v>
      </c>
      <c r="Y349" s="66">
        <v>0</v>
      </c>
      <c r="Z349" s="67">
        <v>17.6839376122225</v>
      </c>
      <c r="AA349" s="66">
        <v>0</v>
      </c>
      <c r="AB349" s="67">
        <v>20.225188151293001</v>
      </c>
      <c r="AC349" s="66">
        <v>3.6130470471107401E-4</v>
      </c>
      <c r="AD349" s="67">
        <v>24.322095730720299</v>
      </c>
      <c r="AE349" s="66">
        <v>1.21321923252253E-2</v>
      </c>
      <c r="AF349" s="68">
        <v>18.160906844248501</v>
      </c>
      <c r="AG349" s="66">
        <v>0</v>
      </c>
      <c r="AH349" s="67">
        <v>-1.84150573586521</v>
      </c>
      <c r="AI349" s="66">
        <v>0</v>
      </c>
      <c r="AJ349" s="67">
        <v>13.6907424809615</v>
      </c>
      <c r="AK349" s="66">
        <v>0.11818061400117599</v>
      </c>
      <c r="AL349" s="66">
        <v>1.27374233525188E-2</v>
      </c>
      <c r="AM349" s="67">
        <v>15.2976571957843</v>
      </c>
      <c r="AN349" s="11"/>
      <c r="AO349" s="69">
        <v>0</v>
      </c>
      <c r="AP349" s="69">
        <v>0</v>
      </c>
      <c r="AQ349" s="69">
        <v>0</v>
      </c>
      <c r="AR349" s="69">
        <v>0</v>
      </c>
      <c r="AS349" s="70">
        <v>0</v>
      </c>
      <c r="AT349" s="70">
        <v>0</v>
      </c>
      <c r="AU349" s="70">
        <v>7</v>
      </c>
      <c r="AV349" s="71">
        <v>5</v>
      </c>
      <c r="AW349" s="11"/>
      <c r="AX349" s="72">
        <v>0</v>
      </c>
      <c r="AY349" s="73">
        <v>-115.357016523136</v>
      </c>
      <c r="AZ349" s="73">
        <v>0.52607977638217596</v>
      </c>
      <c r="BA349" s="73">
        <v>-15.9646500268718</v>
      </c>
      <c r="BB349" s="64">
        <v>0</v>
      </c>
      <c r="BC349" s="74">
        <v>0</v>
      </c>
      <c r="BD349" s="61">
        <v>43656</v>
      </c>
      <c r="BE349" s="61"/>
      <c r="BF349" s="70"/>
      <c r="BG349" s="61"/>
      <c r="BH349" s="11"/>
    </row>
    <row r="350" spans="1:60" x14ac:dyDescent="0.3">
      <c r="A350" s="11"/>
      <c r="B350" s="56" t="s">
        <v>1226</v>
      </c>
      <c r="C350" s="56" t="s">
        <v>1163</v>
      </c>
      <c r="D350" s="56" t="s">
        <v>1144</v>
      </c>
      <c r="E350" s="57" t="s">
        <v>1092</v>
      </c>
      <c r="F350" s="57" t="s">
        <v>315</v>
      </c>
      <c r="G350" s="58" t="s">
        <v>685</v>
      </c>
      <c r="H350" s="59" t="s">
        <v>686</v>
      </c>
      <c r="I350" s="60" t="s">
        <v>29</v>
      </c>
      <c r="J350" s="60" t="s">
        <v>1164</v>
      </c>
      <c r="K350" s="11"/>
      <c r="L350" s="61">
        <v>44021</v>
      </c>
      <c r="M350" s="62">
        <v>724013.17300033604</v>
      </c>
      <c r="N350" s="63">
        <v>724013.17300033604</v>
      </c>
      <c r="O350" s="63">
        <v>724013.17300033604</v>
      </c>
      <c r="P350" s="64">
        <f t="shared" si="5"/>
        <v>1</v>
      </c>
      <c r="Q350" s="61">
        <v>44021</v>
      </c>
      <c r="R350" s="65">
        <v>138800.85500000001</v>
      </c>
      <c r="S350" s="65">
        <v>138422.64320605501</v>
      </c>
      <c r="T350" s="11"/>
      <c r="U350" s="66">
        <v>5.1801816880470099E-6</v>
      </c>
      <c r="V350" s="67">
        <v>3.6627287720875801</v>
      </c>
      <c r="W350" s="66">
        <v>1.8638645451574099E-4</v>
      </c>
      <c r="X350" s="67">
        <v>2.2970171940869499</v>
      </c>
      <c r="Y350" s="66">
        <v>7.0202160641201798E-3</v>
      </c>
      <c r="Z350" s="67">
        <v>18.3859592186345</v>
      </c>
      <c r="AA350" s="66">
        <v>1.8196040791735899E-2</v>
      </c>
      <c r="AB350" s="67">
        <v>22.044792230473799</v>
      </c>
      <c r="AC350" s="66">
        <v>4.70691491245816E-2</v>
      </c>
      <c r="AD350" s="67">
        <v>28.992880172707402</v>
      </c>
      <c r="AE350" s="66">
        <v>7.5102176988366395E-2</v>
      </c>
      <c r="AF350" s="68">
        <v>24.4579053105554</v>
      </c>
      <c r="AG350" s="66">
        <v>5.06074411532609E-5</v>
      </c>
      <c r="AH350" s="67">
        <v>-1.83644499174989</v>
      </c>
      <c r="AI350" s="66">
        <v>7.4535223502607603E-3</v>
      </c>
      <c r="AJ350" s="67">
        <v>14.436094715987601</v>
      </c>
      <c r="AK350" s="66">
        <v>0.85317868497455496</v>
      </c>
      <c r="AL350" s="66">
        <v>3.9150966600573198E-2</v>
      </c>
      <c r="AM350" s="67">
        <v>-39.204734830535003</v>
      </c>
      <c r="AN350" s="11"/>
      <c r="AO350" s="69">
        <v>7.3324877121194699E-4</v>
      </c>
      <c r="AP350" s="69">
        <v>5.1801816880470099E-6</v>
      </c>
      <c r="AQ350" s="69">
        <v>2.2887136346980701E-3</v>
      </c>
      <c r="AR350" s="69">
        <v>5.06074411532609E-5</v>
      </c>
      <c r="AS350" s="70">
        <v>12</v>
      </c>
      <c r="AT350" s="70">
        <v>0</v>
      </c>
      <c r="AU350" s="70">
        <v>7</v>
      </c>
      <c r="AV350" s="71">
        <v>5</v>
      </c>
      <c r="AW350" s="11"/>
      <c r="AX350" s="72">
        <v>1.1278671400532399E-3</v>
      </c>
      <c r="AY350" s="73">
        <v>-10.517372113943599</v>
      </c>
      <c r="AZ350" s="73">
        <v>0.58678349204546998</v>
      </c>
      <c r="BA350" s="73">
        <v>-11.3186516589049</v>
      </c>
      <c r="BB350" s="64">
        <v>1.16546853094235E-4</v>
      </c>
      <c r="BC350" s="74">
        <v>0</v>
      </c>
      <c r="BD350" s="61">
        <v>44021</v>
      </c>
      <c r="BE350" s="61"/>
      <c r="BF350" s="70"/>
      <c r="BG350" s="61"/>
      <c r="BH350" s="11"/>
    </row>
    <row r="351" spans="1:60" x14ac:dyDescent="0.3">
      <c r="A351" s="11"/>
      <c r="B351" s="56" t="s">
        <v>1229</v>
      </c>
      <c r="C351" s="56" t="s">
        <v>1166</v>
      </c>
      <c r="D351" s="56" t="s">
        <v>1144</v>
      </c>
      <c r="E351" s="57" t="s">
        <v>56</v>
      </c>
      <c r="F351" s="57" t="s">
        <v>315</v>
      </c>
      <c r="G351" s="58" t="s">
        <v>685</v>
      </c>
      <c r="H351" s="59" t="s">
        <v>686</v>
      </c>
      <c r="I351" s="60" t="s">
        <v>29</v>
      </c>
      <c r="J351" s="60" t="s">
        <v>1167</v>
      </c>
      <c r="K351" s="11"/>
      <c r="L351" s="61">
        <v>44021</v>
      </c>
      <c r="M351" s="62">
        <v>113117.443899989</v>
      </c>
      <c r="N351" s="63">
        <v>113117.443899989</v>
      </c>
      <c r="O351" s="63">
        <v>113117.443899989</v>
      </c>
      <c r="P351" s="64">
        <f t="shared" si="5"/>
        <v>1</v>
      </c>
      <c r="Q351" s="61">
        <v>44021</v>
      </c>
      <c r="R351" s="65">
        <v>43362.769</v>
      </c>
      <c r="S351" s="65">
        <v>5181621.1754765604</v>
      </c>
      <c r="T351" s="11"/>
      <c r="U351" s="66">
        <v>6.5949589043157201E-6</v>
      </c>
      <c r="V351" s="67">
        <v>3.6628702498091998</v>
      </c>
      <c r="W351" s="66">
        <v>2.2898085990164001E-4</v>
      </c>
      <c r="X351" s="67">
        <v>2.3012766346255402</v>
      </c>
      <c r="Y351" s="66">
        <v>7.2806684420356803E-3</v>
      </c>
      <c r="Z351" s="67">
        <v>18.412004456418799</v>
      </c>
      <c r="AA351" s="66">
        <v>1.8726358932326499E-2</v>
      </c>
      <c r="AB351" s="67">
        <v>22.097824044525598</v>
      </c>
      <c r="AC351" s="66">
        <v>4.81599206759711E-2</v>
      </c>
      <c r="AD351" s="67">
        <v>29.101957327831801</v>
      </c>
      <c r="AE351" s="66">
        <v>7.6785062830822398E-2</v>
      </c>
      <c r="AF351" s="68">
        <v>24.626193894800998</v>
      </c>
      <c r="AG351" s="66">
        <v>6.3353216319228495E-5</v>
      </c>
      <c r="AH351" s="67">
        <v>-1.8351704142332901</v>
      </c>
      <c r="AI351" s="66">
        <v>7.7269557787076303E-3</v>
      </c>
      <c r="AJ351" s="67">
        <v>14.4634380588395</v>
      </c>
      <c r="AK351" s="66">
        <v>0.1308071765762</v>
      </c>
      <c r="AL351" s="66">
        <v>2.75714805375173E-2</v>
      </c>
      <c r="AM351" s="67">
        <v>4.4480061009380698</v>
      </c>
      <c r="AN351" s="11"/>
      <c r="AO351" s="69">
        <v>7.3467026959406201E-4</v>
      </c>
      <c r="AP351" s="69">
        <v>6.5949589043157201E-6</v>
      </c>
      <c r="AQ351" s="69">
        <v>2.3314138416026301E-3</v>
      </c>
      <c r="AR351" s="69">
        <v>6.3353216319228495E-5</v>
      </c>
      <c r="AS351" s="70">
        <v>12</v>
      </c>
      <c r="AT351" s="70">
        <v>0</v>
      </c>
      <c r="AU351" s="70">
        <v>7</v>
      </c>
      <c r="AV351" s="71">
        <v>5</v>
      </c>
      <c r="AW351" s="11"/>
      <c r="AX351" s="72">
        <v>1.13604222790059E-3</v>
      </c>
      <c r="AY351" s="73">
        <v>-9.9958022004866507</v>
      </c>
      <c r="AZ351" s="73">
        <v>0.588533269583422</v>
      </c>
      <c r="BA351" s="73">
        <v>-11.062340664124299</v>
      </c>
      <c r="BB351" s="64">
        <v>1.17391638732727E-4</v>
      </c>
      <c r="BC351" s="74">
        <v>0</v>
      </c>
      <c r="BD351" s="61">
        <v>44021</v>
      </c>
      <c r="BE351" s="61"/>
      <c r="BF351" s="70"/>
      <c r="BG351" s="61"/>
      <c r="BH351" s="11"/>
    </row>
    <row r="352" spans="1:60" x14ac:dyDescent="0.3">
      <c r="A352" s="11"/>
      <c r="B352" s="56" t="s">
        <v>1231</v>
      </c>
      <c r="C352" s="56" t="s">
        <v>1168</v>
      </c>
      <c r="D352" s="56" t="s">
        <v>1169</v>
      </c>
      <c r="E352" s="57" t="s">
        <v>1170</v>
      </c>
      <c r="F352" s="57" t="s">
        <v>315</v>
      </c>
      <c r="G352" s="58" t="s">
        <v>685</v>
      </c>
      <c r="H352" s="59" t="s">
        <v>710</v>
      </c>
      <c r="I352" s="60" t="s">
        <v>400</v>
      </c>
      <c r="J352" s="60" t="s">
        <v>1171</v>
      </c>
      <c r="K352" s="11"/>
      <c r="L352" s="61">
        <v>43812</v>
      </c>
      <c r="M352" s="62"/>
      <c r="N352" s="63"/>
      <c r="O352" s="63">
        <v>868395.19467544602</v>
      </c>
      <c r="P352" s="64">
        <f t="shared" si="5"/>
        <v>0</v>
      </c>
      <c r="Q352" s="61">
        <v>43798</v>
      </c>
      <c r="R352" s="65"/>
      <c r="S352" s="65">
        <v>288974.63515917998</v>
      </c>
      <c r="T352" s="11"/>
      <c r="U352" s="66"/>
      <c r="V352" s="67"/>
      <c r="W352" s="66"/>
      <c r="X352" s="67"/>
      <c r="Y352" s="66"/>
      <c r="Z352" s="67"/>
      <c r="AA352" s="66"/>
      <c r="AB352" s="67"/>
      <c r="AC352" s="66"/>
      <c r="AD352" s="67"/>
      <c r="AE352" s="66"/>
      <c r="AF352" s="68"/>
      <c r="AG352" s="66"/>
      <c r="AH352" s="67"/>
      <c r="AI352" s="66"/>
      <c r="AJ352" s="67"/>
      <c r="AK352" s="66"/>
      <c r="AL352" s="66"/>
      <c r="AM352" s="67"/>
      <c r="AN352" s="11"/>
      <c r="AO352" s="69">
        <v>3.6606641771868502E-2</v>
      </c>
      <c r="AP352" s="69">
        <v>-2.3595533551997502E-2</v>
      </c>
      <c r="AQ352" s="69">
        <v>0.14166441999987001</v>
      </c>
      <c r="AR352" s="69">
        <v>-7.1425680010215695E-2</v>
      </c>
      <c r="AS352" s="70"/>
      <c r="AT352" s="70"/>
      <c r="AU352" s="70"/>
      <c r="AV352" s="71"/>
      <c r="AW352" s="11"/>
      <c r="AX352" s="72"/>
      <c r="AY352" s="73"/>
      <c r="AZ352" s="73"/>
      <c r="BA352" s="73"/>
      <c r="BB352" s="64"/>
      <c r="BC352" s="74">
        <v>-7.1391936856307403</v>
      </c>
      <c r="BD352" s="61">
        <v>43798</v>
      </c>
      <c r="BE352" s="61">
        <v>43812</v>
      </c>
      <c r="BF352" s="70"/>
      <c r="BG352" s="61"/>
      <c r="BH352" s="11"/>
    </row>
    <row r="353" spans="1:60" x14ac:dyDescent="0.3">
      <c r="A353" s="11"/>
      <c r="B353" s="56" t="s">
        <v>1234</v>
      </c>
      <c r="C353" s="56" t="s">
        <v>1172</v>
      </c>
      <c r="D353" s="56" t="s">
        <v>1169</v>
      </c>
      <c r="E353" s="57" t="s">
        <v>330</v>
      </c>
      <c r="F353" s="57" t="s">
        <v>315</v>
      </c>
      <c r="G353" s="58" t="s">
        <v>685</v>
      </c>
      <c r="H353" s="59" t="s">
        <v>710</v>
      </c>
      <c r="I353" s="60" t="s">
        <v>400</v>
      </c>
      <c r="J353" s="60" t="s">
        <v>1173</v>
      </c>
      <c r="K353" s="11"/>
      <c r="L353" s="61">
        <v>43812</v>
      </c>
      <c r="M353" s="62"/>
      <c r="N353" s="63"/>
      <c r="O353" s="63">
        <v>859064.62712478603</v>
      </c>
      <c r="P353" s="64">
        <f t="shared" si="5"/>
        <v>0</v>
      </c>
      <c r="Q353" s="61">
        <v>43798</v>
      </c>
      <c r="R353" s="65"/>
      <c r="S353" s="65">
        <v>8499906.8284921907</v>
      </c>
      <c r="T353" s="11"/>
      <c r="U353" s="66"/>
      <c r="V353" s="67"/>
      <c r="W353" s="66"/>
      <c r="X353" s="67"/>
      <c r="Y353" s="66"/>
      <c r="Z353" s="67"/>
      <c r="AA353" s="66"/>
      <c r="AB353" s="67"/>
      <c r="AC353" s="66"/>
      <c r="AD353" s="67"/>
      <c r="AE353" s="66"/>
      <c r="AF353" s="68"/>
      <c r="AG353" s="66"/>
      <c r="AH353" s="67"/>
      <c r="AI353" s="66"/>
      <c r="AJ353" s="67"/>
      <c r="AK353" s="66"/>
      <c r="AL353" s="66"/>
      <c r="AM353" s="67"/>
      <c r="AN353" s="11"/>
      <c r="AO353" s="69">
        <v>3.6600676507077899E-2</v>
      </c>
      <c r="AP353" s="69">
        <v>-2.36123994691297E-2</v>
      </c>
      <c r="AQ353" s="69">
        <v>0.14146742909360899</v>
      </c>
      <c r="AR353" s="69">
        <v>-7.1495123132117394E-2</v>
      </c>
      <c r="AS353" s="70"/>
      <c r="AT353" s="70"/>
      <c r="AU353" s="70"/>
      <c r="AV353" s="71"/>
      <c r="AW353" s="11"/>
      <c r="AX353" s="72"/>
      <c r="AY353" s="73"/>
      <c r="AZ353" s="73"/>
      <c r="BA353" s="73"/>
      <c r="BB353" s="64"/>
      <c r="BC353" s="74">
        <v>-7.1466745309153303</v>
      </c>
      <c r="BD353" s="61">
        <v>43798</v>
      </c>
      <c r="BE353" s="61">
        <v>43812</v>
      </c>
      <c r="BF353" s="70"/>
      <c r="BG353" s="61"/>
      <c r="BH353" s="11"/>
    </row>
    <row r="354" spans="1:60" x14ac:dyDescent="0.3">
      <c r="A354" s="11"/>
      <c r="B354" s="56" t="s">
        <v>1237</v>
      </c>
      <c r="C354" s="56" t="s">
        <v>1175</v>
      </c>
      <c r="D354" s="56" t="s">
        <v>1176</v>
      </c>
      <c r="E354" s="57" t="s">
        <v>25</v>
      </c>
      <c r="F354" s="57" t="s">
        <v>315</v>
      </c>
      <c r="G354" s="58" t="s">
        <v>685</v>
      </c>
      <c r="H354" s="59" t="s">
        <v>686</v>
      </c>
      <c r="I354" s="60" t="s">
        <v>29</v>
      </c>
      <c r="J354" s="60" t="s">
        <v>1177</v>
      </c>
      <c r="K354" s="11"/>
      <c r="L354" s="61">
        <v>44021</v>
      </c>
      <c r="M354" s="62">
        <v>1291.8226999994399</v>
      </c>
      <c r="N354" s="63">
        <v>1291.8226999994399</v>
      </c>
      <c r="O354" s="63">
        <v>1291.8226999994399</v>
      </c>
      <c r="P354" s="64">
        <f t="shared" si="5"/>
        <v>1</v>
      </c>
      <c r="Q354" s="61">
        <v>44021</v>
      </c>
      <c r="R354" s="65">
        <v>23557050.673999999</v>
      </c>
      <c r="S354" s="65">
        <v>25544521.663937502</v>
      </c>
      <c r="T354" s="11"/>
      <c r="U354" s="66">
        <v>4.33497916674241E-6</v>
      </c>
      <c r="V354" s="67">
        <v>3.6626442518354501</v>
      </c>
      <c r="W354" s="66">
        <v>1.6072899597929799E-4</v>
      </c>
      <c r="X354" s="67">
        <v>2.2944514482332998</v>
      </c>
      <c r="Y354" s="66">
        <v>5.5057438439689603E-3</v>
      </c>
      <c r="Z354" s="67">
        <v>18.2345119966194</v>
      </c>
      <c r="AA354" s="66">
        <v>1.50684491254651E-2</v>
      </c>
      <c r="AB354" s="67">
        <v>21.732033063832201</v>
      </c>
      <c r="AC354" s="66">
        <v>4.5779449814290302E-2</v>
      </c>
      <c r="AD354" s="67">
        <v>28.863910241663699</v>
      </c>
      <c r="AE354" s="66">
        <v>7.6211478919503903E-2</v>
      </c>
      <c r="AF354" s="68">
        <v>24.568835503654601</v>
      </c>
      <c r="AG354" s="66">
        <v>3.9016164009808603E-5</v>
      </c>
      <c r="AH354" s="67">
        <v>-1.8376041194642301</v>
      </c>
      <c r="AI354" s="66">
        <v>5.8330752872279802E-3</v>
      </c>
      <c r="AJ354" s="67">
        <v>14.2740500096843</v>
      </c>
      <c r="AK354" s="66">
        <v>0.28731709018407903</v>
      </c>
      <c r="AL354" s="66">
        <v>3.3721926767611897E-2</v>
      </c>
      <c r="AM354" s="67">
        <v>40.563385992776603</v>
      </c>
      <c r="AN354" s="11"/>
      <c r="AO354" s="69">
        <v>6.0032503824913896E-4</v>
      </c>
      <c r="AP354" s="69">
        <v>4.33497916674241E-6</v>
      </c>
      <c r="AQ354" s="69">
        <v>1.93922214930353E-3</v>
      </c>
      <c r="AR354" s="69">
        <v>3.9016164009808603E-5</v>
      </c>
      <c r="AS354" s="70">
        <v>12</v>
      </c>
      <c r="AT354" s="70">
        <v>0</v>
      </c>
      <c r="AU354" s="70">
        <v>7</v>
      </c>
      <c r="AV354" s="71">
        <v>5</v>
      </c>
      <c r="AW354" s="11"/>
      <c r="AX354" s="72">
        <v>1.0210086994948101E-3</v>
      </c>
      <c r="AY354" s="73">
        <v>-14.3890112117952</v>
      </c>
      <c r="AZ354" s="73">
        <v>0.57648563574548495</v>
      </c>
      <c r="BA354" s="73">
        <v>-12.6613748269301</v>
      </c>
      <c r="BB354" s="64">
        <v>1.05501109492394E-4</v>
      </c>
      <c r="BC354" s="74">
        <v>0</v>
      </c>
      <c r="BD354" s="61">
        <v>44021</v>
      </c>
      <c r="BE354" s="61"/>
      <c r="BF354" s="70"/>
      <c r="BG354" s="61"/>
      <c r="BH354" s="11"/>
    </row>
    <row r="355" spans="1:60" x14ac:dyDescent="0.3">
      <c r="A355" s="11"/>
      <c r="B355" s="56" t="s">
        <v>1240</v>
      </c>
      <c r="C355" s="56" t="s">
        <v>1179</v>
      </c>
      <c r="D355" s="56" t="s">
        <v>1180</v>
      </c>
      <c r="E355" s="57" t="s">
        <v>1079</v>
      </c>
      <c r="F355" s="57" t="s">
        <v>315</v>
      </c>
      <c r="G355" s="58" t="s">
        <v>685</v>
      </c>
      <c r="H355" s="59" t="s">
        <v>686</v>
      </c>
      <c r="I355" s="60" t="s">
        <v>29</v>
      </c>
      <c r="J355" s="60" t="s">
        <v>1181</v>
      </c>
      <c r="K355" s="11"/>
      <c r="L355" s="61">
        <v>44021</v>
      </c>
      <c r="M355" s="62">
        <v>1422.9054000005101</v>
      </c>
      <c r="N355" s="63">
        <v>1422.9054000005101</v>
      </c>
      <c r="O355" s="63">
        <v>1422.9054000005101</v>
      </c>
      <c r="P355" s="64">
        <f t="shared" si="5"/>
        <v>1</v>
      </c>
      <c r="Q355" s="61">
        <v>44021</v>
      </c>
      <c r="R355" s="65">
        <v>151668593.993</v>
      </c>
      <c r="S355" s="65">
        <v>129224181.768125</v>
      </c>
      <c r="T355" s="11"/>
      <c r="U355" s="66">
        <v>4.98981535201892E-6</v>
      </c>
      <c r="V355" s="67">
        <v>3.6627097354539702</v>
      </c>
      <c r="W355" s="66">
        <v>1.9393665024836101E-4</v>
      </c>
      <c r="X355" s="67">
        <v>2.2977722136602101</v>
      </c>
      <c r="Y355" s="66">
        <v>6.37125573121011E-3</v>
      </c>
      <c r="Z355" s="67">
        <v>18.321063185343501</v>
      </c>
      <c r="AA355" s="66">
        <v>1.7091489638914902E-2</v>
      </c>
      <c r="AB355" s="67">
        <v>21.9343371151772</v>
      </c>
      <c r="AC355" s="66">
        <v>4.1554720759449999E-2</v>
      </c>
      <c r="AD355" s="67">
        <v>28.4414373361797</v>
      </c>
      <c r="AE355" s="66">
        <v>6.4096203683220707E-2</v>
      </c>
      <c r="AF355" s="68">
        <v>23.357307980040801</v>
      </c>
      <c r="AG355" s="66">
        <v>4.5683269490837099E-5</v>
      </c>
      <c r="AH355" s="67">
        <v>-1.8369374089161301</v>
      </c>
      <c r="AI355" s="66">
        <v>6.7662301789823704E-3</v>
      </c>
      <c r="AJ355" s="67">
        <v>14.367365498867001</v>
      </c>
      <c r="AK355" s="66">
        <v>0.112992869411828</v>
      </c>
      <c r="AL355" s="66">
        <v>2.3569916536871498E-2</v>
      </c>
      <c r="AM355" s="67">
        <v>2.5340584954392402</v>
      </c>
      <c r="AN355" s="11"/>
      <c r="AO355" s="69">
        <v>6.4515387930441604E-4</v>
      </c>
      <c r="AP355" s="69">
        <v>4.98981535201892E-6</v>
      </c>
      <c r="AQ355" s="69">
        <v>2.10043217157363E-3</v>
      </c>
      <c r="AR355" s="69">
        <v>4.5683269490837099E-5</v>
      </c>
      <c r="AS355" s="70">
        <v>12</v>
      </c>
      <c r="AT355" s="70">
        <v>0</v>
      </c>
      <c r="AU355" s="70">
        <v>7</v>
      </c>
      <c r="AV355" s="71">
        <v>5</v>
      </c>
      <c r="AW355" s="11"/>
      <c r="AX355" s="72">
        <v>1.0311297328894401E-3</v>
      </c>
      <c r="AY355" s="73">
        <v>-12.480364448973001</v>
      </c>
      <c r="AZ355" s="73">
        <v>0.58310975666245202</v>
      </c>
      <c r="BA355" s="73">
        <v>-11.852165884294701</v>
      </c>
      <c r="BB355" s="64">
        <v>1.06546403213486E-4</v>
      </c>
      <c r="BC355" s="74">
        <v>0</v>
      </c>
      <c r="BD355" s="61">
        <v>44021</v>
      </c>
      <c r="BE355" s="61"/>
      <c r="BF355" s="70"/>
      <c r="BG355" s="61"/>
      <c r="BH355" s="11"/>
    </row>
    <row r="356" spans="1:60" x14ac:dyDescent="0.3">
      <c r="A356" s="11"/>
      <c r="B356" s="56" t="s">
        <v>1242</v>
      </c>
      <c r="C356" s="56" t="s">
        <v>1183</v>
      </c>
      <c r="D356" s="56" t="s">
        <v>1180</v>
      </c>
      <c r="E356" s="57" t="s">
        <v>1086</v>
      </c>
      <c r="F356" s="57" t="s">
        <v>315</v>
      </c>
      <c r="G356" s="58" t="s">
        <v>685</v>
      </c>
      <c r="H356" s="59" t="s">
        <v>686</v>
      </c>
      <c r="I356" s="60" t="s">
        <v>29</v>
      </c>
      <c r="J356" s="60" t="s">
        <v>1184</v>
      </c>
      <c r="K356" s="11"/>
      <c r="L356" s="61">
        <v>44021</v>
      </c>
      <c r="M356" s="62">
        <v>1017.38680000044</v>
      </c>
      <c r="N356" s="63">
        <v>1017.38680000044</v>
      </c>
      <c r="O356" s="63">
        <v>1017.38680000044</v>
      </c>
      <c r="P356" s="64">
        <f t="shared" si="5"/>
        <v>1</v>
      </c>
      <c r="Q356" s="61">
        <v>44021</v>
      </c>
      <c r="R356" s="65">
        <v>37030209.702</v>
      </c>
      <c r="S356" s="65">
        <v>25053178.638374999</v>
      </c>
      <c r="T356" s="11"/>
      <c r="U356" s="66">
        <v>4.3248255678918204E-6</v>
      </c>
      <c r="V356" s="67">
        <v>3.6626432364755601</v>
      </c>
      <c r="W356" s="66">
        <v>1.5561891996185301E-4</v>
      </c>
      <c r="X356" s="67">
        <v>2.2939404406315602</v>
      </c>
      <c r="Y356" s="66">
        <v>4.5061184937367198E-3</v>
      </c>
      <c r="Z356" s="67">
        <v>18.134549461596201</v>
      </c>
      <c r="AA356" s="66">
        <v>1.15604143265955E-2</v>
      </c>
      <c r="AB356" s="67">
        <v>21.381229583959801</v>
      </c>
      <c r="AC356" s="66"/>
      <c r="AD356" s="67"/>
      <c r="AE356" s="66"/>
      <c r="AF356" s="68"/>
      <c r="AG356" s="66">
        <v>3.9023063436616199E-5</v>
      </c>
      <c r="AH356" s="67">
        <v>-1.83760342952155</v>
      </c>
      <c r="AI356" s="66">
        <v>4.7169177814794204E-3</v>
      </c>
      <c r="AJ356" s="67">
        <v>14.1624342591094</v>
      </c>
      <c r="AK356" s="66">
        <v>1.7353837736664001E-2</v>
      </c>
      <c r="AL356" s="66">
        <v>1.31848183427792E-2</v>
      </c>
      <c r="AM356" s="67">
        <v>24.514417020138399</v>
      </c>
      <c r="AN356" s="11"/>
      <c r="AO356" s="69">
        <v>6.3129067893896696E-4</v>
      </c>
      <c r="AP356" s="69">
        <v>4.3248255678918204E-6</v>
      </c>
      <c r="AQ356" s="69">
        <v>1.8633320705703201E-3</v>
      </c>
      <c r="AR356" s="69">
        <v>3.9023063436616199E-5</v>
      </c>
      <c r="AS356" s="70">
        <v>12</v>
      </c>
      <c r="AT356" s="70">
        <v>0</v>
      </c>
      <c r="AU356" s="70">
        <v>7</v>
      </c>
      <c r="AV356" s="71">
        <v>5</v>
      </c>
      <c r="AW356" s="11"/>
      <c r="AX356" s="72">
        <v>8.95327264800017E-4</v>
      </c>
      <c r="AY356" s="73">
        <v>-19.83521491586</v>
      </c>
      <c r="AZ356" s="73">
        <v>0.564875530782047</v>
      </c>
      <c r="BA356" s="73">
        <v>-13.917351224707099</v>
      </c>
      <c r="BB356" s="64">
        <v>9.2515415583278596E-5</v>
      </c>
      <c r="BC356" s="74">
        <v>0</v>
      </c>
      <c r="BD356" s="61">
        <v>44021</v>
      </c>
      <c r="BE356" s="61"/>
      <c r="BF356" s="70"/>
      <c r="BG356" s="61"/>
      <c r="BH356" s="11"/>
    </row>
    <row r="357" spans="1:60" x14ac:dyDescent="0.3">
      <c r="A357" s="11"/>
      <c r="B357" s="56" t="s">
        <v>1245</v>
      </c>
      <c r="C357" s="56" t="s">
        <v>1186</v>
      </c>
      <c r="D357" s="56" t="s">
        <v>1180</v>
      </c>
      <c r="E357" s="57" t="s">
        <v>48</v>
      </c>
      <c r="F357" s="57" t="s">
        <v>315</v>
      </c>
      <c r="G357" s="58" t="s">
        <v>685</v>
      </c>
      <c r="H357" s="59" t="s">
        <v>686</v>
      </c>
      <c r="I357" s="60" t="s">
        <v>29</v>
      </c>
      <c r="J357" s="60" t="s">
        <v>1187</v>
      </c>
      <c r="K357" s="11"/>
      <c r="L357" s="61">
        <v>44021</v>
      </c>
      <c r="M357" s="62">
        <v>1133.6456000004</v>
      </c>
      <c r="N357" s="63">
        <v>1133.6456000004</v>
      </c>
      <c r="O357" s="63">
        <v>1133.6456000004</v>
      </c>
      <c r="P357" s="64">
        <f t="shared" si="5"/>
        <v>1</v>
      </c>
      <c r="Q357" s="61">
        <v>44021</v>
      </c>
      <c r="R357" s="65">
        <v>178445675.34299999</v>
      </c>
      <c r="S357" s="65">
        <v>238606003.48275</v>
      </c>
      <c r="T357" s="11"/>
      <c r="U357" s="66">
        <v>1.0056155588245001E-5</v>
      </c>
      <c r="V357" s="67">
        <v>3.6632163694775999</v>
      </c>
      <c r="W357" s="66">
        <v>3.3134201657958302E-4</v>
      </c>
      <c r="X357" s="67">
        <v>2.3115127502933301</v>
      </c>
      <c r="Y357" s="66">
        <v>7.5821596165042103E-3</v>
      </c>
      <c r="Z357" s="67">
        <v>18.442153573880201</v>
      </c>
      <c r="AA357" s="66">
        <v>1.98234146391769E-2</v>
      </c>
      <c r="AB357" s="67">
        <v>22.207529615203399</v>
      </c>
      <c r="AC357" s="66">
        <v>4.95567893303814E-2</v>
      </c>
      <c r="AD357" s="67">
        <v>29.241644193272801</v>
      </c>
      <c r="AE357" s="66">
        <v>7.6058500069848406E-2</v>
      </c>
      <c r="AF357" s="68">
        <v>24.553537618688999</v>
      </c>
      <c r="AG357" s="66">
        <v>9.13949388632318E-5</v>
      </c>
      <c r="AH357" s="67">
        <v>-1.83236624197889</v>
      </c>
      <c r="AI357" s="66">
        <v>8.0784419933479495E-3</v>
      </c>
      <c r="AJ357" s="67">
        <v>14.4985866803036</v>
      </c>
      <c r="AK357" s="66">
        <v>0.133526466368494</v>
      </c>
      <c r="AL357" s="66">
        <v>2.7674240314809102E-2</v>
      </c>
      <c r="AM357" s="67">
        <v>2.36215552230715</v>
      </c>
      <c r="AN357" s="11"/>
      <c r="AO357" s="69">
        <v>6.4783815287228197E-4</v>
      </c>
      <c r="AP357" s="69">
        <v>9.9680401035584492E-6</v>
      </c>
      <c r="AQ357" s="69">
        <v>2.29044843035808E-3</v>
      </c>
      <c r="AR357" s="69">
        <v>9.13949388632318E-5</v>
      </c>
      <c r="AS357" s="70">
        <v>12</v>
      </c>
      <c r="AT357" s="70">
        <v>0</v>
      </c>
      <c r="AU357" s="70">
        <v>7</v>
      </c>
      <c r="AV357" s="71">
        <v>5</v>
      </c>
      <c r="AW357" s="11"/>
      <c r="AX357" s="72">
        <v>1.0869169817624401E-3</v>
      </c>
      <c r="AY357" s="73">
        <v>-9.5002748392726097</v>
      </c>
      <c r="AZ357" s="73">
        <v>0.592075956571534</v>
      </c>
      <c r="BA357" s="73">
        <v>-10.465815042814899</v>
      </c>
      <c r="BB357" s="64">
        <v>1.1231072167021201E-4</v>
      </c>
      <c r="BC357" s="74">
        <v>0</v>
      </c>
      <c r="BD357" s="61">
        <v>44021</v>
      </c>
      <c r="BE357" s="61"/>
      <c r="BF357" s="70"/>
      <c r="BG357" s="61"/>
      <c r="BH357" s="11"/>
    </row>
    <row r="358" spans="1:60" x14ac:dyDescent="0.3">
      <c r="A358" s="11"/>
      <c r="B358" s="56" t="s">
        <v>1248</v>
      </c>
      <c r="C358" s="56" t="s">
        <v>1189</v>
      </c>
      <c r="D358" s="56" t="s">
        <v>1190</v>
      </c>
      <c r="E358" s="57" t="s">
        <v>34</v>
      </c>
      <c r="F358" s="57" t="s">
        <v>315</v>
      </c>
      <c r="G358" s="58" t="s">
        <v>685</v>
      </c>
      <c r="H358" s="59" t="s">
        <v>686</v>
      </c>
      <c r="I358" s="60" t="s">
        <v>29</v>
      </c>
      <c r="J358" s="60" t="s">
        <v>1191</v>
      </c>
      <c r="K358" s="11"/>
      <c r="L358" s="61">
        <v>44021</v>
      </c>
      <c r="M358" s="62">
        <v>14717.869800001399</v>
      </c>
      <c r="N358" s="63">
        <v>14717.869800001399</v>
      </c>
      <c r="O358" s="63">
        <v>14717.869800001399</v>
      </c>
      <c r="P358" s="64">
        <f t="shared" si="5"/>
        <v>1</v>
      </c>
      <c r="Q358" s="61">
        <v>44021</v>
      </c>
      <c r="R358" s="65">
        <v>26219453.951000001</v>
      </c>
      <c r="S358" s="65">
        <v>28815545.2913437</v>
      </c>
      <c r="T358" s="11"/>
      <c r="U358" s="66">
        <v>1.03344827948604E-5</v>
      </c>
      <c r="V358" s="67">
        <v>3.6632442021982601</v>
      </c>
      <c r="W358" s="66">
        <v>3.3384177368134298E-4</v>
      </c>
      <c r="X358" s="67">
        <v>2.3117627260035101</v>
      </c>
      <c r="Y358" s="66">
        <v>8.0808000548131496E-3</v>
      </c>
      <c r="Z358" s="67">
        <v>18.492017617711099</v>
      </c>
      <c r="AA358" s="66">
        <v>2.0452983211725999E-2</v>
      </c>
      <c r="AB358" s="67">
        <v>22.270486472465599</v>
      </c>
      <c r="AC358" s="66">
        <v>5.10064032332593E-2</v>
      </c>
      <c r="AD358" s="67">
        <v>29.386605583567899</v>
      </c>
      <c r="AE358" s="66"/>
      <c r="AF358" s="68"/>
      <c r="AG358" s="66">
        <v>9.25015610846458E-5</v>
      </c>
      <c r="AH358" s="67">
        <v>-1.8322555797567499</v>
      </c>
      <c r="AI358" s="66">
        <v>8.5886420438328094E-3</v>
      </c>
      <c r="AJ358" s="67">
        <v>14.549606685352</v>
      </c>
      <c r="AK358" s="66">
        <v>6.6431479661332601E-2</v>
      </c>
      <c r="AL358" s="66">
        <v>2.4823735855534299E-2</v>
      </c>
      <c r="AM358" s="67">
        <v>33.280918434960803</v>
      </c>
      <c r="AN358" s="11"/>
      <c r="AO358" s="69">
        <v>6.8047476270294304E-4</v>
      </c>
      <c r="AP358" s="69">
        <v>1.00839133665431E-5</v>
      </c>
      <c r="AQ358" s="69">
        <v>2.41900257969974E-3</v>
      </c>
      <c r="AR358" s="69">
        <v>9.25015610846458E-5</v>
      </c>
      <c r="AS358" s="70">
        <v>12</v>
      </c>
      <c r="AT358" s="70">
        <v>0</v>
      </c>
      <c r="AU358" s="70">
        <v>7</v>
      </c>
      <c r="AV358" s="71">
        <v>5</v>
      </c>
      <c r="AW358" s="11"/>
      <c r="AX358" s="72">
        <v>1.1953301749667801E-3</v>
      </c>
      <c r="AY358" s="73">
        <v>-8.1303536203922704</v>
      </c>
      <c r="AZ358" s="73">
        <v>0.59438484643760603</v>
      </c>
      <c r="BA358" s="73">
        <v>-9.95226097316481</v>
      </c>
      <c r="BB358" s="64">
        <v>1.23516222052018E-4</v>
      </c>
      <c r="BC358" s="74">
        <v>0</v>
      </c>
      <c r="BD358" s="61">
        <v>44021</v>
      </c>
      <c r="BE358" s="61"/>
      <c r="BF358" s="70"/>
      <c r="BG358" s="61"/>
      <c r="BH358" s="11"/>
    </row>
    <row r="359" spans="1:60" x14ac:dyDescent="0.3">
      <c r="A359" s="11"/>
      <c r="B359" s="56" t="s">
        <v>1250</v>
      </c>
      <c r="C359" s="56" t="s">
        <v>1193</v>
      </c>
      <c r="D359" s="56" t="s">
        <v>1190</v>
      </c>
      <c r="E359" s="57" t="s">
        <v>330</v>
      </c>
      <c r="F359" s="57" t="s">
        <v>315</v>
      </c>
      <c r="G359" s="58" t="s">
        <v>685</v>
      </c>
      <c r="H359" s="59" t="s">
        <v>686</v>
      </c>
      <c r="I359" s="60" t="s">
        <v>29</v>
      </c>
      <c r="J359" s="60" t="s">
        <v>1194</v>
      </c>
      <c r="K359" s="11"/>
      <c r="L359" s="61">
        <v>44021</v>
      </c>
      <c r="M359" s="62">
        <v>14452.657299995401</v>
      </c>
      <c r="N359" s="63">
        <v>14452.657299995401</v>
      </c>
      <c r="O359" s="63">
        <v>14452.657299995401</v>
      </c>
      <c r="P359" s="64">
        <f t="shared" si="5"/>
        <v>1</v>
      </c>
      <c r="Q359" s="61">
        <v>44021</v>
      </c>
      <c r="R359" s="65">
        <v>190266528.02000001</v>
      </c>
      <c r="S359" s="65">
        <v>209407291.39825001</v>
      </c>
      <c r="T359" s="11"/>
      <c r="U359" s="66">
        <v>4.3314030335750397E-6</v>
      </c>
      <c r="V359" s="67">
        <v>3.6626438942221302</v>
      </c>
      <c r="W359" s="66">
        <v>1.5540733875241101E-4</v>
      </c>
      <c r="X359" s="67">
        <v>2.2939192825106098</v>
      </c>
      <c r="Y359" s="66">
        <v>4.7581672642991197E-3</v>
      </c>
      <c r="Z359" s="67">
        <v>18.159754338645101</v>
      </c>
      <c r="AA359" s="66">
        <v>1.2742576973323601E-2</v>
      </c>
      <c r="AB359" s="67">
        <v>21.4994458486326</v>
      </c>
      <c r="AC359" s="66">
        <v>3.3872277341288302E-2</v>
      </c>
      <c r="AD359" s="67">
        <v>27.673192994377999</v>
      </c>
      <c r="AE359" s="66">
        <v>5.6184022971137899E-2</v>
      </c>
      <c r="AF359" s="68">
        <v>22.566089908825202</v>
      </c>
      <c r="AG359" s="66">
        <v>3.8997808587737402E-5</v>
      </c>
      <c r="AH359" s="67">
        <v>-1.8376059550064401</v>
      </c>
      <c r="AI359" s="66">
        <v>5.02969730405312E-3</v>
      </c>
      <c r="AJ359" s="67">
        <v>14.1937122113741</v>
      </c>
      <c r="AK359" s="66">
        <v>0.44492472776444603</v>
      </c>
      <c r="AL359" s="66">
        <v>3.0481362025966501E-2</v>
      </c>
      <c r="AM359" s="67">
        <v>-1.00769308756571</v>
      </c>
      <c r="AN359" s="11"/>
      <c r="AO359" s="69">
        <v>6.4818452119652604E-4</v>
      </c>
      <c r="AP359" s="69">
        <v>4.3314030335750397E-6</v>
      </c>
      <c r="AQ359" s="69">
        <v>1.7092480266001099E-3</v>
      </c>
      <c r="AR359" s="69">
        <v>3.8997808587737402E-5</v>
      </c>
      <c r="AS359" s="70">
        <v>12</v>
      </c>
      <c r="AT359" s="70">
        <v>0</v>
      </c>
      <c r="AU359" s="70">
        <v>7</v>
      </c>
      <c r="AV359" s="71">
        <v>5</v>
      </c>
      <c r="AW359" s="11"/>
      <c r="AX359" s="72">
        <v>1.0087937778746399E-3</v>
      </c>
      <c r="AY359" s="73">
        <v>-16.535909862868699</v>
      </c>
      <c r="AZ359" s="73">
        <v>0.56880286236810196</v>
      </c>
      <c r="BA359" s="73">
        <v>-13.4031396371574</v>
      </c>
      <c r="BB359" s="64">
        <v>1.04241828597651E-4</v>
      </c>
      <c r="BC359" s="74">
        <v>0</v>
      </c>
      <c r="BD359" s="61">
        <v>44021</v>
      </c>
      <c r="BE359" s="61"/>
      <c r="BF359" s="70"/>
      <c r="BG359" s="61"/>
      <c r="BH359" s="11"/>
    </row>
    <row r="360" spans="1:60" x14ac:dyDescent="0.3">
      <c r="A360" s="11"/>
      <c r="B360" s="56" t="s">
        <v>1254</v>
      </c>
      <c r="C360" s="56" t="s">
        <v>1196</v>
      </c>
      <c r="D360" s="56" t="s">
        <v>1197</v>
      </c>
      <c r="E360" s="57" t="s">
        <v>314</v>
      </c>
      <c r="F360" s="57" t="s">
        <v>315</v>
      </c>
      <c r="G360" s="58" t="s">
        <v>200</v>
      </c>
      <c r="H360" s="59" t="s">
        <v>1198</v>
      </c>
      <c r="I360" s="60" t="s">
        <v>29</v>
      </c>
      <c r="J360" s="60" t="s">
        <v>1199</v>
      </c>
      <c r="K360" s="11"/>
      <c r="L360" s="61">
        <v>44021</v>
      </c>
      <c r="M360" s="62">
        <v>1566.17779999971</v>
      </c>
      <c r="N360" s="63">
        <v>1566.17779999971</v>
      </c>
      <c r="O360" s="63">
        <v>1570.44989999942</v>
      </c>
      <c r="P360" s="64">
        <f t="shared" si="5"/>
        <v>0.99727969672912742</v>
      </c>
      <c r="Q360" s="61">
        <v>44019</v>
      </c>
      <c r="R360" s="65">
        <v>8173125.5180000002</v>
      </c>
      <c r="S360" s="65">
        <v>12270344.484265599</v>
      </c>
      <c r="T360" s="11"/>
      <c r="U360" s="66">
        <v>-2.67369003540807E-3</v>
      </c>
      <c r="V360" s="67">
        <v>3.3948417503779602</v>
      </c>
      <c r="W360" s="66">
        <v>1.08842315894435E-2</v>
      </c>
      <c r="X360" s="67">
        <v>3.3668017075797301</v>
      </c>
      <c r="Y360" s="66">
        <v>2.72192023840034E-2</v>
      </c>
      <c r="Z360" s="67">
        <v>20.405857850622901</v>
      </c>
      <c r="AA360" s="66">
        <v>4.7026124882904703E-2</v>
      </c>
      <c r="AB360" s="67">
        <v>24.9278006395907</v>
      </c>
      <c r="AC360" s="66">
        <v>0.11703827033488801</v>
      </c>
      <c r="AD360" s="67">
        <v>35.989792293752501</v>
      </c>
      <c r="AE360" s="66">
        <v>0.15510622156769399</v>
      </c>
      <c r="AF360" s="68">
        <v>32.4583097684663</v>
      </c>
      <c r="AG360" s="66">
        <v>7.8296306128322602E-4</v>
      </c>
      <c r="AH360" s="67">
        <v>-1.7632094297368901</v>
      </c>
      <c r="AI360" s="66">
        <v>3.12403352763795E-2</v>
      </c>
      <c r="AJ360" s="67">
        <v>16.814776008599399</v>
      </c>
      <c r="AK360" s="66">
        <v>0.56617779999971396</v>
      </c>
      <c r="AL360" s="66">
        <v>5.2221412961444003E-2</v>
      </c>
      <c r="AM360" s="67">
        <v>60.570726169156799</v>
      </c>
      <c r="AN360" s="11"/>
      <c r="AO360" s="69">
        <v>2.0076775002962701E-2</v>
      </c>
      <c r="AP360" s="69">
        <v>-3.5908474235839101E-2</v>
      </c>
      <c r="AQ360" s="69">
        <v>2.9917181482233001E-2</v>
      </c>
      <c r="AR360" s="69">
        <v>-1.9797361386736202E-2</v>
      </c>
      <c r="AS360" s="70">
        <v>7</v>
      </c>
      <c r="AT360" s="70">
        <v>5</v>
      </c>
      <c r="AU360" s="70">
        <v>7</v>
      </c>
      <c r="AV360" s="71">
        <v>5</v>
      </c>
      <c r="AW360" s="11"/>
      <c r="AX360" s="72">
        <v>5.4134569549714802E-2</v>
      </c>
      <c r="AY360" s="73">
        <v>0.39439173682831102</v>
      </c>
      <c r="AZ360" s="73">
        <v>0.69801362917132803</v>
      </c>
      <c r="BA360" s="73">
        <v>0.49498157834022999</v>
      </c>
      <c r="BB360" s="64">
        <v>5.5541215216908298E-3</v>
      </c>
      <c r="BC360" s="74">
        <v>-7.6456153937397202</v>
      </c>
      <c r="BD360" s="61">
        <v>43747</v>
      </c>
      <c r="BE360" s="61">
        <v>43783</v>
      </c>
      <c r="BF360" s="70">
        <v>160</v>
      </c>
      <c r="BG360" s="61">
        <v>43971</v>
      </c>
      <c r="BH360" s="11"/>
    </row>
    <row r="361" spans="1:60" x14ac:dyDescent="0.3">
      <c r="A361" s="11"/>
      <c r="B361" s="56" t="s">
        <v>1257</v>
      </c>
      <c r="C361" s="56" t="s">
        <v>1201</v>
      </c>
      <c r="D361" s="56" t="s">
        <v>1197</v>
      </c>
      <c r="E361" s="57" t="s">
        <v>73</v>
      </c>
      <c r="F361" s="57" t="s">
        <v>315</v>
      </c>
      <c r="G361" s="58" t="s">
        <v>200</v>
      </c>
      <c r="H361" s="59" t="s">
        <v>1198</v>
      </c>
      <c r="I361" s="60" t="s">
        <v>29</v>
      </c>
      <c r="J361" s="60" t="s">
        <v>1202</v>
      </c>
      <c r="K361" s="11"/>
      <c r="L361" s="61">
        <v>44021</v>
      </c>
      <c r="M361" s="62">
        <v>4727.4729000031903</v>
      </c>
      <c r="N361" s="63">
        <v>4727.4729000031903</v>
      </c>
      <c r="O361" s="63">
        <v>4740.3192000016597</v>
      </c>
      <c r="P361" s="64">
        <f t="shared" si="5"/>
        <v>0.9972899926236054</v>
      </c>
      <c r="Q361" s="61">
        <v>44019</v>
      </c>
      <c r="R361" s="65">
        <v>4421744.9330000002</v>
      </c>
      <c r="S361" s="65">
        <v>5990395.6605312498</v>
      </c>
      <c r="T361" s="11"/>
      <c r="U361" s="66">
        <v>-2.6685388547775801E-3</v>
      </c>
      <c r="V361" s="67">
        <v>3.3953568684410098</v>
      </c>
      <c r="W361" s="66">
        <v>1.1041643199860099E-2</v>
      </c>
      <c r="X361" s="67">
        <v>3.3825428686213899</v>
      </c>
      <c r="Y361" s="66">
        <v>2.81901895887131E-2</v>
      </c>
      <c r="Z361" s="67">
        <v>20.5029565710865</v>
      </c>
      <c r="AA361" s="66">
        <v>4.9020038806702401E-2</v>
      </c>
      <c r="AB361" s="67">
        <v>25.127192031970502</v>
      </c>
      <c r="AC361" s="66">
        <v>0.12129401605314299</v>
      </c>
      <c r="AD361" s="67">
        <v>36.4153668655781</v>
      </c>
      <c r="AE361" s="66">
        <v>0.16172433169238501</v>
      </c>
      <c r="AF361" s="68">
        <v>33.120120780949897</v>
      </c>
      <c r="AG361" s="66">
        <v>8.2967191337957004E-4</v>
      </c>
      <c r="AH361" s="67">
        <v>-1.7585385445272601</v>
      </c>
      <c r="AI361" s="66">
        <v>3.2263355027680497E-2</v>
      </c>
      <c r="AJ361" s="67">
        <v>16.917077983729499</v>
      </c>
      <c r="AK361" s="66">
        <v>0.63432778701651804</v>
      </c>
      <c r="AL361" s="66">
        <v>5.7318849110743003E-2</v>
      </c>
      <c r="AM361" s="67">
        <v>67.385724870837294</v>
      </c>
      <c r="AN361" s="11"/>
      <c r="AO361" s="69">
        <v>2.0082043654838299E-2</v>
      </c>
      <c r="AP361" s="69">
        <v>-3.5903479126318402E-2</v>
      </c>
      <c r="AQ361" s="69">
        <v>3.00776059848431E-2</v>
      </c>
      <c r="AR361" s="69">
        <v>-1.9639201484096699E-2</v>
      </c>
      <c r="AS361" s="70">
        <v>7</v>
      </c>
      <c r="AT361" s="70">
        <v>5</v>
      </c>
      <c r="AU361" s="70">
        <v>7</v>
      </c>
      <c r="AV361" s="71">
        <v>5</v>
      </c>
      <c r="AW361" s="11"/>
      <c r="AX361" s="72">
        <v>5.4138344394159502E-2</v>
      </c>
      <c r="AY361" s="73">
        <v>0.42832152564824399</v>
      </c>
      <c r="AZ361" s="73">
        <v>0.70464853671182903</v>
      </c>
      <c r="BA361" s="73">
        <v>0.53793672220399502</v>
      </c>
      <c r="BB361" s="64">
        <v>5.5545430980691902E-3</v>
      </c>
      <c r="BC361" s="74">
        <v>-7.6283022349380198</v>
      </c>
      <c r="BD361" s="61">
        <v>43747</v>
      </c>
      <c r="BE361" s="61">
        <v>43783</v>
      </c>
      <c r="BF361" s="70">
        <v>160</v>
      </c>
      <c r="BG361" s="61">
        <v>43971</v>
      </c>
      <c r="BH361" s="11"/>
    </row>
    <row r="362" spans="1:60" x14ac:dyDescent="0.3">
      <c r="A362" s="11"/>
      <c r="B362" s="56" t="s">
        <v>1260</v>
      </c>
      <c r="C362" s="56" t="s">
        <v>1204</v>
      </c>
      <c r="D362" s="56" t="s">
        <v>1197</v>
      </c>
      <c r="E362" s="57" t="s">
        <v>323</v>
      </c>
      <c r="F362" s="57" t="s">
        <v>315</v>
      </c>
      <c r="G362" s="58" t="s">
        <v>200</v>
      </c>
      <c r="H362" s="59" t="s">
        <v>1198</v>
      </c>
      <c r="I362" s="60" t="s">
        <v>29</v>
      </c>
      <c r="J362" s="60" t="s">
        <v>1</v>
      </c>
      <c r="K362" s="11"/>
      <c r="L362" s="61">
        <v>44021</v>
      </c>
      <c r="M362" s="62">
        <v>1304.6564000006799</v>
      </c>
      <c r="N362" s="63">
        <v>1304.6564000006799</v>
      </c>
      <c r="O362" s="63">
        <v>1308.1444000005699</v>
      </c>
      <c r="P362" s="64">
        <f t="shared" si="5"/>
        <v>0.99733362769439793</v>
      </c>
      <c r="Q362" s="61">
        <v>44019</v>
      </c>
      <c r="R362" s="65">
        <v>175125862.60600001</v>
      </c>
      <c r="S362" s="65">
        <v>135879182.46349999</v>
      </c>
      <c r="T362" s="11"/>
      <c r="U362" s="66">
        <v>-2.64677815448522E-3</v>
      </c>
      <c r="V362" s="67">
        <v>3.39753293847025</v>
      </c>
      <c r="W362" s="66">
        <v>1.17048241882003E-2</v>
      </c>
      <c r="X362" s="67">
        <v>3.4488609674554001</v>
      </c>
      <c r="Y362" s="66">
        <v>3.2288682725265999E-2</v>
      </c>
      <c r="Z362" s="67">
        <v>20.912805884756398</v>
      </c>
      <c r="AA362" s="66">
        <v>5.7457002849332597E-2</v>
      </c>
      <c r="AB362" s="67">
        <v>25.970888436218999</v>
      </c>
      <c r="AC362" s="66">
        <v>0.13939113416388901</v>
      </c>
      <c r="AD362" s="67">
        <v>38.225078676652601</v>
      </c>
      <c r="AE362" s="66">
        <v>0.190007940949872</v>
      </c>
      <c r="AF362" s="68">
        <v>35.948481706727797</v>
      </c>
      <c r="AG362" s="66">
        <v>1.02661022901884E-3</v>
      </c>
      <c r="AH362" s="67">
        <v>-1.73884471296333</v>
      </c>
      <c r="AI362" s="66">
        <v>3.6581992029823603E-2</v>
      </c>
      <c r="AJ362" s="67">
        <v>17.348941683943799</v>
      </c>
      <c r="AK362" s="66">
        <v>0.30465640000154998</v>
      </c>
      <c r="AL362" s="66">
        <v>5.9107497540026102E-2</v>
      </c>
      <c r="AM362" s="67">
        <v>14.5788020601758</v>
      </c>
      <c r="AN362" s="11"/>
      <c r="AO362" s="69">
        <v>2.0104400340642301E-2</v>
      </c>
      <c r="AP362" s="69">
        <v>-3.5882360634786899E-2</v>
      </c>
      <c r="AQ362" s="69">
        <v>3.0753320119401899E-2</v>
      </c>
      <c r="AR362" s="69">
        <v>-1.8972869332174E-2</v>
      </c>
      <c r="AS362" s="70">
        <v>7</v>
      </c>
      <c r="AT362" s="70">
        <v>5</v>
      </c>
      <c r="AU362" s="70">
        <v>7</v>
      </c>
      <c r="AV362" s="71">
        <v>5</v>
      </c>
      <c r="AW362" s="11"/>
      <c r="AX362" s="72">
        <v>5.4155090794447497E-2</v>
      </c>
      <c r="AY362" s="73">
        <v>0.57180800134119603</v>
      </c>
      <c r="AZ362" s="73">
        <v>0.73271629616647305</v>
      </c>
      <c r="BA362" s="73">
        <v>0.72022974926403505</v>
      </c>
      <c r="BB362" s="64">
        <v>5.5564073929781398E-3</v>
      </c>
      <c r="BC362" s="74">
        <v>-7.5553874014149196</v>
      </c>
      <c r="BD362" s="61">
        <v>43747</v>
      </c>
      <c r="BE362" s="61">
        <v>43783</v>
      </c>
      <c r="BF362" s="70">
        <v>157</v>
      </c>
      <c r="BG362" s="61">
        <v>43966</v>
      </c>
      <c r="BH362" s="11"/>
    </row>
    <row r="363" spans="1:60" x14ac:dyDescent="0.3">
      <c r="A363" s="11"/>
      <c r="B363" s="56" t="s">
        <v>1263</v>
      </c>
      <c r="C363" s="56" t="s">
        <v>1206</v>
      </c>
      <c r="D363" s="56" t="s">
        <v>1197</v>
      </c>
      <c r="E363" s="57" t="s">
        <v>326</v>
      </c>
      <c r="F363" s="57" t="s">
        <v>315</v>
      </c>
      <c r="G363" s="58" t="s">
        <v>200</v>
      </c>
      <c r="H363" s="59" t="s">
        <v>1198</v>
      </c>
      <c r="I363" s="60" t="s">
        <v>29</v>
      </c>
      <c r="J363" s="60" t="s">
        <v>1207</v>
      </c>
      <c r="K363" s="11"/>
      <c r="L363" s="61">
        <v>44021</v>
      </c>
      <c r="M363" s="62">
        <v>1560.94930000044</v>
      </c>
      <c r="N363" s="63">
        <v>1560.94930000044</v>
      </c>
      <c r="O363" s="63">
        <v>1565.2038000002501</v>
      </c>
      <c r="P363" s="64">
        <f t="shared" si="5"/>
        <v>0.99728182361951234</v>
      </c>
      <c r="Q363" s="61">
        <v>44019</v>
      </c>
      <c r="R363" s="65">
        <v>17655915.453000002</v>
      </c>
      <c r="S363" s="65">
        <v>11943183.2311719</v>
      </c>
      <c r="T363" s="11"/>
      <c r="U363" s="66">
        <v>-2.6726175165094901E-3</v>
      </c>
      <c r="V363" s="67">
        <v>3.3949490022678201</v>
      </c>
      <c r="W363" s="66">
        <v>1.09173553719302E-2</v>
      </c>
      <c r="X363" s="67">
        <v>3.3701140858283898</v>
      </c>
      <c r="Y363" s="66">
        <v>2.7423555986388199E-2</v>
      </c>
      <c r="Z363" s="67">
        <v>20.426293210854102</v>
      </c>
      <c r="AA363" s="66">
        <v>4.7445592459553203E-2</v>
      </c>
      <c r="AB363" s="67">
        <v>24.9697473972628</v>
      </c>
      <c r="AC363" s="66">
        <v>0.1179329357401</v>
      </c>
      <c r="AD363" s="67">
        <v>36.079258834244698</v>
      </c>
      <c r="AE363" s="66">
        <v>0.15649646501522499</v>
      </c>
      <c r="AF363" s="68">
        <v>32.597334113263102</v>
      </c>
      <c r="AG363" s="66">
        <v>7.9277415716205702E-4</v>
      </c>
      <c r="AH363" s="67">
        <v>-1.7622283201490101</v>
      </c>
      <c r="AI363" s="66">
        <v>3.1455661825020798E-2</v>
      </c>
      <c r="AJ363" s="67">
        <v>16.8363086634781</v>
      </c>
      <c r="AK363" s="66">
        <v>0.560949300001375</v>
      </c>
      <c r="AL363" s="66">
        <v>5.1822260591507102E-2</v>
      </c>
      <c r="AM363" s="67">
        <v>60.047876169322997</v>
      </c>
      <c r="AN363" s="11"/>
      <c r="AO363" s="69">
        <v>2.00778381367854E-2</v>
      </c>
      <c r="AP363" s="69">
        <v>-3.5907415465771898E-2</v>
      </c>
      <c r="AQ363" s="69">
        <v>2.9950990980068998E-2</v>
      </c>
      <c r="AR363" s="69">
        <v>-1.9764132828640899E-2</v>
      </c>
      <c r="AS363" s="70">
        <v>7</v>
      </c>
      <c r="AT363" s="70">
        <v>5</v>
      </c>
      <c r="AU363" s="70">
        <v>7</v>
      </c>
      <c r="AV363" s="71">
        <v>5</v>
      </c>
      <c r="AW363" s="11"/>
      <c r="AX363" s="72">
        <v>5.4135349525968199E-2</v>
      </c>
      <c r="AY363" s="73">
        <v>0.401528066119681</v>
      </c>
      <c r="AZ363" s="73">
        <v>0.69940920862973099</v>
      </c>
      <c r="BA363" s="73">
        <v>0.50401140123449295</v>
      </c>
      <c r="BB363" s="64">
        <v>5.5542087396588599E-3</v>
      </c>
      <c r="BC363" s="74">
        <v>-7.6419658573286098</v>
      </c>
      <c r="BD363" s="61">
        <v>43747</v>
      </c>
      <c r="BE363" s="61">
        <v>43783</v>
      </c>
      <c r="BF363" s="70">
        <v>160</v>
      </c>
      <c r="BG363" s="61">
        <v>43971</v>
      </c>
      <c r="BH363" s="11"/>
    </row>
    <row r="364" spans="1:60" x14ac:dyDescent="0.3">
      <c r="A364" s="11"/>
      <c r="B364" s="56" t="s">
        <v>1266</v>
      </c>
      <c r="C364" s="56" t="s">
        <v>1209</v>
      </c>
      <c r="D364" s="56" t="s">
        <v>1197</v>
      </c>
      <c r="E364" s="57" t="s">
        <v>330</v>
      </c>
      <c r="F364" s="57" t="s">
        <v>315</v>
      </c>
      <c r="G364" s="58" t="s">
        <v>200</v>
      </c>
      <c r="H364" s="59" t="s">
        <v>1198</v>
      </c>
      <c r="I364" s="60" t="s">
        <v>29</v>
      </c>
      <c r="J364" s="60" t="s">
        <v>1210</v>
      </c>
      <c r="K364" s="11"/>
      <c r="L364" s="61">
        <v>44021</v>
      </c>
      <c r="M364" s="62">
        <v>3775.8911000005901</v>
      </c>
      <c r="N364" s="63">
        <v>3775.8911000005901</v>
      </c>
      <c r="O364" s="63">
        <v>3795.2468000017102</v>
      </c>
      <c r="P364" s="64">
        <f t="shared" si="5"/>
        <v>0.99490001546115225</v>
      </c>
      <c r="Q364" s="61">
        <v>43747</v>
      </c>
      <c r="R364" s="65">
        <v>106203249.22499999</v>
      </c>
      <c r="S364" s="65">
        <v>128492495.208625</v>
      </c>
      <c r="T364" s="11"/>
      <c r="U364" s="66">
        <v>-2.70097284101212E-3</v>
      </c>
      <c r="V364" s="67">
        <v>3.3921134698175601</v>
      </c>
      <c r="W364" s="66">
        <v>1.0055883167297001E-2</v>
      </c>
      <c r="X364" s="67">
        <v>3.2839668653650702</v>
      </c>
      <c r="Y364" s="66">
        <v>2.2123632450529802E-2</v>
      </c>
      <c r="Z364" s="67">
        <v>19.896300857275499</v>
      </c>
      <c r="AA364" s="66">
        <v>3.65940326209966E-2</v>
      </c>
      <c r="AB364" s="67">
        <v>23.8845914133999</v>
      </c>
      <c r="AC364" s="66">
        <v>9.4904227913502795E-2</v>
      </c>
      <c r="AD364" s="67">
        <v>33.7763880515704</v>
      </c>
      <c r="AE364" s="66">
        <v>0.120890253574617</v>
      </c>
      <c r="AF364" s="68">
        <v>29.036712969187601</v>
      </c>
      <c r="AG364" s="66">
        <v>5.3682362522522497E-4</v>
      </c>
      <c r="AH364" s="67">
        <v>-1.78782337334269</v>
      </c>
      <c r="AI364" s="66">
        <v>2.58725119401788E-2</v>
      </c>
      <c r="AJ364" s="67">
        <v>16.277993674972102</v>
      </c>
      <c r="AK364" s="66">
        <v>0.46017885386594598</v>
      </c>
      <c r="AL364" s="66">
        <v>4.3888002570383798E-2</v>
      </c>
      <c r="AM364" s="67">
        <v>49.970831555780002</v>
      </c>
      <c r="AN364" s="11"/>
      <c r="AO364" s="69">
        <v>2.0048797965500902E-2</v>
      </c>
      <c r="AP364" s="69">
        <v>-3.59349101454427E-2</v>
      </c>
      <c r="AQ364" s="69">
        <v>2.9073306346617801E-2</v>
      </c>
      <c r="AR364" s="69">
        <v>-2.0629576796636701E-2</v>
      </c>
      <c r="AS364" s="70">
        <v>7</v>
      </c>
      <c r="AT364" s="70">
        <v>5</v>
      </c>
      <c r="AU364" s="70">
        <v>7</v>
      </c>
      <c r="AV364" s="71">
        <v>5</v>
      </c>
      <c r="AW364" s="11"/>
      <c r="AX364" s="72">
        <v>5.41160487147863E-2</v>
      </c>
      <c r="AY364" s="73">
        <v>0.21675325753904001</v>
      </c>
      <c r="AZ364" s="73">
        <v>0.663288238346468</v>
      </c>
      <c r="BA364" s="73">
        <v>0.27104524708738598</v>
      </c>
      <c r="BB364" s="64">
        <v>5.5520424605492698E-3</v>
      </c>
      <c r="BC364" s="74">
        <v>-7.7366615526261704</v>
      </c>
      <c r="BD364" s="61">
        <v>43747</v>
      </c>
      <c r="BE364" s="61">
        <v>43783</v>
      </c>
      <c r="BF364" s="70"/>
      <c r="BG364" s="61"/>
      <c r="BH364" s="11"/>
    </row>
    <row r="365" spans="1:60" x14ac:dyDescent="0.3">
      <c r="A365" s="11"/>
      <c r="B365" s="56" t="s">
        <v>1270</v>
      </c>
      <c r="C365" s="56" t="s">
        <v>1212</v>
      </c>
      <c r="D365" s="56" t="s">
        <v>1197</v>
      </c>
      <c r="E365" s="57" t="s">
        <v>334</v>
      </c>
      <c r="F365" s="57" t="s">
        <v>315</v>
      </c>
      <c r="G365" s="58" t="s">
        <v>200</v>
      </c>
      <c r="H365" s="59" t="s">
        <v>1198</v>
      </c>
      <c r="I365" s="60" t="s">
        <v>29</v>
      </c>
      <c r="J365" s="60" t="s">
        <v>1213</v>
      </c>
      <c r="K365" s="11"/>
      <c r="L365" s="61">
        <v>44021</v>
      </c>
      <c r="M365" s="62">
        <v>1508.0962000004899</v>
      </c>
      <c r="N365" s="63">
        <v>1508.0962000004899</v>
      </c>
      <c r="O365" s="63">
        <v>1512.25129999965</v>
      </c>
      <c r="P365" s="64">
        <f t="shared" si="5"/>
        <v>0.99725237465548155</v>
      </c>
      <c r="Q365" s="61">
        <v>44019</v>
      </c>
      <c r="R365" s="65">
        <v>7862910.2560000001</v>
      </c>
      <c r="S365" s="65">
        <v>4367836.7260937504</v>
      </c>
      <c r="T365" s="11"/>
      <c r="U365" s="66">
        <v>-2.6873480774156598E-3</v>
      </c>
      <c r="V365" s="67">
        <v>3.3934759461772002</v>
      </c>
      <c r="W365" s="66">
        <v>1.0469958493558799E-2</v>
      </c>
      <c r="X365" s="67">
        <v>3.3253743979912498</v>
      </c>
      <c r="Y365" s="66">
        <v>2.4668266125445398E-2</v>
      </c>
      <c r="Z365" s="67">
        <v>20.150764224759801</v>
      </c>
      <c r="AA365" s="66">
        <v>8.4618118669895895E-2</v>
      </c>
      <c r="AB365" s="67">
        <v>28.6870000182826</v>
      </c>
      <c r="AC365" s="66">
        <v>0.15137237046117699</v>
      </c>
      <c r="AD365" s="67">
        <v>39.423202306381398</v>
      </c>
      <c r="AE365" s="66">
        <v>0.18464015629986499</v>
      </c>
      <c r="AF365" s="68">
        <v>35.411703241698</v>
      </c>
      <c r="AG365" s="66">
        <v>6.5987583911919501E-4</v>
      </c>
      <c r="AH365" s="67">
        <v>-1.7755181519532901</v>
      </c>
      <c r="AI365" s="66">
        <v>2.8552936064443198E-2</v>
      </c>
      <c r="AJ365" s="67">
        <v>16.5460360874131</v>
      </c>
      <c r="AK365" s="66">
        <v>0.50809620000130995</v>
      </c>
      <c r="AL365" s="66">
        <v>4.7719407142721999E-2</v>
      </c>
      <c r="AM365" s="67">
        <v>54.762566169316401</v>
      </c>
      <c r="AN365" s="11"/>
      <c r="AO365" s="69">
        <v>1.0245603485600401E-2</v>
      </c>
      <c r="AP365" s="69">
        <v>-1.0269408475323901E-2</v>
      </c>
      <c r="AQ365" s="69">
        <v>2.94952296844713E-2</v>
      </c>
      <c r="AR365" s="69">
        <v>-1.87478344041665E-2</v>
      </c>
      <c r="AS365" s="70">
        <v>7</v>
      </c>
      <c r="AT365" s="70">
        <v>3</v>
      </c>
      <c r="AU365" s="70">
        <v>7</v>
      </c>
      <c r="AV365" s="71">
        <v>5</v>
      </c>
      <c r="AW365" s="11"/>
      <c r="AX365" s="72">
        <v>2.9124196676821201E-2</v>
      </c>
      <c r="AY365" s="73">
        <v>1.96352109137842</v>
      </c>
      <c r="AZ365" s="73">
        <v>0.82383995072541405</v>
      </c>
      <c r="BA365" s="73">
        <v>2.8595972617768002</v>
      </c>
      <c r="BB365" s="64">
        <v>3.0077263417024398E-3</v>
      </c>
      <c r="BC365" s="74">
        <v>-3.7854544127476402</v>
      </c>
      <c r="BD365" s="61">
        <v>43868</v>
      </c>
      <c r="BE365" s="61">
        <v>43914</v>
      </c>
      <c r="BF365" s="70">
        <v>64</v>
      </c>
      <c r="BG365" s="61">
        <v>43958</v>
      </c>
      <c r="BH365" s="11"/>
    </row>
    <row r="366" spans="1:60" x14ac:dyDescent="0.3">
      <c r="A366" s="11"/>
      <c r="B366" s="56" t="s">
        <v>1273</v>
      </c>
      <c r="C366" s="56" t="s">
        <v>1215</v>
      </c>
      <c r="D366" s="56" t="s">
        <v>1216</v>
      </c>
      <c r="E366" s="57" t="s">
        <v>73</v>
      </c>
      <c r="F366" s="57" t="s">
        <v>315</v>
      </c>
      <c r="G366" s="58" t="s">
        <v>685</v>
      </c>
      <c r="H366" s="59" t="s">
        <v>686</v>
      </c>
      <c r="I366" s="60" t="s">
        <v>29</v>
      </c>
      <c r="J366" s="60" t="s">
        <v>1217</v>
      </c>
      <c r="K366" s="11"/>
      <c r="L366" s="61">
        <v>44021</v>
      </c>
      <c r="M366" s="62">
        <v>1045.6508000008801</v>
      </c>
      <c r="N366" s="63">
        <v>1045.6508000008801</v>
      </c>
      <c r="O366" s="63">
        <v>1045.6508000008801</v>
      </c>
      <c r="P366" s="64">
        <f t="shared" si="5"/>
        <v>1</v>
      </c>
      <c r="Q366" s="61">
        <v>44021</v>
      </c>
      <c r="R366" s="65">
        <v>8951176.7689999994</v>
      </c>
      <c r="S366" s="65">
        <v>5422657.70147656</v>
      </c>
      <c r="T366" s="11"/>
      <c r="U366" s="66">
        <v>4.30355976277497E-6</v>
      </c>
      <c r="V366" s="67">
        <v>3.6626411098950502</v>
      </c>
      <c r="W366" s="66">
        <v>1.60499981575413E-4</v>
      </c>
      <c r="X366" s="67">
        <v>2.29442854679291</v>
      </c>
      <c r="Y366" s="66">
        <v>6.1866502965131102E-3</v>
      </c>
      <c r="Z366" s="67">
        <v>18.3026026418665</v>
      </c>
      <c r="AA366" s="66">
        <v>1.59046052085614E-2</v>
      </c>
      <c r="AB366" s="67">
        <v>21.815648672141801</v>
      </c>
      <c r="AC366" s="66">
        <v>4.0583574227639502E-2</v>
      </c>
      <c r="AD366" s="67">
        <v>28.344322682998602</v>
      </c>
      <c r="AE366" s="66"/>
      <c r="AF366" s="68"/>
      <c r="AG366" s="66">
        <v>3.8924645195948001E-5</v>
      </c>
      <c r="AH366" s="67">
        <v>-1.8376132713456199</v>
      </c>
      <c r="AI366" s="66">
        <v>6.5684642686392198E-3</v>
      </c>
      <c r="AJ366" s="67">
        <v>14.347588907825401</v>
      </c>
      <c r="AK366" s="66">
        <v>4.5572695720693397E-2</v>
      </c>
      <c r="AL366" s="66">
        <v>2.00040156651085E-2</v>
      </c>
      <c r="AM366" s="67">
        <v>33.125969979737398</v>
      </c>
      <c r="AN366" s="11"/>
      <c r="AO366" s="69">
        <v>6.2283442639454701E-4</v>
      </c>
      <c r="AP366" s="69">
        <v>4.30355976277497E-6</v>
      </c>
      <c r="AQ366" s="69">
        <v>1.9722321067092699E-3</v>
      </c>
      <c r="AR366" s="69">
        <v>3.8924645195948001E-5</v>
      </c>
      <c r="AS366" s="70">
        <v>12</v>
      </c>
      <c r="AT366" s="70">
        <v>0</v>
      </c>
      <c r="AU366" s="70">
        <v>7</v>
      </c>
      <c r="AV366" s="71">
        <v>5</v>
      </c>
      <c r="AW366" s="11"/>
      <c r="AX366" s="72">
        <v>1.11765540300894E-3</v>
      </c>
      <c r="AY366" s="73">
        <v>-12.5282052902185</v>
      </c>
      <c r="AZ366" s="73">
        <v>0.57929595784298704</v>
      </c>
      <c r="BA366" s="73">
        <v>-12.285054878942899</v>
      </c>
      <c r="BB366" s="64">
        <v>1.15491385170543E-4</v>
      </c>
      <c r="BC366" s="74">
        <v>0</v>
      </c>
      <c r="BD366" s="61">
        <v>44021</v>
      </c>
      <c r="BE366" s="61"/>
      <c r="BF366" s="70"/>
      <c r="BG366" s="61"/>
      <c r="BH366" s="11"/>
    </row>
    <row r="367" spans="1:60" x14ac:dyDescent="0.3">
      <c r="A367" s="11"/>
      <c r="B367" s="56" t="s">
        <v>1276</v>
      </c>
      <c r="C367" s="56" t="s">
        <v>1219</v>
      </c>
      <c r="D367" s="56" t="s">
        <v>1216</v>
      </c>
      <c r="E367" s="57" t="s">
        <v>330</v>
      </c>
      <c r="F367" s="57" t="s">
        <v>315</v>
      </c>
      <c r="G367" s="58" t="s">
        <v>685</v>
      </c>
      <c r="H367" s="59" t="s">
        <v>686</v>
      </c>
      <c r="I367" s="60" t="s">
        <v>29</v>
      </c>
      <c r="J367" s="60" t="s">
        <v>1220</v>
      </c>
      <c r="K367" s="11"/>
      <c r="L367" s="61">
        <v>44021</v>
      </c>
      <c r="M367" s="62">
        <v>1311.2726000007201</v>
      </c>
      <c r="N367" s="63">
        <v>1311.2726000007201</v>
      </c>
      <c r="O367" s="63">
        <v>1311.2726000007201</v>
      </c>
      <c r="P367" s="64">
        <f t="shared" si="5"/>
        <v>1</v>
      </c>
      <c r="Q367" s="61">
        <v>44021</v>
      </c>
      <c r="R367" s="65">
        <v>566134866.23599994</v>
      </c>
      <c r="S367" s="65">
        <v>386952782.06199998</v>
      </c>
      <c r="T367" s="11"/>
      <c r="U367" s="66">
        <v>4.3469426600495404E-6</v>
      </c>
      <c r="V367" s="67">
        <v>3.6626454481847799</v>
      </c>
      <c r="W367" s="66">
        <v>1.60556848641136E-4</v>
      </c>
      <c r="X367" s="67">
        <v>2.2944342334994898</v>
      </c>
      <c r="Y367" s="66">
        <v>6.1238798934937196E-3</v>
      </c>
      <c r="Z367" s="67">
        <v>18.296325601579198</v>
      </c>
      <c r="AA367" s="66">
        <v>1.67451256020286E-2</v>
      </c>
      <c r="AB367" s="67">
        <v>21.899700711510398</v>
      </c>
      <c r="AC367" s="66">
        <v>4.26825738522894E-2</v>
      </c>
      <c r="AD367" s="67">
        <v>28.554222645470901</v>
      </c>
      <c r="AE367" s="66">
        <v>5.7965591235188199E-2</v>
      </c>
      <c r="AF367" s="68">
        <v>22.7442467352375</v>
      </c>
      <c r="AG367" s="66">
        <v>3.9047563404892598E-5</v>
      </c>
      <c r="AH367" s="67">
        <v>-1.8376009795247199</v>
      </c>
      <c r="AI367" s="66">
        <v>6.5230782474827703E-3</v>
      </c>
      <c r="AJ367" s="67">
        <v>14.343050305717</v>
      </c>
      <c r="AK367" s="66">
        <v>0.289074733096641</v>
      </c>
      <c r="AL367" s="66">
        <v>2.6105790964720699E-2</v>
      </c>
      <c r="AM367" s="67">
        <v>47.736607163853499</v>
      </c>
      <c r="AN367" s="11"/>
      <c r="AO367" s="69">
        <v>6.0096355809946501E-4</v>
      </c>
      <c r="AP367" s="69">
        <v>4.3469426600495404E-6</v>
      </c>
      <c r="AQ367" s="69">
        <v>2.0044104894623199E-3</v>
      </c>
      <c r="AR367" s="69">
        <v>3.9047563404892598E-5</v>
      </c>
      <c r="AS367" s="70">
        <v>12</v>
      </c>
      <c r="AT367" s="70">
        <v>0</v>
      </c>
      <c r="AU367" s="70">
        <v>7</v>
      </c>
      <c r="AV367" s="71">
        <v>5</v>
      </c>
      <c r="AW367" s="11"/>
      <c r="AX367" s="72">
        <v>1.11483548479214E-3</v>
      </c>
      <c r="AY367" s="73">
        <v>-11.8634848288202</v>
      </c>
      <c r="AZ367" s="73">
        <v>0.58197833367012197</v>
      </c>
      <c r="BA367" s="73">
        <v>-11.8862844151154</v>
      </c>
      <c r="BB367" s="64">
        <v>1.1519819667015E-4</v>
      </c>
      <c r="BC367" s="74">
        <v>0</v>
      </c>
      <c r="BD367" s="61">
        <v>44021</v>
      </c>
      <c r="BE367" s="61"/>
      <c r="BF367" s="70"/>
      <c r="BG367" s="61"/>
      <c r="BH367" s="11"/>
    </row>
    <row r="368" spans="1:60" x14ac:dyDescent="0.3">
      <c r="A368" s="11"/>
      <c r="B368" s="56" t="s">
        <v>1278</v>
      </c>
      <c r="C368" s="56" t="s">
        <v>1222</v>
      </c>
      <c r="D368" s="56" t="s">
        <v>1223</v>
      </c>
      <c r="E368" s="57" t="s">
        <v>1079</v>
      </c>
      <c r="F368" s="57" t="s">
        <v>315</v>
      </c>
      <c r="G368" s="58" t="s">
        <v>215</v>
      </c>
      <c r="H368" s="59" t="s">
        <v>237</v>
      </c>
      <c r="I368" s="60" t="s">
        <v>29</v>
      </c>
      <c r="J368" s="60" t="s">
        <v>1</v>
      </c>
      <c r="K368" s="11"/>
      <c r="L368" s="61">
        <v>44021</v>
      </c>
      <c r="M368" s="62">
        <v>1011.39360000007</v>
      </c>
      <c r="N368" s="63">
        <v>1011.39360000007</v>
      </c>
      <c r="O368" s="63"/>
      <c r="P368" s="64" t="str">
        <f t="shared" si="5"/>
        <v/>
      </c>
      <c r="Q368" s="61"/>
      <c r="R368" s="65">
        <v>159661.27600000001</v>
      </c>
      <c r="S368" s="65"/>
      <c r="T368" s="11"/>
      <c r="U368" s="66">
        <v>-2.85267447907245E-4</v>
      </c>
      <c r="V368" s="67">
        <v>3.63368400912805</v>
      </c>
      <c r="W368" s="66">
        <v>-3.03647086184355E-4</v>
      </c>
      <c r="X368" s="67">
        <v>2.2480138400169398</v>
      </c>
      <c r="Y368" s="66">
        <v>9.4700548106629902E-3</v>
      </c>
      <c r="Z368" s="67">
        <v>18.630943093303401</v>
      </c>
      <c r="AA368" s="66"/>
      <c r="AB368" s="67"/>
      <c r="AC368" s="66"/>
      <c r="AD368" s="67"/>
      <c r="AE368" s="66"/>
      <c r="AF368" s="68"/>
      <c r="AG368" s="66">
        <v>-2.2706080380885399E-4</v>
      </c>
      <c r="AH368" s="67">
        <v>-1.8642118162461001</v>
      </c>
      <c r="AI368" s="66">
        <v>1.11391973787249E-2</v>
      </c>
      <c r="AJ368" s="67">
        <v>14.804662218841299</v>
      </c>
      <c r="AK368" s="66">
        <v>1.1393599999792101E-2</v>
      </c>
      <c r="AL368" s="66">
        <v>2.0165339745290101E-2</v>
      </c>
      <c r="AM368" s="67">
        <v>15.815611076424799</v>
      </c>
      <c r="AN368" s="11"/>
      <c r="AO368" s="69">
        <v>2.6344201432948501E-3</v>
      </c>
      <c r="AP368" s="69">
        <v>-3.4753477502818E-3</v>
      </c>
      <c r="AQ368" s="69">
        <v>4.9182984075741799E-3</v>
      </c>
      <c r="AR368" s="69">
        <v>-2.9975416518936999E-3</v>
      </c>
      <c r="AS368" s="70"/>
      <c r="AT368" s="70"/>
      <c r="AU368" s="70"/>
      <c r="AV368" s="71"/>
      <c r="AW368" s="11"/>
      <c r="AX368" s="72"/>
      <c r="AY368" s="73"/>
      <c r="AZ368" s="73"/>
      <c r="BA368" s="73"/>
      <c r="BB368" s="64"/>
      <c r="BC368" s="74">
        <v>-0.77880146020288499</v>
      </c>
      <c r="BD368" s="61">
        <v>43907</v>
      </c>
      <c r="BE368" s="61">
        <v>43910</v>
      </c>
      <c r="BF368" s="70">
        <v>12</v>
      </c>
      <c r="BG368" s="61">
        <v>43923</v>
      </c>
      <c r="BH368" s="11"/>
    </row>
    <row r="369" spans="1:60" x14ac:dyDescent="0.3">
      <c r="A369" s="11"/>
      <c r="B369" s="56" t="s">
        <v>1281</v>
      </c>
      <c r="C369" s="56" t="s">
        <v>1225</v>
      </c>
      <c r="D369" s="56" t="s">
        <v>1223</v>
      </c>
      <c r="E369" s="57" t="s">
        <v>73</v>
      </c>
      <c r="F369" s="57" t="s">
        <v>315</v>
      </c>
      <c r="G369" s="58" t="s">
        <v>215</v>
      </c>
      <c r="H369" s="59" t="s">
        <v>237</v>
      </c>
      <c r="I369" s="60" t="s">
        <v>29</v>
      </c>
      <c r="J369" s="60" t="s">
        <v>1</v>
      </c>
      <c r="K369" s="11"/>
      <c r="L369" s="61">
        <v>44021</v>
      </c>
      <c r="M369" s="62">
        <v>1005.72829999961</v>
      </c>
      <c r="N369" s="63">
        <v>1005.72829999961</v>
      </c>
      <c r="O369" s="63"/>
      <c r="P369" s="64" t="str">
        <f t="shared" si="5"/>
        <v/>
      </c>
      <c r="Q369" s="61"/>
      <c r="R369" s="65">
        <v>228052.81400000001</v>
      </c>
      <c r="S369" s="65"/>
      <c r="T369" s="11"/>
      <c r="U369" s="66">
        <v>-2.7981834864476701E-4</v>
      </c>
      <c r="V369" s="67">
        <v>3.6342289190542898</v>
      </c>
      <c r="W369" s="66">
        <v>-1.39779647724936E-4</v>
      </c>
      <c r="X369" s="67">
        <v>2.26440058386288</v>
      </c>
      <c r="Y369" s="66">
        <v>5.5197552028403204E-3</v>
      </c>
      <c r="Z369" s="67">
        <v>18.235913132521102</v>
      </c>
      <c r="AA369" s="66"/>
      <c r="AB369" s="67"/>
      <c r="AC369" s="66"/>
      <c r="AD369" s="67"/>
      <c r="AE369" s="66"/>
      <c r="AF369" s="68"/>
      <c r="AG369" s="66">
        <v>-1.77948803866457E-4</v>
      </c>
      <c r="AH369" s="67">
        <v>-1.8593006162518599</v>
      </c>
      <c r="AI369" s="66"/>
      <c r="AJ369" s="67"/>
      <c r="AK369" s="66">
        <v>5.5197552028403204E-3</v>
      </c>
      <c r="AL369" s="66">
        <v>1.0727543014581901E-2</v>
      </c>
      <c r="AM369" s="67">
        <v>18.235913132521102</v>
      </c>
      <c r="AN369" s="11"/>
      <c r="AO369" s="69">
        <v>2.6399132530059398E-3</v>
      </c>
      <c r="AP369" s="69">
        <v>-3.46991638798499E-3</v>
      </c>
      <c r="AQ369" s="69">
        <v>5.0885808832390501E-3</v>
      </c>
      <c r="AR369" s="69">
        <v>-2.8340560975266302E-3</v>
      </c>
      <c r="AS369" s="70"/>
      <c r="AT369" s="70"/>
      <c r="AU369" s="70"/>
      <c r="AV369" s="71"/>
      <c r="AW369" s="11"/>
      <c r="AX369" s="72"/>
      <c r="AY369" s="73"/>
      <c r="AZ369" s="73"/>
      <c r="BA369" s="73"/>
      <c r="BB369" s="64"/>
      <c r="BC369" s="74">
        <v>-0.77717252788625002</v>
      </c>
      <c r="BD369" s="61">
        <v>43907</v>
      </c>
      <c r="BE369" s="61">
        <v>43910</v>
      </c>
      <c r="BF369" s="70">
        <v>12</v>
      </c>
      <c r="BG369" s="61">
        <v>43923</v>
      </c>
      <c r="BH369" s="11"/>
    </row>
    <row r="370" spans="1:60" x14ac:dyDescent="0.3">
      <c r="A370" s="11"/>
      <c r="B370" s="56" t="s">
        <v>1284</v>
      </c>
      <c r="C370" s="56" t="s">
        <v>1227</v>
      </c>
      <c r="D370" s="56" t="s">
        <v>1223</v>
      </c>
      <c r="E370" s="57" t="s">
        <v>323</v>
      </c>
      <c r="F370" s="57" t="s">
        <v>315</v>
      </c>
      <c r="G370" s="58" t="s">
        <v>215</v>
      </c>
      <c r="H370" s="59" t="s">
        <v>237</v>
      </c>
      <c r="I370" s="60" t="s">
        <v>29</v>
      </c>
      <c r="J370" s="60" t="s">
        <v>1228</v>
      </c>
      <c r="K370" s="11"/>
      <c r="L370" s="61">
        <v>44021</v>
      </c>
      <c r="M370" s="62">
        <v>1156.0019000005</v>
      </c>
      <c r="N370" s="63">
        <v>1156.0019000005</v>
      </c>
      <c r="O370" s="63">
        <v>1159.2305999994301</v>
      </c>
      <c r="P370" s="64">
        <f t="shared" si="5"/>
        <v>0.99721479056976958</v>
      </c>
      <c r="Q370" s="61">
        <v>43984</v>
      </c>
      <c r="R370" s="65">
        <v>10059940.125</v>
      </c>
      <c r="S370" s="65">
        <v>11855358.6977969</v>
      </c>
      <c r="T370" s="11"/>
      <c r="U370" s="66">
        <v>-2.56681079918053E-4</v>
      </c>
      <c r="V370" s="67">
        <v>3.6365426459269701</v>
      </c>
      <c r="W370" s="66">
        <v>5.5714323025313195E-4</v>
      </c>
      <c r="X370" s="67">
        <v>2.3340928716606899</v>
      </c>
      <c r="Y370" s="66">
        <v>1.47544706396729E-2</v>
      </c>
      <c r="Z370" s="67">
        <v>19.159384676197099</v>
      </c>
      <c r="AA370" s="66">
        <v>2.3911845231850699E-2</v>
      </c>
      <c r="AB370" s="67">
        <v>22.616372674470799</v>
      </c>
      <c r="AC370" s="66">
        <v>2.3911845231850699E-2</v>
      </c>
      <c r="AD370" s="67">
        <v>26.677149783412499</v>
      </c>
      <c r="AE370" s="66">
        <v>5.1779492427158402E-2</v>
      </c>
      <c r="AF370" s="68">
        <v>22.125636854441801</v>
      </c>
      <c r="AG370" s="66">
        <v>3.1056277293828302E-5</v>
      </c>
      <c r="AH370" s="67">
        <v>-1.8384001081358301</v>
      </c>
      <c r="AI370" s="66">
        <v>1.6694876385372499E-2</v>
      </c>
      <c r="AJ370" s="67">
        <v>15.360230119505999</v>
      </c>
      <c r="AK370" s="66">
        <v>0.15600190000084699</v>
      </c>
      <c r="AL370" s="66">
        <v>2.78907393694681E-2</v>
      </c>
      <c r="AM370" s="67">
        <v>13.441859421815</v>
      </c>
      <c r="AN370" s="11"/>
      <c r="AO370" s="69">
        <v>4.3862923557753701E-3</v>
      </c>
      <c r="AP370" s="69">
        <v>-4.2330764199505202E-3</v>
      </c>
      <c r="AQ370" s="69">
        <v>5.9981055364914902E-3</v>
      </c>
      <c r="AR370" s="69">
        <v>-3.87591733669979E-3</v>
      </c>
      <c r="AS370" s="70">
        <v>9</v>
      </c>
      <c r="AT370" s="70">
        <v>2</v>
      </c>
      <c r="AU370" s="70">
        <v>7</v>
      </c>
      <c r="AV370" s="71">
        <v>5</v>
      </c>
      <c r="AW370" s="11"/>
      <c r="AX370" s="72">
        <v>1.1081813430482699E-2</v>
      </c>
      <c r="AY370" s="73">
        <v>-0.50167779078947194</v>
      </c>
      <c r="AZ370" s="73">
        <v>0.60906941057146502</v>
      </c>
      <c r="BA370" s="73">
        <v>-0.68934826936947502</v>
      </c>
      <c r="BB370" s="64">
        <v>1.1447764023034799E-3</v>
      </c>
      <c r="BC370" s="74">
        <v>-1.2504081429451599</v>
      </c>
      <c r="BD370" s="61">
        <v>43745</v>
      </c>
      <c r="BE370" s="61">
        <v>43783</v>
      </c>
      <c r="BF370" s="70">
        <v>50</v>
      </c>
      <c r="BG370" s="61">
        <v>43815</v>
      </c>
      <c r="BH370" s="11"/>
    </row>
    <row r="371" spans="1:60" x14ac:dyDescent="0.3">
      <c r="A371" s="11"/>
      <c r="B371" s="56" t="s">
        <v>1287</v>
      </c>
      <c r="C371" s="56" t="s">
        <v>1230</v>
      </c>
      <c r="D371" s="56" t="s">
        <v>1223</v>
      </c>
      <c r="E371" s="57" t="s">
        <v>1114</v>
      </c>
      <c r="F371" s="57" t="s">
        <v>315</v>
      </c>
      <c r="G371" s="58" t="s">
        <v>215</v>
      </c>
      <c r="H371" s="59" t="s">
        <v>237</v>
      </c>
      <c r="I371" s="60" t="s">
        <v>29</v>
      </c>
      <c r="J371" s="60" t="s">
        <v>1</v>
      </c>
      <c r="K371" s="11"/>
      <c r="L371" s="61">
        <v>44021</v>
      </c>
      <c r="M371" s="62">
        <v>1009.1083000004299</v>
      </c>
      <c r="N371" s="63">
        <v>1009.1083000004299</v>
      </c>
      <c r="O371" s="63"/>
      <c r="P371" s="64" t="str">
        <f t="shared" si="5"/>
        <v/>
      </c>
      <c r="Q371" s="61"/>
      <c r="R371" s="65">
        <v>2491460.6860000002</v>
      </c>
      <c r="S371" s="65"/>
      <c r="T371" s="11"/>
      <c r="U371" s="66">
        <v>-2.8254590506548999E-4</v>
      </c>
      <c r="V371" s="67">
        <v>3.6339561634122202</v>
      </c>
      <c r="W371" s="66">
        <v>-2.2173078559717399E-4</v>
      </c>
      <c r="X371" s="67">
        <v>2.2562054700756602</v>
      </c>
      <c r="Y371" s="66"/>
      <c r="Z371" s="67"/>
      <c r="AA371" s="66"/>
      <c r="AB371" s="67"/>
      <c r="AC371" s="66"/>
      <c r="AD371" s="67"/>
      <c r="AE371" s="66"/>
      <c r="AF371" s="68"/>
      <c r="AG371" s="66">
        <v>-2.02514046577562E-4</v>
      </c>
      <c r="AH371" s="67">
        <v>-1.86175714052297</v>
      </c>
      <c r="AI371" s="66"/>
      <c r="AJ371" s="67"/>
      <c r="AK371" s="66">
        <v>9.1083000006619806E-3</v>
      </c>
      <c r="AL371" s="66">
        <v>1.84472997352714E-2</v>
      </c>
      <c r="AM371" s="67">
        <v>18.498700884898401</v>
      </c>
      <c r="AN371" s="11"/>
      <c r="AO371" s="69">
        <v>2.63722387535381E-3</v>
      </c>
      <c r="AP371" s="69">
        <v>-3.4726510193649998E-3</v>
      </c>
      <c r="AQ371" s="69">
        <v>5.0034515625156902E-3</v>
      </c>
      <c r="AR371" s="69">
        <v>-2.9158392726458299E-3</v>
      </c>
      <c r="AS371" s="70"/>
      <c r="AT371" s="70"/>
      <c r="AU371" s="70"/>
      <c r="AV371" s="71"/>
      <c r="AW371" s="11"/>
      <c r="AX371" s="72"/>
      <c r="AY371" s="73"/>
      <c r="AZ371" s="73"/>
      <c r="BA371" s="73"/>
      <c r="BB371" s="64"/>
      <c r="BC371" s="74">
        <v>-0.77798017498025696</v>
      </c>
      <c r="BD371" s="61">
        <v>43907</v>
      </c>
      <c r="BE371" s="61">
        <v>43910</v>
      </c>
      <c r="BF371" s="70">
        <v>12</v>
      </c>
      <c r="BG371" s="61">
        <v>43923</v>
      </c>
      <c r="BH371" s="11"/>
    </row>
    <row r="372" spans="1:60" x14ac:dyDescent="0.3">
      <c r="A372" s="11"/>
      <c r="B372" s="56" t="s">
        <v>1289</v>
      </c>
      <c r="C372" s="56" t="s">
        <v>1232</v>
      </c>
      <c r="D372" s="56" t="s">
        <v>1223</v>
      </c>
      <c r="E372" s="57" t="s">
        <v>330</v>
      </c>
      <c r="F372" s="57" t="s">
        <v>315</v>
      </c>
      <c r="G372" s="58" t="s">
        <v>215</v>
      </c>
      <c r="H372" s="59" t="s">
        <v>237</v>
      </c>
      <c r="I372" s="60" t="s">
        <v>29</v>
      </c>
      <c r="J372" s="60" t="s">
        <v>1233</v>
      </c>
      <c r="K372" s="11"/>
      <c r="L372" s="61">
        <v>44021</v>
      </c>
      <c r="M372" s="62">
        <v>1341.0351999998099</v>
      </c>
      <c r="N372" s="63">
        <v>1341.0351999998099</v>
      </c>
      <c r="O372" s="63">
        <v>1346.41310000047</v>
      </c>
      <c r="P372" s="64">
        <f t="shared" si="5"/>
        <v>0.99600575781633571</v>
      </c>
      <c r="Q372" s="61">
        <v>43984</v>
      </c>
      <c r="R372" s="65">
        <v>58477233.218000002</v>
      </c>
      <c r="S372" s="65">
        <v>58403387.834749997</v>
      </c>
      <c r="T372" s="11"/>
      <c r="U372" s="66">
        <v>-2.89394087303663E-4</v>
      </c>
      <c r="V372" s="67">
        <v>3.6332713451883998</v>
      </c>
      <c r="W372" s="66">
        <v>-4.2657781796151501E-4</v>
      </c>
      <c r="X372" s="67">
        <v>2.2357207668392198</v>
      </c>
      <c r="Y372" s="66">
        <v>8.7171635823324305E-3</v>
      </c>
      <c r="Z372" s="67">
        <v>18.555653970455801</v>
      </c>
      <c r="AA372" s="66">
        <v>2.0590190064467599E-2</v>
      </c>
      <c r="AB372" s="67">
        <v>22.284207157732499</v>
      </c>
      <c r="AC372" s="66">
        <v>4.7806785436478101E-2</v>
      </c>
      <c r="AD372" s="67">
        <v>29.066643803875198</v>
      </c>
      <c r="AE372" s="66">
        <v>7.1637784749327693E-2</v>
      </c>
      <c r="AF372" s="68">
        <v>24.111466086644199</v>
      </c>
      <c r="AG372" s="66">
        <v>-2.6398003956273902E-4</v>
      </c>
      <c r="AH372" s="67">
        <v>-1.8679037398214899</v>
      </c>
      <c r="AI372" s="66">
        <v>1.03478451183037E-2</v>
      </c>
      <c r="AJ372" s="67">
        <v>14.7255269927991</v>
      </c>
      <c r="AK372" s="66">
        <v>0.34103519999946003</v>
      </c>
      <c r="AL372" s="66">
        <v>3.60675719275605E-2</v>
      </c>
      <c r="AM372" s="67">
        <v>41.469913084991298</v>
      </c>
      <c r="AN372" s="11"/>
      <c r="AO372" s="69">
        <v>4.3532271392905404E-3</v>
      </c>
      <c r="AP372" s="69">
        <v>-4.2657567837522904E-3</v>
      </c>
      <c r="AQ372" s="69">
        <v>4.9733023060980503E-3</v>
      </c>
      <c r="AR372" s="69">
        <v>-4.8906233614616204E-3</v>
      </c>
      <c r="AS372" s="70">
        <v>9</v>
      </c>
      <c r="AT372" s="70">
        <v>3</v>
      </c>
      <c r="AU372" s="70">
        <v>7</v>
      </c>
      <c r="AV372" s="71">
        <v>5</v>
      </c>
      <c r="AW372" s="11"/>
      <c r="AX372" s="72">
        <v>1.11427126290073E-2</v>
      </c>
      <c r="AY372" s="73">
        <v>-0.73248161103583698</v>
      </c>
      <c r="AZ372" s="73">
        <v>0.59909430552215803</v>
      </c>
      <c r="BA372" s="73">
        <v>-0.98543883516958897</v>
      </c>
      <c r="BB372" s="64">
        <v>1.1510151751235799E-3</v>
      </c>
      <c r="BC372" s="74">
        <v>-1.37370688744886</v>
      </c>
      <c r="BD372" s="61">
        <v>43745</v>
      </c>
      <c r="BE372" s="61">
        <v>43783</v>
      </c>
      <c r="BF372" s="70">
        <v>66</v>
      </c>
      <c r="BG372" s="61">
        <v>43837</v>
      </c>
      <c r="BH372" s="11"/>
    </row>
    <row r="373" spans="1:60" x14ac:dyDescent="0.3">
      <c r="A373" s="11"/>
      <c r="B373" s="56" t="s">
        <v>1294</v>
      </c>
      <c r="C373" s="56" t="s">
        <v>1235</v>
      </c>
      <c r="D373" s="56" t="s">
        <v>1223</v>
      </c>
      <c r="E373" s="57" t="s">
        <v>334</v>
      </c>
      <c r="F373" s="57" t="s">
        <v>315</v>
      </c>
      <c r="G373" s="58" t="s">
        <v>215</v>
      </c>
      <c r="H373" s="59" t="s">
        <v>237</v>
      </c>
      <c r="I373" s="60" t="s">
        <v>29</v>
      </c>
      <c r="J373" s="60" t="s">
        <v>1236</v>
      </c>
      <c r="K373" s="11"/>
      <c r="L373" s="61">
        <v>44021</v>
      </c>
      <c r="M373" s="62">
        <v>1250</v>
      </c>
      <c r="N373" s="63">
        <v>1250</v>
      </c>
      <c r="O373" s="63">
        <v>1274.3546999990899</v>
      </c>
      <c r="P373" s="64">
        <f t="shared" si="5"/>
        <v>0.98088860189466298</v>
      </c>
      <c r="Q373" s="61">
        <v>43796</v>
      </c>
      <c r="R373" s="65">
        <v>0</v>
      </c>
      <c r="S373" s="65">
        <v>945.14359160327899</v>
      </c>
      <c r="T373" s="11"/>
      <c r="U373" s="66">
        <v>0</v>
      </c>
      <c r="V373" s="67">
        <v>3.66221075391877</v>
      </c>
      <c r="W373" s="66">
        <v>0</v>
      </c>
      <c r="X373" s="67">
        <v>2.27837854863537</v>
      </c>
      <c r="Y373" s="66">
        <v>0</v>
      </c>
      <c r="Z373" s="67">
        <v>17.6839376122225</v>
      </c>
      <c r="AA373" s="66">
        <v>-1.5968005262948299E-2</v>
      </c>
      <c r="AB373" s="67">
        <v>18.628387625009101</v>
      </c>
      <c r="AC373" s="66">
        <v>1.1285214874078501E-2</v>
      </c>
      <c r="AD373" s="67">
        <v>25.414486747642499</v>
      </c>
      <c r="AE373" s="66">
        <v>3.5326156728842803E-2</v>
      </c>
      <c r="AF373" s="68">
        <v>20.480303284595699</v>
      </c>
      <c r="AG373" s="66">
        <v>0</v>
      </c>
      <c r="AH373" s="67">
        <v>-1.84150573586521</v>
      </c>
      <c r="AI373" s="66">
        <v>0</v>
      </c>
      <c r="AJ373" s="67">
        <v>13.6907424809615</v>
      </c>
      <c r="AK373" s="66">
        <v>0.25</v>
      </c>
      <c r="AL373" s="66">
        <v>2.7310294879498501E-2</v>
      </c>
      <c r="AM373" s="67">
        <v>32.366393085045303</v>
      </c>
      <c r="AN373" s="11"/>
      <c r="AO373" s="69">
        <v>9.9420483638823498E-4</v>
      </c>
      <c r="AP373" s="69">
        <v>-1.9111398105451399E-2</v>
      </c>
      <c r="AQ373" s="69">
        <v>0</v>
      </c>
      <c r="AR373" s="69">
        <v>-1.9111398105451399E-2</v>
      </c>
      <c r="AS373" s="70">
        <v>0</v>
      </c>
      <c r="AT373" s="70">
        <v>1</v>
      </c>
      <c r="AU373" s="70">
        <v>7</v>
      </c>
      <c r="AV373" s="71">
        <v>5</v>
      </c>
      <c r="AW373" s="11"/>
      <c r="AX373" s="72">
        <v>1.8938347256898899E-2</v>
      </c>
      <c r="AY373" s="73">
        <v>-2.3145874246401901</v>
      </c>
      <c r="AZ373" s="73">
        <v>0.47200652853052799</v>
      </c>
      <c r="BA373" s="73">
        <v>-2.36059511116036</v>
      </c>
      <c r="BB373" s="64">
        <v>1.9378605514339101E-3</v>
      </c>
      <c r="BC373" s="74">
        <v>-1.9111398105342201</v>
      </c>
      <c r="BD373" s="61">
        <v>43676</v>
      </c>
      <c r="BE373" s="61">
        <v>43797</v>
      </c>
      <c r="BF373" s="70"/>
      <c r="BG373" s="61"/>
      <c r="BH373" s="11"/>
    </row>
    <row r="374" spans="1:60" x14ac:dyDescent="0.3">
      <c r="A374" s="11"/>
      <c r="B374" s="56" t="s">
        <v>1297</v>
      </c>
      <c r="C374" s="56" t="s">
        <v>1238</v>
      </c>
      <c r="D374" s="56" t="s">
        <v>1239</v>
      </c>
      <c r="E374" s="57" t="s">
        <v>34</v>
      </c>
      <c r="F374" s="57" t="s">
        <v>315</v>
      </c>
      <c r="G374" s="58" t="s">
        <v>27</v>
      </c>
      <c r="H374" s="59" t="s">
        <v>544</v>
      </c>
      <c r="I374" s="60" t="s">
        <v>29</v>
      </c>
      <c r="J374" s="60" t="s">
        <v>1</v>
      </c>
      <c r="K374" s="11"/>
      <c r="L374" s="61">
        <v>44021</v>
      </c>
      <c r="M374" s="62">
        <v>711.26730000041402</v>
      </c>
      <c r="N374" s="63">
        <v>711.26730000041402</v>
      </c>
      <c r="O374" s="63">
        <v>907.48180000018294</v>
      </c>
      <c r="P374" s="64">
        <f t="shared" si="5"/>
        <v>0.78378133864532673</v>
      </c>
      <c r="Q374" s="61">
        <v>43756</v>
      </c>
      <c r="R374" s="65">
        <v>9048415.1319999993</v>
      </c>
      <c r="S374" s="65">
        <v>9866222.2133124992</v>
      </c>
      <c r="T374" s="11"/>
      <c r="U374" s="66">
        <v>-3.52258452530805E-2</v>
      </c>
      <c r="V374" s="67">
        <v>0.13962622861072299</v>
      </c>
      <c r="W374" s="66">
        <v>-5.0750081754813402E-3</v>
      </c>
      <c r="X374" s="67">
        <v>1.7708777310872399</v>
      </c>
      <c r="Y374" s="66">
        <v>-0.15741927443741599</v>
      </c>
      <c r="Z374" s="67">
        <v>1.9420101684809199</v>
      </c>
      <c r="AA374" s="66">
        <v>-0.175760162412189</v>
      </c>
      <c r="AB374" s="67">
        <v>2.6491719100740698</v>
      </c>
      <c r="AC374" s="66">
        <v>-0.25790426201449002</v>
      </c>
      <c r="AD374" s="67">
        <v>-1.5044609412143499</v>
      </c>
      <c r="AE374" s="66"/>
      <c r="AF374" s="68"/>
      <c r="AG374" s="66">
        <v>2.39433521528554E-2</v>
      </c>
      <c r="AH374" s="67">
        <v>0.55282947942032501</v>
      </c>
      <c r="AI374" s="66">
        <v>-0.116325509313319</v>
      </c>
      <c r="AJ374" s="67">
        <v>2.05819154962956</v>
      </c>
      <c r="AK374" s="66">
        <v>-0.28873269999981899</v>
      </c>
      <c r="AL374" s="66">
        <v>-0.12873931715512299</v>
      </c>
      <c r="AM374" s="67">
        <v>-0.50541875179624196</v>
      </c>
      <c r="AN374" s="11"/>
      <c r="AO374" s="69">
        <v>8.2161239332053798E-2</v>
      </c>
      <c r="AP374" s="69">
        <v>-0.12530701198556901</v>
      </c>
      <c r="AQ374" s="69">
        <v>0.123692277764349</v>
      </c>
      <c r="AR374" s="69">
        <v>-0.14684058280734499</v>
      </c>
      <c r="AS374" s="70">
        <v>5</v>
      </c>
      <c r="AT374" s="70">
        <v>7</v>
      </c>
      <c r="AU374" s="70">
        <v>8</v>
      </c>
      <c r="AV374" s="71">
        <v>4</v>
      </c>
      <c r="AW374" s="11"/>
      <c r="AX374" s="72">
        <v>0.31027231447689702</v>
      </c>
      <c r="AY374" s="73">
        <v>-0.36077047704611698</v>
      </c>
      <c r="AZ374" s="73">
        <v>0.38928006128253401</v>
      </c>
      <c r="BA374" s="73">
        <v>-0.487306159938726</v>
      </c>
      <c r="BB374" s="64">
        <v>3.1646001780609397E-2</v>
      </c>
      <c r="BC374" s="74">
        <v>-42.202356014167897</v>
      </c>
      <c r="BD374" s="61">
        <v>43756</v>
      </c>
      <c r="BE374" s="61">
        <v>43914</v>
      </c>
      <c r="BF374" s="70"/>
      <c r="BG374" s="61"/>
      <c r="BH374" s="11"/>
    </row>
    <row r="375" spans="1:60" x14ac:dyDescent="0.3">
      <c r="A375" s="11"/>
      <c r="B375" s="56" t="s">
        <v>1300</v>
      </c>
      <c r="C375" s="56" t="s">
        <v>1241</v>
      </c>
      <c r="D375" s="56" t="s">
        <v>1239</v>
      </c>
      <c r="E375" s="57" t="s">
        <v>548</v>
      </c>
      <c r="F375" s="57" t="s">
        <v>315</v>
      </c>
      <c r="G375" s="58" t="s">
        <v>27</v>
      </c>
      <c r="H375" s="59" t="s">
        <v>544</v>
      </c>
      <c r="I375" s="60" t="s">
        <v>29</v>
      </c>
      <c r="J375" s="60" t="s">
        <v>1</v>
      </c>
      <c r="K375" s="11"/>
      <c r="L375" s="61">
        <v>44021</v>
      </c>
      <c r="M375" s="62">
        <v>911.90930000040703</v>
      </c>
      <c r="N375" s="63">
        <v>911.90930000040703</v>
      </c>
      <c r="O375" s="63">
        <v>1163.1960000004599</v>
      </c>
      <c r="P375" s="64">
        <f t="shared" si="5"/>
        <v>0.78396873785677268</v>
      </c>
      <c r="Q375" s="61">
        <v>43756</v>
      </c>
      <c r="R375" s="65">
        <v>3856053.4730000002</v>
      </c>
      <c r="S375" s="65">
        <v>7438592.2836484397</v>
      </c>
      <c r="T375" s="11"/>
      <c r="U375" s="66">
        <v>-3.5224882670263503E-2</v>
      </c>
      <c r="V375" s="67">
        <v>0.139722486892424</v>
      </c>
      <c r="W375" s="66">
        <v>-5.0481372200010801E-3</v>
      </c>
      <c r="X375" s="67">
        <v>1.7735648266352699</v>
      </c>
      <c r="Y375" s="66">
        <v>-0.15728104432128001</v>
      </c>
      <c r="Z375" s="67">
        <v>1.9558331800944899</v>
      </c>
      <c r="AA375" s="66">
        <v>-0.175487686058623</v>
      </c>
      <c r="AB375" s="67">
        <v>2.6764195454306901</v>
      </c>
      <c r="AC375" s="66">
        <v>-0.25741397685866102</v>
      </c>
      <c r="AD375" s="67">
        <v>-1.4554324256314399</v>
      </c>
      <c r="AE375" s="66">
        <v>-0.19096162798261501</v>
      </c>
      <c r="AF375" s="68">
        <v>-2.1484751865500602</v>
      </c>
      <c r="AG375" s="66">
        <v>2.3951737433890199E-2</v>
      </c>
      <c r="AH375" s="67">
        <v>0.55366800752381096</v>
      </c>
      <c r="AI375" s="66">
        <v>-0.116173234870075</v>
      </c>
      <c r="AJ375" s="67">
        <v>2.0734189939539598</v>
      </c>
      <c r="AK375" s="66">
        <v>-8.8090699999156599E-2</v>
      </c>
      <c r="AL375" s="66">
        <v>-2.5772317681003201E-2</v>
      </c>
      <c r="AM375" s="67">
        <v>-2.6644834051694501</v>
      </c>
      <c r="AN375" s="11"/>
      <c r="AO375" s="69">
        <v>8.2162206497741905E-2</v>
      </c>
      <c r="AP375" s="69">
        <v>-0.12530457164117301</v>
      </c>
      <c r="AQ375" s="69">
        <v>0.123722750076995</v>
      </c>
      <c r="AR375" s="69">
        <v>-0.146816782339592</v>
      </c>
      <c r="AS375" s="70">
        <v>5</v>
      </c>
      <c r="AT375" s="70">
        <v>7</v>
      </c>
      <c r="AU375" s="70">
        <v>8</v>
      </c>
      <c r="AV375" s="71">
        <v>4</v>
      </c>
      <c r="AW375" s="11"/>
      <c r="AX375" s="72">
        <v>0.31027094187738802</v>
      </c>
      <c r="AY375" s="73">
        <v>-0.35987031142531101</v>
      </c>
      <c r="AZ375" s="73">
        <v>0.39494575272101401</v>
      </c>
      <c r="BA375" s="73">
        <v>-0.48610885556308903</v>
      </c>
      <c r="BB375" s="64">
        <v>3.1645911205851002E-2</v>
      </c>
      <c r="BC375" s="74">
        <v>-42.194118618033798</v>
      </c>
      <c r="BD375" s="61">
        <v>43756</v>
      </c>
      <c r="BE375" s="61">
        <v>43914</v>
      </c>
      <c r="BF375" s="70"/>
      <c r="BG375" s="61"/>
      <c r="BH375" s="11"/>
    </row>
    <row r="376" spans="1:60" x14ac:dyDescent="0.3">
      <c r="A376" s="11"/>
      <c r="B376" s="56" t="s">
        <v>1303</v>
      </c>
      <c r="C376" s="56" t="s">
        <v>1243</v>
      </c>
      <c r="D376" s="56" t="s">
        <v>1239</v>
      </c>
      <c r="E376" s="57" t="s">
        <v>1170</v>
      </c>
      <c r="F376" s="57" t="s">
        <v>315</v>
      </c>
      <c r="G376" s="58" t="s">
        <v>27</v>
      </c>
      <c r="H376" s="59" t="s">
        <v>544</v>
      </c>
      <c r="I376" s="60" t="s">
        <v>29</v>
      </c>
      <c r="J376" s="60" t="s">
        <v>1244</v>
      </c>
      <c r="K376" s="11"/>
      <c r="L376" s="61">
        <v>44021</v>
      </c>
      <c r="M376" s="62">
        <v>744.39369999989901</v>
      </c>
      <c r="N376" s="63">
        <v>744.39369999989901</v>
      </c>
      <c r="O376" s="63">
        <v>954.34819999989099</v>
      </c>
      <c r="P376" s="64">
        <f t="shared" si="5"/>
        <v>0.78000220464604431</v>
      </c>
      <c r="Q376" s="61">
        <v>43756</v>
      </c>
      <c r="R376" s="65">
        <v>2687662.986</v>
      </c>
      <c r="S376" s="65">
        <v>4335264.9888281301</v>
      </c>
      <c r="T376" s="11"/>
      <c r="U376" s="66">
        <v>-3.5243461172285599E-2</v>
      </c>
      <c r="V376" s="67">
        <v>0.13786463669021001</v>
      </c>
      <c r="W376" s="66">
        <v>-5.6188885919254998E-3</v>
      </c>
      <c r="X376" s="67">
        <v>1.7164896894428201</v>
      </c>
      <c r="Y376" s="66">
        <v>-0.160209453026182</v>
      </c>
      <c r="Z376" s="67">
        <v>1.66299230960431</v>
      </c>
      <c r="AA376" s="66">
        <v>-0.181246897615783</v>
      </c>
      <c r="AB376" s="67">
        <v>2.1004983897146299</v>
      </c>
      <c r="AC376" s="66">
        <v>-0.26774482087872498</v>
      </c>
      <c r="AD376" s="67">
        <v>-2.4885168276377998</v>
      </c>
      <c r="AE376" s="66">
        <v>-0.20744477991946</v>
      </c>
      <c r="AF376" s="68">
        <v>-3.7967903802345999</v>
      </c>
      <c r="AG376" s="66">
        <v>2.3775334149831899E-2</v>
      </c>
      <c r="AH376" s="67">
        <v>0.53602767911797899</v>
      </c>
      <c r="AI376" s="66">
        <v>-0.11939617322146701</v>
      </c>
      <c r="AJ376" s="67">
        <v>1.75112515881483</v>
      </c>
      <c r="AK376" s="66">
        <v>-0.30430495327076601</v>
      </c>
      <c r="AL376" s="66">
        <v>-3.6155276136014401E-2</v>
      </c>
      <c r="AM376" s="67">
        <v>-11.601361472916301</v>
      </c>
      <c r="AN376" s="11"/>
      <c r="AO376" s="69">
        <v>8.2141483641025803E-2</v>
      </c>
      <c r="AP376" s="69">
        <v>-0.12535469835347601</v>
      </c>
      <c r="AQ376" s="69">
        <v>0.12307805435557399</v>
      </c>
      <c r="AR376" s="69">
        <v>-0.147322415937233</v>
      </c>
      <c r="AS376" s="70">
        <v>5</v>
      </c>
      <c r="AT376" s="70">
        <v>7</v>
      </c>
      <c r="AU376" s="70">
        <v>8</v>
      </c>
      <c r="AV376" s="71">
        <v>4</v>
      </c>
      <c r="AW376" s="11"/>
      <c r="AX376" s="72">
        <v>0.31029982989828597</v>
      </c>
      <c r="AY376" s="73">
        <v>-0.37892662900776503</v>
      </c>
      <c r="AZ376" s="73">
        <v>0.27497784178149198</v>
      </c>
      <c r="BA376" s="73">
        <v>-0.51143581594260501</v>
      </c>
      <c r="BB376" s="64">
        <v>3.16478301079769E-2</v>
      </c>
      <c r="BC376" s="74">
        <v>-42.368760165292798</v>
      </c>
      <c r="BD376" s="61">
        <v>43756</v>
      </c>
      <c r="BE376" s="61">
        <v>43914</v>
      </c>
      <c r="BF376" s="70"/>
      <c r="BG376" s="61"/>
      <c r="BH376" s="11"/>
    </row>
    <row r="377" spans="1:60" x14ac:dyDescent="0.3">
      <c r="A377" s="11"/>
      <c r="B377" s="56" t="s">
        <v>1306</v>
      </c>
      <c r="C377" s="56" t="s">
        <v>1246</v>
      </c>
      <c r="D377" s="56" t="s">
        <v>1239</v>
      </c>
      <c r="E377" s="57" t="s">
        <v>73</v>
      </c>
      <c r="F377" s="57" t="s">
        <v>315</v>
      </c>
      <c r="G377" s="58" t="s">
        <v>27</v>
      </c>
      <c r="H377" s="59" t="s">
        <v>544</v>
      </c>
      <c r="I377" s="60" t="s">
        <v>29</v>
      </c>
      <c r="J377" s="60" t="s">
        <v>1247</v>
      </c>
      <c r="K377" s="11"/>
      <c r="L377" s="61">
        <v>44021</v>
      </c>
      <c r="M377" s="62">
        <v>1000.52570000011</v>
      </c>
      <c r="N377" s="63">
        <v>1000.52570000011</v>
      </c>
      <c r="O377" s="63">
        <v>1234.85840000026</v>
      </c>
      <c r="P377" s="64">
        <f t="shared" si="5"/>
        <v>0.81023516542455343</v>
      </c>
      <c r="Q377" s="61">
        <v>43756</v>
      </c>
      <c r="R377" s="65">
        <v>167515.122</v>
      </c>
      <c r="S377" s="65">
        <v>377797.64061084</v>
      </c>
      <c r="T377" s="11"/>
      <c r="U377" s="66">
        <v>-3.5235421580182398E-2</v>
      </c>
      <c r="V377" s="67">
        <v>0.13866859590052599</v>
      </c>
      <c r="W377" s="66">
        <v>-5.3743200705866903E-3</v>
      </c>
      <c r="X377" s="67">
        <v>1.7409465415767</v>
      </c>
      <c r="Y377" s="66">
        <v>-0.13177615898617701</v>
      </c>
      <c r="Z377" s="67">
        <v>4.5063217136048497</v>
      </c>
      <c r="AA377" s="66">
        <v>-0.14832321448746399</v>
      </c>
      <c r="AB377" s="67">
        <v>5.3928667025466002</v>
      </c>
      <c r="AC377" s="66">
        <v>-0.21449831637699401</v>
      </c>
      <c r="AD377" s="67">
        <v>2.8361336225352698</v>
      </c>
      <c r="AE377" s="66">
        <v>-0.12988413363287701</v>
      </c>
      <c r="AF377" s="68">
        <v>3.9592742484237502</v>
      </c>
      <c r="AG377" s="66">
        <v>2.3850970423154601E-2</v>
      </c>
      <c r="AH377" s="67">
        <v>0.543591306450253</v>
      </c>
      <c r="AI377" s="66">
        <v>-8.9414803177496699E-2</v>
      </c>
      <c r="AJ377" s="67">
        <v>4.7492621632118199</v>
      </c>
      <c r="AK377" s="66">
        <v>-7.1971858419638005E-2</v>
      </c>
      <c r="AL377" s="66">
        <v>-7.55196452428208E-3</v>
      </c>
      <c r="AM377" s="67">
        <v>11.6319480122038</v>
      </c>
      <c r="AN377" s="11"/>
      <c r="AO377" s="69">
        <v>8.2150353779143204E-2</v>
      </c>
      <c r="AP377" s="69">
        <v>-0.12506514483815401</v>
      </c>
      <c r="AQ377" s="69">
        <v>0.12942884461517701</v>
      </c>
      <c r="AR377" s="69">
        <v>-0.141482043673022</v>
      </c>
      <c r="AS377" s="70">
        <v>5</v>
      </c>
      <c r="AT377" s="70">
        <v>7</v>
      </c>
      <c r="AU377" s="70">
        <v>8</v>
      </c>
      <c r="AV377" s="71">
        <v>4</v>
      </c>
      <c r="AW377" s="11"/>
      <c r="AX377" s="72">
        <v>0.30958266230154602</v>
      </c>
      <c r="AY377" s="73">
        <v>-0.26471225131035703</v>
      </c>
      <c r="AZ377" s="73">
        <v>1.0017201978680501</v>
      </c>
      <c r="BA377" s="73">
        <v>-0.35964007549182497</v>
      </c>
      <c r="BB377" s="64">
        <v>3.1586554717359799E-2</v>
      </c>
      <c r="BC377" s="74">
        <v>-41.711171094619203</v>
      </c>
      <c r="BD377" s="61">
        <v>43756</v>
      </c>
      <c r="BE377" s="61">
        <v>43908</v>
      </c>
      <c r="BF377" s="70"/>
      <c r="BG377" s="61"/>
      <c r="BH377" s="11"/>
    </row>
    <row r="378" spans="1:60" x14ac:dyDescent="0.3">
      <c r="A378" s="11"/>
      <c r="B378" s="56" t="s">
        <v>1310</v>
      </c>
      <c r="C378" s="56" t="s">
        <v>1249</v>
      </c>
      <c r="D378" s="56" t="s">
        <v>1239</v>
      </c>
      <c r="E378" s="57" t="s">
        <v>326</v>
      </c>
      <c r="F378" s="57" t="s">
        <v>315</v>
      </c>
      <c r="G378" s="58" t="s">
        <v>27</v>
      </c>
      <c r="H378" s="59" t="s">
        <v>544</v>
      </c>
      <c r="I378" s="60" t="s">
        <v>29</v>
      </c>
      <c r="J378" s="60" t="s">
        <v>1</v>
      </c>
      <c r="K378" s="11"/>
      <c r="L378" s="61">
        <v>44021</v>
      </c>
      <c r="M378" s="62">
        <v>672.49529999960203</v>
      </c>
      <c r="N378" s="63">
        <v>672.49529999960203</v>
      </c>
      <c r="O378" s="63">
        <v>860.29870000015899</v>
      </c>
      <c r="P378" s="64">
        <f t="shared" si="5"/>
        <v>0.78169977474042185</v>
      </c>
      <c r="Q378" s="61">
        <v>43756</v>
      </c>
      <c r="R378" s="65">
        <v>1815021.44</v>
      </c>
      <c r="S378" s="65">
        <v>1913629.7600156299</v>
      </c>
      <c r="T378" s="11"/>
      <c r="U378" s="66">
        <v>-3.5235455840847897E-2</v>
      </c>
      <c r="V378" s="67">
        <v>0.138665169833985</v>
      </c>
      <c r="W378" s="66">
        <v>-5.3742702948511604E-3</v>
      </c>
      <c r="X378" s="67">
        <v>1.74095151915026</v>
      </c>
      <c r="Y378" s="66">
        <v>-0.15895562193691101</v>
      </c>
      <c r="Z378" s="67">
        <v>1.7883754185313601</v>
      </c>
      <c r="AA378" s="66">
        <v>-0.17878355074295499</v>
      </c>
      <c r="AB378" s="67">
        <v>2.3468330769974299</v>
      </c>
      <c r="AC378" s="66">
        <v>-0.26311688505200398</v>
      </c>
      <c r="AD378" s="67">
        <v>-2.0257232449657701</v>
      </c>
      <c r="AE378" s="66"/>
      <c r="AF378" s="68"/>
      <c r="AG378" s="66">
        <v>2.38511016250413E-2</v>
      </c>
      <c r="AH378" s="67">
        <v>0.54360442663892194</v>
      </c>
      <c r="AI378" s="66">
        <v>-0.11801627950088001</v>
      </c>
      <c r="AJ378" s="67">
        <v>1.88911453087348</v>
      </c>
      <c r="AK378" s="66">
        <v>-0.29639310274244102</v>
      </c>
      <c r="AL378" s="66">
        <v>-0.12081512792618</v>
      </c>
      <c r="AM378" s="67">
        <v>-9.0749329382379091</v>
      </c>
      <c r="AN378" s="11"/>
      <c r="AO378" s="69">
        <v>8.2150354774057605E-2</v>
      </c>
      <c r="AP378" s="69">
        <v>-0.12533335420637701</v>
      </c>
      <c r="AQ378" s="69">
        <v>0.12335427044134099</v>
      </c>
      <c r="AR378" s="69">
        <v>-0.147105775990058</v>
      </c>
      <c r="AS378" s="70">
        <v>5</v>
      </c>
      <c r="AT378" s="70">
        <v>7</v>
      </c>
      <c r="AU378" s="70">
        <v>8</v>
      </c>
      <c r="AV378" s="71">
        <v>4</v>
      </c>
      <c r="AW378" s="11"/>
      <c r="AX378" s="72">
        <v>0.310287496688543</v>
      </c>
      <c r="AY378" s="73">
        <v>-0.370776639791075</v>
      </c>
      <c r="AZ378" s="73">
        <v>0.32629763731802103</v>
      </c>
      <c r="BA378" s="73">
        <v>-0.50060932325141005</v>
      </c>
      <c r="BB378" s="64">
        <v>3.1647011012719301E-2</v>
      </c>
      <c r="BC378" s="74">
        <v>-42.293973011954201</v>
      </c>
      <c r="BD378" s="61">
        <v>43756</v>
      </c>
      <c r="BE378" s="61">
        <v>43914</v>
      </c>
      <c r="BF378" s="70"/>
      <c r="BG378" s="61"/>
      <c r="BH378" s="11"/>
    </row>
    <row r="379" spans="1:60" x14ac:dyDescent="0.3">
      <c r="A379" s="11"/>
      <c r="B379" s="56" t="s">
        <v>1313</v>
      </c>
      <c r="C379" s="56" t="s">
        <v>1251</v>
      </c>
      <c r="D379" s="56" t="s">
        <v>1252</v>
      </c>
      <c r="E379" s="57" t="s">
        <v>314</v>
      </c>
      <c r="F379" s="57" t="s">
        <v>315</v>
      </c>
      <c r="G379" s="58" t="s">
        <v>141</v>
      </c>
      <c r="H379" s="59" t="s">
        <v>1035</v>
      </c>
      <c r="I379" s="60" t="s">
        <v>400</v>
      </c>
      <c r="J379" s="60" t="s">
        <v>1253</v>
      </c>
      <c r="K379" s="11"/>
      <c r="L379" s="61">
        <v>44021</v>
      </c>
      <c r="M379" s="62">
        <v>131347.32845401799</v>
      </c>
      <c r="N379" s="63">
        <v>131347.32845401799</v>
      </c>
      <c r="O379" s="63">
        <v>143768.41023993501</v>
      </c>
      <c r="P379" s="64">
        <f t="shared" si="5"/>
        <v>0.91360353943409767</v>
      </c>
      <c r="Q379" s="61">
        <v>43880</v>
      </c>
      <c r="R379" s="65">
        <v>5828166.7548749996</v>
      </c>
      <c r="S379" s="65">
        <v>5040101.4613515604</v>
      </c>
      <c r="T379" s="11"/>
      <c r="U379" s="66">
        <v>-1.53839950226029E-2</v>
      </c>
      <c r="V379" s="67">
        <v>2.1238112516584802</v>
      </c>
      <c r="W379" s="66">
        <v>-2.4477186861986402E-3</v>
      </c>
      <c r="X379" s="67">
        <v>2.0336066800155099</v>
      </c>
      <c r="Y379" s="66">
        <v>-1.9325879629832302E-2</v>
      </c>
      <c r="Z379" s="67">
        <v>15.751349649246499</v>
      </c>
      <c r="AA379" s="66">
        <v>0.19799472316663</v>
      </c>
      <c r="AB379" s="67">
        <v>40.0246604679851</v>
      </c>
      <c r="AC379" s="66">
        <v>0.32121913424460202</v>
      </c>
      <c r="AD379" s="67">
        <v>56.4078786846949</v>
      </c>
      <c r="AE379" s="66">
        <v>0.47838794308365301</v>
      </c>
      <c r="AF379" s="68">
        <v>64.786481920047706</v>
      </c>
      <c r="AG379" s="66">
        <v>-2.01388866971683E-2</v>
      </c>
      <c r="AH379" s="67">
        <v>-3.8553944055820502</v>
      </c>
      <c r="AI379" s="66">
        <v>2.5550592965373702E-2</v>
      </c>
      <c r="AJ379" s="67">
        <v>16.2458017774916</v>
      </c>
      <c r="AK379" s="66">
        <v>1.7304298608028299</v>
      </c>
      <c r="AL379" s="66">
        <v>0.136298114006495</v>
      </c>
      <c r="AM379" s="67">
        <v>175.87066338909801</v>
      </c>
      <c r="AN379" s="11"/>
      <c r="AO379" s="69">
        <v>0.100397929603787</v>
      </c>
      <c r="AP379" s="69">
        <v>-9.1149850107322003E-2</v>
      </c>
      <c r="AQ379" s="69">
        <v>0.17899921719450501</v>
      </c>
      <c r="AR379" s="69">
        <v>-8.0629295687685995E-2</v>
      </c>
      <c r="AS379" s="70">
        <v>8</v>
      </c>
      <c r="AT379" s="70">
        <v>4</v>
      </c>
      <c r="AU379" s="70">
        <v>7</v>
      </c>
      <c r="AV379" s="71">
        <v>5</v>
      </c>
      <c r="AW379" s="11"/>
      <c r="AX379" s="72">
        <v>0.29193287077389002</v>
      </c>
      <c r="AY379" s="73">
        <v>0.86191098727613302</v>
      </c>
      <c r="AZ379" s="73">
        <v>1.5346694158524801</v>
      </c>
      <c r="BA379" s="73">
        <v>1.2555160624924599</v>
      </c>
      <c r="BB379" s="64">
        <v>3.0089170624523799E-2</v>
      </c>
      <c r="BC379" s="74">
        <v>-29.278079102136001</v>
      </c>
      <c r="BD379" s="61">
        <v>43880</v>
      </c>
      <c r="BE379" s="61">
        <v>43913</v>
      </c>
      <c r="BF379" s="70"/>
      <c r="BG379" s="61"/>
      <c r="BH379" s="11"/>
    </row>
    <row r="380" spans="1:60" x14ac:dyDescent="0.3">
      <c r="A380" s="11"/>
      <c r="B380" s="56" t="s">
        <v>1316</v>
      </c>
      <c r="C380" s="56" t="s">
        <v>1255</v>
      </c>
      <c r="D380" s="56" t="s">
        <v>1252</v>
      </c>
      <c r="E380" s="57" t="s">
        <v>326</v>
      </c>
      <c r="F380" s="57" t="s">
        <v>315</v>
      </c>
      <c r="G380" s="58" t="s">
        <v>141</v>
      </c>
      <c r="H380" s="59" t="s">
        <v>1035</v>
      </c>
      <c r="I380" s="60" t="s">
        <v>400</v>
      </c>
      <c r="J380" s="60" t="s">
        <v>1256</v>
      </c>
      <c r="K380" s="11"/>
      <c r="L380" s="61">
        <v>44021</v>
      </c>
      <c r="M380" s="62">
        <v>82718.557644009605</v>
      </c>
      <c r="N380" s="63">
        <v>82718.557644009605</v>
      </c>
      <c r="O380" s="63">
        <v>90401.531350016594</v>
      </c>
      <c r="P380" s="64">
        <f t="shared" si="5"/>
        <v>0.91501279246852518</v>
      </c>
      <c r="Q380" s="61">
        <v>43880</v>
      </c>
      <c r="R380" s="65">
        <v>1692369.3706894501</v>
      </c>
      <c r="S380" s="65">
        <v>1019933.01038281</v>
      </c>
      <c r="T380" s="11"/>
      <c r="U380" s="66">
        <v>-1.5373055048257801E-2</v>
      </c>
      <c r="V380" s="67">
        <v>2.1249052490929898</v>
      </c>
      <c r="W380" s="66">
        <v>-2.12104838283267E-3</v>
      </c>
      <c r="X380" s="67">
        <v>2.0662737103521098</v>
      </c>
      <c r="Y380" s="66">
        <v>-1.73733382671344E-2</v>
      </c>
      <c r="Z380" s="67">
        <v>15.946603785516301</v>
      </c>
      <c r="AA380" s="66">
        <v>0.134707310600788</v>
      </c>
      <c r="AB380" s="67">
        <v>33.695919211371802</v>
      </c>
      <c r="AC380" s="66">
        <v>0.20076668843481499</v>
      </c>
      <c r="AD380" s="67">
        <v>44.362634103745201</v>
      </c>
      <c r="AE380" s="66">
        <v>0.18474372926168101</v>
      </c>
      <c r="AF380" s="68">
        <v>35.422060537908699</v>
      </c>
      <c r="AG380" s="66">
        <v>-2.0042101767103301E-2</v>
      </c>
      <c r="AH380" s="67">
        <v>-3.8457159125755398</v>
      </c>
      <c r="AI380" s="66">
        <v>2.7693131203705E-2</v>
      </c>
      <c r="AJ380" s="67">
        <v>16.4600556013465</v>
      </c>
      <c r="AK380" s="66">
        <v>0.71954178659128998</v>
      </c>
      <c r="AL380" s="66">
        <v>7.1387305368261905E-2</v>
      </c>
      <c r="AM380" s="67">
        <v>74.781855967943599</v>
      </c>
      <c r="AN380" s="11"/>
      <c r="AO380" s="69">
        <v>0.10040979667072</v>
      </c>
      <c r="AP380" s="69">
        <v>-9.1139167527289802E-2</v>
      </c>
      <c r="AQ380" s="69">
        <v>0.16132426382333501</v>
      </c>
      <c r="AR380" s="69">
        <v>-8.0315902273432604E-2</v>
      </c>
      <c r="AS380" s="70">
        <v>8</v>
      </c>
      <c r="AT380" s="70">
        <v>4</v>
      </c>
      <c r="AU380" s="70">
        <v>7</v>
      </c>
      <c r="AV380" s="71">
        <v>5</v>
      </c>
      <c r="AW380" s="11"/>
      <c r="AX380" s="72">
        <v>0.28918660148105102</v>
      </c>
      <c r="AY380" s="73">
        <v>0.63481493774270303</v>
      </c>
      <c r="AZ380" s="73">
        <v>1.2747970018008301</v>
      </c>
      <c r="BA380" s="73">
        <v>0.92242105293007604</v>
      </c>
      <c r="BB380" s="64">
        <v>2.9807103460843799E-2</v>
      </c>
      <c r="BC380" s="74">
        <v>-29.2525197472714</v>
      </c>
      <c r="BD380" s="61">
        <v>43880</v>
      </c>
      <c r="BE380" s="61">
        <v>43913</v>
      </c>
      <c r="BF380" s="70"/>
      <c r="BG380" s="61"/>
      <c r="BH380" s="11"/>
    </row>
    <row r="381" spans="1:60" x14ac:dyDescent="0.3">
      <c r="A381" s="11"/>
      <c r="B381" s="56" t="s">
        <v>1319</v>
      </c>
      <c r="C381" s="56" t="s">
        <v>1258</v>
      </c>
      <c r="D381" s="56" t="s">
        <v>1252</v>
      </c>
      <c r="E381" s="57" t="s">
        <v>330</v>
      </c>
      <c r="F381" s="57" t="s">
        <v>315</v>
      </c>
      <c r="G381" s="58" t="s">
        <v>141</v>
      </c>
      <c r="H381" s="59" t="s">
        <v>1035</v>
      </c>
      <c r="I381" s="60" t="s">
        <v>400</v>
      </c>
      <c r="J381" s="60" t="s">
        <v>1259</v>
      </c>
      <c r="K381" s="11"/>
      <c r="L381" s="61">
        <v>44021</v>
      </c>
      <c r="M381" s="62">
        <v>123572.479961991</v>
      </c>
      <c r="N381" s="63">
        <v>123572.479961991</v>
      </c>
      <c r="O381" s="63">
        <v>135440.88492989499</v>
      </c>
      <c r="P381" s="64">
        <f t="shared" si="5"/>
        <v>0.91237206568720264</v>
      </c>
      <c r="Q381" s="61">
        <v>43880</v>
      </c>
      <c r="R381" s="65">
        <v>26691052.1292812</v>
      </c>
      <c r="S381" s="65">
        <v>26597235.491250001</v>
      </c>
      <c r="T381" s="11"/>
      <c r="U381" s="66">
        <v>-1.5393322456475299E-2</v>
      </c>
      <c r="V381" s="67">
        <v>2.1228785082712398</v>
      </c>
      <c r="W381" s="66">
        <v>-2.7339483413015798E-3</v>
      </c>
      <c r="X381" s="67">
        <v>2.0049837145052201</v>
      </c>
      <c r="Y381" s="66">
        <v>-2.1031848461461802E-2</v>
      </c>
      <c r="Z381" s="67">
        <v>15.58075276608</v>
      </c>
      <c r="AA381" s="66">
        <v>0.19380279023258501</v>
      </c>
      <c r="AB381" s="67">
        <v>39.6054671745514</v>
      </c>
      <c r="AC381" s="66">
        <v>0.31199575034959698</v>
      </c>
      <c r="AD381" s="67">
        <v>55.485540295194397</v>
      </c>
      <c r="AE381" s="66">
        <v>0.46290923648688498</v>
      </c>
      <c r="AF381" s="68">
        <v>63.238611260429003</v>
      </c>
      <c r="AG381" s="66">
        <v>-2.02234915805093E-2</v>
      </c>
      <c r="AH381" s="67">
        <v>-3.8638548939161401</v>
      </c>
      <c r="AI381" s="66">
        <v>2.3678535617364101E-2</v>
      </c>
      <c r="AJ381" s="67">
        <v>16.058596042712502</v>
      </c>
      <c r="AK381" s="66">
        <v>1.3616336352028899</v>
      </c>
      <c r="AL381" s="66">
        <v>6.6717391098791295E-2</v>
      </c>
      <c r="AM381" s="67">
        <v>114.952479362022</v>
      </c>
      <c r="AN381" s="11"/>
      <c r="AO381" s="69">
        <v>0.100387507123814</v>
      </c>
      <c r="AP381" s="69">
        <v>-9.1158333310886505E-2</v>
      </c>
      <c r="AQ381" s="69">
        <v>0.178659522673115</v>
      </c>
      <c r="AR381" s="69">
        <v>-8.0902199204574601E-2</v>
      </c>
      <c r="AS381" s="70">
        <v>8</v>
      </c>
      <c r="AT381" s="70">
        <v>4</v>
      </c>
      <c r="AU381" s="70">
        <v>7</v>
      </c>
      <c r="AV381" s="71">
        <v>5</v>
      </c>
      <c r="AW381" s="11"/>
      <c r="AX381" s="72">
        <v>0.29194185510772502</v>
      </c>
      <c r="AY381" s="73">
        <v>0.84769232187682098</v>
      </c>
      <c r="AZ381" s="73">
        <v>1.5188148999095601</v>
      </c>
      <c r="BA381" s="73">
        <v>1.23422813941397</v>
      </c>
      <c r="BB381" s="64">
        <v>3.0089635257645599E-2</v>
      </c>
      <c r="BC381" s="74">
        <v>-29.300405962712802</v>
      </c>
      <c r="BD381" s="61">
        <v>43880</v>
      </c>
      <c r="BE381" s="61">
        <v>43913</v>
      </c>
      <c r="BF381" s="70"/>
      <c r="BG381" s="61"/>
      <c r="BH381" s="11"/>
    </row>
    <row r="382" spans="1:60" x14ac:dyDescent="0.3">
      <c r="A382" s="11"/>
      <c r="B382" s="56" t="s">
        <v>1322</v>
      </c>
      <c r="C382" s="56" t="s">
        <v>1261</v>
      </c>
      <c r="D382" s="56" t="s">
        <v>1262</v>
      </c>
      <c r="E382" s="57" t="s">
        <v>25</v>
      </c>
      <c r="F382" s="57" t="s">
        <v>26</v>
      </c>
      <c r="G382" s="58" t="s">
        <v>27</v>
      </c>
      <c r="H382" s="59" t="s">
        <v>1</v>
      </c>
      <c r="I382" s="60" t="s">
        <v>29</v>
      </c>
      <c r="J382" s="60" t="s">
        <v>1</v>
      </c>
      <c r="K382" s="11"/>
      <c r="L382" s="61">
        <v>44021</v>
      </c>
      <c r="M382" s="62">
        <v>1040.59009999968</v>
      </c>
      <c r="N382" s="63">
        <v>1040.59009999968</v>
      </c>
      <c r="O382" s="63"/>
      <c r="P382" s="64" t="str">
        <f t="shared" si="5"/>
        <v/>
      </c>
      <c r="Q382" s="61"/>
      <c r="R382" s="65">
        <v>2331969.4750000001</v>
      </c>
      <c r="S382" s="65"/>
      <c r="T382" s="11"/>
      <c r="U382" s="66">
        <v>-4.4652159367615197E-3</v>
      </c>
      <c r="V382" s="67">
        <v>3.2156891602426199</v>
      </c>
      <c r="W382" s="66">
        <v>-8.7771588696341496E-3</v>
      </c>
      <c r="X382" s="67">
        <v>1.40066266167196</v>
      </c>
      <c r="Y382" s="66"/>
      <c r="Z382" s="67"/>
      <c r="AA382" s="66"/>
      <c r="AB382" s="67"/>
      <c r="AC382" s="66"/>
      <c r="AD382" s="67"/>
      <c r="AE382" s="66"/>
      <c r="AF382" s="68"/>
      <c r="AG382" s="66">
        <v>2.6407492259750099E-3</v>
      </c>
      <c r="AH382" s="67">
        <v>-1.57743081326771</v>
      </c>
      <c r="AI382" s="66"/>
      <c r="AJ382" s="67"/>
      <c r="AK382" s="66">
        <v>4.0590099999462802E-2</v>
      </c>
      <c r="AL382" s="66">
        <v>0.11784897098376</v>
      </c>
      <c r="AM382" s="67">
        <v>10.786729806204701</v>
      </c>
      <c r="AN382" s="11"/>
      <c r="AO382" s="69">
        <v>3.5828993935865597E-2</v>
      </c>
      <c r="AP382" s="69">
        <v>-2.6288719839612899E-2</v>
      </c>
      <c r="AQ382" s="69">
        <v>2.1282517143845301E-2</v>
      </c>
      <c r="AR382" s="69">
        <v>1.0548623813520001E-3</v>
      </c>
      <c r="AS382" s="70"/>
      <c r="AT382" s="70"/>
      <c r="AU382" s="70"/>
      <c r="AV382" s="71"/>
      <c r="AW382" s="11"/>
      <c r="AX382" s="72"/>
      <c r="AY382" s="73"/>
      <c r="AZ382" s="73"/>
      <c r="BA382" s="73"/>
      <c r="BB382" s="64"/>
      <c r="BC382" s="74">
        <v>-5.2382924765406598</v>
      </c>
      <c r="BD382" s="61">
        <v>43923</v>
      </c>
      <c r="BE382" s="61">
        <v>43965</v>
      </c>
      <c r="BF382" s="70">
        <v>38</v>
      </c>
      <c r="BG382" s="61">
        <v>43977</v>
      </c>
      <c r="BH382" s="11"/>
    </row>
    <row r="383" spans="1:60" x14ac:dyDescent="0.3">
      <c r="A383" s="11"/>
      <c r="B383" s="56" t="s">
        <v>1325</v>
      </c>
      <c r="C383" s="56" t="s">
        <v>1264</v>
      </c>
      <c r="D383" s="56" t="s">
        <v>1265</v>
      </c>
      <c r="E383" s="57" t="s">
        <v>25</v>
      </c>
      <c r="F383" s="57" t="s">
        <v>26</v>
      </c>
      <c r="G383" s="58" t="s">
        <v>27</v>
      </c>
      <c r="H383" s="59" t="s">
        <v>1</v>
      </c>
      <c r="I383" s="60" t="s">
        <v>29</v>
      </c>
      <c r="J383" s="60" t="s">
        <v>1</v>
      </c>
      <c r="K383" s="11"/>
      <c r="L383" s="61">
        <v>44021</v>
      </c>
      <c r="M383" s="62">
        <v>991.426099999808</v>
      </c>
      <c r="N383" s="63">
        <v>991.426099999808</v>
      </c>
      <c r="O383" s="63"/>
      <c r="P383" s="64" t="str">
        <f t="shared" si="5"/>
        <v/>
      </c>
      <c r="Q383" s="61"/>
      <c r="R383" s="65">
        <v>7572464.3080000002</v>
      </c>
      <c r="S383" s="65"/>
      <c r="T383" s="11"/>
      <c r="U383" s="66">
        <v>-4.5216061016617503E-3</v>
      </c>
      <c r="V383" s="67">
        <v>3.2100501437525999</v>
      </c>
      <c r="W383" s="66">
        <v>-9.3188921937326103E-3</v>
      </c>
      <c r="X383" s="67">
        <v>1.3464893292621101</v>
      </c>
      <c r="Y383" s="66"/>
      <c r="Z383" s="67"/>
      <c r="AA383" s="66"/>
      <c r="AB383" s="67"/>
      <c r="AC383" s="66"/>
      <c r="AD383" s="67"/>
      <c r="AE383" s="66"/>
      <c r="AF383" s="68"/>
      <c r="AG383" s="66">
        <v>6.3931793629308196E-3</v>
      </c>
      <c r="AH383" s="67">
        <v>-1.20218779957213</v>
      </c>
      <c r="AI383" s="66"/>
      <c r="AJ383" s="67"/>
      <c r="AK383" s="66">
        <v>-8.5739000005560194E-3</v>
      </c>
      <c r="AL383" s="66">
        <v>-6.0115463540569201E-2</v>
      </c>
      <c r="AM383" s="67">
        <v>-8.2193058182456298</v>
      </c>
      <c r="AN383" s="11"/>
      <c r="AO383" s="69">
        <v>1.5392274435726E-2</v>
      </c>
      <c r="AP383" s="69">
        <v>-3.6655219252679699E-2</v>
      </c>
      <c r="AQ383" s="69">
        <v>6.3931793629308196E-3</v>
      </c>
      <c r="AR383" s="69">
        <v>-1.5073909848979401E-2</v>
      </c>
      <c r="AS383" s="70"/>
      <c r="AT383" s="70"/>
      <c r="AU383" s="70"/>
      <c r="AV383" s="71"/>
      <c r="AW383" s="11"/>
      <c r="AX383" s="72"/>
      <c r="AY383" s="73"/>
      <c r="AZ383" s="73"/>
      <c r="BA383" s="73"/>
      <c r="BB383" s="64"/>
      <c r="BC383" s="74">
        <v>-5.10046537061862</v>
      </c>
      <c r="BD383" s="61">
        <v>43987</v>
      </c>
      <c r="BE383" s="61">
        <v>43993</v>
      </c>
      <c r="BF383" s="70"/>
      <c r="BG383" s="61"/>
      <c r="BH383" s="11"/>
    </row>
    <row r="384" spans="1:60" x14ac:dyDescent="0.3">
      <c r="A384" s="11"/>
      <c r="B384" s="56" t="s">
        <v>1329</v>
      </c>
      <c r="C384" s="56" t="s">
        <v>1267</v>
      </c>
      <c r="D384" s="56" t="s">
        <v>1268</v>
      </c>
      <c r="E384" s="57" t="s">
        <v>34</v>
      </c>
      <c r="F384" s="57" t="s">
        <v>236</v>
      </c>
      <c r="G384" s="58" t="s">
        <v>200</v>
      </c>
      <c r="H384" s="59" t="s">
        <v>142</v>
      </c>
      <c r="I384" s="60" t="s">
        <v>29</v>
      </c>
      <c r="J384" s="60" t="s">
        <v>1269</v>
      </c>
      <c r="K384" s="11"/>
      <c r="L384" s="61">
        <v>44021</v>
      </c>
      <c r="M384" s="62">
        <v>1543.3116999995</v>
      </c>
      <c r="N384" s="63">
        <v>1543.3116999995</v>
      </c>
      <c r="O384" s="63">
        <v>1546.98460000008</v>
      </c>
      <c r="P384" s="64">
        <f t="shared" si="5"/>
        <v>0.99762576821994231</v>
      </c>
      <c r="Q384" s="61">
        <v>44020</v>
      </c>
      <c r="R384" s="65">
        <v>29055158.291000001</v>
      </c>
      <c r="S384" s="65">
        <v>33246125.2190938</v>
      </c>
      <c r="T384" s="11"/>
      <c r="U384" s="66">
        <v>-2.3742317798678401E-3</v>
      </c>
      <c r="V384" s="67">
        <v>3.4247875759319899</v>
      </c>
      <c r="W384" s="66">
        <v>4.20869111258071E-3</v>
      </c>
      <c r="X384" s="67">
        <v>2.6992476598934401</v>
      </c>
      <c r="Y384" s="66">
        <v>2.94027561612893E-2</v>
      </c>
      <c r="Z384" s="67">
        <v>20.624213228351401</v>
      </c>
      <c r="AA384" s="66">
        <v>3.96229201123788E-2</v>
      </c>
      <c r="AB384" s="67">
        <v>24.187480162538101</v>
      </c>
      <c r="AC384" s="66">
        <v>9.2777702604507795E-2</v>
      </c>
      <c r="AD384" s="67">
        <v>33.5637355207</v>
      </c>
      <c r="AE384" s="66">
        <v>0.121313128876936</v>
      </c>
      <c r="AF384" s="68">
        <v>29.0790004994196</v>
      </c>
      <c r="AG384" s="66">
        <v>-1.4913751329004299E-4</v>
      </c>
      <c r="AH384" s="67">
        <v>-1.8564194871942199</v>
      </c>
      <c r="AI384" s="66">
        <v>3.1359424063339199E-2</v>
      </c>
      <c r="AJ384" s="67">
        <v>16.826684887288099</v>
      </c>
      <c r="AK384" s="66">
        <v>0.53027376750134902</v>
      </c>
      <c r="AL384" s="66">
        <v>4.4124397751147598E-2</v>
      </c>
      <c r="AM384" s="67">
        <v>71.856510604266106</v>
      </c>
      <c r="AN384" s="11"/>
      <c r="AO384" s="69">
        <v>1.24864112876821E-2</v>
      </c>
      <c r="AP384" s="69">
        <v>-1.4241579123336101E-2</v>
      </c>
      <c r="AQ384" s="69">
        <v>2.5470727276115199E-2</v>
      </c>
      <c r="AR384" s="69">
        <v>-1.08789266550957E-2</v>
      </c>
      <c r="AS384" s="70">
        <v>7</v>
      </c>
      <c r="AT384" s="70">
        <v>5</v>
      </c>
      <c r="AU384" s="70">
        <v>7</v>
      </c>
      <c r="AV384" s="71">
        <v>5</v>
      </c>
      <c r="AW384" s="11"/>
      <c r="AX384" s="72">
        <v>2.87357210325354E-2</v>
      </c>
      <c r="AY384" s="73">
        <v>0.41644857890923997</v>
      </c>
      <c r="AZ384" s="73">
        <v>0.672327024890365</v>
      </c>
      <c r="BA384" s="73">
        <v>0.56742856851087697</v>
      </c>
      <c r="BB384" s="64">
        <v>2.9661239190454602E-3</v>
      </c>
      <c r="BC384" s="74">
        <v>-3.8794402000858099</v>
      </c>
      <c r="BD384" s="61">
        <v>43747</v>
      </c>
      <c r="BE384" s="61">
        <v>43783</v>
      </c>
      <c r="BF384" s="70">
        <v>139</v>
      </c>
      <c r="BG384" s="61">
        <v>43942</v>
      </c>
      <c r="BH384" s="11"/>
    </row>
    <row r="385" spans="1:60" x14ac:dyDescent="0.3">
      <c r="A385" s="11"/>
      <c r="B385" s="56" t="s">
        <v>1332</v>
      </c>
      <c r="C385" s="56" t="s">
        <v>1271</v>
      </c>
      <c r="D385" s="56" t="s">
        <v>1268</v>
      </c>
      <c r="E385" s="57" t="s">
        <v>73</v>
      </c>
      <c r="F385" s="57" t="s">
        <v>236</v>
      </c>
      <c r="G385" s="58" t="s">
        <v>200</v>
      </c>
      <c r="H385" s="59" t="s">
        <v>142</v>
      </c>
      <c r="I385" s="60" t="s">
        <v>29</v>
      </c>
      <c r="J385" s="60" t="s">
        <v>1272</v>
      </c>
      <c r="K385" s="11"/>
      <c r="L385" s="61">
        <v>44021</v>
      </c>
      <c r="M385" s="62">
        <v>1570.1970000006299</v>
      </c>
      <c r="N385" s="63">
        <v>1570.1970000006299</v>
      </c>
      <c r="O385" s="63">
        <v>1573.92569999956</v>
      </c>
      <c r="P385" s="64">
        <f t="shared" si="5"/>
        <v>0.99763095551528824</v>
      </c>
      <c r="Q385" s="61">
        <v>44020</v>
      </c>
      <c r="R385" s="65">
        <v>1212996.21538086</v>
      </c>
      <c r="S385" s="65">
        <v>1153933.5881289099</v>
      </c>
      <c r="T385" s="11"/>
      <c r="U385" s="66">
        <v>-2.3690444850217301E-3</v>
      </c>
      <c r="V385" s="67">
        <v>3.4253063054166</v>
      </c>
      <c r="W385" s="66">
        <v>4.3655636673065601E-3</v>
      </c>
      <c r="X385" s="67">
        <v>2.71493491536603</v>
      </c>
      <c r="Y385" s="66">
        <v>3.0378506349734401E-2</v>
      </c>
      <c r="Z385" s="67">
        <v>20.7217882472032</v>
      </c>
      <c r="AA385" s="66">
        <v>4.1605457910918603E-2</v>
      </c>
      <c r="AB385" s="67">
        <v>24.3857339423848</v>
      </c>
      <c r="AC385" s="66">
        <v>9.6943913447903499E-2</v>
      </c>
      <c r="AD385" s="67">
        <v>33.980356605025001</v>
      </c>
      <c r="AE385" s="66">
        <v>0.12774060451381999</v>
      </c>
      <c r="AF385" s="68">
        <v>29.721748063107999</v>
      </c>
      <c r="AG385" s="66">
        <v>-1.02333372524299E-4</v>
      </c>
      <c r="AH385" s="67">
        <v>-1.85173907311764</v>
      </c>
      <c r="AI385" s="66">
        <v>3.2385349910327897E-2</v>
      </c>
      <c r="AJ385" s="67">
        <v>16.9292774719943</v>
      </c>
      <c r="AK385" s="66">
        <v>0.55502000475476998</v>
      </c>
      <c r="AL385" s="66">
        <v>4.5825700504792601E-2</v>
      </c>
      <c r="AM385" s="67">
        <v>74.331134329666398</v>
      </c>
      <c r="AN385" s="11"/>
      <c r="AO385" s="69">
        <v>1.2491699648308E-2</v>
      </c>
      <c r="AP385" s="69">
        <v>-1.4236499897379001E-2</v>
      </c>
      <c r="AQ385" s="69">
        <v>2.5630885949794902E-2</v>
      </c>
      <c r="AR385" s="69">
        <v>-1.07192329060126E-2</v>
      </c>
      <c r="AS385" s="70">
        <v>7</v>
      </c>
      <c r="AT385" s="70">
        <v>5</v>
      </c>
      <c r="AU385" s="70">
        <v>7</v>
      </c>
      <c r="AV385" s="71">
        <v>5</v>
      </c>
      <c r="AW385" s="11"/>
      <c r="AX385" s="72">
        <v>2.8739105700187801E-2</v>
      </c>
      <c r="AY385" s="73">
        <v>0.47958719975895298</v>
      </c>
      <c r="AZ385" s="73">
        <v>0.678961862030519</v>
      </c>
      <c r="BA385" s="73">
        <v>0.65457697117290103</v>
      </c>
      <c r="BB385" s="64">
        <v>2.9664932108653401E-3</v>
      </c>
      <c r="BC385" s="74">
        <v>-3.8614303768845302</v>
      </c>
      <c r="BD385" s="61">
        <v>43747</v>
      </c>
      <c r="BE385" s="61">
        <v>43783</v>
      </c>
      <c r="BF385" s="70">
        <v>134</v>
      </c>
      <c r="BG385" s="61">
        <v>43935</v>
      </c>
      <c r="BH385" s="11"/>
    </row>
    <row r="386" spans="1:60" x14ac:dyDescent="0.3">
      <c r="A386" s="11"/>
      <c r="B386" s="56" t="s">
        <v>1335</v>
      </c>
      <c r="C386" s="56" t="s">
        <v>1274</v>
      </c>
      <c r="D386" s="56" t="s">
        <v>1268</v>
      </c>
      <c r="E386" s="57" t="s">
        <v>41</v>
      </c>
      <c r="F386" s="57" t="s">
        <v>236</v>
      </c>
      <c r="G386" s="58" t="s">
        <v>200</v>
      </c>
      <c r="H386" s="59" t="s">
        <v>142</v>
      </c>
      <c r="I386" s="60" t="s">
        <v>29</v>
      </c>
      <c r="J386" s="60" t="s">
        <v>1275</v>
      </c>
      <c r="K386" s="11"/>
      <c r="L386" s="61">
        <v>44021</v>
      </c>
      <c r="M386" s="62">
        <v>1493.5749999992499</v>
      </c>
      <c r="N386" s="63">
        <v>1493.5749999992499</v>
      </c>
      <c r="O386" s="63">
        <v>1497.14220000058</v>
      </c>
      <c r="P386" s="64">
        <f t="shared" si="5"/>
        <v>0.99761732719755769</v>
      </c>
      <c r="Q386" s="61">
        <v>44020</v>
      </c>
      <c r="R386" s="65">
        <v>24623922.627999999</v>
      </c>
      <c r="S386" s="65">
        <v>27401387.407749999</v>
      </c>
      <c r="T386" s="11"/>
      <c r="U386" s="66">
        <v>-2.3826728020139901E-3</v>
      </c>
      <c r="V386" s="67">
        <v>3.4239434737173702</v>
      </c>
      <c r="W386" s="66">
        <v>3.9534353018098002E-3</v>
      </c>
      <c r="X386" s="67">
        <v>2.67372207881635</v>
      </c>
      <c r="Y386" s="66">
        <v>2.7815834835564601E-2</v>
      </c>
      <c r="Z386" s="67">
        <v>20.465521095786201</v>
      </c>
      <c r="AA386" s="66">
        <v>3.6402440915480803E-2</v>
      </c>
      <c r="AB386" s="67">
        <v>23.865432242833801</v>
      </c>
      <c r="AC386" s="66">
        <v>8.6027056602761207E-2</v>
      </c>
      <c r="AD386" s="67">
        <v>32.888670920510798</v>
      </c>
      <c r="AE386" s="66">
        <v>0.110924664642953</v>
      </c>
      <c r="AF386" s="68">
        <v>28.040154076006701</v>
      </c>
      <c r="AG386" s="66">
        <v>-2.25381460040808E-4</v>
      </c>
      <c r="AH386" s="67">
        <v>-1.8640438818692899</v>
      </c>
      <c r="AI386" s="66">
        <v>2.9690906241739898E-2</v>
      </c>
      <c r="AJ386" s="67">
        <v>16.659833105135501</v>
      </c>
      <c r="AK386" s="66">
        <v>0.48269204042328101</v>
      </c>
      <c r="AL386" s="66">
        <v>4.0782507192489E-2</v>
      </c>
      <c r="AM386" s="67">
        <v>67.098337896517506</v>
      </c>
      <c r="AN386" s="11"/>
      <c r="AO386" s="69">
        <v>1.2477828135161E-2</v>
      </c>
      <c r="AP386" s="69">
        <v>-1.4249939590627E-2</v>
      </c>
      <c r="AQ386" s="69">
        <v>2.52099642730172E-2</v>
      </c>
      <c r="AR386" s="69">
        <v>-1.1138741106151401E-2</v>
      </c>
      <c r="AS386" s="70">
        <v>6</v>
      </c>
      <c r="AT386" s="70">
        <v>6</v>
      </c>
      <c r="AU386" s="70">
        <v>7</v>
      </c>
      <c r="AV386" s="71">
        <v>5</v>
      </c>
      <c r="AW386" s="11"/>
      <c r="AX386" s="72">
        <v>2.87305509422731E-2</v>
      </c>
      <c r="AY386" s="73">
        <v>0.31387113424125301</v>
      </c>
      <c r="AZ386" s="73">
        <v>0.66155027497552499</v>
      </c>
      <c r="BA386" s="73">
        <v>0.42647056741407102</v>
      </c>
      <c r="BB386" s="64">
        <v>2.9655579504424198E-3</v>
      </c>
      <c r="BC386" s="74">
        <v>-3.9087670711378499</v>
      </c>
      <c r="BD386" s="61">
        <v>43747</v>
      </c>
      <c r="BE386" s="61">
        <v>43783</v>
      </c>
      <c r="BF386" s="70">
        <v>143</v>
      </c>
      <c r="BG386" s="61">
        <v>43948</v>
      </c>
      <c r="BH386" s="11"/>
    </row>
    <row r="387" spans="1:60" x14ac:dyDescent="0.3">
      <c r="A387" s="11"/>
      <c r="B387" s="56" t="s">
        <v>1338</v>
      </c>
      <c r="C387" s="56" t="s">
        <v>1277</v>
      </c>
      <c r="D387" s="56" t="s">
        <v>1268</v>
      </c>
      <c r="E387" s="57" t="s">
        <v>245</v>
      </c>
      <c r="F387" s="57" t="s">
        <v>236</v>
      </c>
      <c r="G387" s="58" t="s">
        <v>200</v>
      </c>
      <c r="H387" s="59" t="s">
        <v>142</v>
      </c>
      <c r="I387" s="60" t="s">
        <v>29</v>
      </c>
      <c r="J387" s="60" t="s">
        <v>1</v>
      </c>
      <c r="K387" s="11"/>
      <c r="L387" s="61">
        <v>44021</v>
      </c>
      <c r="M387" s="62">
        <v>1040.7930999994301</v>
      </c>
      <c r="N387" s="63">
        <v>1040.7930999994301</v>
      </c>
      <c r="O387" s="63">
        <v>1043.2359999995699</v>
      </c>
      <c r="P387" s="64">
        <f t="shared" si="5"/>
        <v>0.99765834384536112</v>
      </c>
      <c r="Q387" s="61">
        <v>44020</v>
      </c>
      <c r="R387" s="65">
        <v>1073147.8</v>
      </c>
      <c r="S387" s="65">
        <v>622823.93180566397</v>
      </c>
      <c r="T387" s="11"/>
      <c r="U387" s="66">
        <v>-2.3416561543854199E-3</v>
      </c>
      <c r="V387" s="67">
        <v>3.42804513848023</v>
      </c>
      <c r="W387" s="66">
        <v>5.1914309369749398E-3</v>
      </c>
      <c r="X387" s="67">
        <v>2.7975216423328702</v>
      </c>
      <c r="Y387" s="66">
        <v>2.3027310036923199E-2</v>
      </c>
      <c r="Z387" s="67">
        <v>19.986668615922099</v>
      </c>
      <c r="AA387" s="66">
        <v>3.94007187969692E-2</v>
      </c>
      <c r="AB387" s="67">
        <v>24.165260031004401</v>
      </c>
      <c r="AC387" s="66"/>
      <c r="AD387" s="67"/>
      <c r="AE387" s="66"/>
      <c r="AF387" s="68"/>
      <c r="AG387" s="66">
        <v>1.44333853313583E-4</v>
      </c>
      <c r="AH387" s="67">
        <v>-1.82707235053385</v>
      </c>
      <c r="AI387" s="66">
        <v>2.5272524522733899E-2</v>
      </c>
      <c r="AJ387" s="67">
        <v>16.2179949332494</v>
      </c>
      <c r="AK387" s="66">
        <v>4.0793099999063998E-2</v>
      </c>
      <c r="AL387" s="66">
        <v>3.8457855762317202E-2</v>
      </c>
      <c r="AM387" s="67">
        <v>23.592376598389802</v>
      </c>
      <c r="AN387" s="11"/>
      <c r="AO387" s="69">
        <v>1.25195002819964E-2</v>
      </c>
      <c r="AP387" s="69">
        <v>-1.42094294697017E-2</v>
      </c>
      <c r="AQ387" s="69">
        <v>1.4396827808013799E-2</v>
      </c>
      <c r="AR387" s="69">
        <v>-9.8786515191022807E-3</v>
      </c>
      <c r="AS387" s="70">
        <v>8</v>
      </c>
      <c r="AT387" s="70">
        <v>2</v>
      </c>
      <c r="AU387" s="70">
        <v>7</v>
      </c>
      <c r="AV387" s="71">
        <v>5</v>
      </c>
      <c r="AW387" s="11"/>
      <c r="AX387" s="72">
        <v>2.43925357891203E-2</v>
      </c>
      <c r="AY387" s="73">
        <v>0.46535974528023899</v>
      </c>
      <c r="AZ387" s="73">
        <v>0.663623884441222</v>
      </c>
      <c r="BA387" s="73">
        <v>0.64481199652527699</v>
      </c>
      <c r="BB387" s="64">
        <v>2.5176889395834199E-3</v>
      </c>
      <c r="BC387" s="74">
        <v>-3.7675435324017599</v>
      </c>
      <c r="BD387" s="61">
        <v>43748</v>
      </c>
      <c r="BE387" s="61">
        <v>43783</v>
      </c>
      <c r="BF387" s="70">
        <v>148</v>
      </c>
      <c r="BG387" s="61">
        <v>43956</v>
      </c>
      <c r="BH387" s="11"/>
    </row>
    <row r="388" spans="1:60" x14ac:dyDescent="0.3">
      <c r="A388" s="11"/>
      <c r="B388" s="56" t="s">
        <v>1351</v>
      </c>
      <c r="C388" s="56" t="s">
        <v>1279</v>
      </c>
      <c r="D388" s="56" t="s">
        <v>1268</v>
      </c>
      <c r="E388" s="57" t="s">
        <v>248</v>
      </c>
      <c r="F388" s="57" t="s">
        <v>236</v>
      </c>
      <c r="G388" s="58" t="s">
        <v>200</v>
      </c>
      <c r="H388" s="59" t="s">
        <v>142</v>
      </c>
      <c r="I388" s="60" t="s">
        <v>29</v>
      </c>
      <c r="J388" s="60" t="s">
        <v>1280</v>
      </c>
      <c r="K388" s="11"/>
      <c r="L388" s="61">
        <v>44021</v>
      </c>
      <c r="M388" s="62">
        <v>1368.7396000009001</v>
      </c>
      <c r="N388" s="63">
        <v>1368.7396000009001</v>
      </c>
      <c r="O388" s="63">
        <v>1372.0461999997499</v>
      </c>
      <c r="P388" s="64">
        <f t="shared" si="5"/>
        <v>0.99759002284409193</v>
      </c>
      <c r="Q388" s="61">
        <v>44020</v>
      </c>
      <c r="R388" s="65">
        <v>12039081.465</v>
      </c>
      <c r="S388" s="65">
        <v>12823635.511093801</v>
      </c>
      <c r="T388" s="11"/>
      <c r="U388" s="66">
        <v>-2.4099771562760002E-3</v>
      </c>
      <c r="V388" s="67">
        <v>3.4212130382911701</v>
      </c>
      <c r="W388" s="66">
        <v>3.1288329901144598E-3</v>
      </c>
      <c r="X388" s="67">
        <v>2.5912618476468201</v>
      </c>
      <c r="Y388" s="66">
        <v>2.2705313902406501E-2</v>
      </c>
      <c r="Z388" s="67">
        <v>19.954469002463199</v>
      </c>
      <c r="AA388" s="66">
        <v>2.6065446343636701E-2</v>
      </c>
      <c r="AB388" s="67">
        <v>22.8317327856494</v>
      </c>
      <c r="AC388" s="66">
        <v>6.4979700069670798E-2</v>
      </c>
      <c r="AD388" s="67">
        <v>30.7839352672163</v>
      </c>
      <c r="AE388" s="66">
        <v>8.1743865765020005E-2</v>
      </c>
      <c r="AF388" s="68">
        <v>25.122074188228002</v>
      </c>
      <c r="AG388" s="66">
        <v>-4.7181739955703999E-4</v>
      </c>
      <c r="AH388" s="67">
        <v>-1.88868747582092</v>
      </c>
      <c r="AI388" s="66">
        <v>2.4318535812199098E-2</v>
      </c>
      <c r="AJ388" s="67">
        <v>16.122596062195999</v>
      </c>
      <c r="AK388" s="66">
        <v>0.36387058202293698</v>
      </c>
      <c r="AL388" s="66">
        <v>3.1996314010029898E-2</v>
      </c>
      <c r="AM388" s="67">
        <v>55.216192056483102</v>
      </c>
      <c r="AN388" s="11"/>
      <c r="AO388" s="69">
        <v>1.24501257887459E-2</v>
      </c>
      <c r="AP388" s="69">
        <v>-1.4276949275881599E-2</v>
      </c>
      <c r="AQ388" s="69">
        <v>2.43679745944974E-2</v>
      </c>
      <c r="AR388" s="69">
        <v>-1.1977991569438001E-2</v>
      </c>
      <c r="AS388" s="70">
        <v>6</v>
      </c>
      <c r="AT388" s="70">
        <v>6</v>
      </c>
      <c r="AU388" s="70">
        <v>7</v>
      </c>
      <c r="AV388" s="71">
        <v>5</v>
      </c>
      <c r="AW388" s="11"/>
      <c r="AX388" s="72">
        <v>2.8716637184515999E-2</v>
      </c>
      <c r="AY388" s="73">
        <v>-1.5734907271053099E-2</v>
      </c>
      <c r="AZ388" s="73">
        <v>0.62694305602053602</v>
      </c>
      <c r="BA388" s="73">
        <v>-2.1186650172751301E-2</v>
      </c>
      <c r="BB388" s="64">
        <v>2.9640180836713599E-3</v>
      </c>
      <c r="BC388" s="74">
        <v>-4.0034673880872997</v>
      </c>
      <c r="BD388" s="61">
        <v>43747</v>
      </c>
      <c r="BE388" s="61">
        <v>43783</v>
      </c>
      <c r="BF388" s="70">
        <v>152</v>
      </c>
      <c r="BG388" s="61">
        <v>43959</v>
      </c>
      <c r="BH388" s="11"/>
    </row>
    <row r="389" spans="1:60" x14ac:dyDescent="0.3">
      <c r="A389" s="11"/>
      <c r="B389" s="56" t="s">
        <v>1356</v>
      </c>
      <c r="C389" s="56" t="s">
        <v>1282</v>
      </c>
      <c r="D389" s="56" t="s">
        <v>1268</v>
      </c>
      <c r="E389" s="57" t="s">
        <v>52</v>
      </c>
      <c r="F389" s="57" t="s">
        <v>236</v>
      </c>
      <c r="G389" s="58" t="s">
        <v>200</v>
      </c>
      <c r="H389" s="59" t="s">
        <v>142</v>
      </c>
      <c r="I389" s="60" t="s">
        <v>29</v>
      </c>
      <c r="J389" s="60" t="s">
        <v>1283</v>
      </c>
      <c r="K389" s="11"/>
      <c r="L389" s="61">
        <v>44021</v>
      </c>
      <c r="M389" s="62">
        <v>1132.1564000006799</v>
      </c>
      <c r="N389" s="63">
        <v>1132.1564000006799</v>
      </c>
      <c r="O389" s="63">
        <v>1134.81750000082</v>
      </c>
      <c r="P389" s="64">
        <f t="shared" si="5"/>
        <v>0.9976550414492743</v>
      </c>
      <c r="Q389" s="61">
        <v>44020</v>
      </c>
      <c r="R389" s="65">
        <v>11467.925999999999</v>
      </c>
      <c r="S389" s="65">
        <v>11140.2502519073</v>
      </c>
      <c r="T389" s="11"/>
      <c r="U389" s="66">
        <v>-2.3449585505659299E-3</v>
      </c>
      <c r="V389" s="67">
        <v>3.4277148988621802</v>
      </c>
      <c r="W389" s="66">
        <v>5.0916127202071896E-3</v>
      </c>
      <c r="X389" s="67">
        <v>2.78753982065609</v>
      </c>
      <c r="Y389" s="66">
        <v>3.4905691250969498E-2</v>
      </c>
      <c r="Z389" s="67">
        <v>21.174506737326698</v>
      </c>
      <c r="AA389" s="66">
        <v>5.0829353665903902E-2</v>
      </c>
      <c r="AB389" s="67">
        <v>25.308123517897901</v>
      </c>
      <c r="AC389" s="66">
        <v>0.116239604607545</v>
      </c>
      <c r="AD389" s="67">
        <v>35.909925721003702</v>
      </c>
      <c r="AE389" s="66"/>
      <c r="AF389" s="68"/>
      <c r="AG389" s="66">
        <v>1.1457327127573099E-4</v>
      </c>
      <c r="AH389" s="67">
        <v>-1.8300484087376401</v>
      </c>
      <c r="AI389" s="66">
        <v>3.7145853772017297E-2</v>
      </c>
      <c r="AJ389" s="67">
        <v>17.405327858170502</v>
      </c>
      <c r="AK389" s="66">
        <v>0.13215640000096801</v>
      </c>
      <c r="AL389" s="66">
        <v>5.2263391524320503E-2</v>
      </c>
      <c r="AM389" s="67">
        <v>40.504652457195299</v>
      </c>
      <c r="AN389" s="11"/>
      <c r="AO389" s="69">
        <v>1.25162245349202E-2</v>
      </c>
      <c r="AP389" s="69">
        <v>-1.42127888912E-2</v>
      </c>
      <c r="AQ389" s="69">
        <v>2.6372737351266599E-2</v>
      </c>
      <c r="AR389" s="69">
        <v>-9.98065056501218E-3</v>
      </c>
      <c r="AS389" s="70">
        <v>8</v>
      </c>
      <c r="AT389" s="70">
        <v>4</v>
      </c>
      <c r="AU389" s="70">
        <v>7</v>
      </c>
      <c r="AV389" s="71">
        <v>5</v>
      </c>
      <c r="AW389" s="11"/>
      <c r="AX389" s="72">
        <v>2.8756687561981398E-2</v>
      </c>
      <c r="AY389" s="73">
        <v>0.773020435520266</v>
      </c>
      <c r="AZ389" s="73">
        <v>0.70981975207814696</v>
      </c>
      <c r="BA389" s="73">
        <v>1.0634263489646401</v>
      </c>
      <c r="BB389" s="64">
        <v>2.9684007703645E-3</v>
      </c>
      <c r="BC389" s="74">
        <v>-3.77866559432732</v>
      </c>
      <c r="BD389" s="61">
        <v>43748</v>
      </c>
      <c r="BE389" s="61">
        <v>43783</v>
      </c>
      <c r="BF389" s="70">
        <v>130</v>
      </c>
      <c r="BG389" s="61">
        <v>43930</v>
      </c>
      <c r="BH389" s="11"/>
    </row>
    <row r="390" spans="1:60" x14ac:dyDescent="0.3">
      <c r="A390" s="11"/>
      <c r="B390" s="56" t="s">
        <v>1358</v>
      </c>
      <c r="C390" s="56" t="s">
        <v>1285</v>
      </c>
      <c r="D390" s="56" t="s">
        <v>1268</v>
      </c>
      <c r="E390" s="57" t="s">
        <v>56</v>
      </c>
      <c r="F390" s="57" t="s">
        <v>236</v>
      </c>
      <c r="G390" s="58" t="s">
        <v>200</v>
      </c>
      <c r="H390" s="59" t="s">
        <v>142</v>
      </c>
      <c r="I390" s="60" t="s">
        <v>29</v>
      </c>
      <c r="J390" s="60" t="s">
        <v>1286</v>
      </c>
      <c r="K390" s="11"/>
      <c r="L390" s="61">
        <v>44021</v>
      </c>
      <c r="M390" s="62">
        <v>1426.76769999973</v>
      </c>
      <c r="N390" s="63">
        <v>1426.76769999973</v>
      </c>
      <c r="O390" s="63">
        <v>1430.1259000003299</v>
      </c>
      <c r="P390" s="64">
        <f t="shared" si="5"/>
        <v>0.99765181512998324</v>
      </c>
      <c r="Q390" s="61">
        <v>44020</v>
      </c>
      <c r="R390" s="65">
        <v>1376124.4979999999</v>
      </c>
      <c r="S390" s="65">
        <v>1337582.6768886701</v>
      </c>
      <c r="T390" s="11"/>
      <c r="U390" s="66">
        <v>-2.3481848702431299E-3</v>
      </c>
      <c r="V390" s="67">
        <v>3.4273922668944601</v>
      </c>
      <c r="W390" s="66">
        <v>4.9948699579545099E-3</v>
      </c>
      <c r="X390" s="67">
        <v>2.7778655444308198</v>
      </c>
      <c r="Y390" s="66">
        <v>3.4301034665986697E-2</v>
      </c>
      <c r="Z390" s="67">
        <v>21.114041078835701</v>
      </c>
      <c r="AA390" s="66">
        <v>4.9595001495617901E-2</v>
      </c>
      <c r="AB390" s="67">
        <v>25.184688300854798</v>
      </c>
      <c r="AC390" s="66">
        <v>0.113813070174801</v>
      </c>
      <c r="AD390" s="67">
        <v>35.667272277700199</v>
      </c>
      <c r="AE390" s="66">
        <v>0.15389057880573101</v>
      </c>
      <c r="AF390" s="68">
        <v>32.336745492299102</v>
      </c>
      <c r="AG390" s="66">
        <v>8.5655476141255295E-5</v>
      </c>
      <c r="AH390" s="67">
        <v>-1.8329401882510901</v>
      </c>
      <c r="AI390" s="66">
        <v>3.6510281175651499E-2</v>
      </c>
      <c r="AJ390" s="67">
        <v>17.3417705985194</v>
      </c>
      <c r="AK390" s="66">
        <v>0.42676769999903602</v>
      </c>
      <c r="AL390" s="66">
        <v>5.0756167749568697E-2</v>
      </c>
      <c r="AM390" s="67">
        <v>37.137495157017803</v>
      </c>
      <c r="AN390" s="11"/>
      <c r="AO390" s="69">
        <v>1.2512805677033599E-2</v>
      </c>
      <c r="AP390" s="69">
        <v>-1.42158760672828E-2</v>
      </c>
      <c r="AQ390" s="69">
        <v>2.62734209718474E-2</v>
      </c>
      <c r="AR390" s="69">
        <v>-1.00787751161988E-2</v>
      </c>
      <c r="AS390" s="70">
        <v>8</v>
      </c>
      <c r="AT390" s="70">
        <v>4</v>
      </c>
      <c r="AU390" s="70">
        <v>7</v>
      </c>
      <c r="AV390" s="71">
        <v>5</v>
      </c>
      <c r="AW390" s="11"/>
      <c r="AX390" s="72">
        <v>2.8754088581590599E-2</v>
      </c>
      <c r="AY390" s="73">
        <v>0.73377747338327004</v>
      </c>
      <c r="AZ390" s="73">
        <v>0.70569056279418896</v>
      </c>
      <c r="BA390" s="73">
        <v>1.0083813730434501</v>
      </c>
      <c r="BB390" s="64">
        <v>2.9681200426148299E-3</v>
      </c>
      <c r="BC390" s="74">
        <v>-3.78950248190813</v>
      </c>
      <c r="BD390" s="61">
        <v>43748</v>
      </c>
      <c r="BE390" s="61">
        <v>43783</v>
      </c>
      <c r="BF390" s="70">
        <v>130</v>
      </c>
      <c r="BG390" s="61">
        <v>43930</v>
      </c>
      <c r="BH390" s="11"/>
    </row>
    <row r="391" spans="1:60" x14ac:dyDescent="0.3">
      <c r="A391" s="11"/>
      <c r="B391" s="56" t="s">
        <v>1362</v>
      </c>
      <c r="C391" s="56" t="s">
        <v>1288</v>
      </c>
      <c r="D391" s="56" t="s">
        <v>1268</v>
      </c>
      <c r="E391" s="57" t="s">
        <v>254</v>
      </c>
      <c r="F391" s="57" t="s">
        <v>236</v>
      </c>
      <c r="G391" s="58" t="s">
        <v>200</v>
      </c>
      <c r="H391" s="59" t="s">
        <v>142</v>
      </c>
      <c r="I391" s="60" t="s">
        <v>29</v>
      </c>
      <c r="J391" s="60" t="s">
        <v>1</v>
      </c>
      <c r="K391" s="11"/>
      <c r="L391" s="61">
        <v>44021</v>
      </c>
      <c r="M391" s="62">
        <v>1253.9033000003501</v>
      </c>
      <c r="N391" s="63">
        <v>1253.9033000003501</v>
      </c>
      <c r="O391" s="63">
        <v>1256.85160000063</v>
      </c>
      <c r="P391" s="64">
        <f t="shared" ref="P391:P454" si="6">IFERROR(N391/O391,"")</f>
        <v>0.99765421788835018</v>
      </c>
      <c r="Q391" s="61">
        <v>44020</v>
      </c>
      <c r="R391" s="65">
        <v>26890296.331999999</v>
      </c>
      <c r="S391" s="65">
        <v>26752767.646625001</v>
      </c>
      <c r="T391" s="11"/>
      <c r="U391" s="66">
        <v>-2.3457821116608102E-3</v>
      </c>
      <c r="V391" s="67">
        <v>3.4276325427526899</v>
      </c>
      <c r="W391" s="66">
        <v>5.0675663496804199E-3</v>
      </c>
      <c r="X391" s="67">
        <v>2.7851351836034199</v>
      </c>
      <c r="Y391" s="66">
        <v>3.4755018124997199E-2</v>
      </c>
      <c r="Z391" s="67">
        <v>21.159439424722201</v>
      </c>
      <c r="AA391" s="66">
        <v>5.0521585651949898E-2</v>
      </c>
      <c r="AB391" s="67">
        <v>25.277346716495199</v>
      </c>
      <c r="AC391" s="66">
        <v>0.11577781673448</v>
      </c>
      <c r="AD391" s="67">
        <v>35.8637469336973</v>
      </c>
      <c r="AE391" s="66">
        <v>0.15694921994509101</v>
      </c>
      <c r="AF391" s="68">
        <v>32.642609606206001</v>
      </c>
      <c r="AG391" s="66">
        <v>1.07356325315777E-4</v>
      </c>
      <c r="AH391" s="67">
        <v>-1.8307701033336301</v>
      </c>
      <c r="AI391" s="66">
        <v>3.6987756564485601E-2</v>
      </c>
      <c r="AJ391" s="67">
        <v>17.3895181374101</v>
      </c>
      <c r="AK391" s="66">
        <v>0.253903300001111</v>
      </c>
      <c r="AL391" s="66">
        <v>5.0425933281076099E-2</v>
      </c>
      <c r="AM391" s="67">
        <v>16.586827452178099</v>
      </c>
      <c r="AN391" s="11"/>
      <c r="AO391" s="69">
        <v>1.25153566896188E-2</v>
      </c>
      <c r="AP391" s="69">
        <v>-1.42135716869234E-2</v>
      </c>
      <c r="AQ391" s="69">
        <v>2.6347700650148902E-2</v>
      </c>
      <c r="AR391" s="69">
        <v>-1.00048253225395E-2</v>
      </c>
      <c r="AS391" s="70">
        <v>8</v>
      </c>
      <c r="AT391" s="70">
        <v>4</v>
      </c>
      <c r="AU391" s="70">
        <v>7</v>
      </c>
      <c r="AV391" s="71">
        <v>5</v>
      </c>
      <c r="AW391" s="11"/>
      <c r="AX391" s="72">
        <v>2.8756059715305999E-2</v>
      </c>
      <c r="AY391" s="73">
        <v>0.76323437958672002</v>
      </c>
      <c r="AZ391" s="73">
        <v>0.70879022968074401</v>
      </c>
      <c r="BA391" s="73">
        <v>1.04968936113255</v>
      </c>
      <c r="BB391" s="64">
        <v>2.9683328844703301E-3</v>
      </c>
      <c r="BC391" s="74">
        <v>-3.78138591817333</v>
      </c>
      <c r="BD391" s="61">
        <v>43748</v>
      </c>
      <c r="BE391" s="61">
        <v>43783</v>
      </c>
      <c r="BF391" s="70">
        <v>130</v>
      </c>
      <c r="BG391" s="61">
        <v>43930</v>
      </c>
      <c r="BH391" s="11"/>
    </row>
    <row r="392" spans="1:60" x14ac:dyDescent="0.3">
      <c r="A392" s="11"/>
      <c r="B392" s="56" t="s">
        <v>1365</v>
      </c>
      <c r="C392" s="56" t="s">
        <v>1290</v>
      </c>
      <c r="D392" s="56" t="s">
        <v>1291</v>
      </c>
      <c r="E392" s="57" t="s">
        <v>34</v>
      </c>
      <c r="F392" s="57" t="s">
        <v>1292</v>
      </c>
      <c r="G392" s="58" t="s">
        <v>200</v>
      </c>
      <c r="H392" s="59" t="s">
        <v>279</v>
      </c>
      <c r="I392" s="60" t="s">
        <v>29</v>
      </c>
      <c r="J392" s="60" t="s">
        <v>1293</v>
      </c>
      <c r="K392" s="11"/>
      <c r="L392" s="61">
        <v>44021</v>
      </c>
      <c r="M392" s="62">
        <v>1022.7063999995599</v>
      </c>
      <c r="N392" s="63">
        <v>1022.7063999995599</v>
      </c>
      <c r="O392" s="63">
        <v>1051.1164999995401</v>
      </c>
      <c r="P392" s="64">
        <f t="shared" si="6"/>
        <v>0.97297150220742179</v>
      </c>
      <c r="Q392" s="61">
        <v>43748</v>
      </c>
      <c r="R392" s="65">
        <v>4980522.3781328099</v>
      </c>
      <c r="S392" s="65">
        <v>7458533.9910156298</v>
      </c>
      <c r="T392" s="11"/>
      <c r="U392" s="66">
        <v>-1.01470561276074E-3</v>
      </c>
      <c r="V392" s="67">
        <v>3.5607401926427</v>
      </c>
      <c r="W392" s="66">
        <v>5.4631098500976796E-3</v>
      </c>
      <c r="X392" s="67">
        <v>2.8246895336451399</v>
      </c>
      <c r="Y392" s="66">
        <v>2.18682519152935E-3</v>
      </c>
      <c r="Z392" s="67">
        <v>17.902620131382701</v>
      </c>
      <c r="AA392" s="66">
        <v>-6.7330394449527401E-3</v>
      </c>
      <c r="AB392" s="67">
        <v>19.551884206797698</v>
      </c>
      <c r="AC392" s="66"/>
      <c r="AD392" s="67"/>
      <c r="AE392" s="66"/>
      <c r="AF392" s="68"/>
      <c r="AG392" s="66">
        <v>9.93548637779895E-4</v>
      </c>
      <c r="AH392" s="67">
        <v>-1.7421508720872201</v>
      </c>
      <c r="AI392" s="66">
        <v>5.8687604705482998E-3</v>
      </c>
      <c r="AJ392" s="67">
        <v>14.2776185280236</v>
      </c>
      <c r="AK392" s="66">
        <v>2.27063999991515E-2</v>
      </c>
      <c r="AL392" s="66">
        <v>1.3693915783733201E-2</v>
      </c>
      <c r="AM392" s="67">
        <v>23.8525874939223</v>
      </c>
      <c r="AN392" s="11"/>
      <c r="AO392" s="69">
        <v>1.02257110393111E-2</v>
      </c>
      <c r="AP392" s="69">
        <v>-1.50565702433596E-2</v>
      </c>
      <c r="AQ392" s="69">
        <v>1.5149802484302199E-2</v>
      </c>
      <c r="AR392" s="69">
        <v>-1.89556098293906E-2</v>
      </c>
      <c r="AS392" s="70">
        <v>7</v>
      </c>
      <c r="AT392" s="70">
        <v>5</v>
      </c>
      <c r="AU392" s="70">
        <v>7</v>
      </c>
      <c r="AV392" s="71">
        <v>5</v>
      </c>
      <c r="AW392" s="11"/>
      <c r="AX392" s="72">
        <v>3.1698094439634603E-2</v>
      </c>
      <c r="AY392" s="73">
        <v>-1.06020710946177</v>
      </c>
      <c r="AZ392" s="73">
        <v>0.46651233381408003</v>
      </c>
      <c r="BA392" s="73">
        <v>-1.28666738937136</v>
      </c>
      <c r="BB392" s="64">
        <v>3.26723397155092E-3</v>
      </c>
      <c r="BC392" s="74">
        <v>-5.1943814029655204</v>
      </c>
      <c r="BD392" s="61">
        <v>43748</v>
      </c>
      <c r="BE392" s="61">
        <v>43783</v>
      </c>
      <c r="BF392" s="70"/>
      <c r="BG392" s="61"/>
      <c r="BH392" s="11"/>
    </row>
    <row r="393" spans="1:60" x14ac:dyDescent="0.3">
      <c r="A393" s="11"/>
      <c r="B393" s="56" t="s">
        <v>1369</v>
      </c>
      <c r="C393" s="56" t="s">
        <v>1295</v>
      </c>
      <c r="D393" s="56" t="s">
        <v>1291</v>
      </c>
      <c r="E393" s="57" t="s">
        <v>41</v>
      </c>
      <c r="F393" s="57" t="s">
        <v>1292</v>
      </c>
      <c r="G393" s="58" t="s">
        <v>200</v>
      </c>
      <c r="H393" s="59" t="s">
        <v>279</v>
      </c>
      <c r="I393" s="60" t="s">
        <v>29</v>
      </c>
      <c r="J393" s="60" t="s">
        <v>1296</v>
      </c>
      <c r="K393" s="11"/>
      <c r="L393" s="61">
        <v>44021</v>
      </c>
      <c r="M393" s="62">
        <v>1025.9076000005</v>
      </c>
      <c r="N393" s="63">
        <v>1025.9076000005</v>
      </c>
      <c r="O393" s="63">
        <v>1053.1217999998501</v>
      </c>
      <c r="P393" s="64">
        <f t="shared" si="6"/>
        <v>0.97415854462479656</v>
      </c>
      <c r="Q393" s="61">
        <v>43748</v>
      </c>
      <c r="R393" s="65">
        <v>5255170.5873750001</v>
      </c>
      <c r="S393" s="65">
        <v>10312024.208843799</v>
      </c>
      <c r="T393" s="11"/>
      <c r="U393" s="66">
        <v>-1.0105697920152999E-3</v>
      </c>
      <c r="V393" s="67">
        <v>3.5611537747172402</v>
      </c>
      <c r="W393" s="66">
        <v>5.5870981559564799E-3</v>
      </c>
      <c r="X393" s="67">
        <v>2.8370883642310201</v>
      </c>
      <c r="Y393" s="66">
        <v>3.0822625012660899E-3</v>
      </c>
      <c r="Z393" s="67">
        <v>17.9921638623637</v>
      </c>
      <c r="AA393" s="66">
        <v>-5.2679008276754801E-3</v>
      </c>
      <c r="AB393" s="67">
        <v>19.698398068518099</v>
      </c>
      <c r="AC393" s="66"/>
      <c r="AD393" s="67"/>
      <c r="AE393" s="66"/>
      <c r="AF393" s="68"/>
      <c r="AG393" s="66">
        <v>1.0304907591489601E-3</v>
      </c>
      <c r="AH393" s="67">
        <v>-1.7384566599503199</v>
      </c>
      <c r="AI393" s="66">
        <v>6.8035035219509198E-3</v>
      </c>
      <c r="AJ393" s="67">
        <v>14.371092833156601</v>
      </c>
      <c r="AK393" s="66">
        <v>2.5907600000209599E-2</v>
      </c>
      <c r="AL393" s="66">
        <v>1.56148311616562E-2</v>
      </c>
      <c r="AM393" s="67">
        <v>24.172707494028099</v>
      </c>
      <c r="AN393" s="11"/>
      <c r="AO393" s="69">
        <v>1.0228494429611599E-2</v>
      </c>
      <c r="AP393" s="69">
        <v>-1.5053725894176801E-2</v>
      </c>
      <c r="AQ393" s="69">
        <v>1.52847030894918E-2</v>
      </c>
      <c r="AR393" s="69">
        <v>-1.8874956420404501E-2</v>
      </c>
      <c r="AS393" s="70">
        <v>7</v>
      </c>
      <c r="AT393" s="70">
        <v>5</v>
      </c>
      <c r="AU393" s="70">
        <v>7</v>
      </c>
      <c r="AV393" s="71">
        <v>5</v>
      </c>
      <c r="AW393" s="11"/>
      <c r="AX393" s="72">
        <v>3.1701543514427603E-2</v>
      </c>
      <c r="AY393" s="73">
        <v>-1.0184381467151999</v>
      </c>
      <c r="AZ393" s="73">
        <v>0.47128699064887802</v>
      </c>
      <c r="BA393" s="73">
        <v>-1.2373046241518799</v>
      </c>
      <c r="BB393" s="64">
        <v>3.2676031641676699E-3</v>
      </c>
      <c r="BC393" s="74">
        <v>-5.1852786638992301</v>
      </c>
      <c r="BD393" s="61">
        <v>43748</v>
      </c>
      <c r="BE393" s="61">
        <v>43783</v>
      </c>
      <c r="BF393" s="70"/>
      <c r="BG393" s="61"/>
      <c r="BH393" s="11"/>
    </row>
    <row r="394" spans="1:60" x14ac:dyDescent="0.3">
      <c r="A394" s="11"/>
      <c r="B394" s="56" t="s">
        <v>1371</v>
      </c>
      <c r="C394" s="56" t="s">
        <v>1298</v>
      </c>
      <c r="D394" s="56" t="s">
        <v>1291</v>
      </c>
      <c r="E394" s="57" t="s">
        <v>248</v>
      </c>
      <c r="F394" s="57" t="s">
        <v>1292</v>
      </c>
      <c r="G394" s="58" t="s">
        <v>200</v>
      </c>
      <c r="H394" s="59" t="s">
        <v>279</v>
      </c>
      <c r="I394" s="60" t="s">
        <v>29</v>
      </c>
      <c r="J394" s="60" t="s">
        <v>1299</v>
      </c>
      <c r="K394" s="11"/>
      <c r="L394" s="61">
        <v>44021</v>
      </c>
      <c r="M394" s="62">
        <v>1028.5369000006499</v>
      </c>
      <c r="N394" s="63">
        <v>1028.5369000006499</v>
      </c>
      <c r="O394" s="63">
        <v>1054.5514000002299</v>
      </c>
      <c r="P394" s="64">
        <f t="shared" si="6"/>
        <v>0.97533121666750966</v>
      </c>
      <c r="Q394" s="61">
        <v>43748</v>
      </c>
      <c r="R394" s="65">
        <v>5909605.6306093801</v>
      </c>
      <c r="S394" s="65">
        <v>14361368.8213594</v>
      </c>
      <c r="T394" s="11"/>
      <c r="U394" s="66">
        <v>-1.0045929793705E-3</v>
      </c>
      <c r="V394" s="67">
        <v>3.56175145598172</v>
      </c>
      <c r="W394" s="66">
        <v>5.7689069453772399E-3</v>
      </c>
      <c r="X394" s="67">
        <v>2.8552692431731002</v>
      </c>
      <c r="Y394" s="66">
        <v>3.8760817278671298E-3</v>
      </c>
      <c r="Z394" s="67">
        <v>18.071545785001899</v>
      </c>
      <c r="AA394" s="66">
        <v>-3.8166449130585499E-3</v>
      </c>
      <c r="AB394" s="67">
        <v>19.843523659976199</v>
      </c>
      <c r="AC394" s="66"/>
      <c r="AD394" s="67"/>
      <c r="AE394" s="66"/>
      <c r="AF394" s="68"/>
      <c r="AG394" s="66">
        <v>1.0848508936760501E-3</v>
      </c>
      <c r="AH394" s="67">
        <v>-1.7330206464976099</v>
      </c>
      <c r="AI394" s="66">
        <v>7.7525083906948601E-3</v>
      </c>
      <c r="AJ394" s="67">
        <v>14.465993320031</v>
      </c>
      <c r="AK394" s="66">
        <v>2.8536900001199701E-2</v>
      </c>
      <c r="AL394" s="66">
        <v>1.7274565369007198E-2</v>
      </c>
      <c r="AM394" s="67">
        <v>23.708042238315102</v>
      </c>
      <c r="AN394" s="11"/>
      <c r="AO394" s="69">
        <v>1.0231249909338699E-2</v>
      </c>
      <c r="AP394" s="69">
        <v>-1.50511245337839E-2</v>
      </c>
      <c r="AQ394" s="69">
        <v>1.54610815461638E-2</v>
      </c>
      <c r="AR394" s="69">
        <v>-1.8794315555169298E-2</v>
      </c>
      <c r="AS394" s="70">
        <v>7</v>
      </c>
      <c r="AT394" s="70">
        <v>5</v>
      </c>
      <c r="AU394" s="70">
        <v>7</v>
      </c>
      <c r="AV394" s="71">
        <v>5</v>
      </c>
      <c r="AW394" s="11"/>
      <c r="AX394" s="72">
        <v>3.1707412008363502E-2</v>
      </c>
      <c r="AY394" s="73">
        <v>-0.97647951573526404</v>
      </c>
      <c r="AZ394" s="73">
        <v>0.476070715241804</v>
      </c>
      <c r="BA394" s="73">
        <v>-1.18753014930735</v>
      </c>
      <c r="BB394" s="64">
        <v>3.26821945886877E-3</v>
      </c>
      <c r="BC394" s="74">
        <v>-5.1761915066308601</v>
      </c>
      <c r="BD394" s="61">
        <v>43748</v>
      </c>
      <c r="BE394" s="61">
        <v>43783</v>
      </c>
      <c r="BF394" s="70"/>
      <c r="BG394" s="61"/>
      <c r="BH394" s="11"/>
    </row>
    <row r="395" spans="1:60" x14ac:dyDescent="0.3">
      <c r="A395" s="11"/>
      <c r="B395" s="56" t="s">
        <v>1374</v>
      </c>
      <c r="C395" s="56" t="s">
        <v>1301</v>
      </c>
      <c r="D395" s="56" t="s">
        <v>1291</v>
      </c>
      <c r="E395" s="57" t="s">
        <v>0</v>
      </c>
      <c r="F395" s="57" t="s">
        <v>1292</v>
      </c>
      <c r="G395" s="58" t="s">
        <v>200</v>
      </c>
      <c r="H395" s="59" t="s">
        <v>279</v>
      </c>
      <c r="I395" s="60" t="s">
        <v>29</v>
      </c>
      <c r="J395" s="60" t="s">
        <v>1302</v>
      </c>
      <c r="K395" s="11"/>
      <c r="L395" s="61">
        <v>44021</v>
      </c>
      <c r="M395" s="62">
        <v>976.49990000016999</v>
      </c>
      <c r="N395" s="63">
        <v>976.49990000016999</v>
      </c>
      <c r="O395" s="63">
        <v>1021.4183000000201</v>
      </c>
      <c r="P395" s="64">
        <f t="shared" si="6"/>
        <v>0.95602350183088636</v>
      </c>
      <c r="Q395" s="61">
        <v>43748</v>
      </c>
      <c r="R395" s="65">
        <v>0</v>
      </c>
      <c r="S395" s="65">
        <v>3705567.9399570301</v>
      </c>
      <c r="T395" s="11"/>
      <c r="U395" s="66">
        <v>0</v>
      </c>
      <c r="V395" s="67">
        <v>3.66221075391877</v>
      </c>
      <c r="W395" s="66">
        <v>0</v>
      </c>
      <c r="X395" s="67">
        <v>2.27837854863537</v>
      </c>
      <c r="Y395" s="66">
        <v>-1.6134687497469699E-2</v>
      </c>
      <c r="Z395" s="67">
        <v>16.070468862482802</v>
      </c>
      <c r="AA395" s="66">
        <v>-2.98203354241195E-2</v>
      </c>
      <c r="AB395" s="67">
        <v>17.243154608877401</v>
      </c>
      <c r="AC395" s="66"/>
      <c r="AD395" s="67"/>
      <c r="AE395" s="66"/>
      <c r="AF395" s="68"/>
      <c r="AG395" s="66">
        <v>0</v>
      </c>
      <c r="AH395" s="67">
        <v>-1.84150573586521</v>
      </c>
      <c r="AI395" s="66">
        <v>-1.2428535063008899E-2</v>
      </c>
      <c r="AJ395" s="67">
        <v>12.447888974667899</v>
      </c>
      <c r="AK395" s="66">
        <v>-2.3500100000092099E-2</v>
      </c>
      <c r="AL395" s="66">
        <v>-1.5687571377384298E-2</v>
      </c>
      <c r="AM395" s="67">
        <v>23.552645777934199</v>
      </c>
      <c r="AN395" s="11"/>
      <c r="AO395" s="69">
        <v>1.02340331395681E-2</v>
      </c>
      <c r="AP395" s="69">
        <v>-1.5048404589833799E-2</v>
      </c>
      <c r="AQ395" s="69">
        <v>8.52527601637121E-3</v>
      </c>
      <c r="AR395" s="69">
        <v>-1.8713652340920799E-2</v>
      </c>
      <c r="AS395" s="70">
        <v>4</v>
      </c>
      <c r="AT395" s="70">
        <v>4</v>
      </c>
      <c r="AU395" s="70">
        <v>7</v>
      </c>
      <c r="AV395" s="71">
        <v>5</v>
      </c>
      <c r="AW395" s="11"/>
      <c r="AX395" s="72">
        <v>2.8207821586365801E-2</v>
      </c>
      <c r="AY395" s="73">
        <v>-2.0362495050576399</v>
      </c>
      <c r="AZ395" s="73">
        <v>0.38489785524234299</v>
      </c>
      <c r="BA395" s="73">
        <v>-2.3632184729212899</v>
      </c>
      <c r="BB395" s="64">
        <v>2.90568970448476E-3</v>
      </c>
      <c r="BC395" s="74">
        <v>-5.16709951255325</v>
      </c>
      <c r="BD395" s="61">
        <v>43748</v>
      </c>
      <c r="BE395" s="61">
        <v>43783</v>
      </c>
      <c r="BF395" s="70"/>
      <c r="BG395" s="61"/>
      <c r="BH395" s="11"/>
    </row>
    <row r="396" spans="1:60" x14ac:dyDescent="0.3">
      <c r="A396" s="11"/>
      <c r="B396" s="56" t="s">
        <v>1378</v>
      </c>
      <c r="C396" s="56" t="s">
        <v>1304</v>
      </c>
      <c r="D396" s="56" t="s">
        <v>1291</v>
      </c>
      <c r="E396" s="57" t="s">
        <v>56</v>
      </c>
      <c r="F396" s="57" t="s">
        <v>1292</v>
      </c>
      <c r="G396" s="58" t="s">
        <v>200</v>
      </c>
      <c r="H396" s="59" t="s">
        <v>279</v>
      </c>
      <c r="I396" s="60" t="s">
        <v>29</v>
      </c>
      <c r="J396" s="60" t="s">
        <v>1305</v>
      </c>
      <c r="K396" s="11"/>
      <c r="L396" s="61">
        <v>44021</v>
      </c>
      <c r="M396" s="62">
        <v>1044.4581000004</v>
      </c>
      <c r="N396" s="63">
        <v>1044.4581000004</v>
      </c>
      <c r="O396" s="63">
        <v>1044.4581000004</v>
      </c>
      <c r="P396" s="64">
        <f t="shared" si="6"/>
        <v>1</v>
      </c>
      <c r="Q396" s="61">
        <v>44021</v>
      </c>
      <c r="R396" s="65">
        <v>0</v>
      </c>
      <c r="S396" s="65">
        <v>214811.65991845701</v>
      </c>
      <c r="T396" s="11"/>
      <c r="U396" s="66">
        <v>0</v>
      </c>
      <c r="V396" s="67">
        <v>3.66221075391877</v>
      </c>
      <c r="W396" s="66">
        <v>0</v>
      </c>
      <c r="X396" s="67">
        <v>2.27837854863537</v>
      </c>
      <c r="Y396" s="66">
        <v>0</v>
      </c>
      <c r="Z396" s="67">
        <v>17.6839376122225</v>
      </c>
      <c r="AA396" s="66">
        <v>1.00223964163888E-2</v>
      </c>
      <c r="AB396" s="67">
        <v>21.2274277929391</v>
      </c>
      <c r="AC396" s="66"/>
      <c r="AD396" s="67"/>
      <c r="AE396" s="66"/>
      <c r="AF396" s="68"/>
      <c r="AG396" s="66">
        <v>0</v>
      </c>
      <c r="AH396" s="67">
        <v>-1.84150573586521</v>
      </c>
      <c r="AI396" s="66">
        <v>0</v>
      </c>
      <c r="AJ396" s="67">
        <v>13.6907424809615</v>
      </c>
      <c r="AK396" s="66">
        <v>4.4458100001065801E-2</v>
      </c>
      <c r="AL396" s="66">
        <v>2.6700089883888702E-2</v>
      </c>
      <c r="AM396" s="67">
        <v>26.027757494128299</v>
      </c>
      <c r="AN396" s="11"/>
      <c r="AO396" s="69">
        <v>1.8966406605613901E-3</v>
      </c>
      <c r="AP396" s="69">
        <v>-1.03419506558566E-5</v>
      </c>
      <c r="AQ396" s="69">
        <v>2.2820704743935498E-3</v>
      </c>
      <c r="AR396" s="69">
        <v>0</v>
      </c>
      <c r="AS396" s="70">
        <v>1</v>
      </c>
      <c r="AT396" s="70">
        <v>0</v>
      </c>
      <c r="AU396" s="70">
        <v>7</v>
      </c>
      <c r="AV396" s="71">
        <v>5</v>
      </c>
      <c r="AW396" s="11"/>
      <c r="AX396" s="72">
        <v>3.0007609960102902E-3</v>
      </c>
      <c r="AY396" s="73">
        <v>-6.1191424102289602</v>
      </c>
      <c r="AZ396" s="73">
        <v>0.51563332864498101</v>
      </c>
      <c r="BA396" s="73">
        <v>-10.805971470705099</v>
      </c>
      <c r="BB396" s="64">
        <v>3.1021226311651201E-4</v>
      </c>
      <c r="BC396" s="74">
        <v>-1.0341950938137501E-3</v>
      </c>
      <c r="BD396" s="61">
        <v>43657</v>
      </c>
      <c r="BE396" s="61">
        <v>43658</v>
      </c>
      <c r="BF396" s="70">
        <v>2</v>
      </c>
      <c r="BG396" s="61">
        <v>43661</v>
      </c>
      <c r="BH396" s="11"/>
    </row>
    <row r="397" spans="1:60" x14ac:dyDescent="0.3">
      <c r="A397" s="11"/>
      <c r="B397" s="56" t="s">
        <v>1381</v>
      </c>
      <c r="C397" s="56" t="s">
        <v>1307</v>
      </c>
      <c r="D397" s="56" t="s">
        <v>1308</v>
      </c>
      <c r="E397" s="57" t="s">
        <v>34</v>
      </c>
      <c r="F397" s="57" t="s">
        <v>1292</v>
      </c>
      <c r="G397" s="58" t="s">
        <v>685</v>
      </c>
      <c r="H397" s="59" t="s">
        <v>686</v>
      </c>
      <c r="I397" s="60" t="s">
        <v>29</v>
      </c>
      <c r="J397" s="60" t="s">
        <v>1309</v>
      </c>
      <c r="K397" s="11"/>
      <c r="L397" s="61">
        <v>44021</v>
      </c>
      <c r="M397" s="62">
        <v>1027.4451999999601</v>
      </c>
      <c r="N397" s="63">
        <v>1027.4451999999601</v>
      </c>
      <c r="O397" s="63">
        <v>1027.4451999999601</v>
      </c>
      <c r="P397" s="64">
        <f t="shared" si="6"/>
        <v>1</v>
      </c>
      <c r="Q397" s="61">
        <v>44021</v>
      </c>
      <c r="R397" s="65">
        <v>3176100.52926953</v>
      </c>
      <c r="S397" s="65">
        <v>2547606.2925117202</v>
      </c>
      <c r="T397" s="11"/>
      <c r="U397" s="66">
        <v>1.6545927792321899E-6</v>
      </c>
      <c r="V397" s="67">
        <v>3.6623762131966902</v>
      </c>
      <c r="W397" s="66">
        <v>5.04188556078589E-5</v>
      </c>
      <c r="X397" s="67">
        <v>2.2834204341961599</v>
      </c>
      <c r="Y397" s="66">
        <v>4.36185113903775E-3</v>
      </c>
      <c r="Z397" s="67">
        <v>18.120122726133602</v>
      </c>
      <c r="AA397" s="66">
        <v>1.22460223010421E-2</v>
      </c>
      <c r="AB397" s="67">
        <v>21.449790381389899</v>
      </c>
      <c r="AC397" s="66"/>
      <c r="AD397" s="67"/>
      <c r="AE397" s="66"/>
      <c r="AF397" s="68"/>
      <c r="AG397" s="66">
        <v>1.5864845408941599E-5</v>
      </c>
      <c r="AH397" s="67">
        <v>-1.8399192513243201</v>
      </c>
      <c r="AI397" s="66">
        <v>4.6200319502531801E-3</v>
      </c>
      <c r="AJ397" s="67">
        <v>14.152745675994099</v>
      </c>
      <c r="AK397" s="66">
        <v>2.7375133016903402E-2</v>
      </c>
      <c r="AL397" s="66">
        <v>1.6494650462846001E-2</v>
      </c>
      <c r="AM397" s="67">
        <v>24.319460795697498</v>
      </c>
      <c r="AN397" s="11"/>
      <c r="AO397" s="69">
        <v>6.8180639027559697E-4</v>
      </c>
      <c r="AP397" s="69">
        <v>-4.3411491787992397E-5</v>
      </c>
      <c r="AQ397" s="69">
        <v>1.75888689045678E-3</v>
      </c>
      <c r="AR397" s="69">
        <v>1.5864845408941599E-5</v>
      </c>
      <c r="AS397" s="70">
        <v>12</v>
      </c>
      <c r="AT397" s="70">
        <v>0</v>
      </c>
      <c r="AU397" s="70">
        <v>7</v>
      </c>
      <c r="AV397" s="71">
        <v>5</v>
      </c>
      <c r="AW397" s="11"/>
      <c r="AX397" s="72">
        <v>9.5948321626451597E-4</v>
      </c>
      <c r="AY397" s="73">
        <v>-17.930660299840401</v>
      </c>
      <c r="AZ397" s="73">
        <v>0.52175899837766304</v>
      </c>
      <c r="BA397" s="73">
        <v>-13.550111418197</v>
      </c>
      <c r="BB397" s="64">
        <v>9.9145273116789696E-5</v>
      </c>
      <c r="BC397" s="74">
        <v>-4.3411491939480103E-3</v>
      </c>
      <c r="BD397" s="61">
        <v>43980</v>
      </c>
      <c r="BE397" s="61">
        <v>43983</v>
      </c>
      <c r="BF397" s="70">
        <v>2</v>
      </c>
      <c r="BG397" s="61">
        <v>43984</v>
      </c>
      <c r="BH397" s="11"/>
    </row>
    <row r="398" spans="1:60" x14ac:dyDescent="0.3">
      <c r="A398" s="11"/>
      <c r="B398" s="56" t="s">
        <v>1384</v>
      </c>
      <c r="C398" s="56" t="s">
        <v>1311</v>
      </c>
      <c r="D398" s="56" t="s">
        <v>1308</v>
      </c>
      <c r="E398" s="57" t="s">
        <v>41</v>
      </c>
      <c r="F398" s="57" t="s">
        <v>1292</v>
      </c>
      <c r="G398" s="58" t="s">
        <v>685</v>
      </c>
      <c r="H398" s="59" t="s">
        <v>686</v>
      </c>
      <c r="I398" s="60" t="s">
        <v>29</v>
      </c>
      <c r="J398" s="60" t="s">
        <v>1312</v>
      </c>
      <c r="K398" s="11"/>
      <c r="L398" s="61">
        <v>44021</v>
      </c>
      <c r="M398" s="62">
        <v>1029.3057000003801</v>
      </c>
      <c r="N398" s="63">
        <v>1029.3057000003801</v>
      </c>
      <c r="O398" s="63">
        <v>1029.3057000003801</v>
      </c>
      <c r="P398" s="64">
        <f t="shared" si="6"/>
        <v>1</v>
      </c>
      <c r="Q398" s="61">
        <v>44021</v>
      </c>
      <c r="R398" s="65">
        <v>6721116.4675000003</v>
      </c>
      <c r="S398" s="65">
        <v>5036426.3553906297</v>
      </c>
      <c r="T398" s="11"/>
      <c r="U398" s="66">
        <v>2.72028773906641E-6</v>
      </c>
      <c r="V398" s="67">
        <v>3.6624827826926798</v>
      </c>
      <c r="W398" s="66">
        <v>8.1809406765387394E-5</v>
      </c>
      <c r="X398" s="67">
        <v>2.2865594893119101</v>
      </c>
      <c r="Y398" s="66">
        <v>5.0473740575398603E-3</v>
      </c>
      <c r="Z398" s="67">
        <v>18.188675017969199</v>
      </c>
      <c r="AA398" s="66">
        <v>1.3589388379841701E-2</v>
      </c>
      <c r="AB398" s="67">
        <v>21.584126989269901</v>
      </c>
      <c r="AC398" s="66"/>
      <c r="AD398" s="67"/>
      <c r="AE398" s="66"/>
      <c r="AF398" s="68"/>
      <c r="AG398" s="66">
        <v>2.4871753339539299E-5</v>
      </c>
      <c r="AH398" s="67">
        <v>-1.8390185605312599</v>
      </c>
      <c r="AI398" s="66">
        <v>5.3456981149793102E-3</v>
      </c>
      <c r="AJ398" s="67">
        <v>14.2253122924594</v>
      </c>
      <c r="AK398" s="66">
        <v>2.92328303166869E-2</v>
      </c>
      <c r="AL398" s="66">
        <v>1.7607671868972798E-2</v>
      </c>
      <c r="AM398" s="67">
        <v>24.5052305256831</v>
      </c>
      <c r="AN398" s="11"/>
      <c r="AO398" s="69">
        <v>6.9587294638040497E-4</v>
      </c>
      <c r="AP398" s="69">
        <v>-1.47694427141687E-5</v>
      </c>
      <c r="AQ398" s="69">
        <v>1.92450840040692E-3</v>
      </c>
      <c r="AR398" s="69">
        <v>2.4871753339539299E-5</v>
      </c>
      <c r="AS398" s="70">
        <v>12</v>
      </c>
      <c r="AT398" s="70">
        <v>0</v>
      </c>
      <c r="AU398" s="70">
        <v>7</v>
      </c>
      <c r="AV398" s="71">
        <v>5</v>
      </c>
      <c r="AW398" s="11"/>
      <c r="AX398" s="72">
        <v>1.0049538160330899E-3</v>
      </c>
      <c r="AY398" s="73">
        <v>-15.913944813932201</v>
      </c>
      <c r="AZ398" s="73">
        <v>0.52618497652474605</v>
      </c>
      <c r="BA398" s="73">
        <v>-13.122948185206001</v>
      </c>
      <c r="BB398" s="64">
        <v>1.03844160471169E-4</v>
      </c>
      <c r="BC398" s="74">
        <v>-1.4769442932856E-3</v>
      </c>
      <c r="BD398" s="61">
        <v>43980</v>
      </c>
      <c r="BE398" s="61">
        <v>43983</v>
      </c>
      <c r="BF398" s="70">
        <v>2</v>
      </c>
      <c r="BG398" s="61">
        <v>43984</v>
      </c>
      <c r="BH398" s="11"/>
    </row>
    <row r="399" spans="1:60" x14ac:dyDescent="0.3">
      <c r="A399" s="11"/>
      <c r="B399" s="56" t="s">
        <v>1387</v>
      </c>
      <c r="C399" s="56" t="s">
        <v>1314</v>
      </c>
      <c r="D399" s="56" t="s">
        <v>1308</v>
      </c>
      <c r="E399" s="57" t="s">
        <v>248</v>
      </c>
      <c r="F399" s="57" t="s">
        <v>1292</v>
      </c>
      <c r="G399" s="58" t="s">
        <v>685</v>
      </c>
      <c r="H399" s="59" t="s">
        <v>686</v>
      </c>
      <c r="I399" s="60" t="s">
        <v>29</v>
      </c>
      <c r="J399" s="60" t="s">
        <v>1315</v>
      </c>
      <c r="K399" s="11"/>
      <c r="L399" s="61">
        <v>44021</v>
      </c>
      <c r="M399" s="62">
        <v>1032.40550000034</v>
      </c>
      <c r="N399" s="63">
        <v>1032.40550000034</v>
      </c>
      <c r="O399" s="63">
        <v>1032.40550000034</v>
      </c>
      <c r="P399" s="64">
        <f t="shared" si="6"/>
        <v>1</v>
      </c>
      <c r="Q399" s="61">
        <v>44021</v>
      </c>
      <c r="R399" s="65">
        <v>19237227.577312499</v>
      </c>
      <c r="S399" s="65">
        <v>16121211.734468799</v>
      </c>
      <c r="T399" s="11"/>
      <c r="U399" s="66">
        <v>3.5838766052620498E-6</v>
      </c>
      <c r="V399" s="67">
        <v>3.6625691415792998</v>
      </c>
      <c r="W399" s="66">
        <v>1.03458427474834E-4</v>
      </c>
      <c r="X399" s="67">
        <v>2.2887243913828601</v>
      </c>
      <c r="Y399" s="66">
        <v>6.2102254742058003E-3</v>
      </c>
      <c r="Z399" s="67">
        <v>18.304960159643102</v>
      </c>
      <c r="AA399" s="66">
        <v>1.5666003890146399E-2</v>
      </c>
      <c r="AB399" s="67">
        <v>21.791788540314901</v>
      </c>
      <c r="AC399" s="66"/>
      <c r="AD399" s="67"/>
      <c r="AE399" s="66"/>
      <c r="AF399" s="68"/>
      <c r="AG399" s="66">
        <v>3.14808712573722E-5</v>
      </c>
      <c r="AH399" s="67">
        <v>-1.8383576487394699</v>
      </c>
      <c r="AI399" s="66">
        <v>6.5576040069572602E-3</v>
      </c>
      <c r="AJ399" s="67">
        <v>14.3465028816572</v>
      </c>
      <c r="AK399" s="66">
        <v>3.2330862479284399E-2</v>
      </c>
      <c r="AL399" s="66">
        <v>1.9462067859421901E-2</v>
      </c>
      <c r="AM399" s="67">
        <v>24.815033741935601</v>
      </c>
      <c r="AN399" s="11"/>
      <c r="AO399" s="69">
        <v>7.0415456139016896E-4</v>
      </c>
      <c r="AP399" s="69">
        <v>-2.8092672437196602E-6</v>
      </c>
      <c r="AQ399" s="69">
        <v>2.1617059392156101E-3</v>
      </c>
      <c r="AR399" s="69">
        <v>3.14808712573722E-5</v>
      </c>
      <c r="AS399" s="70">
        <v>12</v>
      </c>
      <c r="AT399" s="70">
        <v>0</v>
      </c>
      <c r="AU399" s="70">
        <v>7</v>
      </c>
      <c r="AV399" s="71">
        <v>5</v>
      </c>
      <c r="AW399" s="11"/>
      <c r="AX399" s="72">
        <v>1.0498814963352701E-3</v>
      </c>
      <c r="AY399" s="73">
        <v>-13.471225184359399</v>
      </c>
      <c r="AZ399" s="73">
        <v>0.533023394142219</v>
      </c>
      <c r="BA399" s="73">
        <v>-12.4218074826058</v>
      </c>
      <c r="BB399" s="64">
        <v>1.0848653839275399E-4</v>
      </c>
      <c r="BC399" s="74">
        <v>-2.8092669574197898E-4</v>
      </c>
      <c r="BD399" s="61">
        <v>43987</v>
      </c>
      <c r="BE399" s="61">
        <v>43990</v>
      </c>
      <c r="BF399" s="70">
        <v>2</v>
      </c>
      <c r="BG399" s="61">
        <v>43991</v>
      </c>
      <c r="BH399" s="11"/>
    </row>
    <row r="400" spans="1:60" x14ac:dyDescent="0.3">
      <c r="A400" s="11"/>
      <c r="B400" s="56" t="s">
        <v>1389</v>
      </c>
      <c r="C400" s="56" t="s">
        <v>1317</v>
      </c>
      <c r="D400" s="56" t="s">
        <v>1308</v>
      </c>
      <c r="E400" s="57" t="s">
        <v>0</v>
      </c>
      <c r="F400" s="57" t="s">
        <v>1292</v>
      </c>
      <c r="G400" s="58" t="s">
        <v>685</v>
      </c>
      <c r="H400" s="59" t="s">
        <v>686</v>
      </c>
      <c r="I400" s="60" t="s">
        <v>29</v>
      </c>
      <c r="J400" s="60" t="s">
        <v>1318</v>
      </c>
      <c r="K400" s="11"/>
      <c r="L400" s="61">
        <v>44021</v>
      </c>
      <c r="M400" s="62">
        <v>1034.86889999919</v>
      </c>
      <c r="N400" s="63">
        <v>1034.86889999919</v>
      </c>
      <c r="O400" s="63">
        <v>1034.86889999919</v>
      </c>
      <c r="P400" s="64">
        <f t="shared" si="6"/>
        <v>1</v>
      </c>
      <c r="Q400" s="61">
        <v>44021</v>
      </c>
      <c r="R400" s="65">
        <v>24336099.9907813</v>
      </c>
      <c r="S400" s="65">
        <v>14017325.221718799</v>
      </c>
      <c r="T400" s="11"/>
      <c r="U400" s="66">
        <v>6.9574507506331403E-6</v>
      </c>
      <c r="V400" s="67">
        <v>3.6629064989938298</v>
      </c>
      <c r="W400" s="66">
        <v>2.1021573047619299E-4</v>
      </c>
      <c r="X400" s="67">
        <v>2.2994001216829898</v>
      </c>
      <c r="Y400" s="66">
        <v>7.5209527622064299E-3</v>
      </c>
      <c r="Z400" s="67">
        <v>18.436032888450399</v>
      </c>
      <c r="AA400" s="66">
        <v>1.87980735481688E-2</v>
      </c>
      <c r="AB400" s="67">
        <v>22.104995506117099</v>
      </c>
      <c r="AC400" s="66"/>
      <c r="AD400" s="67"/>
      <c r="AE400" s="66"/>
      <c r="AF400" s="68"/>
      <c r="AG400" s="66">
        <v>6.1170909248176004E-5</v>
      </c>
      <c r="AH400" s="67">
        <v>-1.83538864494039</v>
      </c>
      <c r="AI400" s="66">
        <v>7.9709924702910905E-3</v>
      </c>
      <c r="AJ400" s="67">
        <v>14.4878417279979</v>
      </c>
      <c r="AK400" s="66">
        <v>3.47904628815741E-2</v>
      </c>
      <c r="AL400" s="66">
        <v>2.1138118156159201E-2</v>
      </c>
      <c r="AM400" s="67">
        <v>23.976350960670999</v>
      </c>
      <c r="AN400" s="11"/>
      <c r="AO400" s="69">
        <v>7.1205997301149204E-4</v>
      </c>
      <c r="AP400" s="69">
        <v>6.6676475398708101E-6</v>
      </c>
      <c r="AQ400" s="69">
        <v>2.41735828421952E-3</v>
      </c>
      <c r="AR400" s="69">
        <v>6.1170909248176004E-5</v>
      </c>
      <c r="AS400" s="70">
        <v>12</v>
      </c>
      <c r="AT400" s="70">
        <v>0</v>
      </c>
      <c r="AU400" s="70">
        <v>7</v>
      </c>
      <c r="AV400" s="71">
        <v>5</v>
      </c>
      <c r="AW400" s="11"/>
      <c r="AX400" s="72">
        <v>1.1079713151184499E-3</v>
      </c>
      <c r="AY400" s="73">
        <v>-10.109684648137801</v>
      </c>
      <c r="AZ400" s="73">
        <v>0.54324579244348603</v>
      </c>
      <c r="BA400" s="73">
        <v>-11.017457751382601</v>
      </c>
      <c r="BB400" s="64">
        <v>1.14489045562038E-4</v>
      </c>
      <c r="BC400" s="74">
        <v>0</v>
      </c>
      <c r="BD400" s="61">
        <v>44021</v>
      </c>
      <c r="BE400" s="61"/>
      <c r="BF400" s="70"/>
      <c r="BG400" s="61"/>
      <c r="BH400" s="11"/>
    </row>
    <row r="401" spans="1:60" x14ac:dyDescent="0.3">
      <c r="A401" s="11"/>
      <c r="B401" s="56" t="s">
        <v>1392</v>
      </c>
      <c r="C401" s="56" t="s">
        <v>1320</v>
      </c>
      <c r="D401" s="56" t="s">
        <v>1308</v>
      </c>
      <c r="E401" s="57" t="s">
        <v>79</v>
      </c>
      <c r="F401" s="57" t="s">
        <v>1292</v>
      </c>
      <c r="G401" s="58" t="s">
        <v>685</v>
      </c>
      <c r="H401" s="59" t="s">
        <v>686</v>
      </c>
      <c r="I401" s="60" t="s">
        <v>29</v>
      </c>
      <c r="J401" s="60" t="s">
        <v>1321</v>
      </c>
      <c r="K401" s="11"/>
      <c r="L401" s="61">
        <v>44021</v>
      </c>
      <c r="M401" s="62">
        <v>1025.25400000066</v>
      </c>
      <c r="N401" s="63">
        <v>1025.25400000066</v>
      </c>
      <c r="O401" s="63">
        <v>1025.25400000066</v>
      </c>
      <c r="P401" s="64">
        <f t="shared" si="6"/>
        <v>1</v>
      </c>
      <c r="Q401" s="61">
        <v>44021</v>
      </c>
      <c r="R401" s="65">
        <v>20851689.188875001</v>
      </c>
      <c r="S401" s="65">
        <v>21259782.594437499</v>
      </c>
      <c r="T401" s="11"/>
      <c r="U401" s="66">
        <v>1.0143930921913099E-5</v>
      </c>
      <c r="V401" s="67">
        <v>3.66322514701096</v>
      </c>
      <c r="W401" s="66">
        <v>3.1016567845654197E-4</v>
      </c>
      <c r="X401" s="67">
        <v>2.30939511648103</v>
      </c>
      <c r="Y401" s="66">
        <v>8.4724139487661904E-3</v>
      </c>
      <c r="Z401" s="67">
        <v>18.5311790071137</v>
      </c>
      <c r="AA401" s="66">
        <v>2.04967502995714E-2</v>
      </c>
      <c r="AB401" s="67">
        <v>22.274863181257398</v>
      </c>
      <c r="AC401" s="66"/>
      <c r="AD401" s="67"/>
      <c r="AE401" s="66"/>
      <c r="AF401" s="68"/>
      <c r="AG401" s="66">
        <v>9.0717458078870496E-5</v>
      </c>
      <c r="AH401" s="67">
        <v>-1.8324339900573201</v>
      </c>
      <c r="AI401" s="66">
        <v>8.9698322899494105E-3</v>
      </c>
      <c r="AJ401" s="67">
        <v>14.587725709963699</v>
      </c>
      <c r="AK401" s="66">
        <v>2.5159377790259899E-2</v>
      </c>
      <c r="AL401" s="66">
        <v>1.9214854466554201E-2</v>
      </c>
      <c r="AM401" s="67">
        <v>25.801104396494299</v>
      </c>
      <c r="AN401" s="11"/>
      <c r="AO401" s="69">
        <v>7.1747719812265099E-4</v>
      </c>
      <c r="AP401" s="69">
        <v>1.0046596798929399E-5</v>
      </c>
      <c r="AQ401" s="69">
        <v>2.5695239619381001E-3</v>
      </c>
      <c r="AR401" s="69">
        <v>9.0717458078870496E-5</v>
      </c>
      <c r="AS401" s="70">
        <v>12</v>
      </c>
      <c r="AT401" s="70">
        <v>0</v>
      </c>
      <c r="AU401" s="70">
        <v>7</v>
      </c>
      <c r="AV401" s="71">
        <v>5</v>
      </c>
      <c r="AW401" s="11"/>
      <c r="AX401" s="72">
        <v>1.13942218380203E-3</v>
      </c>
      <c r="AY401" s="73">
        <v>-8.4313593935803492</v>
      </c>
      <c r="AZ401" s="73">
        <v>0.54879289580367197</v>
      </c>
      <c r="BA401" s="73">
        <v>-10.1041598337324</v>
      </c>
      <c r="BB401" s="64">
        <v>1.17739152638592E-4</v>
      </c>
      <c r="BC401" s="74">
        <v>0</v>
      </c>
      <c r="BD401" s="61">
        <v>44021</v>
      </c>
      <c r="BE401" s="61"/>
      <c r="BF401" s="70"/>
      <c r="BG401" s="61"/>
      <c r="BH401" s="11"/>
    </row>
    <row r="402" spans="1:60" x14ac:dyDescent="0.3">
      <c r="A402" s="11"/>
      <c r="B402" s="56" t="s">
        <v>1394</v>
      </c>
      <c r="C402" s="56" t="s">
        <v>1323</v>
      </c>
      <c r="D402" s="56" t="s">
        <v>1308</v>
      </c>
      <c r="E402" s="57" t="s">
        <v>56</v>
      </c>
      <c r="F402" s="57" t="s">
        <v>1292</v>
      </c>
      <c r="G402" s="58" t="s">
        <v>685</v>
      </c>
      <c r="H402" s="59" t="s">
        <v>686</v>
      </c>
      <c r="I402" s="60" t="s">
        <v>29</v>
      </c>
      <c r="J402" s="60" t="s">
        <v>1324</v>
      </c>
      <c r="K402" s="11"/>
      <c r="L402" s="61">
        <v>44021</v>
      </c>
      <c r="M402" s="62">
        <v>1039.5731000006199</v>
      </c>
      <c r="N402" s="63">
        <v>1039.5731000006199</v>
      </c>
      <c r="O402" s="63">
        <v>1039.5731000006199</v>
      </c>
      <c r="P402" s="64">
        <f t="shared" si="6"/>
        <v>1</v>
      </c>
      <c r="Q402" s="61">
        <v>44021</v>
      </c>
      <c r="R402" s="65">
        <v>0</v>
      </c>
      <c r="S402" s="65">
        <v>1867174.31750586</v>
      </c>
      <c r="T402" s="11"/>
      <c r="U402" s="66">
        <v>1.0485182428965299E-5</v>
      </c>
      <c r="V402" s="67">
        <v>3.6632592721616701</v>
      </c>
      <c r="W402" s="66">
        <v>3.22544048685813E-4</v>
      </c>
      <c r="X402" s="67">
        <v>2.31063295350395</v>
      </c>
      <c r="Y402" s="66">
        <v>8.6596975888824108E-3</v>
      </c>
      <c r="Z402" s="67">
        <v>18.549907371110699</v>
      </c>
      <c r="AA402" s="66">
        <v>2.0952859651515599E-2</v>
      </c>
      <c r="AB402" s="67">
        <v>22.320474116451798</v>
      </c>
      <c r="AC402" s="66"/>
      <c r="AD402" s="67"/>
      <c r="AE402" s="66"/>
      <c r="AF402" s="68"/>
      <c r="AG402" s="66">
        <v>9.42783535720082E-5</v>
      </c>
      <c r="AH402" s="67">
        <v>-1.8320779005080099</v>
      </c>
      <c r="AI402" s="66">
        <v>9.1636684301192907E-3</v>
      </c>
      <c r="AJ402" s="67">
        <v>14.6071093239734</v>
      </c>
      <c r="AK402" s="66">
        <v>3.9495553632150397E-2</v>
      </c>
      <c r="AL402" s="66">
        <v>2.3742269369904499E-2</v>
      </c>
      <c r="AM402" s="67">
        <v>25.5315028572222</v>
      </c>
      <c r="AN402" s="11"/>
      <c r="AO402" s="69">
        <v>7.2028185604722196E-4</v>
      </c>
      <c r="AP402" s="69">
        <v>-1.2307935321587101E-5</v>
      </c>
      <c r="AQ402" s="69">
        <v>2.6515605150052601E-3</v>
      </c>
      <c r="AR402" s="69">
        <v>9.42783535720082E-5</v>
      </c>
      <c r="AS402" s="70">
        <v>12</v>
      </c>
      <c r="AT402" s="70">
        <v>0</v>
      </c>
      <c r="AU402" s="70">
        <v>7</v>
      </c>
      <c r="AV402" s="71">
        <v>5</v>
      </c>
      <c r="AW402" s="11"/>
      <c r="AX402" s="72">
        <v>1.1555974204532E-3</v>
      </c>
      <c r="AY402" s="73">
        <v>-7.9132368574355496</v>
      </c>
      <c r="AZ402" s="73">
        <v>0.55032429183575005</v>
      </c>
      <c r="BA402" s="73">
        <v>-9.7301012377720308</v>
      </c>
      <c r="BB402" s="64">
        <v>1.19410555711283E-4</v>
      </c>
      <c r="BC402" s="74">
        <v>-1.2307935775055501E-3</v>
      </c>
      <c r="BD402" s="61">
        <v>43860</v>
      </c>
      <c r="BE402" s="61">
        <v>43861</v>
      </c>
      <c r="BF402" s="70">
        <v>2</v>
      </c>
      <c r="BG402" s="61">
        <v>43864</v>
      </c>
      <c r="BH402" s="11"/>
    </row>
    <row r="403" spans="1:60" x14ac:dyDescent="0.3">
      <c r="A403" s="11"/>
      <c r="B403" s="56" t="s">
        <v>1398</v>
      </c>
      <c r="C403" s="56" t="s">
        <v>1326</v>
      </c>
      <c r="D403" s="56" t="s">
        <v>1327</v>
      </c>
      <c r="E403" s="57" t="s">
        <v>34</v>
      </c>
      <c r="F403" s="57" t="s">
        <v>1292</v>
      </c>
      <c r="G403" s="58" t="s">
        <v>200</v>
      </c>
      <c r="H403" s="59" t="s">
        <v>279</v>
      </c>
      <c r="I403" s="60" t="s">
        <v>29</v>
      </c>
      <c r="J403" s="60" t="s">
        <v>1328</v>
      </c>
      <c r="K403" s="11"/>
      <c r="L403" s="61">
        <v>44021</v>
      </c>
      <c r="M403" s="62">
        <v>1050.7130999993501</v>
      </c>
      <c r="N403" s="63">
        <v>1050.7130999993501</v>
      </c>
      <c r="O403" s="63">
        <v>1058.4784999992701</v>
      </c>
      <c r="P403" s="64">
        <f t="shared" si="6"/>
        <v>0.99266362047039658</v>
      </c>
      <c r="Q403" s="61">
        <v>43748</v>
      </c>
      <c r="R403" s="65">
        <v>755666.52046093799</v>
      </c>
      <c r="S403" s="65">
        <v>1116031.10198828</v>
      </c>
      <c r="T403" s="11"/>
      <c r="U403" s="66">
        <v>-1.0657574239303399E-3</v>
      </c>
      <c r="V403" s="67">
        <v>3.55563501152574</v>
      </c>
      <c r="W403" s="66">
        <v>5.1263963923702197E-3</v>
      </c>
      <c r="X403" s="67">
        <v>2.7910181878724001</v>
      </c>
      <c r="Y403" s="66">
        <v>6.7332531234569597E-3</v>
      </c>
      <c r="Z403" s="67">
        <v>18.357262924575501</v>
      </c>
      <c r="AA403" s="66">
        <v>1.5100923365025699E-2</v>
      </c>
      <c r="AB403" s="67">
        <v>21.7352804878028</v>
      </c>
      <c r="AC403" s="66"/>
      <c r="AD403" s="67"/>
      <c r="AE403" s="66"/>
      <c r="AF403" s="68"/>
      <c r="AG403" s="66">
        <v>1.6994452907965799E-3</v>
      </c>
      <c r="AH403" s="67">
        <v>-1.6715612067855501</v>
      </c>
      <c r="AI403" s="66">
        <v>9.6157809803116799E-3</v>
      </c>
      <c r="AJ403" s="67">
        <v>14.6523205789999</v>
      </c>
      <c r="AK403" s="66">
        <v>5.0713099999484298E-2</v>
      </c>
      <c r="AL403" s="66">
        <v>3.09489867322554E-2</v>
      </c>
      <c r="AM403" s="67">
        <v>26.9927894015273</v>
      </c>
      <c r="AN403" s="11"/>
      <c r="AO403" s="69">
        <v>1.6480704940477198E-2</v>
      </c>
      <c r="AP403" s="69">
        <v>-1.7982748355279899E-2</v>
      </c>
      <c r="AQ403" s="69">
        <v>1.7048573656211399E-2</v>
      </c>
      <c r="AR403" s="69">
        <v>-1.5501931479775501E-2</v>
      </c>
      <c r="AS403" s="70">
        <v>7</v>
      </c>
      <c r="AT403" s="70">
        <v>5</v>
      </c>
      <c r="AU403" s="70">
        <v>7</v>
      </c>
      <c r="AV403" s="71">
        <v>5</v>
      </c>
      <c r="AW403" s="11"/>
      <c r="AX403" s="72">
        <v>3.5523453175046599E-2</v>
      </c>
      <c r="AY403" s="73">
        <v>-0.36134678306234502</v>
      </c>
      <c r="AZ403" s="73">
        <v>0.54015713669923604</v>
      </c>
      <c r="BA403" s="73">
        <v>-0.47726095344660302</v>
      </c>
      <c r="BB403" s="64">
        <v>3.6656737820249001E-3</v>
      </c>
      <c r="BC403" s="74">
        <v>-5.1556266848347096</v>
      </c>
      <c r="BD403" s="61">
        <v>43748</v>
      </c>
      <c r="BE403" s="61">
        <v>43783</v>
      </c>
      <c r="BF403" s="70"/>
      <c r="BG403" s="61"/>
      <c r="BH403" s="11"/>
    </row>
    <row r="404" spans="1:60" x14ac:dyDescent="0.3">
      <c r="A404" s="11"/>
      <c r="B404" s="56" t="s">
        <v>1401</v>
      </c>
      <c r="C404" s="56" t="s">
        <v>1330</v>
      </c>
      <c r="D404" s="56" t="s">
        <v>1327</v>
      </c>
      <c r="E404" s="57" t="s">
        <v>41</v>
      </c>
      <c r="F404" s="57" t="s">
        <v>1292</v>
      </c>
      <c r="G404" s="58" t="s">
        <v>200</v>
      </c>
      <c r="H404" s="59" t="s">
        <v>279</v>
      </c>
      <c r="I404" s="60" t="s">
        <v>29</v>
      </c>
      <c r="J404" s="60" t="s">
        <v>1331</v>
      </c>
      <c r="K404" s="11"/>
      <c r="L404" s="61">
        <v>44021</v>
      </c>
      <c r="M404" s="62">
        <v>1053.9552999995601</v>
      </c>
      <c r="N404" s="63">
        <v>1053.9552999995601</v>
      </c>
      <c r="O404" s="63">
        <v>1059.96609999985</v>
      </c>
      <c r="P404" s="64">
        <f t="shared" si="6"/>
        <v>0.99432925260506844</v>
      </c>
      <c r="Q404" s="61">
        <v>43984</v>
      </c>
      <c r="R404" s="65">
        <v>1353713.38883789</v>
      </c>
      <c r="S404" s="65">
        <v>1242370.53384961</v>
      </c>
      <c r="T404" s="11"/>
      <c r="U404" s="66">
        <v>-1.05746438021015E-3</v>
      </c>
      <c r="V404" s="67">
        <v>3.55646431589776</v>
      </c>
      <c r="W404" s="66">
        <v>5.3744024244224402E-3</v>
      </c>
      <c r="X404" s="67">
        <v>2.81581879107762</v>
      </c>
      <c r="Y404" s="66">
        <v>8.2128831345471606E-3</v>
      </c>
      <c r="Z404" s="67">
        <v>18.505225925677198</v>
      </c>
      <c r="AA404" s="66">
        <v>1.7105369057389901E-2</v>
      </c>
      <c r="AB404" s="67">
        <v>21.935725057031998</v>
      </c>
      <c r="AC404" s="66"/>
      <c r="AD404" s="67"/>
      <c r="AE404" s="66"/>
      <c r="AF404" s="68"/>
      <c r="AG404" s="66">
        <v>1.77361370333529E-3</v>
      </c>
      <c r="AH404" s="67">
        <v>-1.6641443655316801</v>
      </c>
      <c r="AI404" s="66">
        <v>1.1124568825835001E-2</v>
      </c>
      <c r="AJ404" s="67">
        <v>14.8031993635523</v>
      </c>
      <c r="AK404" s="66">
        <v>5.3955299999870497E-2</v>
      </c>
      <c r="AL404" s="66">
        <v>3.2424483193608501E-2</v>
      </c>
      <c r="AM404" s="67">
        <v>26.658818212570601</v>
      </c>
      <c r="AN404" s="11"/>
      <c r="AO404" s="69">
        <v>1.6483434506881198E-2</v>
      </c>
      <c r="AP404" s="69">
        <v>-1.7980120156607899E-2</v>
      </c>
      <c r="AQ404" s="69">
        <v>1.7307737538431001E-2</v>
      </c>
      <c r="AR404" s="69">
        <v>-1.5418329827298301E-2</v>
      </c>
      <c r="AS404" s="70">
        <v>7</v>
      </c>
      <c r="AT404" s="70">
        <v>5</v>
      </c>
      <c r="AU404" s="70">
        <v>7</v>
      </c>
      <c r="AV404" s="71">
        <v>5</v>
      </c>
      <c r="AW404" s="11"/>
      <c r="AX404" s="72">
        <v>3.55257947845894E-2</v>
      </c>
      <c r="AY404" s="73">
        <v>-0.310045083077512</v>
      </c>
      <c r="AZ404" s="73">
        <v>0.54678266565952105</v>
      </c>
      <c r="BA404" s="73">
        <v>-0.41009011793130401</v>
      </c>
      <c r="BB404" s="64">
        <v>3.6659313463815102E-3</v>
      </c>
      <c r="BC404" s="74">
        <v>-5.14652867920086</v>
      </c>
      <c r="BD404" s="61">
        <v>43748</v>
      </c>
      <c r="BE404" s="61">
        <v>43783</v>
      </c>
      <c r="BF404" s="70">
        <v>168</v>
      </c>
      <c r="BG404" s="61">
        <v>43984</v>
      </c>
      <c r="BH404" s="11"/>
    </row>
    <row r="405" spans="1:60" x14ac:dyDescent="0.3">
      <c r="A405" s="11"/>
      <c r="B405" s="56" t="s">
        <v>1404</v>
      </c>
      <c r="C405" s="56" t="s">
        <v>1333</v>
      </c>
      <c r="D405" s="56" t="s">
        <v>1327</v>
      </c>
      <c r="E405" s="57" t="s">
        <v>248</v>
      </c>
      <c r="F405" s="57" t="s">
        <v>1292</v>
      </c>
      <c r="G405" s="58" t="s">
        <v>200</v>
      </c>
      <c r="H405" s="59" t="s">
        <v>279</v>
      </c>
      <c r="I405" s="60" t="s">
        <v>29</v>
      </c>
      <c r="J405" s="60" t="s">
        <v>1334</v>
      </c>
      <c r="K405" s="11"/>
      <c r="L405" s="61">
        <v>44021</v>
      </c>
      <c r="M405" s="62">
        <v>1056.52630000003</v>
      </c>
      <c r="N405" s="63">
        <v>1056.52630000003</v>
      </c>
      <c r="O405" s="63">
        <v>1062.3364000003801</v>
      </c>
      <c r="P405" s="64">
        <f t="shared" si="6"/>
        <v>0.99453082846417762</v>
      </c>
      <c r="Q405" s="61">
        <v>43984</v>
      </c>
      <c r="R405" s="65">
        <v>3681418.1416874998</v>
      </c>
      <c r="S405" s="65">
        <v>3229304.97595703</v>
      </c>
      <c r="T405" s="11"/>
      <c r="U405" s="66">
        <v>-1.05206029729743E-3</v>
      </c>
      <c r="V405" s="67">
        <v>3.5570047241890301</v>
      </c>
      <c r="W405" s="66">
        <v>5.5396096595359302E-3</v>
      </c>
      <c r="X405" s="67">
        <v>2.8323395145889698</v>
      </c>
      <c r="Y405" s="66">
        <v>9.2049811937613395E-3</v>
      </c>
      <c r="Z405" s="67">
        <v>18.604435731598599</v>
      </c>
      <c r="AA405" s="66">
        <v>1.86195941478218E-2</v>
      </c>
      <c r="AB405" s="67">
        <v>22.0871475660824</v>
      </c>
      <c r="AC405" s="66"/>
      <c r="AD405" s="67"/>
      <c r="AE405" s="66"/>
      <c r="AF405" s="68"/>
      <c r="AG405" s="66">
        <v>1.8229594843432999E-3</v>
      </c>
      <c r="AH405" s="67">
        <v>-1.65920978743088</v>
      </c>
      <c r="AI405" s="66">
        <v>1.21444733449607E-2</v>
      </c>
      <c r="AJ405" s="67">
        <v>14.9051898154576</v>
      </c>
      <c r="AK405" s="66">
        <v>5.6526300000768998E-2</v>
      </c>
      <c r="AL405" s="66">
        <v>3.3870059398395803E-2</v>
      </c>
      <c r="AM405" s="67">
        <v>27.2345774940914</v>
      </c>
      <c r="AN405" s="11"/>
      <c r="AO405" s="69">
        <v>1.64862684305263E-2</v>
      </c>
      <c r="AP405" s="69">
        <v>-1.79774053285655E-2</v>
      </c>
      <c r="AQ405" s="69">
        <v>1.7480618816989601E-2</v>
      </c>
      <c r="AR405" s="69">
        <v>-1.5334720464125E-2</v>
      </c>
      <c r="AS405" s="70">
        <v>7</v>
      </c>
      <c r="AT405" s="70">
        <v>5</v>
      </c>
      <c r="AU405" s="70">
        <v>7</v>
      </c>
      <c r="AV405" s="71">
        <v>5</v>
      </c>
      <c r="AW405" s="11"/>
      <c r="AX405" s="72">
        <v>3.5527910859636899E-2</v>
      </c>
      <c r="AY405" s="73">
        <v>-0.27122786036216001</v>
      </c>
      <c r="AZ405" s="73">
        <v>0.55178355977841398</v>
      </c>
      <c r="BA405" s="73">
        <v>-0.35912989938788098</v>
      </c>
      <c r="BB405" s="64">
        <v>3.6661632120649299E-3</v>
      </c>
      <c r="BC405" s="74">
        <v>-5.13743610286474</v>
      </c>
      <c r="BD405" s="61">
        <v>43748</v>
      </c>
      <c r="BE405" s="61">
        <v>43783</v>
      </c>
      <c r="BF405" s="70">
        <v>162</v>
      </c>
      <c r="BG405" s="61">
        <v>43976</v>
      </c>
      <c r="BH405" s="11"/>
    </row>
    <row r="406" spans="1:60" x14ac:dyDescent="0.3">
      <c r="A406" s="11"/>
      <c r="B406" s="56" t="s">
        <v>1407</v>
      </c>
      <c r="C406" s="56" t="s">
        <v>1336</v>
      </c>
      <c r="D406" s="56" t="s">
        <v>1327</v>
      </c>
      <c r="E406" s="57" t="s">
        <v>0</v>
      </c>
      <c r="F406" s="57" t="s">
        <v>1292</v>
      </c>
      <c r="G406" s="58" t="s">
        <v>200</v>
      </c>
      <c r="H406" s="59" t="s">
        <v>279</v>
      </c>
      <c r="I406" s="60" t="s">
        <v>29</v>
      </c>
      <c r="J406" s="60" t="s">
        <v>1337</v>
      </c>
      <c r="K406" s="11"/>
      <c r="L406" s="61">
        <v>44021</v>
      </c>
      <c r="M406" s="62">
        <v>1006.37330000009</v>
      </c>
      <c r="N406" s="63">
        <v>1006.37330000009</v>
      </c>
      <c r="O406" s="63"/>
      <c r="P406" s="64" t="str">
        <f t="shared" si="6"/>
        <v/>
      </c>
      <c r="Q406" s="61"/>
      <c r="R406" s="65">
        <v>2206196.075375</v>
      </c>
      <c r="S406" s="65"/>
      <c r="T406" s="11"/>
      <c r="U406" s="66">
        <v>-1.0490057820788899E-3</v>
      </c>
      <c r="V406" s="67">
        <v>3.5573101757108798</v>
      </c>
      <c r="W406" s="66">
        <v>-1.00973753433209E-3</v>
      </c>
      <c r="X406" s="67">
        <v>2.1774047952021598</v>
      </c>
      <c r="Y406" s="66">
        <v>3.0852867384965101E-3</v>
      </c>
      <c r="Z406" s="67">
        <v>17.9924662860867</v>
      </c>
      <c r="AA406" s="66"/>
      <c r="AB406" s="67"/>
      <c r="AC406" s="66"/>
      <c r="AD406" s="67"/>
      <c r="AE406" s="66"/>
      <c r="AF406" s="68"/>
      <c r="AG406" s="66">
        <v>-1.00973753433209E-3</v>
      </c>
      <c r="AH406" s="67">
        <v>-1.9424794892984201</v>
      </c>
      <c r="AI406" s="66">
        <v>6.0342664528434398E-3</v>
      </c>
      <c r="AJ406" s="67">
        <v>14.294169126253101</v>
      </c>
      <c r="AK406" s="66">
        <v>6.0548836299858504E-3</v>
      </c>
      <c r="AL406" s="66">
        <v>1.1084386476795801E-2</v>
      </c>
      <c r="AM406" s="67">
        <v>14.2962308439601</v>
      </c>
      <c r="AN406" s="11"/>
      <c r="AO406" s="69">
        <v>2.3455904029106001E-3</v>
      </c>
      <c r="AP406" s="69">
        <v>-1.15545012613438E-3</v>
      </c>
      <c r="AQ406" s="69">
        <v>7.9434230665356206E-3</v>
      </c>
      <c r="AR406" s="69">
        <v>-1.00973753433209E-3</v>
      </c>
      <c r="AS406" s="70"/>
      <c r="AT406" s="70"/>
      <c r="AU406" s="70"/>
      <c r="AV406" s="71"/>
      <c r="AW406" s="11"/>
      <c r="AX406" s="72"/>
      <c r="AY406" s="73"/>
      <c r="AZ406" s="73"/>
      <c r="BA406" s="73"/>
      <c r="BB406" s="64"/>
      <c r="BC406" s="74">
        <v>-0.32945435856299798</v>
      </c>
      <c r="BD406" s="61">
        <v>43868</v>
      </c>
      <c r="BE406" s="61">
        <v>44021</v>
      </c>
      <c r="BF406" s="70"/>
      <c r="BG406" s="61"/>
      <c r="BH406" s="11"/>
    </row>
    <row r="407" spans="1:60" x14ac:dyDescent="0.3">
      <c r="A407" s="11"/>
      <c r="B407" s="56" t="s">
        <v>1410</v>
      </c>
      <c r="C407" s="56" t="s">
        <v>1339</v>
      </c>
      <c r="D407" s="56" t="s">
        <v>1327</v>
      </c>
      <c r="E407" s="57" t="s">
        <v>56</v>
      </c>
      <c r="F407" s="57" t="s">
        <v>1292</v>
      </c>
      <c r="G407" s="58" t="s">
        <v>200</v>
      </c>
      <c r="H407" s="59" t="s">
        <v>279</v>
      </c>
      <c r="I407" s="60" t="s">
        <v>29</v>
      </c>
      <c r="J407" s="60" t="s">
        <v>1</v>
      </c>
      <c r="K407" s="11"/>
      <c r="L407" s="61">
        <v>44021</v>
      </c>
      <c r="M407" s="62">
        <v>1050.42270000093</v>
      </c>
      <c r="N407" s="63">
        <v>1050.42270000093</v>
      </c>
      <c r="O407" s="63">
        <v>1050.42270000093</v>
      </c>
      <c r="P407" s="64">
        <f t="shared" si="6"/>
        <v>1</v>
      </c>
      <c r="Q407" s="61">
        <v>44021</v>
      </c>
      <c r="R407" s="65">
        <v>0</v>
      </c>
      <c r="S407" s="65">
        <v>216079.10405053699</v>
      </c>
      <c r="T407" s="11"/>
      <c r="U407" s="66">
        <v>0</v>
      </c>
      <c r="V407" s="67">
        <v>3.66221075391877</v>
      </c>
      <c r="W407" s="66">
        <v>0</v>
      </c>
      <c r="X407" s="67">
        <v>2.27837854863537</v>
      </c>
      <c r="Y407" s="66">
        <v>0</v>
      </c>
      <c r="Z407" s="67">
        <v>17.6839376122225</v>
      </c>
      <c r="AA407" s="66">
        <v>1.06063266412093E-2</v>
      </c>
      <c r="AB407" s="67">
        <v>21.2858208154212</v>
      </c>
      <c r="AC407" s="66"/>
      <c r="AD407" s="67"/>
      <c r="AE407" s="66"/>
      <c r="AF407" s="68"/>
      <c r="AG407" s="66">
        <v>0</v>
      </c>
      <c r="AH407" s="67">
        <v>-1.84150573586521</v>
      </c>
      <c r="AI407" s="66">
        <v>0</v>
      </c>
      <c r="AJ407" s="67">
        <v>13.6907424809615</v>
      </c>
      <c r="AK407" s="66">
        <v>5.0422700000126497E-2</v>
      </c>
      <c r="AL407" s="66">
        <v>3.0247841928939999E-2</v>
      </c>
      <c r="AM407" s="67">
        <v>26.624217494012601</v>
      </c>
      <c r="AN407" s="11"/>
      <c r="AO407" s="69">
        <v>2.2522995950566799E-3</v>
      </c>
      <c r="AP407" s="69">
        <v>0</v>
      </c>
      <c r="AQ407" s="69">
        <v>1.9145081314491099E-3</v>
      </c>
      <c r="AR407" s="69">
        <v>0</v>
      </c>
      <c r="AS407" s="70">
        <v>1</v>
      </c>
      <c r="AT407" s="70">
        <v>0</v>
      </c>
      <c r="AU407" s="70">
        <v>7</v>
      </c>
      <c r="AV407" s="71">
        <v>5</v>
      </c>
      <c r="AW407" s="11"/>
      <c r="AX407" s="72">
        <v>3.0730622598684901E-3</v>
      </c>
      <c r="AY407" s="73">
        <v>-5.8017900631457504</v>
      </c>
      <c r="AZ407" s="73">
        <v>0.51765796723338997</v>
      </c>
      <c r="BA407" s="73">
        <v>-10.4917658521736</v>
      </c>
      <c r="BB407" s="64">
        <v>3.1771693809957898E-4</v>
      </c>
      <c r="BC407" s="74">
        <v>0</v>
      </c>
      <c r="BD407" s="61">
        <v>43682</v>
      </c>
      <c r="BE407" s="61"/>
      <c r="BF407" s="70"/>
      <c r="BG407" s="61"/>
      <c r="BH407" s="11"/>
    </row>
    <row r="408" spans="1:60" x14ac:dyDescent="0.3">
      <c r="A408" s="11"/>
      <c r="B408" s="56" t="s">
        <v>1412</v>
      </c>
      <c r="C408" s="56" t="s">
        <v>1340</v>
      </c>
      <c r="D408" s="56" t="s">
        <v>1341</v>
      </c>
      <c r="E408" s="57" t="s">
        <v>34</v>
      </c>
      <c r="F408" s="57" t="s">
        <v>1292</v>
      </c>
      <c r="G408" s="58" t="s">
        <v>200</v>
      </c>
      <c r="H408" s="59" t="s">
        <v>279</v>
      </c>
      <c r="I408" s="60" t="s">
        <v>29</v>
      </c>
      <c r="J408" s="60" t="s">
        <v>1342</v>
      </c>
      <c r="K408" s="11"/>
      <c r="L408" s="61">
        <v>43950</v>
      </c>
      <c r="M408" s="62"/>
      <c r="N408" s="63"/>
      <c r="O408" s="63">
        <v>1043.9788000006199</v>
      </c>
      <c r="P408" s="64">
        <f t="shared" si="6"/>
        <v>0</v>
      </c>
      <c r="Q408" s="61">
        <v>43748</v>
      </c>
      <c r="R408" s="65"/>
      <c r="S408" s="65">
        <v>1099073.23522461</v>
      </c>
      <c r="T408" s="11"/>
      <c r="U408" s="66"/>
      <c r="V408" s="67"/>
      <c r="W408" s="66"/>
      <c r="X408" s="67"/>
      <c r="Y408" s="66"/>
      <c r="Z408" s="67"/>
      <c r="AA408" s="66"/>
      <c r="AB408" s="67"/>
      <c r="AC408" s="66"/>
      <c r="AD408" s="67"/>
      <c r="AE408" s="66"/>
      <c r="AF408" s="68"/>
      <c r="AG408" s="66"/>
      <c r="AH408" s="67"/>
      <c r="AI408" s="66"/>
      <c r="AJ408" s="67"/>
      <c r="AK408" s="66"/>
      <c r="AL408" s="66"/>
      <c r="AM408" s="67"/>
      <c r="AN408" s="11"/>
      <c r="AO408" s="69">
        <v>3.9831985159253201E-3</v>
      </c>
      <c r="AP408" s="69">
        <v>-6.37978963368369E-3</v>
      </c>
      <c r="AQ408" s="69">
        <v>5.60958610549278E-3</v>
      </c>
      <c r="AR408" s="69">
        <v>-1.3875753239517501E-2</v>
      </c>
      <c r="AS408" s="70"/>
      <c r="AT408" s="70"/>
      <c r="AU408" s="70"/>
      <c r="AV408" s="71"/>
      <c r="AW408" s="11"/>
      <c r="AX408" s="72"/>
      <c r="AY408" s="73"/>
      <c r="AZ408" s="73"/>
      <c r="BA408" s="73"/>
      <c r="BB408" s="64"/>
      <c r="BC408" s="74">
        <v>-2.8830374717035698</v>
      </c>
      <c r="BD408" s="61">
        <v>43748</v>
      </c>
      <c r="BE408" s="61">
        <v>43812</v>
      </c>
      <c r="BF408" s="70"/>
      <c r="BG408" s="61"/>
      <c r="BH408" s="11"/>
    </row>
    <row r="409" spans="1:60" x14ac:dyDescent="0.3">
      <c r="A409" s="11"/>
      <c r="B409" s="56" t="s">
        <v>1415</v>
      </c>
      <c r="C409" s="56" t="s">
        <v>1343</v>
      </c>
      <c r="D409" s="56" t="s">
        <v>1341</v>
      </c>
      <c r="E409" s="57" t="s">
        <v>41</v>
      </c>
      <c r="F409" s="57" t="s">
        <v>1292</v>
      </c>
      <c r="G409" s="58" t="s">
        <v>200</v>
      </c>
      <c r="H409" s="59" t="s">
        <v>279</v>
      </c>
      <c r="I409" s="60" t="s">
        <v>29</v>
      </c>
      <c r="J409" s="60" t="s">
        <v>1344</v>
      </c>
      <c r="K409" s="11"/>
      <c r="L409" s="61">
        <v>43950</v>
      </c>
      <c r="M409" s="62"/>
      <c r="N409" s="63"/>
      <c r="O409" s="63">
        <v>1025.01930000074</v>
      </c>
      <c r="P409" s="64">
        <f t="shared" si="6"/>
        <v>0</v>
      </c>
      <c r="Q409" s="61">
        <v>43748</v>
      </c>
      <c r="R409" s="65"/>
      <c r="S409" s="65">
        <v>623910.71035546903</v>
      </c>
      <c r="T409" s="11"/>
      <c r="U409" s="66"/>
      <c r="V409" s="67"/>
      <c r="W409" s="66"/>
      <c r="X409" s="67"/>
      <c r="Y409" s="66"/>
      <c r="Z409" s="67"/>
      <c r="AA409" s="66"/>
      <c r="AB409" s="67"/>
      <c r="AC409" s="66"/>
      <c r="AD409" s="67"/>
      <c r="AE409" s="66"/>
      <c r="AF409" s="68"/>
      <c r="AG409" s="66"/>
      <c r="AH409" s="67"/>
      <c r="AI409" s="66"/>
      <c r="AJ409" s="67"/>
      <c r="AK409" s="66"/>
      <c r="AL409" s="66"/>
      <c r="AM409" s="67"/>
      <c r="AN409" s="11"/>
      <c r="AO409" s="69">
        <v>3.9859925855125801E-3</v>
      </c>
      <c r="AP409" s="69">
        <v>-6.3771381219339699E-3</v>
      </c>
      <c r="AQ409" s="69">
        <v>5.6948349683807499E-3</v>
      </c>
      <c r="AR409" s="69">
        <v>-1.37918712507599E-2</v>
      </c>
      <c r="AS409" s="70"/>
      <c r="AT409" s="70"/>
      <c r="AU409" s="70"/>
      <c r="AV409" s="71"/>
      <c r="AW409" s="11"/>
      <c r="AX409" s="72"/>
      <c r="AY409" s="73"/>
      <c r="AZ409" s="73"/>
      <c r="BA409" s="73"/>
      <c r="BB409" s="64"/>
      <c r="BC409" s="74">
        <v>-2.8660045719188898</v>
      </c>
      <c r="BD409" s="61">
        <v>43748</v>
      </c>
      <c r="BE409" s="61">
        <v>43812</v>
      </c>
      <c r="BF409" s="70"/>
      <c r="BG409" s="61"/>
      <c r="BH409" s="11"/>
    </row>
    <row r="410" spans="1:60" x14ac:dyDescent="0.3">
      <c r="A410" s="11"/>
      <c r="B410" s="56" t="s">
        <v>1418</v>
      </c>
      <c r="C410" s="56" t="s">
        <v>1345</v>
      </c>
      <c r="D410" s="56" t="s">
        <v>1341</v>
      </c>
      <c r="E410" s="57" t="s">
        <v>248</v>
      </c>
      <c r="F410" s="57" t="s">
        <v>1292</v>
      </c>
      <c r="G410" s="58" t="s">
        <v>200</v>
      </c>
      <c r="H410" s="59" t="s">
        <v>279</v>
      </c>
      <c r="I410" s="60" t="s">
        <v>29</v>
      </c>
      <c r="J410" s="60" t="s">
        <v>1346</v>
      </c>
      <c r="K410" s="11"/>
      <c r="L410" s="61">
        <v>43950</v>
      </c>
      <c r="M410" s="62"/>
      <c r="N410" s="63"/>
      <c r="O410" s="63">
        <v>1024.5413000006199</v>
      </c>
      <c r="P410" s="64">
        <f t="shared" si="6"/>
        <v>0</v>
      </c>
      <c r="Q410" s="61">
        <v>43748</v>
      </c>
      <c r="R410" s="65"/>
      <c r="S410" s="65">
        <v>1408142.6299648399</v>
      </c>
      <c r="T410" s="11"/>
      <c r="U410" s="66"/>
      <c r="V410" s="67"/>
      <c r="W410" s="66"/>
      <c r="X410" s="67"/>
      <c r="Y410" s="66"/>
      <c r="Z410" s="67"/>
      <c r="AA410" s="66"/>
      <c r="AB410" s="67"/>
      <c r="AC410" s="66"/>
      <c r="AD410" s="67"/>
      <c r="AE410" s="66"/>
      <c r="AF410" s="68"/>
      <c r="AG410" s="66"/>
      <c r="AH410" s="67"/>
      <c r="AI410" s="66"/>
      <c r="AJ410" s="67"/>
      <c r="AK410" s="66"/>
      <c r="AL410" s="66"/>
      <c r="AM410" s="67"/>
      <c r="AN410" s="11"/>
      <c r="AO410" s="69">
        <v>3.9887274615466603E-3</v>
      </c>
      <c r="AP410" s="69">
        <v>-6.3743280034032103E-3</v>
      </c>
      <c r="AQ410" s="69">
        <v>5.7805651322269096E-3</v>
      </c>
      <c r="AR410" s="69">
        <v>-1.37080849726772E-2</v>
      </c>
      <c r="AS410" s="70"/>
      <c r="AT410" s="70"/>
      <c r="AU410" s="70"/>
      <c r="AV410" s="71"/>
      <c r="AW410" s="11"/>
      <c r="AX410" s="72"/>
      <c r="AY410" s="73"/>
      <c r="AZ410" s="73"/>
      <c r="BA410" s="73"/>
      <c r="BB410" s="64"/>
      <c r="BC410" s="74">
        <v>-2.84899203194436</v>
      </c>
      <c r="BD410" s="61">
        <v>43748</v>
      </c>
      <c r="BE410" s="61">
        <v>43812</v>
      </c>
      <c r="BF410" s="70"/>
      <c r="BG410" s="61"/>
      <c r="BH410" s="11"/>
    </row>
    <row r="411" spans="1:60" x14ac:dyDescent="0.3">
      <c r="A411" s="11"/>
      <c r="B411" s="56" t="s">
        <v>1421</v>
      </c>
      <c r="C411" s="56" t="s">
        <v>1347</v>
      </c>
      <c r="D411" s="56" t="s">
        <v>1341</v>
      </c>
      <c r="E411" s="57" t="s">
        <v>0</v>
      </c>
      <c r="F411" s="57" t="s">
        <v>1292</v>
      </c>
      <c r="G411" s="58" t="s">
        <v>200</v>
      </c>
      <c r="H411" s="59" t="s">
        <v>279</v>
      </c>
      <c r="I411" s="60" t="s">
        <v>29</v>
      </c>
      <c r="J411" s="60" t="s">
        <v>1348</v>
      </c>
      <c r="K411" s="11"/>
      <c r="L411" s="61">
        <v>43950</v>
      </c>
      <c r="M411" s="62"/>
      <c r="N411" s="63"/>
      <c r="O411" s="63">
        <v>1016.54050000012</v>
      </c>
      <c r="P411" s="64">
        <f t="shared" si="6"/>
        <v>0</v>
      </c>
      <c r="Q411" s="61">
        <v>43748</v>
      </c>
      <c r="R411" s="65"/>
      <c r="S411" s="65">
        <v>625781.46716503904</v>
      </c>
      <c r="T411" s="11"/>
      <c r="U411" s="66"/>
      <c r="V411" s="67"/>
      <c r="W411" s="66"/>
      <c r="X411" s="67"/>
      <c r="Y411" s="66"/>
      <c r="Z411" s="67"/>
      <c r="AA411" s="66"/>
      <c r="AB411" s="67"/>
      <c r="AC411" s="66"/>
      <c r="AD411" s="67"/>
      <c r="AE411" s="66"/>
      <c r="AF411" s="68"/>
      <c r="AG411" s="66"/>
      <c r="AH411" s="67"/>
      <c r="AI411" s="66"/>
      <c r="AJ411" s="67"/>
      <c r="AK411" s="66"/>
      <c r="AL411" s="66"/>
      <c r="AM411" s="67"/>
      <c r="AN411" s="11"/>
      <c r="AO411" s="69">
        <v>2.3597172530571702E-3</v>
      </c>
      <c r="AP411" s="69">
        <v>-6.3713696063132401E-3</v>
      </c>
      <c r="AQ411" s="69">
        <v>4.1151479654217803E-3</v>
      </c>
      <c r="AR411" s="69">
        <v>-1.1837976525384901E-2</v>
      </c>
      <c r="AS411" s="70"/>
      <c r="AT411" s="70"/>
      <c r="AU411" s="70"/>
      <c r="AV411" s="71"/>
      <c r="AW411" s="11"/>
      <c r="AX411" s="72"/>
      <c r="AY411" s="73"/>
      <c r="AZ411" s="73"/>
      <c r="BA411" s="73"/>
      <c r="BB411" s="64"/>
      <c r="BC411" s="74">
        <v>-1.31967196585174</v>
      </c>
      <c r="BD411" s="61">
        <v>43748</v>
      </c>
      <c r="BE411" s="61">
        <v>43761</v>
      </c>
      <c r="BF411" s="70"/>
      <c r="BG411" s="61"/>
      <c r="BH411" s="11"/>
    </row>
    <row r="412" spans="1:60" x14ac:dyDescent="0.3">
      <c r="A412" s="11"/>
      <c r="B412" s="56" t="s">
        <v>1425</v>
      </c>
      <c r="C412" s="56" t="s">
        <v>1349</v>
      </c>
      <c r="D412" s="56" t="s">
        <v>1341</v>
      </c>
      <c r="E412" s="57" t="s">
        <v>56</v>
      </c>
      <c r="F412" s="57" t="s">
        <v>1292</v>
      </c>
      <c r="G412" s="58" t="s">
        <v>200</v>
      </c>
      <c r="H412" s="59" t="s">
        <v>279</v>
      </c>
      <c r="I412" s="60" t="s">
        <v>29</v>
      </c>
      <c r="J412" s="60" t="s">
        <v>1350</v>
      </c>
      <c r="K412" s="11"/>
      <c r="L412" s="61">
        <v>43950</v>
      </c>
      <c r="M412" s="62"/>
      <c r="N412" s="63"/>
      <c r="O412" s="63">
        <v>1044.1708000004301</v>
      </c>
      <c r="P412" s="64">
        <f t="shared" si="6"/>
        <v>0</v>
      </c>
      <c r="Q412" s="61">
        <v>43950</v>
      </c>
      <c r="R412" s="65"/>
      <c r="S412" s="65">
        <v>266737.75822973601</v>
      </c>
      <c r="T412" s="11"/>
      <c r="U412" s="66"/>
      <c r="V412" s="67"/>
      <c r="W412" s="66"/>
      <c r="X412" s="67"/>
      <c r="Y412" s="66"/>
      <c r="Z412" s="67"/>
      <c r="AA412" s="66"/>
      <c r="AB412" s="67"/>
      <c r="AC412" s="66"/>
      <c r="AD412" s="67"/>
      <c r="AE412" s="66"/>
      <c r="AF412" s="68"/>
      <c r="AG412" s="66"/>
      <c r="AH412" s="67"/>
      <c r="AI412" s="66"/>
      <c r="AJ412" s="67"/>
      <c r="AK412" s="66"/>
      <c r="AL412" s="66"/>
      <c r="AM412" s="67"/>
      <c r="AN412" s="11"/>
      <c r="AO412" s="69">
        <v>1.8953200433315901E-3</v>
      </c>
      <c r="AP412" s="69">
        <v>-3.0777955998928503E-4</v>
      </c>
      <c r="AQ412" s="69">
        <v>1.52150737085321E-3</v>
      </c>
      <c r="AR412" s="69">
        <v>0</v>
      </c>
      <c r="AS412" s="70"/>
      <c r="AT412" s="70"/>
      <c r="AU412" s="70"/>
      <c r="AV412" s="71"/>
      <c r="AW412" s="11"/>
      <c r="AX412" s="72"/>
      <c r="AY412" s="73"/>
      <c r="AZ412" s="73"/>
      <c r="BA412" s="73"/>
      <c r="BB412" s="64"/>
      <c r="BC412" s="74">
        <v>-3.0777956030448202E-2</v>
      </c>
      <c r="BD412" s="61">
        <v>43677</v>
      </c>
      <c r="BE412" s="61">
        <v>43678</v>
      </c>
      <c r="BF412" s="70">
        <v>2</v>
      </c>
      <c r="BG412" s="61">
        <v>43679</v>
      </c>
      <c r="BH412" s="11"/>
    </row>
    <row r="413" spans="1:60" x14ac:dyDescent="0.3">
      <c r="A413" s="11"/>
      <c r="B413" s="56" t="s">
        <v>1428</v>
      </c>
      <c r="C413" s="56" t="s">
        <v>1352</v>
      </c>
      <c r="D413" s="56" t="s">
        <v>1353</v>
      </c>
      <c r="E413" s="57" t="s">
        <v>73</v>
      </c>
      <c r="F413" s="57" t="s">
        <v>1354</v>
      </c>
      <c r="G413" s="58" t="s">
        <v>36</v>
      </c>
      <c r="H413" s="59" t="s">
        <v>37</v>
      </c>
      <c r="I413" s="60" t="s">
        <v>29</v>
      </c>
      <c r="J413" s="60" t="s">
        <v>1355</v>
      </c>
      <c r="K413" s="11"/>
      <c r="L413" s="61">
        <v>44021</v>
      </c>
      <c r="M413" s="62">
        <v>1065.02419999987</v>
      </c>
      <c r="N413" s="63">
        <v>1065.02419999987</v>
      </c>
      <c r="O413" s="63">
        <v>1371.5856999997</v>
      </c>
      <c r="P413" s="64">
        <f t="shared" si="6"/>
        <v>0.77649118097403824</v>
      </c>
      <c r="Q413" s="61">
        <v>43756</v>
      </c>
      <c r="R413" s="65">
        <v>111355.10400000001</v>
      </c>
      <c r="S413" s="65">
        <v>163898.558896484</v>
      </c>
      <c r="T413" s="11"/>
      <c r="U413" s="66">
        <v>-3.6028891322530399E-2</v>
      </c>
      <c r="V413" s="67">
        <v>5.93216216657311E-2</v>
      </c>
      <c r="W413" s="66">
        <v>-1.5159449460043099E-2</v>
      </c>
      <c r="X413" s="67">
        <v>0.76243360263106297</v>
      </c>
      <c r="Y413" s="66">
        <v>-0.16521422467747501</v>
      </c>
      <c r="Z413" s="67">
        <v>1.1625151444750399</v>
      </c>
      <c r="AA413" s="66">
        <v>-0.197868109919073</v>
      </c>
      <c r="AB413" s="67">
        <v>0.43837715938570898</v>
      </c>
      <c r="AC413" s="66">
        <v>-0.27941548594943</v>
      </c>
      <c r="AD413" s="67">
        <v>-3.65558333470835</v>
      </c>
      <c r="AE413" s="66">
        <v>-0.222625336773635</v>
      </c>
      <c r="AF413" s="68">
        <v>-5.3148460656520902</v>
      </c>
      <c r="AG413" s="66">
        <v>1.8950128260257802E-2</v>
      </c>
      <c r="AH413" s="67">
        <v>5.3507090160564999E-2</v>
      </c>
      <c r="AI413" s="66">
        <v>-0.12509645284357199</v>
      </c>
      <c r="AJ413" s="67">
        <v>1.1810971966042401</v>
      </c>
      <c r="AK413" s="66">
        <v>6.5024199999243096E-2</v>
      </c>
      <c r="AL413" s="66">
        <v>4.8786232673592202E-3</v>
      </c>
      <c r="AM413" s="67">
        <v>-36.336448714428101</v>
      </c>
      <c r="AN413" s="11"/>
      <c r="AO413" s="69">
        <v>7.9844158039122703E-2</v>
      </c>
      <c r="AP413" s="69">
        <v>-0.130439981163363</v>
      </c>
      <c r="AQ413" s="69">
        <v>0.132578426768305</v>
      </c>
      <c r="AR413" s="69">
        <v>-0.13273478225892199</v>
      </c>
      <c r="AS413" s="70">
        <v>5</v>
      </c>
      <c r="AT413" s="70">
        <v>7</v>
      </c>
      <c r="AU413" s="70">
        <v>4</v>
      </c>
      <c r="AV413" s="71">
        <v>8</v>
      </c>
      <c r="AW413" s="11"/>
      <c r="AX413" s="72">
        <v>0.32452018170792102</v>
      </c>
      <c r="AY413" s="73">
        <v>-0.32893869371218898</v>
      </c>
      <c r="AZ413" s="73">
        <v>-7.5974380924094503E-2</v>
      </c>
      <c r="BA413" s="73">
        <v>-0.44146461453283298</v>
      </c>
      <c r="BB413" s="64">
        <v>3.3016105811657301E-2</v>
      </c>
      <c r="BC413" s="74">
        <v>-44.087496683525401</v>
      </c>
      <c r="BD413" s="61">
        <v>43756</v>
      </c>
      <c r="BE413" s="61">
        <v>43908</v>
      </c>
      <c r="BF413" s="70"/>
      <c r="BG413" s="61"/>
      <c r="BH413" s="11"/>
    </row>
    <row r="414" spans="1:60" x14ac:dyDescent="0.3">
      <c r="A414" s="11"/>
      <c r="B414" s="56" t="s">
        <v>1431</v>
      </c>
      <c r="C414" s="56" t="s">
        <v>1357</v>
      </c>
      <c r="D414" s="56" t="s">
        <v>1353</v>
      </c>
      <c r="E414" s="57" t="s">
        <v>690</v>
      </c>
      <c r="F414" s="57" t="s">
        <v>1354</v>
      </c>
      <c r="G414" s="58" t="s">
        <v>36</v>
      </c>
      <c r="H414" s="59" t="s">
        <v>37</v>
      </c>
      <c r="I414" s="60" t="s">
        <v>29</v>
      </c>
      <c r="J414" s="60" t="s">
        <v>1</v>
      </c>
      <c r="K414" s="11"/>
      <c r="L414" s="61">
        <v>44021</v>
      </c>
      <c r="M414" s="62">
        <v>854.00349999964203</v>
      </c>
      <c r="N414" s="63">
        <v>854.00349999964203</v>
      </c>
      <c r="O414" s="63">
        <v>1115.8789000008301</v>
      </c>
      <c r="P414" s="64">
        <f t="shared" si="6"/>
        <v>0.76531915783962468</v>
      </c>
      <c r="Q414" s="61">
        <v>43756</v>
      </c>
      <c r="R414" s="65">
        <v>1177443.621</v>
      </c>
      <c r="S414" s="65">
        <v>1314810.9745292999</v>
      </c>
      <c r="T414" s="11"/>
      <c r="U414" s="66">
        <v>-3.6081554390875702E-2</v>
      </c>
      <c r="V414" s="67">
        <v>5.4055314831202801E-2</v>
      </c>
      <c r="W414" s="66">
        <v>-1.6772593443420199E-2</v>
      </c>
      <c r="X414" s="67">
        <v>0.60111920429335397</v>
      </c>
      <c r="Y414" s="66">
        <v>-0.17347522531141299</v>
      </c>
      <c r="Z414" s="67">
        <v>0.33641508108121299</v>
      </c>
      <c r="AA414" s="66">
        <v>-0.213772820864397</v>
      </c>
      <c r="AB414" s="67">
        <v>-1.1520939351467001</v>
      </c>
      <c r="AC414" s="66">
        <v>-0.30769067389424898</v>
      </c>
      <c r="AD414" s="67">
        <v>-6.4831021291902298</v>
      </c>
      <c r="AE414" s="66">
        <v>-0.26799946788843998</v>
      </c>
      <c r="AF414" s="68">
        <v>-9.8522591771325096</v>
      </c>
      <c r="AG414" s="66">
        <v>1.8449118239004698E-2</v>
      </c>
      <c r="AH414" s="67">
        <v>3.4060880352626598E-3</v>
      </c>
      <c r="AI414" s="66">
        <v>-0.134180663515581</v>
      </c>
      <c r="AJ414" s="67">
        <v>0.27267612940340802</v>
      </c>
      <c r="AK414" s="66">
        <v>-0.41894879150029701</v>
      </c>
      <c r="AL414" s="66">
        <v>-3.5547239275729198E-2</v>
      </c>
      <c r="AM414" s="67">
        <v>-137.50973981898301</v>
      </c>
      <c r="AN414" s="11"/>
      <c r="AO414" s="69">
        <v>7.9784952002228196E-2</v>
      </c>
      <c r="AP414" s="69">
        <v>-0.13058252868999301</v>
      </c>
      <c r="AQ414" s="69">
        <v>0.13072289212694199</v>
      </c>
      <c r="AR414" s="69">
        <v>-0.13420271625553101</v>
      </c>
      <c r="AS414" s="70">
        <v>5</v>
      </c>
      <c r="AT414" s="70">
        <v>7</v>
      </c>
      <c r="AU414" s="70">
        <v>4</v>
      </c>
      <c r="AV414" s="71">
        <v>8</v>
      </c>
      <c r="AW414" s="11"/>
      <c r="AX414" s="72">
        <v>0.324600495684426</v>
      </c>
      <c r="AY414" s="73">
        <v>-0.381198469153333</v>
      </c>
      <c r="AZ414" s="73">
        <v>-0.55434156865430895</v>
      </c>
      <c r="BA414" s="73">
        <v>-0.51048556514524501</v>
      </c>
      <c r="BB414" s="64">
        <v>3.3021282563786399E-2</v>
      </c>
      <c r="BC414" s="74">
        <v>-44.550613870436798</v>
      </c>
      <c r="BD414" s="61">
        <v>43756</v>
      </c>
      <c r="BE414" s="61">
        <v>43908</v>
      </c>
      <c r="BF414" s="70"/>
      <c r="BG414" s="61"/>
      <c r="BH414" s="11"/>
    </row>
    <row r="415" spans="1:60" x14ac:dyDescent="0.3">
      <c r="A415" s="11"/>
      <c r="B415" s="56" t="s">
        <v>1434</v>
      </c>
      <c r="C415" s="56" t="s">
        <v>1359</v>
      </c>
      <c r="D415" s="56" t="s">
        <v>1353</v>
      </c>
      <c r="E415" s="57" t="s">
        <v>1360</v>
      </c>
      <c r="F415" s="57" t="s">
        <v>1354</v>
      </c>
      <c r="G415" s="58" t="s">
        <v>36</v>
      </c>
      <c r="H415" s="59" t="s">
        <v>37</v>
      </c>
      <c r="I415" s="60" t="s">
        <v>29</v>
      </c>
      <c r="J415" s="60" t="s">
        <v>1361</v>
      </c>
      <c r="K415" s="11"/>
      <c r="L415" s="61">
        <v>44021</v>
      </c>
      <c r="M415" s="62">
        <v>716.28849999979104</v>
      </c>
      <c r="N415" s="63">
        <v>716.28849999979104</v>
      </c>
      <c r="O415" s="63">
        <v>926.35240000020701</v>
      </c>
      <c r="P415" s="64">
        <f t="shared" si="6"/>
        <v>0.77323543394461003</v>
      </c>
      <c r="Q415" s="61">
        <v>43756</v>
      </c>
      <c r="R415" s="65">
        <v>392076.02600000001</v>
      </c>
      <c r="S415" s="65">
        <v>419647.12774316402</v>
      </c>
      <c r="T415" s="11"/>
      <c r="U415" s="66">
        <v>-3.6044156696334498E-2</v>
      </c>
      <c r="V415" s="67">
        <v>5.7795084285317003E-2</v>
      </c>
      <c r="W415" s="66">
        <v>-1.5627085022970302E-2</v>
      </c>
      <c r="X415" s="67">
        <v>0.71567004633834597</v>
      </c>
      <c r="Y415" s="66">
        <v>-0.16761763298389301</v>
      </c>
      <c r="Z415" s="67">
        <v>0.922174313833239</v>
      </c>
      <c r="AA415" s="66">
        <v>-0.20251296507834901</v>
      </c>
      <c r="AB415" s="67">
        <v>-2.6108356541953998E-2</v>
      </c>
      <c r="AC415" s="66">
        <v>-0.28773210978659303</v>
      </c>
      <c r="AD415" s="67">
        <v>-4.4872457184246697</v>
      </c>
      <c r="AE415" s="66">
        <v>-0.23606608779664401</v>
      </c>
      <c r="AF415" s="68">
        <v>-6.6589211679529399</v>
      </c>
      <c r="AG415" s="66">
        <v>1.8804882718541201E-2</v>
      </c>
      <c r="AH415" s="67">
        <v>3.8982535988907302E-2</v>
      </c>
      <c r="AI415" s="66">
        <v>-0.12773998221382499</v>
      </c>
      <c r="AJ415" s="67">
        <v>0.91674425957899097</v>
      </c>
      <c r="AK415" s="66">
        <v>-0.283711500000209</v>
      </c>
      <c r="AL415" s="66">
        <v>-2.5447859073210601E-2</v>
      </c>
      <c r="AM415" s="67">
        <v>-71.210018714424194</v>
      </c>
      <c r="AN415" s="11"/>
      <c r="AO415" s="69">
        <v>7.9826953164229095E-2</v>
      </c>
      <c r="AP415" s="69">
        <v>-0.130481323419226</v>
      </c>
      <c r="AQ415" s="69">
        <v>0.13204030973793099</v>
      </c>
      <c r="AR415" s="69">
        <v>-0.13316061045858099</v>
      </c>
      <c r="AS415" s="70">
        <v>5</v>
      </c>
      <c r="AT415" s="70">
        <v>7</v>
      </c>
      <c r="AU415" s="70">
        <v>4</v>
      </c>
      <c r="AV415" s="71">
        <v>8</v>
      </c>
      <c r="AW415" s="11"/>
      <c r="AX415" s="72">
        <v>0.32454332871595398</v>
      </c>
      <c r="AY415" s="73">
        <v>-0.34420032940443002</v>
      </c>
      <c r="AZ415" s="73">
        <v>-0.21548757910386501</v>
      </c>
      <c r="BA415" s="73">
        <v>-0.46165463600664203</v>
      </c>
      <c r="BB415" s="64">
        <v>3.3017592399228302E-2</v>
      </c>
      <c r="BC415" s="74">
        <v>-44.222155628900502</v>
      </c>
      <c r="BD415" s="61">
        <v>43756</v>
      </c>
      <c r="BE415" s="61">
        <v>43908</v>
      </c>
      <c r="BF415" s="70"/>
      <c r="BG415" s="61"/>
      <c r="BH415" s="11"/>
    </row>
    <row r="416" spans="1:60" x14ac:dyDescent="0.3">
      <c r="A416" s="11"/>
      <c r="B416" s="56" t="s">
        <v>1437</v>
      </c>
      <c r="C416" s="56" t="s">
        <v>1363</v>
      </c>
      <c r="D416" s="56" t="s">
        <v>1353</v>
      </c>
      <c r="E416" s="57" t="s">
        <v>1364</v>
      </c>
      <c r="F416" s="57" t="s">
        <v>1354</v>
      </c>
      <c r="G416" s="58" t="s">
        <v>36</v>
      </c>
      <c r="H416" s="59" t="s">
        <v>37</v>
      </c>
      <c r="I416" s="60" t="s">
        <v>29</v>
      </c>
      <c r="J416" s="60" t="s">
        <v>1</v>
      </c>
      <c r="K416" s="11"/>
      <c r="L416" s="61">
        <v>44021</v>
      </c>
      <c r="M416" s="62">
        <v>951.55590000003599</v>
      </c>
      <c r="N416" s="63">
        <v>951.55590000003599</v>
      </c>
      <c r="O416" s="63">
        <v>1204.3278000000901</v>
      </c>
      <c r="P416" s="64">
        <f t="shared" si="6"/>
        <v>0.79011370492316535</v>
      </c>
      <c r="Q416" s="61">
        <v>43756</v>
      </c>
      <c r="R416" s="65">
        <v>1025824.19</v>
      </c>
      <c r="S416" s="65">
        <v>2333149.5461601601</v>
      </c>
      <c r="T416" s="11"/>
      <c r="U416" s="66">
        <v>-3.5965639233836597E-2</v>
      </c>
      <c r="V416" s="67">
        <v>6.56468305351154E-2</v>
      </c>
      <c r="W416" s="66">
        <v>-1.3220103492130901E-2</v>
      </c>
      <c r="X416" s="67">
        <v>0.95636819942228601</v>
      </c>
      <c r="Y416" s="66">
        <v>-0.155191035021708</v>
      </c>
      <c r="Z416" s="67">
        <v>2.1648341100517401</v>
      </c>
      <c r="AA416" s="66">
        <v>-0.178357028188766</v>
      </c>
      <c r="AB416" s="67">
        <v>2.3894853324163701</v>
      </c>
      <c r="AC416" s="66">
        <v>-0.24395859885582499</v>
      </c>
      <c r="AD416" s="67">
        <v>-0.109894625347806</v>
      </c>
      <c r="AE416" s="66">
        <v>-0.16445126815495301</v>
      </c>
      <c r="AF416" s="68">
        <v>0.50256079621613003</v>
      </c>
      <c r="AG416" s="66">
        <v>1.95517428819585E-2</v>
      </c>
      <c r="AH416" s="67">
        <v>0.113668552330637</v>
      </c>
      <c r="AI416" s="66">
        <v>-0.114068996144924</v>
      </c>
      <c r="AJ416" s="67">
        <v>2.28384286646906</v>
      </c>
      <c r="AK416" s="66">
        <v>-4.8444099999906003E-2</v>
      </c>
      <c r="AL416" s="66">
        <v>-1.2169498827461199E-2</v>
      </c>
      <c r="AM416" s="67">
        <v>-2.0459856597917701</v>
      </c>
      <c r="AN416" s="11"/>
      <c r="AO416" s="69">
        <v>7.9915175760106594E-2</v>
      </c>
      <c r="AP416" s="69">
        <v>-0.130268889222934</v>
      </c>
      <c r="AQ416" s="69">
        <v>0.13480886649631399</v>
      </c>
      <c r="AR416" s="69">
        <v>-0.130969755367987</v>
      </c>
      <c r="AS416" s="70">
        <v>5</v>
      </c>
      <c r="AT416" s="70">
        <v>7</v>
      </c>
      <c r="AU416" s="70">
        <v>6</v>
      </c>
      <c r="AV416" s="71">
        <v>6</v>
      </c>
      <c r="AW416" s="11"/>
      <c r="AX416" s="72">
        <v>0.32442587096535103</v>
      </c>
      <c r="AY416" s="73">
        <v>-0.26484187688720301</v>
      </c>
      <c r="AZ416" s="73">
        <v>0.50805799842964905</v>
      </c>
      <c r="BA416" s="73">
        <v>-0.35637350003298701</v>
      </c>
      <c r="BB416" s="64">
        <v>3.3010108110393101E-2</v>
      </c>
      <c r="BC416" s="74">
        <v>-43.526612937159399</v>
      </c>
      <c r="BD416" s="61">
        <v>43756</v>
      </c>
      <c r="BE416" s="61">
        <v>43908</v>
      </c>
      <c r="BF416" s="70"/>
      <c r="BG416" s="61"/>
      <c r="BH416" s="11"/>
    </row>
    <row r="417" spans="1:60" x14ac:dyDescent="0.3">
      <c r="A417" s="11"/>
      <c r="B417" s="56" t="s">
        <v>1439</v>
      </c>
      <c r="C417" s="56" t="s">
        <v>1366</v>
      </c>
      <c r="D417" s="56" t="s">
        <v>1353</v>
      </c>
      <c r="E417" s="57" t="s">
        <v>1367</v>
      </c>
      <c r="F417" s="57" t="s">
        <v>1354</v>
      </c>
      <c r="G417" s="58" t="s">
        <v>36</v>
      </c>
      <c r="H417" s="59" t="s">
        <v>37</v>
      </c>
      <c r="I417" s="60" t="s">
        <v>29</v>
      </c>
      <c r="J417" s="60" t="s">
        <v>1368</v>
      </c>
      <c r="K417" s="11"/>
      <c r="L417" s="61">
        <v>44021</v>
      </c>
      <c r="M417" s="62">
        <v>1036.4937999993599</v>
      </c>
      <c r="N417" s="63">
        <v>1036.4937999993599</v>
      </c>
      <c r="O417" s="63">
        <v>1352.0731000006199</v>
      </c>
      <c r="P417" s="64">
        <f t="shared" si="6"/>
        <v>0.76659597768706789</v>
      </c>
      <c r="Q417" s="61">
        <v>43756</v>
      </c>
      <c r="R417" s="65">
        <v>198513.978</v>
      </c>
      <c r="S417" s="65">
        <v>270294.99485058599</v>
      </c>
      <c r="T417" s="11"/>
      <c r="U417" s="66">
        <v>-3.6075452354452898E-2</v>
      </c>
      <c r="V417" s="67">
        <v>5.4665518473484602E-2</v>
      </c>
      <c r="W417" s="66">
        <v>-1.658699851032E-2</v>
      </c>
      <c r="X417" s="67">
        <v>0.61967869760337602</v>
      </c>
      <c r="Y417" s="66">
        <v>-0.17252901235217</v>
      </c>
      <c r="Z417" s="67">
        <v>0.43103637700551201</v>
      </c>
      <c r="AA417" s="66">
        <v>-0.21195976249408</v>
      </c>
      <c r="AB417" s="67">
        <v>-0.97078809811500799</v>
      </c>
      <c r="AC417" s="66">
        <v>-0.30449568892159701</v>
      </c>
      <c r="AD417" s="67">
        <v>-6.1636036319250698</v>
      </c>
      <c r="AE417" s="66">
        <v>-0.26291882053017601</v>
      </c>
      <c r="AF417" s="68">
        <v>-9.3441944413061702</v>
      </c>
      <c r="AG417" s="66">
        <v>1.8506666712710299E-2</v>
      </c>
      <c r="AH417" s="67">
        <v>9.1609354058164207E-3</v>
      </c>
      <c r="AI417" s="66">
        <v>-0.133140323134285</v>
      </c>
      <c r="AJ417" s="67">
        <v>0.37671016753302</v>
      </c>
      <c r="AK417" s="66">
        <v>3.6493800000243902E-2</v>
      </c>
      <c r="AL417" s="66">
        <v>2.3924353972688598E-3</v>
      </c>
      <c r="AM417" s="67">
        <v>-91.965480668935896</v>
      </c>
      <c r="AN417" s="11"/>
      <c r="AO417" s="69">
        <v>7.9791759200816201E-2</v>
      </c>
      <c r="AP417" s="69">
        <v>-0.13056603222954399</v>
      </c>
      <c r="AQ417" s="69">
        <v>0.130936392315634</v>
      </c>
      <c r="AR417" s="69">
        <v>-0.13403365476551701</v>
      </c>
      <c r="AS417" s="70">
        <v>5</v>
      </c>
      <c r="AT417" s="70">
        <v>7</v>
      </c>
      <c r="AU417" s="70">
        <v>4</v>
      </c>
      <c r="AV417" s="71">
        <v>8</v>
      </c>
      <c r="AW417" s="11"/>
      <c r="AX417" s="72">
        <v>0.32459106498165102</v>
      </c>
      <c r="AY417" s="73">
        <v>-0.37524114191455699</v>
      </c>
      <c r="AZ417" s="73">
        <v>-0.49971900817945403</v>
      </c>
      <c r="BA417" s="73">
        <v>-0.50263411495598098</v>
      </c>
      <c r="BB417" s="64">
        <v>3.3020668534445602E-2</v>
      </c>
      <c r="BC417" s="74">
        <v>-44.4975349336164</v>
      </c>
      <c r="BD417" s="61">
        <v>43756</v>
      </c>
      <c r="BE417" s="61">
        <v>43908</v>
      </c>
      <c r="BF417" s="70"/>
      <c r="BG417" s="61"/>
      <c r="BH417" s="11"/>
    </row>
    <row r="418" spans="1:60" x14ac:dyDescent="0.3">
      <c r="A418" s="11"/>
      <c r="B418" s="56" t="s">
        <v>1442</v>
      </c>
      <c r="C418" s="56" t="s">
        <v>1370</v>
      </c>
      <c r="D418" s="56" t="s">
        <v>1353</v>
      </c>
      <c r="E418" s="57" t="s">
        <v>697</v>
      </c>
      <c r="F418" s="57" t="s">
        <v>1354</v>
      </c>
      <c r="G418" s="58" t="s">
        <v>36</v>
      </c>
      <c r="H418" s="59" t="s">
        <v>37</v>
      </c>
      <c r="I418" s="60" t="s">
        <v>29</v>
      </c>
      <c r="J418" s="60" t="s">
        <v>1</v>
      </c>
      <c r="K418" s="11"/>
      <c r="L418" s="61">
        <v>44021</v>
      </c>
      <c r="M418" s="62">
        <v>1132.8825000003001</v>
      </c>
      <c r="N418" s="63">
        <v>1132.8825000003001</v>
      </c>
      <c r="O418" s="63">
        <v>1489.42149999924</v>
      </c>
      <c r="P418" s="64">
        <f t="shared" si="6"/>
        <v>0.76061913971355866</v>
      </c>
      <c r="Q418" s="61">
        <v>43756</v>
      </c>
      <c r="R418" s="65">
        <v>2557852.571</v>
      </c>
      <c r="S418" s="65">
        <v>3300800.0012890599</v>
      </c>
      <c r="T418" s="11"/>
      <c r="U418" s="66">
        <v>-3.6103907374126699E-2</v>
      </c>
      <c r="V418" s="67">
        <v>5.1820016506098902E-2</v>
      </c>
      <c r="W418" s="66">
        <v>-1.74577616953684E-2</v>
      </c>
      <c r="X418" s="67">
        <v>0.53260237909853503</v>
      </c>
      <c r="Y418" s="66">
        <v>-0.176961945179792</v>
      </c>
      <c r="Z418" s="67">
        <v>-1.22569057566579E-2</v>
      </c>
      <c r="AA418" s="66">
        <v>-0.22043687037512399</v>
      </c>
      <c r="AB418" s="67">
        <v>-1.81849888621946</v>
      </c>
      <c r="AC418" s="66">
        <v>-0.32063618795189502</v>
      </c>
      <c r="AD418" s="67">
        <v>-7.7776535349548803</v>
      </c>
      <c r="AE418" s="66">
        <v>-0.28976722386607401</v>
      </c>
      <c r="AF418" s="68">
        <v>-12.029034774895999</v>
      </c>
      <c r="AG418" s="66">
        <v>1.82362283430848E-2</v>
      </c>
      <c r="AH418" s="67">
        <v>-1.7882901556731699E-2</v>
      </c>
      <c r="AI418" s="66">
        <v>-0.138013222558657</v>
      </c>
      <c r="AJ418" s="67">
        <v>-0.110579774904181</v>
      </c>
      <c r="AK418" s="66">
        <v>-0.32214679766388099</v>
      </c>
      <c r="AL418" s="66">
        <v>-2.9591290803182301E-2</v>
      </c>
      <c r="AM418" s="67">
        <v>-75.053548480733298</v>
      </c>
      <c r="AN418" s="11"/>
      <c r="AO418" s="69">
        <v>7.9759784188354402E-2</v>
      </c>
      <c r="AP418" s="69">
        <v>-0.130643029217026</v>
      </c>
      <c r="AQ418" s="69">
        <v>0.12993569942962499</v>
      </c>
      <c r="AR418" s="69">
        <v>-0.13482572859808001</v>
      </c>
      <c r="AS418" s="70">
        <v>5</v>
      </c>
      <c r="AT418" s="70">
        <v>7</v>
      </c>
      <c r="AU418" s="70">
        <v>4</v>
      </c>
      <c r="AV418" s="71">
        <v>8</v>
      </c>
      <c r="AW418" s="11"/>
      <c r="AX418" s="72">
        <v>0.32463498091732601</v>
      </c>
      <c r="AY418" s="73">
        <v>-0.40309793609821998</v>
      </c>
      <c r="AZ418" s="73">
        <v>-0.75528789350118997</v>
      </c>
      <c r="BA418" s="73">
        <v>-0.539311333138357</v>
      </c>
      <c r="BB418" s="64">
        <v>3.30235197731963E-2</v>
      </c>
      <c r="BC418" s="74">
        <v>-44.7462924363208</v>
      </c>
      <c r="BD418" s="61">
        <v>43756</v>
      </c>
      <c r="BE418" s="61">
        <v>43908</v>
      </c>
      <c r="BF418" s="70"/>
      <c r="BG418" s="61"/>
      <c r="BH418" s="11"/>
    </row>
    <row r="419" spans="1:60" x14ac:dyDescent="0.3">
      <c r="A419" s="11"/>
      <c r="B419" s="56" t="s">
        <v>1445</v>
      </c>
      <c r="C419" s="56" t="s">
        <v>1372</v>
      </c>
      <c r="D419" s="56" t="s">
        <v>1353</v>
      </c>
      <c r="E419" s="57" t="s">
        <v>1373</v>
      </c>
      <c r="F419" s="57" t="s">
        <v>1354</v>
      </c>
      <c r="G419" s="58" t="s">
        <v>36</v>
      </c>
      <c r="H419" s="59" t="s">
        <v>37</v>
      </c>
      <c r="I419" s="60" t="s">
        <v>29</v>
      </c>
      <c r="J419" s="60" t="s">
        <v>1</v>
      </c>
      <c r="K419" s="11"/>
      <c r="L419" s="61">
        <v>44021</v>
      </c>
      <c r="M419" s="62">
        <v>787.30530000012402</v>
      </c>
      <c r="N419" s="63">
        <v>787.30530000012402</v>
      </c>
      <c r="O419" s="63"/>
      <c r="P419" s="64" t="str">
        <f t="shared" si="6"/>
        <v/>
      </c>
      <c r="Q419" s="61"/>
      <c r="R419" s="65">
        <v>675775.75899999996</v>
      </c>
      <c r="S419" s="65"/>
      <c r="T419" s="11"/>
      <c r="U419" s="66">
        <v>-3.5991923104120402E-2</v>
      </c>
      <c r="V419" s="67">
        <v>6.3018443506734897E-2</v>
      </c>
      <c r="W419" s="66">
        <v>-1.4028922709258001E-2</v>
      </c>
      <c r="X419" s="67">
        <v>0.87548627770956999</v>
      </c>
      <c r="Y419" s="66">
        <v>-0.159381946489739</v>
      </c>
      <c r="Z419" s="67">
        <v>1.7457429632486301</v>
      </c>
      <c r="AA419" s="66"/>
      <c r="AB419" s="67"/>
      <c r="AC419" s="66"/>
      <c r="AD419" s="67"/>
      <c r="AE419" s="66"/>
      <c r="AF419" s="68"/>
      <c r="AG419" s="66">
        <v>1.9300947840747502E-2</v>
      </c>
      <c r="AH419" s="67">
        <v>8.8589048209541901E-2</v>
      </c>
      <c r="AI419" s="66">
        <v>-0.118680664993008</v>
      </c>
      <c r="AJ419" s="67">
        <v>1.8226759816607201</v>
      </c>
      <c r="AK419" s="66">
        <v>-0.212694699999702</v>
      </c>
      <c r="AL419" s="66">
        <v>-0.27179601165524198</v>
      </c>
      <c r="AM419" s="67">
        <v>0.793116980086779</v>
      </c>
      <c r="AN419" s="11"/>
      <c r="AO419" s="69">
        <v>7.9885543595082695E-2</v>
      </c>
      <c r="AP419" s="69">
        <v>-0.13034014005286701</v>
      </c>
      <c r="AQ419" s="69">
        <v>0.13387926625553501</v>
      </c>
      <c r="AR419" s="69">
        <v>-0.13170543469372201</v>
      </c>
      <c r="AS419" s="70"/>
      <c r="AT419" s="70"/>
      <c r="AU419" s="70"/>
      <c r="AV419" s="71"/>
      <c r="AW419" s="11"/>
      <c r="AX419" s="72"/>
      <c r="AY419" s="73"/>
      <c r="AZ419" s="73"/>
      <c r="BA419" s="73"/>
      <c r="BB419" s="64"/>
      <c r="BC419" s="74">
        <v>-43.760978211823399</v>
      </c>
      <c r="BD419" s="61">
        <v>43756</v>
      </c>
      <c r="BE419" s="61">
        <v>43908</v>
      </c>
      <c r="BF419" s="70"/>
      <c r="BG419" s="61"/>
      <c r="BH419" s="11"/>
    </row>
    <row r="420" spans="1:60" x14ac:dyDescent="0.3">
      <c r="A420" s="11"/>
      <c r="B420" s="56" t="s">
        <v>1448</v>
      </c>
      <c r="C420" s="56" t="s">
        <v>1375</v>
      </c>
      <c r="D420" s="56" t="s">
        <v>1376</v>
      </c>
      <c r="E420" s="57" t="s">
        <v>73</v>
      </c>
      <c r="F420" s="57" t="s">
        <v>1354</v>
      </c>
      <c r="G420" s="58" t="s">
        <v>200</v>
      </c>
      <c r="H420" s="59" t="s">
        <v>142</v>
      </c>
      <c r="I420" s="60" t="s">
        <v>29</v>
      </c>
      <c r="J420" s="60" t="s">
        <v>1377</v>
      </c>
      <c r="K420" s="11"/>
      <c r="L420" s="61">
        <v>44021</v>
      </c>
      <c r="M420" s="62">
        <v>1816.47980000079</v>
      </c>
      <c r="N420" s="63">
        <v>1816.47980000079</v>
      </c>
      <c r="O420" s="63">
        <v>1822.0958999991401</v>
      </c>
      <c r="P420" s="64">
        <f t="shared" si="6"/>
        <v>0.99691778023409594</v>
      </c>
      <c r="Q420" s="61">
        <v>44020</v>
      </c>
      <c r="R420" s="65">
        <v>2237386.7570000002</v>
      </c>
      <c r="S420" s="65">
        <v>1828884.4763418001</v>
      </c>
      <c r="T420" s="11"/>
      <c r="U420" s="66">
        <v>-3.08221976592904E-3</v>
      </c>
      <c r="V420" s="67">
        <v>3.3539887773258701</v>
      </c>
      <c r="W420" s="66">
        <v>5.9468094386829796E-3</v>
      </c>
      <c r="X420" s="67">
        <v>2.8730594925036699</v>
      </c>
      <c r="Y420" s="66">
        <v>2.88293479661661E-2</v>
      </c>
      <c r="Z420" s="67">
        <v>20.5668724088464</v>
      </c>
      <c r="AA420" s="66">
        <v>3.8683544171362903E-2</v>
      </c>
      <c r="AB420" s="67">
        <v>24.093542568443802</v>
      </c>
      <c r="AC420" s="66">
        <v>0.101010419377417</v>
      </c>
      <c r="AD420" s="67">
        <v>34.387007198005399</v>
      </c>
      <c r="AE420" s="66">
        <v>0.13537048085345299</v>
      </c>
      <c r="AF420" s="68">
        <v>30.484735697071301</v>
      </c>
      <c r="AG420" s="66">
        <v>-9.6412296534254005E-4</v>
      </c>
      <c r="AH420" s="67">
        <v>-1.93791803239947</v>
      </c>
      <c r="AI420" s="66">
        <v>2.9241142521641499E-2</v>
      </c>
      <c r="AJ420" s="67">
        <v>16.614856733125599</v>
      </c>
      <c r="AK420" s="66">
        <v>0.81647980000125198</v>
      </c>
      <c r="AL420" s="66">
        <v>4.6679701157700003E-2</v>
      </c>
      <c r="AM420" s="67">
        <v>52.190431135706604</v>
      </c>
      <c r="AN420" s="11"/>
      <c r="AO420" s="69">
        <v>1.21140243918489E-2</v>
      </c>
      <c r="AP420" s="69">
        <v>-1.5740111169179699E-2</v>
      </c>
      <c r="AQ420" s="69">
        <v>2.4032873396208701E-2</v>
      </c>
      <c r="AR420" s="69">
        <v>-1.42811711384638E-2</v>
      </c>
      <c r="AS420" s="70">
        <v>7</v>
      </c>
      <c r="AT420" s="70">
        <v>5</v>
      </c>
      <c r="AU420" s="70">
        <v>7</v>
      </c>
      <c r="AV420" s="71">
        <v>5</v>
      </c>
      <c r="AW420" s="11"/>
      <c r="AX420" s="72">
        <v>3.1959851838328203E-2</v>
      </c>
      <c r="AY420" s="73">
        <v>0.37075672890387101</v>
      </c>
      <c r="AZ420" s="73">
        <v>0.56091490993549098</v>
      </c>
      <c r="BA420" s="73">
        <v>0.496541532747869</v>
      </c>
      <c r="BB420" s="64">
        <v>3.2969200268507799E-3</v>
      </c>
      <c r="BC420" s="74">
        <v>-4.1311088150541799</v>
      </c>
      <c r="BD420" s="61">
        <v>43747</v>
      </c>
      <c r="BE420" s="61">
        <v>43783</v>
      </c>
      <c r="BF420" s="70">
        <v>152</v>
      </c>
      <c r="BG420" s="61">
        <v>43959</v>
      </c>
      <c r="BH420" s="11"/>
    </row>
    <row r="421" spans="1:60" x14ac:dyDescent="0.3">
      <c r="A421" s="11"/>
      <c r="B421" s="56" t="s">
        <v>1452</v>
      </c>
      <c r="C421" s="56" t="s">
        <v>1379</v>
      </c>
      <c r="D421" s="56" t="s">
        <v>1376</v>
      </c>
      <c r="E421" s="57" t="s">
        <v>690</v>
      </c>
      <c r="F421" s="57" t="s">
        <v>1354</v>
      </c>
      <c r="G421" s="58" t="s">
        <v>200</v>
      </c>
      <c r="H421" s="59" t="s">
        <v>142</v>
      </c>
      <c r="I421" s="60" t="s">
        <v>29</v>
      </c>
      <c r="J421" s="60" t="s">
        <v>1380</v>
      </c>
      <c r="K421" s="11"/>
      <c r="L421" s="61">
        <v>44021</v>
      </c>
      <c r="M421" s="62">
        <v>10719.0646000057</v>
      </c>
      <c r="N421" s="63">
        <v>10719.0646000057</v>
      </c>
      <c r="O421" s="63">
        <v>10752.334399998201</v>
      </c>
      <c r="P421" s="64">
        <f t="shared" si="6"/>
        <v>0.99690580679926533</v>
      </c>
      <c r="Q421" s="61">
        <v>44020</v>
      </c>
      <c r="R421" s="65">
        <v>30098768.006000001</v>
      </c>
      <c r="S421" s="65">
        <v>22208859.844562501</v>
      </c>
      <c r="T421" s="11"/>
      <c r="U421" s="66">
        <v>-3.0941932009227501E-3</v>
      </c>
      <c r="V421" s="67">
        <v>3.3527914338264999</v>
      </c>
      <c r="W421" s="66">
        <v>5.5841338689788201E-3</v>
      </c>
      <c r="X421" s="67">
        <v>2.83679193553326</v>
      </c>
      <c r="Y421" s="66">
        <v>2.6581019097648099E-2</v>
      </c>
      <c r="Z421" s="67">
        <v>20.342039521987299</v>
      </c>
      <c r="AA421" s="66">
        <v>3.4117181199690101E-2</v>
      </c>
      <c r="AB421" s="67">
        <v>23.636906271276501</v>
      </c>
      <c r="AC421" s="66">
        <v>9.1357328783487901E-2</v>
      </c>
      <c r="AD421" s="67">
        <v>33.421698138583501</v>
      </c>
      <c r="AE421" s="66">
        <v>0.120448314602982</v>
      </c>
      <c r="AF421" s="68">
        <v>28.992519072024201</v>
      </c>
      <c r="AG421" s="66">
        <v>-1.0721425551309901E-3</v>
      </c>
      <c r="AH421" s="67">
        <v>-1.94871999137831</v>
      </c>
      <c r="AI421" s="66">
        <v>2.6880767636612301E-2</v>
      </c>
      <c r="AJ421" s="67">
        <v>16.378819244622701</v>
      </c>
      <c r="AK421" s="66">
        <v>0.87645297312527004</v>
      </c>
      <c r="AL421" s="66">
        <v>4.2851601256188601E-2</v>
      </c>
      <c r="AM421" s="67">
        <v>-7.96956335648429</v>
      </c>
      <c r="AN421" s="11"/>
      <c r="AO421" s="69">
        <v>1.21018304798781E-2</v>
      </c>
      <c r="AP421" s="69">
        <v>-1.5751988344163699E-2</v>
      </c>
      <c r="AQ421" s="69">
        <v>2.3663703846977999E-2</v>
      </c>
      <c r="AR421" s="69">
        <v>-1.46377835108069E-2</v>
      </c>
      <c r="AS421" s="70">
        <v>7</v>
      </c>
      <c r="AT421" s="70">
        <v>5</v>
      </c>
      <c r="AU421" s="70">
        <v>7</v>
      </c>
      <c r="AV421" s="71">
        <v>5</v>
      </c>
      <c r="AW421" s="11"/>
      <c r="AX421" s="72">
        <v>3.1952600479780803E-2</v>
      </c>
      <c r="AY421" s="73">
        <v>0.23933343348585401</v>
      </c>
      <c r="AZ421" s="73">
        <v>0.54611040693180302</v>
      </c>
      <c r="BA421" s="73">
        <v>0.31939158920795302</v>
      </c>
      <c r="BB421" s="64">
        <v>3.2961225428834902E-3</v>
      </c>
      <c r="BC421" s="74">
        <v>-4.1727083049045204</v>
      </c>
      <c r="BD421" s="61">
        <v>43747</v>
      </c>
      <c r="BE421" s="61">
        <v>43783</v>
      </c>
      <c r="BF421" s="70">
        <v>154</v>
      </c>
      <c r="BG421" s="61">
        <v>43963</v>
      </c>
      <c r="BH421" s="11"/>
    </row>
    <row r="422" spans="1:60" x14ac:dyDescent="0.3">
      <c r="A422" s="11"/>
      <c r="B422" s="56" t="s">
        <v>1455</v>
      </c>
      <c r="C422" s="56" t="s">
        <v>1382</v>
      </c>
      <c r="D422" s="56" t="s">
        <v>1376</v>
      </c>
      <c r="E422" s="57" t="s">
        <v>48</v>
      </c>
      <c r="F422" s="57" t="s">
        <v>1354</v>
      </c>
      <c r="G422" s="58" t="s">
        <v>200</v>
      </c>
      <c r="H422" s="59" t="s">
        <v>142</v>
      </c>
      <c r="I422" s="60" t="s">
        <v>29</v>
      </c>
      <c r="J422" s="60" t="s">
        <v>1383</v>
      </c>
      <c r="K422" s="11"/>
      <c r="L422" s="61">
        <v>44021</v>
      </c>
      <c r="M422" s="62">
        <v>1000</v>
      </c>
      <c r="N422" s="63">
        <v>1000</v>
      </c>
      <c r="O422" s="63">
        <v>1000</v>
      </c>
      <c r="P422" s="64">
        <f t="shared" si="6"/>
        <v>1</v>
      </c>
      <c r="Q422" s="61">
        <v>44021</v>
      </c>
      <c r="R422" s="65">
        <v>0</v>
      </c>
      <c r="S422" s="65">
        <v>0</v>
      </c>
      <c r="T422" s="11"/>
      <c r="U422" s="66">
        <v>0</v>
      </c>
      <c r="V422" s="67">
        <v>3.66221075391877</v>
      </c>
      <c r="W422" s="66">
        <v>0</v>
      </c>
      <c r="X422" s="67">
        <v>2.27837854863537</v>
      </c>
      <c r="Y422" s="66">
        <v>0</v>
      </c>
      <c r="Z422" s="67">
        <v>17.6839376122225</v>
      </c>
      <c r="AA422" s="66">
        <v>0</v>
      </c>
      <c r="AB422" s="67">
        <v>20.225188151293001</v>
      </c>
      <c r="AC422" s="66">
        <v>0</v>
      </c>
      <c r="AD422" s="67">
        <v>24.2859652602347</v>
      </c>
      <c r="AE422" s="66">
        <v>0</v>
      </c>
      <c r="AF422" s="68">
        <v>16.947687611711402</v>
      </c>
      <c r="AG422" s="66">
        <v>0</v>
      </c>
      <c r="AH422" s="67">
        <v>-1.84150573586521</v>
      </c>
      <c r="AI422" s="66">
        <v>0</v>
      </c>
      <c r="AJ422" s="67">
        <v>13.6907424809615</v>
      </c>
      <c r="AK422" s="66">
        <v>0</v>
      </c>
      <c r="AL422" s="66">
        <v>0</v>
      </c>
      <c r="AM422" s="67">
        <v>-72.511081722797798</v>
      </c>
      <c r="AN422" s="11"/>
      <c r="AO422" s="69">
        <v>0</v>
      </c>
      <c r="AP422" s="69">
        <v>0</v>
      </c>
      <c r="AQ422" s="69">
        <v>0</v>
      </c>
      <c r="AR422" s="69">
        <v>0</v>
      </c>
      <c r="AS422" s="70">
        <v>0</v>
      </c>
      <c r="AT422" s="70">
        <v>0</v>
      </c>
      <c r="AU422" s="70">
        <v>7</v>
      </c>
      <c r="AV422" s="71">
        <v>5</v>
      </c>
      <c r="AW422" s="11"/>
      <c r="AX422" s="72">
        <v>0</v>
      </c>
      <c r="AY422" s="73">
        <v>-114.986466212431</v>
      </c>
      <c r="AZ422" s="73">
        <v>0.42543970922542901</v>
      </c>
      <c r="BA422" s="73">
        <v>-15.9635556657158</v>
      </c>
      <c r="BB422" s="64">
        <v>0</v>
      </c>
      <c r="BC422" s="74">
        <v>0</v>
      </c>
      <c r="BD422" s="61">
        <v>43656</v>
      </c>
      <c r="BE422" s="61"/>
      <c r="BF422" s="70"/>
      <c r="BG422" s="61"/>
      <c r="BH422" s="11"/>
    </row>
    <row r="423" spans="1:60" x14ac:dyDescent="0.3">
      <c r="A423" s="11"/>
      <c r="B423" s="56" t="s">
        <v>1458</v>
      </c>
      <c r="C423" s="56" t="s">
        <v>1385</v>
      </c>
      <c r="D423" s="56" t="s">
        <v>1376</v>
      </c>
      <c r="E423" s="57" t="s">
        <v>1360</v>
      </c>
      <c r="F423" s="57" t="s">
        <v>1354</v>
      </c>
      <c r="G423" s="58" t="s">
        <v>200</v>
      </c>
      <c r="H423" s="59" t="s">
        <v>142</v>
      </c>
      <c r="I423" s="60" t="s">
        <v>29</v>
      </c>
      <c r="J423" s="60" t="s">
        <v>1386</v>
      </c>
      <c r="K423" s="11"/>
      <c r="L423" s="61">
        <v>44021</v>
      </c>
      <c r="M423" s="62">
        <v>1653.4285000003899</v>
      </c>
      <c r="N423" s="63">
        <v>1653.4285000003899</v>
      </c>
      <c r="O423" s="63">
        <v>1658.54949999973</v>
      </c>
      <c r="P423" s="64">
        <f t="shared" si="6"/>
        <v>0.99691236227839997</v>
      </c>
      <c r="Q423" s="61">
        <v>44020</v>
      </c>
      <c r="R423" s="65">
        <v>18701944.324999999</v>
      </c>
      <c r="S423" s="65">
        <v>11012435.732828099</v>
      </c>
      <c r="T423" s="11"/>
      <c r="U423" s="66">
        <v>-3.0876377213644398E-3</v>
      </c>
      <c r="V423" s="67">
        <v>3.35344698178233</v>
      </c>
      <c r="W423" s="66">
        <v>5.7820215824904196E-3</v>
      </c>
      <c r="X423" s="67">
        <v>2.85658070688442</v>
      </c>
      <c r="Y423" s="66">
        <v>2.7806938740468499E-2</v>
      </c>
      <c r="Z423" s="67">
        <v>20.464631486276598</v>
      </c>
      <c r="AA423" s="66">
        <v>3.66053821544483E-2</v>
      </c>
      <c r="AB423" s="67">
        <v>23.8857263667451</v>
      </c>
      <c r="AC423" s="66">
        <v>9.6611651766579598E-2</v>
      </c>
      <c r="AD423" s="67">
        <v>33.9471304368926</v>
      </c>
      <c r="AE423" s="66">
        <v>0.12856212919548901</v>
      </c>
      <c r="AF423" s="68">
        <v>29.8039005312603</v>
      </c>
      <c r="AG423" s="66">
        <v>-1.0131681037819399E-3</v>
      </c>
      <c r="AH423" s="67">
        <v>-1.9428225462434101</v>
      </c>
      <c r="AI423" s="66">
        <v>2.8167664429929601E-2</v>
      </c>
      <c r="AJ423" s="67">
        <v>16.507508923968999</v>
      </c>
      <c r="AK423" s="66">
        <v>0.65342850000015495</v>
      </c>
      <c r="AL423" s="66">
        <v>3.9182630744107903E-2</v>
      </c>
      <c r="AM423" s="67">
        <v>35.885301135596798</v>
      </c>
      <c r="AN423" s="11"/>
      <c r="AO423" s="69">
        <v>1.2108467313737501E-2</v>
      </c>
      <c r="AP423" s="69">
        <v>-1.57455439702971E-2</v>
      </c>
      <c r="AQ423" s="69">
        <v>2.38649474777048E-2</v>
      </c>
      <c r="AR423" s="69">
        <v>-1.4443328384913899E-2</v>
      </c>
      <c r="AS423" s="70">
        <v>7</v>
      </c>
      <c r="AT423" s="70">
        <v>5</v>
      </c>
      <c r="AU423" s="70">
        <v>7</v>
      </c>
      <c r="AV423" s="71">
        <v>5</v>
      </c>
      <c r="AW423" s="11"/>
      <c r="AX423" s="72">
        <v>3.1956506572460103E-2</v>
      </c>
      <c r="AY423" s="73">
        <v>0.31095544865684099</v>
      </c>
      <c r="AZ423" s="73">
        <v>0.55417788451359196</v>
      </c>
      <c r="BA423" s="73">
        <v>0.41577919800693097</v>
      </c>
      <c r="BB423" s="64">
        <v>3.2965524080554999E-3</v>
      </c>
      <c r="BC423" s="74">
        <v>-4.1500298535902402</v>
      </c>
      <c r="BD423" s="61">
        <v>43747</v>
      </c>
      <c r="BE423" s="61">
        <v>43783</v>
      </c>
      <c r="BF423" s="70">
        <v>153</v>
      </c>
      <c r="BG423" s="61">
        <v>43962</v>
      </c>
      <c r="BH423" s="11"/>
    </row>
    <row r="424" spans="1:60" x14ac:dyDescent="0.3">
      <c r="A424" s="11"/>
      <c r="B424" s="56" t="s">
        <v>1461</v>
      </c>
      <c r="C424" s="56" t="s">
        <v>1388</v>
      </c>
      <c r="D424" s="56" t="s">
        <v>1376</v>
      </c>
      <c r="E424" s="57" t="s">
        <v>1364</v>
      </c>
      <c r="F424" s="57" t="s">
        <v>1354</v>
      </c>
      <c r="G424" s="58" t="s">
        <v>200</v>
      </c>
      <c r="H424" s="59" t="s">
        <v>142</v>
      </c>
      <c r="I424" s="60" t="s">
        <v>29</v>
      </c>
      <c r="J424" s="60" t="s">
        <v>1</v>
      </c>
      <c r="K424" s="11"/>
      <c r="L424" s="61">
        <v>44021</v>
      </c>
      <c r="M424" s="62">
        <v>1196.5120000001</v>
      </c>
      <c r="N424" s="63">
        <v>1196.5120000001</v>
      </c>
      <c r="O424" s="63">
        <v>1200.1964999996101</v>
      </c>
      <c r="P424" s="64">
        <f t="shared" si="6"/>
        <v>0.99693008603215283</v>
      </c>
      <c r="Q424" s="61">
        <v>44020</v>
      </c>
      <c r="R424" s="65">
        <v>5194975.682</v>
      </c>
      <c r="S424" s="65">
        <v>4988948.7421796899</v>
      </c>
      <c r="T424" s="11"/>
      <c r="U424" s="66">
        <v>-3.0699139679199999E-3</v>
      </c>
      <c r="V424" s="67">
        <v>3.3552193571267699</v>
      </c>
      <c r="W424" s="66">
        <v>6.3179142143781099E-3</v>
      </c>
      <c r="X424" s="67">
        <v>2.9101699700731798</v>
      </c>
      <c r="Y424" s="66">
        <v>3.1134432125327301E-2</v>
      </c>
      <c r="Z424" s="67">
        <v>20.797380824748</v>
      </c>
      <c r="AA424" s="66">
        <v>4.3373649677960202E-2</v>
      </c>
      <c r="AB424" s="67">
        <v>24.562553119088999</v>
      </c>
      <c r="AC424" s="66">
        <v>0.11097008117401901</v>
      </c>
      <c r="AD424" s="67">
        <v>35.382973377651098</v>
      </c>
      <c r="AE424" s="66">
        <v>0.150836452055955</v>
      </c>
      <c r="AF424" s="68">
        <v>32.0313328173361</v>
      </c>
      <c r="AG424" s="66">
        <v>-8.5333701190393196E-4</v>
      </c>
      <c r="AH424" s="67">
        <v>-1.9268394370556099</v>
      </c>
      <c r="AI424" s="66">
        <v>3.1661116388932001E-2</v>
      </c>
      <c r="AJ424" s="67">
        <v>16.856854119862</v>
      </c>
      <c r="AK424" s="66">
        <v>0.196512000000512</v>
      </c>
      <c r="AL424" s="66">
        <v>4.7915319086314398E-2</v>
      </c>
      <c r="AM424" s="67">
        <v>25.776920624048199</v>
      </c>
      <c r="AN424" s="11"/>
      <c r="AO424" s="69">
        <v>1.21265542511537E-2</v>
      </c>
      <c r="AP424" s="69">
        <v>-1.5727973776847599E-2</v>
      </c>
      <c r="AQ424" s="69">
        <v>2.4410625979726298E-2</v>
      </c>
      <c r="AR424" s="69">
        <v>-1.3916744096604801E-2</v>
      </c>
      <c r="AS424" s="70">
        <v>7</v>
      </c>
      <c r="AT424" s="70">
        <v>5</v>
      </c>
      <c r="AU424" s="70">
        <v>7</v>
      </c>
      <c r="AV424" s="71">
        <v>5</v>
      </c>
      <c r="AW424" s="11"/>
      <c r="AX424" s="72">
        <v>3.1968019560627003E-2</v>
      </c>
      <c r="AY424" s="73">
        <v>0.50564658049006495</v>
      </c>
      <c r="AZ424" s="73">
        <v>0.57611712531524994</v>
      </c>
      <c r="BA424" s="73">
        <v>0.67965549480050003</v>
      </c>
      <c r="BB424" s="64">
        <v>3.2978135684743398E-3</v>
      </c>
      <c r="BC424" s="74">
        <v>-4.0885487155974296</v>
      </c>
      <c r="BD424" s="61">
        <v>43747</v>
      </c>
      <c r="BE424" s="61">
        <v>43783</v>
      </c>
      <c r="BF424" s="70">
        <v>146</v>
      </c>
      <c r="BG424" s="61">
        <v>43951</v>
      </c>
      <c r="BH424" s="11"/>
    </row>
    <row r="425" spans="1:60" x14ac:dyDescent="0.3">
      <c r="A425" s="11"/>
      <c r="B425" s="56" t="s">
        <v>1464</v>
      </c>
      <c r="C425" s="56" t="s">
        <v>1390</v>
      </c>
      <c r="D425" s="56" t="s">
        <v>1376</v>
      </c>
      <c r="E425" s="57" t="s">
        <v>1367</v>
      </c>
      <c r="F425" s="57" t="s">
        <v>1354</v>
      </c>
      <c r="G425" s="58" t="s">
        <v>200</v>
      </c>
      <c r="H425" s="59" t="s">
        <v>142</v>
      </c>
      <c r="I425" s="60" t="s">
        <v>29</v>
      </c>
      <c r="J425" s="60" t="s">
        <v>1391</v>
      </c>
      <c r="K425" s="11"/>
      <c r="L425" s="61">
        <v>44021</v>
      </c>
      <c r="M425" s="62">
        <v>1876.93370000087</v>
      </c>
      <c r="N425" s="63">
        <v>1876.93370000087</v>
      </c>
      <c r="O425" s="63">
        <v>1882.7562000006401</v>
      </c>
      <c r="P425" s="64">
        <f t="shared" si="6"/>
        <v>0.99690745939396286</v>
      </c>
      <c r="Q425" s="61">
        <v>44020</v>
      </c>
      <c r="R425" s="65">
        <v>1001234.41</v>
      </c>
      <c r="S425" s="65">
        <v>564569.16803417995</v>
      </c>
      <c r="T425" s="11"/>
      <c r="U425" s="66">
        <v>-3.0925406063033699E-3</v>
      </c>
      <c r="V425" s="67">
        <v>3.35295669328843</v>
      </c>
      <c r="W425" s="66">
        <v>5.6334608216275202E-3</v>
      </c>
      <c r="X425" s="67">
        <v>2.8417246307981299</v>
      </c>
      <c r="Y425" s="66">
        <v>2.6887400363193599E-2</v>
      </c>
      <c r="Z425" s="67">
        <v>20.372677648556401</v>
      </c>
      <c r="AA425" s="66">
        <v>3.4738563819701099E-2</v>
      </c>
      <c r="AB425" s="67">
        <v>23.699044533277601</v>
      </c>
      <c r="AC425" s="66">
        <v>9.2668361285177497E-2</v>
      </c>
      <c r="AD425" s="67">
        <v>33.552801388781504</v>
      </c>
      <c r="AE425" s="66">
        <v>0.122471195965772</v>
      </c>
      <c r="AF425" s="68">
        <v>29.194807208288701</v>
      </c>
      <c r="AG425" s="66">
        <v>-1.0573625140750699E-3</v>
      </c>
      <c r="AH425" s="67">
        <v>-1.94724198727272</v>
      </c>
      <c r="AI425" s="66">
        <v>2.7202396722714201E-2</v>
      </c>
      <c r="AJ425" s="67">
        <v>16.410982153232901</v>
      </c>
      <c r="AK425" s="66">
        <v>0.87693370000110005</v>
      </c>
      <c r="AL425" s="66">
        <v>4.2869410279308802E-2</v>
      </c>
      <c r="AM425" s="67">
        <v>-7.9214906689012397</v>
      </c>
      <c r="AN425" s="11"/>
      <c r="AO425" s="69">
        <v>1.21034735275316E-2</v>
      </c>
      <c r="AP425" s="69">
        <v>-1.5750364261293701E-2</v>
      </c>
      <c r="AQ425" s="69">
        <v>2.3714342942184899E-2</v>
      </c>
      <c r="AR425" s="69">
        <v>-1.4589216086278599E-2</v>
      </c>
      <c r="AS425" s="70">
        <v>7</v>
      </c>
      <c r="AT425" s="70">
        <v>5</v>
      </c>
      <c r="AU425" s="70">
        <v>7</v>
      </c>
      <c r="AV425" s="71">
        <v>5</v>
      </c>
      <c r="AW425" s="11"/>
      <c r="AX425" s="72">
        <v>3.1953534045133E-2</v>
      </c>
      <c r="AY425" s="73">
        <v>0.25721940238872798</v>
      </c>
      <c r="AZ425" s="73">
        <v>0.54812505262088995</v>
      </c>
      <c r="BA425" s="73">
        <v>0.34342742242506602</v>
      </c>
      <c r="BB425" s="64">
        <v>3.2962255639768E-3</v>
      </c>
      <c r="BC425" s="74">
        <v>-4.1670386074110901</v>
      </c>
      <c r="BD425" s="61">
        <v>43747</v>
      </c>
      <c r="BE425" s="61">
        <v>43783</v>
      </c>
      <c r="BF425" s="70">
        <v>154</v>
      </c>
      <c r="BG425" s="61">
        <v>43963</v>
      </c>
      <c r="BH425" s="11"/>
    </row>
    <row r="426" spans="1:60" x14ac:dyDescent="0.3">
      <c r="A426" s="11"/>
      <c r="B426" s="56" t="s">
        <v>1466</v>
      </c>
      <c r="C426" s="56" t="s">
        <v>1393</v>
      </c>
      <c r="D426" s="56" t="s">
        <v>1376</v>
      </c>
      <c r="E426" s="57" t="s">
        <v>697</v>
      </c>
      <c r="F426" s="57" t="s">
        <v>1354</v>
      </c>
      <c r="G426" s="58" t="s">
        <v>200</v>
      </c>
      <c r="H426" s="59" t="s">
        <v>142</v>
      </c>
      <c r="I426" s="60" t="s">
        <v>29</v>
      </c>
      <c r="J426" s="60" t="s">
        <v>1380</v>
      </c>
      <c r="K426" s="11"/>
      <c r="L426" s="61">
        <v>44021</v>
      </c>
      <c r="M426" s="62">
        <v>1607.5366999991199</v>
      </c>
      <c r="N426" s="63">
        <v>1607.5366999991199</v>
      </c>
      <c r="O426" s="63">
        <v>1612.5500000007501</v>
      </c>
      <c r="P426" s="64">
        <f t="shared" si="6"/>
        <v>0.99689107314400927</v>
      </c>
      <c r="Q426" s="61">
        <v>44020</v>
      </c>
      <c r="R426" s="65">
        <v>32010621.548</v>
      </c>
      <c r="S426" s="65">
        <v>22475053.315749999</v>
      </c>
      <c r="T426" s="11"/>
      <c r="U426" s="66">
        <v>-3.10892685592989E-3</v>
      </c>
      <c r="V426" s="67">
        <v>3.3513180683257802</v>
      </c>
      <c r="W426" s="66">
        <v>5.1391921861068104E-3</v>
      </c>
      <c r="X426" s="67">
        <v>2.7922977672460498</v>
      </c>
      <c r="Y426" s="66">
        <v>2.3828189310734198E-2</v>
      </c>
      <c r="Z426" s="67">
        <v>20.066756543295899</v>
      </c>
      <c r="AA426" s="66">
        <v>2.8540499481096E-2</v>
      </c>
      <c r="AB426" s="67">
        <v>23.079238099395301</v>
      </c>
      <c r="AC426" s="66">
        <v>7.962566219976E-2</v>
      </c>
      <c r="AD426" s="67">
        <v>32.248531480203397</v>
      </c>
      <c r="AE426" s="66">
        <v>0.102401239104511</v>
      </c>
      <c r="AF426" s="68">
        <v>27.187811522162502</v>
      </c>
      <c r="AG426" s="66">
        <v>-1.20474015329819E-3</v>
      </c>
      <c r="AH426" s="67">
        <v>-1.9619797511950301</v>
      </c>
      <c r="AI426" s="66">
        <v>2.3991101958017701E-2</v>
      </c>
      <c r="AJ426" s="67">
        <v>16.089852676755999</v>
      </c>
      <c r="AK426" s="66">
        <v>0.60753669999947302</v>
      </c>
      <c r="AL426" s="66">
        <v>3.6949295217709698E-2</v>
      </c>
      <c r="AM426" s="67">
        <v>31.296121135528701</v>
      </c>
      <c r="AN426" s="11"/>
      <c r="AO426" s="69">
        <v>1.20868624726427E-2</v>
      </c>
      <c r="AP426" s="69">
        <v>-1.57665617707607E-2</v>
      </c>
      <c r="AQ426" s="69">
        <v>2.3210726552861199E-2</v>
      </c>
      <c r="AR426" s="69">
        <v>-1.5074964509949501E-2</v>
      </c>
      <c r="AS426" s="70">
        <v>7</v>
      </c>
      <c r="AT426" s="70">
        <v>5</v>
      </c>
      <c r="AU426" s="70">
        <v>7</v>
      </c>
      <c r="AV426" s="71">
        <v>5</v>
      </c>
      <c r="AW426" s="11"/>
      <c r="AX426" s="72">
        <v>3.1944704807283397E-2</v>
      </c>
      <c r="AY426" s="73">
        <v>7.8728733542334298E-2</v>
      </c>
      <c r="AZ426" s="73">
        <v>0.52802569195136995</v>
      </c>
      <c r="BA426" s="73">
        <v>0.104603628721748</v>
      </c>
      <c r="BB426" s="64">
        <v>3.29524777211645E-3</v>
      </c>
      <c r="BC426" s="74">
        <v>-4.2237493541542799</v>
      </c>
      <c r="BD426" s="61">
        <v>43747</v>
      </c>
      <c r="BE426" s="61">
        <v>43783</v>
      </c>
      <c r="BF426" s="70">
        <v>157</v>
      </c>
      <c r="BG426" s="61">
        <v>43966</v>
      </c>
      <c r="BH426" s="11"/>
    </row>
    <row r="427" spans="1:60" x14ac:dyDescent="0.3">
      <c r="A427" s="11"/>
      <c r="B427" s="56" t="s">
        <v>1469</v>
      </c>
      <c r="C427" s="56" t="s">
        <v>1395</v>
      </c>
      <c r="D427" s="56" t="s">
        <v>1396</v>
      </c>
      <c r="E427" s="57" t="s">
        <v>73</v>
      </c>
      <c r="F427" s="57" t="s">
        <v>1354</v>
      </c>
      <c r="G427" s="58" t="s">
        <v>36</v>
      </c>
      <c r="H427" s="59" t="s">
        <v>384</v>
      </c>
      <c r="I427" s="60" t="s">
        <v>29</v>
      </c>
      <c r="J427" s="60" t="s">
        <v>1397</v>
      </c>
      <c r="K427" s="11"/>
      <c r="L427" s="61">
        <v>44021</v>
      </c>
      <c r="M427" s="62">
        <v>2424.2851999998102</v>
      </c>
      <c r="N427" s="63">
        <v>2424.2851999998102</v>
      </c>
      <c r="O427" s="63">
        <v>2424.2851999998102</v>
      </c>
      <c r="P427" s="64">
        <f t="shared" si="6"/>
        <v>1</v>
      </c>
      <c r="Q427" s="61">
        <v>44021</v>
      </c>
      <c r="R427" s="65">
        <v>626777.44099999999</v>
      </c>
      <c r="S427" s="65">
        <v>545513.38459765597</v>
      </c>
      <c r="T427" s="11"/>
      <c r="U427" s="66">
        <v>3.3884381518873899E-3</v>
      </c>
      <c r="V427" s="67">
        <v>4.0010545691111501</v>
      </c>
      <c r="W427" s="66">
        <v>0.113767984674341</v>
      </c>
      <c r="X427" s="67">
        <v>13.6551770160731</v>
      </c>
      <c r="Y427" s="66">
        <v>5.4293099185088102E-2</v>
      </c>
      <c r="Z427" s="67">
        <v>23.113247530738601</v>
      </c>
      <c r="AA427" s="66">
        <v>0.27364025608403603</v>
      </c>
      <c r="AB427" s="67">
        <v>47.589213759696598</v>
      </c>
      <c r="AC427" s="66">
        <v>0.26733139718649901</v>
      </c>
      <c r="AD427" s="67">
        <v>51.019104978884599</v>
      </c>
      <c r="AE427" s="66">
        <v>0.31612974817835499</v>
      </c>
      <c r="AF427" s="68">
        <v>48.560662429546902</v>
      </c>
      <c r="AG427" s="66">
        <v>4.0456552187606597E-2</v>
      </c>
      <c r="AH427" s="67">
        <v>2.20414948289545</v>
      </c>
      <c r="AI427" s="66">
        <v>8.8757960886141504E-2</v>
      </c>
      <c r="AJ427" s="67">
        <v>22.566538569575599</v>
      </c>
      <c r="AK427" s="66">
        <v>1.41181611070642</v>
      </c>
      <c r="AL427" s="66">
        <v>5.6335947825573399E-2</v>
      </c>
      <c r="AM427" s="67">
        <v>16.659007742651699</v>
      </c>
      <c r="AN427" s="11"/>
      <c r="AO427" s="69">
        <v>3.48266372639046E-2</v>
      </c>
      <c r="AP427" s="69">
        <v>-4.06745761493221E-2</v>
      </c>
      <c r="AQ427" s="69">
        <v>0.10948034696048101</v>
      </c>
      <c r="AR427" s="69">
        <v>-8.9308542344952002E-2</v>
      </c>
      <c r="AS427" s="70">
        <v>7</v>
      </c>
      <c r="AT427" s="70">
        <v>5</v>
      </c>
      <c r="AU427" s="70">
        <v>9</v>
      </c>
      <c r="AV427" s="71">
        <v>3</v>
      </c>
      <c r="AW427" s="11"/>
      <c r="AX427" s="72">
        <v>0.162877012070094</v>
      </c>
      <c r="AY427" s="73">
        <v>1.58065993806849</v>
      </c>
      <c r="AZ427" s="73">
        <v>1.50250265023533</v>
      </c>
      <c r="BA427" s="73">
        <v>2.4172267684953099</v>
      </c>
      <c r="BB427" s="64">
        <v>1.6829151248002699E-2</v>
      </c>
      <c r="BC427" s="74">
        <v>-19.778030893357901</v>
      </c>
      <c r="BD427" s="61">
        <v>43843</v>
      </c>
      <c r="BE427" s="61">
        <v>43910</v>
      </c>
      <c r="BF427" s="70">
        <v>125</v>
      </c>
      <c r="BG427" s="61">
        <v>44018</v>
      </c>
      <c r="BH427" s="11"/>
    </row>
    <row r="428" spans="1:60" x14ac:dyDescent="0.3">
      <c r="A428" s="11"/>
      <c r="B428" s="56" t="s">
        <v>1472</v>
      </c>
      <c r="C428" s="56" t="s">
        <v>1399</v>
      </c>
      <c r="D428" s="56" t="s">
        <v>1396</v>
      </c>
      <c r="E428" s="57" t="s">
        <v>690</v>
      </c>
      <c r="F428" s="57" t="s">
        <v>1354</v>
      </c>
      <c r="G428" s="58" t="s">
        <v>36</v>
      </c>
      <c r="H428" s="59" t="s">
        <v>384</v>
      </c>
      <c r="I428" s="60" t="s">
        <v>29</v>
      </c>
      <c r="J428" s="60" t="s">
        <v>1400</v>
      </c>
      <c r="K428" s="11"/>
      <c r="L428" s="61">
        <v>44021</v>
      </c>
      <c r="M428" s="62">
        <v>1559.57320000045</v>
      </c>
      <c r="N428" s="63">
        <v>1559.57320000045</v>
      </c>
      <c r="O428" s="63">
        <v>1559.57320000045</v>
      </c>
      <c r="P428" s="64">
        <f t="shared" si="6"/>
        <v>1</v>
      </c>
      <c r="Q428" s="61">
        <v>44021</v>
      </c>
      <c r="R428" s="65">
        <v>813946.98199999996</v>
      </c>
      <c r="S428" s="65">
        <v>511717.37622997997</v>
      </c>
      <c r="T428" s="11"/>
      <c r="U428" s="66">
        <v>3.3182897332153499E-3</v>
      </c>
      <c r="V428" s="67">
        <v>3.9940397272403101</v>
      </c>
      <c r="W428" s="66">
        <v>0.111433214051503</v>
      </c>
      <c r="X428" s="67">
        <v>13.4216999537894</v>
      </c>
      <c r="Y428" s="66">
        <v>4.0955313841550399E-2</v>
      </c>
      <c r="Z428" s="67">
        <v>21.779468996392101</v>
      </c>
      <c r="AA428" s="66">
        <v>0.24140347548032901</v>
      </c>
      <c r="AB428" s="67">
        <v>44.365535699355</v>
      </c>
      <c r="AC428" s="66">
        <v>0.204030839653569</v>
      </c>
      <c r="AD428" s="67">
        <v>44.689049225591603</v>
      </c>
      <c r="AE428" s="66">
        <v>0.21861401605216099</v>
      </c>
      <c r="AF428" s="68">
        <v>38.809089216927497</v>
      </c>
      <c r="AG428" s="66">
        <v>3.9801839540814399E-2</v>
      </c>
      <c r="AH428" s="67">
        <v>2.1386782182162301</v>
      </c>
      <c r="AI428" s="66">
        <v>7.4307672373834094E-2</v>
      </c>
      <c r="AJ428" s="67">
        <v>21.121509718359398</v>
      </c>
      <c r="AK428" s="66">
        <v>0.63569861347088596</v>
      </c>
      <c r="AL428" s="66">
        <v>3.11068286264344E-2</v>
      </c>
      <c r="AM428" s="67">
        <v>-60.952741980901898</v>
      </c>
      <c r="AN428" s="11"/>
      <c r="AO428" s="69">
        <v>3.4754039430481498E-2</v>
      </c>
      <c r="AP428" s="69">
        <v>-4.07416900334647E-2</v>
      </c>
      <c r="AQ428" s="69">
        <v>0.10714816748266499</v>
      </c>
      <c r="AR428" s="69">
        <v>-9.1281303159194097E-2</v>
      </c>
      <c r="AS428" s="70">
        <v>7</v>
      </c>
      <c r="AT428" s="70">
        <v>5</v>
      </c>
      <c r="AU428" s="70">
        <v>9</v>
      </c>
      <c r="AV428" s="71">
        <v>3</v>
      </c>
      <c r="AW428" s="11"/>
      <c r="AX428" s="72">
        <v>0.16285896755202001</v>
      </c>
      <c r="AY428" s="73">
        <v>1.39582344893824</v>
      </c>
      <c r="AZ428" s="73">
        <v>1.3932713664344201</v>
      </c>
      <c r="BA428" s="73">
        <v>2.1203094477496101</v>
      </c>
      <c r="BB428" s="64">
        <v>1.6825521083774199E-2</v>
      </c>
      <c r="BC428" s="74">
        <v>-20.1531276518654</v>
      </c>
      <c r="BD428" s="61">
        <v>43843</v>
      </c>
      <c r="BE428" s="61">
        <v>43910</v>
      </c>
      <c r="BF428" s="70">
        <v>125</v>
      </c>
      <c r="BG428" s="61">
        <v>44018</v>
      </c>
      <c r="BH428" s="11"/>
    </row>
    <row r="429" spans="1:60" x14ac:dyDescent="0.3">
      <c r="A429" s="11"/>
      <c r="B429" s="56" t="s">
        <v>1477</v>
      </c>
      <c r="C429" s="56" t="s">
        <v>1402</v>
      </c>
      <c r="D429" s="56" t="s">
        <v>1396</v>
      </c>
      <c r="E429" s="57" t="s">
        <v>0</v>
      </c>
      <c r="F429" s="57" t="s">
        <v>1354</v>
      </c>
      <c r="G429" s="58" t="s">
        <v>36</v>
      </c>
      <c r="H429" s="59" t="s">
        <v>384</v>
      </c>
      <c r="I429" s="60" t="s">
        <v>29</v>
      </c>
      <c r="J429" s="60" t="s">
        <v>1403</v>
      </c>
      <c r="K429" s="11"/>
      <c r="L429" s="61">
        <v>44021</v>
      </c>
      <c r="M429" s="62">
        <v>1755.32029999979</v>
      </c>
      <c r="N429" s="63">
        <v>1755.32029999979</v>
      </c>
      <c r="O429" s="63">
        <v>1755.32029999979</v>
      </c>
      <c r="P429" s="64">
        <f t="shared" si="6"/>
        <v>1</v>
      </c>
      <c r="Q429" s="61">
        <v>44021</v>
      </c>
      <c r="R429" s="65">
        <v>1179422.355</v>
      </c>
      <c r="S429" s="65">
        <v>956728.70480468799</v>
      </c>
      <c r="T429" s="11"/>
      <c r="U429" s="66">
        <v>3.33635632159712E-3</v>
      </c>
      <c r="V429" s="67">
        <v>3.9958463860784801</v>
      </c>
      <c r="W429" s="66">
        <v>0.112034554333222</v>
      </c>
      <c r="X429" s="67">
        <v>13.4818339819612</v>
      </c>
      <c r="Y429" s="66">
        <v>4.4378026321283001E-2</v>
      </c>
      <c r="Z429" s="67">
        <v>22.121740244358101</v>
      </c>
      <c r="AA429" s="66">
        <v>0.24963580297131599</v>
      </c>
      <c r="AB429" s="67">
        <v>45.188768448424497</v>
      </c>
      <c r="AC429" s="66">
        <v>0.22004174631001699</v>
      </c>
      <c r="AD429" s="67">
        <v>46.290139891265397</v>
      </c>
      <c r="AE429" s="66">
        <v>0.24304177649726599</v>
      </c>
      <c r="AF429" s="68">
        <v>41.251865261467202</v>
      </c>
      <c r="AG429" s="66">
        <v>3.9970535397515099E-2</v>
      </c>
      <c r="AH429" s="67">
        <v>2.1555478038862899</v>
      </c>
      <c r="AI429" s="66">
        <v>7.8014807684667203E-2</v>
      </c>
      <c r="AJ429" s="67">
        <v>21.4922232494282</v>
      </c>
      <c r="AK429" s="66">
        <v>0.62511600563069802</v>
      </c>
      <c r="AL429" s="66">
        <v>5.0516026942204903E-2</v>
      </c>
      <c r="AM429" s="67">
        <v>81.340734417201006</v>
      </c>
      <c r="AN429" s="11"/>
      <c r="AO429" s="69">
        <v>3.4772743276334901E-2</v>
      </c>
      <c r="AP429" s="69">
        <v>-4.0724429362890099E-2</v>
      </c>
      <c r="AQ429" s="69">
        <v>0.107748701919336</v>
      </c>
      <c r="AR429" s="69">
        <v>-9.0772992157289997E-2</v>
      </c>
      <c r="AS429" s="70">
        <v>7</v>
      </c>
      <c r="AT429" s="70">
        <v>5</v>
      </c>
      <c r="AU429" s="70">
        <v>9</v>
      </c>
      <c r="AV429" s="71">
        <v>3</v>
      </c>
      <c r="AW429" s="11"/>
      <c r="AX429" s="72">
        <v>0.16286312948301199</v>
      </c>
      <c r="AY429" s="73">
        <v>1.4430483095620701</v>
      </c>
      <c r="AZ429" s="73">
        <v>1.42118009582555</v>
      </c>
      <c r="BA429" s="73">
        <v>2.1958330111156101</v>
      </c>
      <c r="BB429" s="64">
        <v>1.6826406059626601E-2</v>
      </c>
      <c r="BC429" s="74">
        <v>-20.056588182837</v>
      </c>
      <c r="BD429" s="61">
        <v>43843</v>
      </c>
      <c r="BE429" s="61">
        <v>43910</v>
      </c>
      <c r="BF429" s="70">
        <v>125</v>
      </c>
      <c r="BG429" s="61">
        <v>44018</v>
      </c>
      <c r="BH429" s="11"/>
    </row>
    <row r="430" spans="1:60" x14ac:dyDescent="0.3">
      <c r="A430" s="11"/>
      <c r="B430" s="56" t="s">
        <v>1480</v>
      </c>
      <c r="C430" s="56" t="s">
        <v>1405</v>
      </c>
      <c r="D430" s="56" t="s">
        <v>1396</v>
      </c>
      <c r="E430" s="57" t="s">
        <v>79</v>
      </c>
      <c r="F430" s="57" t="s">
        <v>1354</v>
      </c>
      <c r="G430" s="58" t="s">
        <v>36</v>
      </c>
      <c r="H430" s="59" t="s">
        <v>384</v>
      </c>
      <c r="I430" s="60" t="s">
        <v>29</v>
      </c>
      <c r="J430" s="60" t="s">
        <v>1406</v>
      </c>
      <c r="K430" s="11"/>
      <c r="L430" s="61">
        <v>44021</v>
      </c>
      <c r="M430" s="62">
        <v>2124.6493000015598</v>
      </c>
      <c r="N430" s="63">
        <v>2124.6493000015598</v>
      </c>
      <c r="O430" s="63">
        <v>2124.6493000015598</v>
      </c>
      <c r="P430" s="64">
        <f t="shared" si="6"/>
        <v>1</v>
      </c>
      <c r="Q430" s="61">
        <v>44021</v>
      </c>
      <c r="R430" s="65">
        <v>381609.80800000002</v>
      </c>
      <c r="S430" s="65">
        <v>279000.00898828101</v>
      </c>
      <c r="T430" s="11"/>
      <c r="U430" s="66">
        <v>3.38847087732574E-3</v>
      </c>
      <c r="V430" s="67">
        <v>4.0010578416549798</v>
      </c>
      <c r="W430" s="66">
        <v>0.113768153092678</v>
      </c>
      <c r="X430" s="67">
        <v>13.6551938579069</v>
      </c>
      <c r="Y430" s="66">
        <v>5.42932548432873E-2</v>
      </c>
      <c r="Z430" s="67">
        <v>23.113263096543999</v>
      </c>
      <c r="AA430" s="66">
        <v>0.273639992543322</v>
      </c>
      <c r="AB430" s="67">
        <v>47.589187405654201</v>
      </c>
      <c r="AC430" s="66">
        <v>0.26733209104539102</v>
      </c>
      <c r="AD430" s="67">
        <v>51.0191743648029</v>
      </c>
      <c r="AE430" s="66">
        <v>0.316131290685153</v>
      </c>
      <c r="AF430" s="68">
        <v>48.560816680255797</v>
      </c>
      <c r="AG430" s="66">
        <v>4.0456593435010298E-2</v>
      </c>
      <c r="AH430" s="67">
        <v>2.2041536076358201</v>
      </c>
      <c r="AI430" s="66">
        <v>8.8758118416153595E-2</v>
      </c>
      <c r="AJ430" s="67">
        <v>22.566554322576799</v>
      </c>
      <c r="AK430" s="66">
        <v>1.1246493000001601</v>
      </c>
      <c r="AL430" s="66">
        <v>9.7814436789194603E-2</v>
      </c>
      <c r="AM430" s="67">
        <v>116.692348747747</v>
      </c>
      <c r="AN430" s="11"/>
      <c r="AO430" s="69">
        <v>3.4826602146495099E-2</v>
      </c>
      <c r="AP430" s="69">
        <v>-4.0674570155752002E-2</v>
      </c>
      <c r="AQ430" s="69">
        <v>0.10948038241986099</v>
      </c>
      <c r="AR430" s="69">
        <v>-8.9308485357905698E-2</v>
      </c>
      <c r="AS430" s="70">
        <v>7</v>
      </c>
      <c r="AT430" s="70">
        <v>5</v>
      </c>
      <c r="AU430" s="70">
        <v>9</v>
      </c>
      <c r="AV430" s="71">
        <v>3</v>
      </c>
      <c r="AW430" s="11"/>
      <c r="AX430" s="72">
        <v>0.16287700713961401</v>
      </c>
      <c r="AY430" s="73">
        <v>1.5806582894474599</v>
      </c>
      <c r="AZ430" s="73">
        <v>1.5025016872477901</v>
      </c>
      <c r="BA430" s="73">
        <v>2.41722418416248</v>
      </c>
      <c r="BB430" s="64">
        <v>1.68291507513641E-2</v>
      </c>
      <c r="BC430" s="74">
        <v>-19.778024573839499</v>
      </c>
      <c r="BD430" s="61">
        <v>43843</v>
      </c>
      <c r="BE430" s="61">
        <v>43910</v>
      </c>
      <c r="BF430" s="70">
        <v>125</v>
      </c>
      <c r="BG430" s="61">
        <v>44018</v>
      </c>
      <c r="BH430" s="11"/>
    </row>
    <row r="431" spans="1:60" x14ac:dyDescent="0.3">
      <c r="A431" s="11"/>
      <c r="B431" s="56" t="s">
        <v>1483</v>
      </c>
      <c r="C431" s="56" t="s">
        <v>1408</v>
      </c>
      <c r="D431" s="56" t="s">
        <v>1396</v>
      </c>
      <c r="E431" s="57" t="s">
        <v>1360</v>
      </c>
      <c r="F431" s="57" t="s">
        <v>1354</v>
      </c>
      <c r="G431" s="58" t="s">
        <v>36</v>
      </c>
      <c r="H431" s="59" t="s">
        <v>384</v>
      </c>
      <c r="I431" s="60" t="s">
        <v>29</v>
      </c>
      <c r="J431" s="60" t="s">
        <v>1409</v>
      </c>
      <c r="K431" s="11"/>
      <c r="L431" s="61">
        <v>44021</v>
      </c>
      <c r="M431" s="62">
        <v>1731.6721999999099</v>
      </c>
      <c r="N431" s="63">
        <v>1731.6721999999099</v>
      </c>
      <c r="O431" s="63">
        <v>1731.6721999999099</v>
      </c>
      <c r="P431" s="64">
        <f t="shared" si="6"/>
        <v>1</v>
      </c>
      <c r="Q431" s="61">
        <v>44021</v>
      </c>
      <c r="R431" s="65">
        <v>588889.50300000003</v>
      </c>
      <c r="S431" s="65">
        <v>557910.34896191396</v>
      </c>
      <c r="T431" s="11"/>
      <c r="U431" s="66">
        <v>3.35881740647892E-3</v>
      </c>
      <c r="V431" s="67">
        <v>3.9980924945666598</v>
      </c>
      <c r="W431" s="66">
        <v>0.112782585896639</v>
      </c>
      <c r="X431" s="67">
        <v>13.5566371383029</v>
      </c>
      <c r="Y431" s="66">
        <v>4.8645976292391403E-2</v>
      </c>
      <c r="Z431" s="67">
        <v>22.548535241454399</v>
      </c>
      <c r="AA431" s="66">
        <v>0.259939783558366</v>
      </c>
      <c r="AB431" s="67">
        <v>46.2191665071296</v>
      </c>
      <c r="AC431" s="66">
        <v>0.24023147157451599</v>
      </c>
      <c r="AD431" s="67">
        <v>48.3091124176863</v>
      </c>
      <c r="AE431" s="66">
        <v>0.27407456130284102</v>
      </c>
      <c r="AF431" s="68">
        <v>44.355143741995597</v>
      </c>
      <c r="AG431" s="66">
        <v>4.0180242336646202E-2</v>
      </c>
      <c r="AH431" s="67">
        <v>2.1765184977994099</v>
      </c>
      <c r="AI431" s="66">
        <v>8.2638524407229894E-2</v>
      </c>
      <c r="AJ431" s="67">
        <v>21.954594921699002</v>
      </c>
      <c r="AK431" s="66">
        <v>0.73167219999944799</v>
      </c>
      <c r="AL431" s="66">
        <v>4.3061653286713401E-2</v>
      </c>
      <c r="AM431" s="67">
        <v>45.797072686371401</v>
      </c>
      <c r="AN431" s="11"/>
      <c r="AO431" s="69">
        <v>3.4796006584656397E-2</v>
      </c>
      <c r="AP431" s="69">
        <v>-4.07029114685429E-2</v>
      </c>
      <c r="AQ431" s="69">
        <v>0.108495481543359</v>
      </c>
      <c r="AR431" s="69">
        <v>-9.0141220257501098E-2</v>
      </c>
      <c r="AS431" s="70">
        <v>7</v>
      </c>
      <c r="AT431" s="70">
        <v>5</v>
      </c>
      <c r="AU431" s="70">
        <v>9</v>
      </c>
      <c r="AV431" s="71">
        <v>3</v>
      </c>
      <c r="AW431" s="11"/>
      <c r="AX431" s="72">
        <v>0.16286878252547499</v>
      </c>
      <c r="AY431" s="73">
        <v>1.50213488928239</v>
      </c>
      <c r="AZ431" s="73">
        <v>1.4560974700198099</v>
      </c>
      <c r="BA431" s="73">
        <v>2.2906538192000898</v>
      </c>
      <c r="BB431" s="64">
        <v>1.6827555860563701E-2</v>
      </c>
      <c r="BC431" s="74">
        <v>-19.936476695729699</v>
      </c>
      <c r="BD431" s="61">
        <v>43843</v>
      </c>
      <c r="BE431" s="61">
        <v>43910</v>
      </c>
      <c r="BF431" s="70">
        <v>125</v>
      </c>
      <c r="BG431" s="61">
        <v>44018</v>
      </c>
      <c r="BH431" s="11"/>
    </row>
    <row r="432" spans="1:60" x14ac:dyDescent="0.3">
      <c r="A432" s="11"/>
      <c r="B432" s="56" t="s">
        <v>1486</v>
      </c>
      <c r="C432" s="56" t="s">
        <v>1411</v>
      </c>
      <c r="D432" s="56" t="s">
        <v>1396</v>
      </c>
      <c r="E432" s="57" t="s">
        <v>1364</v>
      </c>
      <c r="F432" s="57" t="s">
        <v>1354</v>
      </c>
      <c r="G432" s="58" t="s">
        <v>36</v>
      </c>
      <c r="H432" s="59" t="s">
        <v>384</v>
      </c>
      <c r="I432" s="60" t="s">
        <v>29</v>
      </c>
      <c r="J432" s="60" t="s">
        <v>1</v>
      </c>
      <c r="K432" s="11"/>
      <c r="L432" s="61">
        <v>44021</v>
      </c>
      <c r="M432" s="62">
        <v>1106.2611999996</v>
      </c>
      <c r="N432" s="63">
        <v>1106.2611999996</v>
      </c>
      <c r="O432" s="63"/>
      <c r="P432" s="64" t="str">
        <f t="shared" si="6"/>
        <v/>
      </c>
      <c r="Q432" s="61"/>
      <c r="R432" s="65">
        <v>55313.06</v>
      </c>
      <c r="S432" s="65"/>
      <c r="T432" s="11"/>
      <c r="U432" s="66">
        <v>3.4405530641379301E-3</v>
      </c>
      <c r="V432" s="67">
        <v>4.0062660603362001</v>
      </c>
      <c r="W432" s="66">
        <v>0.11550415588499199</v>
      </c>
      <c r="X432" s="67">
        <v>13.8287941371382</v>
      </c>
      <c r="Y432" s="66"/>
      <c r="Z432" s="67"/>
      <c r="AA432" s="66"/>
      <c r="AB432" s="67"/>
      <c r="AC432" s="66"/>
      <c r="AD432" s="67"/>
      <c r="AE432" s="66"/>
      <c r="AF432" s="68"/>
      <c r="AG432" s="66">
        <v>4.0942867799458299E-2</v>
      </c>
      <c r="AH432" s="67">
        <v>2.2527810440806202</v>
      </c>
      <c r="AI432" s="66"/>
      <c r="AJ432" s="67"/>
      <c r="AK432" s="66">
        <v>0.106261199998698</v>
      </c>
      <c r="AL432" s="66">
        <v>0.18489782809949201</v>
      </c>
      <c r="AM432" s="67">
        <v>26.8912277790369</v>
      </c>
      <c r="AN432" s="11"/>
      <c r="AO432" s="69">
        <v>3.4876174973760499E-2</v>
      </c>
      <c r="AP432" s="69">
        <v>-4.0624766576947899E-2</v>
      </c>
      <c r="AQ432" s="69">
        <v>0.103893289922853</v>
      </c>
      <c r="AR432" s="69">
        <v>-8.7841730720392697E-2</v>
      </c>
      <c r="AS432" s="70"/>
      <c r="AT432" s="70"/>
      <c r="AU432" s="70"/>
      <c r="AV432" s="71"/>
      <c r="AW432" s="11"/>
      <c r="AX432" s="72"/>
      <c r="AY432" s="73"/>
      <c r="AZ432" s="73"/>
      <c r="BA432" s="73"/>
      <c r="BB432" s="64"/>
      <c r="BC432" s="74">
        <v>-18.512039308931001</v>
      </c>
      <c r="BD432" s="61">
        <v>43881</v>
      </c>
      <c r="BE432" s="61">
        <v>43910</v>
      </c>
      <c r="BF432" s="70">
        <v>88</v>
      </c>
      <c r="BG432" s="61">
        <v>44005</v>
      </c>
      <c r="BH432" s="11"/>
    </row>
    <row r="433" spans="1:60" x14ac:dyDescent="0.3">
      <c r="A433" s="11"/>
      <c r="B433" s="56" t="s">
        <v>1490</v>
      </c>
      <c r="C433" s="56" t="s">
        <v>1413</v>
      </c>
      <c r="D433" s="56" t="s">
        <v>1396</v>
      </c>
      <c r="E433" s="57" t="s">
        <v>1367</v>
      </c>
      <c r="F433" s="57" t="s">
        <v>1354</v>
      </c>
      <c r="G433" s="58" t="s">
        <v>36</v>
      </c>
      <c r="H433" s="59" t="s">
        <v>384</v>
      </c>
      <c r="I433" s="60" t="s">
        <v>29</v>
      </c>
      <c r="J433" s="60" t="s">
        <v>1414</v>
      </c>
      <c r="K433" s="11"/>
      <c r="L433" s="61">
        <v>44021</v>
      </c>
      <c r="M433" s="62">
        <v>1584.2831999994801</v>
      </c>
      <c r="N433" s="63">
        <v>1584.2831999994801</v>
      </c>
      <c r="O433" s="63">
        <v>1584.2831999994801</v>
      </c>
      <c r="P433" s="64">
        <f t="shared" si="6"/>
        <v>1</v>
      </c>
      <c r="Q433" s="61">
        <v>44021</v>
      </c>
      <c r="R433" s="65">
        <v>101766.447</v>
      </c>
      <c r="S433" s="65">
        <v>73948.455409912101</v>
      </c>
      <c r="T433" s="11"/>
      <c r="U433" s="66">
        <v>3.3426744466851198E-3</v>
      </c>
      <c r="V433" s="67">
        <v>3.9964781985872802</v>
      </c>
      <c r="W433" s="66">
        <v>0.11224459278310001</v>
      </c>
      <c r="X433" s="67">
        <v>13.502837826948999</v>
      </c>
      <c r="Y433" s="66">
        <v>4.5573579382107703E-2</v>
      </c>
      <c r="Z433" s="67">
        <v>22.241295550425999</v>
      </c>
      <c r="AA433" s="66">
        <v>0.25251729552284802</v>
      </c>
      <c r="AB433" s="67">
        <v>45.476917703577797</v>
      </c>
      <c r="AC433" s="66">
        <v>0.225671652829915</v>
      </c>
      <c r="AD433" s="67">
        <v>46.853130543255197</v>
      </c>
      <c r="AE433" s="66">
        <v>0.25166815802192999</v>
      </c>
      <c r="AF433" s="68">
        <v>42.114503413904501</v>
      </c>
      <c r="AG433" s="66">
        <v>4.0029446478001801E-2</v>
      </c>
      <c r="AH433" s="67">
        <v>2.1614389119349702</v>
      </c>
      <c r="AI433" s="66">
        <v>7.9310068094855496E-2</v>
      </c>
      <c r="AJ433" s="67">
        <v>21.621749290439801</v>
      </c>
      <c r="AK433" s="66">
        <v>0.58428320000006395</v>
      </c>
      <c r="AL433" s="66">
        <v>3.1150811259067299E-2</v>
      </c>
      <c r="AM433" s="67">
        <v>-37.186540669004899</v>
      </c>
      <c r="AN433" s="11"/>
      <c r="AO433" s="69">
        <v>3.4779308893121197E-2</v>
      </c>
      <c r="AP433" s="69">
        <v>-4.0718345975619699E-2</v>
      </c>
      <c r="AQ433" s="69">
        <v>0.10795824885834</v>
      </c>
      <c r="AR433" s="69">
        <v>-9.0595779872237506E-2</v>
      </c>
      <c r="AS433" s="70">
        <v>7</v>
      </c>
      <c r="AT433" s="70">
        <v>5</v>
      </c>
      <c r="AU433" s="70">
        <v>9</v>
      </c>
      <c r="AV433" s="71">
        <v>3</v>
      </c>
      <c r="AW433" s="11"/>
      <c r="AX433" s="72">
        <v>0.16286468272883201</v>
      </c>
      <c r="AY433" s="73">
        <v>1.45957369833559</v>
      </c>
      <c r="AZ433" s="73">
        <v>1.43094589630346</v>
      </c>
      <c r="BA433" s="73">
        <v>2.2223163893868301</v>
      </c>
      <c r="BB433" s="64">
        <v>1.6826725306964399E-2</v>
      </c>
      <c r="BC433" s="74">
        <v>-20.022947363788301</v>
      </c>
      <c r="BD433" s="61">
        <v>43843</v>
      </c>
      <c r="BE433" s="61">
        <v>43910</v>
      </c>
      <c r="BF433" s="70">
        <v>125</v>
      </c>
      <c r="BG433" s="61">
        <v>44018</v>
      </c>
      <c r="BH433" s="11"/>
    </row>
    <row r="434" spans="1:60" x14ac:dyDescent="0.3">
      <c r="A434" s="11"/>
      <c r="B434" s="56" t="s">
        <v>1493</v>
      </c>
      <c r="C434" s="56" t="s">
        <v>1416</v>
      </c>
      <c r="D434" s="56" t="s">
        <v>1396</v>
      </c>
      <c r="E434" s="57" t="s">
        <v>697</v>
      </c>
      <c r="F434" s="57" t="s">
        <v>1354</v>
      </c>
      <c r="G434" s="58" t="s">
        <v>36</v>
      </c>
      <c r="H434" s="59" t="s">
        <v>384</v>
      </c>
      <c r="I434" s="60" t="s">
        <v>29</v>
      </c>
      <c r="J434" s="60" t="s">
        <v>1417</v>
      </c>
      <c r="K434" s="11"/>
      <c r="L434" s="61">
        <v>44021</v>
      </c>
      <c r="M434" s="62">
        <v>1143.3286000005901</v>
      </c>
      <c r="N434" s="63">
        <v>1143.3286000005901</v>
      </c>
      <c r="O434" s="63">
        <v>1143.3286000005901</v>
      </c>
      <c r="P434" s="64">
        <f t="shared" si="6"/>
        <v>1</v>
      </c>
      <c r="Q434" s="61">
        <v>44021</v>
      </c>
      <c r="R434" s="65">
        <v>3017057.1510000001</v>
      </c>
      <c r="S434" s="65">
        <v>1726798.4649082001</v>
      </c>
      <c r="T434" s="11"/>
      <c r="U434" s="66">
        <v>3.2924508977885099E-3</v>
      </c>
      <c r="V434" s="67">
        <v>3.99145584369762</v>
      </c>
      <c r="W434" s="66">
        <v>0.110577125287818</v>
      </c>
      <c r="X434" s="67">
        <v>13.3360910774209</v>
      </c>
      <c r="Y434" s="66">
        <v>3.6100769948461703E-2</v>
      </c>
      <c r="Z434" s="67">
        <v>21.294014607061399</v>
      </c>
      <c r="AA434" s="66">
        <v>0.229772639195435</v>
      </c>
      <c r="AB434" s="67">
        <v>43.202452070836401</v>
      </c>
      <c r="AC434" s="66">
        <v>0.179413827525568</v>
      </c>
      <c r="AD434" s="67">
        <v>42.227348012791502</v>
      </c>
      <c r="AE434" s="66">
        <v>0.17949972842325199</v>
      </c>
      <c r="AF434" s="68">
        <v>34.897660454036703</v>
      </c>
      <c r="AG434" s="66">
        <v>3.9561447520099997E-2</v>
      </c>
      <c r="AH434" s="67">
        <v>2.1146390161447899</v>
      </c>
      <c r="AI434" s="66">
        <v>6.9050440846694996E-2</v>
      </c>
      <c r="AJ434" s="67">
        <v>20.595786565623701</v>
      </c>
      <c r="AK434" s="66">
        <v>0.143328600001114</v>
      </c>
      <c r="AL434" s="66">
        <v>1.0337603194784601E-2</v>
      </c>
      <c r="AM434" s="67">
        <v>-13.037287313462</v>
      </c>
      <c r="AN434" s="11"/>
      <c r="AO434" s="69">
        <v>3.47273861461872E-2</v>
      </c>
      <c r="AP434" s="69">
        <v>-4.0766384702728801E-2</v>
      </c>
      <c r="AQ434" s="69">
        <v>0.106292734977615</v>
      </c>
      <c r="AR434" s="69">
        <v>-9.2004364271852004E-2</v>
      </c>
      <c r="AS434" s="70">
        <v>7</v>
      </c>
      <c r="AT434" s="70">
        <v>5</v>
      </c>
      <c r="AU434" s="70">
        <v>9</v>
      </c>
      <c r="AV434" s="71">
        <v>3</v>
      </c>
      <c r="AW434" s="11"/>
      <c r="AX434" s="72">
        <v>0.16285359576810199</v>
      </c>
      <c r="AY434" s="73">
        <v>1.3290769154700699</v>
      </c>
      <c r="AZ434" s="73">
        <v>1.3538246774114699</v>
      </c>
      <c r="BA434" s="73">
        <v>2.0139656409955902</v>
      </c>
      <c r="BB434" s="64">
        <v>1.68243183983031E-2</v>
      </c>
      <c r="BC434" s="74">
        <v>-20.290443990263199</v>
      </c>
      <c r="BD434" s="61">
        <v>43843</v>
      </c>
      <c r="BE434" s="61">
        <v>43910</v>
      </c>
      <c r="BF434" s="70">
        <v>125</v>
      </c>
      <c r="BG434" s="61">
        <v>44018</v>
      </c>
      <c r="BH434" s="11"/>
    </row>
    <row r="435" spans="1:60" x14ac:dyDescent="0.3">
      <c r="A435" s="11"/>
      <c r="B435" s="56" t="s">
        <v>1496</v>
      </c>
      <c r="C435" s="56" t="s">
        <v>1419</v>
      </c>
      <c r="D435" s="56" t="s">
        <v>1396</v>
      </c>
      <c r="E435" s="57" t="s">
        <v>1373</v>
      </c>
      <c r="F435" s="57" t="s">
        <v>1354</v>
      </c>
      <c r="G435" s="58" t="s">
        <v>36</v>
      </c>
      <c r="H435" s="59" t="s">
        <v>384</v>
      </c>
      <c r="I435" s="60" t="s">
        <v>29</v>
      </c>
      <c r="J435" s="60" t="s">
        <v>1420</v>
      </c>
      <c r="K435" s="11"/>
      <c r="L435" s="61">
        <v>44021</v>
      </c>
      <c r="M435" s="62">
        <v>972.28149999957498</v>
      </c>
      <c r="N435" s="63">
        <v>972.28149999957498</v>
      </c>
      <c r="O435" s="63">
        <v>972.28149999957498</v>
      </c>
      <c r="P435" s="64">
        <f t="shared" si="6"/>
        <v>1</v>
      </c>
      <c r="Q435" s="61">
        <v>44021</v>
      </c>
      <c r="R435" s="65">
        <v>0</v>
      </c>
      <c r="S435" s="65">
        <v>0</v>
      </c>
      <c r="T435" s="11"/>
      <c r="U435" s="66">
        <v>0</v>
      </c>
      <c r="V435" s="67">
        <v>3.66221075391877</v>
      </c>
      <c r="W435" s="66">
        <v>0</v>
      </c>
      <c r="X435" s="67">
        <v>2.27837854863537</v>
      </c>
      <c r="Y435" s="66">
        <v>0</v>
      </c>
      <c r="Z435" s="67">
        <v>17.6839376122225</v>
      </c>
      <c r="AA435" s="66">
        <v>0</v>
      </c>
      <c r="AB435" s="67">
        <v>20.225188151293001</v>
      </c>
      <c r="AC435" s="66"/>
      <c r="AD435" s="67"/>
      <c r="AE435" s="66"/>
      <c r="AF435" s="68"/>
      <c r="AG435" s="66">
        <v>0</v>
      </c>
      <c r="AH435" s="67">
        <v>-1.84150573586521</v>
      </c>
      <c r="AI435" s="66">
        <v>0</v>
      </c>
      <c r="AJ435" s="67">
        <v>13.6907424809615</v>
      </c>
      <c r="AK435" s="66">
        <v>-2.7718500000446501E-2</v>
      </c>
      <c r="AL435" s="66">
        <v>-2.1893336563152802E-2</v>
      </c>
      <c r="AM435" s="67">
        <v>20.6738228313043</v>
      </c>
      <c r="AN435" s="11"/>
      <c r="AO435" s="69">
        <v>0</v>
      </c>
      <c r="AP435" s="69">
        <v>0</v>
      </c>
      <c r="AQ435" s="69">
        <v>0</v>
      </c>
      <c r="AR435" s="69">
        <v>0</v>
      </c>
      <c r="AS435" s="70">
        <v>0</v>
      </c>
      <c r="AT435" s="70">
        <v>0</v>
      </c>
      <c r="AU435" s="70">
        <v>7</v>
      </c>
      <c r="AV435" s="71">
        <v>5</v>
      </c>
      <c r="AW435" s="11"/>
      <c r="AX435" s="72">
        <v>0</v>
      </c>
      <c r="AY435" s="73">
        <v>-114.986466212431</v>
      </c>
      <c r="AZ435" s="73">
        <v>0.42543970922542901</v>
      </c>
      <c r="BA435" s="73">
        <v>-15.9635556657158</v>
      </c>
      <c r="BB435" s="64">
        <v>0</v>
      </c>
      <c r="BC435" s="74">
        <v>0</v>
      </c>
      <c r="BD435" s="61">
        <v>43656</v>
      </c>
      <c r="BE435" s="61"/>
      <c r="BF435" s="70"/>
      <c r="BG435" s="61"/>
      <c r="BH435" s="11"/>
    </row>
    <row r="436" spans="1:60" x14ac:dyDescent="0.3">
      <c r="A436" s="11"/>
      <c r="B436" s="56" t="s">
        <v>1499</v>
      </c>
      <c r="C436" s="56" t="s">
        <v>1422</v>
      </c>
      <c r="D436" s="56" t="s">
        <v>1423</v>
      </c>
      <c r="E436" s="57" t="s">
        <v>73</v>
      </c>
      <c r="F436" s="57" t="s">
        <v>1354</v>
      </c>
      <c r="G436" s="58" t="s">
        <v>36</v>
      </c>
      <c r="H436" s="59" t="s">
        <v>66</v>
      </c>
      <c r="I436" s="60" t="s">
        <v>29</v>
      </c>
      <c r="J436" s="60" t="s">
        <v>1424</v>
      </c>
      <c r="K436" s="11"/>
      <c r="L436" s="61">
        <v>44021</v>
      </c>
      <c r="M436" s="62">
        <v>2521.0800999999001</v>
      </c>
      <c r="N436" s="63">
        <v>2521.0800999999001</v>
      </c>
      <c r="O436" s="63">
        <v>2783.8275999985599</v>
      </c>
      <c r="P436" s="64">
        <f t="shared" si="6"/>
        <v>0.90561646130716011</v>
      </c>
      <c r="Q436" s="61">
        <v>43882</v>
      </c>
      <c r="R436" s="65">
        <v>1214420.8540000001</v>
      </c>
      <c r="S436" s="65">
        <v>793971.11896191398</v>
      </c>
      <c r="T436" s="11"/>
      <c r="U436" s="66">
        <v>-1.3181148076910201E-2</v>
      </c>
      <c r="V436" s="67">
        <v>2.3440959462277502</v>
      </c>
      <c r="W436" s="66">
        <v>1.8991028839081998E-2</v>
      </c>
      <c r="X436" s="67">
        <v>4.1774814325472098</v>
      </c>
      <c r="Y436" s="66">
        <v>-3.7142618823054398E-2</v>
      </c>
      <c r="Z436" s="67">
        <v>13.969675729924299</v>
      </c>
      <c r="AA436" s="66">
        <v>0.14217145401387801</v>
      </c>
      <c r="AB436" s="67">
        <v>34.442333552695303</v>
      </c>
      <c r="AC436" s="66">
        <v>0.13427025008422799</v>
      </c>
      <c r="AD436" s="67">
        <v>37.7129902686574</v>
      </c>
      <c r="AE436" s="66">
        <v>0.17840465625718899</v>
      </c>
      <c r="AF436" s="68">
        <v>34.7881532374304</v>
      </c>
      <c r="AG436" s="66">
        <v>-1.9042080083636399E-2</v>
      </c>
      <c r="AH436" s="67">
        <v>-3.74571374422885</v>
      </c>
      <c r="AI436" s="66">
        <v>-1.52762478355726E-2</v>
      </c>
      <c r="AJ436" s="67">
        <v>12.1631176974042</v>
      </c>
      <c r="AK436" s="66">
        <v>1.0448540421272601</v>
      </c>
      <c r="AL436" s="66">
        <v>4.5537586309364997E-2</v>
      </c>
      <c r="AM436" s="67">
        <v>-20.037199115264201</v>
      </c>
      <c r="AN436" s="11"/>
      <c r="AO436" s="69">
        <v>4.9799694757894003E-2</v>
      </c>
      <c r="AP436" s="69">
        <v>-5.26618129488634E-2</v>
      </c>
      <c r="AQ436" s="69">
        <v>0.12940687906666401</v>
      </c>
      <c r="AR436" s="69">
        <v>-0.107330135861994</v>
      </c>
      <c r="AS436" s="70">
        <v>8</v>
      </c>
      <c r="AT436" s="70">
        <v>4</v>
      </c>
      <c r="AU436" s="70">
        <v>7</v>
      </c>
      <c r="AV436" s="71">
        <v>5</v>
      </c>
      <c r="AW436" s="11"/>
      <c r="AX436" s="72">
        <v>0.18707691166811899</v>
      </c>
      <c r="AY436" s="73">
        <v>0.80281849112816395</v>
      </c>
      <c r="AZ436" s="73">
        <v>1.0291865383169401</v>
      </c>
      <c r="BA436" s="73">
        <v>1.15312821239968</v>
      </c>
      <c r="BB436" s="64">
        <v>1.92857237846874E-2</v>
      </c>
      <c r="BC436" s="74">
        <v>-28.441915727802598</v>
      </c>
      <c r="BD436" s="61">
        <v>43882</v>
      </c>
      <c r="BE436" s="61">
        <v>43910</v>
      </c>
      <c r="BF436" s="70"/>
      <c r="BG436" s="61"/>
      <c r="BH436" s="11"/>
    </row>
    <row r="437" spans="1:60" x14ac:dyDescent="0.3">
      <c r="A437" s="11"/>
      <c r="B437" s="56" t="s">
        <v>1503</v>
      </c>
      <c r="C437" s="56" t="s">
        <v>1426</v>
      </c>
      <c r="D437" s="56" t="s">
        <v>1423</v>
      </c>
      <c r="E437" s="57" t="s">
        <v>690</v>
      </c>
      <c r="F437" s="57" t="s">
        <v>1354</v>
      </c>
      <c r="G437" s="58" t="s">
        <v>36</v>
      </c>
      <c r="H437" s="59" t="s">
        <v>66</v>
      </c>
      <c r="I437" s="60" t="s">
        <v>29</v>
      </c>
      <c r="J437" s="60" t="s">
        <v>1427</v>
      </c>
      <c r="K437" s="11"/>
      <c r="L437" s="61">
        <v>44021</v>
      </c>
      <c r="M437" s="62">
        <v>1663.8913000002501</v>
      </c>
      <c r="N437" s="63">
        <v>1663.8913000002501</v>
      </c>
      <c r="O437" s="63">
        <v>1855.2546999994699</v>
      </c>
      <c r="P437" s="64">
        <f t="shared" si="6"/>
        <v>0.89685329998125085</v>
      </c>
      <c r="Q437" s="61">
        <v>43882</v>
      </c>
      <c r="R437" s="65">
        <v>682539.87199999997</v>
      </c>
      <c r="S437" s="65">
        <v>611793.97822949197</v>
      </c>
      <c r="T437" s="11"/>
      <c r="U437" s="66">
        <v>-1.3250176043584401E-2</v>
      </c>
      <c r="V437" s="67">
        <v>2.33719314956033</v>
      </c>
      <c r="W437" s="66">
        <v>1.6854797093401399E-2</v>
      </c>
      <c r="X437" s="67">
        <v>3.9638582579755202</v>
      </c>
      <c r="Y437" s="66">
        <v>-4.9323615840912702E-2</v>
      </c>
      <c r="Z437" s="67">
        <v>12.7515760281385</v>
      </c>
      <c r="AA437" s="66">
        <v>0.113262451439368</v>
      </c>
      <c r="AB437" s="67">
        <v>31.551433295244401</v>
      </c>
      <c r="AC437" s="66">
        <v>7.7614978634301196E-2</v>
      </c>
      <c r="AD437" s="67">
        <v>32.047463123686597</v>
      </c>
      <c r="AE437" s="66">
        <v>9.1091644899279303E-2</v>
      </c>
      <c r="AF437" s="68">
        <v>26.0568521016394</v>
      </c>
      <c r="AG437" s="66">
        <v>-1.9659526250507001E-2</v>
      </c>
      <c r="AH437" s="67">
        <v>-3.8074583609159198</v>
      </c>
      <c r="AI437" s="66">
        <v>-2.8345719424578399E-2</v>
      </c>
      <c r="AJ437" s="67">
        <v>10.8561705385073</v>
      </c>
      <c r="AK437" s="66">
        <v>0.38681877662020298</v>
      </c>
      <c r="AL437" s="66">
        <v>2.05661230520491E-2</v>
      </c>
      <c r="AM437" s="67">
        <v>-85.840725666028405</v>
      </c>
      <c r="AN437" s="11"/>
      <c r="AO437" s="69">
        <v>4.9726242421456797E-2</v>
      </c>
      <c r="AP437" s="69">
        <v>-5.2728094222402398E-2</v>
      </c>
      <c r="AQ437" s="69">
        <v>0.127032711163338</v>
      </c>
      <c r="AR437" s="69">
        <v>-0.109263712372922</v>
      </c>
      <c r="AS437" s="70">
        <v>8</v>
      </c>
      <c r="AT437" s="70">
        <v>4</v>
      </c>
      <c r="AU437" s="70">
        <v>7</v>
      </c>
      <c r="AV437" s="71">
        <v>5</v>
      </c>
      <c r="AW437" s="11"/>
      <c r="AX437" s="72">
        <v>0.18702155158185599</v>
      </c>
      <c r="AY437" s="73">
        <v>0.65542933594861097</v>
      </c>
      <c r="AZ437" s="73">
        <v>0.92942510441116599</v>
      </c>
      <c r="BA437" s="73">
        <v>0.93636842297746603</v>
      </c>
      <c r="BB437" s="64">
        <v>1.9277899073240401E-2</v>
      </c>
      <c r="BC437" s="74">
        <v>-28.5819354075647</v>
      </c>
      <c r="BD437" s="61">
        <v>43882</v>
      </c>
      <c r="BE437" s="61">
        <v>43910</v>
      </c>
      <c r="BF437" s="70"/>
      <c r="BG437" s="61"/>
      <c r="BH437" s="11"/>
    </row>
    <row r="438" spans="1:60" x14ac:dyDescent="0.3">
      <c r="A438" s="11"/>
      <c r="B438" s="56" t="s">
        <v>1506</v>
      </c>
      <c r="C438" s="56" t="s">
        <v>1429</v>
      </c>
      <c r="D438" s="56" t="s">
        <v>1423</v>
      </c>
      <c r="E438" s="57" t="s">
        <v>0</v>
      </c>
      <c r="F438" s="57" t="s">
        <v>1354</v>
      </c>
      <c r="G438" s="58" t="s">
        <v>36</v>
      </c>
      <c r="H438" s="59" t="s">
        <v>66</v>
      </c>
      <c r="I438" s="60" t="s">
        <v>29</v>
      </c>
      <c r="J438" s="60" t="s">
        <v>1430</v>
      </c>
      <c r="K438" s="11"/>
      <c r="L438" s="61">
        <v>44021</v>
      </c>
      <c r="M438" s="62">
        <v>1635.04040000029</v>
      </c>
      <c r="N438" s="63">
        <v>1635.04040000029</v>
      </c>
      <c r="O438" s="63">
        <v>1818.5205000005701</v>
      </c>
      <c r="P438" s="64">
        <f t="shared" si="6"/>
        <v>0.89910473926457102</v>
      </c>
      <c r="Q438" s="61">
        <v>43882</v>
      </c>
      <c r="R438" s="65">
        <v>2428909.1150000002</v>
      </c>
      <c r="S438" s="65">
        <v>2253014.6375976601</v>
      </c>
      <c r="T438" s="11"/>
      <c r="U438" s="66">
        <v>-1.3232377731583299E-2</v>
      </c>
      <c r="V438" s="67">
        <v>2.3389729807604498</v>
      </c>
      <c r="W438" s="66">
        <v>1.7405226533810499E-2</v>
      </c>
      <c r="X438" s="67">
        <v>4.0189012020200598</v>
      </c>
      <c r="Y438" s="66">
        <v>-4.6197604655390002E-2</v>
      </c>
      <c r="Z438" s="67">
        <v>13.064177146690801</v>
      </c>
      <c r="AA438" s="66">
        <v>0.12064512472177701</v>
      </c>
      <c r="AB438" s="67">
        <v>32.289700623485302</v>
      </c>
      <c r="AC438" s="66">
        <v>9.1946064940275393E-2</v>
      </c>
      <c r="AD438" s="67">
        <v>33.480571754276802</v>
      </c>
      <c r="AE438" s="66">
        <v>0.11296491769462599</v>
      </c>
      <c r="AF438" s="68">
        <v>28.244179381174</v>
      </c>
      <c r="AG438" s="66">
        <v>-1.95003077251386E-2</v>
      </c>
      <c r="AH438" s="67">
        <v>-3.7915365083790702</v>
      </c>
      <c r="AI438" s="66">
        <v>-2.4992492329147398E-2</v>
      </c>
      <c r="AJ438" s="67">
        <v>11.1914932480431</v>
      </c>
      <c r="AK438" s="66">
        <v>0.72274536661454503</v>
      </c>
      <c r="AL438" s="66">
        <v>5.6754509740130701E-2</v>
      </c>
      <c r="AM438" s="67">
        <v>91.103670515585705</v>
      </c>
      <c r="AN438" s="11"/>
      <c r="AO438" s="69">
        <v>4.9745198864911799E-2</v>
      </c>
      <c r="AP438" s="69">
        <v>-5.2710994869848898E-2</v>
      </c>
      <c r="AQ438" s="69">
        <v>0.12764423898261201</v>
      </c>
      <c r="AR438" s="69">
        <v>-0.108765450348146</v>
      </c>
      <c r="AS438" s="70">
        <v>8</v>
      </c>
      <c r="AT438" s="70">
        <v>4</v>
      </c>
      <c r="AU438" s="70">
        <v>7</v>
      </c>
      <c r="AV438" s="71">
        <v>5</v>
      </c>
      <c r="AW438" s="11"/>
      <c r="AX438" s="72">
        <v>0.187035390870878</v>
      </c>
      <c r="AY438" s="73">
        <v>0.69308998781798403</v>
      </c>
      <c r="AZ438" s="73">
        <v>0.95491607604526496</v>
      </c>
      <c r="BA438" s="73">
        <v>0.99154681239360798</v>
      </c>
      <c r="BB438" s="64">
        <v>1.9279871410490201E-2</v>
      </c>
      <c r="BC438" s="74">
        <v>-28.545848122215801</v>
      </c>
      <c r="BD438" s="61">
        <v>43882</v>
      </c>
      <c r="BE438" s="61">
        <v>43910</v>
      </c>
      <c r="BF438" s="70"/>
      <c r="BG438" s="61"/>
      <c r="BH438" s="11"/>
    </row>
    <row r="439" spans="1:60" x14ac:dyDescent="0.3">
      <c r="A439" s="11"/>
      <c r="B439" s="56" t="s">
        <v>1509</v>
      </c>
      <c r="C439" s="56" t="s">
        <v>1432</v>
      </c>
      <c r="D439" s="56" t="s">
        <v>1423</v>
      </c>
      <c r="E439" s="57" t="s">
        <v>79</v>
      </c>
      <c r="F439" s="57" t="s">
        <v>1354</v>
      </c>
      <c r="G439" s="58" t="s">
        <v>36</v>
      </c>
      <c r="H439" s="59" t="s">
        <v>66</v>
      </c>
      <c r="I439" s="60" t="s">
        <v>29</v>
      </c>
      <c r="J439" s="60" t="s">
        <v>1433</v>
      </c>
      <c r="K439" s="11"/>
      <c r="L439" s="61">
        <v>44021</v>
      </c>
      <c r="M439" s="62">
        <v>2037.83269999921</v>
      </c>
      <c r="N439" s="63">
        <v>2037.83269999921</v>
      </c>
      <c r="O439" s="63">
        <v>2250.2166999988299</v>
      </c>
      <c r="P439" s="64">
        <f t="shared" si="6"/>
        <v>0.90561620131975273</v>
      </c>
      <c r="Q439" s="61">
        <v>43882</v>
      </c>
      <c r="R439" s="65">
        <v>1161714.943</v>
      </c>
      <c r="S439" s="65">
        <v>1035080.91401563</v>
      </c>
      <c r="T439" s="11"/>
      <c r="U439" s="66">
        <v>-1.3181118310058099E-2</v>
      </c>
      <c r="V439" s="67">
        <v>2.3440989229129601</v>
      </c>
      <c r="W439" s="66">
        <v>1.8991092996657199E-2</v>
      </c>
      <c r="X439" s="67">
        <v>4.1774878483047404</v>
      </c>
      <c r="Y439" s="66">
        <v>-3.71429222113875E-2</v>
      </c>
      <c r="Z439" s="67">
        <v>13.969645391087401</v>
      </c>
      <c r="AA439" s="66">
        <v>0.14217099131754399</v>
      </c>
      <c r="AB439" s="67">
        <v>34.442287283076404</v>
      </c>
      <c r="AC439" s="66">
        <v>0.13426964459722501</v>
      </c>
      <c r="AD439" s="67">
        <v>37.712929719942601</v>
      </c>
      <c r="AE439" s="66">
        <v>0.17840293516928801</v>
      </c>
      <c r="AF439" s="68">
        <v>34.787981128669301</v>
      </c>
      <c r="AG439" s="66">
        <v>-1.9042109846850501E-2</v>
      </c>
      <c r="AH439" s="67">
        <v>-3.7457167205502602</v>
      </c>
      <c r="AI439" s="66">
        <v>-1.52764519407356E-2</v>
      </c>
      <c r="AJ439" s="67">
        <v>12.163097286887901</v>
      </c>
      <c r="AK439" s="66">
        <v>1.0378327000001399</v>
      </c>
      <c r="AL439" s="66">
        <v>9.2157424953329597E-2</v>
      </c>
      <c r="AM439" s="67">
        <v>108.01068874774499</v>
      </c>
      <c r="AN439" s="11"/>
      <c r="AO439" s="69">
        <v>4.9799655280366999E-2</v>
      </c>
      <c r="AP439" s="69">
        <v>-5.2661789353805902E-2</v>
      </c>
      <c r="AQ439" s="69">
        <v>0.129406703141285</v>
      </c>
      <c r="AR439" s="69">
        <v>-0.107330168296321</v>
      </c>
      <c r="AS439" s="70">
        <v>8</v>
      </c>
      <c r="AT439" s="70">
        <v>4</v>
      </c>
      <c r="AU439" s="70">
        <v>7</v>
      </c>
      <c r="AV439" s="71">
        <v>5</v>
      </c>
      <c r="AW439" s="11"/>
      <c r="AX439" s="72">
        <v>0.18707690375129499</v>
      </c>
      <c r="AY439" s="73">
        <v>0.80281557568378004</v>
      </c>
      <c r="AZ439" s="73">
        <v>1.0291847563585199</v>
      </c>
      <c r="BA439" s="73">
        <v>1.15312394708963</v>
      </c>
      <c r="BB439" s="64">
        <v>1.92857229478977E-2</v>
      </c>
      <c r="BC439" s="74">
        <v>-28.441918504977401</v>
      </c>
      <c r="BD439" s="61">
        <v>43882</v>
      </c>
      <c r="BE439" s="61">
        <v>43910</v>
      </c>
      <c r="BF439" s="70"/>
      <c r="BG439" s="61"/>
      <c r="BH439" s="11"/>
    </row>
    <row r="440" spans="1:60" x14ac:dyDescent="0.3">
      <c r="A440" s="11"/>
      <c r="B440" s="56" t="s">
        <v>1512</v>
      </c>
      <c r="C440" s="56" t="s">
        <v>1435</v>
      </c>
      <c r="D440" s="56" t="s">
        <v>1423</v>
      </c>
      <c r="E440" s="57" t="s">
        <v>1360</v>
      </c>
      <c r="F440" s="57" t="s">
        <v>1354</v>
      </c>
      <c r="G440" s="58" t="s">
        <v>36</v>
      </c>
      <c r="H440" s="59" t="s">
        <v>66</v>
      </c>
      <c r="I440" s="60" t="s">
        <v>29</v>
      </c>
      <c r="J440" s="60" t="s">
        <v>1436</v>
      </c>
      <c r="K440" s="11"/>
      <c r="L440" s="61">
        <v>44021</v>
      </c>
      <c r="M440" s="62">
        <v>1776.4320999998599</v>
      </c>
      <c r="N440" s="63">
        <v>1776.4320999998599</v>
      </c>
      <c r="O440" s="63">
        <v>1969.63509999961</v>
      </c>
      <c r="P440" s="64">
        <f t="shared" si="6"/>
        <v>0.90190924197086642</v>
      </c>
      <c r="Q440" s="61">
        <v>43882</v>
      </c>
      <c r="R440" s="65">
        <v>505250.54200000002</v>
      </c>
      <c r="S440" s="65">
        <v>437978.75188525399</v>
      </c>
      <c r="T440" s="11"/>
      <c r="U440" s="66">
        <v>-1.32102671832399E-2</v>
      </c>
      <c r="V440" s="67">
        <v>2.3411840355947802</v>
      </c>
      <c r="W440" s="66">
        <v>1.80893861052027E-2</v>
      </c>
      <c r="X440" s="67">
        <v>4.0873171591592801</v>
      </c>
      <c r="Y440" s="66">
        <v>-4.2300143879401703E-2</v>
      </c>
      <c r="Z440" s="67">
        <v>13.453923224282301</v>
      </c>
      <c r="AA440" s="66">
        <v>0.129884863734333</v>
      </c>
      <c r="AB440" s="67">
        <v>33.213674524740803</v>
      </c>
      <c r="AC440" s="66">
        <v>0.11001517526528901</v>
      </c>
      <c r="AD440" s="67">
        <v>35.287482786749003</v>
      </c>
      <c r="AE440" s="66">
        <v>0.14074960870129899</v>
      </c>
      <c r="AF440" s="68">
        <v>31.022648481855899</v>
      </c>
      <c r="AG440" s="66">
        <v>-1.9302563596284E-2</v>
      </c>
      <c r="AH440" s="67">
        <v>-3.7717620954936102</v>
      </c>
      <c r="AI440" s="66">
        <v>-2.0810919712857898E-2</v>
      </c>
      <c r="AJ440" s="67">
        <v>11.6096505096793</v>
      </c>
      <c r="AK440" s="66">
        <v>0.776432100000093</v>
      </c>
      <c r="AL440" s="66">
        <v>4.4897714575199602E-2</v>
      </c>
      <c r="AM440" s="67">
        <v>48.1856611355906</v>
      </c>
      <c r="AN440" s="11"/>
      <c r="AO440" s="69">
        <v>4.9768667677199098E-2</v>
      </c>
      <c r="AP440" s="69">
        <v>-5.2689747757540303E-2</v>
      </c>
      <c r="AQ440" s="69">
        <v>0.12840455544937901</v>
      </c>
      <c r="AR440" s="69">
        <v>-0.108146317701612</v>
      </c>
      <c r="AS440" s="70">
        <v>8</v>
      </c>
      <c r="AT440" s="70">
        <v>4</v>
      </c>
      <c r="AU440" s="70">
        <v>7</v>
      </c>
      <c r="AV440" s="71">
        <v>5</v>
      </c>
      <c r="AW440" s="11"/>
      <c r="AX440" s="72">
        <v>0.18705301144625999</v>
      </c>
      <c r="AY440" s="73">
        <v>0.74020443087556498</v>
      </c>
      <c r="AZ440" s="73">
        <v>0.98680569771659099</v>
      </c>
      <c r="BA440" s="73">
        <v>1.06077786566493</v>
      </c>
      <c r="BB440" s="64">
        <v>1.9282366008719701E-2</v>
      </c>
      <c r="BC440" s="74">
        <v>-28.5010152388422</v>
      </c>
      <c r="BD440" s="61">
        <v>43882</v>
      </c>
      <c r="BE440" s="61">
        <v>43910</v>
      </c>
      <c r="BF440" s="70"/>
      <c r="BG440" s="61"/>
      <c r="BH440" s="11"/>
    </row>
    <row r="441" spans="1:60" x14ac:dyDescent="0.3">
      <c r="A441" s="11"/>
      <c r="B441" s="56" t="s">
        <v>1515</v>
      </c>
      <c r="C441" s="56" t="s">
        <v>1438</v>
      </c>
      <c r="D441" s="56" t="s">
        <v>1423</v>
      </c>
      <c r="E441" s="57" t="s">
        <v>1364</v>
      </c>
      <c r="F441" s="57" t="s">
        <v>1354</v>
      </c>
      <c r="G441" s="58" t="s">
        <v>36</v>
      </c>
      <c r="H441" s="59" t="s">
        <v>66</v>
      </c>
      <c r="I441" s="60" t="s">
        <v>29</v>
      </c>
      <c r="J441" s="60" t="s">
        <v>1</v>
      </c>
      <c r="K441" s="11"/>
      <c r="L441" s="61">
        <v>44021</v>
      </c>
      <c r="M441" s="62">
        <v>1004.95679999981</v>
      </c>
      <c r="N441" s="63">
        <v>1004.95679999981</v>
      </c>
      <c r="O441" s="63"/>
      <c r="P441" s="64" t="str">
        <f t="shared" si="6"/>
        <v/>
      </c>
      <c r="Q441" s="61"/>
      <c r="R441" s="65">
        <v>50247.839999999997</v>
      </c>
      <c r="S441" s="65"/>
      <c r="T441" s="11"/>
      <c r="U441" s="66">
        <v>-1.3129865024893699E-2</v>
      </c>
      <c r="V441" s="67">
        <v>2.3492242514293999</v>
      </c>
      <c r="W441" s="66">
        <v>2.05794215526112E-2</v>
      </c>
      <c r="X441" s="67">
        <v>4.3363207039001299</v>
      </c>
      <c r="Y441" s="66"/>
      <c r="Z441" s="67"/>
      <c r="AA441" s="66"/>
      <c r="AB441" s="67"/>
      <c r="AC441" s="66"/>
      <c r="AD441" s="67"/>
      <c r="AE441" s="66"/>
      <c r="AF441" s="68"/>
      <c r="AG441" s="66">
        <v>-1.8583553039206901E-2</v>
      </c>
      <c r="AH441" s="67">
        <v>-3.6998610397859002</v>
      </c>
      <c r="AI441" s="66"/>
      <c r="AJ441" s="67"/>
      <c r="AK441" s="66">
        <v>4.9567999994906096E-3</v>
      </c>
      <c r="AL441" s="66">
        <v>8.3414508990244905E-3</v>
      </c>
      <c r="AM441" s="67">
        <v>16.7607877791161</v>
      </c>
      <c r="AN441" s="11"/>
      <c r="AO441" s="69">
        <v>4.9854193048304303E-2</v>
      </c>
      <c r="AP441" s="69">
        <v>-5.2612582353540299E-2</v>
      </c>
      <c r="AQ441" s="69">
        <v>6.1958100000992999E-2</v>
      </c>
      <c r="AR441" s="69">
        <v>-0.105892423045589</v>
      </c>
      <c r="AS441" s="70"/>
      <c r="AT441" s="70"/>
      <c r="AU441" s="70"/>
      <c r="AV441" s="71"/>
      <c r="AW441" s="11"/>
      <c r="AX441" s="72"/>
      <c r="AY441" s="73"/>
      <c r="AZ441" s="73"/>
      <c r="BA441" s="73"/>
      <c r="BB441" s="64"/>
      <c r="BC441" s="74">
        <v>-28.337816192186398</v>
      </c>
      <c r="BD441" s="61">
        <v>43882</v>
      </c>
      <c r="BE441" s="61">
        <v>43910</v>
      </c>
      <c r="BF441" s="70"/>
      <c r="BG441" s="61"/>
      <c r="BH441" s="11"/>
    </row>
    <row r="442" spans="1:60" x14ac:dyDescent="0.3">
      <c r="A442" s="11"/>
      <c r="B442" s="56" t="s">
        <v>1517</v>
      </c>
      <c r="C442" s="56" t="s">
        <v>1440</v>
      </c>
      <c r="D442" s="56" t="s">
        <v>1423</v>
      </c>
      <c r="E442" s="57" t="s">
        <v>1367</v>
      </c>
      <c r="F442" s="57" t="s">
        <v>1354</v>
      </c>
      <c r="G442" s="58" t="s">
        <v>36</v>
      </c>
      <c r="H442" s="59" t="s">
        <v>66</v>
      </c>
      <c r="I442" s="60" t="s">
        <v>29</v>
      </c>
      <c r="J442" s="60" t="s">
        <v>1441</v>
      </c>
      <c r="K442" s="11"/>
      <c r="L442" s="61">
        <v>44021</v>
      </c>
      <c r="M442" s="62">
        <v>1414.0291000008599</v>
      </c>
      <c r="N442" s="63">
        <v>1414.0291000008599</v>
      </c>
      <c r="O442" s="63">
        <v>1571.33479999937</v>
      </c>
      <c r="P442" s="64">
        <f t="shared" si="6"/>
        <v>0.89989039891525779</v>
      </c>
      <c r="Q442" s="61">
        <v>43882</v>
      </c>
      <c r="R442" s="65">
        <v>110499.68399999999</v>
      </c>
      <c r="S442" s="65">
        <v>101645.604471313</v>
      </c>
      <c r="T442" s="11"/>
      <c r="U442" s="66">
        <v>-1.3226126581685101E-2</v>
      </c>
      <c r="V442" s="67">
        <v>2.3395980957502598</v>
      </c>
      <c r="W442" s="66">
        <v>1.7597233229025702E-2</v>
      </c>
      <c r="X442" s="67">
        <v>4.0381018715415804</v>
      </c>
      <c r="Y442" s="66">
        <v>-4.5105930958961801E-2</v>
      </c>
      <c r="Z442" s="67">
        <v>13.173344516326299</v>
      </c>
      <c r="AA442" s="66">
        <v>0.12322939121077101</v>
      </c>
      <c r="AB442" s="67">
        <v>32.5481272723991</v>
      </c>
      <c r="AC442" s="66">
        <v>9.6984123771108002E-2</v>
      </c>
      <c r="AD442" s="67">
        <v>33.984377637330901</v>
      </c>
      <c r="AE442" s="66">
        <v>0.120688716411678</v>
      </c>
      <c r="AF442" s="68">
        <v>29.016559252893799</v>
      </c>
      <c r="AG442" s="66">
        <v>-1.9444827188635799E-2</v>
      </c>
      <c r="AH442" s="67">
        <v>-3.7859884547287899</v>
      </c>
      <c r="AI442" s="66">
        <v>-2.3821374861654501E-2</v>
      </c>
      <c r="AJ442" s="67">
        <v>11.3086049948033</v>
      </c>
      <c r="AK442" s="66">
        <v>0.41402910000062498</v>
      </c>
      <c r="AL442" s="66">
        <v>2.33649925648933E-2</v>
      </c>
      <c r="AM442" s="67">
        <v>-54.211950668948703</v>
      </c>
      <c r="AN442" s="11"/>
      <c r="AO442" s="69">
        <v>4.97517694038834E-2</v>
      </c>
      <c r="AP442" s="69">
        <v>-5.27050463797787E-2</v>
      </c>
      <c r="AQ442" s="69">
        <v>0.12785763799009101</v>
      </c>
      <c r="AR442" s="69">
        <v>-0.108591872765828</v>
      </c>
      <c r="AS442" s="70">
        <v>8</v>
      </c>
      <c r="AT442" s="70">
        <v>4</v>
      </c>
      <c r="AU442" s="70">
        <v>7</v>
      </c>
      <c r="AV442" s="71">
        <v>5</v>
      </c>
      <c r="AW442" s="11"/>
      <c r="AX442" s="72">
        <v>0.187040320990491</v>
      </c>
      <c r="AY442" s="73">
        <v>0.70626994601661897</v>
      </c>
      <c r="AZ442" s="73">
        <v>0.96383720664653105</v>
      </c>
      <c r="BA442" s="73">
        <v>1.01089122389203</v>
      </c>
      <c r="BB442" s="64">
        <v>1.9280569748407299E-2</v>
      </c>
      <c r="BC442" s="74">
        <v>-28.533289022772799</v>
      </c>
      <c r="BD442" s="61">
        <v>43882</v>
      </c>
      <c r="BE442" s="61">
        <v>43910</v>
      </c>
      <c r="BF442" s="70"/>
      <c r="BG442" s="61"/>
      <c r="BH442" s="11"/>
    </row>
    <row r="443" spans="1:60" x14ac:dyDescent="0.3">
      <c r="A443" s="11"/>
      <c r="B443" s="56" t="s">
        <v>1520</v>
      </c>
      <c r="C443" s="56" t="s">
        <v>1443</v>
      </c>
      <c r="D443" s="56" t="s">
        <v>1423</v>
      </c>
      <c r="E443" s="57" t="s">
        <v>697</v>
      </c>
      <c r="F443" s="57" t="s">
        <v>1354</v>
      </c>
      <c r="G443" s="58" t="s">
        <v>36</v>
      </c>
      <c r="H443" s="59" t="s">
        <v>66</v>
      </c>
      <c r="I443" s="60" t="s">
        <v>29</v>
      </c>
      <c r="J443" s="60" t="s">
        <v>1444</v>
      </c>
      <c r="K443" s="11"/>
      <c r="L443" s="61">
        <v>44021</v>
      </c>
      <c r="M443" s="62">
        <v>999.15899999998499</v>
      </c>
      <c r="N443" s="63">
        <v>999.15899999998499</v>
      </c>
      <c r="O443" s="63">
        <v>1118.0565000008801</v>
      </c>
      <c r="P443" s="64">
        <f t="shared" si="6"/>
        <v>0.89365698423934614</v>
      </c>
      <c r="Q443" s="61">
        <v>43882</v>
      </c>
      <c r="R443" s="65">
        <v>2633418.5120000001</v>
      </c>
      <c r="S443" s="65">
        <v>1974354.99041016</v>
      </c>
      <c r="T443" s="11"/>
      <c r="U443" s="66">
        <v>-1.32755047443425E-2</v>
      </c>
      <c r="V443" s="67">
        <v>2.3346602794845199</v>
      </c>
      <c r="W443" s="66">
        <v>1.6071716943770301E-2</v>
      </c>
      <c r="X443" s="67">
        <v>3.8855502430123998</v>
      </c>
      <c r="Y443" s="66">
        <v>-5.3757080421783003E-2</v>
      </c>
      <c r="Z443" s="67">
        <v>12.308229570044199</v>
      </c>
      <c r="AA443" s="66">
        <v>0.10283205028463301</v>
      </c>
      <c r="AB443" s="67">
        <v>30.508393179770799</v>
      </c>
      <c r="AC443" s="66">
        <v>5.5562451832884101E-2</v>
      </c>
      <c r="AD443" s="67">
        <v>29.8422104435158</v>
      </c>
      <c r="AE443" s="66">
        <v>5.6051225237752099E-2</v>
      </c>
      <c r="AF443" s="68">
        <v>22.552810135501201</v>
      </c>
      <c r="AG443" s="66">
        <v>-1.9885987424459E-2</v>
      </c>
      <c r="AH443" s="67">
        <v>-3.8301044783111098</v>
      </c>
      <c r="AI443" s="66">
        <v>-3.3100630562330501E-2</v>
      </c>
      <c r="AJ443" s="67">
        <v>10.3806794247357</v>
      </c>
      <c r="AK443" s="66">
        <v>-8.4100000003672903E-4</v>
      </c>
      <c r="AL443" s="66">
        <v>-6.4305231717298698E-5</v>
      </c>
      <c r="AM443" s="67">
        <v>-29.541648864426001</v>
      </c>
      <c r="AN443" s="11"/>
      <c r="AO443" s="69">
        <v>4.9699311697622803E-2</v>
      </c>
      <c r="AP443" s="69">
        <v>-5.27524304343387E-2</v>
      </c>
      <c r="AQ443" s="69">
        <v>0.12616230390820399</v>
      </c>
      <c r="AR443" s="69">
        <v>-0.109972827451274</v>
      </c>
      <c r="AS443" s="70">
        <v>7</v>
      </c>
      <c r="AT443" s="70">
        <v>5</v>
      </c>
      <c r="AU443" s="70">
        <v>7</v>
      </c>
      <c r="AV443" s="71">
        <v>5</v>
      </c>
      <c r="AW443" s="11"/>
      <c r="AX443" s="72">
        <v>0.187002279872831</v>
      </c>
      <c r="AY443" s="73">
        <v>0.60219553144543203</v>
      </c>
      <c r="AZ443" s="73">
        <v>0.89339353537889099</v>
      </c>
      <c r="BA443" s="73">
        <v>0.85861916802969096</v>
      </c>
      <c r="BB443" s="64">
        <v>1.92751359363501E-2</v>
      </c>
      <c r="BC443" s="74">
        <v>-28.633293576916898</v>
      </c>
      <c r="BD443" s="61">
        <v>43882</v>
      </c>
      <c r="BE443" s="61">
        <v>43910</v>
      </c>
      <c r="BF443" s="70"/>
      <c r="BG443" s="61"/>
      <c r="BH443" s="11"/>
    </row>
    <row r="444" spans="1:60" x14ac:dyDescent="0.3">
      <c r="A444" s="11"/>
      <c r="B444" s="56" t="s">
        <v>1523</v>
      </c>
      <c r="C444" s="56" t="s">
        <v>1446</v>
      </c>
      <c r="D444" s="56" t="s">
        <v>1423</v>
      </c>
      <c r="E444" s="57" t="s">
        <v>1373</v>
      </c>
      <c r="F444" s="57" t="s">
        <v>1354</v>
      </c>
      <c r="G444" s="58" t="s">
        <v>36</v>
      </c>
      <c r="H444" s="59" t="s">
        <v>66</v>
      </c>
      <c r="I444" s="60" t="s">
        <v>29</v>
      </c>
      <c r="J444" s="60" t="s">
        <v>1447</v>
      </c>
      <c r="K444" s="11"/>
      <c r="L444" s="61">
        <v>44021</v>
      </c>
      <c r="M444" s="62">
        <v>895.96690000034903</v>
      </c>
      <c r="N444" s="63">
        <v>895.96690000034903</v>
      </c>
      <c r="O444" s="63">
        <v>895.96690000034903</v>
      </c>
      <c r="P444" s="64">
        <f t="shared" si="6"/>
        <v>1</v>
      </c>
      <c r="Q444" s="61">
        <v>44021</v>
      </c>
      <c r="R444" s="65">
        <v>0</v>
      </c>
      <c r="S444" s="65">
        <v>0</v>
      </c>
      <c r="T444" s="11"/>
      <c r="U444" s="66">
        <v>0</v>
      </c>
      <c r="V444" s="67">
        <v>3.66221075391877</v>
      </c>
      <c r="W444" s="66">
        <v>0</v>
      </c>
      <c r="X444" s="67">
        <v>2.27837854863537</v>
      </c>
      <c r="Y444" s="66">
        <v>0</v>
      </c>
      <c r="Z444" s="67">
        <v>17.6839376122225</v>
      </c>
      <c r="AA444" s="66">
        <v>0</v>
      </c>
      <c r="AB444" s="67">
        <v>20.225188151293001</v>
      </c>
      <c r="AC444" s="66">
        <v>0</v>
      </c>
      <c r="AD444" s="67">
        <v>24.2859652602347</v>
      </c>
      <c r="AE444" s="66">
        <v>0</v>
      </c>
      <c r="AF444" s="68">
        <v>16.947687611711402</v>
      </c>
      <c r="AG444" s="66">
        <v>0</v>
      </c>
      <c r="AH444" s="67">
        <v>-1.84150573586521</v>
      </c>
      <c r="AI444" s="66">
        <v>0</v>
      </c>
      <c r="AJ444" s="67">
        <v>13.6907424809615</v>
      </c>
      <c r="AK444" s="66">
        <v>-0.104033099999506</v>
      </c>
      <c r="AL444" s="66">
        <v>-2.3264776392352401E-2</v>
      </c>
      <c r="AM444" s="67">
        <v>-21.944084567192501</v>
      </c>
      <c r="AN444" s="11"/>
      <c r="AO444" s="69">
        <v>0</v>
      </c>
      <c r="AP444" s="69">
        <v>0</v>
      </c>
      <c r="AQ444" s="69">
        <v>0</v>
      </c>
      <c r="AR444" s="69">
        <v>0</v>
      </c>
      <c r="AS444" s="70">
        <v>0</v>
      </c>
      <c r="AT444" s="70">
        <v>0</v>
      </c>
      <c r="AU444" s="70">
        <v>7</v>
      </c>
      <c r="AV444" s="71">
        <v>5</v>
      </c>
      <c r="AW444" s="11"/>
      <c r="AX444" s="72">
        <v>0</v>
      </c>
      <c r="AY444" s="73">
        <v>-114.986466212431</v>
      </c>
      <c r="AZ444" s="73">
        <v>0.42543970922542901</v>
      </c>
      <c r="BA444" s="73">
        <v>-15.9635556657158</v>
      </c>
      <c r="BB444" s="64">
        <v>0</v>
      </c>
      <c r="BC444" s="74">
        <v>0</v>
      </c>
      <c r="BD444" s="61">
        <v>43656</v>
      </c>
      <c r="BE444" s="61"/>
      <c r="BF444" s="70"/>
      <c r="BG444" s="61"/>
      <c r="BH444" s="11"/>
    </row>
    <row r="445" spans="1:60" x14ac:dyDescent="0.3">
      <c r="A445" s="11"/>
      <c r="B445" s="56" t="s">
        <v>1526</v>
      </c>
      <c r="C445" s="56" t="s">
        <v>1449</v>
      </c>
      <c r="D445" s="56" t="s">
        <v>1450</v>
      </c>
      <c r="E445" s="57" t="s">
        <v>73</v>
      </c>
      <c r="F445" s="57" t="s">
        <v>1354</v>
      </c>
      <c r="G445" s="58" t="s">
        <v>36</v>
      </c>
      <c r="H445" s="59" t="s">
        <v>830</v>
      </c>
      <c r="I445" s="60" t="s">
        <v>29</v>
      </c>
      <c r="J445" s="60" t="s">
        <v>1451</v>
      </c>
      <c r="K445" s="11"/>
      <c r="L445" s="61">
        <v>44021</v>
      </c>
      <c r="M445" s="62">
        <v>611.87409999966599</v>
      </c>
      <c r="N445" s="63">
        <v>611.87409999966599</v>
      </c>
      <c r="O445" s="63">
        <v>901.64950000029103</v>
      </c>
      <c r="P445" s="64">
        <f t="shared" si="6"/>
        <v>0.67861635812970389</v>
      </c>
      <c r="Q445" s="61">
        <v>43843</v>
      </c>
      <c r="R445" s="65">
        <v>249752.03</v>
      </c>
      <c r="S445" s="65">
        <v>224689.87128735401</v>
      </c>
      <c r="T445" s="11"/>
      <c r="U445" s="66">
        <v>-1.1802028387137399E-2</v>
      </c>
      <c r="V445" s="67">
        <v>2.4820079152050298</v>
      </c>
      <c r="W445" s="66">
        <v>-3.1350338005722699E-2</v>
      </c>
      <c r="X445" s="67">
        <v>-0.85665525193689995</v>
      </c>
      <c r="Y445" s="66">
        <v>-0.310771900561231</v>
      </c>
      <c r="Z445" s="67">
        <v>-13.3932524439006</v>
      </c>
      <c r="AA445" s="66">
        <v>-0.25804564661491902</v>
      </c>
      <c r="AB445" s="67">
        <v>-5.5793765101989301</v>
      </c>
      <c r="AC445" s="66">
        <v>-0.28411111009801998</v>
      </c>
      <c r="AD445" s="67">
        <v>-4.1251457495673103</v>
      </c>
      <c r="AE445" s="66">
        <v>-0.252038857976149</v>
      </c>
      <c r="AF445" s="68">
        <v>-8.2561981859034894</v>
      </c>
      <c r="AG445" s="66">
        <v>1.1605707641138001E-3</v>
      </c>
      <c r="AH445" s="67">
        <v>-1.7254486594538301</v>
      </c>
      <c r="AI445" s="66">
        <v>-0.29381381725222999</v>
      </c>
      <c r="AJ445" s="67">
        <v>-15.690639244261501</v>
      </c>
      <c r="AK445" s="66">
        <v>-0.38812589999986802</v>
      </c>
      <c r="AL445" s="66">
        <v>-3.7004227350735198E-2</v>
      </c>
      <c r="AM445" s="67">
        <v>-62.798913089442102</v>
      </c>
      <c r="AN445" s="11"/>
      <c r="AO445" s="69">
        <v>8.6287878839357304E-2</v>
      </c>
      <c r="AP445" s="69">
        <v>-0.116012155933277</v>
      </c>
      <c r="AQ445" s="69">
        <v>6.6500612418167293E-2</v>
      </c>
      <c r="AR445" s="69">
        <v>-0.317479995506874</v>
      </c>
      <c r="AS445" s="70">
        <v>9</v>
      </c>
      <c r="AT445" s="70">
        <v>3</v>
      </c>
      <c r="AU445" s="70">
        <v>5</v>
      </c>
      <c r="AV445" s="71">
        <v>7</v>
      </c>
      <c r="AW445" s="11"/>
      <c r="AX445" s="72">
        <v>0.38731289023766302</v>
      </c>
      <c r="AY445" s="73">
        <v>-0.54540532648752604</v>
      </c>
      <c r="AZ445" s="73">
        <v>-0.228075021847644</v>
      </c>
      <c r="BA445" s="73">
        <v>-0.71320087987260194</v>
      </c>
      <c r="BB445" s="64">
        <v>3.9343868849573499E-2</v>
      </c>
      <c r="BC445" s="74">
        <v>-47.1757262661704</v>
      </c>
      <c r="BD445" s="61">
        <v>43843</v>
      </c>
      <c r="BE445" s="61">
        <v>43913</v>
      </c>
      <c r="BF445" s="70"/>
      <c r="BG445" s="61"/>
      <c r="BH445" s="11"/>
    </row>
    <row r="446" spans="1:60" x14ac:dyDescent="0.3">
      <c r="A446" s="11"/>
      <c r="B446" s="56" t="s">
        <v>1531</v>
      </c>
      <c r="C446" s="56" t="s">
        <v>1453</v>
      </c>
      <c r="D446" s="56" t="s">
        <v>1450</v>
      </c>
      <c r="E446" s="57" t="s">
        <v>690</v>
      </c>
      <c r="F446" s="57" t="s">
        <v>1354</v>
      </c>
      <c r="G446" s="58" t="s">
        <v>36</v>
      </c>
      <c r="H446" s="59" t="s">
        <v>830</v>
      </c>
      <c r="I446" s="60" t="s">
        <v>29</v>
      </c>
      <c r="J446" s="60" t="s">
        <v>1454</v>
      </c>
      <c r="K446" s="11"/>
      <c r="L446" s="61">
        <v>44021</v>
      </c>
      <c r="M446" s="62">
        <v>443.39559999993099</v>
      </c>
      <c r="N446" s="63">
        <v>443.39559999993099</v>
      </c>
      <c r="O446" s="63">
        <v>661.567400000058</v>
      </c>
      <c r="P446" s="64">
        <f t="shared" si="6"/>
        <v>0.67021984456896166</v>
      </c>
      <c r="Q446" s="61">
        <v>43843</v>
      </c>
      <c r="R446" s="65">
        <v>397808.50199999998</v>
      </c>
      <c r="S446" s="65">
        <v>420292.104885254</v>
      </c>
      <c r="T446" s="11"/>
      <c r="U446" s="66">
        <v>-1.1871036525008099E-2</v>
      </c>
      <c r="V446" s="67">
        <v>2.4751071014179602</v>
      </c>
      <c r="W446" s="66">
        <v>-3.3380531166585597E-2</v>
      </c>
      <c r="X446" s="67">
        <v>-1.0596745680231801</v>
      </c>
      <c r="Y446" s="66">
        <v>-0.31949012514174702</v>
      </c>
      <c r="Z446" s="67">
        <v>-14.2650749019522</v>
      </c>
      <c r="AA446" s="66">
        <v>-0.27682427128369502</v>
      </c>
      <c r="AB446" s="67">
        <v>-7.4572389770764902</v>
      </c>
      <c r="AC446" s="66">
        <v>-0.31986862320714898</v>
      </c>
      <c r="AD446" s="67">
        <v>-7.7008970604801998</v>
      </c>
      <c r="AE446" s="66">
        <v>-0.30745840648247402</v>
      </c>
      <c r="AF446" s="68">
        <v>-13.798153036536</v>
      </c>
      <c r="AG446" s="66">
        <v>5.3073334129294402E-4</v>
      </c>
      <c r="AH446" s="67">
        <v>-1.7884324017359201</v>
      </c>
      <c r="AI446" s="66">
        <v>-0.303185185638431</v>
      </c>
      <c r="AJ446" s="67">
        <v>-16.627776082896201</v>
      </c>
      <c r="AK446" s="66">
        <v>-0.55660440000065103</v>
      </c>
      <c r="AL446" s="66">
        <v>-6.0518921591210501E-2</v>
      </c>
      <c r="AM446" s="67">
        <v>-79.646763089462198</v>
      </c>
      <c r="AN446" s="11"/>
      <c r="AO446" s="69">
        <v>8.6211832745902897E-2</v>
      </c>
      <c r="AP446" s="69">
        <v>-0.116073916468013</v>
      </c>
      <c r="AQ446" s="69">
        <v>6.4184210859821206E-2</v>
      </c>
      <c r="AR446" s="69">
        <v>-0.31895852478279302</v>
      </c>
      <c r="AS446" s="70">
        <v>9</v>
      </c>
      <c r="AT446" s="70">
        <v>3</v>
      </c>
      <c r="AU446" s="70">
        <v>5</v>
      </c>
      <c r="AV446" s="71">
        <v>7</v>
      </c>
      <c r="AW446" s="11"/>
      <c r="AX446" s="72">
        <v>0.38738346808531798</v>
      </c>
      <c r="AY446" s="73">
        <v>-0.594386686219877</v>
      </c>
      <c r="AZ446" s="73">
        <v>-0.29680979083377701</v>
      </c>
      <c r="BA446" s="73">
        <v>-0.77553733997774499</v>
      </c>
      <c r="BB446" s="64">
        <v>3.9346708976554498E-2</v>
      </c>
      <c r="BC446" s="74">
        <v>-47.4337459796225</v>
      </c>
      <c r="BD446" s="61">
        <v>43843</v>
      </c>
      <c r="BE446" s="61">
        <v>43913</v>
      </c>
      <c r="BF446" s="70"/>
      <c r="BG446" s="61"/>
      <c r="BH446" s="11"/>
    </row>
    <row r="447" spans="1:60" x14ac:dyDescent="0.3">
      <c r="A447" s="11"/>
      <c r="B447" s="56" t="s">
        <v>1534</v>
      </c>
      <c r="C447" s="56" t="s">
        <v>1456</v>
      </c>
      <c r="D447" s="56" t="s">
        <v>1450</v>
      </c>
      <c r="E447" s="57" t="s">
        <v>0</v>
      </c>
      <c r="F447" s="57" t="s">
        <v>1354</v>
      </c>
      <c r="G447" s="58" t="s">
        <v>36</v>
      </c>
      <c r="H447" s="59" t="s">
        <v>830</v>
      </c>
      <c r="I447" s="60" t="s">
        <v>29</v>
      </c>
      <c r="J447" s="60" t="s">
        <v>1457</v>
      </c>
      <c r="K447" s="11"/>
      <c r="L447" s="61">
        <v>44021</v>
      </c>
      <c r="M447" s="62">
        <v>554.14030000008597</v>
      </c>
      <c r="N447" s="63">
        <v>554.14030000008597</v>
      </c>
      <c r="O447" s="63">
        <v>824.15529999975104</v>
      </c>
      <c r="P447" s="64">
        <f t="shared" si="6"/>
        <v>0.67237364123030374</v>
      </c>
      <c r="Q447" s="61">
        <v>43843</v>
      </c>
      <c r="R447" s="65">
        <v>746169.67</v>
      </c>
      <c r="S447" s="65">
        <v>956539.44088867202</v>
      </c>
      <c r="T447" s="11"/>
      <c r="U447" s="66">
        <v>-1.1853331252496E-2</v>
      </c>
      <c r="V447" s="67">
        <v>2.4768776286691701</v>
      </c>
      <c r="W447" s="66">
        <v>-3.2858093548384197E-2</v>
      </c>
      <c r="X447" s="67">
        <v>-1.0074308062030499</v>
      </c>
      <c r="Y447" s="66">
        <v>-0.31725405530334699</v>
      </c>
      <c r="Z447" s="67">
        <v>-14.0414679181122</v>
      </c>
      <c r="AA447" s="66">
        <v>-0.27202913983725002</v>
      </c>
      <c r="AB447" s="67">
        <v>-6.9777258324320401</v>
      </c>
      <c r="AC447" s="66">
        <v>-0.310824859391723</v>
      </c>
      <c r="AD447" s="67">
        <v>-6.7965206789376698</v>
      </c>
      <c r="AE447" s="66">
        <v>-0.29357620510389099</v>
      </c>
      <c r="AF447" s="68">
        <v>-12.409932898677701</v>
      </c>
      <c r="AG447" s="66">
        <v>6.9308441561588595E-4</v>
      </c>
      <c r="AH447" s="67">
        <v>-1.7721972943036199</v>
      </c>
      <c r="AI447" s="66">
        <v>-0.30078204257180902</v>
      </c>
      <c r="AJ447" s="67">
        <v>-16.387461776234002</v>
      </c>
      <c r="AK447" s="66">
        <v>-0.47715214417083202</v>
      </c>
      <c r="AL447" s="66">
        <v>-6.3693852263895706E-2</v>
      </c>
      <c r="AM447" s="67">
        <v>-28.886080562922899</v>
      </c>
      <c r="AN447" s="11"/>
      <c r="AO447" s="69">
        <v>8.6231514023966199E-2</v>
      </c>
      <c r="AP447" s="69">
        <v>-0.116058053121378</v>
      </c>
      <c r="AQ447" s="69">
        <v>6.47810734390077E-2</v>
      </c>
      <c r="AR447" s="69">
        <v>-0.31857772862364098</v>
      </c>
      <c r="AS447" s="70">
        <v>9</v>
      </c>
      <c r="AT447" s="70">
        <v>3</v>
      </c>
      <c r="AU447" s="70">
        <v>5</v>
      </c>
      <c r="AV447" s="71">
        <v>7</v>
      </c>
      <c r="AW447" s="11"/>
      <c r="AX447" s="72">
        <v>0.38736521901097098</v>
      </c>
      <c r="AY447" s="73">
        <v>-0.58187679961793004</v>
      </c>
      <c r="AZ447" s="73">
        <v>-0.279252701614496</v>
      </c>
      <c r="BA447" s="73">
        <v>-0.75964698557254495</v>
      </c>
      <c r="BB447" s="64">
        <v>3.9345969667301701E-2</v>
      </c>
      <c r="BC447" s="74">
        <v>-47.3673833074863</v>
      </c>
      <c r="BD447" s="61">
        <v>43843</v>
      </c>
      <c r="BE447" s="61">
        <v>43913</v>
      </c>
      <c r="BF447" s="70"/>
      <c r="BG447" s="61"/>
      <c r="BH447" s="11"/>
    </row>
    <row r="448" spans="1:60" x14ac:dyDescent="0.3">
      <c r="A448" s="11"/>
      <c r="B448" s="56" t="s">
        <v>1536</v>
      </c>
      <c r="C448" s="56" t="s">
        <v>1459</v>
      </c>
      <c r="D448" s="56" t="s">
        <v>1450</v>
      </c>
      <c r="E448" s="57" t="s">
        <v>79</v>
      </c>
      <c r="F448" s="57" t="s">
        <v>1354</v>
      </c>
      <c r="G448" s="58" t="s">
        <v>36</v>
      </c>
      <c r="H448" s="59" t="s">
        <v>830</v>
      </c>
      <c r="I448" s="60" t="s">
        <v>29</v>
      </c>
      <c r="J448" s="60" t="s">
        <v>1460</v>
      </c>
      <c r="K448" s="11"/>
      <c r="L448" s="61">
        <v>44021</v>
      </c>
      <c r="M448" s="62">
        <v>786.92480000015303</v>
      </c>
      <c r="N448" s="63">
        <v>786.92480000015303</v>
      </c>
      <c r="O448" s="63">
        <v>1159.6017000004599</v>
      </c>
      <c r="P448" s="64">
        <f t="shared" si="6"/>
        <v>0.67861645942726789</v>
      </c>
      <c r="Q448" s="61">
        <v>43843</v>
      </c>
      <c r="R448" s="65">
        <v>212407.02</v>
      </c>
      <c r="S448" s="65">
        <v>296926.80499218701</v>
      </c>
      <c r="T448" s="11"/>
      <c r="U448" s="66">
        <v>-1.18019949186419E-2</v>
      </c>
      <c r="V448" s="67">
        <v>2.4820112620545798</v>
      </c>
      <c r="W448" s="66">
        <v>-3.1350082362223503E-2</v>
      </c>
      <c r="X448" s="67">
        <v>-0.856629687586974</v>
      </c>
      <c r="Y448" s="66">
        <v>-0.310771723035141</v>
      </c>
      <c r="Z448" s="67">
        <v>-13.3932346912916</v>
      </c>
      <c r="AA448" s="66">
        <v>-0.25804557694937102</v>
      </c>
      <c r="AB448" s="67">
        <v>-5.5793695436441304</v>
      </c>
      <c r="AC448" s="66">
        <v>-0.28411165504803598</v>
      </c>
      <c r="AD448" s="67">
        <v>-4.1252002445689904</v>
      </c>
      <c r="AE448" s="66">
        <v>-0.252040522937023</v>
      </c>
      <c r="AF448" s="68">
        <v>-8.2563646819908207</v>
      </c>
      <c r="AG448" s="66">
        <v>1.1606685638980701E-3</v>
      </c>
      <c r="AH448" s="67">
        <v>-1.7254388794754001</v>
      </c>
      <c r="AI448" s="66">
        <v>-0.29381343891058298</v>
      </c>
      <c r="AJ448" s="67">
        <v>-15.6906014100969</v>
      </c>
      <c r="AK448" s="66">
        <v>-0.21307520000031199</v>
      </c>
      <c r="AL448" s="66">
        <v>-2.9237239699796198E-2</v>
      </c>
      <c r="AM448" s="67">
        <v>-17.0801012523007</v>
      </c>
      <c r="AN448" s="11"/>
      <c r="AO448" s="69">
        <v>8.6287841777520996E-2</v>
      </c>
      <c r="AP448" s="69">
        <v>-0.116012186896987</v>
      </c>
      <c r="AQ448" s="69">
        <v>6.6500876937425304E-2</v>
      </c>
      <c r="AR448" s="69">
        <v>-0.31748004926805201</v>
      </c>
      <c r="AS448" s="70">
        <v>9</v>
      </c>
      <c r="AT448" s="70">
        <v>3</v>
      </c>
      <c r="AU448" s="70">
        <v>5</v>
      </c>
      <c r="AV448" s="71">
        <v>7</v>
      </c>
      <c r="AW448" s="11"/>
      <c r="AX448" s="72">
        <v>0.387312937481329</v>
      </c>
      <c r="AY448" s="73">
        <v>-0.54540439793163398</v>
      </c>
      <c r="AZ448" s="73">
        <v>-0.228073670933782</v>
      </c>
      <c r="BA448" s="73">
        <v>-0.71319964432223104</v>
      </c>
      <c r="BB448" s="64">
        <v>3.9343872897989102E-2</v>
      </c>
      <c r="BC448" s="74">
        <v>-47.175750087306398</v>
      </c>
      <c r="BD448" s="61">
        <v>43843</v>
      </c>
      <c r="BE448" s="61">
        <v>43913</v>
      </c>
      <c r="BF448" s="70"/>
      <c r="BG448" s="61"/>
      <c r="BH448" s="11"/>
    </row>
    <row r="449" spans="1:60" x14ac:dyDescent="0.3">
      <c r="A449" s="11"/>
      <c r="B449" s="56" t="s">
        <v>1538</v>
      </c>
      <c r="C449" s="56" t="s">
        <v>1462</v>
      </c>
      <c r="D449" s="56" t="s">
        <v>1450</v>
      </c>
      <c r="E449" s="57" t="s">
        <v>1360</v>
      </c>
      <c r="F449" s="57" t="s">
        <v>1354</v>
      </c>
      <c r="G449" s="58" t="s">
        <v>36</v>
      </c>
      <c r="H449" s="59" t="s">
        <v>830</v>
      </c>
      <c r="I449" s="60" t="s">
        <v>29</v>
      </c>
      <c r="J449" s="60" t="s">
        <v>1463</v>
      </c>
      <c r="K449" s="11"/>
      <c r="L449" s="61">
        <v>44021</v>
      </c>
      <c r="M449" s="62">
        <v>731.34200000017904</v>
      </c>
      <c r="N449" s="63">
        <v>731.34200000017904</v>
      </c>
      <c r="O449" s="63">
        <v>1083.3723000008599</v>
      </c>
      <c r="P449" s="64">
        <f t="shared" si="6"/>
        <v>0.67506064166454927</v>
      </c>
      <c r="Q449" s="61">
        <v>43843</v>
      </c>
      <c r="R449" s="65">
        <v>109628.77800000001</v>
      </c>
      <c r="S449" s="65">
        <v>178341.97507665999</v>
      </c>
      <c r="T449" s="11"/>
      <c r="U449" s="66">
        <v>-1.18311326787079E-2</v>
      </c>
      <c r="V449" s="67">
        <v>2.47909748604798</v>
      </c>
      <c r="W449" s="66">
        <v>-3.2207266457589902E-2</v>
      </c>
      <c r="X449" s="67">
        <v>-0.942348097123613</v>
      </c>
      <c r="Y449" s="66">
        <v>-0.31446413540019402</v>
      </c>
      <c r="Z449" s="67">
        <v>-13.762475927796901</v>
      </c>
      <c r="AA449" s="66">
        <v>-0.26602692672429801</v>
      </c>
      <c r="AB449" s="67">
        <v>-6.3775045211368697</v>
      </c>
      <c r="AC449" s="66">
        <v>-0.29942017967929102</v>
      </c>
      <c r="AD449" s="67">
        <v>-5.65605270769447</v>
      </c>
      <c r="AE449" s="66">
        <v>-0.27594008775573498</v>
      </c>
      <c r="AF449" s="68">
        <v>-10.646321163862</v>
      </c>
      <c r="AG449" s="66">
        <v>8.9477290021022803E-4</v>
      </c>
      <c r="AH449" s="67">
        <v>-1.7520284458441899</v>
      </c>
      <c r="AI449" s="66">
        <v>-0.29778334850212601</v>
      </c>
      <c r="AJ449" s="67">
        <v>-16.0875923692656</v>
      </c>
      <c r="AK449" s="66">
        <v>-0.26865799999999601</v>
      </c>
      <c r="AL449" s="66">
        <v>-2.37298331485363E-2</v>
      </c>
      <c r="AM449" s="67">
        <v>-50.852123089425703</v>
      </c>
      <c r="AN449" s="11"/>
      <c r="AO449" s="69">
        <v>8.6255707501550205E-2</v>
      </c>
      <c r="AP449" s="69">
        <v>-0.11603823948011301</v>
      </c>
      <c r="AQ449" s="69">
        <v>6.5522909688297701E-2</v>
      </c>
      <c r="AR449" s="69">
        <v>-0.31810447887983201</v>
      </c>
      <c r="AS449" s="70">
        <v>9</v>
      </c>
      <c r="AT449" s="70">
        <v>3</v>
      </c>
      <c r="AU449" s="70">
        <v>5</v>
      </c>
      <c r="AV449" s="71">
        <v>7</v>
      </c>
      <c r="AW449" s="11"/>
      <c r="AX449" s="72">
        <v>0.38734245683357599</v>
      </c>
      <c r="AY449" s="73">
        <v>-0.56622055733350896</v>
      </c>
      <c r="AZ449" s="73">
        <v>-0.25728068265016202</v>
      </c>
      <c r="BA449" s="73">
        <v>-0.739730423377296</v>
      </c>
      <c r="BB449" s="64">
        <v>3.9345043318135098E-2</v>
      </c>
      <c r="BC449" s="74">
        <v>-47.284769972495297</v>
      </c>
      <c r="BD449" s="61">
        <v>43843</v>
      </c>
      <c r="BE449" s="61">
        <v>43913</v>
      </c>
      <c r="BF449" s="70"/>
      <c r="BG449" s="61"/>
      <c r="BH449" s="11"/>
    </row>
    <row r="450" spans="1:60" x14ac:dyDescent="0.3">
      <c r="A450" s="11"/>
      <c r="B450" s="56" t="s">
        <v>8959</v>
      </c>
      <c r="C450" s="56" t="s">
        <v>1465</v>
      </c>
      <c r="D450" s="56" t="s">
        <v>1450</v>
      </c>
      <c r="E450" s="57" t="s">
        <v>1364</v>
      </c>
      <c r="F450" s="57" t="s">
        <v>1354</v>
      </c>
      <c r="G450" s="58" t="s">
        <v>36</v>
      </c>
      <c r="H450" s="59" t="s">
        <v>830</v>
      </c>
      <c r="I450" s="60" t="s">
        <v>29</v>
      </c>
      <c r="J450" s="60" t="s">
        <v>1</v>
      </c>
      <c r="K450" s="11"/>
      <c r="L450" s="61">
        <v>44021</v>
      </c>
      <c r="M450" s="62">
        <v>914.03120000008505</v>
      </c>
      <c r="N450" s="63">
        <v>914.03120000008505</v>
      </c>
      <c r="O450" s="63">
        <v>1334.51640000008</v>
      </c>
      <c r="P450" s="64">
        <f t="shared" si="6"/>
        <v>0.68491567432219658</v>
      </c>
      <c r="Q450" s="61">
        <v>43843</v>
      </c>
      <c r="R450" s="65">
        <v>49900.087</v>
      </c>
      <c r="S450" s="65">
        <v>25409.887295013399</v>
      </c>
      <c r="T450" s="11"/>
      <c r="U450" s="66">
        <v>-1.17506833721563E-2</v>
      </c>
      <c r="V450" s="67">
        <v>2.48714241670314</v>
      </c>
      <c r="W450" s="66">
        <v>-2.9840513984709102E-2</v>
      </c>
      <c r="X450" s="67">
        <v>-0.70567284983553702</v>
      </c>
      <c r="Y450" s="66">
        <v>-0.30422955378162397</v>
      </c>
      <c r="Z450" s="67">
        <v>-12.7390177659399</v>
      </c>
      <c r="AA450" s="66">
        <v>-0.24379454913549101</v>
      </c>
      <c r="AB450" s="67">
        <v>-4.1542667622561602</v>
      </c>
      <c r="AC450" s="66">
        <v>-0.25636544501874597</v>
      </c>
      <c r="AD450" s="67">
        <v>-1.35057924163993</v>
      </c>
      <c r="AE450" s="66">
        <v>-0.208064504670911</v>
      </c>
      <c r="AF450" s="68">
        <v>-3.8587628553796098</v>
      </c>
      <c r="AG450" s="66">
        <v>1.6287417747662401E-3</v>
      </c>
      <c r="AH450" s="67">
        <v>-1.67863155838859</v>
      </c>
      <c r="AI450" s="66">
        <v>-0.28677707199211</v>
      </c>
      <c r="AJ450" s="67">
        <v>-14.986964718249499</v>
      </c>
      <c r="AK450" s="66">
        <v>-8.5968800000118806E-2</v>
      </c>
      <c r="AL450" s="66">
        <v>-2.429546221083E-2</v>
      </c>
      <c r="AM450" s="67">
        <v>-6.9852887139932101</v>
      </c>
      <c r="AN450" s="11"/>
      <c r="AO450" s="69">
        <v>8.6344223196647404E-2</v>
      </c>
      <c r="AP450" s="69">
        <v>-0.11596627473321899</v>
      </c>
      <c r="AQ450" s="69">
        <v>6.8223832166040693E-2</v>
      </c>
      <c r="AR450" s="69">
        <v>-0.31638115590612897</v>
      </c>
      <c r="AS450" s="70">
        <v>9</v>
      </c>
      <c r="AT450" s="70">
        <v>3</v>
      </c>
      <c r="AU450" s="70">
        <v>5</v>
      </c>
      <c r="AV450" s="71">
        <v>7</v>
      </c>
      <c r="AW450" s="11"/>
      <c r="AX450" s="72">
        <v>0.38726185665931601</v>
      </c>
      <c r="AY450" s="73">
        <v>-0.50824853274480097</v>
      </c>
      <c r="AZ450" s="73">
        <v>-0.175955230380168</v>
      </c>
      <c r="BA450" s="73">
        <v>-0.66570251528810298</v>
      </c>
      <c r="BB450" s="64">
        <v>3.9341899881401299E-2</v>
      </c>
      <c r="BC450" s="74">
        <v>-46.983431601140197</v>
      </c>
      <c r="BD450" s="61">
        <v>43843</v>
      </c>
      <c r="BE450" s="61">
        <v>43913</v>
      </c>
      <c r="BF450" s="70"/>
      <c r="BG450" s="61"/>
      <c r="BH450" s="11"/>
    </row>
    <row r="451" spans="1:60" x14ac:dyDescent="0.3">
      <c r="A451" s="11"/>
      <c r="B451" s="56" t="s">
        <v>1541</v>
      </c>
      <c r="C451" s="56" t="s">
        <v>1467</v>
      </c>
      <c r="D451" s="56" t="s">
        <v>1450</v>
      </c>
      <c r="E451" s="57" t="s">
        <v>1367</v>
      </c>
      <c r="F451" s="57" t="s">
        <v>1354</v>
      </c>
      <c r="G451" s="58" t="s">
        <v>36</v>
      </c>
      <c r="H451" s="59" t="s">
        <v>830</v>
      </c>
      <c r="I451" s="60" t="s">
        <v>29</v>
      </c>
      <c r="J451" s="60" t="s">
        <v>1468</v>
      </c>
      <c r="K451" s="11"/>
      <c r="L451" s="61">
        <v>44021</v>
      </c>
      <c r="M451" s="62">
        <v>495.928100000136</v>
      </c>
      <c r="N451" s="63">
        <v>495.928100000136</v>
      </c>
      <c r="O451" s="63">
        <v>736.75320000015199</v>
      </c>
      <c r="P451" s="64">
        <f t="shared" si="6"/>
        <v>0.67312649609127406</v>
      </c>
      <c r="Q451" s="61">
        <v>43843</v>
      </c>
      <c r="R451" s="65">
        <v>105541.232</v>
      </c>
      <c r="S451" s="65">
        <v>119298.69253259301</v>
      </c>
      <c r="T451" s="11"/>
      <c r="U451" s="66">
        <v>-1.18470021743633E-2</v>
      </c>
      <c r="V451" s="67">
        <v>2.4775105364824399</v>
      </c>
      <c r="W451" s="66">
        <v>-3.2675535353519101E-2</v>
      </c>
      <c r="X451" s="67">
        <v>-0.98917498671653403</v>
      </c>
      <c r="Y451" s="66">
        <v>-0.31647242572478701</v>
      </c>
      <c r="Z451" s="67">
        <v>-13.963304960256201</v>
      </c>
      <c r="AA451" s="66">
        <v>-0.27035017676011203</v>
      </c>
      <c r="AB451" s="67">
        <v>-6.8098295247182303</v>
      </c>
      <c r="AC451" s="66">
        <v>-0.307643992535304</v>
      </c>
      <c r="AD451" s="67">
        <v>-6.47843399329577</v>
      </c>
      <c r="AE451" s="66">
        <v>-0.28867256236029798</v>
      </c>
      <c r="AF451" s="68">
        <v>-11.9195686243183</v>
      </c>
      <c r="AG451" s="66">
        <v>7.4966209831472995E-4</v>
      </c>
      <c r="AH451" s="67">
        <v>-1.76653952603374</v>
      </c>
      <c r="AI451" s="66">
        <v>-0.29994188392913201</v>
      </c>
      <c r="AJ451" s="67">
        <v>-16.3034459119663</v>
      </c>
      <c r="AK451" s="66">
        <v>-0.50407189999998103</v>
      </c>
      <c r="AL451" s="66">
        <v>-5.2409656311283498E-2</v>
      </c>
      <c r="AM451" s="67">
        <v>-74.3935130893951</v>
      </c>
      <c r="AN451" s="11"/>
      <c r="AO451" s="69">
        <v>8.6238152031000895E-2</v>
      </c>
      <c r="AP451" s="69">
        <v>-0.116052421321947</v>
      </c>
      <c r="AQ451" s="69">
        <v>6.4989238779162406E-2</v>
      </c>
      <c r="AR451" s="69">
        <v>-0.31844499637634699</v>
      </c>
      <c r="AS451" s="70">
        <v>9</v>
      </c>
      <c r="AT451" s="70">
        <v>3</v>
      </c>
      <c r="AU451" s="70">
        <v>5</v>
      </c>
      <c r="AV451" s="71">
        <v>7</v>
      </c>
      <c r="AW451" s="11"/>
      <c r="AX451" s="72">
        <v>0.38735872968623902</v>
      </c>
      <c r="AY451" s="73">
        <v>-0.57749633163075498</v>
      </c>
      <c r="AZ451" s="73">
        <v>-0.273104752639938</v>
      </c>
      <c r="BA451" s="73">
        <v>-0.75407780471050501</v>
      </c>
      <c r="BB451" s="64">
        <v>3.9345699165751299E-2</v>
      </c>
      <c r="BC451" s="74">
        <v>-47.344198844337399</v>
      </c>
      <c r="BD451" s="61">
        <v>43843</v>
      </c>
      <c r="BE451" s="61">
        <v>43913</v>
      </c>
      <c r="BF451" s="70"/>
      <c r="BG451" s="61"/>
      <c r="BH451" s="11"/>
    </row>
    <row r="452" spans="1:60" x14ac:dyDescent="0.3">
      <c r="A452" s="11"/>
      <c r="B452" s="56" t="s">
        <v>1544</v>
      </c>
      <c r="C452" s="56" t="s">
        <v>1470</v>
      </c>
      <c r="D452" s="56" t="s">
        <v>1450</v>
      </c>
      <c r="E452" s="57" t="s">
        <v>697</v>
      </c>
      <c r="F452" s="57" t="s">
        <v>1354</v>
      </c>
      <c r="G452" s="58" t="s">
        <v>36</v>
      </c>
      <c r="H452" s="59" t="s">
        <v>830</v>
      </c>
      <c r="I452" s="60" t="s">
        <v>29</v>
      </c>
      <c r="J452" s="60" t="s">
        <v>1471</v>
      </c>
      <c r="K452" s="11"/>
      <c r="L452" s="61">
        <v>44021</v>
      </c>
      <c r="M452" s="62">
        <v>381.74299999978399</v>
      </c>
      <c r="N452" s="63">
        <v>381.74299999978399</v>
      </c>
      <c r="O452" s="63">
        <v>572.88559999968902</v>
      </c>
      <c r="P452" s="64">
        <f t="shared" si="6"/>
        <v>0.66635118774148139</v>
      </c>
      <c r="Q452" s="61">
        <v>43843</v>
      </c>
      <c r="R452" s="65">
        <v>397876.50599999999</v>
      </c>
      <c r="S452" s="65">
        <v>777352.42787695304</v>
      </c>
      <c r="T452" s="11"/>
      <c r="U452" s="66">
        <v>-1.1903193469152E-2</v>
      </c>
      <c r="V452" s="67">
        <v>2.4718914070035698</v>
      </c>
      <c r="W452" s="66">
        <v>-3.4324053652198899E-2</v>
      </c>
      <c r="X452" s="67">
        <v>-1.15402681658452</v>
      </c>
      <c r="Y452" s="66">
        <v>-0.32350622828816999</v>
      </c>
      <c r="Z452" s="67">
        <v>-14.6666852165945</v>
      </c>
      <c r="AA452" s="66">
        <v>-0.28539190724957703</v>
      </c>
      <c r="AB452" s="67">
        <v>-8.3140025736647694</v>
      </c>
      <c r="AC452" s="66">
        <v>-0.33587817999359698</v>
      </c>
      <c r="AD452" s="67">
        <v>-9.3018527391250192</v>
      </c>
      <c r="AE452" s="66">
        <v>-0.33180291369091702</v>
      </c>
      <c r="AF452" s="68">
        <v>-16.2326037573803</v>
      </c>
      <c r="AG452" s="66">
        <v>2.37912947341101E-4</v>
      </c>
      <c r="AH452" s="67">
        <v>-1.8177144411310999</v>
      </c>
      <c r="AI452" s="66">
        <v>-0.307500214058673</v>
      </c>
      <c r="AJ452" s="67">
        <v>-17.059278924920399</v>
      </c>
      <c r="AK452" s="66">
        <v>-0.61825699999986705</v>
      </c>
      <c r="AL452" s="66">
        <v>-7.1253605832680506E-2</v>
      </c>
      <c r="AM452" s="67">
        <v>-85.8120230893837</v>
      </c>
      <c r="AN452" s="11"/>
      <c r="AO452" s="69">
        <v>8.6176406784943496E-2</v>
      </c>
      <c r="AP452" s="69">
        <v>-0.116102663989295</v>
      </c>
      <c r="AQ452" s="69">
        <v>6.3108471638770397E-2</v>
      </c>
      <c r="AR452" s="69">
        <v>-0.31964420223812301</v>
      </c>
      <c r="AS452" s="70">
        <v>9</v>
      </c>
      <c r="AT452" s="70">
        <v>3</v>
      </c>
      <c r="AU452" s="70">
        <v>5</v>
      </c>
      <c r="AV452" s="71">
        <v>7</v>
      </c>
      <c r="AW452" s="11"/>
      <c r="AX452" s="72">
        <v>0.38741700926911998</v>
      </c>
      <c r="AY452" s="73">
        <v>-0.61674222323745198</v>
      </c>
      <c r="AZ452" s="73">
        <v>-0.32819322464001699</v>
      </c>
      <c r="BA452" s="73">
        <v>-0.80388039453009696</v>
      </c>
      <c r="BB452" s="64">
        <v>3.9348103956508597E-2</v>
      </c>
      <c r="BC452" s="74">
        <v>-47.553263688227197</v>
      </c>
      <c r="BD452" s="61">
        <v>43843</v>
      </c>
      <c r="BE452" s="61">
        <v>43913</v>
      </c>
      <c r="BF452" s="70"/>
      <c r="BG452" s="61"/>
      <c r="BH452" s="11"/>
    </row>
    <row r="453" spans="1:60" x14ac:dyDescent="0.3">
      <c r="A453" s="11"/>
      <c r="B453" s="56" t="s">
        <v>1547</v>
      </c>
      <c r="C453" s="56" t="s">
        <v>1473</v>
      </c>
      <c r="D453" s="56" t="s">
        <v>1474</v>
      </c>
      <c r="E453" s="57" t="s">
        <v>73</v>
      </c>
      <c r="F453" s="57" t="s">
        <v>1354</v>
      </c>
      <c r="G453" s="58" t="s">
        <v>111</v>
      </c>
      <c r="H453" s="59" t="s">
        <v>1475</v>
      </c>
      <c r="I453" s="60" t="s">
        <v>29</v>
      </c>
      <c r="J453" s="60" t="s">
        <v>1476</v>
      </c>
      <c r="K453" s="11"/>
      <c r="L453" s="61">
        <v>44021</v>
      </c>
      <c r="M453" s="62">
        <v>1487.7127000000301</v>
      </c>
      <c r="N453" s="63">
        <v>1487.7127000000301</v>
      </c>
      <c r="O453" s="63">
        <v>1600.4302999991901</v>
      </c>
      <c r="P453" s="64">
        <f t="shared" si="6"/>
        <v>0.92957044114997256</v>
      </c>
      <c r="Q453" s="61">
        <v>43843</v>
      </c>
      <c r="R453" s="65">
        <v>1112345.8929999999</v>
      </c>
      <c r="S453" s="65">
        <v>1136804.4280078099</v>
      </c>
      <c r="T453" s="11"/>
      <c r="U453" s="66">
        <v>8.38296668007388E-4</v>
      </c>
      <c r="V453" s="67">
        <v>3.7460404207195102</v>
      </c>
      <c r="W453" s="66">
        <v>8.0848240306368099E-2</v>
      </c>
      <c r="X453" s="67">
        <v>10.3632025792758</v>
      </c>
      <c r="Y453" s="66">
        <v>-4.10120643100527E-2</v>
      </c>
      <c r="Z453" s="67">
        <v>13.5827311812172</v>
      </c>
      <c r="AA453" s="66">
        <v>0.13176415779162201</v>
      </c>
      <c r="AB453" s="67">
        <v>33.401603930455202</v>
      </c>
      <c r="AC453" s="66">
        <v>0.17110789623984601</v>
      </c>
      <c r="AD453" s="67">
        <v>41.396754884219298</v>
      </c>
      <c r="AE453" s="66">
        <v>0.21093044848210399</v>
      </c>
      <c r="AF453" s="68">
        <v>38.040732459921898</v>
      </c>
      <c r="AG453" s="66">
        <v>3.3179953799845001E-2</v>
      </c>
      <c r="AH453" s="67">
        <v>1.4764896441192801</v>
      </c>
      <c r="AI453" s="66">
        <v>-1.2237343324159201E-2</v>
      </c>
      <c r="AJ453" s="67">
        <v>12.4670081485528</v>
      </c>
      <c r="AK453" s="66">
        <v>0.48771270000026601</v>
      </c>
      <c r="AL453" s="66">
        <v>2.8657080389166398E-2</v>
      </c>
      <c r="AM453" s="67">
        <v>-5.9822213824954797</v>
      </c>
      <c r="AN453" s="11"/>
      <c r="AO453" s="69">
        <v>4.29004352190532E-2</v>
      </c>
      <c r="AP453" s="69">
        <v>-5.1205487922779902E-2</v>
      </c>
      <c r="AQ453" s="69">
        <v>0.106169088567258</v>
      </c>
      <c r="AR453" s="69">
        <v>-0.14669724008214</v>
      </c>
      <c r="AS453" s="70">
        <v>7</v>
      </c>
      <c r="AT453" s="70">
        <v>5</v>
      </c>
      <c r="AU453" s="70">
        <v>9</v>
      </c>
      <c r="AV453" s="71">
        <v>3</v>
      </c>
      <c r="AW453" s="11"/>
      <c r="AX453" s="72">
        <v>0.17014107304217799</v>
      </c>
      <c r="AY453" s="73">
        <v>0.75504161227490796</v>
      </c>
      <c r="AZ453" s="73">
        <v>1.04686823665361</v>
      </c>
      <c r="BA453" s="73">
        <v>1.0960791061661399</v>
      </c>
      <c r="BB453" s="64">
        <v>1.75475737854867E-2</v>
      </c>
      <c r="BC453" s="74">
        <v>-27.6240271131974</v>
      </c>
      <c r="BD453" s="61">
        <v>43843</v>
      </c>
      <c r="BE453" s="61">
        <v>43910</v>
      </c>
      <c r="BF453" s="70"/>
      <c r="BG453" s="61"/>
      <c r="BH453" s="11"/>
    </row>
    <row r="454" spans="1:60" x14ac:dyDescent="0.3">
      <c r="A454" s="11"/>
      <c r="B454" s="56" t="s">
        <v>1550</v>
      </c>
      <c r="C454" s="56" t="s">
        <v>1478</v>
      </c>
      <c r="D454" s="56" t="s">
        <v>1474</v>
      </c>
      <c r="E454" s="57" t="s">
        <v>690</v>
      </c>
      <c r="F454" s="57" t="s">
        <v>1354</v>
      </c>
      <c r="G454" s="58" t="s">
        <v>111</v>
      </c>
      <c r="H454" s="59" t="s">
        <v>1475</v>
      </c>
      <c r="I454" s="60" t="s">
        <v>29</v>
      </c>
      <c r="J454" s="60" t="s">
        <v>1479</v>
      </c>
      <c r="K454" s="11"/>
      <c r="L454" s="61">
        <v>44021</v>
      </c>
      <c r="M454" s="62">
        <v>1052.9285000003899</v>
      </c>
      <c r="N454" s="63">
        <v>1052.9285000003899</v>
      </c>
      <c r="O454" s="63">
        <v>1146.8961999993801</v>
      </c>
      <c r="P454" s="64">
        <f t="shared" si="6"/>
        <v>0.9180678251449077</v>
      </c>
      <c r="Q454" s="61">
        <v>43843</v>
      </c>
      <c r="R454" s="65">
        <v>1054876.96</v>
      </c>
      <c r="S454" s="65">
        <v>1200045.05956641</v>
      </c>
      <c r="T454" s="11"/>
      <c r="U454" s="66">
        <v>7.6835334584757198E-4</v>
      </c>
      <c r="V454" s="67">
        <v>3.7390460885035299</v>
      </c>
      <c r="W454" s="66">
        <v>7.85826973151416E-2</v>
      </c>
      <c r="X454" s="67">
        <v>10.136648280153199</v>
      </c>
      <c r="Y454" s="66">
        <v>-5.3143650648999001E-2</v>
      </c>
      <c r="Z454" s="67">
        <v>12.369572547322599</v>
      </c>
      <c r="AA454" s="66">
        <v>0.103119441793824</v>
      </c>
      <c r="AB454" s="67">
        <v>30.537132330675401</v>
      </c>
      <c r="AC454" s="66">
        <v>0.112613658349874</v>
      </c>
      <c r="AD454" s="67">
        <v>35.547331095207497</v>
      </c>
      <c r="AE454" s="66">
        <v>0.121210559433239</v>
      </c>
      <c r="AF454" s="68">
        <v>29.068743555049899</v>
      </c>
      <c r="AG454" s="66">
        <v>3.2529739219171502E-2</v>
      </c>
      <c r="AH454" s="67">
        <v>1.41146818605193</v>
      </c>
      <c r="AI454" s="66">
        <v>-2.5346777488266501E-2</v>
      </c>
      <c r="AJ454" s="67">
        <v>11.156064732131201</v>
      </c>
      <c r="AK454" s="66">
        <v>5.2928500001144102E-2</v>
      </c>
      <c r="AL454" s="66">
        <v>3.6750920171471101E-3</v>
      </c>
      <c r="AM454" s="67">
        <v>-49.460641382436698</v>
      </c>
      <c r="AN454" s="11"/>
      <c r="AO454" s="69">
        <v>4.2827500821658801E-2</v>
      </c>
      <c r="AP454" s="69">
        <v>-5.1271849500190002E-2</v>
      </c>
      <c r="AQ454" s="69">
        <v>0.103850404186232</v>
      </c>
      <c r="AR454" s="69">
        <v>-0.14854568594644699</v>
      </c>
      <c r="AS454" s="70">
        <v>7</v>
      </c>
      <c r="AT454" s="70">
        <v>5</v>
      </c>
      <c r="AU454" s="70">
        <v>9</v>
      </c>
      <c r="AV454" s="71">
        <v>3</v>
      </c>
      <c r="AW454" s="11"/>
      <c r="AX454" s="72">
        <v>0.17011678711452999</v>
      </c>
      <c r="AY454" s="73">
        <v>0.59649732385696597</v>
      </c>
      <c r="AZ454" s="73">
        <v>0.94531187367829295</v>
      </c>
      <c r="BA454" s="73">
        <v>0.86061442646678199</v>
      </c>
      <c r="BB454" s="64">
        <v>1.7543227769547198E-2</v>
      </c>
      <c r="BC454" s="74">
        <v>-27.962452050996902</v>
      </c>
      <c r="BD454" s="61">
        <v>43843</v>
      </c>
      <c r="BE454" s="61">
        <v>43910</v>
      </c>
      <c r="BF454" s="70"/>
      <c r="BG454" s="61"/>
      <c r="BH454" s="11"/>
    </row>
    <row r="455" spans="1:60" x14ac:dyDescent="0.3">
      <c r="A455" s="11"/>
      <c r="B455" s="56" t="s">
        <v>1553</v>
      </c>
      <c r="C455" s="56" t="s">
        <v>1481</v>
      </c>
      <c r="D455" s="56" t="s">
        <v>1474</v>
      </c>
      <c r="E455" s="57" t="s">
        <v>0</v>
      </c>
      <c r="F455" s="57" t="s">
        <v>1354</v>
      </c>
      <c r="G455" s="58" t="s">
        <v>111</v>
      </c>
      <c r="H455" s="59" t="s">
        <v>1475</v>
      </c>
      <c r="I455" s="60" t="s">
        <v>29</v>
      </c>
      <c r="J455" s="60" t="s">
        <v>1482</v>
      </c>
      <c r="K455" s="11"/>
      <c r="L455" s="61">
        <v>44021</v>
      </c>
      <c r="M455" s="62">
        <v>1284.13360000029</v>
      </c>
      <c r="N455" s="63">
        <v>1284.13360000029</v>
      </c>
      <c r="O455" s="63">
        <v>1394.2517000008399</v>
      </c>
      <c r="P455" s="64">
        <f t="shared" ref="P455:P518" si="7">IFERROR(N455/O455,"")</f>
        <v>0.92101992775014474</v>
      </c>
      <c r="Q455" s="61">
        <v>43843</v>
      </c>
      <c r="R455" s="65">
        <v>1225579.321</v>
      </c>
      <c r="S455" s="65">
        <v>1167409.5616093799</v>
      </c>
      <c r="T455" s="11"/>
      <c r="U455" s="66">
        <v>7.8636166654177898E-4</v>
      </c>
      <c r="V455" s="67">
        <v>3.7408469205729502</v>
      </c>
      <c r="W455" s="66">
        <v>7.9166166988216005E-2</v>
      </c>
      <c r="X455" s="67">
        <v>10.194995247453299</v>
      </c>
      <c r="Y455" s="66">
        <v>-5.0030445428128602E-2</v>
      </c>
      <c r="Z455" s="67">
        <v>12.680893069409599</v>
      </c>
      <c r="AA455" s="66">
        <v>0.110435407097684</v>
      </c>
      <c r="AB455" s="67">
        <v>31.268728861061401</v>
      </c>
      <c r="AC455" s="66">
        <v>0.127410665074422</v>
      </c>
      <c r="AD455" s="67">
        <v>37.0270317677059</v>
      </c>
      <c r="AE455" s="66">
        <v>0.14368670021038299</v>
      </c>
      <c r="AF455" s="68">
        <v>31.3163576327497</v>
      </c>
      <c r="AG455" s="66">
        <v>3.2697395172363003E-2</v>
      </c>
      <c r="AH455" s="67">
        <v>1.4282337813710899</v>
      </c>
      <c r="AI455" s="66">
        <v>-2.1983210173857501E-2</v>
      </c>
      <c r="AJ455" s="67">
        <v>11.492421463583</v>
      </c>
      <c r="AK455" s="66">
        <v>0.213003098315385</v>
      </c>
      <c r="AL455" s="66">
        <v>1.9790956688666501E-2</v>
      </c>
      <c r="AM455" s="67">
        <v>40.129443685698803</v>
      </c>
      <c r="AN455" s="11"/>
      <c r="AO455" s="69">
        <v>4.2846340547839597E-2</v>
      </c>
      <c r="AP455" s="69">
        <v>-5.1254749631916598E-2</v>
      </c>
      <c r="AQ455" s="69">
        <v>0.104447561809211</v>
      </c>
      <c r="AR455" s="69">
        <v>-0.148069406704017</v>
      </c>
      <c r="AS455" s="70">
        <v>7</v>
      </c>
      <c r="AT455" s="70">
        <v>5</v>
      </c>
      <c r="AU455" s="70">
        <v>9</v>
      </c>
      <c r="AV455" s="71">
        <v>3</v>
      </c>
      <c r="AW455" s="11"/>
      <c r="AX455" s="72">
        <v>0.170122596883448</v>
      </c>
      <c r="AY455" s="73">
        <v>0.63701077995301603</v>
      </c>
      <c r="AZ455" s="73">
        <v>0.97126484983073202</v>
      </c>
      <c r="BA455" s="73">
        <v>0.92052468854126301</v>
      </c>
      <c r="BB455" s="64">
        <v>1.7544301377529301E-2</v>
      </c>
      <c r="BC455" s="74">
        <v>-27.8753040072042</v>
      </c>
      <c r="BD455" s="61">
        <v>43843</v>
      </c>
      <c r="BE455" s="61">
        <v>43910</v>
      </c>
      <c r="BF455" s="70"/>
      <c r="BG455" s="61"/>
      <c r="BH455" s="11"/>
    </row>
    <row r="456" spans="1:60" x14ac:dyDescent="0.3">
      <c r="A456" s="11"/>
      <c r="B456" s="56" t="s">
        <v>1556</v>
      </c>
      <c r="C456" s="56" t="s">
        <v>1484</v>
      </c>
      <c r="D456" s="56" t="s">
        <v>1474</v>
      </c>
      <c r="E456" s="57" t="s">
        <v>79</v>
      </c>
      <c r="F456" s="57" t="s">
        <v>1354</v>
      </c>
      <c r="G456" s="58" t="s">
        <v>111</v>
      </c>
      <c r="H456" s="59" t="s">
        <v>1475</v>
      </c>
      <c r="I456" s="60" t="s">
        <v>29</v>
      </c>
      <c r="J456" s="60" t="s">
        <v>1485</v>
      </c>
      <c r="K456" s="11"/>
      <c r="L456" s="61">
        <v>44021</v>
      </c>
      <c r="M456" s="62">
        <v>1598.62439999916</v>
      </c>
      <c r="N456" s="63">
        <v>1598.62439999916</v>
      </c>
      <c r="O456" s="63">
        <v>1719.7448999993501</v>
      </c>
      <c r="P456" s="64">
        <f t="shared" si="7"/>
        <v>0.92957065899701996</v>
      </c>
      <c r="Q456" s="61">
        <v>43843</v>
      </c>
      <c r="R456" s="65">
        <v>520315.33600000001</v>
      </c>
      <c r="S456" s="65">
        <v>466895.41937548801</v>
      </c>
      <c r="T456" s="11"/>
      <c r="U456" s="66">
        <v>8.38297275549849E-4</v>
      </c>
      <c r="V456" s="67">
        <v>3.7460404814737598</v>
      </c>
      <c r="W456" s="66">
        <v>8.0848257535835702E-2</v>
      </c>
      <c r="X456" s="67">
        <v>10.3632043022226</v>
      </c>
      <c r="Y456" s="66">
        <v>-4.1011864013853497E-2</v>
      </c>
      <c r="Z456" s="67">
        <v>13.5827512108372</v>
      </c>
      <c r="AA456" s="66">
        <v>0.13176499972731101</v>
      </c>
      <c r="AB456" s="67">
        <v>33.401688124053202</v>
      </c>
      <c r="AC456" s="66">
        <v>0.17110879292537001</v>
      </c>
      <c r="AD456" s="67">
        <v>41.396844552771697</v>
      </c>
      <c r="AE456" s="66">
        <v>0.210932036055892</v>
      </c>
      <c r="AF456" s="68">
        <v>38.040891217300697</v>
      </c>
      <c r="AG456" s="66">
        <v>3.3179978743646601E-2</v>
      </c>
      <c r="AH456" s="67">
        <v>1.47649213849945</v>
      </c>
      <c r="AI456" s="66">
        <v>-1.22370505923755E-2</v>
      </c>
      <c r="AJ456" s="67">
        <v>12.4670374217239</v>
      </c>
      <c r="AK456" s="66">
        <v>0.59862439999938899</v>
      </c>
      <c r="AL456" s="66">
        <v>5.9816110560859698E-2</v>
      </c>
      <c r="AM456" s="67">
        <v>64.089858747669496</v>
      </c>
      <c r="AN456" s="11"/>
      <c r="AO456" s="69">
        <v>4.2900456854113103E-2</v>
      </c>
      <c r="AP456" s="69">
        <v>-5.1205451880377999E-2</v>
      </c>
      <c r="AQ456" s="69">
        <v>0.10616921923792701</v>
      </c>
      <c r="AR456" s="69">
        <v>-0.146697069652</v>
      </c>
      <c r="AS456" s="70">
        <v>7</v>
      </c>
      <c r="AT456" s="70">
        <v>5</v>
      </c>
      <c r="AU456" s="70">
        <v>9</v>
      </c>
      <c r="AV456" s="71">
        <v>3</v>
      </c>
      <c r="AW456" s="11"/>
      <c r="AX456" s="72">
        <v>0.17014112481934701</v>
      </c>
      <c r="AY456" s="73">
        <v>0.75504649938466195</v>
      </c>
      <c r="AZ456" s="73">
        <v>1.0468709897541</v>
      </c>
      <c r="BA456" s="73">
        <v>1.09608660651793</v>
      </c>
      <c r="BB456" s="64">
        <v>1.7547579359525101E-2</v>
      </c>
      <c r="BC456" s="74">
        <v>-27.624009816819999</v>
      </c>
      <c r="BD456" s="61">
        <v>43843</v>
      </c>
      <c r="BE456" s="61">
        <v>43910</v>
      </c>
      <c r="BF456" s="70"/>
      <c r="BG456" s="61"/>
      <c r="BH456" s="11"/>
    </row>
    <row r="457" spans="1:60" x14ac:dyDescent="0.3">
      <c r="A457" s="11"/>
      <c r="B457" s="56" t="s">
        <v>1559</v>
      </c>
      <c r="C457" s="56" t="s">
        <v>1487</v>
      </c>
      <c r="D457" s="56" t="s">
        <v>1474</v>
      </c>
      <c r="E457" s="57" t="s">
        <v>1360</v>
      </c>
      <c r="F457" s="57" t="s">
        <v>1354</v>
      </c>
      <c r="G457" s="58" t="s">
        <v>111</v>
      </c>
      <c r="H457" s="59" t="s">
        <v>1475</v>
      </c>
      <c r="I457" s="60" t="s">
        <v>29</v>
      </c>
      <c r="J457" s="60" t="s">
        <v>1488</v>
      </c>
      <c r="K457" s="11"/>
      <c r="L457" s="61">
        <v>44021</v>
      </c>
      <c r="M457" s="62">
        <v>1408.82069999911</v>
      </c>
      <c r="N457" s="63">
        <v>1408.82069999911</v>
      </c>
      <c r="O457" s="63">
        <v>1523.54270000011</v>
      </c>
      <c r="P457" s="64">
        <f t="shared" si="7"/>
        <v>0.92470050232199485</v>
      </c>
      <c r="Q457" s="61">
        <v>43843</v>
      </c>
      <c r="R457" s="65">
        <v>490115.78399999999</v>
      </c>
      <c r="S457" s="65">
        <v>434523.95887744101</v>
      </c>
      <c r="T457" s="11"/>
      <c r="U457" s="66">
        <v>8.0877629807218898E-4</v>
      </c>
      <c r="V457" s="67">
        <v>3.7430883837259898</v>
      </c>
      <c r="W457" s="66">
        <v>7.9891644490999197E-2</v>
      </c>
      <c r="X457" s="67">
        <v>10.2675429977389</v>
      </c>
      <c r="Y457" s="66">
        <v>-4.6148716149255101E-2</v>
      </c>
      <c r="Z457" s="67">
        <v>13.0690659973043</v>
      </c>
      <c r="AA457" s="66">
        <v>0.119590147654962</v>
      </c>
      <c r="AB457" s="67">
        <v>32.184202916803798</v>
      </c>
      <c r="AC457" s="66">
        <v>0.14606482443749</v>
      </c>
      <c r="AD457" s="67">
        <v>38.892447703983599</v>
      </c>
      <c r="AE457" s="66">
        <v>0.17223652503162201</v>
      </c>
      <c r="AF457" s="68">
        <v>34.171340114902698</v>
      </c>
      <c r="AG457" s="66">
        <v>3.2905640820899897E-2</v>
      </c>
      <c r="AH457" s="67">
        <v>1.4490583462247699</v>
      </c>
      <c r="AI457" s="66">
        <v>-1.7788928117624898E-2</v>
      </c>
      <c r="AJ457" s="67">
        <v>11.9118496691954</v>
      </c>
      <c r="AK457" s="66">
        <v>0.40882069999875997</v>
      </c>
      <c r="AL457" s="66">
        <v>2.6666773934266499E-2</v>
      </c>
      <c r="AM457" s="67">
        <v>13.511922686302601</v>
      </c>
      <c r="AN457" s="11"/>
      <c r="AO457" s="69">
        <v>4.2869633578448002E-2</v>
      </c>
      <c r="AP457" s="69">
        <v>-5.1233447187769302E-2</v>
      </c>
      <c r="AQ457" s="69">
        <v>0.105189997004345</v>
      </c>
      <c r="AR457" s="69">
        <v>-0.147477353417344</v>
      </c>
      <c r="AS457" s="70">
        <v>7</v>
      </c>
      <c r="AT457" s="70">
        <v>5</v>
      </c>
      <c r="AU457" s="70">
        <v>9</v>
      </c>
      <c r="AV457" s="71">
        <v>3</v>
      </c>
      <c r="AW457" s="11"/>
      <c r="AX457" s="72">
        <v>0.17013023838546401</v>
      </c>
      <c r="AY457" s="73">
        <v>0.68768505538810099</v>
      </c>
      <c r="AZ457" s="73">
        <v>1.0037247753534799</v>
      </c>
      <c r="BA457" s="73">
        <v>0.99571179348276895</v>
      </c>
      <c r="BB457" s="64">
        <v>1.75456791806573E-2</v>
      </c>
      <c r="BC457" s="74">
        <v>-27.766973646357702</v>
      </c>
      <c r="BD457" s="61">
        <v>43843</v>
      </c>
      <c r="BE457" s="61">
        <v>43910</v>
      </c>
      <c r="BF457" s="70"/>
      <c r="BG457" s="61"/>
      <c r="BH457" s="11"/>
    </row>
    <row r="458" spans="1:60" x14ac:dyDescent="0.3">
      <c r="A458" s="11"/>
      <c r="B458" s="56" t="s">
        <v>1561</v>
      </c>
      <c r="C458" s="56" t="s">
        <v>1489</v>
      </c>
      <c r="D458" s="56" t="s">
        <v>1474</v>
      </c>
      <c r="E458" s="57" t="s">
        <v>1364</v>
      </c>
      <c r="F458" s="57" t="s">
        <v>1354</v>
      </c>
      <c r="G458" s="58" t="s">
        <v>111</v>
      </c>
      <c r="H458" s="59" t="s">
        <v>1475</v>
      </c>
      <c r="I458" s="60" t="s">
        <v>29</v>
      </c>
      <c r="J458" s="60" t="s">
        <v>1</v>
      </c>
      <c r="K458" s="11"/>
      <c r="L458" s="61">
        <v>43817</v>
      </c>
      <c r="M458" s="62"/>
      <c r="N458" s="63"/>
      <c r="O458" s="63"/>
      <c r="P458" s="64" t="str">
        <f t="shared" si="7"/>
        <v/>
      </c>
      <c r="Q458" s="61"/>
      <c r="R458" s="65"/>
      <c r="S458" s="65"/>
      <c r="T458" s="11"/>
      <c r="U458" s="66"/>
      <c r="V458" s="67"/>
      <c r="W458" s="66"/>
      <c r="X458" s="67"/>
      <c r="Y458" s="66"/>
      <c r="Z458" s="67"/>
      <c r="AA458" s="66"/>
      <c r="AB458" s="67"/>
      <c r="AC458" s="66"/>
      <c r="AD458" s="67"/>
      <c r="AE458" s="66"/>
      <c r="AF458" s="68"/>
      <c r="AG458" s="66"/>
      <c r="AH458" s="67"/>
      <c r="AI458" s="66"/>
      <c r="AJ458" s="67"/>
      <c r="AK458" s="66"/>
      <c r="AL458" s="66"/>
      <c r="AM458" s="67"/>
      <c r="AN458" s="11"/>
      <c r="AO458" s="69">
        <v>0</v>
      </c>
      <c r="AP458" s="69">
        <v>0</v>
      </c>
      <c r="AQ458" s="69"/>
      <c r="AR458" s="69"/>
      <c r="AS458" s="70"/>
      <c r="AT458" s="70"/>
      <c r="AU458" s="70"/>
      <c r="AV458" s="71"/>
      <c r="AW458" s="11"/>
      <c r="AX458" s="72"/>
      <c r="AY458" s="73"/>
      <c r="AZ458" s="73"/>
      <c r="BA458" s="73"/>
      <c r="BB458" s="64"/>
      <c r="BC458" s="74">
        <v>0</v>
      </c>
      <c r="BD458" s="61">
        <v>43811</v>
      </c>
      <c r="BE458" s="61"/>
      <c r="BF458" s="70"/>
      <c r="BG458" s="61"/>
      <c r="BH458" s="11"/>
    </row>
    <row r="459" spans="1:60" x14ac:dyDescent="0.3">
      <c r="A459" s="11"/>
      <c r="B459" s="56" t="s">
        <v>1564</v>
      </c>
      <c r="C459" s="56" t="s">
        <v>1491</v>
      </c>
      <c r="D459" s="56" t="s">
        <v>1474</v>
      </c>
      <c r="E459" s="57" t="s">
        <v>1367</v>
      </c>
      <c r="F459" s="57" t="s">
        <v>1354</v>
      </c>
      <c r="G459" s="58" t="s">
        <v>111</v>
      </c>
      <c r="H459" s="59" t="s">
        <v>1475</v>
      </c>
      <c r="I459" s="60" t="s">
        <v>29</v>
      </c>
      <c r="J459" s="60" t="s">
        <v>1492</v>
      </c>
      <c r="K459" s="11"/>
      <c r="L459" s="61">
        <v>44021</v>
      </c>
      <c r="M459" s="62">
        <v>1188.22580000013</v>
      </c>
      <c r="N459" s="63">
        <v>1188.22580000013</v>
      </c>
      <c r="O459" s="63">
        <v>1288.6771000009001</v>
      </c>
      <c r="P459" s="64">
        <f t="shared" si="7"/>
        <v>0.92205083802552257</v>
      </c>
      <c r="Q459" s="61">
        <v>43843</v>
      </c>
      <c r="R459" s="65">
        <v>257905.742</v>
      </c>
      <c r="S459" s="65">
        <v>215071.337149414</v>
      </c>
      <c r="T459" s="11"/>
      <c r="U459" s="66">
        <v>7.9264897431130499E-4</v>
      </c>
      <c r="V459" s="67">
        <v>3.7414756513499001</v>
      </c>
      <c r="W459" s="66">
        <v>7.9369840472281794E-2</v>
      </c>
      <c r="X459" s="67">
        <v>10.215362595859901</v>
      </c>
      <c r="Y459" s="66">
        <v>-4.8943299057136798E-2</v>
      </c>
      <c r="Z459" s="67">
        <v>12.7896077065088</v>
      </c>
      <c r="AA459" s="66">
        <v>0.11299501654692</v>
      </c>
      <c r="AB459" s="67">
        <v>31.524689805984998</v>
      </c>
      <c r="AC459" s="66">
        <v>0.13261173240971399</v>
      </c>
      <c r="AD459" s="67">
        <v>37.547138501191498</v>
      </c>
      <c r="AE459" s="66">
        <v>0.15162229159803201</v>
      </c>
      <c r="AF459" s="68">
        <v>32.1099167715292</v>
      </c>
      <c r="AG459" s="66">
        <v>3.2755777943748399E-2</v>
      </c>
      <c r="AH459" s="67">
        <v>1.43407205850963</v>
      </c>
      <c r="AI459" s="66">
        <v>-2.0808803266845598E-2</v>
      </c>
      <c r="AJ459" s="67">
        <v>11.6098621542769</v>
      </c>
      <c r="AK459" s="66">
        <v>0.188225800000655</v>
      </c>
      <c r="AL459" s="66">
        <v>1.2342050815277599E-2</v>
      </c>
      <c r="AM459" s="67">
        <v>-35.930911382485597</v>
      </c>
      <c r="AN459" s="11"/>
      <c r="AO459" s="69">
        <v>4.2852836852034698E-2</v>
      </c>
      <c r="AP459" s="69">
        <v>-5.12487701462669E-2</v>
      </c>
      <c r="AQ459" s="69">
        <v>0.10465600805036999</v>
      </c>
      <c r="AR459" s="69">
        <v>-0.14790335338329899</v>
      </c>
      <c r="AS459" s="70">
        <v>7</v>
      </c>
      <c r="AT459" s="70">
        <v>5</v>
      </c>
      <c r="AU459" s="70">
        <v>9</v>
      </c>
      <c r="AV459" s="71">
        <v>3</v>
      </c>
      <c r="AW459" s="11"/>
      <c r="AX459" s="72">
        <v>0.17012465181091099</v>
      </c>
      <c r="AY459" s="73">
        <v>0.65118121514751703</v>
      </c>
      <c r="AZ459" s="73">
        <v>0.98034159603048499</v>
      </c>
      <c r="BA459" s="73">
        <v>0.94152182971902199</v>
      </c>
      <c r="BB459" s="64">
        <v>1.7544678660287898E-2</v>
      </c>
      <c r="BC459" s="74">
        <v>-27.8449426935695</v>
      </c>
      <c r="BD459" s="61">
        <v>43843</v>
      </c>
      <c r="BE459" s="61">
        <v>43910</v>
      </c>
      <c r="BF459" s="70"/>
      <c r="BG459" s="61"/>
      <c r="BH459" s="11"/>
    </row>
    <row r="460" spans="1:60" x14ac:dyDescent="0.3">
      <c r="A460" s="11"/>
      <c r="B460" s="56" t="s">
        <v>1566</v>
      </c>
      <c r="C460" s="56" t="s">
        <v>1494</v>
      </c>
      <c r="D460" s="56" t="s">
        <v>1474</v>
      </c>
      <c r="E460" s="57" t="s">
        <v>697</v>
      </c>
      <c r="F460" s="57" t="s">
        <v>1354</v>
      </c>
      <c r="G460" s="58" t="s">
        <v>111</v>
      </c>
      <c r="H460" s="59" t="s">
        <v>1475</v>
      </c>
      <c r="I460" s="60" t="s">
        <v>29</v>
      </c>
      <c r="J460" s="60" t="s">
        <v>1495</v>
      </c>
      <c r="K460" s="11"/>
      <c r="L460" s="61">
        <v>44021</v>
      </c>
      <c r="M460" s="62">
        <v>940.20409999974095</v>
      </c>
      <c r="N460" s="63">
        <v>940.20409999974095</v>
      </c>
      <c r="O460" s="63">
        <v>1028.80450000055</v>
      </c>
      <c r="P460" s="64">
        <f t="shared" si="7"/>
        <v>0.91388023672061924</v>
      </c>
      <c r="Q460" s="61">
        <v>43843</v>
      </c>
      <c r="R460" s="65">
        <v>3163133.2949999999</v>
      </c>
      <c r="S460" s="65">
        <v>2932149.3929218799</v>
      </c>
      <c r="T460" s="11"/>
      <c r="U460" s="66">
        <v>7.4262399903091104E-4</v>
      </c>
      <c r="V460" s="67">
        <v>3.7364731538218598</v>
      </c>
      <c r="W460" s="66">
        <v>7.7751610400809995E-2</v>
      </c>
      <c r="X460" s="67">
        <v>10.053539588712701</v>
      </c>
      <c r="Y460" s="66">
        <v>-5.7559394198542599E-2</v>
      </c>
      <c r="Z460" s="67">
        <v>11.927998192375499</v>
      </c>
      <c r="AA460" s="66">
        <v>9.2784584761830005E-2</v>
      </c>
      <c r="AB460" s="67">
        <v>29.503646627476002</v>
      </c>
      <c r="AC460" s="66">
        <v>8.9844678683293794E-2</v>
      </c>
      <c r="AD460" s="67">
        <v>33.270433128578603</v>
      </c>
      <c r="AE460" s="66">
        <v>8.5201195908739494E-2</v>
      </c>
      <c r="AF460" s="68">
        <v>25.4678072025999</v>
      </c>
      <c r="AG460" s="66">
        <v>3.2290956776705598E-2</v>
      </c>
      <c r="AH460" s="67">
        <v>1.3875899418053499</v>
      </c>
      <c r="AI460" s="66">
        <v>-3.0116194709080401E-2</v>
      </c>
      <c r="AJ460" s="67">
        <v>10.6791230100498</v>
      </c>
      <c r="AK460" s="66">
        <v>-5.9795900000608498E-2</v>
      </c>
      <c r="AL460" s="66">
        <v>-4.7230862746801003E-3</v>
      </c>
      <c r="AM460" s="67">
        <v>-33.3497373136343</v>
      </c>
      <c r="AN460" s="11"/>
      <c r="AO460" s="69">
        <v>4.2800685585461899E-2</v>
      </c>
      <c r="AP460" s="69">
        <v>-5.12962372140464E-2</v>
      </c>
      <c r="AQ460" s="69">
        <v>0.103000198245427</v>
      </c>
      <c r="AR460" s="69">
        <v>-0.149223350462271</v>
      </c>
      <c r="AS460" s="70">
        <v>7</v>
      </c>
      <c r="AT460" s="70">
        <v>5</v>
      </c>
      <c r="AU460" s="70">
        <v>9</v>
      </c>
      <c r="AV460" s="71">
        <v>3</v>
      </c>
      <c r="AW460" s="11"/>
      <c r="AX460" s="72">
        <v>0.170109075885266</v>
      </c>
      <c r="AY460" s="73">
        <v>0.53924687612015998</v>
      </c>
      <c r="AZ460" s="73">
        <v>0.90863526278280904</v>
      </c>
      <c r="BA460" s="73">
        <v>0.77626048529055003</v>
      </c>
      <c r="BB460" s="64">
        <v>1.7541757252347499E-2</v>
      </c>
      <c r="BC460" s="74">
        <v>-28.0862885028764</v>
      </c>
      <c r="BD460" s="61">
        <v>43843</v>
      </c>
      <c r="BE460" s="61">
        <v>43910</v>
      </c>
      <c r="BF460" s="70"/>
      <c r="BG460" s="61"/>
      <c r="BH460" s="11"/>
    </row>
    <row r="461" spans="1:60" x14ac:dyDescent="0.3">
      <c r="A461" s="11"/>
      <c r="B461" s="56" t="s">
        <v>1569</v>
      </c>
      <c r="C461" s="56" t="s">
        <v>1497</v>
      </c>
      <c r="D461" s="56" t="s">
        <v>1474</v>
      </c>
      <c r="E461" s="57" t="s">
        <v>1373</v>
      </c>
      <c r="F461" s="57" t="s">
        <v>1354</v>
      </c>
      <c r="G461" s="58" t="s">
        <v>111</v>
      </c>
      <c r="H461" s="59" t="s">
        <v>1475</v>
      </c>
      <c r="I461" s="60" t="s">
        <v>29</v>
      </c>
      <c r="J461" s="60" t="s">
        <v>1498</v>
      </c>
      <c r="K461" s="11"/>
      <c r="L461" s="61">
        <v>44021</v>
      </c>
      <c r="M461" s="62">
        <v>1186.2374000009099</v>
      </c>
      <c r="N461" s="63">
        <v>1186.2374000009099</v>
      </c>
      <c r="O461" s="63">
        <v>1270.5403000004601</v>
      </c>
      <c r="P461" s="64">
        <f t="shared" si="7"/>
        <v>0.93364799211837701</v>
      </c>
      <c r="Q461" s="61">
        <v>43843</v>
      </c>
      <c r="R461" s="65">
        <v>529070.67299999995</v>
      </c>
      <c r="S461" s="65">
        <v>373582.369766113</v>
      </c>
      <c r="T461" s="11"/>
      <c r="U461" s="66">
        <v>8.6296608242264505E-4</v>
      </c>
      <c r="V461" s="67">
        <v>3.7485073621610399</v>
      </c>
      <c r="W461" s="66">
        <v>8.1646016013110098E-2</v>
      </c>
      <c r="X461" s="67">
        <v>10.442980149949999</v>
      </c>
      <c r="Y461" s="66">
        <v>-3.6710705458062903E-2</v>
      </c>
      <c r="Z461" s="67">
        <v>14.0128670664126</v>
      </c>
      <c r="AA461" s="66">
        <v>0.14200976020772901</v>
      </c>
      <c r="AB461" s="67">
        <v>34.426164172065903</v>
      </c>
      <c r="AC461" s="66">
        <v>0.18576831005717401</v>
      </c>
      <c r="AD461" s="67">
        <v>42.862796265981203</v>
      </c>
      <c r="AE461" s="66">
        <v>0.156938510686887</v>
      </c>
      <c r="AF461" s="68">
        <v>32.641538680414698</v>
      </c>
      <c r="AG461" s="66">
        <v>3.3408750105081701E-2</v>
      </c>
      <c r="AH461" s="67">
        <v>1.4993692746429601</v>
      </c>
      <c r="AI461" s="66">
        <v>-7.5872590005019403E-3</v>
      </c>
      <c r="AJ461" s="67">
        <v>12.932016580918599</v>
      </c>
      <c r="AK461" s="66">
        <v>0.187887018703041</v>
      </c>
      <c r="AL461" s="66">
        <v>3.9862644003733301E-2</v>
      </c>
      <c r="AM461" s="67">
        <v>15.1383185868472</v>
      </c>
      <c r="AN461" s="11"/>
      <c r="AO461" s="69">
        <v>4.2926131109197699E-2</v>
      </c>
      <c r="AP461" s="69">
        <v>-5.1182116967538598E-2</v>
      </c>
      <c r="AQ461" s="69">
        <v>0.106985344995337</v>
      </c>
      <c r="AR461" s="69">
        <v>-0.146046690364601</v>
      </c>
      <c r="AS461" s="70">
        <v>7</v>
      </c>
      <c r="AT461" s="70">
        <v>5</v>
      </c>
      <c r="AU461" s="70">
        <v>9</v>
      </c>
      <c r="AV461" s="71">
        <v>3</v>
      </c>
      <c r="AW461" s="11"/>
      <c r="AX461" s="72">
        <v>0.17015077908057699</v>
      </c>
      <c r="AY461" s="73">
        <v>0.81169909514119398</v>
      </c>
      <c r="AZ461" s="73">
        <v>1.0831564524014501</v>
      </c>
      <c r="BA461" s="73">
        <v>1.1808787829541001</v>
      </c>
      <c r="BB461" s="64">
        <v>1.75492229894917E-2</v>
      </c>
      <c r="BC461" s="74">
        <v>-27.504668683133801</v>
      </c>
      <c r="BD461" s="61">
        <v>43843</v>
      </c>
      <c r="BE461" s="61">
        <v>43910</v>
      </c>
      <c r="BF461" s="70"/>
      <c r="BG461" s="61"/>
      <c r="BH461" s="11"/>
    </row>
    <row r="462" spans="1:60" x14ac:dyDescent="0.3">
      <c r="A462" s="11"/>
      <c r="B462" s="56" t="s">
        <v>1572</v>
      </c>
      <c r="C462" s="56" t="s">
        <v>1500</v>
      </c>
      <c r="D462" s="56" t="s">
        <v>1501</v>
      </c>
      <c r="E462" s="57" t="s">
        <v>73</v>
      </c>
      <c r="F462" s="57" t="s">
        <v>1354</v>
      </c>
      <c r="G462" s="58" t="s">
        <v>36</v>
      </c>
      <c r="H462" s="59" t="s">
        <v>1035</v>
      </c>
      <c r="I462" s="60" t="s">
        <v>29</v>
      </c>
      <c r="J462" s="60" t="s">
        <v>1502</v>
      </c>
      <c r="K462" s="11"/>
      <c r="L462" s="61">
        <v>44021</v>
      </c>
      <c r="M462" s="62">
        <v>2385.7463000007001</v>
      </c>
      <c r="N462" s="63">
        <v>2385.7463000007001</v>
      </c>
      <c r="O462" s="63">
        <v>2616.7639000006002</v>
      </c>
      <c r="P462" s="64">
        <f t="shared" si="7"/>
        <v>0.91171629966316525</v>
      </c>
      <c r="Q462" s="61">
        <v>43880</v>
      </c>
      <c r="R462" s="65">
        <v>3797733.3650000002</v>
      </c>
      <c r="S462" s="65">
        <v>3789341.8968046899</v>
      </c>
      <c r="T462" s="11"/>
      <c r="U462" s="66">
        <v>-4.9425330744270503E-3</v>
      </c>
      <c r="V462" s="67">
        <v>3.1679574464760698</v>
      </c>
      <c r="W462" s="66">
        <v>-2.63760970401563E-2</v>
      </c>
      <c r="X462" s="67">
        <v>-0.35923115538025702</v>
      </c>
      <c r="Y462" s="66">
        <v>-5.8242339381686201E-2</v>
      </c>
      <c r="Z462" s="67">
        <v>11.8597036740539</v>
      </c>
      <c r="AA462" s="66">
        <v>2.3392013048578499E-2</v>
      </c>
      <c r="AB462" s="67">
        <v>22.564389456150799</v>
      </c>
      <c r="AC462" s="66">
        <v>7.0667004027200206E-2</v>
      </c>
      <c r="AD462" s="67">
        <v>31.352665662969201</v>
      </c>
      <c r="AE462" s="66">
        <v>0.23486549197346901</v>
      </c>
      <c r="AF462" s="68">
        <v>40.434236809087501</v>
      </c>
      <c r="AG462" s="66">
        <v>1.2946458729857099E-2</v>
      </c>
      <c r="AH462" s="67">
        <v>-0.54685986287950095</v>
      </c>
      <c r="AI462" s="66">
        <v>-4.6446853422821698E-2</v>
      </c>
      <c r="AJ462" s="67">
        <v>9.0460571386793198</v>
      </c>
      <c r="AK462" s="66">
        <v>1.4206029829545901</v>
      </c>
      <c r="AL462" s="66">
        <v>5.6575120441266301E-2</v>
      </c>
      <c r="AM462" s="67">
        <v>17.537694967468301</v>
      </c>
      <c r="AN462" s="11"/>
      <c r="AO462" s="69">
        <v>5.0538881559987203E-2</v>
      </c>
      <c r="AP462" s="69">
        <v>-8.0436742300662403E-2</v>
      </c>
      <c r="AQ462" s="69">
        <v>0.108635871842125</v>
      </c>
      <c r="AR462" s="69">
        <v>-0.12178417114410001</v>
      </c>
      <c r="AS462" s="70">
        <v>9</v>
      </c>
      <c r="AT462" s="70">
        <v>3</v>
      </c>
      <c r="AU462" s="70">
        <v>7</v>
      </c>
      <c r="AV462" s="71">
        <v>5</v>
      </c>
      <c r="AW462" s="11"/>
      <c r="AX462" s="72">
        <v>0.204140418558381</v>
      </c>
      <c r="AY462" s="73">
        <v>9.6911981412858894E-2</v>
      </c>
      <c r="AZ462" s="73">
        <v>0.68422492882382402</v>
      </c>
      <c r="BA462" s="73">
        <v>0.12703286293844901</v>
      </c>
      <c r="BB462" s="64">
        <v>2.0897523639832799E-2</v>
      </c>
      <c r="BC462" s="74">
        <v>-32.357099545770303</v>
      </c>
      <c r="BD462" s="61">
        <v>43880</v>
      </c>
      <c r="BE462" s="61">
        <v>43913</v>
      </c>
      <c r="BF462" s="70"/>
      <c r="BG462" s="61"/>
      <c r="BH462" s="11"/>
    </row>
    <row r="463" spans="1:60" x14ac:dyDescent="0.3">
      <c r="A463" s="11"/>
      <c r="B463" s="56" t="s">
        <v>1574</v>
      </c>
      <c r="C463" s="56" t="s">
        <v>1504</v>
      </c>
      <c r="D463" s="56" t="s">
        <v>1501</v>
      </c>
      <c r="E463" s="57" t="s">
        <v>690</v>
      </c>
      <c r="F463" s="57" t="s">
        <v>1354</v>
      </c>
      <c r="G463" s="58" t="s">
        <v>36</v>
      </c>
      <c r="H463" s="59" t="s">
        <v>1035</v>
      </c>
      <c r="I463" s="60" t="s">
        <v>29</v>
      </c>
      <c r="J463" s="60" t="s">
        <v>1505</v>
      </c>
      <c r="K463" s="11"/>
      <c r="L463" s="61">
        <v>44021</v>
      </c>
      <c r="M463" s="62">
        <v>1534.0998999998001</v>
      </c>
      <c r="N463" s="63">
        <v>1534.0998999998001</v>
      </c>
      <c r="O463" s="63">
        <v>1699.32870000042</v>
      </c>
      <c r="P463" s="64">
        <f t="shared" si="7"/>
        <v>0.90276819311026812</v>
      </c>
      <c r="Q463" s="61">
        <v>43880</v>
      </c>
      <c r="R463" s="65">
        <v>4499711.1679999996</v>
      </c>
      <c r="S463" s="65">
        <v>4509986.2196875</v>
      </c>
      <c r="T463" s="11"/>
      <c r="U463" s="66">
        <v>-5.0121680260417599E-3</v>
      </c>
      <c r="V463" s="67">
        <v>3.1609939513145902</v>
      </c>
      <c r="W463" s="66">
        <v>-2.8417199619070702E-2</v>
      </c>
      <c r="X463" s="67">
        <v>-0.56334141327170095</v>
      </c>
      <c r="Y463" s="66">
        <v>-7.0156150255570496E-2</v>
      </c>
      <c r="Z463" s="67">
        <v>10.6683225866727</v>
      </c>
      <c r="AA463" s="66">
        <v>-2.5100777966144999E-3</v>
      </c>
      <c r="AB463" s="67">
        <v>19.974180371646099</v>
      </c>
      <c r="AC463" s="66">
        <v>1.71903927766834E-2</v>
      </c>
      <c r="AD463" s="67">
        <v>26.005004537903002</v>
      </c>
      <c r="AE463" s="66">
        <v>0.143371456151799</v>
      </c>
      <c r="AF463" s="68">
        <v>31.284833226905899</v>
      </c>
      <c r="AG463" s="66">
        <v>1.23089143889956E-2</v>
      </c>
      <c r="AH463" s="67">
        <v>-0.61061429696564995</v>
      </c>
      <c r="AI463" s="66">
        <v>-5.9102486384290401E-2</v>
      </c>
      <c r="AJ463" s="67">
        <v>7.7804938425324499</v>
      </c>
      <c r="AK463" s="66">
        <v>0.64166156578925404</v>
      </c>
      <c r="AL463" s="66">
        <v>3.1340432764409301E-2</v>
      </c>
      <c r="AM463" s="67">
        <v>-60.3564467490651</v>
      </c>
      <c r="AN463" s="11"/>
      <c r="AO463" s="69">
        <v>5.0465336989873301E-2</v>
      </c>
      <c r="AP463" s="69">
        <v>-8.0501055781496703E-2</v>
      </c>
      <c r="AQ463" s="69">
        <v>0.106312187310396</v>
      </c>
      <c r="AR463" s="69">
        <v>-0.123686606384581</v>
      </c>
      <c r="AS463" s="70">
        <v>9</v>
      </c>
      <c r="AT463" s="70">
        <v>3</v>
      </c>
      <c r="AU463" s="70">
        <v>7</v>
      </c>
      <c r="AV463" s="71">
        <v>5</v>
      </c>
      <c r="AW463" s="11"/>
      <c r="AX463" s="72">
        <v>0.20417133223585601</v>
      </c>
      <c r="AY463" s="73">
        <v>-2.3110387085921499E-2</v>
      </c>
      <c r="AZ463" s="73">
        <v>0.58519282884117296</v>
      </c>
      <c r="BA463" s="73">
        <v>-3.01788358557076E-2</v>
      </c>
      <c r="BB463" s="64">
        <v>2.0898348351001898E-2</v>
      </c>
      <c r="BC463" s="74">
        <v>-32.513068248692399</v>
      </c>
      <c r="BD463" s="61">
        <v>43880</v>
      </c>
      <c r="BE463" s="61">
        <v>43913</v>
      </c>
      <c r="BF463" s="70"/>
      <c r="BG463" s="61"/>
      <c r="BH463" s="11"/>
    </row>
    <row r="464" spans="1:60" x14ac:dyDescent="0.3">
      <c r="A464" s="11"/>
      <c r="B464" s="56" t="s">
        <v>1578</v>
      </c>
      <c r="C464" s="56" t="s">
        <v>1507</v>
      </c>
      <c r="D464" s="56" t="s">
        <v>1501</v>
      </c>
      <c r="E464" s="57" t="s">
        <v>0</v>
      </c>
      <c r="F464" s="57" t="s">
        <v>1354</v>
      </c>
      <c r="G464" s="58" t="s">
        <v>36</v>
      </c>
      <c r="H464" s="59" t="s">
        <v>1035</v>
      </c>
      <c r="I464" s="60" t="s">
        <v>29</v>
      </c>
      <c r="J464" s="60" t="s">
        <v>1508</v>
      </c>
      <c r="K464" s="11"/>
      <c r="L464" s="61">
        <v>44021</v>
      </c>
      <c r="M464" s="62">
        <v>2630.88379999995</v>
      </c>
      <c r="N464" s="63">
        <v>2630.88379999995</v>
      </c>
      <c r="O464" s="63">
        <v>2906.8388999998601</v>
      </c>
      <c r="P464" s="64">
        <f t="shared" si="7"/>
        <v>0.90506694402640497</v>
      </c>
      <c r="Q464" s="61">
        <v>43880</v>
      </c>
      <c r="R464" s="65">
        <v>10717107.692</v>
      </c>
      <c r="S464" s="65">
        <v>10861210.885749999</v>
      </c>
      <c r="T464" s="11"/>
      <c r="U464" s="66">
        <v>-4.99419667812617E-3</v>
      </c>
      <c r="V464" s="67">
        <v>3.1627910861061501</v>
      </c>
      <c r="W464" s="66">
        <v>-2.7891292976164599E-2</v>
      </c>
      <c r="X464" s="67">
        <v>-0.51075074898108097</v>
      </c>
      <c r="Y464" s="66">
        <v>-6.7098805869172801E-2</v>
      </c>
      <c r="Z464" s="67">
        <v>10.9740570253052</v>
      </c>
      <c r="AA464" s="66">
        <v>4.1046450733119898E-3</v>
      </c>
      <c r="AB464" s="67">
        <v>20.635652658616898</v>
      </c>
      <c r="AC464" s="66">
        <v>3.07165128197084E-2</v>
      </c>
      <c r="AD464" s="67">
        <v>27.357616542198201</v>
      </c>
      <c r="AE464" s="66">
        <v>0.16629090432979901</v>
      </c>
      <c r="AF464" s="68">
        <v>33.576778044691302</v>
      </c>
      <c r="AG464" s="66">
        <v>1.24732515923824E-2</v>
      </c>
      <c r="AH464" s="67">
        <v>-0.59418057662696799</v>
      </c>
      <c r="AI464" s="66">
        <v>-5.5855554664085497E-2</v>
      </c>
      <c r="AJ464" s="67">
        <v>8.1051870145602205</v>
      </c>
      <c r="AK464" s="66">
        <v>1.4776649966114199</v>
      </c>
      <c r="AL464" s="66">
        <v>9.6456570383452303E-2</v>
      </c>
      <c r="AM464" s="67">
        <v>166.59563351539001</v>
      </c>
      <c r="AN464" s="11"/>
      <c r="AO464" s="69">
        <v>5.0484317986047203E-2</v>
      </c>
      <c r="AP464" s="69">
        <v>-8.0484485005435993E-2</v>
      </c>
      <c r="AQ464" s="69">
        <v>0.106910585609585</v>
      </c>
      <c r="AR464" s="69">
        <v>-0.12319631379708899</v>
      </c>
      <c r="AS464" s="70">
        <v>9</v>
      </c>
      <c r="AT464" s="70">
        <v>3</v>
      </c>
      <c r="AU464" s="70">
        <v>7</v>
      </c>
      <c r="AV464" s="71">
        <v>5</v>
      </c>
      <c r="AW464" s="11"/>
      <c r="AX464" s="72">
        <v>0.20416299058648299</v>
      </c>
      <c r="AY464" s="73">
        <v>7.5464533340650099E-3</v>
      </c>
      <c r="AZ464" s="73">
        <v>0.61049567078407596</v>
      </c>
      <c r="BA464" s="73">
        <v>9.8641990729788596E-3</v>
      </c>
      <c r="BB464" s="64">
        <v>2.0898097313438498E-2</v>
      </c>
      <c r="BC464" s="74">
        <v>-32.4728797319694</v>
      </c>
      <c r="BD464" s="61">
        <v>43880</v>
      </c>
      <c r="BE464" s="61">
        <v>43913</v>
      </c>
      <c r="BF464" s="70"/>
      <c r="BG464" s="61"/>
      <c r="BH464" s="11"/>
    </row>
    <row r="465" spans="1:60" x14ac:dyDescent="0.3">
      <c r="A465" s="11"/>
      <c r="B465" s="56" t="s">
        <v>1581</v>
      </c>
      <c r="C465" s="56" t="s">
        <v>1510</v>
      </c>
      <c r="D465" s="56" t="s">
        <v>1501</v>
      </c>
      <c r="E465" s="57" t="s">
        <v>79</v>
      </c>
      <c r="F465" s="57" t="s">
        <v>1354</v>
      </c>
      <c r="G465" s="58" t="s">
        <v>36</v>
      </c>
      <c r="H465" s="59" t="s">
        <v>1035</v>
      </c>
      <c r="I465" s="60" t="s">
        <v>29</v>
      </c>
      <c r="J465" s="60" t="s">
        <v>1511</v>
      </c>
      <c r="K465" s="11"/>
      <c r="L465" s="61">
        <v>44021</v>
      </c>
      <c r="M465" s="62">
        <v>2500.4776000008001</v>
      </c>
      <c r="N465" s="63">
        <v>2500.4776000008001</v>
      </c>
      <c r="O465" s="63">
        <v>2742.6048999987502</v>
      </c>
      <c r="P465" s="64">
        <f t="shared" si="7"/>
        <v>0.9117163029942591</v>
      </c>
      <c r="Q465" s="61">
        <v>43880</v>
      </c>
      <c r="R465" s="65">
        <v>4705248.8190000001</v>
      </c>
      <c r="S465" s="65">
        <v>4676733.5292890603</v>
      </c>
      <c r="T465" s="11"/>
      <c r="U465" s="66">
        <v>-4.9425410352341697E-3</v>
      </c>
      <c r="V465" s="67">
        <v>3.1679566503953498</v>
      </c>
      <c r="W465" s="66">
        <v>-2.63760422112682E-2</v>
      </c>
      <c r="X465" s="67">
        <v>-0.35922567249144799</v>
      </c>
      <c r="Y465" s="66">
        <v>-5.8242560548969799E-2</v>
      </c>
      <c r="Z465" s="67">
        <v>11.8596815573255</v>
      </c>
      <c r="AA465" s="66">
        <v>2.3391823875499498E-2</v>
      </c>
      <c r="AB465" s="67">
        <v>22.5643705388356</v>
      </c>
      <c r="AC465" s="66">
        <v>7.0667331667209496E-2</v>
      </c>
      <c r="AD465" s="67">
        <v>31.352698426955602</v>
      </c>
      <c r="AE465" s="66">
        <v>0.23486534390220201</v>
      </c>
      <c r="AF465" s="68">
        <v>40.434222001931602</v>
      </c>
      <c r="AG465" s="66">
        <v>1.29464260589884E-2</v>
      </c>
      <c r="AH465" s="67">
        <v>-0.54686312996636799</v>
      </c>
      <c r="AI465" s="66">
        <v>-4.6447117077186698E-2</v>
      </c>
      <c r="AJ465" s="67">
        <v>9.0460307732428191</v>
      </c>
      <c r="AK465" s="66">
        <v>1.5004776000022</v>
      </c>
      <c r="AL465" s="66">
        <v>0.120181376154505</v>
      </c>
      <c r="AM465" s="67">
        <v>154.27517874795001</v>
      </c>
      <c r="AN465" s="11"/>
      <c r="AO465" s="69">
        <v>5.0538829842480502E-2</v>
      </c>
      <c r="AP465" s="69">
        <v>-8.0436741655867103E-2</v>
      </c>
      <c r="AQ465" s="69">
        <v>0.10863591386078</v>
      </c>
      <c r="AR465" s="69">
        <v>-0.121784203898715</v>
      </c>
      <c r="AS465" s="70">
        <v>9</v>
      </c>
      <c r="AT465" s="70">
        <v>3</v>
      </c>
      <c r="AU465" s="70">
        <v>7</v>
      </c>
      <c r="AV465" s="71">
        <v>5</v>
      </c>
      <c r="AW465" s="11"/>
      <c r="AX465" s="72">
        <v>0.204140379276359</v>
      </c>
      <c r="AY465" s="73">
        <v>9.6911371723081202E-2</v>
      </c>
      <c r="AZ465" s="73">
        <v>0.68422438725701795</v>
      </c>
      <c r="BA465" s="73">
        <v>0.12703206721016599</v>
      </c>
      <c r="BB465" s="64">
        <v>2.0897519636273499E-2</v>
      </c>
      <c r="BC465" s="74">
        <v>-32.357099631801198</v>
      </c>
      <c r="BD465" s="61">
        <v>43880</v>
      </c>
      <c r="BE465" s="61">
        <v>43913</v>
      </c>
      <c r="BF465" s="70"/>
      <c r="BG465" s="61"/>
      <c r="BH465" s="11"/>
    </row>
    <row r="466" spans="1:60" x14ac:dyDescent="0.3">
      <c r="A466" s="11"/>
      <c r="B466" s="56" t="s">
        <v>1584</v>
      </c>
      <c r="C466" s="56" t="s">
        <v>1513</v>
      </c>
      <c r="D466" s="56" t="s">
        <v>1501</v>
      </c>
      <c r="E466" s="57" t="s">
        <v>1360</v>
      </c>
      <c r="F466" s="57" t="s">
        <v>1354</v>
      </c>
      <c r="G466" s="58" t="s">
        <v>36</v>
      </c>
      <c r="H466" s="59" t="s">
        <v>1035</v>
      </c>
      <c r="I466" s="60" t="s">
        <v>29</v>
      </c>
      <c r="J466" s="60" t="s">
        <v>1514</v>
      </c>
      <c r="K466" s="11"/>
      <c r="L466" s="61">
        <v>44021</v>
      </c>
      <c r="M466" s="62">
        <v>3233.7188999988098</v>
      </c>
      <c r="N466" s="63">
        <v>3233.7188999988098</v>
      </c>
      <c r="O466" s="63">
        <v>3561.6372999995901</v>
      </c>
      <c r="P466" s="64">
        <f t="shared" si="7"/>
        <v>0.90793043412903995</v>
      </c>
      <c r="Q466" s="61">
        <v>43880</v>
      </c>
      <c r="R466" s="65">
        <v>1865115.919</v>
      </c>
      <c r="S466" s="65">
        <v>1958756.1834140599</v>
      </c>
      <c r="T466" s="11"/>
      <c r="U466" s="66">
        <v>-4.9719112448656198E-3</v>
      </c>
      <c r="V466" s="67">
        <v>3.1650196294322099</v>
      </c>
      <c r="W466" s="66">
        <v>-2.72377259534551E-2</v>
      </c>
      <c r="X466" s="67">
        <v>-0.44539404671013499</v>
      </c>
      <c r="Y466" s="66">
        <v>-6.3287117955041994E-2</v>
      </c>
      <c r="Z466" s="67">
        <v>11.355225816718299</v>
      </c>
      <c r="AA466" s="66">
        <v>1.2383363860863E-2</v>
      </c>
      <c r="AB466" s="67">
        <v>21.463524537393798</v>
      </c>
      <c r="AC466" s="66">
        <v>4.7772332784006701E-2</v>
      </c>
      <c r="AD466" s="67">
        <v>29.063198538642599</v>
      </c>
      <c r="AE466" s="66">
        <v>0.195406600187125</v>
      </c>
      <c r="AF466" s="68">
        <v>36.488347630424002</v>
      </c>
      <c r="AG466" s="66">
        <v>1.2677418326347801E-2</v>
      </c>
      <c r="AH466" s="67">
        <v>-0.57376390323042903</v>
      </c>
      <c r="AI466" s="66">
        <v>-5.1806701295426999E-2</v>
      </c>
      <c r="AJ466" s="67">
        <v>8.5100723514187795</v>
      </c>
      <c r="AK466" s="66">
        <v>2.2337188999983502</v>
      </c>
      <c r="AL466" s="66">
        <v>9.4299469124962301E-2</v>
      </c>
      <c r="AM466" s="67">
        <v>196.00174268637801</v>
      </c>
      <c r="AN466" s="11"/>
      <c r="AO466" s="69">
        <v>5.0507846395703403E-2</v>
      </c>
      <c r="AP466" s="69">
        <v>-8.04638872524083E-2</v>
      </c>
      <c r="AQ466" s="69">
        <v>0.107654804216581</v>
      </c>
      <c r="AR466" s="69">
        <v>-0.122587191015627</v>
      </c>
      <c r="AS466" s="70">
        <v>9</v>
      </c>
      <c r="AT466" s="70">
        <v>3</v>
      </c>
      <c r="AU466" s="70">
        <v>7</v>
      </c>
      <c r="AV466" s="71">
        <v>5</v>
      </c>
      <c r="AW466" s="11"/>
      <c r="AX466" s="72">
        <v>0.20415297234023499</v>
      </c>
      <c r="AY466" s="73">
        <v>4.5909841343416198E-2</v>
      </c>
      <c r="AZ466" s="73">
        <v>0.64215163244989504</v>
      </c>
      <c r="BA466" s="73">
        <v>6.0082915720954602E-2</v>
      </c>
      <c r="BB466" s="64">
        <v>2.08978208170447E-2</v>
      </c>
      <c r="BC466" s="74">
        <v>-32.422939303738502</v>
      </c>
      <c r="BD466" s="61">
        <v>43880</v>
      </c>
      <c r="BE466" s="61">
        <v>43913</v>
      </c>
      <c r="BF466" s="70"/>
      <c r="BG466" s="61"/>
      <c r="BH466" s="11"/>
    </row>
    <row r="467" spans="1:60" x14ac:dyDescent="0.3">
      <c r="A467" s="11"/>
      <c r="B467" s="56" t="s">
        <v>1586</v>
      </c>
      <c r="C467" s="56" t="s">
        <v>1516</v>
      </c>
      <c r="D467" s="56" t="s">
        <v>1501</v>
      </c>
      <c r="E467" s="57" t="s">
        <v>1364</v>
      </c>
      <c r="F467" s="57" t="s">
        <v>1354</v>
      </c>
      <c r="G467" s="58" t="s">
        <v>36</v>
      </c>
      <c r="H467" s="59" t="s">
        <v>1035</v>
      </c>
      <c r="I467" s="60" t="s">
        <v>29</v>
      </c>
      <c r="J467" s="60" t="s">
        <v>1</v>
      </c>
      <c r="K467" s="11"/>
      <c r="L467" s="61">
        <v>44021</v>
      </c>
      <c r="M467" s="62">
        <v>973.134800000116</v>
      </c>
      <c r="N467" s="63">
        <v>973.134800000116</v>
      </c>
      <c r="O467" s="63"/>
      <c r="P467" s="64" t="str">
        <f t="shared" si="7"/>
        <v/>
      </c>
      <c r="Q467" s="61"/>
      <c r="R467" s="65">
        <v>807409.424</v>
      </c>
      <c r="S467" s="65"/>
      <c r="T467" s="11"/>
      <c r="U467" s="66">
        <v>-4.8909023735177496E-3</v>
      </c>
      <c r="V467" s="67">
        <v>3.1731205165669998</v>
      </c>
      <c r="W467" s="66">
        <v>-2.4858553932972399E-2</v>
      </c>
      <c r="X467" s="67">
        <v>-0.207476844661869</v>
      </c>
      <c r="Y467" s="66"/>
      <c r="Z467" s="67"/>
      <c r="AA467" s="66"/>
      <c r="AB467" s="67"/>
      <c r="AC467" s="66"/>
      <c r="AD467" s="67"/>
      <c r="AE467" s="66"/>
      <c r="AF467" s="68"/>
      <c r="AG467" s="66">
        <v>1.3419755407085201E-2</v>
      </c>
      <c r="AH467" s="67">
        <v>-0.499530195156694</v>
      </c>
      <c r="AI467" s="66"/>
      <c r="AJ467" s="67"/>
      <c r="AK467" s="66">
        <v>-2.6865199999520001E-2</v>
      </c>
      <c r="AL467" s="66">
        <v>-4.4720086719316897E-2</v>
      </c>
      <c r="AM467" s="67">
        <v>13.5785877792077</v>
      </c>
      <c r="AN467" s="11"/>
      <c r="AO467" s="69">
        <v>5.0593333724464201E-2</v>
      </c>
      <c r="AP467" s="69">
        <v>-8.0388976683025207E-2</v>
      </c>
      <c r="AQ467" s="69">
        <v>0.110364082569577</v>
      </c>
      <c r="AR467" s="69">
        <v>-0.120369813488651</v>
      </c>
      <c r="AS467" s="70"/>
      <c r="AT467" s="70"/>
      <c r="AU467" s="70"/>
      <c r="AV467" s="71"/>
      <c r="AW467" s="11"/>
      <c r="AX467" s="72"/>
      <c r="AY467" s="73"/>
      <c r="AZ467" s="73"/>
      <c r="BA467" s="73"/>
      <c r="BB467" s="64"/>
      <c r="BC467" s="74">
        <v>-32.241128121328103</v>
      </c>
      <c r="BD467" s="61">
        <v>43880</v>
      </c>
      <c r="BE467" s="61">
        <v>43913</v>
      </c>
      <c r="BF467" s="70"/>
      <c r="BG467" s="61"/>
      <c r="BH467" s="11"/>
    </row>
    <row r="468" spans="1:60" x14ac:dyDescent="0.3">
      <c r="A468" s="11"/>
      <c r="B468" s="56" t="s">
        <v>1589</v>
      </c>
      <c r="C468" s="56" t="s">
        <v>1518</v>
      </c>
      <c r="D468" s="56" t="s">
        <v>1501</v>
      </c>
      <c r="E468" s="57" t="s">
        <v>1367</v>
      </c>
      <c r="F468" s="57" t="s">
        <v>1354</v>
      </c>
      <c r="G468" s="58" t="s">
        <v>36</v>
      </c>
      <c r="H468" s="59" t="s">
        <v>1035</v>
      </c>
      <c r="I468" s="60" t="s">
        <v>29</v>
      </c>
      <c r="J468" s="60" t="s">
        <v>1519</v>
      </c>
      <c r="K468" s="11"/>
      <c r="L468" s="61">
        <v>44021</v>
      </c>
      <c r="M468" s="62">
        <v>1910.52840000018</v>
      </c>
      <c r="N468" s="63">
        <v>1910.52840000018</v>
      </c>
      <c r="O468" s="63">
        <v>2109.0557000003801</v>
      </c>
      <c r="P468" s="64">
        <f t="shared" si="7"/>
        <v>0.90586910530614995</v>
      </c>
      <c r="Q468" s="61">
        <v>43880</v>
      </c>
      <c r="R468" s="65">
        <v>536423.04599999997</v>
      </c>
      <c r="S468" s="65">
        <v>500830.68824511702</v>
      </c>
      <c r="T468" s="11"/>
      <c r="U468" s="66">
        <v>-4.9879543093993596E-3</v>
      </c>
      <c r="V468" s="67">
        <v>3.1634153229788402</v>
      </c>
      <c r="W468" s="66">
        <v>-2.7708051098670701E-2</v>
      </c>
      <c r="X468" s="67">
        <v>-0.49242656123169598</v>
      </c>
      <c r="Y468" s="66">
        <v>-6.6031313419443904E-2</v>
      </c>
      <c r="Z468" s="67">
        <v>11.0808062702854</v>
      </c>
      <c r="AA468" s="66">
        <v>6.42034484553733E-3</v>
      </c>
      <c r="AB468" s="67">
        <v>20.8672226358613</v>
      </c>
      <c r="AC468" s="66">
        <v>3.5473027995976701E-2</v>
      </c>
      <c r="AD468" s="67">
        <v>27.833268059825102</v>
      </c>
      <c r="AE468" s="66">
        <v>0.174386449829326</v>
      </c>
      <c r="AF468" s="68">
        <v>34.3863325946731</v>
      </c>
      <c r="AG468" s="66">
        <v>1.2530494706879799E-2</v>
      </c>
      <c r="AH468" s="67">
        <v>-0.58845626517722804</v>
      </c>
      <c r="AI468" s="66">
        <v>-5.47217665225617E-2</v>
      </c>
      <c r="AJ468" s="67">
        <v>8.2185658287053194</v>
      </c>
      <c r="AK468" s="66">
        <v>0.91052840000018498</v>
      </c>
      <c r="AL468" s="66">
        <v>4.4103535907197497E-2</v>
      </c>
      <c r="AM468" s="67">
        <v>-4.56202066899277</v>
      </c>
      <c r="AN468" s="11"/>
      <c r="AO468" s="69">
        <v>5.0490915982663899E-2</v>
      </c>
      <c r="AP468" s="69">
        <v>-8.0478716587967902E-2</v>
      </c>
      <c r="AQ468" s="69">
        <v>0.107119237116422</v>
      </c>
      <c r="AR468" s="69">
        <v>-0.123025522381795</v>
      </c>
      <c r="AS468" s="70">
        <v>9</v>
      </c>
      <c r="AT468" s="70">
        <v>3</v>
      </c>
      <c r="AU468" s="70">
        <v>7</v>
      </c>
      <c r="AV468" s="71">
        <v>5</v>
      </c>
      <c r="AW468" s="11"/>
      <c r="AX468" s="72">
        <v>0.204160114227561</v>
      </c>
      <c r="AY468" s="73">
        <v>1.8278881055863401E-2</v>
      </c>
      <c r="AZ468" s="73">
        <v>0.61935214993991405</v>
      </c>
      <c r="BA468" s="73">
        <v>2.3901005199832102E-2</v>
      </c>
      <c r="BB468" s="64">
        <v>2.0898012862962799E-2</v>
      </c>
      <c r="BC468" s="74">
        <v>-32.4588724707137</v>
      </c>
      <c r="BD468" s="61">
        <v>43880</v>
      </c>
      <c r="BE468" s="61">
        <v>43913</v>
      </c>
      <c r="BF468" s="70"/>
      <c r="BG468" s="61"/>
      <c r="BH468" s="11"/>
    </row>
    <row r="469" spans="1:60" x14ac:dyDescent="0.3">
      <c r="A469" s="11"/>
      <c r="B469" s="56" t="s">
        <v>1592</v>
      </c>
      <c r="C469" s="56" t="s">
        <v>1521</v>
      </c>
      <c r="D469" s="56" t="s">
        <v>1501</v>
      </c>
      <c r="E469" s="57" t="s">
        <v>697</v>
      </c>
      <c r="F469" s="57" t="s">
        <v>1354</v>
      </c>
      <c r="G469" s="58" t="s">
        <v>36</v>
      </c>
      <c r="H469" s="59" t="s">
        <v>1035</v>
      </c>
      <c r="I469" s="60" t="s">
        <v>29</v>
      </c>
      <c r="J469" s="60" t="s">
        <v>1522</v>
      </c>
      <c r="K469" s="11"/>
      <c r="L469" s="61">
        <v>44021</v>
      </c>
      <c r="M469" s="62">
        <v>1993.5798000004099</v>
      </c>
      <c r="N469" s="63">
        <v>1993.5798000004099</v>
      </c>
      <c r="O469" s="63">
        <v>2216.30939999968</v>
      </c>
      <c r="P469" s="64">
        <f t="shared" si="7"/>
        <v>0.89950428401409022</v>
      </c>
      <c r="Q469" s="61">
        <v>43880</v>
      </c>
      <c r="R469" s="65">
        <v>11464050.109999999</v>
      </c>
      <c r="S469" s="65">
        <v>11658785.9328281</v>
      </c>
      <c r="T469" s="11"/>
      <c r="U469" s="66">
        <v>-5.0376965064060598E-3</v>
      </c>
      <c r="V469" s="67">
        <v>3.1584411032781601</v>
      </c>
      <c r="W469" s="66">
        <v>-2.91655058263132E-2</v>
      </c>
      <c r="X469" s="67">
        <v>-0.63817203399594302</v>
      </c>
      <c r="Y469" s="66">
        <v>-7.4493232788881897E-2</v>
      </c>
      <c r="Z469" s="67">
        <v>10.2346143333416</v>
      </c>
      <c r="AA469" s="66">
        <v>-1.18561609633616E-2</v>
      </c>
      <c r="AB469" s="67">
        <v>19.0395720549568</v>
      </c>
      <c r="AC469" s="66">
        <v>-3.6276796390666299E-3</v>
      </c>
      <c r="AD469" s="67">
        <v>23.923197296331601</v>
      </c>
      <c r="AE469" s="66">
        <v>0.106649852848932</v>
      </c>
      <c r="AF469" s="68">
        <v>27.612672896619198</v>
      </c>
      <c r="AG469" s="66">
        <v>1.2074913187461799E-2</v>
      </c>
      <c r="AH469" s="67">
        <v>-0.63401441711903295</v>
      </c>
      <c r="AI469" s="66">
        <v>-6.37075593176996E-2</v>
      </c>
      <c r="AJ469" s="67">
        <v>7.3199865491915297</v>
      </c>
      <c r="AK469" s="66">
        <v>0.99357980000087998</v>
      </c>
      <c r="AL469" s="66">
        <v>5.4402929101342999E-2</v>
      </c>
      <c r="AM469" s="67">
        <v>71.987832686514594</v>
      </c>
      <c r="AN469" s="11"/>
      <c r="AO469" s="69">
        <v>5.04383546613099E-2</v>
      </c>
      <c r="AP469" s="69">
        <v>-8.0524673309846598E-2</v>
      </c>
      <c r="AQ469" s="69">
        <v>0.10545943105535099</v>
      </c>
      <c r="AR469" s="69">
        <v>-0.124384011601214</v>
      </c>
      <c r="AS469" s="70">
        <v>9</v>
      </c>
      <c r="AT469" s="70">
        <v>3</v>
      </c>
      <c r="AU469" s="70">
        <v>7</v>
      </c>
      <c r="AV469" s="71">
        <v>5</v>
      </c>
      <c r="AW469" s="11"/>
      <c r="AX469" s="72">
        <v>0.20418363465141701</v>
      </c>
      <c r="AY469" s="73">
        <v>-6.6435191895607204E-2</v>
      </c>
      <c r="AZ469" s="73">
        <v>0.54942671324533898</v>
      </c>
      <c r="BA469" s="73">
        <v>-8.6634367581950797E-2</v>
      </c>
      <c r="BB469" s="64">
        <v>2.08987503041499E-2</v>
      </c>
      <c r="BC469" s="74">
        <v>-32.570244930626401</v>
      </c>
      <c r="BD469" s="61">
        <v>43880</v>
      </c>
      <c r="BE469" s="61">
        <v>43913</v>
      </c>
      <c r="BF469" s="70"/>
      <c r="BG469" s="61"/>
      <c r="BH469" s="11"/>
    </row>
    <row r="470" spans="1:60" x14ac:dyDescent="0.3">
      <c r="A470" s="11"/>
      <c r="B470" s="56" t="s">
        <v>1595</v>
      </c>
      <c r="C470" s="56" t="s">
        <v>1524</v>
      </c>
      <c r="D470" s="56" t="s">
        <v>1501</v>
      </c>
      <c r="E470" s="57" t="s">
        <v>1373</v>
      </c>
      <c r="F470" s="57" t="s">
        <v>1354</v>
      </c>
      <c r="G470" s="58" t="s">
        <v>36</v>
      </c>
      <c r="H470" s="59" t="s">
        <v>1035</v>
      </c>
      <c r="I470" s="60" t="s">
        <v>29</v>
      </c>
      <c r="J470" s="60" t="s">
        <v>1525</v>
      </c>
      <c r="K470" s="11"/>
      <c r="L470" s="61">
        <v>44021</v>
      </c>
      <c r="M470" s="62">
        <v>1483.8740999996701</v>
      </c>
      <c r="N470" s="63">
        <v>1483.8740999996701</v>
      </c>
      <c r="O470" s="63">
        <v>1621.9283000007299</v>
      </c>
      <c r="P470" s="64">
        <f t="shared" si="7"/>
        <v>0.91488267391289879</v>
      </c>
      <c r="Q470" s="61">
        <v>43880</v>
      </c>
      <c r="R470" s="65">
        <v>2385584.1140000001</v>
      </c>
      <c r="S470" s="65">
        <v>2185420.1928203101</v>
      </c>
      <c r="T470" s="11"/>
      <c r="U470" s="66">
        <v>-4.9180932510353203E-3</v>
      </c>
      <c r="V470" s="67">
        <v>3.1704014288152398</v>
      </c>
      <c r="W470" s="66">
        <v>-2.5657584267719399E-2</v>
      </c>
      <c r="X470" s="67">
        <v>-0.28737987813656202</v>
      </c>
      <c r="Y470" s="66">
        <v>-5.4018651694641401E-2</v>
      </c>
      <c r="Z470" s="67">
        <v>12.2820724427584</v>
      </c>
      <c r="AA470" s="66">
        <v>3.2656208766638897E-2</v>
      </c>
      <c r="AB470" s="67">
        <v>23.490809027949599</v>
      </c>
      <c r="AC470" s="66">
        <v>8.4070993971254199E-2</v>
      </c>
      <c r="AD470" s="67">
        <v>32.693064657389201</v>
      </c>
      <c r="AE470" s="66">
        <v>0.25177192636328999</v>
      </c>
      <c r="AF470" s="68">
        <v>42.124880248040398</v>
      </c>
      <c r="AG470" s="66">
        <v>1.31706287229463E-2</v>
      </c>
      <c r="AH470" s="67">
        <v>-0.52444286357058401</v>
      </c>
      <c r="AI470" s="66">
        <v>-4.1958359358468401E-2</v>
      </c>
      <c r="AJ470" s="67">
        <v>9.4949065451219195</v>
      </c>
      <c r="AK470" s="66">
        <v>0.483874100000248</v>
      </c>
      <c r="AL470" s="66">
        <v>8.3578596208099001E-2</v>
      </c>
      <c r="AM470" s="67">
        <v>43.178743853583001</v>
      </c>
      <c r="AN470" s="11"/>
      <c r="AO470" s="69">
        <v>5.0564657882205197E-2</v>
      </c>
      <c r="AP470" s="69">
        <v>-8.0414150411379504E-2</v>
      </c>
      <c r="AQ470" s="69">
        <v>0.109453744788043</v>
      </c>
      <c r="AR470" s="69">
        <v>-0.12111447590083101</v>
      </c>
      <c r="AS470" s="70">
        <v>9</v>
      </c>
      <c r="AT470" s="70">
        <v>3</v>
      </c>
      <c r="AU470" s="70">
        <v>7</v>
      </c>
      <c r="AV470" s="71">
        <v>5</v>
      </c>
      <c r="AW470" s="11"/>
      <c r="AX470" s="72">
        <v>0.20413044158282001</v>
      </c>
      <c r="AY470" s="73">
        <v>0.13982199576798801</v>
      </c>
      <c r="AZ470" s="73">
        <v>0.71961243516579998</v>
      </c>
      <c r="BA470" s="73">
        <v>0.18352364234556301</v>
      </c>
      <c r="BB470" s="64">
        <v>2.0897326214435501E-2</v>
      </c>
      <c r="BC470" s="74">
        <v>-32.302186231070699</v>
      </c>
      <c r="BD470" s="61">
        <v>43880</v>
      </c>
      <c r="BE470" s="61">
        <v>43913</v>
      </c>
      <c r="BF470" s="70"/>
      <c r="BG470" s="61"/>
      <c r="BH470" s="11"/>
    </row>
    <row r="471" spans="1:60" x14ac:dyDescent="0.3">
      <c r="A471" s="11"/>
      <c r="B471" s="56" t="s">
        <v>1600</v>
      </c>
      <c r="C471" s="56" t="s">
        <v>1527</v>
      </c>
      <c r="D471" s="56" t="s">
        <v>1528</v>
      </c>
      <c r="E471" s="57" t="s">
        <v>73</v>
      </c>
      <c r="F471" s="57" t="s">
        <v>1354</v>
      </c>
      <c r="G471" s="58" t="s">
        <v>111</v>
      </c>
      <c r="H471" s="59" t="s">
        <v>1529</v>
      </c>
      <c r="I471" s="60" t="s">
        <v>29</v>
      </c>
      <c r="J471" s="60" t="s">
        <v>1530</v>
      </c>
      <c r="K471" s="11"/>
      <c r="L471" s="61">
        <v>44021</v>
      </c>
      <c r="M471" s="62">
        <v>623.39670000038996</v>
      </c>
      <c r="N471" s="63">
        <v>623.39670000038996</v>
      </c>
      <c r="O471" s="63">
        <v>999.09920000005502</v>
      </c>
      <c r="P471" s="64">
        <f t="shared" si="7"/>
        <v>0.62395876205321321</v>
      </c>
      <c r="Q471" s="61">
        <v>43836</v>
      </c>
      <c r="R471" s="65">
        <v>215441.22200000001</v>
      </c>
      <c r="S471" s="65">
        <v>221724.931728027</v>
      </c>
      <c r="T471" s="11"/>
      <c r="U471" s="66">
        <v>-8.7352291384377202E-3</v>
      </c>
      <c r="V471" s="67">
        <v>2.7886878400750001</v>
      </c>
      <c r="W471" s="66">
        <v>-3.6003764460474499E-2</v>
      </c>
      <c r="X471" s="67">
        <v>-1.3219978974120701</v>
      </c>
      <c r="Y471" s="66">
        <v>-0.35782726079923999</v>
      </c>
      <c r="Z471" s="67">
        <v>-18.0987884677015</v>
      </c>
      <c r="AA471" s="66">
        <v>-0.31479771092388498</v>
      </c>
      <c r="AB471" s="67">
        <v>-11.254582941095601</v>
      </c>
      <c r="AC471" s="66">
        <v>-0.10952614941474199</v>
      </c>
      <c r="AD471" s="67">
        <v>13.3333503187605</v>
      </c>
      <c r="AE471" s="66">
        <v>-9.1631336174032199E-2</v>
      </c>
      <c r="AF471" s="68">
        <v>7.7845539943082303</v>
      </c>
      <c r="AG471" s="66">
        <v>1.2736767463138701E-2</v>
      </c>
      <c r="AH471" s="67">
        <v>-0.56782898955134398</v>
      </c>
      <c r="AI471" s="66">
        <v>-0.35558466270973399</v>
      </c>
      <c r="AJ471" s="67">
        <v>-21.867723790026499</v>
      </c>
      <c r="AK471" s="66">
        <v>-0.37660329999926001</v>
      </c>
      <c r="AL471" s="66">
        <v>-4.0561996039323298E-2</v>
      </c>
      <c r="AM471" s="67">
        <v>-67.484326090896502</v>
      </c>
      <c r="AN471" s="11"/>
      <c r="AO471" s="69">
        <v>0.113951063080167</v>
      </c>
      <c r="AP471" s="69">
        <v>-0.148027783057914</v>
      </c>
      <c r="AQ471" s="69">
        <v>8.6211514937604095E-2</v>
      </c>
      <c r="AR471" s="69">
        <v>-0.36303489619225698</v>
      </c>
      <c r="AS471" s="70">
        <v>8</v>
      </c>
      <c r="AT471" s="70">
        <v>4</v>
      </c>
      <c r="AU471" s="70">
        <v>5</v>
      </c>
      <c r="AV471" s="71">
        <v>7</v>
      </c>
      <c r="AW471" s="11"/>
      <c r="AX471" s="72">
        <v>0.48305995412985803</v>
      </c>
      <c r="AY471" s="73">
        <v>-0.50859738401050003</v>
      </c>
      <c r="AZ471" s="73">
        <v>-0.25870269708684601</v>
      </c>
      <c r="BA471" s="73">
        <v>-0.66904837544734597</v>
      </c>
      <c r="BB471" s="64">
        <v>4.8860329155140797E-2</v>
      </c>
      <c r="BC471" s="74">
        <v>-53.504326697497198</v>
      </c>
      <c r="BD471" s="61">
        <v>43836</v>
      </c>
      <c r="BE471" s="61">
        <v>43913</v>
      </c>
      <c r="BF471" s="70"/>
      <c r="BG471" s="61"/>
      <c r="BH471" s="11"/>
    </row>
    <row r="472" spans="1:60" x14ac:dyDescent="0.3">
      <c r="A472" s="11"/>
      <c r="B472" s="56" t="s">
        <v>1603</v>
      </c>
      <c r="C472" s="56" t="s">
        <v>1532</v>
      </c>
      <c r="D472" s="56" t="s">
        <v>1528</v>
      </c>
      <c r="E472" s="57" t="s">
        <v>690</v>
      </c>
      <c r="F472" s="57" t="s">
        <v>1354</v>
      </c>
      <c r="G472" s="58" t="s">
        <v>111</v>
      </c>
      <c r="H472" s="59" t="s">
        <v>1529</v>
      </c>
      <c r="I472" s="60" t="s">
        <v>29</v>
      </c>
      <c r="J472" s="60" t="s">
        <v>1533</v>
      </c>
      <c r="K472" s="11"/>
      <c r="L472" s="61">
        <v>44021</v>
      </c>
      <c r="M472" s="62">
        <v>480.25199999986199</v>
      </c>
      <c r="N472" s="63">
        <v>480.25199999986199</v>
      </c>
      <c r="O472" s="63">
        <v>777.50609999988205</v>
      </c>
      <c r="P472" s="64">
        <f t="shared" si="7"/>
        <v>0.61768261367973165</v>
      </c>
      <c r="Q472" s="61">
        <v>43836</v>
      </c>
      <c r="R472" s="65">
        <v>162447.42000000001</v>
      </c>
      <c r="S472" s="65">
        <v>240801.49931420901</v>
      </c>
      <c r="T472" s="11"/>
      <c r="U472" s="66">
        <v>-8.7892832043508003E-3</v>
      </c>
      <c r="V472" s="67">
        <v>2.7832824334836901</v>
      </c>
      <c r="W472" s="66">
        <v>-3.7582714437121502E-2</v>
      </c>
      <c r="X472" s="67">
        <v>-1.47989289507677</v>
      </c>
      <c r="Y472" s="66">
        <v>-0.36418237437552298</v>
      </c>
      <c r="Z472" s="67">
        <v>-18.734299825329799</v>
      </c>
      <c r="AA472" s="66">
        <v>-0.32838369444129101</v>
      </c>
      <c r="AB472" s="67">
        <v>-12.613181292836099</v>
      </c>
      <c r="AC472" s="66">
        <v>-0.14446699134903601</v>
      </c>
      <c r="AD472" s="67">
        <v>9.8392661253310507</v>
      </c>
      <c r="AE472" s="66">
        <v>-0.14465105915951401</v>
      </c>
      <c r="AF472" s="68">
        <v>2.48258169576002</v>
      </c>
      <c r="AG472" s="66">
        <v>1.22384973619774E-2</v>
      </c>
      <c r="AH472" s="67">
        <v>-0.61765599966747697</v>
      </c>
      <c r="AI472" s="66">
        <v>-0.36227560892642902</v>
      </c>
      <c r="AJ472" s="67">
        <v>-22.536818411696</v>
      </c>
      <c r="AK472" s="66">
        <v>-0.51974800000083599</v>
      </c>
      <c r="AL472" s="66">
        <v>-6.2244134524953601E-2</v>
      </c>
      <c r="AM472" s="67">
        <v>-81.798796091112294</v>
      </c>
      <c r="AN472" s="11"/>
      <c r="AO472" s="69">
        <v>0.113890108583291</v>
      </c>
      <c r="AP472" s="69">
        <v>-0.14816766019517699</v>
      </c>
      <c r="AQ472" s="69">
        <v>8.4433224268723295E-2</v>
      </c>
      <c r="AR472" s="69">
        <v>-0.36411319341161302</v>
      </c>
      <c r="AS472" s="70">
        <v>8</v>
      </c>
      <c r="AT472" s="70">
        <v>4</v>
      </c>
      <c r="AU472" s="70">
        <v>4</v>
      </c>
      <c r="AV472" s="71">
        <v>8</v>
      </c>
      <c r="AW472" s="11"/>
      <c r="AX472" s="72">
        <v>0.48311416367301702</v>
      </c>
      <c r="AY472" s="73">
        <v>-0.53816955787169696</v>
      </c>
      <c r="AZ472" s="73">
        <v>-0.300987678348974</v>
      </c>
      <c r="BA472" s="73">
        <v>-0.70694822873974805</v>
      </c>
      <c r="BB472" s="64">
        <v>4.8861538581040802E-2</v>
      </c>
      <c r="BC472" s="74">
        <v>-53.699565829767401</v>
      </c>
      <c r="BD472" s="61">
        <v>43836</v>
      </c>
      <c r="BE472" s="61">
        <v>43913</v>
      </c>
      <c r="BF472" s="70"/>
      <c r="BG472" s="61"/>
      <c r="BH472" s="11"/>
    </row>
    <row r="473" spans="1:60" x14ac:dyDescent="0.3">
      <c r="A473" s="11"/>
      <c r="B473" s="56" t="s">
        <v>1606</v>
      </c>
      <c r="C473" s="56" t="s">
        <v>1535</v>
      </c>
      <c r="D473" s="56" t="s">
        <v>1528</v>
      </c>
      <c r="E473" s="57" t="s">
        <v>0</v>
      </c>
      <c r="F473" s="57" t="s">
        <v>1354</v>
      </c>
      <c r="G473" s="58" t="s">
        <v>111</v>
      </c>
      <c r="H473" s="59" t="s">
        <v>1529</v>
      </c>
      <c r="I473" s="60" t="s">
        <v>29</v>
      </c>
      <c r="J473" s="60" t="s">
        <v>1</v>
      </c>
      <c r="K473" s="11"/>
      <c r="L473" s="61">
        <v>44021</v>
      </c>
      <c r="M473" s="62">
        <v>757.90579999983299</v>
      </c>
      <c r="N473" s="63">
        <v>757.90579999983299</v>
      </c>
      <c r="O473" s="63">
        <v>1223.29969999939</v>
      </c>
      <c r="P473" s="64">
        <f t="shared" si="7"/>
        <v>0.61955855952569183</v>
      </c>
      <c r="Q473" s="61">
        <v>43836</v>
      </c>
      <c r="R473" s="65">
        <v>297190.80800000002</v>
      </c>
      <c r="S473" s="65">
        <v>360481.30434472702</v>
      </c>
      <c r="T473" s="11"/>
      <c r="U473" s="66">
        <v>-8.7730564118828607E-3</v>
      </c>
      <c r="V473" s="67">
        <v>2.7849051127304798</v>
      </c>
      <c r="W473" s="66">
        <v>-3.7109679215973301E-2</v>
      </c>
      <c r="X473" s="67">
        <v>-1.4325893729619601</v>
      </c>
      <c r="Y473" s="66">
        <v>-0.36228273267741301</v>
      </c>
      <c r="Z473" s="67">
        <v>-18.5443356555188</v>
      </c>
      <c r="AA473" s="66">
        <v>-0.324336983436951</v>
      </c>
      <c r="AB473" s="67">
        <v>-12.208510192402199</v>
      </c>
      <c r="AC473" s="66">
        <v>-0.134131973089097</v>
      </c>
      <c r="AD473" s="67">
        <v>10.872767951324899</v>
      </c>
      <c r="AE473" s="66">
        <v>-0.12907995740897599</v>
      </c>
      <c r="AF473" s="68">
        <v>4.0396918708138401</v>
      </c>
      <c r="AG473" s="66">
        <v>1.2387932225465199E-2</v>
      </c>
      <c r="AH473" s="67">
        <v>-0.60271251331869302</v>
      </c>
      <c r="AI473" s="66">
        <v>-0.36027592922269802</v>
      </c>
      <c r="AJ473" s="67">
        <v>-22.336850441322898</v>
      </c>
      <c r="AK473" s="66">
        <v>-0.24209419999999199</v>
      </c>
      <c r="AL473" s="66">
        <v>-4.8875270630596802E-2</v>
      </c>
      <c r="AM473" s="67">
        <v>-26.7167706900218</v>
      </c>
      <c r="AN473" s="11"/>
      <c r="AO473" s="69">
        <v>0.113908446715941</v>
      </c>
      <c r="AP473" s="69">
        <v>-0.148125612471631</v>
      </c>
      <c r="AQ473" s="69">
        <v>8.4965761117928196E-2</v>
      </c>
      <c r="AR473" s="69">
        <v>-0.36379008051997502</v>
      </c>
      <c r="AS473" s="70">
        <v>8</v>
      </c>
      <c r="AT473" s="70">
        <v>4</v>
      </c>
      <c r="AU473" s="70">
        <v>4</v>
      </c>
      <c r="AV473" s="71">
        <v>8</v>
      </c>
      <c r="AW473" s="11"/>
      <c r="AX473" s="72">
        <v>0.48309780946874498</v>
      </c>
      <c r="AY473" s="73">
        <v>-0.52935918111597902</v>
      </c>
      <c r="AZ473" s="73">
        <v>-0.288388694531932</v>
      </c>
      <c r="BA473" s="73">
        <v>-0.69567018387351698</v>
      </c>
      <c r="BB473" s="64">
        <v>4.8861165741036501E-2</v>
      </c>
      <c r="BC473" s="74">
        <v>-53.641066044569001</v>
      </c>
      <c r="BD473" s="61">
        <v>43836</v>
      </c>
      <c r="BE473" s="61">
        <v>43913</v>
      </c>
      <c r="BF473" s="70"/>
      <c r="BG473" s="61"/>
      <c r="BH473" s="11"/>
    </row>
    <row r="474" spans="1:60" x14ac:dyDescent="0.3">
      <c r="A474" s="11"/>
      <c r="B474" s="56" t="s">
        <v>1609</v>
      </c>
      <c r="C474" s="56" t="s">
        <v>1537</v>
      </c>
      <c r="D474" s="56" t="s">
        <v>1528</v>
      </c>
      <c r="E474" s="57" t="s">
        <v>79</v>
      </c>
      <c r="F474" s="57" t="s">
        <v>1354</v>
      </c>
      <c r="G474" s="58" t="s">
        <v>111</v>
      </c>
      <c r="H474" s="59" t="s">
        <v>1529</v>
      </c>
      <c r="I474" s="60" t="s">
        <v>29</v>
      </c>
      <c r="J474" s="60" t="s">
        <v>1</v>
      </c>
      <c r="K474" s="11"/>
      <c r="L474" s="61">
        <v>44021</v>
      </c>
      <c r="M474" s="62">
        <v>910.86629999987804</v>
      </c>
      <c r="N474" s="63">
        <v>910.86629999987804</v>
      </c>
      <c r="O474" s="63">
        <v>1459.81819999963</v>
      </c>
      <c r="P474" s="64">
        <f t="shared" si="7"/>
        <v>0.6239587230794279</v>
      </c>
      <c r="Q474" s="61">
        <v>43836</v>
      </c>
      <c r="R474" s="65">
        <v>196766.08499999999</v>
      </c>
      <c r="S474" s="65">
        <v>163736.93067431601</v>
      </c>
      <c r="T474" s="11"/>
      <c r="U474" s="66">
        <v>-8.7351846195815597E-3</v>
      </c>
      <c r="V474" s="67">
        <v>2.7886922919606101</v>
      </c>
      <c r="W474" s="66">
        <v>-3.60037198151986E-2</v>
      </c>
      <c r="X474" s="67">
        <v>-1.32199343288448</v>
      </c>
      <c r="Y474" s="66">
        <v>-0.357827298996854</v>
      </c>
      <c r="Z474" s="67">
        <v>-18.098792287462899</v>
      </c>
      <c r="AA474" s="66">
        <v>-0.31479804375063403</v>
      </c>
      <c r="AB474" s="67">
        <v>-11.2546162237704</v>
      </c>
      <c r="AC474" s="66">
        <v>-0.10952652216379601</v>
      </c>
      <c r="AD474" s="67">
        <v>13.333313043855</v>
      </c>
      <c r="AE474" s="66">
        <v>-9.1632799841172494E-2</v>
      </c>
      <c r="AF474" s="68">
        <v>7.7844076275941898</v>
      </c>
      <c r="AG474" s="66">
        <v>1.27366716078541E-2</v>
      </c>
      <c r="AH474" s="67">
        <v>-0.56783857507980395</v>
      </c>
      <c r="AI474" s="66">
        <v>-0.35558467837923702</v>
      </c>
      <c r="AJ474" s="67">
        <v>-21.867725356976699</v>
      </c>
      <c r="AK474" s="66">
        <v>-8.9133700000238597E-2</v>
      </c>
      <c r="AL474" s="66">
        <v>-2.4184040730688101E-2</v>
      </c>
      <c r="AM474" s="67">
        <v>-3.4989891539153199</v>
      </c>
      <c r="AN474" s="11"/>
      <c r="AO474" s="69">
        <v>0.113951088746107</v>
      </c>
      <c r="AP474" s="69">
        <v>-0.148027755068179</v>
      </c>
      <c r="AQ474" s="69">
        <v>8.6212131274805898E-2</v>
      </c>
      <c r="AR474" s="69">
        <v>-0.363034845222719</v>
      </c>
      <c r="AS474" s="70">
        <v>8</v>
      </c>
      <c r="AT474" s="70">
        <v>4</v>
      </c>
      <c r="AU474" s="70">
        <v>5</v>
      </c>
      <c r="AV474" s="71">
        <v>7</v>
      </c>
      <c r="AW474" s="11"/>
      <c r="AX474" s="72">
        <v>0.48306003728706898</v>
      </c>
      <c r="AY474" s="73">
        <v>-0.50859757693433505</v>
      </c>
      <c r="AZ474" s="73">
        <v>-0.258703103800144</v>
      </c>
      <c r="BA474" s="73">
        <v>-0.66904855744451197</v>
      </c>
      <c r="BB474" s="64">
        <v>4.8860336640136698E-2</v>
      </c>
      <c r="BC474" s="74">
        <v>-53.504313071258402</v>
      </c>
      <c r="BD474" s="61">
        <v>43836</v>
      </c>
      <c r="BE474" s="61">
        <v>43913</v>
      </c>
      <c r="BF474" s="70"/>
      <c r="BG474" s="61"/>
      <c r="BH474" s="11"/>
    </row>
    <row r="475" spans="1:60" x14ac:dyDescent="0.3">
      <c r="A475" s="11"/>
      <c r="B475" s="56" t="s">
        <v>1612</v>
      </c>
      <c r="C475" s="56" t="s">
        <v>1539</v>
      </c>
      <c r="D475" s="56" t="s">
        <v>1528</v>
      </c>
      <c r="E475" s="57" t="s">
        <v>1360</v>
      </c>
      <c r="F475" s="57" t="s">
        <v>1354</v>
      </c>
      <c r="G475" s="58" t="s">
        <v>111</v>
      </c>
      <c r="H475" s="59" t="s">
        <v>1529</v>
      </c>
      <c r="I475" s="60" t="s">
        <v>29</v>
      </c>
      <c r="J475" s="60" t="s">
        <v>1540</v>
      </c>
      <c r="K475" s="11"/>
      <c r="L475" s="61">
        <v>44021</v>
      </c>
      <c r="M475" s="62">
        <v>489.00790000008402</v>
      </c>
      <c r="N475" s="63">
        <v>489.00790000008402</v>
      </c>
      <c r="O475" s="63">
        <v>786.019600000232</v>
      </c>
      <c r="P475" s="64">
        <f t="shared" si="7"/>
        <v>0.62213194174794073</v>
      </c>
      <c r="Q475" s="61">
        <v>43836</v>
      </c>
      <c r="R475" s="65">
        <v>1514589.42</v>
      </c>
      <c r="S475" s="65">
        <v>1459502.4564746099</v>
      </c>
      <c r="T475" s="11"/>
      <c r="U475" s="66">
        <v>-8.7508252672705601E-3</v>
      </c>
      <c r="V475" s="67">
        <v>2.7871282271917202</v>
      </c>
      <c r="W475" s="66">
        <v>-3.6462696930357197E-2</v>
      </c>
      <c r="X475" s="67">
        <v>-1.3678911444003501</v>
      </c>
      <c r="Y475" s="66">
        <v>-0.35967698386230001</v>
      </c>
      <c r="Z475" s="67">
        <v>-18.283760774007501</v>
      </c>
      <c r="AA475" s="66">
        <v>-0.31876636013941601</v>
      </c>
      <c r="AB475" s="67">
        <v>-11.651447862648601</v>
      </c>
      <c r="AC475" s="66">
        <v>-0.119806288513209</v>
      </c>
      <c r="AD475" s="67">
        <v>12.3053364089137</v>
      </c>
      <c r="AE475" s="66">
        <v>-0.10734178527680301</v>
      </c>
      <c r="AF475" s="68">
        <v>6.2135090840310996</v>
      </c>
      <c r="AG475" s="66">
        <v>1.25919678539503E-2</v>
      </c>
      <c r="AH475" s="67">
        <v>-0.58230895047017805</v>
      </c>
      <c r="AI475" s="66">
        <v>-0.35753250747628001</v>
      </c>
      <c r="AJ475" s="67">
        <v>-22.0625082666811</v>
      </c>
      <c r="AK475" s="66">
        <v>-0.51099210000014905</v>
      </c>
      <c r="AL475" s="66">
        <v>-6.0758378085665803E-2</v>
      </c>
      <c r="AM475" s="67">
        <v>-80.923206091043497</v>
      </c>
      <c r="AN475" s="11"/>
      <c r="AO475" s="69">
        <v>0.113933430282486</v>
      </c>
      <c r="AP475" s="69">
        <v>-0.14806831744048399</v>
      </c>
      <c r="AQ475" s="69">
        <v>8.5694739607861295E-2</v>
      </c>
      <c r="AR475" s="69">
        <v>-0.36334793151938399</v>
      </c>
      <c r="AS475" s="70">
        <v>8</v>
      </c>
      <c r="AT475" s="70">
        <v>4</v>
      </c>
      <c r="AU475" s="70">
        <v>5</v>
      </c>
      <c r="AV475" s="71">
        <v>7</v>
      </c>
      <c r="AW475" s="11"/>
      <c r="AX475" s="72">
        <v>0.48307557564112402</v>
      </c>
      <c r="AY475" s="73">
        <v>-0.51723374468565497</v>
      </c>
      <c r="AZ475" s="73">
        <v>-0.27105120208261702</v>
      </c>
      <c r="BA475" s="73">
        <v>-0.68012988156260701</v>
      </c>
      <c r="BB475" s="64">
        <v>4.8860667755725402E-2</v>
      </c>
      <c r="BC475" s="74">
        <v>-53.561030793644001</v>
      </c>
      <c r="BD475" s="61">
        <v>43836</v>
      </c>
      <c r="BE475" s="61">
        <v>43913</v>
      </c>
      <c r="BF475" s="70"/>
      <c r="BG475" s="61"/>
      <c r="BH475" s="11"/>
    </row>
    <row r="476" spans="1:60" x14ac:dyDescent="0.3">
      <c r="A476" s="11"/>
      <c r="B476" s="56" t="s">
        <v>1615</v>
      </c>
      <c r="C476" s="56" t="s">
        <v>1542</v>
      </c>
      <c r="D476" s="56" t="s">
        <v>1528</v>
      </c>
      <c r="E476" s="57" t="s">
        <v>1367</v>
      </c>
      <c r="F476" s="57" t="s">
        <v>1354</v>
      </c>
      <c r="G476" s="58" t="s">
        <v>111</v>
      </c>
      <c r="H476" s="59" t="s">
        <v>1529</v>
      </c>
      <c r="I476" s="60" t="s">
        <v>29</v>
      </c>
      <c r="J476" s="60" t="s">
        <v>1543</v>
      </c>
      <c r="K476" s="11"/>
      <c r="L476" s="61">
        <v>44021</v>
      </c>
      <c r="M476" s="62">
        <v>497.05990000022598</v>
      </c>
      <c r="N476" s="63">
        <v>497.05990000022598</v>
      </c>
      <c r="O476" s="63">
        <v>803.78349999990303</v>
      </c>
      <c r="P476" s="64">
        <f t="shared" si="7"/>
        <v>0.61840022842007325</v>
      </c>
      <c r="Q476" s="61">
        <v>43836</v>
      </c>
      <c r="R476" s="65">
        <v>98785.998999999996</v>
      </c>
      <c r="S476" s="65">
        <v>117936.12486584501</v>
      </c>
      <c r="T476" s="11"/>
      <c r="U476" s="66">
        <v>-8.7830778775241907E-3</v>
      </c>
      <c r="V476" s="67">
        <v>2.7839029661663499</v>
      </c>
      <c r="W476" s="66">
        <v>-3.7401638466690201E-2</v>
      </c>
      <c r="X476" s="67">
        <v>-1.4617852980336501</v>
      </c>
      <c r="Y476" s="66">
        <v>-0.36345574981824003</v>
      </c>
      <c r="Z476" s="67">
        <v>-18.6616373696015</v>
      </c>
      <c r="AA476" s="66">
        <v>-0.32683648567064699</v>
      </c>
      <c r="AB476" s="67">
        <v>-12.4584604157717</v>
      </c>
      <c r="AC476" s="66">
        <v>-0.14052072288453901</v>
      </c>
      <c r="AD476" s="67">
        <v>10.233892971780699</v>
      </c>
      <c r="AE476" s="66">
        <v>-0.13871602713523301</v>
      </c>
      <c r="AF476" s="68">
        <v>3.0760848981881299</v>
      </c>
      <c r="AG476" s="66">
        <v>1.22959792261099E-2</v>
      </c>
      <c r="AH476" s="67">
        <v>-0.61190781325421995</v>
      </c>
      <c r="AI476" s="66">
        <v>-0.36151077889080602</v>
      </c>
      <c r="AJ476" s="67">
        <v>-22.460335408133702</v>
      </c>
      <c r="AK476" s="66">
        <v>-0.50294010000012301</v>
      </c>
      <c r="AL476" s="66">
        <v>-5.9413334345663302E-2</v>
      </c>
      <c r="AM476" s="67">
        <v>-80.118006090982803</v>
      </c>
      <c r="AN476" s="11"/>
      <c r="AO476" s="69">
        <v>0.11389725537999799</v>
      </c>
      <c r="AP476" s="69">
        <v>-0.14815140525213799</v>
      </c>
      <c r="AQ476" s="69">
        <v>8.4636457857413902E-2</v>
      </c>
      <c r="AR476" s="69">
        <v>-0.36398924336012001</v>
      </c>
      <c r="AS476" s="70">
        <v>8</v>
      </c>
      <c r="AT476" s="70">
        <v>4</v>
      </c>
      <c r="AU476" s="70">
        <v>4</v>
      </c>
      <c r="AV476" s="71">
        <v>8</v>
      </c>
      <c r="AW476" s="11"/>
      <c r="AX476" s="72">
        <v>0.48310779850115099</v>
      </c>
      <c r="AY476" s="73">
        <v>-0.53480064876111999</v>
      </c>
      <c r="AZ476" s="73">
        <v>-0.296169763682883</v>
      </c>
      <c r="BA476" s="73">
        <v>-0.702637142302592</v>
      </c>
      <c r="BB476" s="64">
        <v>4.8861387503711697E-2</v>
      </c>
      <c r="BC476" s="74">
        <v>-53.677153113938402</v>
      </c>
      <c r="BD476" s="61">
        <v>43836</v>
      </c>
      <c r="BE476" s="61">
        <v>43913</v>
      </c>
      <c r="BF476" s="70"/>
      <c r="BG476" s="61"/>
      <c r="BH476" s="11"/>
    </row>
    <row r="477" spans="1:60" x14ac:dyDescent="0.3">
      <c r="A477" s="11"/>
      <c r="B477" s="56" t="s">
        <v>1617</v>
      </c>
      <c r="C477" s="56" t="s">
        <v>1545</v>
      </c>
      <c r="D477" s="56" t="s">
        <v>1528</v>
      </c>
      <c r="E477" s="57" t="s">
        <v>697</v>
      </c>
      <c r="F477" s="57" t="s">
        <v>1354</v>
      </c>
      <c r="G477" s="58" t="s">
        <v>111</v>
      </c>
      <c r="H477" s="59" t="s">
        <v>1529</v>
      </c>
      <c r="I477" s="60" t="s">
        <v>29</v>
      </c>
      <c r="J477" s="60" t="s">
        <v>1546</v>
      </c>
      <c r="K477" s="11"/>
      <c r="L477" s="61">
        <v>44021</v>
      </c>
      <c r="M477" s="62">
        <v>393.26079999981403</v>
      </c>
      <c r="N477" s="63">
        <v>393.26079999981403</v>
      </c>
      <c r="O477" s="63">
        <v>640.70749999955297</v>
      </c>
      <c r="P477" s="64">
        <f t="shared" si="7"/>
        <v>0.61379147270804291</v>
      </c>
      <c r="Q477" s="61">
        <v>43836</v>
      </c>
      <c r="R477" s="65">
        <v>804995.451</v>
      </c>
      <c r="S477" s="65">
        <v>905543.85470507795</v>
      </c>
      <c r="T477" s="11"/>
      <c r="U477" s="66">
        <v>-8.82318470939936E-3</v>
      </c>
      <c r="V477" s="67">
        <v>2.7798922829788402</v>
      </c>
      <c r="W477" s="66">
        <v>-3.8568421856325599E-2</v>
      </c>
      <c r="X477" s="67">
        <v>-1.5784636369971801</v>
      </c>
      <c r="Y477" s="66">
        <v>-0.36812297266617</v>
      </c>
      <c r="Z477" s="67">
        <v>-19.128359654394401</v>
      </c>
      <c r="AA477" s="66">
        <v>-0.33673985855537503</v>
      </c>
      <c r="AB477" s="67">
        <v>-13.4487977042445</v>
      </c>
      <c r="AC477" s="66">
        <v>-0.16560711050813601</v>
      </c>
      <c r="AD477" s="67">
        <v>7.7252542094211103</v>
      </c>
      <c r="AE477" s="66">
        <v>-0.176209111662465</v>
      </c>
      <c r="AF477" s="68">
        <v>-0.67322355453506999</v>
      </c>
      <c r="AG477" s="66">
        <v>1.19279419013765E-2</v>
      </c>
      <c r="AH477" s="67">
        <v>-0.64871154572756495</v>
      </c>
      <c r="AI477" s="66">
        <v>-0.366422796489205</v>
      </c>
      <c r="AJ477" s="67">
        <v>-22.951537167973601</v>
      </c>
      <c r="AK477" s="66">
        <v>-0.60673920000030201</v>
      </c>
      <c r="AL477" s="66">
        <v>-7.8521447264429306E-2</v>
      </c>
      <c r="AM477" s="67">
        <v>-90.497916091000704</v>
      </c>
      <c r="AN477" s="11"/>
      <c r="AO477" s="69">
        <v>0.11385228850311301</v>
      </c>
      <c r="AP477" s="69">
        <v>-0.14825470329291399</v>
      </c>
      <c r="AQ477" s="69">
        <v>8.3321695212362101E-2</v>
      </c>
      <c r="AR477" s="69">
        <v>-0.36478579443355602</v>
      </c>
      <c r="AS477" s="70">
        <v>8</v>
      </c>
      <c r="AT477" s="70">
        <v>4</v>
      </c>
      <c r="AU477" s="70">
        <v>4</v>
      </c>
      <c r="AV477" s="71">
        <v>8</v>
      </c>
      <c r="AW477" s="11"/>
      <c r="AX477" s="72">
        <v>0.48314847300003699</v>
      </c>
      <c r="AY477" s="73">
        <v>-0.55636546599726</v>
      </c>
      <c r="AZ477" s="73">
        <v>-0.32701019622754801</v>
      </c>
      <c r="BA477" s="73">
        <v>-0.73020397193067799</v>
      </c>
      <c r="BB477" s="64">
        <v>4.8862343547734798E-2</v>
      </c>
      <c r="BC477" s="74">
        <v>-53.8212054642499</v>
      </c>
      <c r="BD477" s="61">
        <v>43836</v>
      </c>
      <c r="BE477" s="61">
        <v>43913</v>
      </c>
      <c r="BF477" s="70"/>
      <c r="BG477" s="61"/>
      <c r="BH477" s="11"/>
    </row>
    <row r="478" spans="1:60" x14ac:dyDescent="0.3">
      <c r="A478" s="11"/>
      <c r="B478" s="56" t="s">
        <v>1620</v>
      </c>
      <c r="C478" s="56" t="s">
        <v>1548</v>
      </c>
      <c r="D478" s="56" t="s">
        <v>1528</v>
      </c>
      <c r="E478" s="57" t="s">
        <v>1373</v>
      </c>
      <c r="F478" s="57" t="s">
        <v>1354</v>
      </c>
      <c r="G478" s="58" t="s">
        <v>111</v>
      </c>
      <c r="H478" s="59" t="s">
        <v>1529</v>
      </c>
      <c r="I478" s="60" t="s">
        <v>29</v>
      </c>
      <c r="J478" s="60" t="s">
        <v>1549</v>
      </c>
      <c r="K478" s="11"/>
      <c r="L478" s="61">
        <v>44021</v>
      </c>
      <c r="M478" s="62">
        <v>1002.93400000036</v>
      </c>
      <c r="N478" s="63">
        <v>1002.93400000036</v>
      </c>
      <c r="O478" s="63">
        <v>1002.93400000036</v>
      </c>
      <c r="P478" s="64">
        <f t="shared" si="7"/>
        <v>1</v>
      </c>
      <c r="Q478" s="61">
        <v>44021</v>
      </c>
      <c r="R478" s="65">
        <v>0</v>
      </c>
      <c r="S478" s="65">
        <v>0</v>
      </c>
      <c r="T478" s="11"/>
      <c r="U478" s="66">
        <v>0</v>
      </c>
      <c r="V478" s="67">
        <v>3.66221075391877</v>
      </c>
      <c r="W478" s="66">
        <v>0</v>
      </c>
      <c r="X478" s="67">
        <v>2.27837854863537</v>
      </c>
      <c r="Y478" s="66">
        <v>0</v>
      </c>
      <c r="Z478" s="67">
        <v>17.6839376122225</v>
      </c>
      <c r="AA478" s="66">
        <v>0</v>
      </c>
      <c r="AB478" s="67">
        <v>20.225188151293001</v>
      </c>
      <c r="AC478" s="66">
        <v>0</v>
      </c>
      <c r="AD478" s="67">
        <v>24.2859652602347</v>
      </c>
      <c r="AE478" s="66"/>
      <c r="AF478" s="68"/>
      <c r="AG478" s="66">
        <v>0</v>
      </c>
      <c r="AH478" s="67">
        <v>-1.84150573586521</v>
      </c>
      <c r="AI478" s="66">
        <v>0</v>
      </c>
      <c r="AJ478" s="67">
        <v>13.6907424809615</v>
      </c>
      <c r="AK478" s="66">
        <v>2.9340000000956899E-3</v>
      </c>
      <c r="AL478" s="66">
        <v>9.9683316693699496E-4</v>
      </c>
      <c r="AM478" s="67">
        <v>20.929146998620102</v>
      </c>
      <c r="AN478" s="11"/>
      <c r="AO478" s="69">
        <v>0</v>
      </c>
      <c r="AP478" s="69">
        <v>0</v>
      </c>
      <c r="AQ478" s="69">
        <v>0</v>
      </c>
      <c r="AR478" s="69">
        <v>0</v>
      </c>
      <c r="AS478" s="70">
        <v>0</v>
      </c>
      <c r="AT478" s="70">
        <v>0</v>
      </c>
      <c r="AU478" s="70">
        <v>7</v>
      </c>
      <c r="AV478" s="71">
        <v>5</v>
      </c>
      <c r="AW478" s="11"/>
      <c r="AX478" s="72">
        <v>0</v>
      </c>
      <c r="AY478" s="73">
        <v>-114.986466212431</v>
      </c>
      <c r="AZ478" s="73">
        <v>0.42543970922542901</v>
      </c>
      <c r="BA478" s="73">
        <v>-15.9635556657158</v>
      </c>
      <c r="BB478" s="64">
        <v>0</v>
      </c>
      <c r="BC478" s="74">
        <v>0</v>
      </c>
      <c r="BD478" s="61">
        <v>43656</v>
      </c>
      <c r="BE478" s="61"/>
      <c r="BF478" s="70"/>
      <c r="BG478" s="61"/>
      <c r="BH478" s="11"/>
    </row>
    <row r="479" spans="1:60" x14ac:dyDescent="0.3">
      <c r="A479" s="11"/>
      <c r="B479" s="56" t="s">
        <v>1623</v>
      </c>
      <c r="C479" s="56" t="s">
        <v>1551</v>
      </c>
      <c r="D479" s="56" t="s">
        <v>1552</v>
      </c>
      <c r="E479" s="57" t="s">
        <v>73</v>
      </c>
      <c r="F479" s="57" t="s">
        <v>1354</v>
      </c>
      <c r="G479" s="58" t="s">
        <v>36</v>
      </c>
      <c r="H479" s="59" t="s">
        <v>37</v>
      </c>
      <c r="I479" s="60" t="s">
        <v>29</v>
      </c>
      <c r="J479" s="60" t="s">
        <v>1</v>
      </c>
      <c r="K479" s="11"/>
      <c r="L479" s="61">
        <v>44021</v>
      </c>
      <c r="M479" s="62">
        <v>690.75870000012196</v>
      </c>
      <c r="N479" s="63">
        <v>690.75870000012196</v>
      </c>
      <c r="O479" s="63">
        <v>868.42339999973797</v>
      </c>
      <c r="P479" s="64">
        <f t="shared" si="7"/>
        <v>0.79541695905514564</v>
      </c>
      <c r="Q479" s="61">
        <v>43756</v>
      </c>
      <c r="R479" s="65">
        <v>461080.91</v>
      </c>
      <c r="S479" s="65">
        <v>799852.452820312</v>
      </c>
      <c r="T479" s="11"/>
      <c r="U479" s="66">
        <v>-3.4937545214233999E-2</v>
      </c>
      <c r="V479" s="67">
        <v>0.168456232495373</v>
      </c>
      <c r="W479" s="66">
        <v>-1.08830844883414E-2</v>
      </c>
      <c r="X479" s="67">
        <v>1.1900700998012299</v>
      </c>
      <c r="Y479" s="66">
        <v>-0.14416396558779501</v>
      </c>
      <c r="Z479" s="67">
        <v>3.2675410534429798</v>
      </c>
      <c r="AA479" s="66">
        <v>-0.183418793011806</v>
      </c>
      <c r="AB479" s="67">
        <v>1.88330885011237</v>
      </c>
      <c r="AC479" s="66">
        <v>-0.25624183706793702</v>
      </c>
      <c r="AD479" s="67">
        <v>-1.3382184465590401</v>
      </c>
      <c r="AE479" s="66">
        <v>-0.19930490224389399</v>
      </c>
      <c r="AF479" s="68">
        <v>-2.9828026126779199</v>
      </c>
      <c r="AG479" s="66">
        <v>1.97995858852664E-2</v>
      </c>
      <c r="AH479" s="67">
        <v>0.13845285266143001</v>
      </c>
      <c r="AI479" s="66">
        <v>-0.100485360656457</v>
      </c>
      <c r="AJ479" s="67">
        <v>3.6422064153157399</v>
      </c>
      <c r="AK479" s="66">
        <v>-0.332735676819575</v>
      </c>
      <c r="AL479" s="66">
        <v>-4.0228231671790099E-2</v>
      </c>
      <c r="AM479" s="67">
        <v>-14.4444338277972</v>
      </c>
      <c r="AN479" s="11"/>
      <c r="AO479" s="69">
        <v>8.0772178655024604E-2</v>
      </c>
      <c r="AP479" s="69">
        <v>-0.13269752720865699</v>
      </c>
      <c r="AQ479" s="69">
        <v>0.12725996832887199</v>
      </c>
      <c r="AR479" s="69">
        <v>-0.12837286696056299</v>
      </c>
      <c r="AS479" s="70">
        <v>5</v>
      </c>
      <c r="AT479" s="70">
        <v>7</v>
      </c>
      <c r="AU479" s="70">
        <v>6</v>
      </c>
      <c r="AV479" s="71">
        <v>6</v>
      </c>
      <c r="AW479" s="11"/>
      <c r="AX479" s="72">
        <v>0.32405024365813001</v>
      </c>
      <c r="AY479" s="73">
        <v>-0.28743730128599099</v>
      </c>
      <c r="AZ479" s="73">
        <v>0.24704805557485099</v>
      </c>
      <c r="BA479" s="73">
        <v>-0.384486273654147</v>
      </c>
      <c r="BB479" s="64">
        <v>3.29426953921211E-2</v>
      </c>
      <c r="BC479" s="74">
        <v>-44.006598624575403</v>
      </c>
      <c r="BD479" s="61">
        <v>43756</v>
      </c>
      <c r="BE479" s="61">
        <v>43908</v>
      </c>
      <c r="BF479" s="70"/>
      <c r="BG479" s="61"/>
      <c r="BH479" s="11"/>
    </row>
    <row r="480" spans="1:60" x14ac:dyDescent="0.3">
      <c r="A480" s="11"/>
      <c r="B480" s="56" t="s">
        <v>1627</v>
      </c>
      <c r="C480" s="56" t="s">
        <v>1554</v>
      </c>
      <c r="D480" s="56" t="s">
        <v>1552</v>
      </c>
      <c r="E480" s="57" t="s">
        <v>690</v>
      </c>
      <c r="F480" s="57" t="s">
        <v>1354</v>
      </c>
      <c r="G480" s="58" t="s">
        <v>36</v>
      </c>
      <c r="H480" s="59" t="s">
        <v>37</v>
      </c>
      <c r="I480" s="60" t="s">
        <v>29</v>
      </c>
      <c r="J480" s="60" t="s">
        <v>1555</v>
      </c>
      <c r="K480" s="11"/>
      <c r="L480" s="61">
        <v>44021</v>
      </c>
      <c r="M480" s="62">
        <v>569.51649999991105</v>
      </c>
      <c r="N480" s="63">
        <v>569.51649999991105</v>
      </c>
      <c r="O480" s="63">
        <v>726.44930000044405</v>
      </c>
      <c r="P480" s="64">
        <f t="shared" si="7"/>
        <v>0.78397281131603114</v>
      </c>
      <c r="Q480" s="61">
        <v>43756</v>
      </c>
      <c r="R480" s="65">
        <v>1250869.159</v>
      </c>
      <c r="S480" s="65">
        <v>1485294.3470078099</v>
      </c>
      <c r="T480" s="11"/>
      <c r="U480" s="66">
        <v>-3.4990289183042499E-2</v>
      </c>
      <c r="V480" s="67">
        <v>0.16318183561452301</v>
      </c>
      <c r="W480" s="66">
        <v>-1.2502962839789701E-2</v>
      </c>
      <c r="X480" s="67">
        <v>1.0280822646564001</v>
      </c>
      <c r="Y480" s="66">
        <v>-0.1526331960276</v>
      </c>
      <c r="Z480" s="67">
        <v>2.4206180094624901</v>
      </c>
      <c r="AA480" s="66">
        <v>-0.19960972442466299</v>
      </c>
      <c r="AB480" s="67">
        <v>0.264215708826669</v>
      </c>
      <c r="AC480" s="66">
        <v>-0.28542525564000198</v>
      </c>
      <c r="AD480" s="67">
        <v>-4.2565603037655801</v>
      </c>
      <c r="AE480" s="66">
        <v>-0.24603890644269999</v>
      </c>
      <c r="AF480" s="68">
        <v>-7.6562030325585502</v>
      </c>
      <c r="AG480" s="66">
        <v>1.92984566183441E-2</v>
      </c>
      <c r="AH480" s="67">
        <v>8.8339925969194197E-2</v>
      </c>
      <c r="AI480" s="66">
        <v>-0.109824610050127</v>
      </c>
      <c r="AJ480" s="67">
        <v>2.7082814759487501</v>
      </c>
      <c r="AK480" s="66">
        <v>-0.44836208483029599</v>
      </c>
      <c r="AL480" s="66">
        <v>-5.8586458221761901E-2</v>
      </c>
      <c r="AM480" s="67">
        <v>-26.007074628869301</v>
      </c>
      <c r="AN480" s="11"/>
      <c r="AO480" s="69">
        <v>8.0712927090644399E-2</v>
      </c>
      <c r="AP480" s="69">
        <v>-0.132839540571731</v>
      </c>
      <c r="AQ480" s="69">
        <v>0.12541387743476701</v>
      </c>
      <c r="AR480" s="69">
        <v>-0.12984793095805799</v>
      </c>
      <c r="AS480" s="70">
        <v>5</v>
      </c>
      <c r="AT480" s="70">
        <v>7</v>
      </c>
      <c r="AU480" s="70">
        <v>6</v>
      </c>
      <c r="AV480" s="71">
        <v>6</v>
      </c>
      <c r="AW480" s="11"/>
      <c r="AX480" s="72">
        <v>0.324125581735279</v>
      </c>
      <c r="AY480" s="73">
        <v>-0.340626934236752</v>
      </c>
      <c r="AZ480" s="73">
        <v>-0.113683693947223</v>
      </c>
      <c r="BA480" s="73">
        <v>-0.45465138186455101</v>
      </c>
      <c r="BB480" s="64">
        <v>3.29473181228968E-2</v>
      </c>
      <c r="BC480" s="74">
        <v>-44.470384925720303</v>
      </c>
      <c r="BD480" s="61">
        <v>43756</v>
      </c>
      <c r="BE480" s="61">
        <v>43908</v>
      </c>
      <c r="BF480" s="70"/>
      <c r="BG480" s="61"/>
      <c r="BH480" s="11"/>
    </row>
    <row r="481" spans="1:60" x14ac:dyDescent="0.3">
      <c r="A481" s="11"/>
      <c r="B481" s="56" t="s">
        <v>1630</v>
      </c>
      <c r="C481" s="56" t="s">
        <v>1557</v>
      </c>
      <c r="D481" s="56" t="s">
        <v>1552</v>
      </c>
      <c r="E481" s="57" t="s">
        <v>0</v>
      </c>
      <c r="F481" s="57" t="s">
        <v>1354</v>
      </c>
      <c r="G481" s="58" t="s">
        <v>36</v>
      </c>
      <c r="H481" s="59" t="s">
        <v>37</v>
      </c>
      <c r="I481" s="60" t="s">
        <v>29</v>
      </c>
      <c r="J481" s="60" t="s">
        <v>1558</v>
      </c>
      <c r="K481" s="11"/>
      <c r="L481" s="61">
        <v>44021</v>
      </c>
      <c r="M481" s="62">
        <v>846.82139999978199</v>
      </c>
      <c r="N481" s="63">
        <v>846.82139999978199</v>
      </c>
      <c r="O481" s="63">
        <v>1075.48149999976</v>
      </c>
      <c r="P481" s="64">
        <f t="shared" si="7"/>
        <v>0.78738816055875527</v>
      </c>
      <c r="Q481" s="61">
        <v>43756</v>
      </c>
      <c r="R481" s="65">
        <v>841081.326</v>
      </c>
      <c r="S481" s="65">
        <v>900872.01050976606</v>
      </c>
      <c r="T481" s="11"/>
      <c r="U481" s="66">
        <v>-3.4974454478288002E-2</v>
      </c>
      <c r="V481" s="67">
        <v>0.164765306089976</v>
      </c>
      <c r="W481" s="66">
        <v>-1.20176590971823E-2</v>
      </c>
      <c r="X481" s="67">
        <v>1.07661263891714</v>
      </c>
      <c r="Y481" s="66">
        <v>-0.15010162793347301</v>
      </c>
      <c r="Z481" s="67">
        <v>2.6737748188752399</v>
      </c>
      <c r="AA481" s="66">
        <v>-0.19478693819197401</v>
      </c>
      <c r="AB481" s="67">
        <v>0.746494332095608</v>
      </c>
      <c r="AC481" s="66">
        <v>-0.27679328613245202</v>
      </c>
      <c r="AD481" s="67">
        <v>-3.3933633530104998</v>
      </c>
      <c r="AE481" s="66">
        <v>-0.23231328224035699</v>
      </c>
      <c r="AF481" s="68">
        <v>-6.2836406123242297</v>
      </c>
      <c r="AG481" s="66">
        <v>1.9448608773018301E-2</v>
      </c>
      <c r="AH481" s="67">
        <v>0.103355141436623</v>
      </c>
      <c r="AI481" s="66">
        <v>-0.107033483711421</v>
      </c>
      <c r="AJ481" s="67">
        <v>2.9873941098194301</v>
      </c>
      <c r="AK481" s="66">
        <v>-0.15317860000053801</v>
      </c>
      <c r="AL481" s="66">
        <v>-1.6732730849980702E-2</v>
      </c>
      <c r="AM481" s="67">
        <v>3.51127385410655</v>
      </c>
      <c r="AN481" s="11"/>
      <c r="AO481" s="69">
        <v>8.0730691259377596E-2</v>
      </c>
      <c r="AP481" s="69">
        <v>-0.13279707109264599</v>
      </c>
      <c r="AQ481" s="69">
        <v>0.125967131321959</v>
      </c>
      <c r="AR481" s="69">
        <v>-0.129406095235026</v>
      </c>
      <c r="AS481" s="70">
        <v>5</v>
      </c>
      <c r="AT481" s="70">
        <v>7</v>
      </c>
      <c r="AU481" s="70">
        <v>6</v>
      </c>
      <c r="AV481" s="71">
        <v>6</v>
      </c>
      <c r="AW481" s="11"/>
      <c r="AX481" s="72">
        <v>0.32410296799556798</v>
      </c>
      <c r="AY481" s="73">
        <v>-0.32478069671287801</v>
      </c>
      <c r="AZ481" s="73">
        <v>-6.0874622683329003E-3</v>
      </c>
      <c r="BA481" s="73">
        <v>-0.43378170852065501</v>
      </c>
      <c r="BB481" s="64">
        <v>3.2945928573244597E-2</v>
      </c>
      <c r="BC481" s="74">
        <v>-44.331697011948599</v>
      </c>
      <c r="BD481" s="61">
        <v>43756</v>
      </c>
      <c r="BE481" s="61">
        <v>43908</v>
      </c>
      <c r="BF481" s="70"/>
      <c r="BG481" s="61"/>
      <c r="BH481" s="11"/>
    </row>
    <row r="482" spans="1:60" x14ac:dyDescent="0.3">
      <c r="A482" s="11"/>
      <c r="B482" s="56" t="s">
        <v>1632</v>
      </c>
      <c r="C482" s="56" t="s">
        <v>1560</v>
      </c>
      <c r="D482" s="56" t="s">
        <v>1552</v>
      </c>
      <c r="E482" s="57" t="s">
        <v>79</v>
      </c>
      <c r="F482" s="57" t="s">
        <v>1354</v>
      </c>
      <c r="G482" s="58" t="s">
        <v>36</v>
      </c>
      <c r="H482" s="59" t="s">
        <v>37</v>
      </c>
      <c r="I482" s="60" t="s">
        <v>29</v>
      </c>
      <c r="J482" s="60" t="s">
        <v>1</v>
      </c>
      <c r="K482" s="11"/>
      <c r="L482" s="61">
        <v>44021</v>
      </c>
      <c r="M482" s="62">
        <v>896.80810000002396</v>
      </c>
      <c r="N482" s="63">
        <v>896.80810000002396</v>
      </c>
      <c r="O482" s="63">
        <v>1127.4697999991499</v>
      </c>
      <c r="P482" s="64">
        <f t="shared" si="7"/>
        <v>0.79541651581328399</v>
      </c>
      <c r="Q482" s="61">
        <v>43756</v>
      </c>
      <c r="R482" s="65">
        <v>299800.59100000001</v>
      </c>
      <c r="S482" s="65">
        <v>311085.44955175801</v>
      </c>
      <c r="T482" s="11"/>
      <c r="U482" s="66">
        <v>-3.4937570128931797E-2</v>
      </c>
      <c r="V482" s="67">
        <v>0.16845374102558699</v>
      </c>
      <c r="W482" s="66">
        <v>-1.0882837549615901E-2</v>
      </c>
      <c r="X482" s="67">
        <v>1.19009479367378</v>
      </c>
      <c r="Y482" s="66">
        <v>-0.14416410218837</v>
      </c>
      <c r="Z482" s="67">
        <v>3.26752739338554</v>
      </c>
      <c r="AA482" s="66">
        <v>-0.183419318769593</v>
      </c>
      <c r="AB482" s="67">
        <v>1.88325627433369</v>
      </c>
      <c r="AC482" s="66">
        <v>-0.25624290449457499</v>
      </c>
      <c r="AD482" s="67">
        <v>-1.3383251892228101</v>
      </c>
      <c r="AE482" s="66">
        <v>-0.19930643492727501</v>
      </c>
      <c r="AF482" s="68">
        <v>-2.9829558810161001</v>
      </c>
      <c r="AG482" s="66">
        <v>1.97997194209165E-2</v>
      </c>
      <c r="AH482" s="67">
        <v>0.13846620622643999</v>
      </c>
      <c r="AI482" s="66">
        <v>-0.100485530816513</v>
      </c>
      <c r="AJ482" s="67">
        <v>3.64218939931015</v>
      </c>
      <c r="AK482" s="66">
        <v>-0.10319189999980199</v>
      </c>
      <c r="AL482" s="66">
        <v>-2.67302006886894E-2</v>
      </c>
      <c r="AM482" s="67">
        <v>-7.2582634520658802</v>
      </c>
      <c r="AN482" s="11"/>
      <c r="AO482" s="69">
        <v>8.0772138962929604E-2</v>
      </c>
      <c r="AP482" s="69">
        <v>-0.13269749477883999</v>
      </c>
      <c r="AQ482" s="69">
        <v>0.12725974897519299</v>
      </c>
      <c r="AR482" s="69">
        <v>-0.128373037789133</v>
      </c>
      <c r="AS482" s="70">
        <v>5</v>
      </c>
      <c r="AT482" s="70">
        <v>7</v>
      </c>
      <c r="AU482" s="70">
        <v>6</v>
      </c>
      <c r="AV482" s="71">
        <v>6</v>
      </c>
      <c r="AW482" s="11"/>
      <c r="AX482" s="72">
        <v>0.32405020164849702</v>
      </c>
      <c r="AY482" s="73">
        <v>-0.28743911714764198</v>
      </c>
      <c r="AZ482" s="73">
        <v>0.247035062295936</v>
      </c>
      <c r="BA482" s="73">
        <v>-0.384488648879596</v>
      </c>
      <c r="BB482" s="64">
        <v>3.29426906856315E-2</v>
      </c>
      <c r="BC482" s="74">
        <v>-44.0066421290976</v>
      </c>
      <c r="BD482" s="61">
        <v>43756</v>
      </c>
      <c r="BE482" s="61">
        <v>43908</v>
      </c>
      <c r="BF482" s="70"/>
      <c r="BG482" s="61"/>
      <c r="BH482" s="11"/>
    </row>
    <row r="483" spans="1:60" x14ac:dyDescent="0.3">
      <c r="A483" s="11"/>
      <c r="B483" s="56" t="s">
        <v>1634</v>
      </c>
      <c r="C483" s="56" t="s">
        <v>1562</v>
      </c>
      <c r="D483" s="56" t="s">
        <v>1552</v>
      </c>
      <c r="E483" s="57" t="s">
        <v>1360</v>
      </c>
      <c r="F483" s="57" t="s">
        <v>1354</v>
      </c>
      <c r="G483" s="58" t="s">
        <v>36</v>
      </c>
      <c r="H483" s="59" t="s">
        <v>37</v>
      </c>
      <c r="I483" s="60" t="s">
        <v>29</v>
      </c>
      <c r="J483" s="60" t="s">
        <v>1563</v>
      </c>
      <c r="K483" s="11"/>
      <c r="L483" s="61">
        <v>44021</v>
      </c>
      <c r="M483" s="62">
        <v>649.22389999963298</v>
      </c>
      <c r="N483" s="63">
        <v>649.22389999963298</v>
      </c>
      <c r="O483" s="63">
        <v>819.64450000040199</v>
      </c>
      <c r="P483" s="64">
        <f t="shared" si="7"/>
        <v>0.79207985901121103</v>
      </c>
      <c r="Q483" s="61">
        <v>43756</v>
      </c>
      <c r="R483" s="65">
        <v>762075.29700000002</v>
      </c>
      <c r="S483" s="65">
        <v>715306.89357128902</v>
      </c>
      <c r="T483" s="11"/>
      <c r="U483" s="66">
        <v>-3.4952834535943098E-2</v>
      </c>
      <c r="V483" s="67">
        <v>0.16692730032445999</v>
      </c>
      <c r="W483" s="66">
        <v>-1.1353032044098699E-2</v>
      </c>
      <c r="X483" s="67">
        <v>1.1430753442255099</v>
      </c>
      <c r="Y483" s="66">
        <v>-0.14662958699322201</v>
      </c>
      <c r="Z483" s="67">
        <v>3.0209789129003202</v>
      </c>
      <c r="AA483" s="66">
        <v>-0.18814863185892999</v>
      </c>
      <c r="AB483" s="67">
        <v>1.4103249653999199</v>
      </c>
      <c r="AC483" s="66">
        <v>-0.26482702782319401</v>
      </c>
      <c r="AD483" s="67">
        <v>-2.1967375220847298</v>
      </c>
      <c r="AE483" s="66">
        <v>-0.213148922203691</v>
      </c>
      <c r="AF483" s="68">
        <v>-4.3672046086576302</v>
      </c>
      <c r="AG483" s="66">
        <v>1.9654322893984499E-2</v>
      </c>
      <c r="AH483" s="67">
        <v>0.123926553533238</v>
      </c>
      <c r="AI483" s="66">
        <v>-0.10320461321593</v>
      </c>
      <c r="AJ483" s="67">
        <v>3.3702811593684601</v>
      </c>
      <c r="AK483" s="66">
        <v>-0.36016882169758901</v>
      </c>
      <c r="AL483" s="66">
        <v>-4.4308878071242397E-2</v>
      </c>
      <c r="AM483" s="67">
        <v>-17.187748315598601</v>
      </c>
      <c r="AN483" s="11"/>
      <c r="AO483" s="69">
        <v>8.0754901864565895E-2</v>
      </c>
      <c r="AP483" s="69">
        <v>-0.132738677426532</v>
      </c>
      <c r="AQ483" s="69">
        <v>0.12672387483326</v>
      </c>
      <c r="AR483" s="69">
        <v>-0.128801213657425</v>
      </c>
      <c r="AS483" s="70">
        <v>5</v>
      </c>
      <c r="AT483" s="70">
        <v>7</v>
      </c>
      <c r="AU483" s="70">
        <v>6</v>
      </c>
      <c r="AV483" s="71">
        <v>6</v>
      </c>
      <c r="AW483" s="11"/>
      <c r="AX483" s="72">
        <v>0.32407190036145</v>
      </c>
      <c r="AY483" s="73">
        <v>-0.30297410678394998</v>
      </c>
      <c r="AZ483" s="73">
        <v>0.141805431878993</v>
      </c>
      <c r="BA483" s="73">
        <v>-0.40501500720984002</v>
      </c>
      <c r="BB483" s="64">
        <v>3.2944016327346601E-2</v>
      </c>
      <c r="BC483" s="74">
        <v>-44.141576012538302</v>
      </c>
      <c r="BD483" s="61">
        <v>43756</v>
      </c>
      <c r="BE483" s="61">
        <v>43908</v>
      </c>
      <c r="BF483" s="70"/>
      <c r="BG483" s="61"/>
      <c r="BH483" s="11"/>
    </row>
    <row r="484" spans="1:60" x14ac:dyDescent="0.3">
      <c r="A484" s="11"/>
      <c r="B484" s="56" t="s">
        <v>1638</v>
      </c>
      <c r="C484" s="56" t="s">
        <v>1565</v>
      </c>
      <c r="D484" s="56" t="s">
        <v>1552</v>
      </c>
      <c r="E484" s="57" t="s">
        <v>1364</v>
      </c>
      <c r="F484" s="57" t="s">
        <v>1354</v>
      </c>
      <c r="G484" s="58" t="s">
        <v>36</v>
      </c>
      <c r="H484" s="59" t="s">
        <v>37</v>
      </c>
      <c r="I484" s="60" t="s">
        <v>29</v>
      </c>
      <c r="J484" s="60" t="s">
        <v>1</v>
      </c>
      <c r="K484" s="11"/>
      <c r="L484" s="61">
        <v>44021</v>
      </c>
      <c r="M484" s="62">
        <v>940.37930000014603</v>
      </c>
      <c r="N484" s="63">
        <v>940.37930000014603</v>
      </c>
      <c r="O484" s="63">
        <v>1161.8637000005699</v>
      </c>
      <c r="P484" s="64">
        <f t="shared" si="7"/>
        <v>0.8093714434831597</v>
      </c>
      <c r="Q484" s="61">
        <v>43756</v>
      </c>
      <c r="R484" s="65">
        <v>4157094.3220000002</v>
      </c>
      <c r="S484" s="65">
        <v>3405706.0726210899</v>
      </c>
      <c r="T484" s="11"/>
      <c r="U484" s="66">
        <v>-3.4874297924034202E-2</v>
      </c>
      <c r="V484" s="67">
        <v>0.17478096151535299</v>
      </c>
      <c r="W484" s="66">
        <v>-8.9349578702240303E-3</v>
      </c>
      <c r="X484" s="67">
        <v>1.38488276161297</v>
      </c>
      <c r="Y484" s="66">
        <v>-0.133888066106883</v>
      </c>
      <c r="Z484" s="67">
        <v>4.2951310015341697</v>
      </c>
      <c r="AA484" s="66">
        <v>-0.163556574536487</v>
      </c>
      <c r="AB484" s="67">
        <v>3.8695306976442199</v>
      </c>
      <c r="AC484" s="66">
        <v>-0.21964530588127701</v>
      </c>
      <c r="AD484" s="67">
        <v>2.3214346721069901</v>
      </c>
      <c r="AE484" s="66">
        <v>-0.13938625467752</v>
      </c>
      <c r="AF484" s="68">
        <v>3.0090621439594498</v>
      </c>
      <c r="AG484" s="66">
        <v>2.0401867494001601E-2</v>
      </c>
      <c r="AH484" s="67">
        <v>0.19868101353495099</v>
      </c>
      <c r="AI484" s="66">
        <v>-8.9147707674856094E-2</v>
      </c>
      <c r="AJ484" s="67">
        <v>4.7759717134758803</v>
      </c>
      <c r="AK484" s="66">
        <v>-5.96206999998685E-2</v>
      </c>
      <c r="AL484" s="66">
        <v>-1.49272130993268E-2</v>
      </c>
      <c r="AM484" s="67">
        <v>-3.3719627027494399</v>
      </c>
      <c r="AN484" s="11"/>
      <c r="AO484" s="69">
        <v>8.0843188829021501E-2</v>
      </c>
      <c r="AP484" s="69">
        <v>-0.13252687408472399</v>
      </c>
      <c r="AQ484" s="69">
        <v>0.12947965233077399</v>
      </c>
      <c r="AR484" s="69">
        <v>-0.12659915025229601</v>
      </c>
      <c r="AS484" s="70">
        <v>5</v>
      </c>
      <c r="AT484" s="70">
        <v>7</v>
      </c>
      <c r="AU484" s="70">
        <v>7</v>
      </c>
      <c r="AV484" s="71">
        <v>5</v>
      </c>
      <c r="AW484" s="11"/>
      <c r="AX484" s="72">
        <v>0.32396160567936</v>
      </c>
      <c r="AY484" s="73">
        <v>-0.22220504940719399</v>
      </c>
      <c r="AZ484" s="73">
        <v>0.68763848909566105</v>
      </c>
      <c r="BA484" s="73">
        <v>-0.29800025960957999</v>
      </c>
      <c r="BB484" s="64">
        <v>3.2937333192967301E-2</v>
      </c>
      <c r="BC484" s="74">
        <v>-43.4449496958987</v>
      </c>
      <c r="BD484" s="61">
        <v>43756</v>
      </c>
      <c r="BE484" s="61">
        <v>43908</v>
      </c>
      <c r="BF484" s="70"/>
      <c r="BG484" s="61"/>
      <c r="BH484" s="11"/>
    </row>
    <row r="485" spans="1:60" x14ac:dyDescent="0.3">
      <c r="A485" s="11"/>
      <c r="B485" s="56" t="s">
        <v>1641</v>
      </c>
      <c r="C485" s="56" t="s">
        <v>1567</v>
      </c>
      <c r="D485" s="56" t="s">
        <v>1552</v>
      </c>
      <c r="E485" s="57" t="s">
        <v>1367</v>
      </c>
      <c r="F485" s="57" t="s">
        <v>1354</v>
      </c>
      <c r="G485" s="58" t="s">
        <v>36</v>
      </c>
      <c r="H485" s="59" t="s">
        <v>37</v>
      </c>
      <c r="I485" s="60" t="s">
        <v>29</v>
      </c>
      <c r="J485" s="60" t="s">
        <v>1568</v>
      </c>
      <c r="K485" s="11"/>
      <c r="L485" s="61">
        <v>44021</v>
      </c>
      <c r="M485" s="62">
        <v>582.74569999985397</v>
      </c>
      <c r="N485" s="63">
        <v>582.74569999985397</v>
      </c>
      <c r="O485" s="63">
        <v>742.08619999978703</v>
      </c>
      <c r="P485" s="64">
        <f t="shared" si="7"/>
        <v>0.78528033535729569</v>
      </c>
      <c r="Q485" s="61">
        <v>43756</v>
      </c>
      <c r="R485" s="65">
        <v>385209.31400000001</v>
      </c>
      <c r="S485" s="65">
        <v>442022.29360546899</v>
      </c>
      <c r="T485" s="11"/>
      <c r="U485" s="66">
        <v>-3.4984252450158203E-2</v>
      </c>
      <c r="V485" s="67">
        <v>0.16378550890294699</v>
      </c>
      <c r="W485" s="66">
        <v>-1.2317186232394301E-2</v>
      </c>
      <c r="X485" s="67">
        <v>1.0466599253959401</v>
      </c>
      <c r="Y485" s="66">
        <v>-0.151663581431494</v>
      </c>
      <c r="Z485" s="67">
        <v>2.5175794690730999</v>
      </c>
      <c r="AA485" s="66">
        <v>-0.19776484830887101</v>
      </c>
      <c r="AB485" s="67">
        <v>0.44870332040591199</v>
      </c>
      <c r="AC485" s="66">
        <v>-0.28213025154400401</v>
      </c>
      <c r="AD485" s="67">
        <v>-3.92705989416572</v>
      </c>
      <c r="AE485" s="66">
        <v>-0.24080916335427899</v>
      </c>
      <c r="AF485" s="68">
        <v>-7.13322872371646</v>
      </c>
      <c r="AG485" s="66">
        <v>1.93557449238142E-2</v>
      </c>
      <c r="AH485" s="67">
        <v>9.4068756516207899E-2</v>
      </c>
      <c r="AI485" s="66">
        <v>-0.108755564297171</v>
      </c>
      <c r="AJ485" s="67">
        <v>2.81518605124438</v>
      </c>
      <c r="AK485" s="66">
        <v>-0.43615440436580699</v>
      </c>
      <c r="AL485" s="66">
        <v>-5.6492808269467801E-2</v>
      </c>
      <c r="AM485" s="67">
        <v>-24.786306582420401</v>
      </c>
      <c r="AN485" s="11"/>
      <c r="AO485" s="69">
        <v>8.0719714003935197E-2</v>
      </c>
      <c r="AP485" s="69">
        <v>-0.132823305908532</v>
      </c>
      <c r="AQ485" s="69">
        <v>0.12562524372522599</v>
      </c>
      <c r="AR485" s="69">
        <v>-0.129678475459514</v>
      </c>
      <c r="AS485" s="70">
        <v>5</v>
      </c>
      <c r="AT485" s="70">
        <v>7</v>
      </c>
      <c r="AU485" s="70">
        <v>6</v>
      </c>
      <c r="AV485" s="71">
        <v>6</v>
      </c>
      <c r="AW485" s="11"/>
      <c r="AX485" s="72">
        <v>0.32411693819391102</v>
      </c>
      <c r="AY485" s="73">
        <v>-0.334563938252813</v>
      </c>
      <c r="AZ485" s="73">
        <v>-7.2507862919678701E-2</v>
      </c>
      <c r="BA485" s="73">
        <v>-0.44666982112721598</v>
      </c>
      <c r="BB485" s="64">
        <v>3.2946788118351798E-2</v>
      </c>
      <c r="BC485" s="74">
        <v>-44.417265810887301</v>
      </c>
      <c r="BD485" s="61">
        <v>43756</v>
      </c>
      <c r="BE485" s="61">
        <v>43908</v>
      </c>
      <c r="BF485" s="70"/>
      <c r="BG485" s="61"/>
      <c r="BH485" s="11"/>
    </row>
    <row r="486" spans="1:60" x14ac:dyDescent="0.3">
      <c r="A486" s="11"/>
      <c r="B486" s="56" t="s">
        <v>1644</v>
      </c>
      <c r="C486" s="56" t="s">
        <v>1570</v>
      </c>
      <c r="D486" s="56" t="s">
        <v>1552</v>
      </c>
      <c r="E486" s="57" t="s">
        <v>697</v>
      </c>
      <c r="F486" s="57" t="s">
        <v>1354</v>
      </c>
      <c r="G486" s="58" t="s">
        <v>36</v>
      </c>
      <c r="H486" s="59" t="s">
        <v>37</v>
      </c>
      <c r="I486" s="60" t="s">
        <v>29</v>
      </c>
      <c r="J486" s="60" t="s">
        <v>1571</v>
      </c>
      <c r="K486" s="11"/>
      <c r="L486" s="61">
        <v>44021</v>
      </c>
      <c r="M486" s="62">
        <v>483.13540000002803</v>
      </c>
      <c r="N486" s="63">
        <v>483.13540000002803</v>
      </c>
      <c r="O486" s="63">
        <v>620.07430000044405</v>
      </c>
      <c r="P486" s="64">
        <f t="shared" si="7"/>
        <v>0.77915727195867013</v>
      </c>
      <c r="Q486" s="61">
        <v>43756</v>
      </c>
      <c r="R486" s="65">
        <v>3373578.8319999999</v>
      </c>
      <c r="S486" s="65">
        <v>3529625.70933594</v>
      </c>
      <c r="T486" s="11"/>
      <c r="U486" s="66">
        <v>-3.5012825938792999E-2</v>
      </c>
      <c r="V486" s="67">
        <v>0.16092816003947499</v>
      </c>
      <c r="W486" s="66">
        <v>-1.3191141961215199E-2</v>
      </c>
      <c r="X486" s="67">
        <v>0.959264352513856</v>
      </c>
      <c r="Y486" s="66">
        <v>-0.15620871187726201</v>
      </c>
      <c r="Z486" s="67">
        <v>2.0630664244963599</v>
      </c>
      <c r="AA486" s="66">
        <v>-0.20639482931263001</v>
      </c>
      <c r="AB486" s="67">
        <v>-0.41429477997007802</v>
      </c>
      <c r="AC486" s="66">
        <v>-0.29877540700632399</v>
      </c>
      <c r="AD486" s="67">
        <v>-5.5915754403977198</v>
      </c>
      <c r="AE486" s="66">
        <v>-0.268446855824441</v>
      </c>
      <c r="AF486" s="68">
        <v>-9.8969979707326292</v>
      </c>
      <c r="AG486" s="66">
        <v>1.9085303487372599E-2</v>
      </c>
      <c r="AH486" s="67">
        <v>6.7024612872046405E-2</v>
      </c>
      <c r="AI486" s="66">
        <v>-0.113766539076169</v>
      </c>
      <c r="AJ486" s="67">
        <v>2.3140885733446299</v>
      </c>
      <c r="AK486" s="66">
        <v>-0.53075427350471704</v>
      </c>
      <c r="AL486" s="66">
        <v>-7.3916011757319197E-2</v>
      </c>
      <c r="AM486" s="67">
        <v>-34.246293496340499</v>
      </c>
      <c r="AN486" s="11"/>
      <c r="AO486" s="69">
        <v>8.0687726984324401E-2</v>
      </c>
      <c r="AP486" s="69">
        <v>-0.13290004660753801</v>
      </c>
      <c r="AQ486" s="69">
        <v>0.124629514688422</v>
      </c>
      <c r="AR486" s="69">
        <v>-0.13047436081702499</v>
      </c>
      <c r="AS486" s="70">
        <v>5</v>
      </c>
      <c r="AT486" s="70">
        <v>7</v>
      </c>
      <c r="AU486" s="70">
        <v>6</v>
      </c>
      <c r="AV486" s="71">
        <v>6</v>
      </c>
      <c r="AW486" s="11"/>
      <c r="AX486" s="72">
        <v>0.32415814163745399</v>
      </c>
      <c r="AY486" s="73">
        <v>-0.36291864973554799</v>
      </c>
      <c r="AZ486" s="73">
        <v>-0.26523022521951101</v>
      </c>
      <c r="BA486" s="73">
        <v>-0.48396029518244199</v>
      </c>
      <c r="BB486" s="64">
        <v>3.2949337069476302E-2</v>
      </c>
      <c r="BC486" s="74">
        <v>-44.666389173129602</v>
      </c>
      <c r="BD486" s="61">
        <v>43756</v>
      </c>
      <c r="BE486" s="61">
        <v>43908</v>
      </c>
      <c r="BF486" s="70"/>
      <c r="BG486" s="61"/>
      <c r="BH486" s="11"/>
    </row>
    <row r="487" spans="1:60" x14ac:dyDescent="0.3">
      <c r="A487" s="11"/>
      <c r="B487" s="56" t="s">
        <v>1648</v>
      </c>
      <c r="C487" s="56" t="s">
        <v>1573</v>
      </c>
      <c r="D487" s="56" t="s">
        <v>1552</v>
      </c>
      <c r="E487" s="57" t="s">
        <v>1373</v>
      </c>
      <c r="F487" s="57" t="s">
        <v>1354</v>
      </c>
      <c r="G487" s="58" t="s">
        <v>36</v>
      </c>
      <c r="H487" s="59" t="s">
        <v>37</v>
      </c>
      <c r="I487" s="60" t="s">
        <v>29</v>
      </c>
      <c r="J487" s="60" t="s">
        <v>1</v>
      </c>
      <c r="K487" s="11"/>
      <c r="L487" s="61">
        <v>44021</v>
      </c>
      <c r="M487" s="62">
        <v>1022.26620000042</v>
      </c>
      <c r="N487" s="63">
        <v>1022.26620000042</v>
      </c>
      <c r="O487" s="63">
        <v>1082.29040000029</v>
      </c>
      <c r="P487" s="64">
        <f t="shared" si="7"/>
        <v>0.9445396540523191</v>
      </c>
      <c r="Q487" s="61">
        <v>44018</v>
      </c>
      <c r="R487" s="65">
        <v>52978.250999999997</v>
      </c>
      <c r="S487" s="65">
        <v>1663.43375862122</v>
      </c>
      <c r="T487" s="11"/>
      <c r="U487" s="66">
        <v>-3.4900685797765597E-2</v>
      </c>
      <c r="V487" s="67">
        <v>0.172142174142209</v>
      </c>
      <c r="W487" s="66">
        <v>2.01509170747158E-2</v>
      </c>
      <c r="X487" s="67">
        <v>4.2934702561106004</v>
      </c>
      <c r="Y487" s="66">
        <v>2.01509170747158E-2</v>
      </c>
      <c r="Z487" s="67">
        <v>19.699029319686801</v>
      </c>
      <c r="AA487" s="66">
        <v>2.01509170747158E-2</v>
      </c>
      <c r="AB487" s="67">
        <v>22.240279858757301</v>
      </c>
      <c r="AC487" s="66">
        <v>2.01509170747158E-2</v>
      </c>
      <c r="AD487" s="67">
        <v>26.301056967699001</v>
      </c>
      <c r="AE487" s="66">
        <v>2.01509170747158E-2</v>
      </c>
      <c r="AF487" s="68">
        <v>18.962779319175802</v>
      </c>
      <c r="AG487" s="66">
        <v>2.01509170747158E-2</v>
      </c>
      <c r="AH487" s="67">
        <v>0.17358597160637099</v>
      </c>
      <c r="AI487" s="66">
        <v>2.01509170747158E-2</v>
      </c>
      <c r="AJ487" s="67">
        <v>15.705834188440299</v>
      </c>
      <c r="AK487" s="66">
        <v>2.2266199999648999E-2</v>
      </c>
      <c r="AL487" s="66">
        <v>5.3606812161888203E-3</v>
      </c>
      <c r="AM487" s="67">
        <v>4.1746734322296097</v>
      </c>
      <c r="AN487" s="11"/>
      <c r="AO487" s="69">
        <v>3.4616877843291101E-2</v>
      </c>
      <c r="AP487" s="69">
        <v>-3.4900685797765597E-2</v>
      </c>
      <c r="AQ487" s="69">
        <v>2.01509170747158E-2</v>
      </c>
      <c r="AR487" s="69">
        <v>0</v>
      </c>
      <c r="AS487" s="70">
        <v>1</v>
      </c>
      <c r="AT487" s="70">
        <v>0</v>
      </c>
      <c r="AU487" s="70">
        <v>8</v>
      </c>
      <c r="AV487" s="71">
        <v>4</v>
      </c>
      <c r="AW487" s="11"/>
      <c r="AX487" s="72">
        <v>5.7162824100159902E-2</v>
      </c>
      <c r="AY487" s="73">
        <v>1.0341274212587499</v>
      </c>
      <c r="AZ487" s="73">
        <v>0.50739968114612599</v>
      </c>
      <c r="BA487" s="73">
        <v>7.2298548217731904</v>
      </c>
      <c r="BB487" s="64">
        <v>5.9086111830856701E-3</v>
      </c>
      <c r="BC487" s="74">
        <v>-5.5460345947649303</v>
      </c>
      <c r="BD487" s="61">
        <v>44018</v>
      </c>
      <c r="BE487" s="61">
        <v>44021</v>
      </c>
      <c r="BF487" s="70"/>
      <c r="BG487" s="61"/>
      <c r="BH487" s="11"/>
    </row>
    <row r="488" spans="1:60" x14ac:dyDescent="0.3">
      <c r="A488" s="11"/>
      <c r="B488" s="56" t="s">
        <v>1651</v>
      </c>
      <c r="C488" s="56" t="s">
        <v>1575</v>
      </c>
      <c r="D488" s="56" t="s">
        <v>1576</v>
      </c>
      <c r="E488" s="57" t="s">
        <v>73</v>
      </c>
      <c r="F488" s="57" t="s">
        <v>1354</v>
      </c>
      <c r="G488" s="58" t="s">
        <v>36</v>
      </c>
      <c r="H488" s="59" t="s">
        <v>94</v>
      </c>
      <c r="I488" s="60" t="s">
        <v>29</v>
      </c>
      <c r="J488" s="60" t="s">
        <v>1577</v>
      </c>
      <c r="K488" s="11"/>
      <c r="L488" s="61">
        <v>44021</v>
      </c>
      <c r="M488" s="62">
        <v>1257.63020000048</v>
      </c>
      <c r="N488" s="63">
        <v>1257.63020000048</v>
      </c>
      <c r="O488" s="63">
        <v>1862.4265000000601</v>
      </c>
      <c r="P488" s="64">
        <f t="shared" si="7"/>
        <v>0.67526433929094087</v>
      </c>
      <c r="Q488" s="61">
        <v>43656</v>
      </c>
      <c r="R488" s="65">
        <v>326407.75</v>
      </c>
      <c r="S488" s="65">
        <v>422072.97545996099</v>
      </c>
      <c r="T488" s="11"/>
      <c r="U488" s="66">
        <v>-3.0303147128506701E-2</v>
      </c>
      <c r="V488" s="67">
        <v>0.63189604106810304</v>
      </c>
      <c r="W488" s="66">
        <v>2.1308087532816E-2</v>
      </c>
      <c r="X488" s="67">
        <v>4.4091873019206096</v>
      </c>
      <c r="Y488" s="66">
        <v>-0.12738802060717699</v>
      </c>
      <c r="Z488" s="67">
        <v>4.9451355515047899</v>
      </c>
      <c r="AA488" s="66">
        <v>-0.32425941260240498</v>
      </c>
      <c r="AB488" s="67">
        <v>-12.200753108947501</v>
      </c>
      <c r="AC488" s="66">
        <v>-0.35910018930444498</v>
      </c>
      <c r="AD488" s="67">
        <v>-11.624053670209801</v>
      </c>
      <c r="AE488" s="66">
        <v>-0.315712966329593</v>
      </c>
      <c r="AF488" s="68">
        <v>-14.6236090212478</v>
      </c>
      <c r="AG488" s="66">
        <v>2.51534799517685E-2</v>
      </c>
      <c r="AH488" s="67">
        <v>0.67384225931164099</v>
      </c>
      <c r="AI488" s="66">
        <v>-0.104297863948887</v>
      </c>
      <c r="AJ488" s="67">
        <v>3.2609560860728402</v>
      </c>
      <c r="AK488" s="66">
        <v>0.25763019999983999</v>
      </c>
      <c r="AL488" s="66">
        <v>1.78719462128356E-2</v>
      </c>
      <c r="AM488" s="67">
        <v>-20.871506742172599</v>
      </c>
      <c r="AN488" s="11"/>
      <c r="AO488" s="69">
        <v>0.110502251247526</v>
      </c>
      <c r="AP488" s="69">
        <v>-8.3015000728628399E-2</v>
      </c>
      <c r="AQ488" s="69">
        <v>0.13456100225274001</v>
      </c>
      <c r="AR488" s="69">
        <v>-0.16972398156038301</v>
      </c>
      <c r="AS488" s="70">
        <v>5</v>
      </c>
      <c r="AT488" s="70">
        <v>7</v>
      </c>
      <c r="AU488" s="70">
        <v>2</v>
      </c>
      <c r="AV488" s="71">
        <v>10</v>
      </c>
      <c r="AW488" s="11"/>
      <c r="AX488" s="72">
        <v>0.255975052638096</v>
      </c>
      <c r="AY488" s="73">
        <v>-1.0583387654151</v>
      </c>
      <c r="AZ488" s="73">
        <v>-0.96975152736649795</v>
      </c>
      <c r="BA488" s="73">
        <v>-1.4355135457171899</v>
      </c>
      <c r="BB488" s="64">
        <v>2.63839611580261E-2</v>
      </c>
      <c r="BC488" s="74">
        <v>-49.640439501905298</v>
      </c>
      <c r="BD488" s="61">
        <v>43656</v>
      </c>
      <c r="BE488" s="61">
        <v>43914</v>
      </c>
      <c r="BF488" s="70"/>
      <c r="BG488" s="61"/>
      <c r="BH488" s="11"/>
    </row>
    <row r="489" spans="1:60" x14ac:dyDescent="0.3">
      <c r="A489" s="11"/>
      <c r="B489" s="56" t="s">
        <v>1654</v>
      </c>
      <c r="C489" s="56" t="s">
        <v>1579</v>
      </c>
      <c r="D489" s="56" t="s">
        <v>1576</v>
      </c>
      <c r="E489" s="57" t="s">
        <v>690</v>
      </c>
      <c r="F489" s="57" t="s">
        <v>1354</v>
      </c>
      <c r="G489" s="58" t="s">
        <v>36</v>
      </c>
      <c r="H489" s="59" t="s">
        <v>94</v>
      </c>
      <c r="I489" s="60" t="s">
        <v>29</v>
      </c>
      <c r="J489" s="60" t="s">
        <v>1580</v>
      </c>
      <c r="K489" s="11"/>
      <c r="L489" s="61">
        <v>44021</v>
      </c>
      <c r="M489" s="62">
        <v>987.67650000005995</v>
      </c>
      <c r="N489" s="63">
        <v>987.67650000005995</v>
      </c>
      <c r="O489" s="63">
        <v>1492.1588000003201</v>
      </c>
      <c r="P489" s="64">
        <f t="shared" si="7"/>
        <v>0.66191111830714533</v>
      </c>
      <c r="Q489" s="61">
        <v>43656</v>
      </c>
      <c r="R489" s="65">
        <v>729823.07499999995</v>
      </c>
      <c r="S489" s="65">
        <v>1224943.36171289</v>
      </c>
      <c r="T489" s="11"/>
      <c r="U489" s="66">
        <v>-3.0356065219166301E-2</v>
      </c>
      <c r="V489" s="67">
        <v>0.626604232002137</v>
      </c>
      <c r="W489" s="66">
        <v>1.9635232998553E-2</v>
      </c>
      <c r="X489" s="67">
        <v>4.2419018484943098</v>
      </c>
      <c r="Y489" s="66">
        <v>-0.13602388504208601</v>
      </c>
      <c r="Z489" s="67">
        <v>4.08154910801386</v>
      </c>
      <c r="AA489" s="66">
        <v>-0.33765836105623698</v>
      </c>
      <c r="AB489" s="67">
        <v>-13.540647954330799</v>
      </c>
      <c r="AC489" s="66">
        <v>-0.38424830153060602</v>
      </c>
      <c r="AD489" s="67">
        <v>-14.1388648928259</v>
      </c>
      <c r="AE489" s="66">
        <v>-0.35565331927675298</v>
      </c>
      <c r="AF489" s="68">
        <v>-18.617644315963801</v>
      </c>
      <c r="AG489" s="66">
        <v>2.46495442970627E-2</v>
      </c>
      <c r="AH489" s="67">
        <v>0.62344869384105595</v>
      </c>
      <c r="AI489" s="66">
        <v>-0.113598345943465</v>
      </c>
      <c r="AJ489" s="67">
        <v>2.3309078866150199</v>
      </c>
      <c r="AK489" s="66">
        <v>-1.2323500000093199E-2</v>
      </c>
      <c r="AL489" s="66">
        <v>-9.5777965270826804E-4</v>
      </c>
      <c r="AM489" s="67">
        <v>-47.866876742162297</v>
      </c>
      <c r="AN489" s="11"/>
      <c r="AO489" s="69">
        <v>0.110441437966074</v>
      </c>
      <c r="AP489" s="69">
        <v>-8.3165410799701897E-2</v>
      </c>
      <c r="AQ489" s="69">
        <v>0.13270220309830599</v>
      </c>
      <c r="AR489" s="69">
        <v>-0.17112924447806999</v>
      </c>
      <c r="AS489" s="70">
        <v>5</v>
      </c>
      <c r="AT489" s="70">
        <v>7</v>
      </c>
      <c r="AU489" s="70">
        <v>2</v>
      </c>
      <c r="AV489" s="71">
        <v>10</v>
      </c>
      <c r="AW489" s="11"/>
      <c r="AX489" s="72">
        <v>0.25602887849614497</v>
      </c>
      <c r="AY489" s="73">
        <v>-1.1113390405535</v>
      </c>
      <c r="AZ489" s="73">
        <v>-1.05186945536479</v>
      </c>
      <c r="BA489" s="73">
        <v>-1.5031517751685901</v>
      </c>
      <c r="BB489" s="64">
        <v>2.6387330843608701E-2</v>
      </c>
      <c r="BC489" s="74">
        <v>-50.346792848082302</v>
      </c>
      <c r="BD489" s="61">
        <v>43656</v>
      </c>
      <c r="BE489" s="61">
        <v>43914</v>
      </c>
      <c r="BF489" s="70"/>
      <c r="BG489" s="61"/>
      <c r="BH489" s="11"/>
    </row>
    <row r="490" spans="1:60" x14ac:dyDescent="0.3">
      <c r="A490" s="11"/>
      <c r="B490" s="56" t="s">
        <v>1657</v>
      </c>
      <c r="C490" s="56" t="s">
        <v>1582</v>
      </c>
      <c r="D490" s="56" t="s">
        <v>1576</v>
      </c>
      <c r="E490" s="57" t="s">
        <v>1360</v>
      </c>
      <c r="F490" s="57" t="s">
        <v>1354</v>
      </c>
      <c r="G490" s="58" t="s">
        <v>36</v>
      </c>
      <c r="H490" s="59" t="s">
        <v>94</v>
      </c>
      <c r="I490" s="60" t="s">
        <v>29</v>
      </c>
      <c r="J490" s="60" t="s">
        <v>1583</v>
      </c>
      <c r="K490" s="11"/>
      <c r="L490" s="61">
        <v>44021</v>
      </c>
      <c r="M490" s="62">
        <v>1180.41479999945</v>
      </c>
      <c r="N490" s="63">
        <v>1180.41479999945</v>
      </c>
      <c r="O490" s="63">
        <v>1758.2317999992499</v>
      </c>
      <c r="P490" s="64">
        <f t="shared" si="7"/>
        <v>0.67136471994190616</v>
      </c>
      <c r="Q490" s="61">
        <v>43656</v>
      </c>
      <c r="R490" s="65">
        <v>1537162.358</v>
      </c>
      <c r="S490" s="65">
        <v>2352065.4047968802</v>
      </c>
      <c r="T490" s="11"/>
      <c r="U490" s="66">
        <v>-3.03185138664048E-2</v>
      </c>
      <c r="V490" s="67">
        <v>0.63035936727828801</v>
      </c>
      <c r="W490" s="66">
        <v>2.08226530539832E-2</v>
      </c>
      <c r="X490" s="67">
        <v>4.3606438540373302</v>
      </c>
      <c r="Y490" s="66">
        <v>-0.12990065114441701</v>
      </c>
      <c r="Z490" s="67">
        <v>4.6938724977808297</v>
      </c>
      <c r="AA490" s="66">
        <v>-0.32817247561062701</v>
      </c>
      <c r="AB490" s="67">
        <v>-12.5920594097697</v>
      </c>
      <c r="AC490" s="66">
        <v>-0.366496738148271</v>
      </c>
      <c r="AD490" s="67">
        <v>-12.363708554592399</v>
      </c>
      <c r="AE490" s="66">
        <v>-0.327543542918866</v>
      </c>
      <c r="AF490" s="68">
        <v>-15.8066666801751</v>
      </c>
      <c r="AG490" s="66">
        <v>2.50072940980317E-2</v>
      </c>
      <c r="AH490" s="67">
        <v>0.659223673937959</v>
      </c>
      <c r="AI490" s="66">
        <v>-0.107004472562985</v>
      </c>
      <c r="AJ490" s="67">
        <v>2.9902952246629901</v>
      </c>
      <c r="AK490" s="66">
        <v>0.18041479999927101</v>
      </c>
      <c r="AL490" s="66">
        <v>1.2900101797640701E-2</v>
      </c>
      <c r="AM490" s="67">
        <v>-28.5930467422295</v>
      </c>
      <c r="AN490" s="11"/>
      <c r="AO490" s="69">
        <v>0.110484614804591</v>
      </c>
      <c r="AP490" s="69">
        <v>-8.3058617194183199E-2</v>
      </c>
      <c r="AQ490" s="69">
        <v>0.13402188258987699</v>
      </c>
      <c r="AR490" s="69">
        <v>-0.170131558540452</v>
      </c>
      <c r="AS490" s="70">
        <v>5</v>
      </c>
      <c r="AT490" s="70">
        <v>7</v>
      </c>
      <c r="AU490" s="70">
        <v>2</v>
      </c>
      <c r="AV490" s="71">
        <v>10</v>
      </c>
      <c r="AW490" s="11"/>
      <c r="AX490" s="72">
        <v>0.25599048557051002</v>
      </c>
      <c r="AY490" s="73">
        <v>-1.0738170948952801</v>
      </c>
      <c r="AZ490" s="73">
        <v>-0.993723200702334</v>
      </c>
      <c r="BA490" s="73">
        <v>-1.45531595093416</v>
      </c>
      <c r="BB490" s="64">
        <v>2.63849199040487E-2</v>
      </c>
      <c r="BC490" s="74">
        <v>-49.846294441900703</v>
      </c>
      <c r="BD490" s="61">
        <v>43656</v>
      </c>
      <c r="BE490" s="61">
        <v>43914</v>
      </c>
      <c r="BF490" s="70"/>
      <c r="BG490" s="61"/>
      <c r="BH490" s="11"/>
    </row>
    <row r="491" spans="1:60" x14ac:dyDescent="0.3">
      <c r="A491" s="11"/>
      <c r="B491" s="56" t="s">
        <v>1660</v>
      </c>
      <c r="C491" s="56" t="s">
        <v>1585</v>
      </c>
      <c r="D491" s="56" t="s">
        <v>1576</v>
      </c>
      <c r="E491" s="57" t="s">
        <v>1364</v>
      </c>
      <c r="F491" s="57" t="s">
        <v>1354</v>
      </c>
      <c r="G491" s="58" t="s">
        <v>36</v>
      </c>
      <c r="H491" s="59" t="s">
        <v>94</v>
      </c>
      <c r="I491" s="60" t="s">
        <v>29</v>
      </c>
      <c r="J491" s="60" t="s">
        <v>1</v>
      </c>
      <c r="K491" s="11"/>
      <c r="L491" s="61">
        <v>44021</v>
      </c>
      <c r="M491" s="62">
        <v>746.54580000042904</v>
      </c>
      <c r="N491" s="63">
        <v>746.54580000042904</v>
      </c>
      <c r="O491" s="63">
        <v>1235.83799999952</v>
      </c>
      <c r="P491" s="64">
        <f t="shared" si="7"/>
        <v>0.60408063192806749</v>
      </c>
      <c r="Q491" s="61">
        <v>43656</v>
      </c>
      <c r="R491" s="65">
        <v>0</v>
      </c>
      <c r="S491" s="65">
        <v>799712.92125292995</v>
      </c>
      <c r="T491" s="11"/>
      <c r="U491" s="66">
        <v>0</v>
      </c>
      <c r="V491" s="67">
        <v>3.66221075391877</v>
      </c>
      <c r="W491" s="66">
        <v>0</v>
      </c>
      <c r="X491" s="67">
        <v>2.27837854863537</v>
      </c>
      <c r="Y491" s="66">
        <v>-0.228711257128452</v>
      </c>
      <c r="Z491" s="67">
        <v>-5.1871881006227296</v>
      </c>
      <c r="AA491" s="66">
        <v>-0.39545357149560001</v>
      </c>
      <c r="AB491" s="67">
        <v>-19.320168998267</v>
      </c>
      <c r="AC491" s="66">
        <v>-0.41269561680674099</v>
      </c>
      <c r="AD491" s="67">
        <v>-16.983596420439401</v>
      </c>
      <c r="AE491" s="66">
        <v>-0.357619533087709</v>
      </c>
      <c r="AF491" s="68">
        <v>-18.814265697059501</v>
      </c>
      <c r="AG491" s="66">
        <v>0</v>
      </c>
      <c r="AH491" s="67">
        <v>-1.84150573586521</v>
      </c>
      <c r="AI491" s="66">
        <v>-0.207834833986417</v>
      </c>
      <c r="AJ491" s="67">
        <v>-7.0927409176802003</v>
      </c>
      <c r="AK491" s="66">
        <v>-0.253454199999396</v>
      </c>
      <c r="AL491" s="66">
        <v>-7.1011737078151796E-2</v>
      </c>
      <c r="AM491" s="67">
        <v>-23.5438829518971</v>
      </c>
      <c r="AN491" s="11"/>
      <c r="AO491" s="69">
        <v>0.110575362805394</v>
      </c>
      <c r="AP491" s="69">
        <v>-8.2834537619491999E-2</v>
      </c>
      <c r="AQ491" s="69">
        <v>0.136795467478805</v>
      </c>
      <c r="AR491" s="69">
        <v>-0.16803418731084099</v>
      </c>
      <c r="AS491" s="70">
        <v>3</v>
      </c>
      <c r="AT491" s="70">
        <v>7</v>
      </c>
      <c r="AU491" s="70">
        <v>2</v>
      </c>
      <c r="AV491" s="71">
        <v>10</v>
      </c>
      <c r="AW491" s="11"/>
      <c r="AX491" s="72">
        <v>0.241696123153088</v>
      </c>
      <c r="AY491" s="73">
        <v>-1.56768746998932</v>
      </c>
      <c r="AZ491" s="73">
        <v>-1.3217898605344101</v>
      </c>
      <c r="BA491" s="73">
        <v>-2.05023415147298</v>
      </c>
      <c r="BB491" s="64">
        <v>2.4896555845043598E-2</v>
      </c>
      <c r="BC491" s="74">
        <v>-48.7795406841324</v>
      </c>
      <c r="BD491" s="61">
        <v>43656</v>
      </c>
      <c r="BE491" s="61">
        <v>43914</v>
      </c>
      <c r="BF491" s="70"/>
      <c r="BG491" s="61"/>
      <c r="BH491" s="11"/>
    </row>
    <row r="492" spans="1:60" x14ac:dyDescent="0.3">
      <c r="A492" s="11"/>
      <c r="B492" s="56" t="s">
        <v>1663</v>
      </c>
      <c r="C492" s="56" t="s">
        <v>1587</v>
      </c>
      <c r="D492" s="56" t="s">
        <v>1576</v>
      </c>
      <c r="E492" s="57" t="s">
        <v>1367</v>
      </c>
      <c r="F492" s="57" t="s">
        <v>1354</v>
      </c>
      <c r="G492" s="58" t="s">
        <v>36</v>
      </c>
      <c r="H492" s="59" t="s">
        <v>94</v>
      </c>
      <c r="I492" s="60" t="s">
        <v>29</v>
      </c>
      <c r="J492" s="60" t="s">
        <v>1588</v>
      </c>
      <c r="K492" s="11"/>
      <c r="L492" s="61">
        <v>44021</v>
      </c>
      <c r="M492" s="62">
        <v>1016.37689999957</v>
      </c>
      <c r="N492" s="63">
        <v>1016.37689999957</v>
      </c>
      <c r="O492" s="63">
        <v>1531.9953000005301</v>
      </c>
      <c r="P492" s="64">
        <f t="shared" si="7"/>
        <v>0.66343343220388362</v>
      </c>
      <c r="Q492" s="61">
        <v>43656</v>
      </c>
      <c r="R492" s="65">
        <v>134961.42199999999</v>
      </c>
      <c r="S492" s="65">
        <v>179301.47523754899</v>
      </c>
      <c r="T492" s="11"/>
      <c r="U492" s="66">
        <v>-3.0350046437888498E-2</v>
      </c>
      <c r="V492" s="67">
        <v>0.627206110129919</v>
      </c>
      <c r="W492" s="66">
        <v>1.9827588628686499E-2</v>
      </c>
      <c r="X492" s="67">
        <v>4.2611374115076597</v>
      </c>
      <c r="Y492" s="66">
        <v>-0.13503511638191401</v>
      </c>
      <c r="Z492" s="67">
        <v>4.1804259740310998</v>
      </c>
      <c r="AA492" s="66">
        <v>-0.33613084816199301</v>
      </c>
      <c r="AB492" s="67">
        <v>-13.3878966649063</v>
      </c>
      <c r="AC492" s="66">
        <v>-0.38140717485453901</v>
      </c>
      <c r="AD492" s="67">
        <v>-13.8547522252193</v>
      </c>
      <c r="AE492" s="66">
        <v>-0.35118142053950602</v>
      </c>
      <c r="AF492" s="68">
        <v>-18.170454442239102</v>
      </c>
      <c r="AG492" s="66">
        <v>2.4707464272069001E-2</v>
      </c>
      <c r="AH492" s="67">
        <v>0.62924069134169303</v>
      </c>
      <c r="AI492" s="66">
        <v>-0.112533625646465</v>
      </c>
      <c r="AJ492" s="67">
        <v>2.4373799163149701</v>
      </c>
      <c r="AK492" s="66">
        <v>1.6376899999158898E-2</v>
      </c>
      <c r="AL492" s="66">
        <v>1.2560932609631001E-3</v>
      </c>
      <c r="AM492" s="67">
        <v>-44.996836742269799</v>
      </c>
      <c r="AN492" s="11"/>
      <c r="AO492" s="69">
        <v>0.110448467188689</v>
      </c>
      <c r="AP492" s="69">
        <v>-8.3148030393203995E-2</v>
      </c>
      <c r="AQ492" s="69">
        <v>0.13291619374285801</v>
      </c>
      <c r="AR492" s="69">
        <v>-0.17096792833501201</v>
      </c>
      <c r="AS492" s="70">
        <v>5</v>
      </c>
      <c r="AT492" s="70">
        <v>7</v>
      </c>
      <c r="AU492" s="70">
        <v>2</v>
      </c>
      <c r="AV492" s="71">
        <v>10</v>
      </c>
      <c r="AW492" s="11"/>
      <c r="AX492" s="72">
        <v>0.256022587176994</v>
      </c>
      <c r="AY492" s="73">
        <v>-1.1052973471760199</v>
      </c>
      <c r="AZ492" s="73">
        <v>-1.0425030866863401</v>
      </c>
      <c r="BA492" s="73">
        <v>-1.49546589141755</v>
      </c>
      <c r="BB492" s="64">
        <v>2.6386933469766501E-2</v>
      </c>
      <c r="BC492" s="74">
        <v>-50.266048466379303</v>
      </c>
      <c r="BD492" s="61">
        <v>43656</v>
      </c>
      <c r="BE492" s="61">
        <v>43914</v>
      </c>
      <c r="BF492" s="70"/>
      <c r="BG492" s="61"/>
      <c r="BH492" s="11"/>
    </row>
    <row r="493" spans="1:60" x14ac:dyDescent="0.3">
      <c r="A493" s="11"/>
      <c r="B493" s="56" t="s">
        <v>1666</v>
      </c>
      <c r="C493" s="56" t="s">
        <v>1590</v>
      </c>
      <c r="D493" s="56" t="s">
        <v>1576</v>
      </c>
      <c r="E493" s="57" t="s">
        <v>697</v>
      </c>
      <c r="F493" s="57" t="s">
        <v>1354</v>
      </c>
      <c r="G493" s="58" t="s">
        <v>36</v>
      </c>
      <c r="H493" s="59" t="s">
        <v>94</v>
      </c>
      <c r="I493" s="60" t="s">
        <v>29</v>
      </c>
      <c r="J493" s="60" t="s">
        <v>1591</v>
      </c>
      <c r="K493" s="11"/>
      <c r="L493" s="61">
        <v>44021</v>
      </c>
      <c r="M493" s="62">
        <v>804.97439999971505</v>
      </c>
      <c r="N493" s="63">
        <v>804.97439999971505</v>
      </c>
      <c r="O493" s="63">
        <v>1226.50500000082</v>
      </c>
      <c r="P493" s="64">
        <f t="shared" si="7"/>
        <v>0.65631562855363557</v>
      </c>
      <c r="Q493" s="61">
        <v>43656</v>
      </c>
      <c r="R493" s="65">
        <v>979093.34299999999</v>
      </c>
      <c r="S493" s="65">
        <v>2048998.7020800801</v>
      </c>
      <c r="T493" s="11"/>
      <c r="U493" s="66">
        <v>-3.0378660618225702E-2</v>
      </c>
      <c r="V493" s="67">
        <v>0.62434469209620103</v>
      </c>
      <c r="W493" s="66">
        <v>1.8924884874650199E-2</v>
      </c>
      <c r="X493" s="67">
        <v>4.1708670361040303</v>
      </c>
      <c r="Y493" s="66">
        <v>-0.13966870099655401</v>
      </c>
      <c r="Z493" s="67">
        <v>3.7170675125671599</v>
      </c>
      <c r="AA493" s="66">
        <v>-0.34327277408738199</v>
      </c>
      <c r="AB493" s="67">
        <v>-14.102089257445201</v>
      </c>
      <c r="AC493" s="66">
        <v>-0.39576307604613198</v>
      </c>
      <c r="AD493" s="67">
        <v>-15.290342344378599</v>
      </c>
      <c r="AE493" s="66">
        <v>-0.37481523455236998</v>
      </c>
      <c r="AF493" s="68">
        <v>-20.533835843525601</v>
      </c>
      <c r="AG493" s="66">
        <v>2.4435146038740599E-2</v>
      </c>
      <c r="AH493" s="67">
        <v>0.60200886800885201</v>
      </c>
      <c r="AI493" s="66">
        <v>-0.117522450449615</v>
      </c>
      <c r="AJ493" s="67">
        <v>1.93849743600003</v>
      </c>
      <c r="AK493" s="66">
        <v>-0.19502559999993499</v>
      </c>
      <c r="AL493" s="66">
        <v>-1.66250761858464E-2</v>
      </c>
      <c r="AM493" s="67">
        <v>-66.137086742208297</v>
      </c>
      <c r="AN493" s="11"/>
      <c r="AO493" s="69">
        <v>0.110415588742471</v>
      </c>
      <c r="AP493" s="69">
        <v>-8.3229266211710604E-2</v>
      </c>
      <c r="AQ493" s="69">
        <v>0.131913482901</v>
      </c>
      <c r="AR493" s="69">
        <v>-0.17172607272747001</v>
      </c>
      <c r="AS493" s="70">
        <v>5</v>
      </c>
      <c r="AT493" s="70">
        <v>7</v>
      </c>
      <c r="AU493" s="70">
        <v>2</v>
      </c>
      <c r="AV493" s="71">
        <v>10</v>
      </c>
      <c r="AW493" s="11"/>
      <c r="AX493" s="72">
        <v>0.256052268462372</v>
      </c>
      <c r="AY493" s="73">
        <v>-1.1335486824718799</v>
      </c>
      <c r="AZ493" s="73">
        <v>-1.08630966110286</v>
      </c>
      <c r="BA493" s="73">
        <v>-1.5313519246738001</v>
      </c>
      <c r="BB493" s="64">
        <v>2.6388815527279799E-2</v>
      </c>
      <c r="BC493" s="74">
        <v>-50.644025095738499</v>
      </c>
      <c r="BD493" s="61">
        <v>43656</v>
      </c>
      <c r="BE493" s="61">
        <v>43914</v>
      </c>
      <c r="BF493" s="70"/>
      <c r="BG493" s="61"/>
      <c r="BH493" s="11"/>
    </row>
    <row r="494" spans="1:60" x14ac:dyDescent="0.3">
      <c r="A494" s="11"/>
      <c r="B494" s="56" t="s">
        <v>1669</v>
      </c>
      <c r="C494" s="56" t="s">
        <v>1593</v>
      </c>
      <c r="D494" s="56" t="s">
        <v>1576</v>
      </c>
      <c r="E494" s="57" t="s">
        <v>1373</v>
      </c>
      <c r="F494" s="57" t="s">
        <v>1354</v>
      </c>
      <c r="G494" s="58" t="s">
        <v>36</v>
      </c>
      <c r="H494" s="59" t="s">
        <v>94</v>
      </c>
      <c r="I494" s="60" t="s">
        <v>29</v>
      </c>
      <c r="J494" s="60" t="s">
        <v>1594</v>
      </c>
      <c r="K494" s="11"/>
      <c r="L494" s="61">
        <v>44021</v>
      </c>
      <c r="M494" s="62">
        <v>699.30179999954998</v>
      </c>
      <c r="N494" s="63">
        <v>699.30179999954998</v>
      </c>
      <c r="O494" s="63">
        <v>935.45899999979895</v>
      </c>
      <c r="P494" s="64">
        <f t="shared" si="7"/>
        <v>0.74754938484711808</v>
      </c>
      <c r="Q494" s="61">
        <v>43656</v>
      </c>
      <c r="R494" s="65">
        <v>0</v>
      </c>
      <c r="S494" s="65">
        <v>170519.948728027</v>
      </c>
      <c r="T494" s="11"/>
      <c r="U494" s="66">
        <v>0</v>
      </c>
      <c r="V494" s="67">
        <v>3.66221075391877</v>
      </c>
      <c r="W494" s="66">
        <v>0</v>
      </c>
      <c r="X494" s="67">
        <v>2.27837854863537</v>
      </c>
      <c r="Y494" s="66">
        <v>0</v>
      </c>
      <c r="Z494" s="67">
        <v>17.6839376122225</v>
      </c>
      <c r="AA494" s="66">
        <v>-0.25189472978119698</v>
      </c>
      <c r="AB494" s="67">
        <v>-4.9642848268267699</v>
      </c>
      <c r="AC494" s="66">
        <v>-0.28445994873880398</v>
      </c>
      <c r="AD494" s="67">
        <v>-4.16002961364575</v>
      </c>
      <c r="AE494" s="66">
        <v>-0.37756754950154597</v>
      </c>
      <c r="AF494" s="68">
        <v>-20.8090673384431</v>
      </c>
      <c r="AG494" s="66">
        <v>0</v>
      </c>
      <c r="AH494" s="67">
        <v>-1.84150573586521</v>
      </c>
      <c r="AI494" s="66">
        <v>0</v>
      </c>
      <c r="AJ494" s="67">
        <v>13.6907424809615</v>
      </c>
      <c r="AK494" s="66">
        <v>-0.30069820000062503</v>
      </c>
      <c r="AL494" s="66">
        <v>-8.3170609669614398E-2</v>
      </c>
      <c r="AM494" s="67">
        <v>-28.121766567812301</v>
      </c>
      <c r="AN494" s="11"/>
      <c r="AO494" s="69">
        <v>0.110544855815533</v>
      </c>
      <c r="AP494" s="69">
        <v>-4.8654322275979198E-2</v>
      </c>
      <c r="AQ494" s="69">
        <v>5.3341437542258098E-2</v>
      </c>
      <c r="AR494" s="69">
        <v>-0.119197588927782</v>
      </c>
      <c r="AS494" s="70">
        <v>1</v>
      </c>
      <c r="AT494" s="70">
        <v>3</v>
      </c>
      <c r="AU494" s="70">
        <v>5</v>
      </c>
      <c r="AV494" s="71">
        <v>7</v>
      </c>
      <c r="AW494" s="11"/>
      <c r="AX494" s="72">
        <v>0.15605244922699099</v>
      </c>
      <c r="AY494" s="73">
        <v>-1.65880559973994</v>
      </c>
      <c r="AZ494" s="73">
        <v>-0.41578581155135902</v>
      </c>
      <c r="BA494" s="73">
        <v>-2.39327017586402</v>
      </c>
      <c r="BB494" s="64">
        <v>1.6371531351178401E-2</v>
      </c>
      <c r="BC494" s="74">
        <v>-28.436692575545699</v>
      </c>
      <c r="BD494" s="61">
        <v>43656</v>
      </c>
      <c r="BE494" s="61">
        <v>43782</v>
      </c>
      <c r="BF494" s="70"/>
      <c r="BG494" s="61"/>
      <c r="BH494" s="11"/>
    </row>
    <row r="495" spans="1:60" x14ac:dyDescent="0.3">
      <c r="A495" s="11"/>
      <c r="B495" s="56" t="s">
        <v>1672</v>
      </c>
      <c r="C495" s="56" t="s">
        <v>1596</v>
      </c>
      <c r="D495" s="56" t="s">
        <v>1597</v>
      </c>
      <c r="E495" s="57" t="s">
        <v>73</v>
      </c>
      <c r="F495" s="57" t="s">
        <v>1354</v>
      </c>
      <c r="G495" s="58" t="s">
        <v>111</v>
      </c>
      <c r="H495" s="59" t="s">
        <v>1598</v>
      </c>
      <c r="I495" s="60" t="s">
        <v>29</v>
      </c>
      <c r="J495" s="60" t="s">
        <v>1599</v>
      </c>
      <c r="K495" s="11"/>
      <c r="L495" s="61">
        <v>44021</v>
      </c>
      <c r="M495" s="62">
        <v>667.68460000027005</v>
      </c>
      <c r="N495" s="63">
        <v>667.68460000027005</v>
      </c>
      <c r="O495" s="63">
        <v>1089.36050000042</v>
      </c>
      <c r="P495" s="64">
        <f t="shared" si="7"/>
        <v>0.61291427401673981</v>
      </c>
      <c r="Q495" s="61">
        <v>43836</v>
      </c>
      <c r="R495" s="65">
        <v>890.79</v>
      </c>
      <c r="S495" s="65">
        <v>6317.6510613021801</v>
      </c>
      <c r="T495" s="11"/>
      <c r="U495" s="66">
        <v>-1.4301010804047099E-2</v>
      </c>
      <c r="V495" s="67">
        <v>2.23210967351406</v>
      </c>
      <c r="W495" s="66">
        <v>-4.44289941561146E-2</v>
      </c>
      <c r="X495" s="67">
        <v>-2.16452086697609</v>
      </c>
      <c r="Y495" s="66">
        <v>-0.37270339037233502</v>
      </c>
      <c r="Z495" s="67">
        <v>-19.586401425011001</v>
      </c>
      <c r="AA495" s="66">
        <v>-0.28609543361031697</v>
      </c>
      <c r="AB495" s="67">
        <v>-8.3843552097387093</v>
      </c>
      <c r="AC495" s="66">
        <v>-0.27640408426581398</v>
      </c>
      <c r="AD495" s="67">
        <v>-3.35444316634675</v>
      </c>
      <c r="AE495" s="66">
        <v>-0.17192065385635899</v>
      </c>
      <c r="AF495" s="68">
        <v>-0.244377773924498</v>
      </c>
      <c r="AG495" s="66">
        <v>1.02236629591062E-2</v>
      </c>
      <c r="AH495" s="67">
        <v>-0.81913943995459704</v>
      </c>
      <c r="AI495" s="66">
        <v>-0.35843905592511899</v>
      </c>
      <c r="AJ495" s="67">
        <v>-22.153163111564901</v>
      </c>
      <c r="AK495" s="66">
        <v>-0.33231540000007997</v>
      </c>
      <c r="AL495" s="66">
        <v>-4.7185102706862402E-2</v>
      </c>
      <c r="AM495" s="67">
        <v>-27.984129260410601</v>
      </c>
      <c r="AN495" s="11"/>
      <c r="AO495" s="69">
        <v>0.16192030234757099</v>
      </c>
      <c r="AP495" s="69">
        <v>-0.177164849396795</v>
      </c>
      <c r="AQ495" s="69">
        <v>7.61559589263925E-2</v>
      </c>
      <c r="AR495" s="69">
        <v>-0.35796528616745499</v>
      </c>
      <c r="AS495" s="70">
        <v>7</v>
      </c>
      <c r="AT495" s="70">
        <v>5</v>
      </c>
      <c r="AU495" s="70">
        <v>7</v>
      </c>
      <c r="AV495" s="71">
        <v>5</v>
      </c>
      <c r="AW495" s="11"/>
      <c r="AX495" s="72">
        <v>0.46102730987884599</v>
      </c>
      <c r="AY495" s="73">
        <v>-0.47952359962164298</v>
      </c>
      <c r="AZ495" s="73">
        <v>-0.25354546628795999</v>
      </c>
      <c r="BA495" s="73">
        <v>-0.62437163989216105</v>
      </c>
      <c r="BB495" s="64">
        <v>4.6453311377481397E-2</v>
      </c>
      <c r="BC495" s="74">
        <v>-56.695005923218602</v>
      </c>
      <c r="BD495" s="61">
        <v>43836</v>
      </c>
      <c r="BE495" s="61">
        <v>43908</v>
      </c>
      <c r="BF495" s="70"/>
      <c r="BG495" s="61"/>
      <c r="BH495" s="11"/>
    </row>
    <row r="496" spans="1:60" x14ac:dyDescent="0.3">
      <c r="A496" s="11"/>
      <c r="B496" s="56" t="s">
        <v>1675</v>
      </c>
      <c r="C496" s="56" t="s">
        <v>1601</v>
      </c>
      <c r="D496" s="56" t="s">
        <v>1597</v>
      </c>
      <c r="E496" s="57" t="s">
        <v>690</v>
      </c>
      <c r="F496" s="57" t="s">
        <v>1354</v>
      </c>
      <c r="G496" s="58" t="s">
        <v>111</v>
      </c>
      <c r="H496" s="59" t="s">
        <v>1598</v>
      </c>
      <c r="I496" s="60" t="s">
        <v>29</v>
      </c>
      <c r="J496" s="60" t="s">
        <v>1602</v>
      </c>
      <c r="K496" s="11"/>
      <c r="L496" s="61">
        <v>44021</v>
      </c>
      <c r="M496" s="62">
        <v>591.52290000021503</v>
      </c>
      <c r="N496" s="63">
        <v>591.52290000021503</v>
      </c>
      <c r="O496" s="63">
        <v>974.91370000038296</v>
      </c>
      <c r="P496" s="64">
        <f t="shared" si="7"/>
        <v>0.60674385845637691</v>
      </c>
      <c r="Q496" s="61">
        <v>43836</v>
      </c>
      <c r="R496" s="65">
        <v>116295.523</v>
      </c>
      <c r="S496" s="65">
        <v>91066.430536376996</v>
      </c>
      <c r="T496" s="11"/>
      <c r="U496" s="66">
        <v>-1.43550340681031E-2</v>
      </c>
      <c r="V496" s="67">
        <v>2.22670734710846</v>
      </c>
      <c r="W496" s="66">
        <v>-4.5997125038411503E-2</v>
      </c>
      <c r="X496" s="67">
        <v>-2.3213339552057701</v>
      </c>
      <c r="Y496" s="66">
        <v>-0.378916637354414</v>
      </c>
      <c r="Z496" s="67">
        <v>-20.207726123218901</v>
      </c>
      <c r="AA496" s="66">
        <v>-0.30025619213760402</v>
      </c>
      <c r="AB496" s="67">
        <v>-9.8004310624673998</v>
      </c>
      <c r="AC496" s="66">
        <v>-0.304803078257537</v>
      </c>
      <c r="AD496" s="67">
        <v>-6.1943425655190403</v>
      </c>
      <c r="AE496" s="66">
        <v>-0.220349140894541</v>
      </c>
      <c r="AF496" s="68">
        <v>-5.0872264777426599</v>
      </c>
      <c r="AG496" s="66">
        <v>9.7247322119073908E-3</v>
      </c>
      <c r="AH496" s="67">
        <v>-0.86903251467447296</v>
      </c>
      <c r="AI496" s="66">
        <v>-0.36510555583576199</v>
      </c>
      <c r="AJ496" s="67">
        <v>-22.819813102629301</v>
      </c>
      <c r="AK496" s="66">
        <v>-0.40847710000001802</v>
      </c>
      <c r="AL496" s="66">
        <v>-6.0894149978630602E-2</v>
      </c>
      <c r="AM496" s="67">
        <v>-35.600299260404398</v>
      </c>
      <c r="AN496" s="11"/>
      <c r="AO496" s="69">
        <v>0.16185764628433399</v>
      </c>
      <c r="AP496" s="69">
        <v>-0.17729910545487701</v>
      </c>
      <c r="AQ496" s="69">
        <v>7.4336500745630502E-2</v>
      </c>
      <c r="AR496" s="69">
        <v>-0.35905177841253999</v>
      </c>
      <c r="AS496" s="70">
        <v>7</v>
      </c>
      <c r="AT496" s="70">
        <v>5</v>
      </c>
      <c r="AU496" s="70">
        <v>7</v>
      </c>
      <c r="AV496" s="71">
        <v>5</v>
      </c>
      <c r="AW496" s="11"/>
      <c r="AX496" s="72">
        <v>0.461089713305118</v>
      </c>
      <c r="AY496" s="73">
        <v>-0.51169377757741996</v>
      </c>
      <c r="AZ496" s="73">
        <v>-0.30455187408324502</v>
      </c>
      <c r="BA496" s="73">
        <v>-0.66543140351404895</v>
      </c>
      <c r="BB496" s="64">
        <v>4.6455374108409199E-2</v>
      </c>
      <c r="BC496" s="74">
        <v>-56.865258945501402</v>
      </c>
      <c r="BD496" s="61">
        <v>43836</v>
      </c>
      <c r="BE496" s="61">
        <v>43908</v>
      </c>
      <c r="BF496" s="70"/>
      <c r="BG496" s="61"/>
      <c r="BH496" s="11"/>
    </row>
    <row r="497" spans="1:60" x14ac:dyDescent="0.3">
      <c r="A497" s="11"/>
      <c r="B497" s="56" t="s">
        <v>1678</v>
      </c>
      <c r="C497" s="56" t="s">
        <v>1604</v>
      </c>
      <c r="D497" s="56" t="s">
        <v>1597</v>
      </c>
      <c r="E497" s="57" t="s">
        <v>0</v>
      </c>
      <c r="F497" s="57" t="s">
        <v>1354</v>
      </c>
      <c r="G497" s="58" t="s">
        <v>111</v>
      </c>
      <c r="H497" s="59" t="s">
        <v>1598</v>
      </c>
      <c r="I497" s="60" t="s">
        <v>29</v>
      </c>
      <c r="J497" s="60" t="s">
        <v>1605</v>
      </c>
      <c r="K497" s="11"/>
      <c r="L497" s="61">
        <v>44021</v>
      </c>
      <c r="M497" s="62">
        <v>1000</v>
      </c>
      <c r="N497" s="63">
        <v>1000</v>
      </c>
      <c r="O497" s="63">
        <v>1000</v>
      </c>
      <c r="P497" s="64">
        <f t="shared" si="7"/>
        <v>1</v>
      </c>
      <c r="Q497" s="61">
        <v>44021</v>
      </c>
      <c r="R497" s="65">
        <v>0</v>
      </c>
      <c r="S497" s="65">
        <v>0</v>
      </c>
      <c r="T497" s="11"/>
      <c r="U497" s="66">
        <v>0</v>
      </c>
      <c r="V497" s="67">
        <v>3.66221075391877</v>
      </c>
      <c r="W497" s="66">
        <v>0</v>
      </c>
      <c r="X497" s="67">
        <v>2.27837854863537</v>
      </c>
      <c r="Y497" s="66">
        <v>0</v>
      </c>
      <c r="Z497" s="67">
        <v>17.6839376122225</v>
      </c>
      <c r="AA497" s="66">
        <v>0</v>
      </c>
      <c r="AB497" s="67">
        <v>20.225188151293001</v>
      </c>
      <c r="AC497" s="66">
        <v>0</v>
      </c>
      <c r="AD497" s="67">
        <v>24.2859652602347</v>
      </c>
      <c r="AE497" s="66">
        <v>0</v>
      </c>
      <c r="AF497" s="68">
        <v>16.947687611711402</v>
      </c>
      <c r="AG497" s="66">
        <v>0</v>
      </c>
      <c r="AH497" s="67">
        <v>-1.84150573586521</v>
      </c>
      <c r="AI497" s="66">
        <v>0</v>
      </c>
      <c r="AJ497" s="67">
        <v>13.6907424809615</v>
      </c>
      <c r="AK497" s="66">
        <v>0</v>
      </c>
      <c r="AL497" s="66">
        <v>0</v>
      </c>
      <c r="AM497" s="67">
        <v>5.2474107395973997</v>
      </c>
      <c r="AN497" s="11"/>
      <c r="AO497" s="69">
        <v>0</v>
      </c>
      <c r="AP497" s="69">
        <v>0</v>
      </c>
      <c r="AQ497" s="69">
        <v>0</v>
      </c>
      <c r="AR497" s="69">
        <v>0</v>
      </c>
      <c r="AS497" s="70">
        <v>0</v>
      </c>
      <c r="AT497" s="70">
        <v>0</v>
      </c>
      <c r="AU497" s="70">
        <v>7</v>
      </c>
      <c r="AV497" s="71">
        <v>5</v>
      </c>
      <c r="AW497" s="11"/>
      <c r="AX497" s="72">
        <v>0</v>
      </c>
      <c r="AY497" s="73">
        <v>-114.986466212431</v>
      </c>
      <c r="AZ497" s="73">
        <v>0.42543970922542901</v>
      </c>
      <c r="BA497" s="73">
        <v>-15.9635556657158</v>
      </c>
      <c r="BB497" s="64">
        <v>0</v>
      </c>
      <c r="BC497" s="74">
        <v>0</v>
      </c>
      <c r="BD497" s="61">
        <v>43656</v>
      </c>
      <c r="BE497" s="61"/>
      <c r="BF497" s="70"/>
      <c r="BG497" s="61"/>
      <c r="BH497" s="11"/>
    </row>
    <row r="498" spans="1:60" x14ac:dyDescent="0.3">
      <c r="A498" s="11"/>
      <c r="B498" s="56" t="s">
        <v>1681</v>
      </c>
      <c r="C498" s="56" t="s">
        <v>1607</v>
      </c>
      <c r="D498" s="56" t="s">
        <v>1597</v>
      </c>
      <c r="E498" s="57" t="s">
        <v>48</v>
      </c>
      <c r="F498" s="57" t="s">
        <v>1354</v>
      </c>
      <c r="G498" s="58" t="s">
        <v>111</v>
      </c>
      <c r="H498" s="59" t="s">
        <v>1598</v>
      </c>
      <c r="I498" s="60" t="s">
        <v>29</v>
      </c>
      <c r="J498" s="60" t="s">
        <v>1608</v>
      </c>
      <c r="K498" s="11"/>
      <c r="L498" s="61">
        <v>44021</v>
      </c>
      <c r="M498" s="62">
        <v>1000</v>
      </c>
      <c r="N498" s="63">
        <v>1000</v>
      </c>
      <c r="O498" s="63">
        <v>1000</v>
      </c>
      <c r="P498" s="64">
        <f t="shared" si="7"/>
        <v>1</v>
      </c>
      <c r="Q498" s="61">
        <v>44021</v>
      </c>
      <c r="R498" s="65">
        <v>0</v>
      </c>
      <c r="S498" s="65">
        <v>0</v>
      </c>
      <c r="T498" s="11"/>
      <c r="U498" s="66">
        <v>0</v>
      </c>
      <c r="V498" s="67">
        <v>3.66221075391877</v>
      </c>
      <c r="W498" s="66">
        <v>0</v>
      </c>
      <c r="X498" s="67">
        <v>2.27837854863537</v>
      </c>
      <c r="Y498" s="66">
        <v>0</v>
      </c>
      <c r="Z498" s="67">
        <v>17.6839376122225</v>
      </c>
      <c r="AA498" s="66">
        <v>0</v>
      </c>
      <c r="AB498" s="67">
        <v>20.225188151293001</v>
      </c>
      <c r="AC498" s="66">
        <v>0</v>
      </c>
      <c r="AD498" s="67">
        <v>24.2859652602347</v>
      </c>
      <c r="AE498" s="66">
        <v>0</v>
      </c>
      <c r="AF498" s="68">
        <v>16.947687611711402</v>
      </c>
      <c r="AG498" s="66">
        <v>0</v>
      </c>
      <c r="AH498" s="67">
        <v>-1.84150573586521</v>
      </c>
      <c r="AI498" s="66">
        <v>0</v>
      </c>
      <c r="AJ498" s="67">
        <v>13.6907424809615</v>
      </c>
      <c r="AK498" s="66">
        <v>0</v>
      </c>
      <c r="AL498" s="66">
        <v>0</v>
      </c>
      <c r="AM498" s="67">
        <v>5.2474107395973997</v>
      </c>
      <c r="AN498" s="11"/>
      <c r="AO498" s="69">
        <v>0</v>
      </c>
      <c r="AP498" s="69">
        <v>0</v>
      </c>
      <c r="AQ498" s="69">
        <v>0</v>
      </c>
      <c r="AR498" s="69">
        <v>0</v>
      </c>
      <c r="AS498" s="70">
        <v>0</v>
      </c>
      <c r="AT498" s="70">
        <v>0</v>
      </c>
      <c r="AU498" s="70">
        <v>7</v>
      </c>
      <c r="AV498" s="71">
        <v>5</v>
      </c>
      <c r="AW498" s="11"/>
      <c r="AX498" s="72">
        <v>0</v>
      </c>
      <c r="AY498" s="73">
        <v>-114.986466212431</v>
      </c>
      <c r="AZ498" s="73">
        <v>0.42543970922542901</v>
      </c>
      <c r="BA498" s="73">
        <v>-15.9635556657158</v>
      </c>
      <c r="BB498" s="64">
        <v>0</v>
      </c>
      <c r="BC498" s="74">
        <v>0</v>
      </c>
      <c r="BD498" s="61">
        <v>43656</v>
      </c>
      <c r="BE498" s="61"/>
      <c r="BF498" s="70"/>
      <c r="BG498" s="61"/>
      <c r="BH498" s="11"/>
    </row>
    <row r="499" spans="1:60" x14ac:dyDescent="0.3">
      <c r="A499" s="11"/>
      <c r="B499" s="56" t="s">
        <v>1684</v>
      </c>
      <c r="C499" s="56" t="s">
        <v>1610</v>
      </c>
      <c r="D499" s="56" t="s">
        <v>1597</v>
      </c>
      <c r="E499" s="57" t="s">
        <v>79</v>
      </c>
      <c r="F499" s="57" t="s">
        <v>1354</v>
      </c>
      <c r="G499" s="58" t="s">
        <v>111</v>
      </c>
      <c r="H499" s="59" t="s">
        <v>1598</v>
      </c>
      <c r="I499" s="60" t="s">
        <v>29</v>
      </c>
      <c r="J499" s="60" t="s">
        <v>1611</v>
      </c>
      <c r="K499" s="11"/>
      <c r="L499" s="61">
        <v>44021</v>
      </c>
      <c r="M499" s="62">
        <v>1000</v>
      </c>
      <c r="N499" s="63">
        <v>1000</v>
      </c>
      <c r="O499" s="63">
        <v>1000</v>
      </c>
      <c r="P499" s="64">
        <f t="shared" si="7"/>
        <v>1</v>
      </c>
      <c r="Q499" s="61">
        <v>44021</v>
      </c>
      <c r="R499" s="65">
        <v>0</v>
      </c>
      <c r="S499" s="65">
        <v>0</v>
      </c>
      <c r="T499" s="11"/>
      <c r="U499" s="66">
        <v>0</v>
      </c>
      <c r="V499" s="67">
        <v>3.66221075391877</v>
      </c>
      <c r="W499" s="66">
        <v>0</v>
      </c>
      <c r="X499" s="67">
        <v>2.27837854863537</v>
      </c>
      <c r="Y499" s="66">
        <v>0</v>
      </c>
      <c r="Z499" s="67">
        <v>17.6839376122225</v>
      </c>
      <c r="AA499" s="66">
        <v>0</v>
      </c>
      <c r="AB499" s="67">
        <v>20.225188151293001</v>
      </c>
      <c r="AC499" s="66">
        <v>0</v>
      </c>
      <c r="AD499" s="67">
        <v>24.2859652602347</v>
      </c>
      <c r="AE499" s="66">
        <v>0</v>
      </c>
      <c r="AF499" s="68">
        <v>16.947687611711402</v>
      </c>
      <c r="AG499" s="66">
        <v>0</v>
      </c>
      <c r="AH499" s="67">
        <v>-1.84150573586521</v>
      </c>
      <c r="AI499" s="66">
        <v>0</v>
      </c>
      <c r="AJ499" s="67">
        <v>13.6907424809615</v>
      </c>
      <c r="AK499" s="66">
        <v>0</v>
      </c>
      <c r="AL499" s="66">
        <v>0</v>
      </c>
      <c r="AM499" s="67">
        <v>4.2274187477232799</v>
      </c>
      <c r="AN499" s="11"/>
      <c r="AO499" s="69">
        <v>0</v>
      </c>
      <c r="AP499" s="69">
        <v>0</v>
      </c>
      <c r="AQ499" s="69">
        <v>0</v>
      </c>
      <c r="AR499" s="69">
        <v>0</v>
      </c>
      <c r="AS499" s="70">
        <v>0</v>
      </c>
      <c r="AT499" s="70">
        <v>0</v>
      </c>
      <c r="AU499" s="70">
        <v>7</v>
      </c>
      <c r="AV499" s="71">
        <v>5</v>
      </c>
      <c r="AW499" s="11"/>
      <c r="AX499" s="72">
        <v>0</v>
      </c>
      <c r="AY499" s="73">
        <v>-114.986466212431</v>
      </c>
      <c r="AZ499" s="73">
        <v>0.42543970922542901</v>
      </c>
      <c r="BA499" s="73">
        <v>-15.9635556657158</v>
      </c>
      <c r="BB499" s="64">
        <v>0</v>
      </c>
      <c r="BC499" s="74">
        <v>0</v>
      </c>
      <c r="BD499" s="61">
        <v>43656</v>
      </c>
      <c r="BE499" s="61"/>
      <c r="BF499" s="70"/>
      <c r="BG499" s="61"/>
      <c r="BH499" s="11"/>
    </row>
    <row r="500" spans="1:60" x14ac:dyDescent="0.3">
      <c r="A500" s="11"/>
      <c r="B500" s="56" t="s">
        <v>1687</v>
      </c>
      <c r="C500" s="56" t="s">
        <v>1613</v>
      </c>
      <c r="D500" s="56" t="s">
        <v>1597</v>
      </c>
      <c r="E500" s="57" t="s">
        <v>1360</v>
      </c>
      <c r="F500" s="57" t="s">
        <v>1354</v>
      </c>
      <c r="G500" s="58" t="s">
        <v>111</v>
      </c>
      <c r="H500" s="59" t="s">
        <v>1598</v>
      </c>
      <c r="I500" s="60" t="s">
        <v>29</v>
      </c>
      <c r="J500" s="60" t="s">
        <v>1614</v>
      </c>
      <c r="K500" s="11"/>
      <c r="L500" s="61">
        <v>44021</v>
      </c>
      <c r="M500" s="62">
        <v>640.259800000116</v>
      </c>
      <c r="N500" s="63">
        <v>640.259800000116</v>
      </c>
      <c r="O500" s="63">
        <v>1047.69089999981</v>
      </c>
      <c r="P500" s="64">
        <f t="shared" si="7"/>
        <v>0.61111516765129115</v>
      </c>
      <c r="Q500" s="61">
        <v>43836</v>
      </c>
      <c r="R500" s="65">
        <v>191800.30300000001</v>
      </c>
      <c r="S500" s="65">
        <v>351157.38754785201</v>
      </c>
      <c r="T500" s="11"/>
      <c r="U500" s="66">
        <v>-1.4316781497654999E-2</v>
      </c>
      <c r="V500" s="67">
        <v>2.2305326041532698</v>
      </c>
      <c r="W500" s="66">
        <v>-4.4886015361044002E-2</v>
      </c>
      <c r="X500" s="67">
        <v>-2.2102229874690198</v>
      </c>
      <c r="Y500" s="66">
        <v>-0.37451478623435802</v>
      </c>
      <c r="Z500" s="67">
        <v>-19.7675410112133</v>
      </c>
      <c r="AA500" s="66">
        <v>-0.29023504749609902</v>
      </c>
      <c r="AB500" s="67">
        <v>-8.7983165983168892</v>
      </c>
      <c r="AC500" s="66">
        <v>-0.28476129769376701</v>
      </c>
      <c r="AD500" s="67">
        <v>-4.1901645091420496</v>
      </c>
      <c r="AE500" s="66">
        <v>-0.18633676691213599</v>
      </c>
      <c r="AF500" s="68">
        <v>-1.6859890795021799</v>
      </c>
      <c r="AG500" s="66">
        <v>1.0077428880322301E-2</v>
      </c>
      <c r="AH500" s="67">
        <v>-0.83376284783298604</v>
      </c>
      <c r="AI500" s="66">
        <v>-0.36038256778730998</v>
      </c>
      <c r="AJ500" s="67">
        <v>-22.347514297784102</v>
      </c>
      <c r="AK500" s="66">
        <v>-0.35974019999965101</v>
      </c>
      <c r="AL500" s="66">
        <v>-5.1955002054455697E-2</v>
      </c>
      <c r="AM500" s="67">
        <v>-30.726609260367699</v>
      </c>
      <c r="AN500" s="11"/>
      <c r="AO500" s="69">
        <v>0.16190264330362</v>
      </c>
      <c r="AP500" s="69">
        <v>-0.17720317988918399</v>
      </c>
      <c r="AQ500" s="69">
        <v>7.5632723679518704E-2</v>
      </c>
      <c r="AR500" s="69">
        <v>-0.35828022114059399</v>
      </c>
      <c r="AS500" s="70">
        <v>7</v>
      </c>
      <c r="AT500" s="70">
        <v>5</v>
      </c>
      <c r="AU500" s="70">
        <v>7</v>
      </c>
      <c r="AV500" s="71">
        <v>5</v>
      </c>
      <c r="AW500" s="11"/>
      <c r="AX500" s="72">
        <v>0.46104563821107097</v>
      </c>
      <c r="AY500" s="73">
        <v>-0.48892170445606098</v>
      </c>
      <c r="AZ500" s="73">
        <v>-0.268446818925895</v>
      </c>
      <c r="BA500" s="73">
        <v>-0.63637918132917504</v>
      </c>
      <c r="BB500" s="64">
        <v>4.6453936403267997E-2</v>
      </c>
      <c r="BC500" s="74">
        <v>-56.744579913793103</v>
      </c>
      <c r="BD500" s="61">
        <v>43836</v>
      </c>
      <c r="BE500" s="61">
        <v>43908</v>
      </c>
      <c r="BF500" s="70"/>
      <c r="BG500" s="61"/>
      <c r="BH500" s="11"/>
    </row>
    <row r="501" spans="1:60" x14ac:dyDescent="0.3">
      <c r="A501" s="11"/>
      <c r="B501" s="56" t="s">
        <v>1690</v>
      </c>
      <c r="C501" s="56" t="s">
        <v>1616</v>
      </c>
      <c r="D501" s="56" t="s">
        <v>1597</v>
      </c>
      <c r="E501" s="57" t="s">
        <v>1364</v>
      </c>
      <c r="F501" s="57" t="s">
        <v>1354</v>
      </c>
      <c r="G501" s="58" t="s">
        <v>111</v>
      </c>
      <c r="H501" s="59" t="s">
        <v>1598</v>
      </c>
      <c r="I501" s="60" t="s">
        <v>29</v>
      </c>
      <c r="J501" s="60" t="s">
        <v>1</v>
      </c>
      <c r="K501" s="11"/>
      <c r="L501" s="61">
        <v>44021</v>
      </c>
      <c r="M501" s="62">
        <v>953.48180000018294</v>
      </c>
      <c r="N501" s="63">
        <v>953.48180000018294</v>
      </c>
      <c r="O501" s="63">
        <v>1536.9058999996601</v>
      </c>
      <c r="P501" s="64">
        <f t="shared" si="7"/>
        <v>0.62039048714719214</v>
      </c>
      <c r="Q501" s="61">
        <v>43836</v>
      </c>
      <c r="R501" s="65">
        <v>294982.74</v>
      </c>
      <c r="S501" s="65">
        <v>454903.06473925803</v>
      </c>
      <c r="T501" s="11"/>
      <c r="U501" s="66">
        <v>-1.42365160027111E-2</v>
      </c>
      <c r="V501" s="67">
        <v>2.2385591536476599</v>
      </c>
      <c r="W501" s="66">
        <v>-4.2550048676275799E-2</v>
      </c>
      <c r="X501" s="67">
        <v>-1.9766263189922</v>
      </c>
      <c r="Y501" s="66">
        <v>-0.365176492959145</v>
      </c>
      <c r="Z501" s="67">
        <v>-18.833711683691899</v>
      </c>
      <c r="AA501" s="66">
        <v>-0.26873562321008598</v>
      </c>
      <c r="AB501" s="67">
        <v>-6.6483741697156802</v>
      </c>
      <c r="AC501" s="66">
        <v>-0.240805066151661</v>
      </c>
      <c r="AD501" s="67">
        <v>0.205458645068575</v>
      </c>
      <c r="AE501" s="66">
        <v>-0.110060253850825</v>
      </c>
      <c r="AF501" s="68">
        <v>5.9416622266289796</v>
      </c>
      <c r="AG501" s="66">
        <v>1.0817812275490699E-2</v>
      </c>
      <c r="AH501" s="67">
        <v>-0.75972450831614002</v>
      </c>
      <c r="AI501" s="66">
        <v>-0.35035731710901002</v>
      </c>
      <c r="AJ501" s="67">
        <v>-21.344989229954098</v>
      </c>
      <c r="AK501" s="66">
        <v>-4.65181999998458E-2</v>
      </c>
      <c r="AL501" s="66">
        <v>-1.29490944391364E-2</v>
      </c>
      <c r="AM501" s="67">
        <v>-3.0402287139659201</v>
      </c>
      <c r="AN501" s="11"/>
      <c r="AO501" s="69">
        <v>0.161997298624483</v>
      </c>
      <c r="AP501" s="69">
        <v>-0.177002329257375</v>
      </c>
      <c r="AQ501" s="69">
        <v>7.8358883813052699E-2</v>
      </c>
      <c r="AR501" s="69">
        <v>-0.35665845345996799</v>
      </c>
      <c r="AS501" s="70">
        <v>7</v>
      </c>
      <c r="AT501" s="70">
        <v>5</v>
      </c>
      <c r="AU501" s="70">
        <v>7</v>
      </c>
      <c r="AV501" s="71">
        <v>5</v>
      </c>
      <c r="AW501" s="11"/>
      <c r="AX501" s="72">
        <v>0.46095522691437502</v>
      </c>
      <c r="AY501" s="73">
        <v>-0.44009008708189901</v>
      </c>
      <c r="AZ501" s="73">
        <v>-0.19104717746086</v>
      </c>
      <c r="BA501" s="73">
        <v>-0.57388121432541095</v>
      </c>
      <c r="BB501" s="64">
        <v>4.6451134304952603E-2</v>
      </c>
      <c r="BC501" s="74">
        <v>-56.490244458022097</v>
      </c>
      <c r="BD501" s="61">
        <v>43836</v>
      </c>
      <c r="BE501" s="61">
        <v>43908</v>
      </c>
      <c r="BF501" s="70"/>
      <c r="BG501" s="61"/>
      <c r="BH501" s="11"/>
    </row>
    <row r="502" spans="1:60" x14ac:dyDescent="0.3">
      <c r="A502" s="11"/>
      <c r="B502" s="56" t="s">
        <v>1693</v>
      </c>
      <c r="C502" s="56" t="s">
        <v>1618</v>
      </c>
      <c r="D502" s="56" t="s">
        <v>1597</v>
      </c>
      <c r="E502" s="57" t="s">
        <v>1367</v>
      </c>
      <c r="F502" s="57" t="s">
        <v>1354</v>
      </c>
      <c r="G502" s="58" t="s">
        <v>111</v>
      </c>
      <c r="H502" s="59" t="s">
        <v>1598</v>
      </c>
      <c r="I502" s="60" t="s">
        <v>29</v>
      </c>
      <c r="J502" s="60" t="s">
        <v>1619</v>
      </c>
      <c r="K502" s="11"/>
      <c r="L502" s="61">
        <v>44021</v>
      </c>
      <c r="M502" s="62">
        <v>566.41409999970301</v>
      </c>
      <c r="N502" s="63">
        <v>566.41409999970301</v>
      </c>
      <c r="O502" s="63">
        <v>932.44379999954299</v>
      </c>
      <c r="P502" s="64">
        <f t="shared" si="7"/>
        <v>0.6074511943775921</v>
      </c>
      <c r="Q502" s="61">
        <v>43836</v>
      </c>
      <c r="R502" s="65">
        <v>4415.8249999999998</v>
      </c>
      <c r="S502" s="65">
        <v>4520.8634367828399</v>
      </c>
      <c r="T502" s="11"/>
      <c r="U502" s="66">
        <v>-1.4348837346915401E-2</v>
      </c>
      <c r="V502" s="67">
        <v>2.2273270192272299</v>
      </c>
      <c r="W502" s="66">
        <v>-4.58173169745714E-2</v>
      </c>
      <c r="X502" s="67">
        <v>-2.30335314882177</v>
      </c>
      <c r="Y502" s="66">
        <v>-0.37820436609559699</v>
      </c>
      <c r="Z502" s="67">
        <v>-20.136498997337199</v>
      </c>
      <c r="AA502" s="66">
        <v>-0.29864090292801798</v>
      </c>
      <c r="AB502" s="67">
        <v>-9.6389021415088791</v>
      </c>
      <c r="AC502" s="66">
        <v>-0.30159470172191499</v>
      </c>
      <c r="AD502" s="67">
        <v>-5.8735049119568403</v>
      </c>
      <c r="AE502" s="66">
        <v>-0.21493316841486401</v>
      </c>
      <c r="AF502" s="68">
        <v>-4.5456292297749297</v>
      </c>
      <c r="AG502" s="66">
        <v>9.7820198025147E-3</v>
      </c>
      <c r="AH502" s="67">
        <v>-0.86330375561374195</v>
      </c>
      <c r="AI502" s="66">
        <v>-0.36434131059213498</v>
      </c>
      <c r="AJ502" s="67">
        <v>-22.7433885782666</v>
      </c>
      <c r="AK502" s="66">
        <v>-0.43358590000017999</v>
      </c>
      <c r="AL502" s="66">
        <v>-6.57556386823126E-2</v>
      </c>
      <c r="AM502" s="67">
        <v>-38.111179260420599</v>
      </c>
      <c r="AN502" s="11"/>
      <c r="AO502" s="69">
        <v>0.16186476077564299</v>
      </c>
      <c r="AP502" s="69">
        <v>-0.17728363836882599</v>
      </c>
      <c r="AQ502" s="69">
        <v>7.4546583377014003E-2</v>
      </c>
      <c r="AR502" s="69">
        <v>-0.358926080850069</v>
      </c>
      <c r="AS502" s="70">
        <v>7</v>
      </c>
      <c r="AT502" s="70">
        <v>5</v>
      </c>
      <c r="AU502" s="70">
        <v>7</v>
      </c>
      <c r="AV502" s="71">
        <v>5</v>
      </c>
      <c r="AW502" s="11"/>
      <c r="AX502" s="72">
        <v>0.46108236492436799</v>
      </c>
      <c r="AY502" s="73">
        <v>-0.50802223495975296</v>
      </c>
      <c r="AZ502" s="73">
        <v>-0.29872995162850202</v>
      </c>
      <c r="BA502" s="73">
        <v>-0.660751412161517</v>
      </c>
      <c r="BB502" s="64">
        <v>4.6455121924664097E-2</v>
      </c>
      <c r="BC502" s="74">
        <v>-56.8457208895124</v>
      </c>
      <c r="BD502" s="61">
        <v>43836</v>
      </c>
      <c r="BE502" s="61">
        <v>43908</v>
      </c>
      <c r="BF502" s="70"/>
      <c r="BG502" s="61"/>
      <c r="BH502" s="11"/>
    </row>
    <row r="503" spans="1:60" x14ac:dyDescent="0.3">
      <c r="A503" s="11"/>
      <c r="B503" s="56" t="s">
        <v>1697</v>
      </c>
      <c r="C503" s="56" t="s">
        <v>1621</v>
      </c>
      <c r="D503" s="56" t="s">
        <v>1597</v>
      </c>
      <c r="E503" s="57" t="s">
        <v>697</v>
      </c>
      <c r="F503" s="57" t="s">
        <v>1354</v>
      </c>
      <c r="G503" s="58" t="s">
        <v>111</v>
      </c>
      <c r="H503" s="59" t="s">
        <v>1598</v>
      </c>
      <c r="I503" s="60" t="s">
        <v>29</v>
      </c>
      <c r="J503" s="60" t="s">
        <v>1622</v>
      </c>
      <c r="K503" s="11"/>
      <c r="L503" s="61">
        <v>44021</v>
      </c>
      <c r="M503" s="62">
        <v>496.14749999996297</v>
      </c>
      <c r="N503" s="63">
        <v>496.14749999996297</v>
      </c>
      <c r="O503" s="63">
        <v>822.905000000261</v>
      </c>
      <c r="P503" s="64">
        <f t="shared" si="7"/>
        <v>0.60292196547573007</v>
      </c>
      <c r="Q503" s="61">
        <v>43836</v>
      </c>
      <c r="R503" s="65">
        <v>221922.58600000001</v>
      </c>
      <c r="S503" s="65">
        <v>152961.92016870101</v>
      </c>
      <c r="T503" s="11"/>
      <c r="U503" s="66">
        <v>-1.4388627837433899E-2</v>
      </c>
      <c r="V503" s="67">
        <v>2.22334797017538</v>
      </c>
      <c r="W503" s="66">
        <v>-4.6973686813580599E-2</v>
      </c>
      <c r="X503" s="67">
        <v>-2.4189901327226799</v>
      </c>
      <c r="Y503" s="66">
        <v>-0.38276554277923402</v>
      </c>
      <c r="Z503" s="67">
        <v>-20.592616665700898</v>
      </c>
      <c r="AA503" s="66">
        <v>-0.30896164888428801</v>
      </c>
      <c r="AB503" s="67">
        <v>-10.670976737135801</v>
      </c>
      <c r="AC503" s="66">
        <v>-0.32198140130203701</v>
      </c>
      <c r="AD503" s="67">
        <v>-7.9121748699690198</v>
      </c>
      <c r="AE503" s="66">
        <v>-0.249112142333761</v>
      </c>
      <c r="AF503" s="68">
        <v>-7.9635266216646396</v>
      </c>
      <c r="AG503" s="66">
        <v>9.4146728515625E-3</v>
      </c>
      <c r="AH503" s="67">
        <v>-0.90003845070896205</v>
      </c>
      <c r="AI503" s="66">
        <v>-0.369233972976799</v>
      </c>
      <c r="AJ503" s="67">
        <v>-23.232654816733</v>
      </c>
      <c r="AK503" s="66">
        <v>-0.50385249999992099</v>
      </c>
      <c r="AL503" s="66">
        <v>-8.0445738125563396E-2</v>
      </c>
      <c r="AM503" s="67">
        <v>-45.137839260394699</v>
      </c>
      <c r="AN503" s="11"/>
      <c r="AO503" s="69">
        <v>0.16181804048770601</v>
      </c>
      <c r="AP503" s="69">
        <v>-0.177383241120842</v>
      </c>
      <c r="AQ503" s="69">
        <v>7.3196078639739398E-2</v>
      </c>
      <c r="AR503" s="69">
        <v>-0.35972996696073101</v>
      </c>
      <c r="AS503" s="70">
        <v>7</v>
      </c>
      <c r="AT503" s="70">
        <v>5</v>
      </c>
      <c r="AU503" s="70">
        <v>7</v>
      </c>
      <c r="AV503" s="71">
        <v>5</v>
      </c>
      <c r="AW503" s="11"/>
      <c r="AX503" s="72">
        <v>0.46112878049025302</v>
      </c>
      <c r="AY503" s="73">
        <v>-0.53148111403333997</v>
      </c>
      <c r="AZ503" s="73">
        <v>-0.33593085795928301</v>
      </c>
      <c r="BA503" s="73">
        <v>-0.690626394703031</v>
      </c>
      <c r="BB503" s="64">
        <v>4.6456671350388203E-2</v>
      </c>
      <c r="BC503" s="74">
        <v>-56.971205667767201</v>
      </c>
      <c r="BD503" s="61">
        <v>43836</v>
      </c>
      <c r="BE503" s="61">
        <v>43908</v>
      </c>
      <c r="BF503" s="70"/>
      <c r="BG503" s="61"/>
      <c r="BH503" s="11"/>
    </row>
    <row r="504" spans="1:60" x14ac:dyDescent="0.3">
      <c r="A504" s="11"/>
      <c r="B504" s="56" t="s">
        <v>1700</v>
      </c>
      <c r="C504" s="56" t="s">
        <v>1624</v>
      </c>
      <c r="D504" s="56" t="s">
        <v>1625</v>
      </c>
      <c r="E504" s="57" t="s">
        <v>73</v>
      </c>
      <c r="F504" s="57" t="s">
        <v>1354</v>
      </c>
      <c r="G504" s="58" t="s">
        <v>111</v>
      </c>
      <c r="H504" s="59" t="s">
        <v>1626</v>
      </c>
      <c r="I504" s="60" t="s">
        <v>29</v>
      </c>
      <c r="J504" s="60" t="s">
        <v>1</v>
      </c>
      <c r="K504" s="11"/>
      <c r="L504" s="61">
        <v>44021</v>
      </c>
      <c r="M504" s="62">
        <v>523.46289999969304</v>
      </c>
      <c r="N504" s="63">
        <v>523.46289999969304</v>
      </c>
      <c r="O504" s="63">
        <v>631.79650000017102</v>
      </c>
      <c r="P504" s="64">
        <f t="shared" si="7"/>
        <v>0.82853086397210385</v>
      </c>
      <c r="Q504" s="61">
        <v>43837</v>
      </c>
      <c r="R504" s="65">
        <v>47293.322999999997</v>
      </c>
      <c r="S504" s="65">
        <v>36883.143379333502</v>
      </c>
      <c r="T504" s="11"/>
      <c r="U504" s="66">
        <v>-6.5196092327823895E-4</v>
      </c>
      <c r="V504" s="67">
        <v>3.5970146615909502</v>
      </c>
      <c r="W504" s="66">
        <v>3.2099687981826698E-2</v>
      </c>
      <c r="X504" s="67">
        <v>5.4883473468216799</v>
      </c>
      <c r="Y504" s="66">
        <v>-0.15842099263958501</v>
      </c>
      <c r="Z504" s="67">
        <v>1.84183834826399</v>
      </c>
      <c r="AA504" s="66">
        <v>-0.144781514994102</v>
      </c>
      <c r="AB504" s="67">
        <v>5.7470366518828104</v>
      </c>
      <c r="AC504" s="66">
        <v>-0.24979853477532701</v>
      </c>
      <c r="AD504" s="67">
        <v>-0.69388821729808103</v>
      </c>
      <c r="AE504" s="66">
        <v>-0.19397444340662301</v>
      </c>
      <c r="AF504" s="68">
        <v>-2.4497567289508901</v>
      </c>
      <c r="AG504" s="66">
        <v>2.6394421822260501E-2</v>
      </c>
      <c r="AH504" s="67">
        <v>0.79793644636083605</v>
      </c>
      <c r="AI504" s="66">
        <v>-0.16005321484146401</v>
      </c>
      <c r="AJ504" s="67">
        <v>-2.31457900318492</v>
      </c>
      <c r="AK504" s="66">
        <v>-0.52888291888288197</v>
      </c>
      <c r="AL504" s="66">
        <v>-7.3541855396833902E-2</v>
      </c>
      <c r="AM504" s="67">
        <v>-34.059158034157001</v>
      </c>
      <c r="AN504" s="11"/>
      <c r="AO504" s="69">
        <v>2.70305034209741E-2</v>
      </c>
      <c r="AP504" s="69">
        <v>-4.2011252054216998E-2</v>
      </c>
      <c r="AQ504" s="69">
        <v>5.74857716801489E-2</v>
      </c>
      <c r="AR504" s="69">
        <v>-0.14878896381749701</v>
      </c>
      <c r="AS504" s="70">
        <v>6</v>
      </c>
      <c r="AT504" s="70">
        <v>6</v>
      </c>
      <c r="AU504" s="70">
        <v>8</v>
      </c>
      <c r="AV504" s="71">
        <v>4</v>
      </c>
      <c r="AW504" s="11"/>
      <c r="AX504" s="72">
        <v>0.12689675110013901</v>
      </c>
      <c r="AY504" s="73">
        <v>-1.2420467235406201</v>
      </c>
      <c r="AZ504" s="73">
        <v>-3.1112279001703799E-3</v>
      </c>
      <c r="BA504" s="73">
        <v>-1.5774292675578201</v>
      </c>
      <c r="BB504" s="64">
        <v>1.3051765376640099E-2</v>
      </c>
      <c r="BC504" s="74">
        <v>-27.696671317418801</v>
      </c>
      <c r="BD504" s="61">
        <v>43837</v>
      </c>
      <c r="BE504" s="61">
        <v>43949</v>
      </c>
      <c r="BF504" s="70"/>
      <c r="BG504" s="61"/>
      <c r="BH504" s="11"/>
    </row>
    <row r="505" spans="1:60" x14ac:dyDescent="0.3">
      <c r="A505" s="11"/>
      <c r="B505" s="56" t="s">
        <v>1703</v>
      </c>
      <c r="C505" s="56" t="s">
        <v>1628</v>
      </c>
      <c r="D505" s="56" t="s">
        <v>1625</v>
      </c>
      <c r="E505" s="57" t="s">
        <v>690</v>
      </c>
      <c r="F505" s="57" t="s">
        <v>1354</v>
      </c>
      <c r="G505" s="58" t="s">
        <v>111</v>
      </c>
      <c r="H505" s="59" t="s">
        <v>1626</v>
      </c>
      <c r="I505" s="60" t="s">
        <v>29</v>
      </c>
      <c r="J505" s="60" t="s">
        <v>1629</v>
      </c>
      <c r="K505" s="11"/>
      <c r="L505" s="61">
        <v>44021</v>
      </c>
      <c r="M505" s="62">
        <v>422.74869999987999</v>
      </c>
      <c r="N505" s="63">
        <v>422.74869999987999</v>
      </c>
      <c r="O505" s="63">
        <v>515.66050000023097</v>
      </c>
      <c r="P505" s="64">
        <f t="shared" si="7"/>
        <v>0.81981982331338277</v>
      </c>
      <c r="Q505" s="61">
        <v>43658</v>
      </c>
      <c r="R505" s="65">
        <v>194937.24299999999</v>
      </c>
      <c r="S505" s="65">
        <v>167322.57847509801</v>
      </c>
      <c r="T505" s="11"/>
      <c r="U505" s="66">
        <v>-7.0653987950208797E-4</v>
      </c>
      <c r="V505" s="67">
        <v>3.5915567659685599</v>
      </c>
      <c r="W505" s="66">
        <v>3.0409544875510602E-2</v>
      </c>
      <c r="X505" s="67">
        <v>5.3193330361900699</v>
      </c>
      <c r="Y505" s="66">
        <v>-0.166750698137621</v>
      </c>
      <c r="Z505" s="67">
        <v>1.00886779846041</v>
      </c>
      <c r="AA505" s="66">
        <v>-0.161740800535772</v>
      </c>
      <c r="AB505" s="67">
        <v>4.0511080977157699</v>
      </c>
      <c r="AC505" s="66">
        <v>-0.27923747437860602</v>
      </c>
      <c r="AD505" s="67">
        <v>-3.6377821776259198</v>
      </c>
      <c r="AE505" s="66">
        <v>-0.241022266706859</v>
      </c>
      <c r="AF505" s="68">
        <v>-7.1545390589744802</v>
      </c>
      <c r="AG505" s="66">
        <v>2.5890124707075302E-2</v>
      </c>
      <c r="AH505" s="67">
        <v>0.747506734842318</v>
      </c>
      <c r="AI505" s="66">
        <v>-0.16877539150853399</v>
      </c>
      <c r="AJ505" s="67">
        <v>-3.1867966698919199</v>
      </c>
      <c r="AK505" s="66">
        <v>-0.61051703964418302</v>
      </c>
      <c r="AL505" s="66">
        <v>-9.1262145169894199E-2</v>
      </c>
      <c r="AM505" s="67">
        <v>-42.222570110287101</v>
      </c>
      <c r="AN505" s="11"/>
      <c r="AO505" s="69">
        <v>2.6862149094085901E-2</v>
      </c>
      <c r="AP505" s="69">
        <v>-4.2168258919482497E-2</v>
      </c>
      <c r="AQ505" s="69">
        <v>5.5753470949639401E-2</v>
      </c>
      <c r="AR505" s="69">
        <v>-0.15022964551651999</v>
      </c>
      <c r="AS505" s="70">
        <v>6</v>
      </c>
      <c r="AT505" s="70">
        <v>6</v>
      </c>
      <c r="AU505" s="70">
        <v>8</v>
      </c>
      <c r="AV505" s="71">
        <v>4</v>
      </c>
      <c r="AW505" s="11"/>
      <c r="AX505" s="72">
        <v>0.12692575383902299</v>
      </c>
      <c r="AY505" s="73">
        <v>-1.3657186169621101</v>
      </c>
      <c r="AZ505" s="73">
        <v>-6.2894531821825694E-2</v>
      </c>
      <c r="BA505" s="73">
        <v>-1.7246221820169001</v>
      </c>
      <c r="BB505" s="64">
        <v>1.3053559901436499E-2</v>
      </c>
      <c r="BC505" s="74">
        <v>-28.1747583924152</v>
      </c>
      <c r="BD505" s="61">
        <v>43658</v>
      </c>
      <c r="BE505" s="61">
        <v>43949</v>
      </c>
      <c r="BF505" s="70"/>
      <c r="BG505" s="61"/>
      <c r="BH505" s="11"/>
    </row>
    <row r="506" spans="1:60" x14ac:dyDescent="0.3">
      <c r="A506" s="11"/>
      <c r="B506" s="56" t="s">
        <v>1706</v>
      </c>
      <c r="C506" s="56" t="s">
        <v>1631</v>
      </c>
      <c r="D506" s="56" t="s">
        <v>1625</v>
      </c>
      <c r="E506" s="57" t="s">
        <v>0</v>
      </c>
      <c r="F506" s="57" t="s">
        <v>1354</v>
      </c>
      <c r="G506" s="58" t="s">
        <v>111</v>
      </c>
      <c r="H506" s="59" t="s">
        <v>1626</v>
      </c>
      <c r="I506" s="60" t="s">
        <v>29</v>
      </c>
      <c r="J506" s="60" t="s">
        <v>1</v>
      </c>
      <c r="K506" s="11"/>
      <c r="L506" s="61">
        <v>44021</v>
      </c>
      <c r="M506" s="62">
        <v>617.58810000028495</v>
      </c>
      <c r="N506" s="63">
        <v>617.58810000028495</v>
      </c>
      <c r="O506" s="63">
        <v>750.66650000028301</v>
      </c>
      <c r="P506" s="64">
        <f t="shared" si="7"/>
        <v>0.82271967644759969</v>
      </c>
      <c r="Q506" s="61">
        <v>43837</v>
      </c>
      <c r="R506" s="65">
        <v>21973.373</v>
      </c>
      <c r="S506" s="65">
        <v>16437.100934860198</v>
      </c>
      <c r="T506" s="11"/>
      <c r="U506" s="66">
        <v>-6.9027484278194595E-4</v>
      </c>
      <c r="V506" s="67">
        <v>3.5931832696405799</v>
      </c>
      <c r="W506" s="66">
        <v>3.0916059013179599E-2</v>
      </c>
      <c r="X506" s="67">
        <v>5.36998444995697</v>
      </c>
      <c r="Y506" s="66">
        <v>-0.16425980761880099</v>
      </c>
      <c r="Z506" s="67">
        <v>1.2579568503424501</v>
      </c>
      <c r="AA506" s="66">
        <v>-0.15668727378768399</v>
      </c>
      <c r="AB506" s="67">
        <v>4.5564607725245896</v>
      </c>
      <c r="AC506" s="66">
        <v>-0.27052769998874299</v>
      </c>
      <c r="AD506" s="67">
        <v>-2.7668047386396202</v>
      </c>
      <c r="AE506" s="66">
        <v>-0.22720044086425301</v>
      </c>
      <c r="AF506" s="68">
        <v>-5.7723564747138898</v>
      </c>
      <c r="AG506" s="66">
        <v>2.6041112878374399E-2</v>
      </c>
      <c r="AH506" s="67">
        <v>0.76260555197222901</v>
      </c>
      <c r="AI506" s="66">
        <v>-0.16616742859710901</v>
      </c>
      <c r="AJ506" s="67">
        <v>-2.9260003787494502</v>
      </c>
      <c r="AK506" s="66">
        <v>-0.38241190000029701</v>
      </c>
      <c r="AL506" s="66">
        <v>-8.3434197101305493E-2</v>
      </c>
      <c r="AM506" s="67">
        <v>-40.748540690052302</v>
      </c>
      <c r="AN506" s="11"/>
      <c r="AO506" s="69">
        <v>2.69128049149003E-2</v>
      </c>
      <c r="AP506" s="69">
        <v>-4.2121152127074298E-2</v>
      </c>
      <c r="AQ506" s="69">
        <v>5.6272853733389597E-2</v>
      </c>
      <c r="AR506" s="69">
        <v>-0.14979709554332701</v>
      </c>
      <c r="AS506" s="70">
        <v>6</v>
      </c>
      <c r="AT506" s="70">
        <v>6</v>
      </c>
      <c r="AU506" s="70">
        <v>8</v>
      </c>
      <c r="AV506" s="71">
        <v>4</v>
      </c>
      <c r="AW506" s="11"/>
      <c r="AX506" s="72">
        <v>0.126916601370758</v>
      </c>
      <c r="AY506" s="73">
        <v>-1.3288676886022599</v>
      </c>
      <c r="AZ506" s="73">
        <v>-4.50741581022953E-2</v>
      </c>
      <c r="BA506" s="73">
        <v>-1.6809635339923299</v>
      </c>
      <c r="BB506" s="64">
        <v>1.3052975044247401E-2</v>
      </c>
      <c r="BC506" s="74">
        <v>-28.005805507506</v>
      </c>
      <c r="BD506" s="61">
        <v>43837</v>
      </c>
      <c r="BE506" s="61">
        <v>43949</v>
      </c>
      <c r="BF506" s="70"/>
      <c r="BG506" s="61"/>
      <c r="BH506" s="11"/>
    </row>
    <row r="507" spans="1:60" x14ac:dyDescent="0.3">
      <c r="A507" s="11"/>
      <c r="B507" s="56" t="s">
        <v>1709</v>
      </c>
      <c r="C507" s="56" t="s">
        <v>1633</v>
      </c>
      <c r="D507" s="56" t="s">
        <v>1625</v>
      </c>
      <c r="E507" s="57" t="s">
        <v>79</v>
      </c>
      <c r="F507" s="57" t="s">
        <v>1354</v>
      </c>
      <c r="G507" s="58" t="s">
        <v>111</v>
      </c>
      <c r="H507" s="59" t="s">
        <v>1626</v>
      </c>
      <c r="I507" s="60" t="s">
        <v>29</v>
      </c>
      <c r="J507" s="60" t="s">
        <v>1</v>
      </c>
      <c r="K507" s="11"/>
      <c r="L507" s="61">
        <v>44021</v>
      </c>
      <c r="M507" s="62">
        <v>689.01840000040795</v>
      </c>
      <c r="N507" s="63">
        <v>689.01840000040795</v>
      </c>
      <c r="O507" s="63">
        <v>831.61569999996595</v>
      </c>
      <c r="P507" s="64">
        <f t="shared" si="7"/>
        <v>0.82852981250887414</v>
      </c>
      <c r="Q507" s="61">
        <v>43837</v>
      </c>
      <c r="R507" s="65">
        <v>12234.594999999999</v>
      </c>
      <c r="S507" s="65">
        <v>9570.5357203063995</v>
      </c>
      <c r="T507" s="11"/>
      <c r="U507" s="66">
        <v>-6.5195203296752901E-4</v>
      </c>
      <c r="V507" s="67">
        <v>3.5970155506220198</v>
      </c>
      <c r="W507" s="66">
        <v>3.2099690079121501E-2</v>
      </c>
      <c r="X507" s="67">
        <v>5.4883475565511599</v>
      </c>
      <c r="Y507" s="66">
        <v>-0.15842202847852599</v>
      </c>
      <c r="Z507" s="67">
        <v>1.8417347643699</v>
      </c>
      <c r="AA507" s="66">
        <v>-0.14478427914582401</v>
      </c>
      <c r="AB507" s="67">
        <v>5.7467602367105401</v>
      </c>
      <c r="AC507" s="66">
        <v>-0.24980001552554301</v>
      </c>
      <c r="AD507" s="67">
        <v>-0.69403629231965203</v>
      </c>
      <c r="AE507" s="66">
        <v>-0.19397601481701701</v>
      </c>
      <c r="AF507" s="68">
        <v>-2.4499138699902701</v>
      </c>
      <c r="AG507" s="66">
        <v>2.6394466376586899E-2</v>
      </c>
      <c r="AH507" s="67">
        <v>0.79794090179348098</v>
      </c>
      <c r="AI507" s="66">
        <v>-0.16005416957341401</v>
      </c>
      <c r="AJ507" s="67">
        <v>-2.3146744763798801</v>
      </c>
      <c r="AK507" s="66"/>
      <c r="AL507" s="66"/>
      <c r="AM507" s="67"/>
      <c r="AN507" s="11"/>
      <c r="AO507" s="69">
        <v>2.7030502847992501E-2</v>
      </c>
      <c r="AP507" s="69">
        <v>-4.2011591415794101E-2</v>
      </c>
      <c r="AQ507" s="69">
        <v>5.7485948884277598E-2</v>
      </c>
      <c r="AR507" s="69">
        <v>-0.14878948118624999</v>
      </c>
      <c r="AS507" s="70">
        <v>6</v>
      </c>
      <c r="AT507" s="70">
        <v>6</v>
      </c>
      <c r="AU507" s="70">
        <v>8</v>
      </c>
      <c r="AV507" s="71">
        <v>4</v>
      </c>
      <c r="AW507" s="11"/>
      <c r="AX507" s="72">
        <v>0.126896721262892</v>
      </c>
      <c r="AY507" s="73">
        <v>-1.24206896619944</v>
      </c>
      <c r="AZ507" s="73">
        <v>-3.1215831050666102E-3</v>
      </c>
      <c r="BA507" s="73">
        <v>-1.5774559234341701</v>
      </c>
      <c r="BB507" s="64">
        <v>1.30517618598242E-2</v>
      </c>
      <c r="BC507" s="74">
        <v>-27.696711353550199</v>
      </c>
      <c r="BD507" s="61">
        <v>43837</v>
      </c>
      <c r="BE507" s="61">
        <v>43949</v>
      </c>
      <c r="BF507" s="70"/>
      <c r="BG507" s="61"/>
      <c r="BH507" s="11"/>
    </row>
    <row r="508" spans="1:60" x14ac:dyDescent="0.3">
      <c r="A508" s="11"/>
      <c r="B508" s="56" t="s">
        <v>1712</v>
      </c>
      <c r="C508" s="56" t="s">
        <v>1635</v>
      </c>
      <c r="D508" s="56" t="s">
        <v>1625</v>
      </c>
      <c r="E508" s="57" t="s">
        <v>1360</v>
      </c>
      <c r="F508" s="57" t="s">
        <v>1354</v>
      </c>
      <c r="G508" s="58" t="s">
        <v>111</v>
      </c>
      <c r="H508" s="59" t="s">
        <v>1626</v>
      </c>
      <c r="I508" s="60" t="s">
        <v>29</v>
      </c>
      <c r="J508" s="60" t="s">
        <v>1636</v>
      </c>
      <c r="K508" s="11"/>
      <c r="L508" s="61">
        <v>44021</v>
      </c>
      <c r="M508" s="62">
        <v>1007.20079999976</v>
      </c>
      <c r="N508" s="63">
        <v>1007.20079999976</v>
      </c>
      <c r="O508" s="63">
        <v>1007.20079999976</v>
      </c>
      <c r="P508" s="64">
        <f t="shared" si="7"/>
        <v>1</v>
      </c>
      <c r="Q508" s="61">
        <v>44021</v>
      </c>
      <c r="R508" s="65">
        <v>0</v>
      </c>
      <c r="S508" s="65">
        <v>0</v>
      </c>
      <c r="T508" s="11"/>
      <c r="U508" s="66">
        <v>0</v>
      </c>
      <c r="V508" s="67">
        <v>3.66221075391877</v>
      </c>
      <c r="W508" s="66">
        <v>0</v>
      </c>
      <c r="X508" s="67">
        <v>2.27837854863537</v>
      </c>
      <c r="Y508" s="66">
        <v>0</v>
      </c>
      <c r="Z508" s="67">
        <v>17.6839376122225</v>
      </c>
      <c r="AA508" s="66">
        <v>0</v>
      </c>
      <c r="AB508" s="67">
        <v>20.225188151293001</v>
      </c>
      <c r="AC508" s="66">
        <v>0</v>
      </c>
      <c r="AD508" s="67">
        <v>24.2859652602347</v>
      </c>
      <c r="AE508" s="66">
        <v>0</v>
      </c>
      <c r="AF508" s="68">
        <v>16.947687611711402</v>
      </c>
      <c r="AG508" s="66">
        <v>0</v>
      </c>
      <c r="AH508" s="67">
        <v>-1.84150573586521</v>
      </c>
      <c r="AI508" s="66">
        <v>0</v>
      </c>
      <c r="AJ508" s="67">
        <v>13.6907424809615</v>
      </c>
      <c r="AK508" s="66">
        <v>-9.0621089412743494E-2</v>
      </c>
      <c r="AL508" s="66">
        <v>-9.5945712209868396E-3</v>
      </c>
      <c r="AM508" s="67">
        <v>9.7670249128859705</v>
      </c>
      <c r="AN508" s="11"/>
      <c r="AO508" s="69">
        <v>0</v>
      </c>
      <c r="AP508" s="69">
        <v>0</v>
      </c>
      <c r="AQ508" s="69">
        <v>0</v>
      </c>
      <c r="AR508" s="69">
        <v>0</v>
      </c>
      <c r="AS508" s="70">
        <v>0</v>
      </c>
      <c r="AT508" s="70">
        <v>0</v>
      </c>
      <c r="AU508" s="70">
        <v>7</v>
      </c>
      <c r="AV508" s="71">
        <v>5</v>
      </c>
      <c r="AW508" s="11"/>
      <c r="AX508" s="72">
        <v>0</v>
      </c>
      <c r="AY508" s="73">
        <v>-114.986466212431</v>
      </c>
      <c r="AZ508" s="73">
        <v>0.42543970922542901</v>
      </c>
      <c r="BA508" s="73">
        <v>-15.9635556657158</v>
      </c>
      <c r="BB508" s="64">
        <v>0</v>
      </c>
      <c r="BC508" s="74">
        <v>0</v>
      </c>
      <c r="BD508" s="61">
        <v>43656</v>
      </c>
      <c r="BE508" s="61"/>
      <c r="BF508" s="70"/>
      <c r="BG508" s="61"/>
      <c r="BH508" s="11"/>
    </row>
    <row r="509" spans="1:60" x14ac:dyDescent="0.3">
      <c r="A509" s="11"/>
      <c r="B509" s="56" t="s">
        <v>1714</v>
      </c>
      <c r="C509" s="56" t="s">
        <v>1637</v>
      </c>
      <c r="D509" s="56" t="s">
        <v>1625</v>
      </c>
      <c r="E509" s="57" t="s">
        <v>1364</v>
      </c>
      <c r="F509" s="57" t="s">
        <v>1354</v>
      </c>
      <c r="G509" s="58" t="s">
        <v>111</v>
      </c>
      <c r="H509" s="59" t="s">
        <v>1626</v>
      </c>
      <c r="I509" s="60" t="s">
        <v>29</v>
      </c>
      <c r="J509" s="60" t="s">
        <v>1</v>
      </c>
      <c r="K509" s="11"/>
      <c r="L509" s="61">
        <v>43817</v>
      </c>
      <c r="M509" s="62"/>
      <c r="N509" s="63"/>
      <c r="O509" s="63"/>
      <c r="P509" s="64" t="str">
        <f t="shared" si="7"/>
        <v/>
      </c>
      <c r="Q509" s="61"/>
      <c r="R509" s="65"/>
      <c r="S509" s="65"/>
      <c r="T509" s="11"/>
      <c r="U509" s="66"/>
      <c r="V509" s="67"/>
      <c r="W509" s="66"/>
      <c r="X509" s="67"/>
      <c r="Y509" s="66"/>
      <c r="Z509" s="67"/>
      <c r="AA509" s="66"/>
      <c r="AB509" s="67"/>
      <c r="AC509" s="66"/>
      <c r="AD509" s="67"/>
      <c r="AE509" s="66"/>
      <c r="AF509" s="68"/>
      <c r="AG509" s="66"/>
      <c r="AH509" s="67"/>
      <c r="AI509" s="66"/>
      <c r="AJ509" s="67"/>
      <c r="AK509" s="66"/>
      <c r="AL509" s="66"/>
      <c r="AM509" s="67"/>
      <c r="AN509" s="11"/>
      <c r="AO509" s="69">
        <v>0</v>
      </c>
      <c r="AP509" s="69">
        <v>0</v>
      </c>
      <c r="AQ509" s="69"/>
      <c r="AR509" s="69"/>
      <c r="AS509" s="70"/>
      <c r="AT509" s="70"/>
      <c r="AU509" s="70"/>
      <c r="AV509" s="71"/>
      <c r="AW509" s="11"/>
      <c r="AX509" s="72"/>
      <c r="AY509" s="73"/>
      <c r="AZ509" s="73"/>
      <c r="BA509" s="73"/>
      <c r="BB509" s="64"/>
      <c r="BC509" s="74">
        <v>0</v>
      </c>
      <c r="BD509" s="61">
        <v>43811</v>
      </c>
      <c r="BE509" s="61"/>
      <c r="BF509" s="70"/>
      <c r="BG509" s="61"/>
      <c r="BH509" s="11"/>
    </row>
    <row r="510" spans="1:60" x14ac:dyDescent="0.3">
      <c r="A510" s="11"/>
      <c r="B510" s="56" t="s">
        <v>1717</v>
      </c>
      <c r="C510" s="56" t="s">
        <v>1639</v>
      </c>
      <c r="D510" s="56" t="s">
        <v>1625</v>
      </c>
      <c r="E510" s="57" t="s">
        <v>1367</v>
      </c>
      <c r="F510" s="57" t="s">
        <v>1354</v>
      </c>
      <c r="G510" s="58" t="s">
        <v>111</v>
      </c>
      <c r="H510" s="59" t="s">
        <v>1626</v>
      </c>
      <c r="I510" s="60" t="s">
        <v>29</v>
      </c>
      <c r="J510" s="60" t="s">
        <v>1640</v>
      </c>
      <c r="K510" s="11"/>
      <c r="L510" s="61">
        <v>44021</v>
      </c>
      <c r="M510" s="62">
        <v>433.30990000022598</v>
      </c>
      <c r="N510" s="63">
        <v>433.30990000022598</v>
      </c>
      <c r="O510" s="63">
        <v>527.66040000040095</v>
      </c>
      <c r="P510" s="64">
        <f t="shared" si="7"/>
        <v>0.82119086442700029</v>
      </c>
      <c r="Q510" s="61">
        <v>43837</v>
      </c>
      <c r="R510" s="65">
        <v>12698.453</v>
      </c>
      <c r="S510" s="65">
        <v>6057.1670996169996</v>
      </c>
      <c r="T510" s="11"/>
      <c r="U510" s="66">
        <v>-7.0039316051406797E-4</v>
      </c>
      <c r="V510" s="67">
        <v>3.5921714378673602</v>
      </c>
      <c r="W510" s="66">
        <v>3.06036873516859E-2</v>
      </c>
      <c r="X510" s="67">
        <v>5.33874728380761</v>
      </c>
      <c r="Y510" s="66">
        <v>-0.16579603148973501</v>
      </c>
      <c r="Z510" s="67">
        <v>1.10433446324896</v>
      </c>
      <c r="AA510" s="66">
        <v>-0.159805004756054</v>
      </c>
      <c r="AB510" s="67">
        <v>4.2446876756876</v>
      </c>
      <c r="AC510" s="66">
        <v>-0.275908369157987</v>
      </c>
      <c r="AD510" s="67">
        <v>-3.3048716555640598</v>
      </c>
      <c r="AE510" s="66">
        <v>-0.23575117699161599</v>
      </c>
      <c r="AF510" s="68">
        <v>-6.6274300874501897</v>
      </c>
      <c r="AG510" s="66">
        <v>2.5947861351596699E-2</v>
      </c>
      <c r="AH510" s="67">
        <v>0.75328039929445401</v>
      </c>
      <c r="AI510" s="66">
        <v>-0.167776177047053</v>
      </c>
      <c r="AJ510" s="67">
        <v>-3.0868752237438501</v>
      </c>
      <c r="AK510" s="66">
        <v>-0.60191285094770097</v>
      </c>
      <c r="AL510" s="66">
        <v>-8.9244652054767407E-2</v>
      </c>
      <c r="AM510" s="67">
        <v>-41.362151240638902</v>
      </c>
      <c r="AN510" s="11"/>
      <c r="AO510" s="69">
        <v>2.6881752475674099E-2</v>
      </c>
      <c r="AP510" s="69">
        <v>-4.2150367190552103E-2</v>
      </c>
      <c r="AQ510" s="69">
        <v>5.5952764610992703E-2</v>
      </c>
      <c r="AR510" s="69">
        <v>-0.150064215171442</v>
      </c>
      <c r="AS510" s="70">
        <v>6</v>
      </c>
      <c r="AT510" s="70">
        <v>6</v>
      </c>
      <c r="AU510" s="70">
        <v>8</v>
      </c>
      <c r="AV510" s="71">
        <v>4</v>
      </c>
      <c r="AW510" s="11"/>
      <c r="AX510" s="72">
        <v>0.12692224901446</v>
      </c>
      <c r="AY510" s="73">
        <v>-1.3516074159215301</v>
      </c>
      <c r="AZ510" s="73">
        <v>-5.6069486622561698E-2</v>
      </c>
      <c r="BA510" s="73">
        <v>-1.70792354088917</v>
      </c>
      <c r="BB510" s="64">
        <v>1.30533354807631E-2</v>
      </c>
      <c r="BC510" s="74">
        <v>-28.087212911981599</v>
      </c>
      <c r="BD510" s="61">
        <v>43837</v>
      </c>
      <c r="BE510" s="61">
        <v>43949</v>
      </c>
      <c r="BF510" s="70"/>
      <c r="BG510" s="61"/>
      <c r="BH510" s="11"/>
    </row>
    <row r="511" spans="1:60" x14ac:dyDescent="0.3">
      <c r="A511" s="11"/>
      <c r="B511" s="56" t="s">
        <v>1720</v>
      </c>
      <c r="C511" s="56" t="s">
        <v>1642</v>
      </c>
      <c r="D511" s="56" t="s">
        <v>1625</v>
      </c>
      <c r="E511" s="57" t="s">
        <v>697</v>
      </c>
      <c r="F511" s="57" t="s">
        <v>1354</v>
      </c>
      <c r="G511" s="58" t="s">
        <v>111</v>
      </c>
      <c r="H511" s="59" t="s">
        <v>1626</v>
      </c>
      <c r="I511" s="60" t="s">
        <v>29</v>
      </c>
      <c r="J511" s="60" t="s">
        <v>1643</v>
      </c>
      <c r="K511" s="11"/>
      <c r="L511" s="61">
        <v>44021</v>
      </c>
      <c r="M511" s="62">
        <v>349.66699999989902</v>
      </c>
      <c r="N511" s="63">
        <v>349.66699999989902</v>
      </c>
      <c r="O511" s="63">
        <v>430.77460000012098</v>
      </c>
      <c r="P511" s="64">
        <f t="shared" si="7"/>
        <v>0.81171684681455414</v>
      </c>
      <c r="Q511" s="61">
        <v>43658</v>
      </c>
      <c r="R511" s="65">
        <v>180599.30900000001</v>
      </c>
      <c r="S511" s="65">
        <v>176448.02778149399</v>
      </c>
      <c r="T511" s="11"/>
      <c r="U511" s="66">
        <v>-7.33874060642847E-4</v>
      </c>
      <c r="V511" s="67">
        <v>3.5888233478544902</v>
      </c>
      <c r="W511" s="66">
        <v>2.9564571155788099E-2</v>
      </c>
      <c r="X511" s="67">
        <v>5.2348356642178304</v>
      </c>
      <c r="Y511" s="66">
        <v>-0.17088456020981499</v>
      </c>
      <c r="Z511" s="67">
        <v>0.595481591240969</v>
      </c>
      <c r="AA511" s="66">
        <v>-0.17009427688404699</v>
      </c>
      <c r="AB511" s="67">
        <v>3.2157604628882801</v>
      </c>
      <c r="AC511" s="66">
        <v>-0.29483612820593402</v>
      </c>
      <c r="AD511" s="67">
        <v>-5.1976475603587504</v>
      </c>
      <c r="AE511" s="66">
        <v>-0.26672320372192199</v>
      </c>
      <c r="AF511" s="68">
        <v>-9.7246327604807394</v>
      </c>
      <c r="AG511" s="66">
        <v>2.56374907785357E-2</v>
      </c>
      <c r="AH511" s="67">
        <v>0.72224334198836004</v>
      </c>
      <c r="AI511" s="66">
        <v>-0.173102899640216</v>
      </c>
      <c r="AJ511" s="67">
        <v>-3.6195474830601602</v>
      </c>
      <c r="AK511" s="66">
        <v>-0.67010368609218895</v>
      </c>
      <c r="AL511" s="66">
        <v>-0.10644751959815001</v>
      </c>
      <c r="AM511" s="67">
        <v>-48.181234755087601</v>
      </c>
      <c r="AN511" s="11"/>
      <c r="AO511" s="69">
        <v>2.6778189832839399E-2</v>
      </c>
      <c r="AP511" s="69">
        <v>-4.2246820989021203E-2</v>
      </c>
      <c r="AQ511" s="69">
        <v>5.4887969023184303E-2</v>
      </c>
      <c r="AR511" s="69">
        <v>-0.15094892914115901</v>
      </c>
      <c r="AS511" s="70">
        <v>6</v>
      </c>
      <c r="AT511" s="70">
        <v>6</v>
      </c>
      <c r="AU511" s="70">
        <v>8</v>
      </c>
      <c r="AV511" s="71">
        <v>4</v>
      </c>
      <c r="AW511" s="11"/>
      <c r="AX511" s="72">
        <v>0.12694187884859301</v>
      </c>
      <c r="AY511" s="73">
        <v>-1.42663032439305</v>
      </c>
      <c r="AZ511" s="73">
        <v>-9.2364431012583695E-2</v>
      </c>
      <c r="BA511" s="73">
        <v>-1.7964076077878399</v>
      </c>
      <c r="BB511" s="64">
        <v>1.30546250257976E-2</v>
      </c>
      <c r="BC511" s="74">
        <v>-28.744591719238102</v>
      </c>
      <c r="BD511" s="61">
        <v>43658</v>
      </c>
      <c r="BE511" s="61">
        <v>43949</v>
      </c>
      <c r="BF511" s="70"/>
      <c r="BG511" s="61"/>
      <c r="BH511" s="11"/>
    </row>
    <row r="512" spans="1:60" x14ac:dyDescent="0.3">
      <c r="A512" s="11"/>
      <c r="B512" s="56" t="s">
        <v>1723</v>
      </c>
      <c r="C512" s="56" t="s">
        <v>1645</v>
      </c>
      <c r="D512" s="56" t="s">
        <v>1646</v>
      </c>
      <c r="E512" s="57" t="s">
        <v>73</v>
      </c>
      <c r="F512" s="57" t="s">
        <v>1354</v>
      </c>
      <c r="G512" s="58" t="s">
        <v>111</v>
      </c>
      <c r="H512" s="59" t="s">
        <v>186</v>
      </c>
      <c r="I512" s="60" t="s">
        <v>29</v>
      </c>
      <c r="J512" s="60" t="s">
        <v>1647</v>
      </c>
      <c r="K512" s="11"/>
      <c r="L512" s="61">
        <v>44021</v>
      </c>
      <c r="M512" s="62">
        <v>2233.6713000014402</v>
      </c>
      <c r="N512" s="63">
        <v>2233.6713000014402</v>
      </c>
      <c r="O512" s="63">
        <v>2415.0465000011</v>
      </c>
      <c r="P512" s="64">
        <f t="shared" si="7"/>
        <v>0.92489784358206883</v>
      </c>
      <c r="Q512" s="61">
        <v>43874</v>
      </c>
      <c r="R512" s="65">
        <v>6562542.4800000004</v>
      </c>
      <c r="S512" s="65">
        <v>6201290.09539844</v>
      </c>
      <c r="T512" s="11"/>
      <c r="U512" s="66">
        <v>-8.7353298185917101E-3</v>
      </c>
      <c r="V512" s="67">
        <v>2.7886777720596001</v>
      </c>
      <c r="W512" s="66">
        <v>2.24689254628174E-2</v>
      </c>
      <c r="X512" s="67">
        <v>4.5252710949207504</v>
      </c>
      <c r="Y512" s="66">
        <v>-5.5477428105441498E-2</v>
      </c>
      <c r="Z512" s="67">
        <v>12.136194801685599</v>
      </c>
      <c r="AA512" s="66">
        <v>5.6854706610465697E-2</v>
      </c>
      <c r="AB512" s="67">
        <v>25.9106588123541</v>
      </c>
      <c r="AC512" s="66">
        <v>9.8144516534375698E-2</v>
      </c>
      <c r="AD512" s="67">
        <v>34.1004169136868</v>
      </c>
      <c r="AE512" s="66">
        <v>0.17968109594396101</v>
      </c>
      <c r="AF512" s="68">
        <v>34.915797206107499</v>
      </c>
      <c r="AG512" s="66">
        <v>1.3684094574273301E-3</v>
      </c>
      <c r="AH512" s="67">
        <v>-1.7046647901224801</v>
      </c>
      <c r="AI512" s="66">
        <v>-2.68776390403218E-2</v>
      </c>
      <c r="AJ512" s="67">
        <v>11.0029785769293</v>
      </c>
      <c r="AK512" s="66">
        <v>0.92867123145726505</v>
      </c>
      <c r="AL512" s="66">
        <v>6.8934004473703694E-2</v>
      </c>
      <c r="AM512" s="67">
        <v>111.69625699985799</v>
      </c>
      <c r="AN512" s="11"/>
      <c r="AO512" s="69">
        <v>2.83592953965126E-2</v>
      </c>
      <c r="AP512" s="69">
        <v>-4.88199954033917E-2</v>
      </c>
      <c r="AQ512" s="69">
        <v>6.5864633361343294E-2</v>
      </c>
      <c r="AR512" s="69">
        <v>-0.114808688096673</v>
      </c>
      <c r="AS512" s="70">
        <v>7</v>
      </c>
      <c r="AT512" s="70">
        <v>5</v>
      </c>
      <c r="AU512" s="70">
        <v>7</v>
      </c>
      <c r="AV512" s="71">
        <v>5</v>
      </c>
      <c r="AW512" s="11"/>
      <c r="AX512" s="72">
        <v>0.14996954174421301</v>
      </c>
      <c r="AY512" s="73">
        <v>0.38030760677111197</v>
      </c>
      <c r="AZ512" s="73">
        <v>0.84005041946966197</v>
      </c>
      <c r="BA512" s="73">
        <v>0.50758802336986297</v>
      </c>
      <c r="BB512" s="64">
        <v>1.539526382041E-2</v>
      </c>
      <c r="BC512" s="74">
        <v>-23.516114493046199</v>
      </c>
      <c r="BD512" s="61">
        <v>43874</v>
      </c>
      <c r="BE512" s="61">
        <v>43913</v>
      </c>
      <c r="BF512" s="70"/>
      <c r="BG512" s="61"/>
      <c r="BH512" s="11"/>
    </row>
    <row r="513" spans="1:60" x14ac:dyDescent="0.3">
      <c r="A513" s="11"/>
      <c r="B513" s="56" t="s">
        <v>1726</v>
      </c>
      <c r="C513" s="56" t="s">
        <v>1649</v>
      </c>
      <c r="D513" s="56" t="s">
        <v>1646</v>
      </c>
      <c r="E513" s="57" t="s">
        <v>690</v>
      </c>
      <c r="F513" s="57" t="s">
        <v>1354</v>
      </c>
      <c r="G513" s="58" t="s">
        <v>111</v>
      </c>
      <c r="H513" s="59" t="s">
        <v>186</v>
      </c>
      <c r="I513" s="60" t="s">
        <v>29</v>
      </c>
      <c r="J513" s="60" t="s">
        <v>1650</v>
      </c>
      <c r="K513" s="11"/>
      <c r="L513" s="61">
        <v>44021</v>
      </c>
      <c r="M513" s="62">
        <v>1736.4835000000901</v>
      </c>
      <c r="N513" s="63">
        <v>1736.4835000000901</v>
      </c>
      <c r="O513" s="63">
        <v>1893.3896999992401</v>
      </c>
      <c r="P513" s="64">
        <f t="shared" si="7"/>
        <v>0.91712947419159774</v>
      </c>
      <c r="Q513" s="61">
        <v>43874</v>
      </c>
      <c r="R513" s="65">
        <v>1223086.433</v>
      </c>
      <c r="S513" s="65">
        <v>1553386.26617578</v>
      </c>
      <c r="T513" s="11"/>
      <c r="U513" s="66">
        <v>-8.7921796748560207E-3</v>
      </c>
      <c r="V513" s="67">
        <v>2.7829927864331698</v>
      </c>
      <c r="W513" s="66">
        <v>2.0710480024717998E-2</v>
      </c>
      <c r="X513" s="67">
        <v>4.3494265511108097</v>
      </c>
      <c r="Y513" s="66">
        <v>-6.52896410447283E-2</v>
      </c>
      <c r="Z513" s="67">
        <v>11.1549735077569</v>
      </c>
      <c r="AA513" s="66">
        <v>3.4862904840338202E-2</v>
      </c>
      <c r="AB513" s="67">
        <v>23.711478635319502</v>
      </c>
      <c r="AC513" s="66">
        <v>5.2946522846468697E-2</v>
      </c>
      <c r="AD513" s="67">
        <v>29.580617544881498</v>
      </c>
      <c r="AE513" s="66">
        <v>0.106446166279056</v>
      </c>
      <c r="AF513" s="68">
        <v>27.592304239631599</v>
      </c>
      <c r="AG513" s="66">
        <v>8.5152438259683495E-4</v>
      </c>
      <c r="AH513" s="67">
        <v>-1.7563532976055301</v>
      </c>
      <c r="AI513" s="66">
        <v>-3.7484154227058801E-2</v>
      </c>
      <c r="AJ513" s="67">
        <v>9.9423270582628902</v>
      </c>
      <c r="AK513" s="66">
        <v>0.53134458005486496</v>
      </c>
      <c r="AL513" s="66">
        <v>4.41985260258662E-2</v>
      </c>
      <c r="AM513" s="67">
        <v>71.963591859675901</v>
      </c>
      <c r="AN513" s="11"/>
      <c r="AO513" s="69">
        <v>2.83002765172569E-2</v>
      </c>
      <c r="AP513" s="69">
        <v>-4.8874548600942903E-2</v>
      </c>
      <c r="AQ513" s="69">
        <v>6.4031585252450895E-2</v>
      </c>
      <c r="AR513" s="69">
        <v>-0.11638182871684</v>
      </c>
      <c r="AS513" s="70">
        <v>7</v>
      </c>
      <c r="AT513" s="70">
        <v>5</v>
      </c>
      <c r="AU513" s="70">
        <v>7</v>
      </c>
      <c r="AV513" s="71">
        <v>5</v>
      </c>
      <c r="AW513" s="11"/>
      <c r="AX513" s="72">
        <v>0.14997908987439601</v>
      </c>
      <c r="AY513" s="73">
        <v>0.24112721219921701</v>
      </c>
      <c r="AZ513" s="73">
        <v>0.75121308419511501</v>
      </c>
      <c r="BA513" s="73">
        <v>0.32033237918267299</v>
      </c>
      <c r="BB513" s="64">
        <v>1.5394739736239E-2</v>
      </c>
      <c r="BC513" s="74">
        <v>-23.687083541153701</v>
      </c>
      <c r="BD513" s="61">
        <v>43874</v>
      </c>
      <c r="BE513" s="61">
        <v>43913</v>
      </c>
      <c r="BF513" s="70"/>
      <c r="BG513" s="61"/>
      <c r="BH513" s="11"/>
    </row>
    <row r="514" spans="1:60" x14ac:dyDescent="0.3">
      <c r="A514" s="11"/>
      <c r="B514" s="56" t="s">
        <v>1729</v>
      </c>
      <c r="C514" s="56" t="s">
        <v>1652</v>
      </c>
      <c r="D514" s="56" t="s">
        <v>1646</v>
      </c>
      <c r="E514" s="57" t="s">
        <v>0</v>
      </c>
      <c r="F514" s="57" t="s">
        <v>1354</v>
      </c>
      <c r="G514" s="58" t="s">
        <v>111</v>
      </c>
      <c r="H514" s="59" t="s">
        <v>186</v>
      </c>
      <c r="I514" s="60" t="s">
        <v>29</v>
      </c>
      <c r="J514" s="60" t="s">
        <v>1653</v>
      </c>
      <c r="K514" s="11"/>
      <c r="L514" s="61">
        <v>44021</v>
      </c>
      <c r="M514" s="62">
        <v>1878.41139999963</v>
      </c>
      <c r="N514" s="63">
        <v>1878.41139999963</v>
      </c>
      <c r="O514" s="63">
        <v>2046.4979999996699</v>
      </c>
      <c r="P514" s="64">
        <f t="shared" si="7"/>
        <v>0.91786622806371321</v>
      </c>
      <c r="Q514" s="61">
        <v>43874</v>
      </c>
      <c r="R514" s="65">
        <v>837622.58799999999</v>
      </c>
      <c r="S514" s="65">
        <v>850934.15127246105</v>
      </c>
      <c r="T514" s="11"/>
      <c r="U514" s="66">
        <v>-8.7867795837155392E-3</v>
      </c>
      <c r="V514" s="67">
        <v>2.7835327955472202</v>
      </c>
      <c r="W514" s="66">
        <v>2.0877591790849699E-2</v>
      </c>
      <c r="X514" s="67">
        <v>4.3661377277239799</v>
      </c>
      <c r="Y514" s="66">
        <v>-6.4359930740465601E-2</v>
      </c>
      <c r="Z514" s="67">
        <v>11.247944538175901</v>
      </c>
      <c r="AA514" s="66">
        <v>3.6936670072463998E-2</v>
      </c>
      <c r="AB514" s="67">
        <v>23.9188551585539</v>
      </c>
      <c r="AC514" s="66">
        <v>5.7169004807292402E-2</v>
      </c>
      <c r="AD514" s="67">
        <v>30.002865740971199</v>
      </c>
      <c r="AE514" s="66">
        <v>0.114172377625509</v>
      </c>
      <c r="AF514" s="68">
        <v>28.364925374276901</v>
      </c>
      <c r="AG514" s="66">
        <v>9.0071992599405305E-4</v>
      </c>
      <c r="AH514" s="67">
        <v>-1.75143374326581</v>
      </c>
      <c r="AI514" s="66">
        <v>-3.6479424698882199E-2</v>
      </c>
      <c r="AJ514" s="67">
        <v>10.0428000110696</v>
      </c>
      <c r="AK514" s="66">
        <v>0.87841139999916795</v>
      </c>
      <c r="AL514" s="66">
        <v>6.6073274423615699E-2</v>
      </c>
      <c r="AM514" s="67">
        <v>106.67027385404801</v>
      </c>
      <c r="AN514" s="11"/>
      <c r="AO514" s="69">
        <v>2.8305930298302001E-2</v>
      </c>
      <c r="AP514" s="69">
        <v>-4.8869343875630897E-2</v>
      </c>
      <c r="AQ514" s="69">
        <v>6.4205964832581203E-2</v>
      </c>
      <c r="AR514" s="69">
        <v>-0.116232136268081</v>
      </c>
      <c r="AS514" s="70">
        <v>7</v>
      </c>
      <c r="AT514" s="70">
        <v>5</v>
      </c>
      <c r="AU514" s="70">
        <v>7</v>
      </c>
      <c r="AV514" s="71">
        <v>5</v>
      </c>
      <c r="AW514" s="11"/>
      <c r="AX514" s="72">
        <v>0.14997804527403799</v>
      </c>
      <c r="AY514" s="73">
        <v>0.25425592537976599</v>
      </c>
      <c r="AZ514" s="73">
        <v>0.75959536223581403</v>
      </c>
      <c r="BA514" s="73">
        <v>0.33792342547258197</v>
      </c>
      <c r="BB514" s="64">
        <v>1.5394775544318701E-2</v>
      </c>
      <c r="BC514" s="74">
        <v>-23.6708171715145</v>
      </c>
      <c r="BD514" s="61">
        <v>43874</v>
      </c>
      <c r="BE514" s="61">
        <v>43913</v>
      </c>
      <c r="BF514" s="70"/>
      <c r="BG514" s="61"/>
      <c r="BH514" s="11"/>
    </row>
    <row r="515" spans="1:60" x14ac:dyDescent="0.3">
      <c r="A515" s="11"/>
      <c r="B515" s="56" t="s">
        <v>1731</v>
      </c>
      <c r="C515" s="56" t="s">
        <v>1655</v>
      </c>
      <c r="D515" s="56" t="s">
        <v>1646</v>
      </c>
      <c r="E515" s="57" t="s">
        <v>48</v>
      </c>
      <c r="F515" s="57" t="s">
        <v>1354</v>
      </c>
      <c r="G515" s="58" t="s">
        <v>111</v>
      </c>
      <c r="H515" s="59" t="s">
        <v>186</v>
      </c>
      <c r="I515" s="60" t="s">
        <v>29</v>
      </c>
      <c r="J515" s="60" t="s">
        <v>1656</v>
      </c>
      <c r="K515" s="11"/>
      <c r="L515" s="61">
        <v>44021</v>
      </c>
      <c r="M515" s="62">
        <v>1000</v>
      </c>
      <c r="N515" s="63">
        <v>1000</v>
      </c>
      <c r="O515" s="63">
        <v>1000</v>
      </c>
      <c r="P515" s="64">
        <f t="shared" si="7"/>
        <v>1</v>
      </c>
      <c r="Q515" s="61">
        <v>44021</v>
      </c>
      <c r="R515" s="65">
        <v>0</v>
      </c>
      <c r="S515" s="65">
        <v>0</v>
      </c>
      <c r="T515" s="11"/>
      <c r="U515" s="66">
        <v>0</v>
      </c>
      <c r="V515" s="67">
        <v>3.66221075391877</v>
      </c>
      <c r="W515" s="66">
        <v>0</v>
      </c>
      <c r="X515" s="67">
        <v>2.27837854863537</v>
      </c>
      <c r="Y515" s="66">
        <v>0</v>
      </c>
      <c r="Z515" s="67">
        <v>17.6839376122225</v>
      </c>
      <c r="AA515" s="66">
        <v>0</v>
      </c>
      <c r="AB515" s="67">
        <v>20.225188151293001</v>
      </c>
      <c r="AC515" s="66">
        <v>0</v>
      </c>
      <c r="AD515" s="67">
        <v>24.2859652602347</v>
      </c>
      <c r="AE515" s="66">
        <v>0</v>
      </c>
      <c r="AF515" s="68">
        <v>16.947687611711402</v>
      </c>
      <c r="AG515" s="66">
        <v>0</v>
      </c>
      <c r="AH515" s="67">
        <v>-1.84150573586521</v>
      </c>
      <c r="AI515" s="66">
        <v>0</v>
      </c>
      <c r="AJ515" s="67">
        <v>13.6907424809615</v>
      </c>
      <c r="AK515" s="66">
        <v>0</v>
      </c>
      <c r="AL515" s="66">
        <v>0</v>
      </c>
      <c r="AM515" s="67">
        <v>18.8291338541603</v>
      </c>
      <c r="AN515" s="11"/>
      <c r="AO515" s="69">
        <v>0</v>
      </c>
      <c r="AP515" s="69">
        <v>0</v>
      </c>
      <c r="AQ515" s="69">
        <v>0</v>
      </c>
      <c r="AR515" s="69">
        <v>0</v>
      </c>
      <c r="AS515" s="70">
        <v>0</v>
      </c>
      <c r="AT515" s="70">
        <v>0</v>
      </c>
      <c r="AU515" s="70">
        <v>7</v>
      </c>
      <c r="AV515" s="71">
        <v>5</v>
      </c>
      <c r="AW515" s="11"/>
      <c r="AX515" s="72">
        <v>0</v>
      </c>
      <c r="AY515" s="73">
        <v>-114.986466212431</v>
      </c>
      <c r="AZ515" s="73">
        <v>0.42543970922542901</v>
      </c>
      <c r="BA515" s="73">
        <v>-15.9635556657158</v>
      </c>
      <c r="BB515" s="64">
        <v>0</v>
      </c>
      <c r="BC515" s="74">
        <v>0</v>
      </c>
      <c r="BD515" s="61">
        <v>43656</v>
      </c>
      <c r="BE515" s="61"/>
      <c r="BF515" s="70"/>
      <c r="BG515" s="61"/>
      <c r="BH515" s="11"/>
    </row>
    <row r="516" spans="1:60" x14ac:dyDescent="0.3">
      <c r="A516" s="11"/>
      <c r="B516" s="56" t="s">
        <v>1734</v>
      </c>
      <c r="C516" s="56" t="s">
        <v>1658</v>
      </c>
      <c r="D516" s="56" t="s">
        <v>1646</v>
      </c>
      <c r="E516" s="57" t="s">
        <v>79</v>
      </c>
      <c r="F516" s="57" t="s">
        <v>1354</v>
      </c>
      <c r="G516" s="58" t="s">
        <v>111</v>
      </c>
      <c r="H516" s="59" t="s">
        <v>186</v>
      </c>
      <c r="I516" s="60" t="s">
        <v>29</v>
      </c>
      <c r="J516" s="60" t="s">
        <v>1659</v>
      </c>
      <c r="K516" s="11"/>
      <c r="L516" s="61">
        <v>44021</v>
      </c>
      <c r="M516" s="62">
        <v>1905.7609999999399</v>
      </c>
      <c r="N516" s="63">
        <v>1905.7609999999399</v>
      </c>
      <c r="O516" s="63">
        <v>2060.51029999927</v>
      </c>
      <c r="P516" s="64">
        <f t="shared" si="7"/>
        <v>0.92489758483644324</v>
      </c>
      <c r="Q516" s="61">
        <v>43874</v>
      </c>
      <c r="R516" s="65">
        <v>808774.02800000005</v>
      </c>
      <c r="S516" s="65">
        <v>731784.16952831997</v>
      </c>
      <c r="T516" s="11"/>
      <c r="U516" s="66">
        <v>-8.7353023063769797E-3</v>
      </c>
      <c r="V516" s="67">
        <v>2.7886805232810699</v>
      </c>
      <c r="W516" s="66">
        <v>2.2468697052318E-2</v>
      </c>
      <c r="X516" s="67">
        <v>4.5252482538708101</v>
      </c>
      <c r="Y516" s="66">
        <v>-5.5477578905119999E-2</v>
      </c>
      <c r="Z516" s="67">
        <v>12.1361797217105</v>
      </c>
      <c r="AA516" s="66">
        <v>5.6854536229366197E-2</v>
      </c>
      <c r="AB516" s="67">
        <v>25.910641774244102</v>
      </c>
      <c r="AC516" s="66">
        <v>9.8145175365061704E-2</v>
      </c>
      <c r="AD516" s="67">
        <v>34.100482796726297</v>
      </c>
      <c r="AE516" s="66">
        <v>0.17968313550227299</v>
      </c>
      <c r="AF516" s="68">
        <v>34.916001161967898</v>
      </c>
      <c r="AG516" s="66">
        <v>1.36835808734759E-3</v>
      </c>
      <c r="AH516" s="67">
        <v>-1.70466992713045</v>
      </c>
      <c r="AI516" s="66">
        <v>-2.6877630242779602E-2</v>
      </c>
      <c r="AJ516" s="67">
        <v>11.002979456679901</v>
      </c>
      <c r="AK516" s="66">
        <v>0.90576099999947501</v>
      </c>
      <c r="AL516" s="66">
        <v>8.3132764170004494E-2</v>
      </c>
      <c r="AM516" s="67">
        <v>94.803518747677998</v>
      </c>
      <c r="AN516" s="11"/>
      <c r="AO516" s="69">
        <v>2.83592770265386E-2</v>
      </c>
      <c r="AP516" s="69">
        <v>-4.8819963280984702E-2</v>
      </c>
      <c r="AQ516" s="69">
        <v>6.5864633277669796E-2</v>
      </c>
      <c r="AR516" s="69">
        <v>-0.114808615048823</v>
      </c>
      <c r="AS516" s="70">
        <v>7</v>
      </c>
      <c r="AT516" s="70">
        <v>5</v>
      </c>
      <c r="AU516" s="70">
        <v>7</v>
      </c>
      <c r="AV516" s="71">
        <v>5</v>
      </c>
      <c r="AW516" s="11"/>
      <c r="AX516" s="72">
        <v>0.14996954858928799</v>
      </c>
      <c r="AY516" s="73">
        <v>0.38030634124743301</v>
      </c>
      <c r="AZ516" s="73">
        <v>0.84004981794623701</v>
      </c>
      <c r="BA516" s="73">
        <v>0.507586322936731</v>
      </c>
      <c r="BB516" s="64">
        <v>1.53952645456229E-2</v>
      </c>
      <c r="BC516" s="74">
        <v>-23.516116371727499</v>
      </c>
      <c r="BD516" s="61">
        <v>43874</v>
      </c>
      <c r="BE516" s="61">
        <v>43913</v>
      </c>
      <c r="BF516" s="70"/>
      <c r="BG516" s="61"/>
      <c r="BH516" s="11"/>
    </row>
    <row r="517" spans="1:60" x14ac:dyDescent="0.3">
      <c r="A517" s="11"/>
      <c r="B517" s="56" t="s">
        <v>1737</v>
      </c>
      <c r="C517" s="56" t="s">
        <v>1661</v>
      </c>
      <c r="D517" s="56" t="s">
        <v>1646</v>
      </c>
      <c r="E517" s="57" t="s">
        <v>1360</v>
      </c>
      <c r="F517" s="57" t="s">
        <v>1354</v>
      </c>
      <c r="G517" s="58" t="s">
        <v>111</v>
      </c>
      <c r="H517" s="59" t="s">
        <v>186</v>
      </c>
      <c r="I517" s="60" t="s">
        <v>29</v>
      </c>
      <c r="J517" s="60" t="s">
        <v>1662</v>
      </c>
      <c r="K517" s="11"/>
      <c r="L517" s="61">
        <v>44021</v>
      </c>
      <c r="M517" s="62">
        <v>1999.0011999998201</v>
      </c>
      <c r="N517" s="63">
        <v>1999.0011999998201</v>
      </c>
      <c r="O517" s="63">
        <v>2170.71609999985</v>
      </c>
      <c r="P517" s="64">
        <f t="shared" si="7"/>
        <v>0.92089481438865184</v>
      </c>
      <c r="Q517" s="61">
        <v>43874</v>
      </c>
      <c r="R517" s="65">
        <v>49043.913</v>
      </c>
      <c r="S517" s="65">
        <v>154743.12435253899</v>
      </c>
      <c r="T517" s="11"/>
      <c r="U517" s="66">
        <v>-8.7645688336124294E-3</v>
      </c>
      <c r="V517" s="67">
        <v>2.7857538705575302</v>
      </c>
      <c r="W517" s="66">
        <v>2.15640857313701E-2</v>
      </c>
      <c r="X517" s="67">
        <v>4.4347871217760302</v>
      </c>
      <c r="Y517" s="66">
        <v>-6.0536032722666298E-2</v>
      </c>
      <c r="Z517" s="67">
        <v>11.6303343399632</v>
      </c>
      <c r="AA517" s="66">
        <v>4.54876825770043E-2</v>
      </c>
      <c r="AB517" s="67">
        <v>24.773956408986098</v>
      </c>
      <c r="AC517" s="66">
        <v>7.4663650369984694E-2</v>
      </c>
      <c r="AD517" s="67">
        <v>31.7523302972259</v>
      </c>
      <c r="AE517" s="66">
        <v>0.14198824318373199</v>
      </c>
      <c r="AF517" s="68">
        <v>31.146511930099201</v>
      </c>
      <c r="AG517" s="66">
        <v>1.1025141884601899E-3</v>
      </c>
      <c r="AH517" s="67">
        <v>-1.7312543170191901</v>
      </c>
      <c r="AI517" s="66">
        <v>-3.2346474164114597E-2</v>
      </c>
      <c r="AJ517" s="67">
        <v>10.456095064553701</v>
      </c>
      <c r="AK517" s="66">
        <v>0.74038063729880399</v>
      </c>
      <c r="AL517" s="66">
        <v>5.7847383477564997E-2</v>
      </c>
      <c r="AM517" s="67">
        <v>92.867197584011606</v>
      </c>
      <c r="AN517" s="11"/>
      <c r="AO517" s="69">
        <v>2.83289337367023E-2</v>
      </c>
      <c r="AP517" s="69">
        <v>-4.8848034289258102E-2</v>
      </c>
      <c r="AQ517" s="69">
        <v>6.4921544057142497E-2</v>
      </c>
      <c r="AR517" s="69">
        <v>-0.11561800063733201</v>
      </c>
      <c r="AS517" s="70">
        <v>7</v>
      </c>
      <c r="AT517" s="70">
        <v>5</v>
      </c>
      <c r="AU517" s="70">
        <v>7</v>
      </c>
      <c r="AV517" s="71">
        <v>5</v>
      </c>
      <c r="AW517" s="11"/>
      <c r="AX517" s="72">
        <v>0.149973975544999</v>
      </c>
      <c r="AY517" s="73">
        <v>0.308380523273172</v>
      </c>
      <c r="AZ517" s="73">
        <v>0.79414690245266695</v>
      </c>
      <c r="BA517" s="73">
        <v>0.41060470811544297</v>
      </c>
      <c r="BB517" s="64">
        <v>1.5394944771305701E-2</v>
      </c>
      <c r="BC517" s="74">
        <v>-23.6040678004792</v>
      </c>
      <c r="BD517" s="61">
        <v>43874</v>
      </c>
      <c r="BE517" s="61">
        <v>43913</v>
      </c>
      <c r="BF517" s="70"/>
      <c r="BG517" s="61"/>
      <c r="BH517" s="11"/>
    </row>
    <row r="518" spans="1:60" x14ac:dyDescent="0.3">
      <c r="A518" s="11"/>
      <c r="B518" s="56" t="s">
        <v>1741</v>
      </c>
      <c r="C518" s="56" t="s">
        <v>1664</v>
      </c>
      <c r="D518" s="56" t="s">
        <v>1646</v>
      </c>
      <c r="E518" s="57" t="s">
        <v>1367</v>
      </c>
      <c r="F518" s="57" t="s">
        <v>1354</v>
      </c>
      <c r="G518" s="58" t="s">
        <v>111</v>
      </c>
      <c r="H518" s="59" t="s">
        <v>186</v>
      </c>
      <c r="I518" s="60" t="s">
        <v>29</v>
      </c>
      <c r="J518" s="60" t="s">
        <v>1665</v>
      </c>
      <c r="K518" s="11"/>
      <c r="L518" s="61">
        <v>44021</v>
      </c>
      <c r="M518" s="62">
        <v>1881.96189999953</v>
      </c>
      <c r="N518" s="63">
        <v>1881.96189999953</v>
      </c>
      <c r="O518" s="63">
        <v>2048.4721999988001</v>
      </c>
      <c r="P518" s="64">
        <f t="shared" si="7"/>
        <v>0.91871488419546643</v>
      </c>
      <c r="Q518" s="61">
        <v>43874</v>
      </c>
      <c r="R518" s="65">
        <v>331926.70400000003</v>
      </c>
      <c r="S518" s="65">
        <v>303033.43717236299</v>
      </c>
      <c r="T518" s="11"/>
      <c r="U518" s="66">
        <v>-8.7805805542302603E-3</v>
      </c>
      <c r="V518" s="67">
        <v>2.7841526984957499</v>
      </c>
      <c r="W518" s="66">
        <v>2.1070282362415999E-2</v>
      </c>
      <c r="X518" s="67">
        <v>4.3854067848806197</v>
      </c>
      <c r="Y518" s="66">
        <v>-6.3288860387765503E-2</v>
      </c>
      <c r="Z518" s="67">
        <v>11.355051573453199</v>
      </c>
      <c r="AA518" s="66">
        <v>3.9327926693658803E-2</v>
      </c>
      <c r="AB518" s="67">
        <v>24.1579808206588</v>
      </c>
      <c r="AC518" s="66">
        <v>6.2046677614489502E-2</v>
      </c>
      <c r="AD518" s="67">
        <v>30.490633021690901</v>
      </c>
      <c r="AE518" s="66">
        <v>0.121904550815088</v>
      </c>
      <c r="AF518" s="68">
        <v>29.138142693234801</v>
      </c>
      <c r="AG518" s="66">
        <v>9.5736436196602903E-4</v>
      </c>
      <c r="AH518" s="67">
        <v>-1.7457692996686101</v>
      </c>
      <c r="AI518" s="66">
        <v>-3.5321876601301497E-2</v>
      </c>
      <c r="AJ518" s="67">
        <v>10.158554820838599</v>
      </c>
      <c r="AK518" s="66">
        <v>0.64533047157572598</v>
      </c>
      <c r="AL518" s="66">
        <v>5.1834859692462501E-2</v>
      </c>
      <c r="AM518" s="67">
        <v>83.362181011703797</v>
      </c>
      <c r="AN518" s="11"/>
      <c r="AO518" s="69">
        <v>2.8312370115600099E-2</v>
      </c>
      <c r="AP518" s="69">
        <v>-4.8863355714274803E-2</v>
      </c>
      <c r="AQ518" s="69">
        <v>6.4406466028231094E-2</v>
      </c>
      <c r="AR518" s="69">
        <v>-0.116059785194084</v>
      </c>
      <c r="AS518" s="70">
        <v>7</v>
      </c>
      <c r="AT518" s="70">
        <v>5</v>
      </c>
      <c r="AU518" s="70">
        <v>7</v>
      </c>
      <c r="AV518" s="71">
        <v>5</v>
      </c>
      <c r="AW518" s="11"/>
      <c r="AX518" s="72">
        <v>0.14997680059575899</v>
      </c>
      <c r="AY518" s="73">
        <v>0.26939308201281198</v>
      </c>
      <c r="AZ518" s="73">
        <v>0.76925920091434796</v>
      </c>
      <c r="BA518" s="73">
        <v>0.35822447953296399</v>
      </c>
      <c r="BB518" s="64">
        <v>1.53948125181705E-2</v>
      </c>
      <c r="BC518" s="74">
        <v>-23.652085686044298</v>
      </c>
      <c r="BD518" s="61">
        <v>43874</v>
      </c>
      <c r="BE518" s="61">
        <v>43913</v>
      </c>
      <c r="BF518" s="70"/>
      <c r="BG518" s="61"/>
      <c r="BH518" s="11"/>
    </row>
    <row r="519" spans="1:60" x14ac:dyDescent="0.3">
      <c r="A519" s="11"/>
      <c r="B519" s="56" t="s">
        <v>1744</v>
      </c>
      <c r="C519" s="56" t="s">
        <v>1667</v>
      </c>
      <c r="D519" s="56" t="s">
        <v>1646</v>
      </c>
      <c r="E519" s="57" t="s">
        <v>697</v>
      </c>
      <c r="F519" s="57" t="s">
        <v>1354</v>
      </c>
      <c r="G519" s="58" t="s">
        <v>111</v>
      </c>
      <c r="H519" s="59" t="s">
        <v>186</v>
      </c>
      <c r="I519" s="60" t="s">
        <v>29</v>
      </c>
      <c r="J519" s="60" t="s">
        <v>1668</v>
      </c>
      <c r="K519" s="11"/>
      <c r="L519" s="61">
        <v>44021</v>
      </c>
      <c r="M519" s="62">
        <v>1556.4473000001201</v>
      </c>
      <c r="N519" s="63">
        <v>1556.4473000001201</v>
      </c>
      <c r="O519" s="63">
        <v>1702.2063999995601</v>
      </c>
      <c r="P519" s="64">
        <f t="shared" ref="P519:P582" si="8">IFERROR(N519/O519,"")</f>
        <v>0.91437048997144077</v>
      </c>
      <c r="Q519" s="61">
        <v>43874</v>
      </c>
      <c r="R519" s="65">
        <v>1749717.551</v>
      </c>
      <c r="S519" s="65">
        <v>1713334.9584023401</v>
      </c>
      <c r="T519" s="11"/>
      <c r="U519" s="66">
        <v>-8.8125375923482404E-3</v>
      </c>
      <c r="V519" s="67">
        <v>2.7809569946839501</v>
      </c>
      <c r="W519" s="66">
        <v>2.0082911003555599E-2</v>
      </c>
      <c r="X519" s="67">
        <v>4.2866696489945797</v>
      </c>
      <c r="Y519" s="66">
        <v>-6.8769888030146803E-2</v>
      </c>
      <c r="Z519" s="67">
        <v>10.8069488092151</v>
      </c>
      <c r="AA519" s="66">
        <v>2.71180895178986E-2</v>
      </c>
      <c r="AB519" s="67">
        <v>22.936997103097401</v>
      </c>
      <c r="AC519" s="66">
        <v>3.7257221776599202E-2</v>
      </c>
      <c r="AD519" s="67">
        <v>28.0116874378873</v>
      </c>
      <c r="AE519" s="66">
        <v>8.1165903770015604E-2</v>
      </c>
      <c r="AF519" s="68">
        <v>25.064277988712998</v>
      </c>
      <c r="AG519" s="66">
        <v>6.6689811683318101E-4</v>
      </c>
      <c r="AH519" s="67">
        <v>-1.7748159241818899</v>
      </c>
      <c r="AI519" s="66">
        <v>-4.1244808825504201E-2</v>
      </c>
      <c r="AJ519" s="67">
        <v>9.5662615984183503</v>
      </c>
      <c r="AK519" s="66">
        <v>0.38485047735041</v>
      </c>
      <c r="AL519" s="66">
        <v>3.3596422808841502E-2</v>
      </c>
      <c r="AM519" s="67">
        <v>57.314181589230401</v>
      </c>
      <c r="AN519" s="11"/>
      <c r="AO519" s="69">
        <v>2.8279218931857E-2</v>
      </c>
      <c r="AP519" s="69">
        <v>-4.8894022166714401E-2</v>
      </c>
      <c r="AQ519" s="69">
        <v>6.3377456137459404E-2</v>
      </c>
      <c r="AR519" s="69">
        <v>-0.116943040919141</v>
      </c>
      <c r="AS519" s="70">
        <v>7</v>
      </c>
      <c r="AT519" s="70">
        <v>5</v>
      </c>
      <c r="AU519" s="70">
        <v>7</v>
      </c>
      <c r="AV519" s="71">
        <v>5</v>
      </c>
      <c r="AW519" s="11"/>
      <c r="AX519" s="72">
        <v>0.14998332135772199</v>
      </c>
      <c r="AY519" s="73">
        <v>0.19209028824070601</v>
      </c>
      <c r="AZ519" s="73">
        <v>0.71990030813776695</v>
      </c>
      <c r="BA519" s="73">
        <v>0.25476349390555703</v>
      </c>
      <c r="BB519" s="64">
        <v>1.5394638138277499E-2</v>
      </c>
      <c r="BC519" s="74">
        <v>-23.748054289928401</v>
      </c>
      <c r="BD519" s="61">
        <v>43874</v>
      </c>
      <c r="BE519" s="61">
        <v>43913</v>
      </c>
      <c r="BF519" s="70"/>
      <c r="BG519" s="61"/>
      <c r="BH519" s="11"/>
    </row>
    <row r="520" spans="1:60" x14ac:dyDescent="0.3">
      <c r="A520" s="11"/>
      <c r="B520" s="56" t="s">
        <v>1747</v>
      </c>
      <c r="C520" s="56" t="s">
        <v>1670</v>
      </c>
      <c r="D520" s="56" t="s">
        <v>1671</v>
      </c>
      <c r="E520" s="57" t="s">
        <v>73</v>
      </c>
      <c r="F520" s="57" t="s">
        <v>1354</v>
      </c>
      <c r="G520" s="58" t="s">
        <v>111</v>
      </c>
      <c r="H520" s="59" t="s">
        <v>178</v>
      </c>
      <c r="I520" s="60" t="s">
        <v>29</v>
      </c>
      <c r="J520" s="60" t="s">
        <v>1577</v>
      </c>
      <c r="K520" s="11"/>
      <c r="L520" s="61">
        <v>44021</v>
      </c>
      <c r="M520" s="62">
        <v>2409.29230000079</v>
      </c>
      <c r="N520" s="63">
        <v>2409.29230000079</v>
      </c>
      <c r="O520" s="63">
        <v>2611.8902999982201</v>
      </c>
      <c r="P520" s="64">
        <f t="shared" si="8"/>
        <v>0.92243242375165291</v>
      </c>
      <c r="Q520" s="61">
        <v>43874</v>
      </c>
      <c r="R520" s="65">
        <v>4389595.034</v>
      </c>
      <c r="S520" s="65">
        <v>4319643.31530469</v>
      </c>
      <c r="T520" s="11"/>
      <c r="U520" s="66">
        <v>-8.1160761083083292E-3</v>
      </c>
      <c r="V520" s="67">
        <v>2.8506031430879402</v>
      </c>
      <c r="W520" s="66">
        <v>1.87859261895937E-2</v>
      </c>
      <c r="X520" s="67">
        <v>4.1569711675983898</v>
      </c>
      <c r="Y520" s="66">
        <v>-6.14640008562128E-2</v>
      </c>
      <c r="Z520" s="67">
        <v>11.5375375266012</v>
      </c>
      <c r="AA520" s="66">
        <v>1.80967669584788E-2</v>
      </c>
      <c r="AB520" s="67">
        <v>22.034864847140899</v>
      </c>
      <c r="AC520" s="66">
        <v>6.1055522188326002E-2</v>
      </c>
      <c r="AD520" s="67">
        <v>30.391517479059999</v>
      </c>
      <c r="AE520" s="66">
        <v>0.127860451762972</v>
      </c>
      <c r="AF520" s="68">
        <v>29.733732788008599</v>
      </c>
      <c r="AG520" s="66">
        <v>1.51814057608135E-3</v>
      </c>
      <c r="AH520" s="67">
        <v>-1.6896916782570801</v>
      </c>
      <c r="AI520" s="66">
        <v>-4.0204000226367498E-2</v>
      </c>
      <c r="AJ520" s="67">
        <v>9.6703424583247397</v>
      </c>
      <c r="AK520" s="66">
        <v>1.40929230000358</v>
      </c>
      <c r="AL520" s="66">
        <v>7.8256922575746998E-2</v>
      </c>
      <c r="AM520" s="67">
        <v>80.7431009302381</v>
      </c>
      <c r="AN520" s="11"/>
      <c r="AO520" s="69">
        <v>1.9899756276572599E-2</v>
      </c>
      <c r="AP520" s="69">
        <v>-4.1377987684463699E-2</v>
      </c>
      <c r="AQ520" s="69">
        <v>5.4914084321353598E-2</v>
      </c>
      <c r="AR520" s="69">
        <v>-0.108633501768054</v>
      </c>
      <c r="AS520" s="70">
        <v>7</v>
      </c>
      <c r="AT520" s="70">
        <v>5</v>
      </c>
      <c r="AU520" s="70">
        <v>7</v>
      </c>
      <c r="AV520" s="71">
        <v>5</v>
      </c>
      <c r="AW520" s="11"/>
      <c r="AX520" s="72">
        <v>0.11242667895785401</v>
      </c>
      <c r="AY520" s="73">
        <v>8.2965683273982904E-2</v>
      </c>
      <c r="AZ520" s="73">
        <v>0.625682291728481</v>
      </c>
      <c r="BA520" s="73">
        <v>0.10671460695346</v>
      </c>
      <c r="BB520" s="64">
        <v>1.1538662880520901E-2</v>
      </c>
      <c r="BC520" s="74">
        <v>-19.190032598184199</v>
      </c>
      <c r="BD520" s="61">
        <v>43874</v>
      </c>
      <c r="BE520" s="61">
        <v>43910</v>
      </c>
      <c r="BF520" s="70"/>
      <c r="BG520" s="61"/>
      <c r="BH520" s="11"/>
    </row>
    <row r="521" spans="1:60" x14ac:dyDescent="0.3">
      <c r="A521" s="11"/>
      <c r="B521" s="56" t="s">
        <v>1750</v>
      </c>
      <c r="C521" s="56" t="s">
        <v>1673</v>
      </c>
      <c r="D521" s="56" t="s">
        <v>1671</v>
      </c>
      <c r="E521" s="57" t="s">
        <v>690</v>
      </c>
      <c r="F521" s="57" t="s">
        <v>1354</v>
      </c>
      <c r="G521" s="58" t="s">
        <v>111</v>
      </c>
      <c r="H521" s="59" t="s">
        <v>178</v>
      </c>
      <c r="I521" s="60" t="s">
        <v>29</v>
      </c>
      <c r="J521" s="60" t="s">
        <v>1674</v>
      </c>
      <c r="K521" s="11"/>
      <c r="L521" s="61">
        <v>44021</v>
      </c>
      <c r="M521" s="62">
        <v>1865.1991000007799</v>
      </c>
      <c r="N521" s="63">
        <v>1865.1991000007799</v>
      </c>
      <c r="O521" s="63">
        <v>2039.4991999995</v>
      </c>
      <c r="P521" s="64">
        <f t="shared" si="8"/>
        <v>0.91453779437679472</v>
      </c>
      <c r="Q521" s="61">
        <v>43874</v>
      </c>
      <c r="R521" s="65">
        <v>1466710.115</v>
      </c>
      <c r="S521" s="65">
        <v>1552106.6472753901</v>
      </c>
      <c r="T521" s="11"/>
      <c r="U521" s="66">
        <v>-8.1741126405177108E-3</v>
      </c>
      <c r="V521" s="67">
        <v>2.8447994898669999</v>
      </c>
      <c r="W521" s="66">
        <v>1.70002480335825E-2</v>
      </c>
      <c r="X521" s="67">
        <v>3.9784033519936202</v>
      </c>
      <c r="Y521" s="66">
        <v>-7.1398820956383099E-2</v>
      </c>
      <c r="Z521" s="67">
        <v>10.5440555165842</v>
      </c>
      <c r="AA521" s="66">
        <v>-3.4881138435594E-3</v>
      </c>
      <c r="AB521" s="67">
        <v>19.876376766944301</v>
      </c>
      <c r="AC521" s="66">
        <v>1.6569347128097399E-2</v>
      </c>
      <c r="AD521" s="67">
        <v>25.942899973044401</v>
      </c>
      <c r="AE521" s="66">
        <v>5.7568627460568698E-2</v>
      </c>
      <c r="AF521" s="68">
        <v>22.704550357768301</v>
      </c>
      <c r="AG521" s="66">
        <v>9.9122436404286396E-4</v>
      </c>
      <c r="AH521" s="67">
        <v>-1.7423832994609301</v>
      </c>
      <c r="AI521" s="66">
        <v>-5.0863599028161802E-2</v>
      </c>
      <c r="AJ521" s="67">
        <v>8.6043825781525793</v>
      </c>
      <c r="AK521" s="66">
        <v>0.86519910000031797</v>
      </c>
      <c r="AL521" s="66">
        <v>5.4865592353962697E-2</v>
      </c>
      <c r="AM521" s="67">
        <v>26.333780929911899</v>
      </c>
      <c r="AN521" s="11"/>
      <c r="AO521" s="69">
        <v>1.98400783338002E-2</v>
      </c>
      <c r="AP521" s="69">
        <v>-4.1434025669368602E-2</v>
      </c>
      <c r="AQ521" s="69">
        <v>5.3065416153913199E-2</v>
      </c>
      <c r="AR521" s="69">
        <v>-0.11024781705782501</v>
      </c>
      <c r="AS521" s="70">
        <v>7</v>
      </c>
      <c r="AT521" s="70">
        <v>5</v>
      </c>
      <c r="AU521" s="70">
        <v>7</v>
      </c>
      <c r="AV521" s="71">
        <v>5</v>
      </c>
      <c r="AW521" s="11"/>
      <c r="AX521" s="72">
        <v>0.112440207971231</v>
      </c>
      <c r="AY521" s="73">
        <v>-9.7622034640267003E-2</v>
      </c>
      <c r="AZ521" s="73">
        <v>0.54182377385404801</v>
      </c>
      <c r="BA521" s="73">
        <v>-0.124843792451088</v>
      </c>
      <c r="BB521" s="64">
        <v>1.1539011862350901E-2</v>
      </c>
      <c r="BC521" s="74">
        <v>-19.3599683687207</v>
      </c>
      <c r="BD521" s="61">
        <v>43874</v>
      </c>
      <c r="BE521" s="61">
        <v>43910</v>
      </c>
      <c r="BF521" s="70"/>
      <c r="BG521" s="61"/>
      <c r="BH521" s="11"/>
    </row>
    <row r="522" spans="1:60" x14ac:dyDescent="0.3">
      <c r="A522" s="11"/>
      <c r="B522" s="56" t="s">
        <v>1753</v>
      </c>
      <c r="C522" s="56" t="s">
        <v>1676</v>
      </c>
      <c r="D522" s="56" t="s">
        <v>1671</v>
      </c>
      <c r="E522" s="57" t="s">
        <v>0</v>
      </c>
      <c r="F522" s="57" t="s">
        <v>1354</v>
      </c>
      <c r="G522" s="58" t="s">
        <v>111</v>
      </c>
      <c r="H522" s="59" t="s">
        <v>178</v>
      </c>
      <c r="I522" s="60" t="s">
        <v>29</v>
      </c>
      <c r="J522" s="60" t="s">
        <v>1677</v>
      </c>
      <c r="K522" s="11"/>
      <c r="L522" s="61">
        <v>44021</v>
      </c>
      <c r="M522" s="62">
        <v>1665.8648000005601</v>
      </c>
      <c r="N522" s="63">
        <v>1665.8648000005601</v>
      </c>
      <c r="O522" s="63">
        <v>1816.49640000053</v>
      </c>
      <c r="P522" s="64">
        <f t="shared" si="8"/>
        <v>0.91707575087959103</v>
      </c>
      <c r="Q522" s="61">
        <v>43874</v>
      </c>
      <c r="R522" s="65">
        <v>1734885.46</v>
      </c>
      <c r="S522" s="65">
        <v>1473870.9616289099</v>
      </c>
      <c r="T522" s="11"/>
      <c r="U522" s="66">
        <v>-8.1553985819482495E-3</v>
      </c>
      <c r="V522" s="67">
        <v>2.8466708957239502</v>
      </c>
      <c r="W522" s="66">
        <v>1.7575554702489199E-2</v>
      </c>
      <c r="X522" s="67">
        <v>4.0359340188879296</v>
      </c>
      <c r="Y522" s="66">
        <v>-6.8207176840587594E-2</v>
      </c>
      <c r="Z522" s="67">
        <v>10.863219928171</v>
      </c>
      <c r="AA522" s="66">
        <v>3.4211849888379198E-3</v>
      </c>
      <c r="AB522" s="67">
        <v>20.567306650191298</v>
      </c>
      <c r="AC522" s="66">
        <v>3.0705769018823E-2</v>
      </c>
      <c r="AD522" s="67">
        <v>27.3565421621315</v>
      </c>
      <c r="AE522" s="66">
        <v>7.9740861903701402E-2</v>
      </c>
      <c r="AF522" s="68">
        <v>24.921773802081599</v>
      </c>
      <c r="AG522" s="66">
        <v>1.1609842458710799E-3</v>
      </c>
      <c r="AH522" s="67">
        <v>-1.7254073112781001</v>
      </c>
      <c r="AI522" s="66">
        <v>-4.7439749390832703E-2</v>
      </c>
      <c r="AJ522" s="67">
        <v>8.9467675418854906</v>
      </c>
      <c r="AK522" s="66">
        <v>0.49117379044939302</v>
      </c>
      <c r="AL522" s="66">
        <v>4.13852121928358E-2</v>
      </c>
      <c r="AM522" s="67">
        <v>67.946512899128706</v>
      </c>
      <c r="AN522" s="11"/>
      <c r="AO522" s="69">
        <v>1.9859308133163701E-2</v>
      </c>
      <c r="AP522" s="69">
        <v>-4.1415964483385297E-2</v>
      </c>
      <c r="AQ522" s="69">
        <v>5.36609758364648E-2</v>
      </c>
      <c r="AR522" s="69">
        <v>-0.109727580921608</v>
      </c>
      <c r="AS522" s="70">
        <v>7</v>
      </c>
      <c r="AT522" s="70">
        <v>5</v>
      </c>
      <c r="AU522" s="70">
        <v>7</v>
      </c>
      <c r="AV522" s="71">
        <v>5</v>
      </c>
      <c r="AW522" s="11"/>
      <c r="AX522" s="72">
        <v>0.112435331444285</v>
      </c>
      <c r="AY522" s="73">
        <v>-3.98066991908195E-2</v>
      </c>
      <c r="AZ522" s="73">
        <v>0.56867793733181304</v>
      </c>
      <c r="BA522" s="73">
        <v>-5.1001574040128603E-2</v>
      </c>
      <c r="BB522" s="64">
        <v>1.1538845897848701E-2</v>
      </c>
      <c r="BC522" s="74">
        <v>-19.305202036222902</v>
      </c>
      <c r="BD522" s="61">
        <v>43874</v>
      </c>
      <c r="BE522" s="61">
        <v>43910</v>
      </c>
      <c r="BF522" s="70"/>
      <c r="BG522" s="61"/>
      <c r="BH522" s="11"/>
    </row>
    <row r="523" spans="1:60" x14ac:dyDescent="0.3">
      <c r="A523" s="11"/>
      <c r="B523" s="56" t="s">
        <v>1756</v>
      </c>
      <c r="C523" s="56" t="s">
        <v>1679</v>
      </c>
      <c r="D523" s="56" t="s">
        <v>1671</v>
      </c>
      <c r="E523" s="57" t="s">
        <v>48</v>
      </c>
      <c r="F523" s="57" t="s">
        <v>1354</v>
      </c>
      <c r="G523" s="58" t="s">
        <v>111</v>
      </c>
      <c r="H523" s="59" t="s">
        <v>178</v>
      </c>
      <c r="I523" s="60" t="s">
        <v>29</v>
      </c>
      <c r="J523" s="60" t="s">
        <v>1680</v>
      </c>
      <c r="K523" s="11"/>
      <c r="L523" s="61">
        <v>44021</v>
      </c>
      <c r="M523" s="62">
        <v>1000</v>
      </c>
      <c r="N523" s="63">
        <v>1000</v>
      </c>
      <c r="O523" s="63">
        <v>1000</v>
      </c>
      <c r="P523" s="64">
        <f t="shared" si="8"/>
        <v>1</v>
      </c>
      <c r="Q523" s="61">
        <v>44021</v>
      </c>
      <c r="R523" s="65">
        <v>0</v>
      </c>
      <c r="S523" s="65">
        <v>0</v>
      </c>
      <c r="T523" s="11"/>
      <c r="U523" s="66">
        <v>0</v>
      </c>
      <c r="V523" s="67">
        <v>3.66221075391877</v>
      </c>
      <c r="W523" s="66">
        <v>0</v>
      </c>
      <c r="X523" s="67">
        <v>2.27837854863537</v>
      </c>
      <c r="Y523" s="66">
        <v>0</v>
      </c>
      <c r="Z523" s="67">
        <v>17.6839376122225</v>
      </c>
      <c r="AA523" s="66">
        <v>0</v>
      </c>
      <c r="AB523" s="67">
        <v>20.225188151293001</v>
      </c>
      <c r="AC523" s="66">
        <v>0</v>
      </c>
      <c r="AD523" s="67">
        <v>24.2859652602347</v>
      </c>
      <c r="AE523" s="66">
        <v>0</v>
      </c>
      <c r="AF523" s="68">
        <v>16.947687611711402</v>
      </c>
      <c r="AG523" s="66">
        <v>0</v>
      </c>
      <c r="AH523" s="67">
        <v>-1.84150573586521</v>
      </c>
      <c r="AI523" s="66">
        <v>0</v>
      </c>
      <c r="AJ523" s="67">
        <v>13.6907424809615</v>
      </c>
      <c r="AK523" s="66">
        <v>0</v>
      </c>
      <c r="AL523" s="66">
        <v>0</v>
      </c>
      <c r="AM523" s="67">
        <v>-60.186129070119897</v>
      </c>
      <c r="AN523" s="11"/>
      <c r="AO523" s="69">
        <v>0</v>
      </c>
      <c r="AP523" s="69">
        <v>0</v>
      </c>
      <c r="AQ523" s="69">
        <v>0</v>
      </c>
      <c r="AR523" s="69">
        <v>0</v>
      </c>
      <c r="AS523" s="70">
        <v>0</v>
      </c>
      <c r="AT523" s="70">
        <v>0</v>
      </c>
      <c r="AU523" s="70">
        <v>7</v>
      </c>
      <c r="AV523" s="71">
        <v>5</v>
      </c>
      <c r="AW523" s="11"/>
      <c r="AX523" s="72">
        <v>0</v>
      </c>
      <c r="AY523" s="73">
        <v>-114.986466212431</v>
      </c>
      <c r="AZ523" s="73">
        <v>0.42543970922542901</v>
      </c>
      <c r="BA523" s="73">
        <v>-15.9635556657158</v>
      </c>
      <c r="BB523" s="64">
        <v>0</v>
      </c>
      <c r="BC523" s="74">
        <v>0</v>
      </c>
      <c r="BD523" s="61">
        <v>43656</v>
      </c>
      <c r="BE523" s="61"/>
      <c r="BF523" s="70"/>
      <c r="BG523" s="61"/>
      <c r="BH523" s="11"/>
    </row>
    <row r="524" spans="1:60" x14ac:dyDescent="0.3">
      <c r="A524" s="11"/>
      <c r="B524" s="56" t="s">
        <v>1759</v>
      </c>
      <c r="C524" s="56" t="s">
        <v>1682</v>
      </c>
      <c r="D524" s="56" t="s">
        <v>1671</v>
      </c>
      <c r="E524" s="57" t="s">
        <v>79</v>
      </c>
      <c r="F524" s="57" t="s">
        <v>1354</v>
      </c>
      <c r="G524" s="58" t="s">
        <v>111</v>
      </c>
      <c r="H524" s="59" t="s">
        <v>178</v>
      </c>
      <c r="I524" s="60" t="s">
        <v>29</v>
      </c>
      <c r="J524" s="60" t="s">
        <v>1683</v>
      </c>
      <c r="K524" s="11"/>
      <c r="L524" s="61">
        <v>44021</v>
      </c>
      <c r="M524" s="62">
        <v>1673.36510000005</v>
      </c>
      <c r="N524" s="63">
        <v>1673.36510000005</v>
      </c>
      <c r="O524" s="63">
        <v>1814.0788000002501</v>
      </c>
      <c r="P524" s="64">
        <f t="shared" si="8"/>
        <v>0.92243242134785952</v>
      </c>
      <c r="Q524" s="61">
        <v>43874</v>
      </c>
      <c r="R524" s="65">
        <v>1252617.754</v>
      </c>
      <c r="S524" s="65">
        <v>1193457.18483984</v>
      </c>
      <c r="T524" s="11"/>
      <c r="U524" s="66">
        <v>-8.11608425374288E-3</v>
      </c>
      <c r="V524" s="67">
        <v>2.8506023285444799</v>
      </c>
      <c r="W524" s="66">
        <v>1.87857688233635E-2</v>
      </c>
      <c r="X524" s="67">
        <v>4.1569554309753602</v>
      </c>
      <c r="Y524" s="66">
        <v>-6.1464056868353503E-2</v>
      </c>
      <c r="Z524" s="67">
        <v>11.537531925394401</v>
      </c>
      <c r="AA524" s="66">
        <v>1.8096752115525298E-2</v>
      </c>
      <c r="AB524" s="67">
        <v>22.034863362845499</v>
      </c>
      <c r="AC524" s="66">
        <v>6.1055863276124001E-2</v>
      </c>
      <c r="AD524" s="67">
        <v>30.391551587847101</v>
      </c>
      <c r="AE524" s="66">
        <v>0.12786033543670799</v>
      </c>
      <c r="AF524" s="68">
        <v>29.733721155382199</v>
      </c>
      <c r="AG524" s="66">
        <v>1.51810903844307E-3</v>
      </c>
      <c r="AH524" s="67">
        <v>-1.6896948320209</v>
      </c>
      <c r="AI524" s="66">
        <v>-4.0204093092179399E-2</v>
      </c>
      <c r="AJ524" s="67">
        <v>9.6703331717435503</v>
      </c>
      <c r="AK524" s="66">
        <v>0.67336509999935501</v>
      </c>
      <c r="AL524" s="66">
        <v>6.5829879242301104E-2</v>
      </c>
      <c r="AM524" s="67">
        <v>71.563928747666097</v>
      </c>
      <c r="AN524" s="11"/>
      <c r="AO524" s="69">
        <v>1.9899771034033599E-2</v>
      </c>
      <c r="AP524" s="69">
        <v>-4.1378007876119199E-2</v>
      </c>
      <c r="AQ524" s="69">
        <v>5.4914288633881397E-2</v>
      </c>
      <c r="AR524" s="69">
        <v>-0.10863364333184999</v>
      </c>
      <c r="AS524" s="70">
        <v>7</v>
      </c>
      <c r="AT524" s="70">
        <v>5</v>
      </c>
      <c r="AU524" s="70">
        <v>7</v>
      </c>
      <c r="AV524" s="71">
        <v>5</v>
      </c>
      <c r="AW524" s="11"/>
      <c r="AX524" s="72">
        <v>0.112426709254505</v>
      </c>
      <c r="AY524" s="73">
        <v>8.2964733762992196E-2</v>
      </c>
      <c r="AZ524" s="73">
        <v>0.62568182379709503</v>
      </c>
      <c r="BA524" s="73">
        <v>0.106713365098926</v>
      </c>
      <c r="BB524" s="64">
        <v>1.15386659337673E-2</v>
      </c>
      <c r="BC524" s="74">
        <v>-19.1900484146609</v>
      </c>
      <c r="BD524" s="61">
        <v>43874</v>
      </c>
      <c r="BE524" s="61">
        <v>43910</v>
      </c>
      <c r="BF524" s="70"/>
      <c r="BG524" s="61"/>
      <c r="BH524" s="11"/>
    </row>
    <row r="525" spans="1:60" x14ac:dyDescent="0.3">
      <c r="A525" s="11"/>
      <c r="B525" s="56" t="s">
        <v>1762</v>
      </c>
      <c r="C525" s="56" t="s">
        <v>1685</v>
      </c>
      <c r="D525" s="56" t="s">
        <v>1671</v>
      </c>
      <c r="E525" s="57" t="s">
        <v>1360</v>
      </c>
      <c r="F525" s="57" t="s">
        <v>1354</v>
      </c>
      <c r="G525" s="58" t="s">
        <v>111</v>
      </c>
      <c r="H525" s="59" t="s">
        <v>178</v>
      </c>
      <c r="I525" s="60" t="s">
        <v>29</v>
      </c>
      <c r="J525" s="60" t="s">
        <v>1686</v>
      </c>
      <c r="K525" s="11"/>
      <c r="L525" s="61">
        <v>44021</v>
      </c>
      <c r="M525" s="62">
        <v>1600.7524999994801</v>
      </c>
      <c r="N525" s="63">
        <v>1600.7524999994801</v>
      </c>
      <c r="O525" s="63">
        <v>1743.8842999991</v>
      </c>
      <c r="P525" s="64">
        <f t="shared" si="8"/>
        <v>0.91792356866811986</v>
      </c>
      <c r="Q525" s="61">
        <v>43874</v>
      </c>
      <c r="R525" s="65">
        <v>525087.848</v>
      </c>
      <c r="S525" s="65">
        <v>498652.82527197298</v>
      </c>
      <c r="T525" s="11"/>
      <c r="U525" s="66">
        <v>-8.1491810706211306E-3</v>
      </c>
      <c r="V525" s="67">
        <v>2.8472926468566602</v>
      </c>
      <c r="W525" s="66">
        <v>1.7767461336916299E-2</v>
      </c>
      <c r="X525" s="67">
        <v>4.0551246823306402</v>
      </c>
      <c r="Y525" s="66">
        <v>-6.7140433680833694E-2</v>
      </c>
      <c r="Z525" s="67">
        <v>10.969894244146399</v>
      </c>
      <c r="AA525" s="66">
        <v>5.7347050969838199E-3</v>
      </c>
      <c r="AB525" s="67">
        <v>20.7986586609914</v>
      </c>
      <c r="AC525" s="66">
        <v>3.5460730952763697E-2</v>
      </c>
      <c r="AD525" s="67">
        <v>27.832038355525601</v>
      </c>
      <c r="AE525" s="66">
        <v>4.6620657927633098E-2</v>
      </c>
      <c r="AF525" s="68">
        <v>21.609753404481999</v>
      </c>
      <c r="AG525" s="66">
        <v>1.21765890617098E-3</v>
      </c>
      <c r="AH525" s="67">
        <v>-1.7197398452481101</v>
      </c>
      <c r="AI525" s="66">
        <v>-4.6295198507359601E-2</v>
      </c>
      <c r="AJ525" s="67">
        <v>9.0612226302328107</v>
      </c>
      <c r="AK525" s="66">
        <v>0.60075249999878</v>
      </c>
      <c r="AL525" s="66">
        <v>4.1136199795801097E-2</v>
      </c>
      <c r="AM525" s="67">
        <v>-0.110879070241936</v>
      </c>
      <c r="AN525" s="11"/>
      <c r="AO525" s="69">
        <v>1.9865746397044901E-2</v>
      </c>
      <c r="AP525" s="69">
        <v>-4.1409921246668098E-2</v>
      </c>
      <c r="AQ525" s="69">
        <v>5.3859677171203699E-2</v>
      </c>
      <c r="AR525" s="69">
        <v>-0.10955405789995</v>
      </c>
      <c r="AS525" s="70">
        <v>7</v>
      </c>
      <c r="AT525" s="70">
        <v>5</v>
      </c>
      <c r="AU525" s="70">
        <v>7</v>
      </c>
      <c r="AV525" s="71">
        <v>5</v>
      </c>
      <c r="AW525" s="11"/>
      <c r="AX525" s="72">
        <v>0.112433782792214</v>
      </c>
      <c r="AY525" s="73">
        <v>-2.0449369724445901E-2</v>
      </c>
      <c r="AZ525" s="73">
        <v>0.57766742563762796</v>
      </c>
      <c r="BA525" s="73">
        <v>-2.6216626550194602E-2</v>
      </c>
      <c r="BB525" s="64">
        <v>1.1538798707224501E-2</v>
      </c>
      <c r="BC525" s="74">
        <v>-19.286944667052001</v>
      </c>
      <c r="BD525" s="61">
        <v>43874</v>
      </c>
      <c r="BE525" s="61">
        <v>43910</v>
      </c>
      <c r="BF525" s="70"/>
      <c r="BG525" s="61"/>
      <c r="BH525" s="11"/>
    </row>
    <row r="526" spans="1:60" x14ac:dyDescent="0.3">
      <c r="A526" s="11"/>
      <c r="B526" s="56" t="s">
        <v>1764</v>
      </c>
      <c r="C526" s="56" t="s">
        <v>1688</v>
      </c>
      <c r="D526" s="56" t="s">
        <v>1671</v>
      </c>
      <c r="E526" s="57" t="s">
        <v>1367</v>
      </c>
      <c r="F526" s="57" t="s">
        <v>1354</v>
      </c>
      <c r="G526" s="58" t="s">
        <v>111</v>
      </c>
      <c r="H526" s="59" t="s">
        <v>178</v>
      </c>
      <c r="I526" s="60" t="s">
        <v>29</v>
      </c>
      <c r="J526" s="60" t="s">
        <v>1689</v>
      </c>
      <c r="K526" s="11"/>
      <c r="L526" s="61">
        <v>44021</v>
      </c>
      <c r="M526" s="62">
        <v>1917.3964000009</v>
      </c>
      <c r="N526" s="63">
        <v>1917.3964000009</v>
      </c>
      <c r="O526" s="63">
        <v>2093.4611000008899</v>
      </c>
      <c r="P526" s="64">
        <f t="shared" si="8"/>
        <v>0.91589779241662761</v>
      </c>
      <c r="Q526" s="61">
        <v>43874</v>
      </c>
      <c r="R526" s="65">
        <v>308083.00199999998</v>
      </c>
      <c r="S526" s="65">
        <v>311238.04679296899</v>
      </c>
      <c r="T526" s="11"/>
      <c r="U526" s="66">
        <v>-8.1640655098453897E-3</v>
      </c>
      <c r="V526" s="67">
        <v>2.8458042029342301</v>
      </c>
      <c r="W526" s="66">
        <v>1.7308712018348198E-2</v>
      </c>
      <c r="X526" s="67">
        <v>4.0092497504738303</v>
      </c>
      <c r="Y526" s="66">
        <v>-6.9688849295780494E-2</v>
      </c>
      <c r="Z526" s="67">
        <v>10.715052682644499</v>
      </c>
      <c r="AA526" s="66">
        <v>2.10694617635454E-4</v>
      </c>
      <c r="AB526" s="67">
        <v>20.246257613063801</v>
      </c>
      <c r="AC526" s="66">
        <v>2.4124878735165101E-2</v>
      </c>
      <c r="AD526" s="67">
        <v>26.698453133751201</v>
      </c>
      <c r="AE526" s="66">
        <v>6.9400985967149595E-2</v>
      </c>
      <c r="AF526" s="68">
        <v>23.887786208419101</v>
      </c>
      <c r="AG526" s="66">
        <v>1.0822714812093201E-3</v>
      </c>
      <c r="AH526" s="67">
        <v>-1.73327858774428</v>
      </c>
      <c r="AI526" s="66">
        <v>-4.9029245703422902E-2</v>
      </c>
      <c r="AJ526" s="67">
        <v>8.7878179106192</v>
      </c>
      <c r="AK526" s="66">
        <v>0.91739640000043399</v>
      </c>
      <c r="AL526" s="66">
        <v>5.7363244697626201E-2</v>
      </c>
      <c r="AM526" s="67">
        <v>31.553510929923501</v>
      </c>
      <c r="AN526" s="11"/>
      <c r="AO526" s="69">
        <v>1.9850412722007601E-2</v>
      </c>
      <c r="AP526" s="69">
        <v>-4.1424361218596502E-2</v>
      </c>
      <c r="AQ526" s="69">
        <v>5.3384783770525197E-2</v>
      </c>
      <c r="AR526" s="69">
        <v>-0.109968956141529</v>
      </c>
      <c r="AS526" s="70">
        <v>7</v>
      </c>
      <c r="AT526" s="70">
        <v>5</v>
      </c>
      <c r="AU526" s="70">
        <v>7</v>
      </c>
      <c r="AV526" s="71">
        <v>5</v>
      </c>
      <c r="AW526" s="11"/>
      <c r="AX526" s="72">
        <v>0.112437533073535</v>
      </c>
      <c r="AY526" s="73">
        <v>-6.6670963795104399E-2</v>
      </c>
      <c r="AZ526" s="73">
        <v>0.55620090315915105</v>
      </c>
      <c r="BA526" s="73">
        <v>-8.5347185539262696E-2</v>
      </c>
      <c r="BB526" s="64">
        <v>1.1538916522440599E-2</v>
      </c>
      <c r="BC526" s="74">
        <v>-19.3306051877444</v>
      </c>
      <c r="BD526" s="61">
        <v>43874</v>
      </c>
      <c r="BE526" s="61">
        <v>43910</v>
      </c>
      <c r="BF526" s="70"/>
      <c r="BG526" s="61"/>
      <c r="BH526" s="11"/>
    </row>
    <row r="527" spans="1:60" x14ac:dyDescent="0.3">
      <c r="A527" s="11"/>
      <c r="B527" s="56" t="s">
        <v>1766</v>
      </c>
      <c r="C527" s="56" t="s">
        <v>1691</v>
      </c>
      <c r="D527" s="56" t="s">
        <v>1671</v>
      </c>
      <c r="E527" s="57" t="s">
        <v>697</v>
      </c>
      <c r="F527" s="57" t="s">
        <v>1354</v>
      </c>
      <c r="G527" s="58" t="s">
        <v>111</v>
      </c>
      <c r="H527" s="59" t="s">
        <v>178</v>
      </c>
      <c r="I527" s="60" t="s">
        <v>29</v>
      </c>
      <c r="J527" s="60" t="s">
        <v>1692</v>
      </c>
      <c r="K527" s="11"/>
      <c r="L527" s="61">
        <v>44021</v>
      </c>
      <c r="M527" s="62">
        <v>1589.05409999937</v>
      </c>
      <c r="N527" s="63">
        <v>1589.05409999937</v>
      </c>
      <c r="O527" s="63">
        <v>1741.81149999984</v>
      </c>
      <c r="P527" s="64">
        <f t="shared" si="8"/>
        <v>0.91229969488633877</v>
      </c>
      <c r="Q527" s="61">
        <v>43874</v>
      </c>
      <c r="R527" s="65">
        <v>2224651.469</v>
      </c>
      <c r="S527" s="65">
        <v>1520613.1663105499</v>
      </c>
      <c r="T527" s="11"/>
      <c r="U527" s="66">
        <v>-8.1906061686822795E-3</v>
      </c>
      <c r="V527" s="67">
        <v>2.8431501370505399</v>
      </c>
      <c r="W527" s="66">
        <v>1.6492005295731402E-2</v>
      </c>
      <c r="X527" s="67">
        <v>3.92757907820851</v>
      </c>
      <c r="Y527" s="66">
        <v>-7.4211564177894596E-2</v>
      </c>
      <c r="Z527" s="67">
        <v>10.262781194440301</v>
      </c>
      <c r="AA527" s="66">
        <v>-9.5569205213905696E-3</v>
      </c>
      <c r="AB527" s="67">
        <v>19.269496099150299</v>
      </c>
      <c r="AC527" s="66">
        <v>2.7530914067028802E-3</v>
      </c>
      <c r="AD527" s="67">
        <v>24.5612744009122</v>
      </c>
      <c r="AE527" s="66">
        <v>3.29532056257449E-2</v>
      </c>
      <c r="AF527" s="68">
        <v>20.243008174293202</v>
      </c>
      <c r="AG527" s="66">
        <v>8.41144015794271E-4</v>
      </c>
      <c r="AH527" s="67">
        <v>-1.7573913342857801</v>
      </c>
      <c r="AI527" s="66">
        <v>-5.3880476247286403E-2</v>
      </c>
      <c r="AJ527" s="67">
        <v>8.3026948562328506</v>
      </c>
      <c r="AK527" s="66">
        <v>0.58905409999890301</v>
      </c>
      <c r="AL527" s="66">
        <v>4.0482059876012499E-2</v>
      </c>
      <c r="AM527" s="67">
        <v>-1.28071907022968</v>
      </c>
      <c r="AN527" s="11"/>
      <c r="AO527" s="69">
        <v>1.9823073873340001E-2</v>
      </c>
      <c r="AP527" s="69">
        <v>-4.1449998508178397E-2</v>
      </c>
      <c r="AQ527" s="69">
        <v>5.2538719450240003E-2</v>
      </c>
      <c r="AR527" s="69">
        <v>-0.110707439886901</v>
      </c>
      <c r="AS527" s="70">
        <v>7</v>
      </c>
      <c r="AT527" s="70">
        <v>5</v>
      </c>
      <c r="AU527" s="70">
        <v>7</v>
      </c>
      <c r="AV527" s="71">
        <v>5</v>
      </c>
      <c r="AW527" s="11"/>
      <c r="AX527" s="72">
        <v>0.112444964904134</v>
      </c>
      <c r="AY527" s="73">
        <v>-0.148412756253265</v>
      </c>
      <c r="AZ527" s="73">
        <v>0.518227150421808</v>
      </c>
      <c r="BA527" s="73">
        <v>-0.18948532789022501</v>
      </c>
      <c r="BB527" s="64">
        <v>1.15392049424372E-2</v>
      </c>
      <c r="BC527" s="74">
        <v>-19.408328627934701</v>
      </c>
      <c r="BD527" s="61">
        <v>43874</v>
      </c>
      <c r="BE527" s="61">
        <v>43910</v>
      </c>
      <c r="BF527" s="70"/>
      <c r="BG527" s="61"/>
      <c r="BH527" s="11"/>
    </row>
    <row r="528" spans="1:60" x14ac:dyDescent="0.3">
      <c r="A528" s="11"/>
      <c r="B528" s="56" t="s">
        <v>1770</v>
      </c>
      <c r="C528" s="56" t="s">
        <v>1694</v>
      </c>
      <c r="D528" s="56" t="s">
        <v>1695</v>
      </c>
      <c r="E528" s="57" t="s">
        <v>73</v>
      </c>
      <c r="F528" s="57" t="s">
        <v>1354</v>
      </c>
      <c r="G528" s="58" t="s">
        <v>200</v>
      </c>
      <c r="H528" s="59" t="s">
        <v>201</v>
      </c>
      <c r="I528" s="60" t="s">
        <v>29</v>
      </c>
      <c r="J528" s="60" t="s">
        <v>1696</v>
      </c>
      <c r="K528" s="11"/>
      <c r="L528" s="61">
        <v>44021</v>
      </c>
      <c r="M528" s="62">
        <v>3138.2419000007199</v>
      </c>
      <c r="N528" s="63">
        <v>3138.2419000007199</v>
      </c>
      <c r="O528" s="63">
        <v>3166.2056999988899</v>
      </c>
      <c r="P528" s="64">
        <f t="shared" si="8"/>
        <v>0.9911680406619886</v>
      </c>
      <c r="Q528" s="61">
        <v>43747</v>
      </c>
      <c r="R528" s="65">
        <v>6376485.5199999996</v>
      </c>
      <c r="S528" s="65">
        <v>6840452.9608671898</v>
      </c>
      <c r="T528" s="11"/>
      <c r="U528" s="66">
        <v>-1.9773191543208698E-3</v>
      </c>
      <c r="V528" s="67">
        <v>3.4644788384866798</v>
      </c>
      <c r="W528" s="66">
        <v>6.1787695649400103E-3</v>
      </c>
      <c r="X528" s="67">
        <v>2.8962555051293699</v>
      </c>
      <c r="Y528" s="66">
        <v>9.8736989311873895E-3</v>
      </c>
      <c r="Z528" s="67">
        <v>18.671307505341201</v>
      </c>
      <c r="AA528" s="66">
        <v>2.0411700807017E-2</v>
      </c>
      <c r="AB528" s="67">
        <v>22.2663582320092</v>
      </c>
      <c r="AC528" s="66">
        <v>7.7966523784198202E-2</v>
      </c>
      <c r="AD528" s="67">
        <v>32.082617638632698</v>
      </c>
      <c r="AE528" s="66">
        <v>0.11128982368245501</v>
      </c>
      <c r="AF528" s="68">
        <v>28.0766699799569</v>
      </c>
      <c r="AG528" s="66">
        <v>1.0638274452503501E-3</v>
      </c>
      <c r="AH528" s="67">
        <v>-1.73512299134018</v>
      </c>
      <c r="AI528" s="66">
        <v>1.25629108661087E-2</v>
      </c>
      <c r="AJ528" s="67">
        <v>14.947033567572401</v>
      </c>
      <c r="AK528" s="66">
        <v>1.2293399872141899</v>
      </c>
      <c r="AL528" s="66">
        <v>5.1174960392018E-2</v>
      </c>
      <c r="AM528" s="67">
        <v>-1.58860460657161</v>
      </c>
      <c r="AN528" s="11"/>
      <c r="AO528" s="69">
        <v>1.90305185205943E-2</v>
      </c>
      <c r="AP528" s="69">
        <v>-2.5576841651854899E-2</v>
      </c>
      <c r="AQ528" s="69">
        <v>1.7148602833913201E-2</v>
      </c>
      <c r="AR528" s="69">
        <v>-1.7443635876588801E-2</v>
      </c>
      <c r="AS528" s="70">
        <v>7</v>
      </c>
      <c r="AT528" s="70">
        <v>5</v>
      </c>
      <c r="AU528" s="70">
        <v>7</v>
      </c>
      <c r="AV528" s="71">
        <v>5</v>
      </c>
      <c r="AW528" s="11"/>
      <c r="AX528" s="72">
        <v>4.1909179662980002E-2</v>
      </c>
      <c r="AY528" s="73">
        <v>-0.16036442208292101</v>
      </c>
      <c r="AZ528" s="73">
        <v>0.498762361424269</v>
      </c>
      <c r="BA528" s="73">
        <v>-0.208070280940092</v>
      </c>
      <c r="BB528" s="64">
        <v>4.3158351745068999E-3</v>
      </c>
      <c r="BC528" s="74">
        <v>-6.0895601318116004</v>
      </c>
      <c r="BD528" s="61">
        <v>43747</v>
      </c>
      <c r="BE528" s="61">
        <v>43783</v>
      </c>
      <c r="BF528" s="70"/>
      <c r="BG528" s="61"/>
      <c r="BH528" s="11"/>
    </row>
    <row r="529" spans="1:60" x14ac:dyDescent="0.3">
      <c r="A529" s="11"/>
      <c r="B529" s="56" t="s">
        <v>1773</v>
      </c>
      <c r="C529" s="56" t="s">
        <v>1698</v>
      </c>
      <c r="D529" s="56" t="s">
        <v>1695</v>
      </c>
      <c r="E529" s="57" t="s">
        <v>690</v>
      </c>
      <c r="F529" s="57" t="s">
        <v>1354</v>
      </c>
      <c r="G529" s="58" t="s">
        <v>200</v>
      </c>
      <c r="H529" s="59" t="s">
        <v>201</v>
      </c>
      <c r="I529" s="60" t="s">
        <v>29</v>
      </c>
      <c r="J529" s="60" t="s">
        <v>1699</v>
      </c>
      <c r="K529" s="11"/>
      <c r="L529" s="61">
        <v>44021</v>
      </c>
      <c r="M529" s="62">
        <v>2877.0896999984998</v>
      </c>
      <c r="N529" s="63">
        <v>2877.0896999984998</v>
      </c>
      <c r="O529" s="63">
        <v>2913.8396999984998</v>
      </c>
      <c r="P529" s="64">
        <f t="shared" si="8"/>
        <v>0.9873877756556001</v>
      </c>
      <c r="Q529" s="61">
        <v>43747</v>
      </c>
      <c r="R529" s="65">
        <v>81149816.535999998</v>
      </c>
      <c r="S529" s="65">
        <v>87094538.804000005</v>
      </c>
      <c r="T529" s="11"/>
      <c r="U529" s="66">
        <v>-1.9912030884370298E-3</v>
      </c>
      <c r="V529" s="67">
        <v>3.4630904450750699</v>
      </c>
      <c r="W529" s="66">
        <v>5.7582320678193398E-3</v>
      </c>
      <c r="X529" s="67">
        <v>2.8542017554173098</v>
      </c>
      <c r="Y529" s="66">
        <v>7.3158188151864999E-3</v>
      </c>
      <c r="Z529" s="67">
        <v>18.415519493748398</v>
      </c>
      <c r="AA529" s="66">
        <v>1.5214009050396301E-2</v>
      </c>
      <c r="AB529" s="67">
        <v>21.746589056332599</v>
      </c>
      <c r="AC529" s="66">
        <v>6.7020046852121595E-2</v>
      </c>
      <c r="AD529" s="67">
        <v>30.9879699454468</v>
      </c>
      <c r="AE529" s="66">
        <v>9.4378220839717003E-2</v>
      </c>
      <c r="AF529" s="68">
        <v>26.385509695683101</v>
      </c>
      <c r="AG529" s="66">
        <v>9.3825033218308796E-4</v>
      </c>
      <c r="AH529" s="67">
        <v>-1.7476807026468999</v>
      </c>
      <c r="AI529" s="66">
        <v>9.8715463791450003E-3</v>
      </c>
      <c r="AJ529" s="67">
        <v>14.677897118876</v>
      </c>
      <c r="AK529" s="66">
        <v>1.0645166081853701</v>
      </c>
      <c r="AL529" s="66">
        <v>4.6160642545146402E-2</v>
      </c>
      <c r="AM529" s="67">
        <v>-18.070942509453701</v>
      </c>
      <c r="AN529" s="11"/>
      <c r="AO529" s="69">
        <v>1.9016289988940099E-2</v>
      </c>
      <c r="AP529" s="69">
        <v>-2.5590447035028802E-2</v>
      </c>
      <c r="AQ529" s="69">
        <v>1.6708114641005498E-2</v>
      </c>
      <c r="AR529" s="69">
        <v>-1.7855375350336499E-2</v>
      </c>
      <c r="AS529" s="70">
        <v>7</v>
      </c>
      <c r="AT529" s="70">
        <v>5</v>
      </c>
      <c r="AU529" s="70">
        <v>7</v>
      </c>
      <c r="AV529" s="71">
        <v>5</v>
      </c>
      <c r="AW529" s="11"/>
      <c r="AX529" s="72">
        <v>4.1898773876673699E-2</v>
      </c>
      <c r="AY529" s="73">
        <v>-0.27422558617445197</v>
      </c>
      <c r="AZ529" s="73">
        <v>0.48194356533258498</v>
      </c>
      <c r="BA529" s="73">
        <v>-0.35482961649540801</v>
      </c>
      <c r="BB529" s="64">
        <v>4.3146966075846603E-3</v>
      </c>
      <c r="BC529" s="74">
        <v>-6.1367891994668797</v>
      </c>
      <c r="BD529" s="61">
        <v>43747</v>
      </c>
      <c r="BE529" s="61">
        <v>43783</v>
      </c>
      <c r="BF529" s="70"/>
      <c r="BG529" s="61"/>
      <c r="BH529" s="11"/>
    </row>
    <row r="530" spans="1:60" x14ac:dyDescent="0.3">
      <c r="A530" s="11"/>
      <c r="B530" s="56" t="s">
        <v>1776</v>
      </c>
      <c r="C530" s="56" t="s">
        <v>1701</v>
      </c>
      <c r="D530" s="56" t="s">
        <v>1695</v>
      </c>
      <c r="E530" s="57" t="s">
        <v>0</v>
      </c>
      <c r="F530" s="57" t="s">
        <v>1354</v>
      </c>
      <c r="G530" s="58" t="s">
        <v>200</v>
      </c>
      <c r="H530" s="59" t="s">
        <v>201</v>
      </c>
      <c r="I530" s="60" t="s">
        <v>29</v>
      </c>
      <c r="J530" s="60" t="s">
        <v>1702</v>
      </c>
      <c r="K530" s="11"/>
      <c r="L530" s="61">
        <v>44021</v>
      </c>
      <c r="M530" s="62">
        <v>1581.41559999995</v>
      </c>
      <c r="N530" s="63">
        <v>1581.41559999995</v>
      </c>
      <c r="O530" s="63">
        <v>1601.4953000005301</v>
      </c>
      <c r="P530" s="64">
        <f t="shared" si="8"/>
        <v>0.98746190513292587</v>
      </c>
      <c r="Q530" s="61">
        <v>43747</v>
      </c>
      <c r="R530" s="65">
        <v>12627961.448000001</v>
      </c>
      <c r="S530" s="65">
        <v>11966719.5580156</v>
      </c>
      <c r="T530" s="11"/>
      <c r="U530" s="66">
        <v>-1.9909497232220002E-3</v>
      </c>
      <c r="V530" s="67">
        <v>3.4631157815965699</v>
      </c>
      <c r="W530" s="66">
        <v>5.7665329422889001E-3</v>
      </c>
      <c r="X530" s="67">
        <v>2.85503184286426</v>
      </c>
      <c r="Y530" s="66">
        <v>7.3661088663357103E-3</v>
      </c>
      <c r="Z530" s="67">
        <v>18.420548498863401</v>
      </c>
      <c r="AA530" s="66">
        <v>1.53157463428215E-2</v>
      </c>
      <c r="AB530" s="67">
        <v>21.756762785575098</v>
      </c>
      <c r="AC530" s="66">
        <v>6.7233278670755695E-2</v>
      </c>
      <c r="AD530" s="67">
        <v>31.009293127310201</v>
      </c>
      <c r="AE530" s="66">
        <v>9.4707232043292594E-2</v>
      </c>
      <c r="AF530" s="68">
        <v>26.4184108160553</v>
      </c>
      <c r="AG530" s="66">
        <v>9.4080165217747002E-4</v>
      </c>
      <c r="AH530" s="67">
        <v>-1.74742557064747</v>
      </c>
      <c r="AI530" s="66">
        <v>9.9243534914421599E-3</v>
      </c>
      <c r="AJ530" s="67">
        <v>14.683177830112999</v>
      </c>
      <c r="AK530" s="66">
        <v>0.52957819497154601</v>
      </c>
      <c r="AL530" s="66">
        <v>4.4076220940041801E-2</v>
      </c>
      <c r="AM530" s="67">
        <v>71.786953351343996</v>
      </c>
      <c r="AN530" s="11"/>
      <c r="AO530" s="69">
        <v>1.9016521560843099E-2</v>
      </c>
      <c r="AP530" s="69">
        <v>-2.5590197600649799E-2</v>
      </c>
      <c r="AQ530" s="69">
        <v>1.6716844274924401E-2</v>
      </c>
      <c r="AR530" s="69">
        <v>-1.7847278881163199E-2</v>
      </c>
      <c r="AS530" s="70">
        <v>7</v>
      </c>
      <c r="AT530" s="70">
        <v>5</v>
      </c>
      <c r="AU530" s="70">
        <v>7</v>
      </c>
      <c r="AV530" s="71">
        <v>5</v>
      </c>
      <c r="AW530" s="11"/>
      <c r="AX530" s="72">
        <v>4.1898954810312701E-2</v>
      </c>
      <c r="AY530" s="73">
        <v>-0.27199739327806999</v>
      </c>
      <c r="AZ530" s="73">
        <v>0.482272653741802</v>
      </c>
      <c r="BA530" s="73">
        <v>-0.35196525710944099</v>
      </c>
      <c r="BB530" s="64">
        <v>4.3147164436277297E-3</v>
      </c>
      <c r="BC530" s="74">
        <v>-6.1358656501470303</v>
      </c>
      <c r="BD530" s="61">
        <v>43747</v>
      </c>
      <c r="BE530" s="61">
        <v>43783</v>
      </c>
      <c r="BF530" s="70"/>
      <c r="BG530" s="61"/>
      <c r="BH530" s="11"/>
    </row>
    <row r="531" spans="1:60" x14ac:dyDescent="0.3">
      <c r="A531" s="11"/>
      <c r="B531" s="56" t="s">
        <v>1780</v>
      </c>
      <c r="C531" s="56" t="s">
        <v>1704</v>
      </c>
      <c r="D531" s="56" t="s">
        <v>1695</v>
      </c>
      <c r="E531" s="57" t="s">
        <v>48</v>
      </c>
      <c r="F531" s="57" t="s">
        <v>1354</v>
      </c>
      <c r="G531" s="58" t="s">
        <v>200</v>
      </c>
      <c r="H531" s="59" t="s">
        <v>201</v>
      </c>
      <c r="I531" s="60" t="s">
        <v>29</v>
      </c>
      <c r="J531" s="60" t="s">
        <v>1705</v>
      </c>
      <c r="K531" s="11"/>
      <c r="L531" s="61">
        <v>44021</v>
      </c>
      <c r="M531" s="62">
        <v>1000</v>
      </c>
      <c r="N531" s="63">
        <v>1000</v>
      </c>
      <c r="O531" s="63">
        <v>1000</v>
      </c>
      <c r="P531" s="64">
        <f t="shared" si="8"/>
        <v>1</v>
      </c>
      <c r="Q531" s="61">
        <v>44021</v>
      </c>
      <c r="R531" s="65">
        <v>0</v>
      </c>
      <c r="S531" s="65">
        <v>0</v>
      </c>
      <c r="T531" s="11"/>
      <c r="U531" s="66">
        <v>0</v>
      </c>
      <c r="V531" s="67">
        <v>3.66221075391877</v>
      </c>
      <c r="W531" s="66">
        <v>0</v>
      </c>
      <c r="X531" s="67">
        <v>2.27837854863537</v>
      </c>
      <c r="Y531" s="66">
        <v>0</v>
      </c>
      <c r="Z531" s="67">
        <v>17.6839376122225</v>
      </c>
      <c r="AA531" s="66">
        <v>0</v>
      </c>
      <c r="AB531" s="67">
        <v>20.225188151293001</v>
      </c>
      <c r="AC531" s="66">
        <v>0</v>
      </c>
      <c r="AD531" s="67">
        <v>24.2859652602347</v>
      </c>
      <c r="AE531" s="66">
        <v>0</v>
      </c>
      <c r="AF531" s="68">
        <v>16.947687611711402</v>
      </c>
      <c r="AG531" s="66">
        <v>0</v>
      </c>
      <c r="AH531" s="67">
        <v>-1.84150573586521</v>
      </c>
      <c r="AI531" s="66">
        <v>0</v>
      </c>
      <c r="AJ531" s="67">
        <v>13.6907424809615</v>
      </c>
      <c r="AK531" s="66">
        <v>0</v>
      </c>
      <c r="AL531" s="66">
        <v>0</v>
      </c>
      <c r="AM531" s="67">
        <v>-72.511081722797798</v>
      </c>
      <c r="AN531" s="11"/>
      <c r="AO531" s="69">
        <v>0</v>
      </c>
      <c r="AP531" s="69">
        <v>0</v>
      </c>
      <c r="AQ531" s="69">
        <v>0</v>
      </c>
      <c r="AR531" s="69">
        <v>0</v>
      </c>
      <c r="AS531" s="70">
        <v>0</v>
      </c>
      <c r="AT531" s="70">
        <v>0</v>
      </c>
      <c r="AU531" s="70">
        <v>7</v>
      </c>
      <c r="AV531" s="71">
        <v>5</v>
      </c>
      <c r="AW531" s="11"/>
      <c r="AX531" s="72">
        <v>0</v>
      </c>
      <c r="AY531" s="73">
        <v>-114.986466212431</v>
      </c>
      <c r="AZ531" s="73">
        <v>0.42543970922542901</v>
      </c>
      <c r="BA531" s="73">
        <v>-15.9635556657158</v>
      </c>
      <c r="BB531" s="64">
        <v>0</v>
      </c>
      <c r="BC531" s="74">
        <v>0</v>
      </c>
      <c r="BD531" s="61">
        <v>43656</v>
      </c>
      <c r="BE531" s="61"/>
      <c r="BF531" s="70"/>
      <c r="BG531" s="61"/>
      <c r="BH531" s="11"/>
    </row>
    <row r="532" spans="1:60" x14ac:dyDescent="0.3">
      <c r="A532" s="11"/>
      <c r="B532" s="56" t="s">
        <v>1783</v>
      </c>
      <c r="C532" s="56" t="s">
        <v>1707</v>
      </c>
      <c r="D532" s="56" t="s">
        <v>1695</v>
      </c>
      <c r="E532" s="57" t="s">
        <v>79</v>
      </c>
      <c r="F532" s="57" t="s">
        <v>1354</v>
      </c>
      <c r="G532" s="58" t="s">
        <v>200</v>
      </c>
      <c r="H532" s="59" t="s">
        <v>201</v>
      </c>
      <c r="I532" s="60" t="s">
        <v>29</v>
      </c>
      <c r="J532" s="60" t="s">
        <v>1708</v>
      </c>
      <c r="K532" s="11"/>
      <c r="L532" s="61">
        <v>44021</v>
      </c>
      <c r="M532" s="62">
        <v>1453.9473000001201</v>
      </c>
      <c r="N532" s="63">
        <v>1453.9473000001201</v>
      </c>
      <c r="O532" s="63">
        <v>1466.9030000008599</v>
      </c>
      <c r="P532" s="64">
        <f t="shared" si="8"/>
        <v>0.99116799133907818</v>
      </c>
      <c r="Q532" s="61">
        <v>43747</v>
      </c>
      <c r="R532" s="65">
        <v>3165840.6069999998</v>
      </c>
      <c r="S532" s="65">
        <v>3564625.5801406298</v>
      </c>
      <c r="T532" s="11"/>
      <c r="U532" s="66">
        <v>-1.9773097428696898E-3</v>
      </c>
      <c r="V532" s="67">
        <v>3.4644797796317999</v>
      </c>
      <c r="W532" s="66">
        <v>6.1787427148374298E-3</v>
      </c>
      <c r="X532" s="67">
        <v>2.8962528201191202</v>
      </c>
      <c r="Y532" s="66">
        <v>9.8738542656065E-3</v>
      </c>
      <c r="Z532" s="67">
        <v>18.6713230387832</v>
      </c>
      <c r="AA532" s="66">
        <v>2.0411567815244801E-2</v>
      </c>
      <c r="AB532" s="67">
        <v>22.266344932810199</v>
      </c>
      <c r="AC532" s="66">
        <v>7.7966413085960098E-2</v>
      </c>
      <c r="AD532" s="67">
        <v>32.082606568816097</v>
      </c>
      <c r="AE532" s="66">
        <v>0.111289003625716</v>
      </c>
      <c r="AF532" s="68">
        <v>28.076587974297599</v>
      </c>
      <c r="AG532" s="66">
        <v>1.06382377998671E-3</v>
      </c>
      <c r="AH532" s="67">
        <v>-1.7351233578665399</v>
      </c>
      <c r="AI532" s="66">
        <v>1.25630620186712E-2</v>
      </c>
      <c r="AJ532" s="67">
        <v>14.9470486828359</v>
      </c>
      <c r="AK532" s="66">
        <v>0.45394730000058198</v>
      </c>
      <c r="AL532" s="66">
        <v>4.7439328598556998E-2</v>
      </c>
      <c r="AM532" s="67">
        <v>49.6221487477887</v>
      </c>
      <c r="AN532" s="11"/>
      <c r="AO532" s="69">
        <v>1.9030544182896798E-2</v>
      </c>
      <c r="AP532" s="69">
        <v>-2.55768112483565E-2</v>
      </c>
      <c r="AQ532" s="69">
        <v>1.7148480759715298E-2</v>
      </c>
      <c r="AR532" s="69">
        <v>-1.7443670899410801E-2</v>
      </c>
      <c r="AS532" s="70">
        <v>7</v>
      </c>
      <c r="AT532" s="70">
        <v>5</v>
      </c>
      <c r="AU532" s="70">
        <v>7</v>
      </c>
      <c r="AV532" s="71">
        <v>5</v>
      </c>
      <c r="AW532" s="11"/>
      <c r="AX532" s="72">
        <v>4.1909176829358297E-2</v>
      </c>
      <c r="AY532" s="73">
        <v>-0.16036930023938101</v>
      </c>
      <c r="AZ532" s="73">
        <v>0.49876177021678803</v>
      </c>
      <c r="BA532" s="73">
        <v>-0.208076673833375</v>
      </c>
      <c r="BB532" s="64">
        <v>4.3158349849272797E-3</v>
      </c>
      <c r="BC532" s="74">
        <v>-6.0895710214899701</v>
      </c>
      <c r="BD532" s="61">
        <v>43747</v>
      </c>
      <c r="BE532" s="61">
        <v>43783</v>
      </c>
      <c r="BF532" s="70"/>
      <c r="BG532" s="61"/>
      <c r="BH532" s="11"/>
    </row>
    <row r="533" spans="1:60" x14ac:dyDescent="0.3">
      <c r="A533" s="11"/>
      <c r="B533" s="56" t="s">
        <v>1786</v>
      </c>
      <c r="C533" s="56" t="s">
        <v>1710</v>
      </c>
      <c r="D533" s="56" t="s">
        <v>1695</v>
      </c>
      <c r="E533" s="57" t="s">
        <v>1360</v>
      </c>
      <c r="F533" s="57" t="s">
        <v>1354</v>
      </c>
      <c r="G533" s="58" t="s">
        <v>200</v>
      </c>
      <c r="H533" s="59" t="s">
        <v>201</v>
      </c>
      <c r="I533" s="60" t="s">
        <v>29</v>
      </c>
      <c r="J533" s="60" t="s">
        <v>1711</v>
      </c>
      <c r="K533" s="11"/>
      <c r="L533" s="61">
        <v>44021</v>
      </c>
      <c r="M533" s="62">
        <v>1786.7758000008801</v>
      </c>
      <c r="N533" s="63">
        <v>1786.7758000008801</v>
      </c>
      <c r="O533" s="63">
        <v>1806.3466999996499</v>
      </c>
      <c r="P533" s="64">
        <f t="shared" si="8"/>
        <v>0.98916547969513624</v>
      </c>
      <c r="Q533" s="61">
        <v>43747</v>
      </c>
      <c r="R533" s="65">
        <v>87299132.185000002</v>
      </c>
      <c r="S533" s="65">
        <v>63058848.460249998</v>
      </c>
      <c r="T533" s="11"/>
      <c r="U533" s="66">
        <v>-1.9846631539621701E-3</v>
      </c>
      <c r="V533" s="67">
        <v>3.46374443852255</v>
      </c>
      <c r="W533" s="66">
        <v>5.9561540638242098E-3</v>
      </c>
      <c r="X533" s="67">
        <v>2.8739939550178</v>
      </c>
      <c r="Y533" s="66">
        <v>8.5190193185553705E-3</v>
      </c>
      <c r="Z533" s="67">
        <v>18.535839544085299</v>
      </c>
      <c r="AA533" s="66">
        <v>1.7657056090683899E-2</v>
      </c>
      <c r="AB533" s="67">
        <v>21.990893760375901</v>
      </c>
      <c r="AC533" s="66">
        <v>7.2157835676989607E-2</v>
      </c>
      <c r="AD533" s="67">
        <v>31.501748827926299</v>
      </c>
      <c r="AE533" s="66">
        <v>0.102304469403025</v>
      </c>
      <c r="AF533" s="68">
        <v>27.178134552028499</v>
      </c>
      <c r="AG533" s="66">
        <v>9.9748161846946503E-4</v>
      </c>
      <c r="AH533" s="67">
        <v>-1.74175757401827</v>
      </c>
      <c r="AI533" s="66">
        <v>1.11374896259804E-2</v>
      </c>
      <c r="AJ533" s="67">
        <v>14.804491443559501</v>
      </c>
      <c r="AK533" s="66">
        <v>0.78677580000134195</v>
      </c>
      <c r="AL533" s="66">
        <v>4.5573474244520198E-2</v>
      </c>
      <c r="AM533" s="67">
        <v>51.307432686560801</v>
      </c>
      <c r="AN533" s="11"/>
      <c r="AO533" s="69">
        <v>1.90229735671892E-2</v>
      </c>
      <c r="AP533" s="69">
        <v>-2.5584054551472901E-2</v>
      </c>
      <c r="AQ533" s="69">
        <v>1.6915513700951099E-2</v>
      </c>
      <c r="AR533" s="69">
        <v>-1.7661675061390301E-2</v>
      </c>
      <c r="AS533" s="70">
        <v>7</v>
      </c>
      <c r="AT533" s="70">
        <v>5</v>
      </c>
      <c r="AU533" s="70">
        <v>7</v>
      </c>
      <c r="AV533" s="71">
        <v>5</v>
      </c>
      <c r="AW533" s="11"/>
      <c r="AX533" s="72">
        <v>4.1903573159361301E-2</v>
      </c>
      <c r="AY533" s="73">
        <v>-0.220700905392505</v>
      </c>
      <c r="AZ533" s="73">
        <v>0.48984951492184298</v>
      </c>
      <c r="BA533" s="73">
        <v>-0.285941318436016</v>
      </c>
      <c r="BB533" s="64">
        <v>4.3152222315620704E-3</v>
      </c>
      <c r="BC533" s="74">
        <v>-6.114546006007</v>
      </c>
      <c r="BD533" s="61">
        <v>43747</v>
      </c>
      <c r="BE533" s="61">
        <v>43783</v>
      </c>
      <c r="BF533" s="70"/>
      <c r="BG533" s="61"/>
      <c r="BH533" s="11"/>
    </row>
    <row r="534" spans="1:60" x14ac:dyDescent="0.3">
      <c r="A534" s="11"/>
      <c r="B534" s="56" t="s">
        <v>1789</v>
      </c>
      <c r="C534" s="56" t="s">
        <v>1713</v>
      </c>
      <c r="D534" s="56" t="s">
        <v>1695</v>
      </c>
      <c r="E534" s="57" t="s">
        <v>1364</v>
      </c>
      <c r="F534" s="57" t="s">
        <v>1354</v>
      </c>
      <c r="G534" s="58" t="s">
        <v>200</v>
      </c>
      <c r="H534" s="59" t="s">
        <v>201</v>
      </c>
      <c r="I534" s="60" t="s">
        <v>29</v>
      </c>
      <c r="J534" s="60" t="s">
        <v>1</v>
      </c>
      <c r="K534" s="11"/>
      <c r="L534" s="61">
        <v>44021</v>
      </c>
      <c r="M534" s="62">
        <v>1170.0062000006401</v>
      </c>
      <c r="N534" s="63">
        <v>1170.0062000006401</v>
      </c>
      <c r="O534" s="63">
        <v>1176.01769999973</v>
      </c>
      <c r="P534" s="64">
        <f t="shared" si="8"/>
        <v>0.99488825720982665</v>
      </c>
      <c r="Q534" s="61">
        <v>43747</v>
      </c>
      <c r="R534" s="65">
        <v>2670806.5440000002</v>
      </c>
      <c r="S534" s="65">
        <v>9936110.5202187505</v>
      </c>
      <c r="T534" s="11"/>
      <c r="U534" s="66">
        <v>-1.9636474426079102E-3</v>
      </c>
      <c r="V534" s="67">
        <v>3.4658460096579802</v>
      </c>
      <c r="W534" s="66">
        <v>6.5913315920624899E-3</v>
      </c>
      <c r="X534" s="67">
        <v>2.9375117078416202</v>
      </c>
      <c r="Y534" s="66">
        <v>1.23874903838441E-2</v>
      </c>
      <c r="Z534" s="67">
        <v>18.9226866506215</v>
      </c>
      <c r="AA534" s="66">
        <v>2.5533096890285399E-2</v>
      </c>
      <c r="AB534" s="67">
        <v>22.778497840336101</v>
      </c>
      <c r="AC534" s="66">
        <v>8.8808218244666906E-2</v>
      </c>
      <c r="AD534" s="67">
        <v>33.166787084715899</v>
      </c>
      <c r="AE534" s="66">
        <v>0.128124683922651</v>
      </c>
      <c r="AF534" s="68">
        <v>29.760156003991099</v>
      </c>
      <c r="AG534" s="66">
        <v>1.1869564677908799E-3</v>
      </c>
      <c r="AH534" s="67">
        <v>-1.72281008908612</v>
      </c>
      <c r="AI534" s="66">
        <v>1.52083478496934E-2</v>
      </c>
      <c r="AJ534" s="67">
        <v>15.211577265930799</v>
      </c>
      <c r="AK534" s="66">
        <v>0.170006200000062</v>
      </c>
      <c r="AL534" s="66">
        <v>4.2120783846257802E-2</v>
      </c>
      <c r="AM534" s="67">
        <v>21.2967407621618</v>
      </c>
      <c r="AN534" s="11"/>
      <c r="AO534" s="69">
        <v>1.90445126736449E-2</v>
      </c>
      <c r="AP534" s="69">
        <v>-2.55634469504002E-2</v>
      </c>
      <c r="AQ534" s="69">
        <v>1.7580582600203301E-2</v>
      </c>
      <c r="AR534" s="69">
        <v>-1.7039566109815499E-2</v>
      </c>
      <c r="AS534" s="70">
        <v>7</v>
      </c>
      <c r="AT534" s="70">
        <v>5</v>
      </c>
      <c r="AU534" s="70">
        <v>7</v>
      </c>
      <c r="AV534" s="71">
        <v>5</v>
      </c>
      <c r="AW534" s="11"/>
      <c r="AX534" s="72">
        <v>4.1920086205645898E-2</v>
      </c>
      <c r="AY534" s="73">
        <v>-4.8248806268247797E-2</v>
      </c>
      <c r="AZ534" s="73">
        <v>0.51532976845101097</v>
      </c>
      <c r="BA534" s="73">
        <v>-6.2769490768801006E-2</v>
      </c>
      <c r="BB534" s="64">
        <v>4.31702475981638E-3</v>
      </c>
      <c r="BC534" s="74">
        <v>-6.0432338730388402</v>
      </c>
      <c r="BD534" s="61">
        <v>43747</v>
      </c>
      <c r="BE534" s="61">
        <v>43783</v>
      </c>
      <c r="BF534" s="70"/>
      <c r="BG534" s="61"/>
      <c r="BH534" s="11"/>
    </row>
    <row r="535" spans="1:60" x14ac:dyDescent="0.3">
      <c r="A535" s="11"/>
      <c r="B535" s="56" t="s">
        <v>1793</v>
      </c>
      <c r="C535" s="56" t="s">
        <v>1715</v>
      </c>
      <c r="D535" s="56" t="s">
        <v>1695</v>
      </c>
      <c r="E535" s="57" t="s">
        <v>1367</v>
      </c>
      <c r="F535" s="57" t="s">
        <v>1354</v>
      </c>
      <c r="G535" s="58" t="s">
        <v>200</v>
      </c>
      <c r="H535" s="59" t="s">
        <v>201</v>
      </c>
      <c r="I535" s="60" t="s">
        <v>29</v>
      </c>
      <c r="J535" s="60" t="s">
        <v>1716</v>
      </c>
      <c r="K535" s="11"/>
      <c r="L535" s="61">
        <v>44021</v>
      </c>
      <c r="M535" s="62">
        <v>2013.62450000085</v>
      </c>
      <c r="N535" s="63">
        <v>2013.62450000085</v>
      </c>
      <c r="O535" s="63">
        <v>2038.4291999991999</v>
      </c>
      <c r="P535" s="64">
        <f t="shared" si="8"/>
        <v>0.98783146356107954</v>
      </c>
      <c r="Q535" s="61">
        <v>43747</v>
      </c>
      <c r="R535" s="65">
        <v>1032599.468</v>
      </c>
      <c r="S535" s="65">
        <v>1348725.4223261699</v>
      </c>
      <c r="T535" s="11"/>
      <c r="U535" s="66">
        <v>-1.9896028961738899E-3</v>
      </c>
      <c r="V535" s="67">
        <v>3.4632504643013799</v>
      </c>
      <c r="W535" s="66">
        <v>5.80769956104632E-3</v>
      </c>
      <c r="X535" s="67">
        <v>2.85914850474001</v>
      </c>
      <c r="Y535" s="66">
        <v>7.6161261458764801E-3</v>
      </c>
      <c r="Z535" s="67">
        <v>18.445550226810202</v>
      </c>
      <c r="AA535" s="66">
        <v>1.5823672591068299E-2</v>
      </c>
      <c r="AB535" s="67">
        <v>21.8075554103998</v>
      </c>
      <c r="AC535" s="66">
        <v>6.8301664006867199E-2</v>
      </c>
      <c r="AD535" s="67">
        <v>31.116131660935899</v>
      </c>
      <c r="AE535" s="66">
        <v>9.6354122428310804E-2</v>
      </c>
      <c r="AF535" s="68">
        <v>26.583099854557101</v>
      </c>
      <c r="AG535" s="66">
        <v>9.5307110314024601E-4</v>
      </c>
      <c r="AH535" s="67">
        <v>-1.7461986255511901</v>
      </c>
      <c r="AI535" s="66">
        <v>1.01874884367135E-2</v>
      </c>
      <c r="AJ535" s="67">
        <v>14.7094913246401</v>
      </c>
      <c r="AK535" s="66">
        <v>1.0136244999989901</v>
      </c>
      <c r="AL535" s="66">
        <v>4.7768246004125103E-2</v>
      </c>
      <c r="AM535" s="67">
        <v>5.7475893308874202</v>
      </c>
      <c r="AN535" s="11"/>
      <c r="AO535" s="69">
        <v>1.9017967770196299E-2</v>
      </c>
      <c r="AP535" s="69">
        <v>-2.55888242645597E-2</v>
      </c>
      <c r="AQ535" s="69">
        <v>1.6759940675910901E-2</v>
      </c>
      <c r="AR535" s="69">
        <v>-1.7806936271881599E-2</v>
      </c>
      <c r="AS535" s="70">
        <v>7</v>
      </c>
      <c r="AT535" s="70">
        <v>5</v>
      </c>
      <c r="AU535" s="70">
        <v>7</v>
      </c>
      <c r="AV535" s="71">
        <v>5</v>
      </c>
      <c r="AW535" s="11"/>
      <c r="AX535" s="72">
        <v>4.1899949687431201E-2</v>
      </c>
      <c r="AY535" s="73">
        <v>-0.26086498704899003</v>
      </c>
      <c r="AZ535" s="73">
        <v>0.48391658675882399</v>
      </c>
      <c r="BA535" s="73">
        <v>-0.33765107728504501</v>
      </c>
      <c r="BB535" s="64">
        <v>4.3148255986216102E-3</v>
      </c>
      <c r="BC535" s="74">
        <v>-6.1312308516353404</v>
      </c>
      <c r="BD535" s="61">
        <v>43747</v>
      </c>
      <c r="BE535" s="61">
        <v>43783</v>
      </c>
      <c r="BF535" s="70"/>
      <c r="BG535" s="61"/>
      <c r="BH535" s="11"/>
    </row>
    <row r="536" spans="1:60" x14ac:dyDescent="0.3">
      <c r="A536" s="11"/>
      <c r="B536" s="56" t="s">
        <v>1796</v>
      </c>
      <c r="C536" s="56" t="s">
        <v>1718</v>
      </c>
      <c r="D536" s="56" t="s">
        <v>1695</v>
      </c>
      <c r="E536" s="57" t="s">
        <v>697</v>
      </c>
      <c r="F536" s="57" t="s">
        <v>1354</v>
      </c>
      <c r="G536" s="58" t="s">
        <v>200</v>
      </c>
      <c r="H536" s="59" t="s">
        <v>201</v>
      </c>
      <c r="I536" s="60" t="s">
        <v>29</v>
      </c>
      <c r="J536" s="60" t="s">
        <v>1719</v>
      </c>
      <c r="K536" s="11"/>
      <c r="L536" s="61">
        <v>44021</v>
      </c>
      <c r="M536" s="62">
        <v>1641.0427999999399</v>
      </c>
      <c r="N536" s="63">
        <v>1641.0427999999399</v>
      </c>
      <c r="O536" s="63">
        <v>1668.7429000008899</v>
      </c>
      <c r="P536" s="64">
        <f t="shared" si="8"/>
        <v>0.98340061851293259</v>
      </c>
      <c r="Q536" s="61">
        <v>43747</v>
      </c>
      <c r="R536" s="65">
        <v>123152996.097</v>
      </c>
      <c r="S536" s="65">
        <v>105209359.858125</v>
      </c>
      <c r="T536" s="11"/>
      <c r="U536" s="66">
        <v>-2.0059704147570301E-3</v>
      </c>
      <c r="V536" s="67">
        <v>3.4616137124430701</v>
      </c>
      <c r="W536" s="66">
        <v>5.3130727301322596E-3</v>
      </c>
      <c r="X536" s="67">
        <v>2.8096858216485998</v>
      </c>
      <c r="Y536" s="66">
        <v>4.6143100971676202E-3</v>
      </c>
      <c r="Z536" s="67">
        <v>18.145368621946499</v>
      </c>
      <c r="AA536" s="66">
        <v>9.7389582133473596E-3</v>
      </c>
      <c r="AB536" s="67">
        <v>21.199083972635002</v>
      </c>
      <c r="AC536" s="66">
        <v>5.5549802318637397E-2</v>
      </c>
      <c r="AD536" s="67">
        <v>29.840945492091102</v>
      </c>
      <c r="AE536" s="66">
        <v>7.6751693493861198E-2</v>
      </c>
      <c r="AF536" s="68">
        <v>24.6228569610976</v>
      </c>
      <c r="AG536" s="66">
        <v>8.0531929052085605E-4</v>
      </c>
      <c r="AH536" s="67">
        <v>-1.76097380681313</v>
      </c>
      <c r="AI536" s="66">
        <v>7.0295085697580396E-3</v>
      </c>
      <c r="AJ536" s="67">
        <v>14.393693337944599</v>
      </c>
      <c r="AK536" s="66">
        <v>0.64104279999970504</v>
      </c>
      <c r="AL536" s="66">
        <v>3.8765299879742102E-2</v>
      </c>
      <c r="AM536" s="67">
        <v>36.734132686397103</v>
      </c>
      <c r="AN536" s="11"/>
      <c r="AO536" s="69">
        <v>1.90011918220989E-2</v>
      </c>
      <c r="AP536" s="69">
        <v>-2.5604871185350899E-2</v>
      </c>
      <c r="AQ536" s="69">
        <v>1.6241845947661201E-2</v>
      </c>
      <c r="AR536" s="69">
        <v>-1.8291309555024799E-2</v>
      </c>
      <c r="AS536" s="70">
        <v>7</v>
      </c>
      <c r="AT536" s="70">
        <v>5</v>
      </c>
      <c r="AU536" s="70">
        <v>7</v>
      </c>
      <c r="AV536" s="71">
        <v>5</v>
      </c>
      <c r="AW536" s="11"/>
      <c r="AX536" s="72">
        <v>4.1888566267225501E-2</v>
      </c>
      <c r="AY536" s="73">
        <v>-0.39423340305529597</v>
      </c>
      <c r="AZ536" s="73">
        <v>0.46422246946030998</v>
      </c>
      <c r="BA536" s="73">
        <v>-0.50862400584628598</v>
      </c>
      <c r="BB536" s="64">
        <v>4.3135750843703103E-3</v>
      </c>
      <c r="BC536" s="74">
        <v>-6.18675890696613</v>
      </c>
      <c r="BD536" s="61">
        <v>43747</v>
      </c>
      <c r="BE536" s="61">
        <v>43783</v>
      </c>
      <c r="BF536" s="70"/>
      <c r="BG536" s="61"/>
      <c r="BH536" s="11"/>
    </row>
    <row r="537" spans="1:60" x14ac:dyDescent="0.3">
      <c r="A537" s="11"/>
      <c r="B537" s="56" t="s">
        <v>1799</v>
      </c>
      <c r="C537" s="56" t="s">
        <v>1721</v>
      </c>
      <c r="D537" s="56" t="s">
        <v>1722</v>
      </c>
      <c r="E537" s="57" t="s">
        <v>73</v>
      </c>
      <c r="F537" s="57" t="s">
        <v>1354</v>
      </c>
      <c r="G537" s="58" t="s">
        <v>111</v>
      </c>
      <c r="H537" s="59" t="s">
        <v>603</v>
      </c>
      <c r="I537" s="60" t="s">
        <v>400</v>
      </c>
      <c r="J537" s="60" t="s">
        <v>1</v>
      </c>
      <c r="K537" s="11"/>
      <c r="L537" s="61">
        <v>44021</v>
      </c>
      <c r="M537" s="62">
        <v>1023.37050599977</v>
      </c>
      <c r="N537" s="63">
        <v>1023.37050599977</v>
      </c>
      <c r="O537" s="63">
        <v>1126.00005600043</v>
      </c>
      <c r="P537" s="64">
        <f t="shared" si="8"/>
        <v>0.9088547558645762</v>
      </c>
      <c r="Q537" s="61">
        <v>43896</v>
      </c>
      <c r="R537" s="65">
        <v>928670.75383886695</v>
      </c>
      <c r="S537" s="65">
        <v>988842.31085742195</v>
      </c>
      <c r="T537" s="11"/>
      <c r="U537" s="66">
        <v>-9.4709137638346892E-3</v>
      </c>
      <c r="V537" s="67">
        <v>2.7151193775353</v>
      </c>
      <c r="W537" s="66">
        <v>3.02262101904489E-2</v>
      </c>
      <c r="X537" s="67">
        <v>5.3009995676838999</v>
      </c>
      <c r="Y537" s="66">
        <v>-5.6408425461995605E-4</v>
      </c>
      <c r="Z537" s="67">
        <v>17.627529186749602</v>
      </c>
      <c r="AA537" s="66">
        <v>0.15932213398817099</v>
      </c>
      <c r="AB537" s="67">
        <v>36.1574015500955</v>
      </c>
      <c r="AC537" s="66">
        <v>0.35355553589062799</v>
      </c>
      <c r="AD537" s="67">
        <v>59.641518849297398</v>
      </c>
      <c r="AE537" s="66">
        <v>0.33712128822109699</v>
      </c>
      <c r="AF537" s="68">
        <v>50.659816433850203</v>
      </c>
      <c r="AG537" s="66">
        <v>-3.3031878145266098E-2</v>
      </c>
      <c r="AH537" s="67">
        <v>-5.1446935503918203</v>
      </c>
      <c r="AI537" s="66">
        <v>3.5605981478511198E-2</v>
      </c>
      <c r="AJ537" s="67">
        <v>17.251340628805298</v>
      </c>
      <c r="AK537" s="66">
        <v>0.430467153100763</v>
      </c>
      <c r="AL537" s="66">
        <v>8.1534399629163104E-2</v>
      </c>
      <c r="AM537" s="67">
        <v>33.347671958676102</v>
      </c>
      <c r="AN537" s="11"/>
      <c r="AO537" s="69">
        <v>3.6319888211437501E-2</v>
      </c>
      <c r="AP537" s="69">
        <v>-3.3553556429978898E-2</v>
      </c>
      <c r="AQ537" s="69">
        <v>0.134327383626514</v>
      </c>
      <c r="AR537" s="69">
        <v>-0.136214191434265</v>
      </c>
      <c r="AS537" s="70">
        <v>9</v>
      </c>
      <c r="AT537" s="70">
        <v>3</v>
      </c>
      <c r="AU537" s="70">
        <v>7</v>
      </c>
      <c r="AV537" s="71">
        <v>5</v>
      </c>
      <c r="AW537" s="11"/>
      <c r="AX537" s="72">
        <v>0.149489251687628</v>
      </c>
      <c r="AY537" s="73">
        <v>1.1143492639293999</v>
      </c>
      <c r="AZ537" s="73">
        <v>0.94439378253718997</v>
      </c>
      <c r="BA537" s="73">
        <v>1.7225194280163101</v>
      </c>
      <c r="BB537" s="64">
        <v>1.54591040696505E-2</v>
      </c>
      <c r="BC537" s="74">
        <v>-17.966512072773199</v>
      </c>
      <c r="BD537" s="61">
        <v>43896</v>
      </c>
      <c r="BE537" s="61">
        <v>43915</v>
      </c>
      <c r="BF537" s="70"/>
      <c r="BG537" s="61"/>
      <c r="BH537" s="11"/>
    </row>
    <row r="538" spans="1:60" x14ac:dyDescent="0.3">
      <c r="A538" s="11"/>
      <c r="B538" s="56" t="s">
        <v>1803</v>
      </c>
      <c r="C538" s="56" t="s">
        <v>1724</v>
      </c>
      <c r="D538" s="56" t="s">
        <v>1722</v>
      </c>
      <c r="E538" s="57" t="s">
        <v>690</v>
      </c>
      <c r="F538" s="57" t="s">
        <v>1354</v>
      </c>
      <c r="G538" s="58" t="s">
        <v>111</v>
      </c>
      <c r="H538" s="59" t="s">
        <v>603</v>
      </c>
      <c r="I538" s="60" t="s">
        <v>400</v>
      </c>
      <c r="J538" s="60" t="s">
        <v>1725</v>
      </c>
      <c r="K538" s="11"/>
      <c r="L538" s="61">
        <v>44021</v>
      </c>
      <c r="M538" s="62">
        <v>2241.00609000027</v>
      </c>
      <c r="N538" s="63">
        <v>2241.00609000027</v>
      </c>
      <c r="O538" s="63">
        <v>2474.77967999876</v>
      </c>
      <c r="P538" s="64">
        <f t="shared" si="8"/>
        <v>0.90553761537325728</v>
      </c>
      <c r="Q538" s="61">
        <v>43896</v>
      </c>
      <c r="R538" s="65">
        <v>8214801.8484453103</v>
      </c>
      <c r="S538" s="65">
        <v>8386828.6763281301</v>
      </c>
      <c r="T538" s="11"/>
      <c r="U538" s="66">
        <v>-9.4559500248578808E-3</v>
      </c>
      <c r="V538" s="67">
        <v>2.7166157514329798</v>
      </c>
      <c r="W538" s="66">
        <v>2.9471063504388401E-2</v>
      </c>
      <c r="X538" s="67">
        <v>5.22548489907786</v>
      </c>
      <c r="Y538" s="66">
        <v>-6.04420878153178E-3</v>
      </c>
      <c r="Z538" s="67">
        <v>17.079516734083899</v>
      </c>
      <c r="AA538" s="66">
        <v>0.14740588408865701</v>
      </c>
      <c r="AB538" s="67">
        <v>34.965776560187798</v>
      </c>
      <c r="AC538" s="66">
        <v>0.32661028131202302</v>
      </c>
      <c r="AD538" s="67">
        <v>56.946993391436997</v>
      </c>
      <c r="AE538" s="66">
        <v>0.29395401450718101</v>
      </c>
      <c r="AF538" s="68">
        <v>46.343089062429499</v>
      </c>
      <c r="AG538" s="66">
        <v>-3.3204229649527399E-2</v>
      </c>
      <c r="AH538" s="67">
        <v>-5.1619287008215897</v>
      </c>
      <c r="AI538" s="66">
        <v>2.9661282360393702E-2</v>
      </c>
      <c r="AJ538" s="67">
        <v>16.656870717008101</v>
      </c>
      <c r="AK538" s="66">
        <v>1.1826847533881699</v>
      </c>
      <c r="AL538" s="66">
        <v>8.2441023225401297E-2</v>
      </c>
      <c r="AM538" s="67">
        <v>137.09760919306399</v>
      </c>
      <c r="AN538" s="11"/>
      <c r="AO538" s="69">
        <v>3.6270289911044501E-2</v>
      </c>
      <c r="AP538" s="69">
        <v>-3.3619942543737097E-2</v>
      </c>
      <c r="AQ538" s="69">
        <v>0.133432145717961</v>
      </c>
      <c r="AR538" s="69">
        <v>-0.13723435469815701</v>
      </c>
      <c r="AS538" s="70">
        <v>9</v>
      </c>
      <c r="AT538" s="70">
        <v>3</v>
      </c>
      <c r="AU538" s="70">
        <v>7</v>
      </c>
      <c r="AV538" s="71">
        <v>5</v>
      </c>
      <c r="AW538" s="11"/>
      <c r="AX538" s="72">
        <v>0.14954301621299201</v>
      </c>
      <c r="AY538" s="73">
        <v>1.03664576934716</v>
      </c>
      <c r="AZ538" s="73">
        <v>0.90727288802918304</v>
      </c>
      <c r="BA538" s="73">
        <v>1.59728777469536</v>
      </c>
      <c r="BB538" s="64">
        <v>1.54640515128085E-2</v>
      </c>
      <c r="BC538" s="74">
        <v>-18.023187260027001</v>
      </c>
      <c r="BD538" s="61">
        <v>43896</v>
      </c>
      <c r="BE538" s="61">
        <v>43915</v>
      </c>
      <c r="BF538" s="70"/>
      <c r="BG538" s="61"/>
      <c r="BH538" s="11"/>
    </row>
    <row r="539" spans="1:60" x14ac:dyDescent="0.3">
      <c r="A539" s="11"/>
      <c r="B539" s="56" t="s">
        <v>1806</v>
      </c>
      <c r="C539" s="56" t="s">
        <v>1727</v>
      </c>
      <c r="D539" s="56" t="s">
        <v>1722</v>
      </c>
      <c r="E539" s="57" t="s">
        <v>1360</v>
      </c>
      <c r="F539" s="57" t="s">
        <v>1354</v>
      </c>
      <c r="G539" s="58" t="s">
        <v>111</v>
      </c>
      <c r="H539" s="59" t="s">
        <v>603</v>
      </c>
      <c r="I539" s="60" t="s">
        <v>400</v>
      </c>
      <c r="J539" s="60" t="s">
        <v>1728</v>
      </c>
      <c r="K539" s="11"/>
      <c r="L539" s="61">
        <v>44021</v>
      </c>
      <c r="M539" s="62">
        <v>1244.1298500001401</v>
      </c>
      <c r="N539" s="63">
        <v>1244.1298500001401</v>
      </c>
      <c r="O539" s="63">
        <v>1371.00818400085</v>
      </c>
      <c r="P539" s="64">
        <f t="shared" si="8"/>
        <v>0.90745618043616927</v>
      </c>
      <c r="Q539" s="61">
        <v>43896</v>
      </c>
      <c r="R539" s="65">
        <v>3298054.2122460902</v>
      </c>
      <c r="S539" s="65">
        <v>4125244.30834375</v>
      </c>
      <c r="T539" s="11"/>
      <c r="U539" s="66">
        <v>-9.4488225868190091E-3</v>
      </c>
      <c r="V539" s="67">
        <v>2.7173284952368699</v>
      </c>
      <c r="W539" s="66">
        <v>2.99352654401446E-2</v>
      </c>
      <c r="X539" s="67">
        <v>5.2719050926534701</v>
      </c>
      <c r="Y539" s="66">
        <v>-3.23621270945296E-3</v>
      </c>
      <c r="Z539" s="67">
        <v>17.360316341277201</v>
      </c>
      <c r="AA539" s="66">
        <v>0.153168845165055</v>
      </c>
      <c r="AB539" s="67">
        <v>35.5420726677985</v>
      </c>
      <c r="AC539" s="66">
        <v>0.3393971180066</v>
      </c>
      <c r="AD539" s="67">
        <v>58.225677060894697</v>
      </c>
      <c r="AE539" s="66">
        <v>0.314177314423432</v>
      </c>
      <c r="AF539" s="68">
        <v>48.365419054054698</v>
      </c>
      <c r="AG539" s="66">
        <v>-3.31197929262999E-2</v>
      </c>
      <c r="AH539" s="67">
        <v>-5.1534850284951998</v>
      </c>
      <c r="AI539" s="66">
        <v>3.2648446231178199E-2</v>
      </c>
      <c r="AJ539" s="67">
        <v>16.955587104079299</v>
      </c>
      <c r="AK539" s="66">
        <v>1.2970105976425099</v>
      </c>
      <c r="AL539" s="66">
        <v>8.8064098741597305E-2</v>
      </c>
      <c r="AM539" s="67">
        <v>148.530193618499</v>
      </c>
      <c r="AN539" s="11"/>
      <c r="AO539" s="69">
        <v>3.62978874327382E-2</v>
      </c>
      <c r="AP539" s="69">
        <v>-3.3595996594158399E-2</v>
      </c>
      <c r="AQ539" s="69">
        <v>0.13384493095334599</v>
      </c>
      <c r="AR539" s="69">
        <v>-0.13667606400849799</v>
      </c>
      <c r="AS539" s="70">
        <v>9</v>
      </c>
      <c r="AT539" s="70">
        <v>3</v>
      </c>
      <c r="AU539" s="70">
        <v>7</v>
      </c>
      <c r="AV539" s="71">
        <v>5</v>
      </c>
      <c r="AW539" s="11"/>
      <c r="AX539" s="72">
        <v>0.149508919925429</v>
      </c>
      <c r="AY539" s="73">
        <v>1.07278811621291</v>
      </c>
      <c r="AZ539" s="73">
        <v>0.92456734450024702</v>
      </c>
      <c r="BA539" s="73">
        <v>1.6557561305253301</v>
      </c>
      <c r="BB539" s="64">
        <v>1.54609228025038E-2</v>
      </c>
      <c r="BC539" s="74">
        <v>-17.9840344411496</v>
      </c>
      <c r="BD539" s="61">
        <v>43896</v>
      </c>
      <c r="BE539" s="61">
        <v>43915</v>
      </c>
      <c r="BF539" s="70"/>
      <c r="BG539" s="61"/>
      <c r="BH539" s="11"/>
    </row>
    <row r="540" spans="1:60" x14ac:dyDescent="0.3">
      <c r="A540" s="11"/>
      <c r="B540" s="56" t="s">
        <v>1808</v>
      </c>
      <c r="C540" s="56" t="s">
        <v>1730</v>
      </c>
      <c r="D540" s="56" t="s">
        <v>1722</v>
      </c>
      <c r="E540" s="57" t="s">
        <v>1364</v>
      </c>
      <c r="F540" s="57" t="s">
        <v>1354</v>
      </c>
      <c r="G540" s="58" t="s">
        <v>111</v>
      </c>
      <c r="H540" s="59" t="s">
        <v>603</v>
      </c>
      <c r="I540" s="60" t="s">
        <v>400</v>
      </c>
      <c r="J540" s="60" t="s">
        <v>1</v>
      </c>
      <c r="K540" s="11"/>
      <c r="L540" s="61">
        <v>44021</v>
      </c>
      <c r="M540" s="62">
        <v>958.98236399982102</v>
      </c>
      <c r="N540" s="63">
        <v>958.98236399982102</v>
      </c>
      <c r="O540" s="63">
        <v>1055.19797600061</v>
      </c>
      <c r="P540" s="64">
        <f t="shared" si="8"/>
        <v>0.9088174786257045</v>
      </c>
      <c r="Q540" s="61">
        <v>43896</v>
      </c>
      <c r="R540" s="65">
        <v>8428838.4493437503</v>
      </c>
      <c r="S540" s="65">
        <v>8240611.3724921905</v>
      </c>
      <c r="T540" s="11"/>
      <c r="U540" s="66">
        <v>-9.4555824389317405E-3</v>
      </c>
      <c r="V540" s="67">
        <v>2.7166525100255998</v>
      </c>
      <c r="W540" s="66">
        <v>3.0187340938937299E-2</v>
      </c>
      <c r="X540" s="67">
        <v>5.2971126425327402</v>
      </c>
      <c r="Y540" s="66">
        <v>-8.1484995371283698E-4</v>
      </c>
      <c r="Z540" s="67">
        <v>17.6024526168476</v>
      </c>
      <c r="AA540" s="66">
        <v>0.15924389632899</v>
      </c>
      <c r="AB540" s="67">
        <v>36.149577784177403</v>
      </c>
      <c r="AC540" s="66">
        <v>0.35334463615610701</v>
      </c>
      <c r="AD540" s="67">
        <v>59.620428875845398</v>
      </c>
      <c r="AE540" s="66">
        <v>0.34263405413541498</v>
      </c>
      <c r="AF540" s="68">
        <v>51.211093025281997</v>
      </c>
      <c r="AG540" s="66">
        <v>-3.3084835801673797E-2</v>
      </c>
      <c r="AH540" s="67">
        <v>-5.1499893160362298</v>
      </c>
      <c r="AI540" s="66">
        <v>3.5274562453196302E-2</v>
      </c>
      <c r="AJ540" s="67">
        <v>17.218198726273801</v>
      </c>
      <c r="AK540" s="66">
        <v>0.43360645209555498</v>
      </c>
      <c r="AL540" s="66">
        <v>0.100148899295164</v>
      </c>
      <c r="AM540" s="67">
        <v>46.9544575416949</v>
      </c>
      <c r="AN540" s="11"/>
      <c r="AO540" s="69">
        <v>3.6304035935245303E-2</v>
      </c>
      <c r="AP540" s="69">
        <v>-3.35616216016206E-2</v>
      </c>
      <c r="AQ540" s="69">
        <v>0.13448217241238999</v>
      </c>
      <c r="AR540" s="69">
        <v>-0.136350600498263</v>
      </c>
      <c r="AS540" s="70">
        <v>9</v>
      </c>
      <c r="AT540" s="70">
        <v>3</v>
      </c>
      <c r="AU540" s="70">
        <v>7</v>
      </c>
      <c r="AV540" s="71">
        <v>5</v>
      </c>
      <c r="AW540" s="11"/>
      <c r="AX540" s="72">
        <v>0.14953227371588601</v>
      </c>
      <c r="AY540" s="73">
        <v>1.1134048996191299</v>
      </c>
      <c r="AZ540" s="73">
        <v>0.94391511499179603</v>
      </c>
      <c r="BA540" s="73">
        <v>1.7211376398827301</v>
      </c>
      <c r="BB540" s="64">
        <v>1.5463657968794E-2</v>
      </c>
      <c r="BC540" s="74">
        <v>-17.968931358162099</v>
      </c>
      <c r="BD540" s="61">
        <v>43896</v>
      </c>
      <c r="BE540" s="61">
        <v>43915</v>
      </c>
      <c r="BF540" s="70"/>
      <c r="BG540" s="61"/>
      <c r="BH540" s="11"/>
    </row>
    <row r="541" spans="1:60" x14ac:dyDescent="0.3">
      <c r="A541" s="11"/>
      <c r="B541" s="56" t="s">
        <v>1810</v>
      </c>
      <c r="C541" s="56" t="s">
        <v>1732</v>
      </c>
      <c r="D541" s="56" t="s">
        <v>1722</v>
      </c>
      <c r="E541" s="57" t="s">
        <v>697</v>
      </c>
      <c r="F541" s="57" t="s">
        <v>1354</v>
      </c>
      <c r="G541" s="58" t="s">
        <v>111</v>
      </c>
      <c r="H541" s="59" t="s">
        <v>603</v>
      </c>
      <c r="I541" s="60" t="s">
        <v>400</v>
      </c>
      <c r="J541" s="60" t="s">
        <v>1733</v>
      </c>
      <c r="K541" s="11"/>
      <c r="L541" s="61">
        <v>44021</v>
      </c>
      <c r="M541" s="62">
        <v>1168.8924240004301</v>
      </c>
      <c r="N541" s="63">
        <v>1168.8924240004301</v>
      </c>
      <c r="O541" s="63">
        <v>1295.5134079996501</v>
      </c>
      <c r="P541" s="64">
        <f t="shared" si="8"/>
        <v>0.90226192703421704</v>
      </c>
      <c r="Q541" s="61">
        <v>43896</v>
      </c>
      <c r="R541" s="65">
        <v>7309358.5468593799</v>
      </c>
      <c r="S541" s="65">
        <v>6269348.7334765596</v>
      </c>
      <c r="T541" s="11"/>
      <c r="U541" s="66">
        <v>-9.4993399807208299E-3</v>
      </c>
      <c r="V541" s="67">
        <v>2.7122767558466898</v>
      </c>
      <c r="W541" s="66">
        <v>2.8428027146219399E-2</v>
      </c>
      <c r="X541" s="67">
        <v>5.1211812632609499</v>
      </c>
      <c r="Y541" s="66">
        <v>-1.1467220322629101E-2</v>
      </c>
      <c r="Z541" s="67">
        <v>16.5372155799705</v>
      </c>
      <c r="AA541" s="66">
        <v>0.13426539093241399</v>
      </c>
      <c r="AB541" s="67">
        <v>33.651727244549001</v>
      </c>
      <c r="AC541" s="66">
        <v>0.29562326281302398</v>
      </c>
      <c r="AD541" s="67">
        <v>53.848291541566098</v>
      </c>
      <c r="AE541" s="66">
        <v>0.25099048876290903</v>
      </c>
      <c r="AF541" s="68">
        <v>42.046736488002402</v>
      </c>
      <c r="AG541" s="66">
        <v>-3.3393293602785E-2</v>
      </c>
      <c r="AH541" s="67">
        <v>-5.18083509614371</v>
      </c>
      <c r="AI541" s="66">
        <v>2.37943093743525E-2</v>
      </c>
      <c r="AJ541" s="67">
        <v>16.070173418411301</v>
      </c>
      <c r="AK541" s="66">
        <v>0.989163970527006</v>
      </c>
      <c r="AL541" s="66">
        <v>7.22896579081862E-2</v>
      </c>
      <c r="AM541" s="67">
        <v>117.745530906832</v>
      </c>
      <c r="AN541" s="11"/>
      <c r="AO541" s="69">
        <v>3.6216005406458897E-2</v>
      </c>
      <c r="AP541" s="69">
        <v>-3.3634805607107403E-2</v>
      </c>
      <c r="AQ541" s="69">
        <v>0.13216221582115401</v>
      </c>
      <c r="AR541" s="69">
        <v>-0.13787372052407601</v>
      </c>
      <c r="AS541" s="70">
        <v>9</v>
      </c>
      <c r="AT541" s="70">
        <v>3</v>
      </c>
      <c r="AU541" s="70">
        <v>7</v>
      </c>
      <c r="AV541" s="71">
        <v>5</v>
      </c>
      <c r="AW541" s="11"/>
      <c r="AX541" s="72">
        <v>0.14958788493415301</v>
      </c>
      <c r="AY541" s="73">
        <v>0.95516177828176296</v>
      </c>
      <c r="AZ541" s="73">
        <v>0.868649728555283</v>
      </c>
      <c r="BA541" s="73">
        <v>1.46693581081854</v>
      </c>
      <c r="BB541" s="64">
        <v>1.5468067874407999E-2</v>
      </c>
      <c r="BC541" s="74">
        <v>-18.062559488345901</v>
      </c>
      <c r="BD541" s="61">
        <v>43896</v>
      </c>
      <c r="BE541" s="61">
        <v>43915</v>
      </c>
      <c r="BF541" s="70"/>
      <c r="BG541" s="61"/>
      <c r="BH541" s="11"/>
    </row>
    <row r="542" spans="1:60" x14ac:dyDescent="0.3">
      <c r="A542" s="11"/>
      <c r="B542" s="56" t="s">
        <v>1813</v>
      </c>
      <c r="C542" s="56" t="s">
        <v>1735</v>
      </c>
      <c r="D542" s="56" t="s">
        <v>1722</v>
      </c>
      <c r="E542" s="57" t="s">
        <v>135</v>
      </c>
      <c r="F542" s="57" t="s">
        <v>1354</v>
      </c>
      <c r="G542" s="58" t="s">
        <v>111</v>
      </c>
      <c r="H542" s="59" t="s">
        <v>603</v>
      </c>
      <c r="I542" s="60" t="s">
        <v>400</v>
      </c>
      <c r="J542" s="60" t="s">
        <v>1736</v>
      </c>
      <c r="K542" s="11"/>
      <c r="L542" s="61">
        <v>44021</v>
      </c>
      <c r="M542" s="62">
        <v>812.28117599990196</v>
      </c>
      <c r="N542" s="63">
        <v>812.28117599990196</v>
      </c>
      <c r="O542" s="63">
        <v>893.50578400026995</v>
      </c>
      <c r="P542" s="64">
        <f t="shared" si="8"/>
        <v>0.90909447990731362</v>
      </c>
      <c r="Q542" s="61">
        <v>43896</v>
      </c>
      <c r="R542" s="65">
        <v>3953475.9841875001</v>
      </c>
      <c r="S542" s="65">
        <v>3598302.1678437502</v>
      </c>
      <c r="T542" s="11"/>
      <c r="U542" s="66">
        <v>-9.4115715692168998E-3</v>
      </c>
      <c r="V542" s="67">
        <v>2.7210535969970802</v>
      </c>
      <c r="W542" s="66">
        <v>3.0171125497872701E-2</v>
      </c>
      <c r="X542" s="67">
        <v>5.2954910984262797</v>
      </c>
      <c r="Y542" s="66">
        <v>-7.8151570687623505E-4</v>
      </c>
      <c r="Z542" s="67">
        <v>17.6057860415312</v>
      </c>
      <c r="AA542" s="66">
        <v>0.15290261014888501</v>
      </c>
      <c r="AB542" s="67">
        <v>35.515449166181497</v>
      </c>
      <c r="AC542" s="66">
        <v>0.218066176985449</v>
      </c>
      <c r="AD542" s="67">
        <v>46.092582958808599</v>
      </c>
      <c r="AE542" s="66">
        <v>0.20240498412022101</v>
      </c>
      <c r="AF542" s="68">
        <v>37.1881860237336</v>
      </c>
      <c r="AG542" s="66">
        <v>-3.2944265282822002E-2</v>
      </c>
      <c r="AH542" s="67">
        <v>-5.1359322641510499</v>
      </c>
      <c r="AI542" s="66">
        <v>3.5370841491385398E-2</v>
      </c>
      <c r="AJ542" s="67">
        <v>17.227826630114599</v>
      </c>
      <c r="AK542" s="66">
        <v>0.23548379521176699</v>
      </c>
      <c r="AL542" s="66">
        <v>5.3903686439298298E-2</v>
      </c>
      <c r="AM542" s="67">
        <v>26.2424456949811</v>
      </c>
      <c r="AN542" s="11"/>
      <c r="AO542" s="69">
        <v>3.6258201105738401E-2</v>
      </c>
      <c r="AP542" s="69">
        <v>-3.3550514084709E-2</v>
      </c>
      <c r="AQ542" s="69">
        <v>0.13451894494573899</v>
      </c>
      <c r="AR542" s="69">
        <v>-0.136286334420292</v>
      </c>
      <c r="AS542" s="70">
        <v>9</v>
      </c>
      <c r="AT542" s="70">
        <v>3</v>
      </c>
      <c r="AU542" s="70">
        <v>7</v>
      </c>
      <c r="AV542" s="71">
        <v>5</v>
      </c>
      <c r="AW542" s="11"/>
      <c r="AX542" s="72">
        <v>0.149346482649271</v>
      </c>
      <c r="AY542" s="73">
        <v>1.07054852089095</v>
      </c>
      <c r="AZ542" s="73">
        <v>0.92381142152953499</v>
      </c>
      <c r="BA542" s="73">
        <v>1.6536842845198401</v>
      </c>
      <c r="BB542" s="64">
        <v>1.54445515028056E-2</v>
      </c>
      <c r="BC542" s="74">
        <v>-17.9604173664702</v>
      </c>
      <c r="BD542" s="61">
        <v>43896</v>
      </c>
      <c r="BE542" s="61">
        <v>43915</v>
      </c>
      <c r="BF542" s="70"/>
      <c r="BG542" s="61"/>
      <c r="BH542" s="11"/>
    </row>
    <row r="543" spans="1:60" x14ac:dyDescent="0.3">
      <c r="A543" s="11"/>
      <c r="B543" s="56" t="s">
        <v>1816</v>
      </c>
      <c r="C543" s="56" t="s">
        <v>1738</v>
      </c>
      <c r="D543" s="56" t="s">
        <v>1739</v>
      </c>
      <c r="E543" s="57" t="s">
        <v>73</v>
      </c>
      <c r="F543" s="57" t="s">
        <v>1354</v>
      </c>
      <c r="G543" s="58" t="s">
        <v>685</v>
      </c>
      <c r="H543" s="59" t="s">
        <v>686</v>
      </c>
      <c r="I543" s="60" t="s">
        <v>29</v>
      </c>
      <c r="J543" s="60" t="s">
        <v>1740</v>
      </c>
      <c r="K543" s="11"/>
      <c r="L543" s="61">
        <v>44021</v>
      </c>
      <c r="M543" s="62">
        <v>1587.6238000001799</v>
      </c>
      <c r="N543" s="63">
        <v>1587.6238000001799</v>
      </c>
      <c r="O543" s="63">
        <v>1587.6238000001799</v>
      </c>
      <c r="P543" s="64">
        <f t="shared" si="8"/>
        <v>1</v>
      </c>
      <c r="Q543" s="61">
        <v>44021</v>
      </c>
      <c r="R543" s="65">
        <v>6134004.5949999997</v>
      </c>
      <c r="S543" s="65">
        <v>4870529.7074609399</v>
      </c>
      <c r="T543" s="11"/>
      <c r="U543" s="66">
        <v>5.60589251108468E-6</v>
      </c>
      <c r="V543" s="67">
        <v>3.6627713431698798</v>
      </c>
      <c r="W543" s="66">
        <v>1.9870114738296301E-4</v>
      </c>
      <c r="X543" s="67">
        <v>2.2982486633736698</v>
      </c>
      <c r="Y543" s="66">
        <v>7.3290400887344696E-3</v>
      </c>
      <c r="Z543" s="67">
        <v>18.416841621103199</v>
      </c>
      <c r="AA543" s="66">
        <v>1.87423058869172E-2</v>
      </c>
      <c r="AB543" s="67">
        <v>22.099418739992</v>
      </c>
      <c r="AC543" s="66">
        <v>4.6723476958504803E-2</v>
      </c>
      <c r="AD543" s="67">
        <v>28.958312956092399</v>
      </c>
      <c r="AE543" s="66">
        <v>7.2926264525449397E-2</v>
      </c>
      <c r="AF543" s="68">
        <v>24.240314064256399</v>
      </c>
      <c r="AG543" s="66">
        <v>5.1904158681281802E-5</v>
      </c>
      <c r="AH543" s="67">
        <v>-1.8363153199970801</v>
      </c>
      <c r="AI543" s="66">
        <v>7.8038242390903196E-3</v>
      </c>
      <c r="AJ543" s="67">
        <v>14.4711249048705</v>
      </c>
      <c r="AK543" s="66">
        <v>0.58762380000029202</v>
      </c>
      <c r="AL543" s="66">
        <v>3.6129151048953603E-2</v>
      </c>
      <c r="AM543" s="67">
        <v>31.392232686455799</v>
      </c>
      <c r="AN543" s="11"/>
      <c r="AO543" s="69">
        <v>7.3645992779347602E-4</v>
      </c>
      <c r="AP543" s="69">
        <v>5.5429682106478097E-6</v>
      </c>
      <c r="AQ543" s="69">
        <v>2.3952479423314799E-3</v>
      </c>
      <c r="AR543" s="69">
        <v>5.1904158681281802E-5</v>
      </c>
      <c r="AS543" s="70">
        <v>12</v>
      </c>
      <c r="AT543" s="70">
        <v>0</v>
      </c>
      <c r="AU543" s="70">
        <v>7</v>
      </c>
      <c r="AV543" s="71">
        <v>5</v>
      </c>
      <c r="AW543" s="11"/>
      <c r="AX543" s="72">
        <v>1.2332019612586E-3</v>
      </c>
      <c r="AY543" s="73">
        <v>-9.09801848811912</v>
      </c>
      <c r="AZ543" s="73">
        <v>0.48633456185598301</v>
      </c>
      <c r="BA543" s="73">
        <v>-10.701292312369301</v>
      </c>
      <c r="BB543" s="64">
        <v>1.2743181115041599E-4</v>
      </c>
      <c r="BC543" s="74">
        <v>0</v>
      </c>
      <c r="BD543" s="61">
        <v>44021</v>
      </c>
      <c r="BE543" s="61"/>
      <c r="BF543" s="70"/>
      <c r="BG543" s="61"/>
      <c r="BH543" s="11"/>
    </row>
    <row r="544" spans="1:60" x14ac:dyDescent="0.3">
      <c r="A544" s="11"/>
      <c r="B544" s="56" t="s">
        <v>1819</v>
      </c>
      <c r="C544" s="56" t="s">
        <v>1742</v>
      </c>
      <c r="D544" s="56" t="s">
        <v>1739</v>
      </c>
      <c r="E544" s="57" t="s">
        <v>690</v>
      </c>
      <c r="F544" s="57" t="s">
        <v>1354</v>
      </c>
      <c r="G544" s="58" t="s">
        <v>685</v>
      </c>
      <c r="H544" s="59" t="s">
        <v>686</v>
      </c>
      <c r="I544" s="60" t="s">
        <v>29</v>
      </c>
      <c r="J544" s="60" t="s">
        <v>1743</v>
      </c>
      <c r="K544" s="11"/>
      <c r="L544" s="61">
        <v>44021</v>
      </c>
      <c r="M544" s="62">
        <v>3645.2916000001101</v>
      </c>
      <c r="N544" s="63">
        <v>3645.2916000001101</v>
      </c>
      <c r="O544" s="63">
        <v>3645.2916000001101</v>
      </c>
      <c r="P544" s="64">
        <f t="shared" si="8"/>
        <v>1</v>
      </c>
      <c r="Q544" s="61">
        <v>44021</v>
      </c>
      <c r="R544" s="65">
        <v>90233678.194000006</v>
      </c>
      <c r="S544" s="65">
        <v>70493059.092875004</v>
      </c>
      <c r="T544" s="11"/>
      <c r="U544" s="66">
        <v>1.7282600310863899E-6</v>
      </c>
      <c r="V544" s="67">
        <v>3.66238357992188</v>
      </c>
      <c r="W544" s="66">
        <v>5.8434954553376897E-5</v>
      </c>
      <c r="X544" s="67">
        <v>2.2842220440907099</v>
      </c>
      <c r="Y544" s="66">
        <v>3.2113404831761701E-3</v>
      </c>
      <c r="Z544" s="67">
        <v>18.005071660532799</v>
      </c>
      <c r="AA544" s="66">
        <v>7.0620760325255097E-3</v>
      </c>
      <c r="AB544" s="67">
        <v>20.931395754538201</v>
      </c>
      <c r="AC544" s="66">
        <v>1.8361872609602901E-2</v>
      </c>
      <c r="AD544" s="67">
        <v>26.122152521187701</v>
      </c>
      <c r="AE544" s="66">
        <v>2.6988218331098299E-2</v>
      </c>
      <c r="AF544" s="68">
        <v>19.6465094448358</v>
      </c>
      <c r="AG544" s="66">
        <v>1.52527845784789E-5</v>
      </c>
      <c r="AH544" s="67">
        <v>-1.8399804574073599</v>
      </c>
      <c r="AI544" s="66">
        <v>3.3510897137602998E-3</v>
      </c>
      <c r="AJ544" s="67">
        <v>14.025851452344799</v>
      </c>
      <c r="AK544" s="66">
        <v>0.41837982153810999</v>
      </c>
      <c r="AL544" s="66">
        <v>2.35746061571263E-2</v>
      </c>
      <c r="AM544" s="67">
        <v>-53.776878515200202</v>
      </c>
      <c r="AN544" s="11"/>
      <c r="AO544" s="69">
        <v>6.9951989462424503E-4</v>
      </c>
      <c r="AP544" s="69">
        <v>2.7433998184278601E-8</v>
      </c>
      <c r="AQ544" s="69">
        <v>1.81803709165251E-3</v>
      </c>
      <c r="AR544" s="69">
        <v>1.52527845784789E-5</v>
      </c>
      <c r="AS544" s="70">
        <v>12</v>
      </c>
      <c r="AT544" s="70">
        <v>0</v>
      </c>
      <c r="AU544" s="70">
        <v>7</v>
      </c>
      <c r="AV544" s="71">
        <v>5</v>
      </c>
      <c r="AW544" s="11"/>
      <c r="AX544" s="72">
        <v>1.0116503942595001E-3</v>
      </c>
      <c r="AY544" s="73">
        <v>-21.374764876789399</v>
      </c>
      <c r="AZ544" s="73">
        <v>0.44871137076825102</v>
      </c>
      <c r="BA544" s="73">
        <v>-14.502754366476401</v>
      </c>
      <c r="BB544" s="64">
        <v>1.04541029657099E-4</v>
      </c>
      <c r="BC544" s="74">
        <v>0</v>
      </c>
      <c r="BD544" s="61">
        <v>44021</v>
      </c>
      <c r="BE544" s="61"/>
      <c r="BF544" s="70"/>
      <c r="BG544" s="61"/>
      <c r="BH544" s="11"/>
    </row>
    <row r="545" spans="1:60" x14ac:dyDescent="0.3">
      <c r="A545" s="11"/>
      <c r="B545" s="56" t="s">
        <v>1821</v>
      </c>
      <c r="C545" s="56" t="s">
        <v>1745</v>
      </c>
      <c r="D545" s="56" t="s">
        <v>1739</v>
      </c>
      <c r="E545" s="57" t="s">
        <v>0</v>
      </c>
      <c r="F545" s="57" t="s">
        <v>1354</v>
      </c>
      <c r="G545" s="58" t="s">
        <v>685</v>
      </c>
      <c r="H545" s="59" t="s">
        <v>686</v>
      </c>
      <c r="I545" s="60" t="s">
        <v>29</v>
      </c>
      <c r="J545" s="60" t="s">
        <v>1746</v>
      </c>
      <c r="K545" s="11"/>
      <c r="L545" s="61">
        <v>44021</v>
      </c>
      <c r="M545" s="62">
        <v>1391.7368000000699</v>
      </c>
      <c r="N545" s="63">
        <v>1391.7368000000699</v>
      </c>
      <c r="O545" s="63">
        <v>1391.7368000000699</v>
      </c>
      <c r="P545" s="64">
        <f t="shared" si="8"/>
        <v>1</v>
      </c>
      <c r="Q545" s="61">
        <v>44021</v>
      </c>
      <c r="R545" s="65">
        <v>5016555.8729999997</v>
      </c>
      <c r="S545" s="65">
        <v>4121342.8910273402</v>
      </c>
      <c r="T545" s="11"/>
      <c r="U545" s="66">
        <v>1.72446743818E-6</v>
      </c>
      <c r="V545" s="67">
        <v>3.6623832006625898</v>
      </c>
      <c r="W545" s="66">
        <v>5.8563351558405002E-5</v>
      </c>
      <c r="X545" s="67">
        <v>2.2842348837912101</v>
      </c>
      <c r="Y545" s="66">
        <v>5.5745521294738899E-3</v>
      </c>
      <c r="Z545" s="67">
        <v>18.241392825177201</v>
      </c>
      <c r="AA545" s="66">
        <v>1.49199571151257E-2</v>
      </c>
      <c r="AB545" s="67">
        <v>21.717183862812799</v>
      </c>
      <c r="AC545" s="66">
        <v>3.8633115258562598E-2</v>
      </c>
      <c r="AD545" s="67">
        <v>28.149276786105499</v>
      </c>
      <c r="AE545" s="66">
        <v>6.0358453698427197E-2</v>
      </c>
      <c r="AF545" s="68">
        <v>22.9835329815687</v>
      </c>
      <c r="AG545" s="66">
        <v>1.5304851331165998E-5</v>
      </c>
      <c r="AH545" s="67">
        <v>-1.8399752507321001</v>
      </c>
      <c r="AI545" s="66">
        <v>5.9496695848792998E-3</v>
      </c>
      <c r="AJ545" s="67">
        <v>14.285709439456699</v>
      </c>
      <c r="AK545" s="66">
        <v>0.371953234360553</v>
      </c>
      <c r="AL545" s="66">
        <v>3.2615368994811399E-2</v>
      </c>
      <c r="AM545" s="67">
        <v>56.024457290244797</v>
      </c>
      <c r="AN545" s="11"/>
      <c r="AO545" s="69">
        <v>7.2548748903500404E-4</v>
      </c>
      <c r="AP545" s="69">
        <v>-1.65276833286043E-6</v>
      </c>
      <c r="AQ545" s="69">
        <v>2.0665052034019001E-3</v>
      </c>
      <c r="AR545" s="69">
        <v>1.5304851331165998E-5</v>
      </c>
      <c r="AS545" s="70">
        <v>12</v>
      </c>
      <c r="AT545" s="70">
        <v>0</v>
      </c>
      <c r="AU545" s="70">
        <v>7</v>
      </c>
      <c r="AV545" s="71">
        <v>5</v>
      </c>
      <c r="AW545" s="11"/>
      <c r="AX545" s="72">
        <v>1.1732277861131E-3</v>
      </c>
      <c r="AY545" s="73">
        <v>-12.6462786192424</v>
      </c>
      <c r="AZ545" s="73">
        <v>0.47401849516609201</v>
      </c>
      <c r="BA545" s="73">
        <v>-12.360562057743699</v>
      </c>
      <c r="BB545" s="64">
        <v>1.21234490914333E-4</v>
      </c>
      <c r="BC545" s="74">
        <v>-3.37739126720304E-4</v>
      </c>
      <c r="BD545" s="61">
        <v>43970</v>
      </c>
      <c r="BE545" s="61">
        <v>43976</v>
      </c>
      <c r="BF545" s="70">
        <v>5</v>
      </c>
      <c r="BG545" s="61">
        <v>43977</v>
      </c>
      <c r="BH545" s="11"/>
    </row>
    <row r="546" spans="1:60" x14ac:dyDescent="0.3">
      <c r="A546" s="11"/>
      <c r="B546" s="56" t="s">
        <v>1824</v>
      </c>
      <c r="C546" s="56" t="s">
        <v>1748</v>
      </c>
      <c r="D546" s="56" t="s">
        <v>1739</v>
      </c>
      <c r="E546" s="57" t="s">
        <v>79</v>
      </c>
      <c r="F546" s="57" t="s">
        <v>1354</v>
      </c>
      <c r="G546" s="58" t="s">
        <v>685</v>
      </c>
      <c r="H546" s="59" t="s">
        <v>686</v>
      </c>
      <c r="I546" s="60" t="s">
        <v>29</v>
      </c>
      <c r="J546" s="60" t="s">
        <v>1749</v>
      </c>
      <c r="K546" s="11"/>
      <c r="L546" s="61">
        <v>44021</v>
      </c>
      <c r="M546" s="62">
        <v>1297.6646999996201</v>
      </c>
      <c r="N546" s="63">
        <v>1297.6646999996201</v>
      </c>
      <c r="O546" s="63">
        <v>1297.6646999996201</v>
      </c>
      <c r="P546" s="64">
        <f t="shared" si="8"/>
        <v>1</v>
      </c>
      <c r="Q546" s="61">
        <v>44021</v>
      </c>
      <c r="R546" s="65">
        <v>2847152.38</v>
      </c>
      <c r="S546" s="65">
        <v>2031027.7060761701</v>
      </c>
      <c r="T546" s="11"/>
      <c r="U546" s="66">
        <v>5.62552122573834E-6</v>
      </c>
      <c r="V546" s="67">
        <v>3.6627733060413399</v>
      </c>
      <c r="W546" s="66">
        <v>1.9854986203426999E-4</v>
      </c>
      <c r="X546" s="67">
        <v>2.2982335348388001</v>
      </c>
      <c r="Y546" s="66">
        <v>7.3287742907268702E-3</v>
      </c>
      <c r="Z546" s="67">
        <v>18.416815041302499</v>
      </c>
      <c r="AA546" s="66">
        <v>1.8742162666967498E-2</v>
      </c>
      <c r="AB546" s="67">
        <v>22.099404417997</v>
      </c>
      <c r="AC546" s="66">
        <v>4.6722166955078102E-2</v>
      </c>
      <c r="AD546" s="67">
        <v>28.958181955735199</v>
      </c>
      <c r="AE546" s="66">
        <v>7.2923847867059494E-2</v>
      </c>
      <c r="AF546" s="68">
        <v>24.2400723984174</v>
      </c>
      <c r="AG546" s="66">
        <v>5.1865084969904301E-5</v>
      </c>
      <c r="AH546" s="67">
        <v>-1.8363192273682201</v>
      </c>
      <c r="AI546" s="66">
        <v>7.8037210605543797E-3</v>
      </c>
      <c r="AJ546" s="67">
        <v>14.4711145870242</v>
      </c>
      <c r="AK546" s="66">
        <v>0.297664699999732</v>
      </c>
      <c r="AL546" s="66">
        <v>3.27928962451551E-2</v>
      </c>
      <c r="AM546" s="67">
        <v>33.9938887477037</v>
      </c>
      <c r="AN546" s="11"/>
      <c r="AO546" s="69">
        <v>7.3645978409331303E-4</v>
      </c>
      <c r="AP546" s="69">
        <v>5.54849066247698E-6</v>
      </c>
      <c r="AQ546" s="69">
        <v>2.3951947696332402E-3</v>
      </c>
      <c r="AR546" s="69">
        <v>5.1865084969904301E-5</v>
      </c>
      <c r="AS546" s="70">
        <v>12</v>
      </c>
      <c r="AT546" s="70">
        <v>0</v>
      </c>
      <c r="AU546" s="70">
        <v>7</v>
      </c>
      <c r="AV546" s="71">
        <v>5</v>
      </c>
      <c r="AW546" s="11"/>
      <c r="AX546" s="72">
        <v>1.2332494042425399E-3</v>
      </c>
      <c r="AY546" s="73">
        <v>-9.0976298960595194</v>
      </c>
      <c r="AZ546" s="73">
        <v>0.486334576610716</v>
      </c>
      <c r="BA546" s="73">
        <v>-10.7009666388476</v>
      </c>
      <c r="BB546" s="64">
        <v>1.2743671272005499E-4</v>
      </c>
      <c r="BC546" s="74">
        <v>0</v>
      </c>
      <c r="BD546" s="61">
        <v>44021</v>
      </c>
      <c r="BE546" s="61"/>
      <c r="BF546" s="70"/>
      <c r="BG546" s="61"/>
      <c r="BH546" s="11"/>
    </row>
    <row r="547" spans="1:60" x14ac:dyDescent="0.3">
      <c r="A547" s="11"/>
      <c r="B547" s="56" t="s">
        <v>1828</v>
      </c>
      <c r="C547" s="56" t="s">
        <v>1751</v>
      </c>
      <c r="D547" s="56" t="s">
        <v>1739</v>
      </c>
      <c r="E547" s="57" t="s">
        <v>87</v>
      </c>
      <c r="F547" s="57" t="s">
        <v>1354</v>
      </c>
      <c r="G547" s="58" t="s">
        <v>685</v>
      </c>
      <c r="H547" s="59" t="s">
        <v>686</v>
      </c>
      <c r="I547" s="60" t="s">
        <v>29</v>
      </c>
      <c r="J547" s="60" t="s">
        <v>1752</v>
      </c>
      <c r="K547" s="11"/>
      <c r="L547" s="61">
        <v>44021</v>
      </c>
      <c r="M547" s="62">
        <v>1173.88509999961</v>
      </c>
      <c r="N547" s="63">
        <v>1173.88509999961</v>
      </c>
      <c r="O547" s="63">
        <v>1173.88509999961</v>
      </c>
      <c r="P547" s="64">
        <f t="shared" si="8"/>
        <v>1</v>
      </c>
      <c r="Q547" s="61">
        <v>44021</v>
      </c>
      <c r="R547" s="65">
        <v>85997045.395999998</v>
      </c>
      <c r="S547" s="65">
        <v>77627800.754124999</v>
      </c>
      <c r="T547" s="11"/>
      <c r="U547" s="66">
        <v>1.70374732988421E-6</v>
      </c>
      <c r="V547" s="67">
        <v>3.6623811286517598</v>
      </c>
      <c r="W547" s="66">
        <v>5.86122387176147E-5</v>
      </c>
      <c r="X547" s="67">
        <v>2.2842397725071399</v>
      </c>
      <c r="Y547" s="66">
        <v>5.2117710674792796E-3</v>
      </c>
      <c r="Z547" s="67">
        <v>18.205114718963198</v>
      </c>
      <c r="AA547" s="66">
        <v>1.3777146345091799E-2</v>
      </c>
      <c r="AB547" s="67">
        <v>21.602902785816699</v>
      </c>
      <c r="AC547" s="66">
        <v>3.5888124073608203E-2</v>
      </c>
      <c r="AD547" s="67">
        <v>27.8747776676028</v>
      </c>
      <c r="AE547" s="66">
        <v>5.5941787624760798E-2</v>
      </c>
      <c r="AF547" s="68">
        <v>22.541866374202101</v>
      </c>
      <c r="AG547" s="66">
        <v>1.53339333337499E-5</v>
      </c>
      <c r="AH547" s="67">
        <v>-1.8399723425318399</v>
      </c>
      <c r="AI547" s="66">
        <v>5.5490496852144099E-3</v>
      </c>
      <c r="AJ547" s="67">
        <v>14.245647449482901</v>
      </c>
      <c r="AK547" s="66">
        <v>0.17375598683982399</v>
      </c>
      <c r="AL547" s="66">
        <v>2.41334076290514E-2</v>
      </c>
      <c r="AM547" s="67">
        <v>5.9527728843095202</v>
      </c>
      <c r="AN547" s="11"/>
      <c r="AO547" s="69">
        <v>7.2138011819333802E-4</v>
      </c>
      <c r="AP547" s="69">
        <v>0</v>
      </c>
      <c r="AQ547" s="69">
        <v>2.02208396331116E-3</v>
      </c>
      <c r="AR547" s="69">
        <v>1.53339333337499E-5</v>
      </c>
      <c r="AS547" s="70">
        <v>12</v>
      </c>
      <c r="AT547" s="70">
        <v>0</v>
      </c>
      <c r="AU547" s="70">
        <v>7</v>
      </c>
      <c r="AV547" s="71">
        <v>5</v>
      </c>
      <c r="AW547" s="11"/>
      <c r="AX547" s="72">
        <v>1.1407824712910001E-3</v>
      </c>
      <c r="AY547" s="73">
        <v>-13.8977971910499</v>
      </c>
      <c r="AZ547" s="73">
        <v>0.47033364219259999</v>
      </c>
      <c r="BA547" s="73">
        <v>-12.8391008205363</v>
      </c>
      <c r="BB547" s="64">
        <v>1.17882335091366E-4</v>
      </c>
      <c r="BC547" s="74">
        <v>0</v>
      </c>
      <c r="BD547" s="61">
        <v>44021</v>
      </c>
      <c r="BE547" s="61"/>
      <c r="BF547" s="70"/>
      <c r="BG547" s="61"/>
      <c r="BH547" s="11"/>
    </row>
    <row r="548" spans="1:60" x14ac:dyDescent="0.3">
      <c r="A548" s="11"/>
      <c r="B548" s="56" t="s">
        <v>1831</v>
      </c>
      <c r="C548" s="56" t="s">
        <v>1754</v>
      </c>
      <c r="D548" s="56" t="s">
        <v>1739</v>
      </c>
      <c r="E548" s="57" t="s">
        <v>1367</v>
      </c>
      <c r="F548" s="57" t="s">
        <v>1354</v>
      </c>
      <c r="G548" s="58" t="s">
        <v>685</v>
      </c>
      <c r="H548" s="59" t="s">
        <v>686</v>
      </c>
      <c r="I548" s="60" t="s">
        <v>29</v>
      </c>
      <c r="J548" s="60" t="s">
        <v>1755</v>
      </c>
      <c r="K548" s="11"/>
      <c r="L548" s="61">
        <v>44021</v>
      </c>
      <c r="M548" s="62">
        <v>1409.8835000004599</v>
      </c>
      <c r="N548" s="63">
        <v>1409.8835000004599</v>
      </c>
      <c r="O548" s="63">
        <v>1409.8835000004599</v>
      </c>
      <c r="P548" s="64">
        <f t="shared" si="8"/>
        <v>1</v>
      </c>
      <c r="Q548" s="61">
        <v>44021</v>
      </c>
      <c r="R548" s="65">
        <v>641769.26699999999</v>
      </c>
      <c r="S548" s="65">
        <v>761231.08250585897</v>
      </c>
      <c r="T548" s="11"/>
      <c r="U548" s="66">
        <v>1.7022703104885299E-6</v>
      </c>
      <c r="V548" s="67">
        <v>3.6623809809498198</v>
      </c>
      <c r="W548" s="66">
        <v>5.8306088249082697E-5</v>
      </c>
      <c r="X548" s="67">
        <v>2.2842091574602801</v>
      </c>
      <c r="Y548" s="66">
        <v>3.2111100663314599E-3</v>
      </c>
      <c r="Z548" s="67">
        <v>18.0050486188557</v>
      </c>
      <c r="AA548" s="66">
        <v>7.0615850472677301E-3</v>
      </c>
      <c r="AB548" s="67">
        <v>20.931346656026999</v>
      </c>
      <c r="AC548" s="66">
        <v>1.8360902977292402E-2</v>
      </c>
      <c r="AD548" s="67">
        <v>26.1220555579639</v>
      </c>
      <c r="AE548" s="66">
        <v>2.6986780860170301E-2</v>
      </c>
      <c r="AF548" s="68">
        <v>19.646365697728498</v>
      </c>
      <c r="AG548" s="66">
        <v>1.5178789908532101E-5</v>
      </c>
      <c r="AH548" s="67">
        <v>-1.83998785687436</v>
      </c>
      <c r="AI548" s="66">
        <v>3.3508995929878399E-3</v>
      </c>
      <c r="AJ548" s="67">
        <v>14.0258324402675</v>
      </c>
      <c r="AK548" s="66">
        <v>0.40988350000057799</v>
      </c>
      <c r="AL548" s="66">
        <v>2.31647007294669E-2</v>
      </c>
      <c r="AM548" s="67">
        <v>-54.626510668953401</v>
      </c>
      <c r="AN548" s="11"/>
      <c r="AO548" s="69">
        <v>6.9950152283126997E-4</v>
      </c>
      <c r="AP548" s="69">
        <v>0</v>
      </c>
      <c r="AQ548" s="69">
        <v>1.8179364469688201E-3</v>
      </c>
      <c r="AR548" s="69">
        <v>1.5178789908532101E-5</v>
      </c>
      <c r="AS548" s="70">
        <v>12</v>
      </c>
      <c r="AT548" s="70">
        <v>0</v>
      </c>
      <c r="AU548" s="70">
        <v>7</v>
      </c>
      <c r="AV548" s="71">
        <v>5</v>
      </c>
      <c r="AW548" s="11"/>
      <c r="AX548" s="72">
        <v>1.0116495977433701E-3</v>
      </c>
      <c r="AY548" s="73">
        <v>-21.3755354185414</v>
      </c>
      <c r="AZ548" s="73">
        <v>0.44870983831924599</v>
      </c>
      <c r="BA548" s="73">
        <v>-14.502838356740501</v>
      </c>
      <c r="BB548" s="64">
        <v>1.0454094584218901E-4</v>
      </c>
      <c r="BC548" s="74">
        <v>0</v>
      </c>
      <c r="BD548" s="61">
        <v>44021</v>
      </c>
      <c r="BE548" s="61"/>
      <c r="BF548" s="70"/>
      <c r="BG548" s="61"/>
      <c r="BH548" s="11"/>
    </row>
    <row r="549" spans="1:60" x14ac:dyDescent="0.3">
      <c r="A549" s="11"/>
      <c r="B549" s="56" t="s">
        <v>1834</v>
      </c>
      <c r="C549" s="56" t="s">
        <v>1757</v>
      </c>
      <c r="D549" s="56" t="s">
        <v>1758</v>
      </c>
      <c r="E549" s="57" t="s">
        <v>73</v>
      </c>
      <c r="F549" s="57" t="s">
        <v>1354</v>
      </c>
      <c r="G549" s="58" t="s">
        <v>111</v>
      </c>
      <c r="H549" s="59" t="s">
        <v>1598</v>
      </c>
      <c r="I549" s="60" t="s">
        <v>29</v>
      </c>
      <c r="J549" s="60" t="s">
        <v>1</v>
      </c>
      <c r="K549" s="11"/>
      <c r="L549" s="61">
        <v>44021</v>
      </c>
      <c r="M549" s="62">
        <v>992.26379999984101</v>
      </c>
      <c r="N549" s="63">
        <v>992.26379999984101</v>
      </c>
      <c r="O549" s="63">
        <v>1232.33479999937</v>
      </c>
      <c r="P549" s="64">
        <f t="shared" si="8"/>
        <v>0.80519011554355868</v>
      </c>
      <c r="Q549" s="61">
        <v>43797</v>
      </c>
      <c r="R549" s="65">
        <v>87046.228000000003</v>
      </c>
      <c r="S549" s="65">
        <v>121353.920429077</v>
      </c>
      <c r="T549" s="11"/>
      <c r="U549" s="66">
        <v>-2.9844237642464599E-3</v>
      </c>
      <c r="V549" s="67">
        <v>3.36376837749413</v>
      </c>
      <c r="W549" s="66">
        <v>8.0497907418321094E-2</v>
      </c>
      <c r="X549" s="67">
        <v>10.3281692904711</v>
      </c>
      <c r="Y549" s="66">
        <v>-0.132039436220075</v>
      </c>
      <c r="Z549" s="67">
        <v>4.4799939902150099</v>
      </c>
      <c r="AA549" s="66">
        <v>-1.3746429260208999E-2</v>
      </c>
      <c r="AB549" s="67">
        <v>18.850545225286599</v>
      </c>
      <c r="AC549" s="66">
        <v>1.04903169940371E-2</v>
      </c>
      <c r="AD549" s="67">
        <v>25.334996959631098</v>
      </c>
      <c r="AE549" s="66">
        <v>-2.6478437129298999E-2</v>
      </c>
      <c r="AF549" s="68">
        <v>14.2998438987852</v>
      </c>
      <c r="AG549" s="66">
        <v>-4.9941597171709905E-4</v>
      </c>
      <c r="AH549" s="67">
        <v>-1.8914473330369199</v>
      </c>
      <c r="AI549" s="66">
        <v>-0.11557462784097899</v>
      </c>
      <c r="AJ549" s="67">
        <v>2.1332796968636099</v>
      </c>
      <c r="AK549" s="66">
        <v>-7.7362000001812703E-3</v>
      </c>
      <c r="AL549" s="66">
        <v>-1.53020711968566E-3</v>
      </c>
      <c r="AM549" s="67">
        <v>-7.2885058315514497</v>
      </c>
      <c r="AN549" s="11"/>
      <c r="AO549" s="69">
        <v>7.8779370025586104E-2</v>
      </c>
      <c r="AP549" s="69">
        <v>-5.2865577529737501E-2</v>
      </c>
      <c r="AQ549" s="69">
        <v>0.106404628992168</v>
      </c>
      <c r="AR549" s="69">
        <v>-0.23874092937971</v>
      </c>
      <c r="AS549" s="70">
        <v>7</v>
      </c>
      <c r="AT549" s="70">
        <v>5</v>
      </c>
      <c r="AU549" s="70">
        <v>7</v>
      </c>
      <c r="AV549" s="71">
        <v>5</v>
      </c>
      <c r="AW549" s="11"/>
      <c r="AX549" s="72">
        <v>0.23033873623062401</v>
      </c>
      <c r="AY549" s="73">
        <v>6.70140047878931E-2</v>
      </c>
      <c r="AZ549" s="73">
        <v>0.46759967858270102</v>
      </c>
      <c r="BA549" s="73">
        <v>9.9612886630325206E-2</v>
      </c>
      <c r="BB549" s="64">
        <v>2.3848463298017999E-2</v>
      </c>
      <c r="BC549" s="74">
        <v>-34.642468913400101</v>
      </c>
      <c r="BD549" s="61">
        <v>43797</v>
      </c>
      <c r="BE549" s="61">
        <v>43914</v>
      </c>
      <c r="BF549" s="70"/>
      <c r="BG549" s="61"/>
      <c r="BH549" s="11"/>
    </row>
    <row r="550" spans="1:60" x14ac:dyDescent="0.3">
      <c r="A550" s="11"/>
      <c r="B550" s="56" t="s">
        <v>1837</v>
      </c>
      <c r="C550" s="56" t="s">
        <v>1760</v>
      </c>
      <c r="D550" s="56" t="s">
        <v>1758</v>
      </c>
      <c r="E550" s="57" t="s">
        <v>690</v>
      </c>
      <c r="F550" s="57" t="s">
        <v>1354</v>
      </c>
      <c r="G550" s="58" t="s">
        <v>111</v>
      </c>
      <c r="H550" s="59" t="s">
        <v>1598</v>
      </c>
      <c r="I550" s="60" t="s">
        <v>29</v>
      </c>
      <c r="J550" s="60" t="s">
        <v>1761</v>
      </c>
      <c r="K550" s="11"/>
      <c r="L550" s="61">
        <v>44021</v>
      </c>
      <c r="M550" s="62">
        <v>875.504900000058</v>
      </c>
      <c r="N550" s="63">
        <v>875.504900000058</v>
      </c>
      <c r="O550" s="63">
        <v>1104.50420000032</v>
      </c>
      <c r="P550" s="64">
        <f t="shared" si="8"/>
        <v>0.79266778704852758</v>
      </c>
      <c r="Q550" s="61">
        <v>43797</v>
      </c>
      <c r="R550" s="65">
        <v>95440.323000000004</v>
      </c>
      <c r="S550" s="65">
        <v>100448.676724121</v>
      </c>
      <c r="T550" s="11"/>
      <c r="U550" s="66">
        <v>-3.0541331170752502E-3</v>
      </c>
      <c r="V550" s="67">
        <v>3.3567974422112501</v>
      </c>
      <c r="W550" s="66">
        <v>7.8232968940937994E-2</v>
      </c>
      <c r="X550" s="67">
        <v>10.101675442725501</v>
      </c>
      <c r="Y550" s="66">
        <v>-0.14301866583991801</v>
      </c>
      <c r="Z550" s="67">
        <v>3.38207102823071</v>
      </c>
      <c r="AA550" s="66">
        <v>-3.87065839277057E-2</v>
      </c>
      <c r="AB550" s="67">
        <v>16.354529758537002</v>
      </c>
      <c r="AC550" s="66">
        <v>-3.9979924673389199E-2</v>
      </c>
      <c r="AD550" s="67">
        <v>20.287972792895701</v>
      </c>
      <c r="AE550" s="66">
        <v>-9.8607931031438098E-2</v>
      </c>
      <c r="AF550" s="68">
        <v>7.0868945085676396</v>
      </c>
      <c r="AG550" s="66">
        <v>-1.1284732127023701E-3</v>
      </c>
      <c r="AH550" s="67">
        <v>-1.9543530571354499</v>
      </c>
      <c r="AI550" s="66">
        <v>-0.127311614495702</v>
      </c>
      <c r="AJ550" s="67">
        <v>0.95958103139128104</v>
      </c>
      <c r="AK550" s="66">
        <v>-0.124495099999913</v>
      </c>
      <c r="AL550" s="66">
        <v>-2.5895718580613899E-2</v>
      </c>
      <c r="AM550" s="67">
        <v>-19.1504966646899</v>
      </c>
      <c r="AN550" s="11"/>
      <c r="AO550" s="69">
        <v>7.8552417802711702E-2</v>
      </c>
      <c r="AP550" s="69">
        <v>-5.2931882742123001E-2</v>
      </c>
      <c r="AQ550" s="69">
        <v>0.104085865312372</v>
      </c>
      <c r="AR550" s="69">
        <v>-0.24038996799296</v>
      </c>
      <c r="AS550" s="70">
        <v>7</v>
      </c>
      <c r="AT550" s="70">
        <v>5</v>
      </c>
      <c r="AU550" s="70">
        <v>7</v>
      </c>
      <c r="AV550" s="71">
        <v>5</v>
      </c>
      <c r="AW550" s="11"/>
      <c r="AX550" s="72">
        <v>0.23037217958539299</v>
      </c>
      <c r="AY550" s="73">
        <v>-3.78917800464365E-2</v>
      </c>
      <c r="AZ550" s="73">
        <v>0.38962049610745503</v>
      </c>
      <c r="BA550" s="73">
        <v>-5.6057918876660999E-2</v>
      </c>
      <c r="BB550" s="64">
        <v>2.3849166616164399E-2</v>
      </c>
      <c r="BC550" s="74">
        <v>-35.175565652025398</v>
      </c>
      <c r="BD550" s="61">
        <v>43797</v>
      </c>
      <c r="BE550" s="61">
        <v>43914</v>
      </c>
      <c r="BF550" s="70"/>
      <c r="BG550" s="61"/>
      <c r="BH550" s="11"/>
    </row>
    <row r="551" spans="1:60" x14ac:dyDescent="0.3">
      <c r="A551" s="11"/>
      <c r="B551" s="56" t="s">
        <v>1840</v>
      </c>
      <c r="C551" s="56" t="s">
        <v>1763</v>
      </c>
      <c r="D551" s="56" t="s">
        <v>1758</v>
      </c>
      <c r="E551" s="57" t="s">
        <v>0</v>
      </c>
      <c r="F551" s="57" t="s">
        <v>1354</v>
      </c>
      <c r="G551" s="58" t="s">
        <v>111</v>
      </c>
      <c r="H551" s="59" t="s">
        <v>1598</v>
      </c>
      <c r="I551" s="60" t="s">
        <v>29</v>
      </c>
      <c r="J551" s="60" t="s">
        <v>1</v>
      </c>
      <c r="K551" s="11"/>
      <c r="L551" s="61">
        <v>44021</v>
      </c>
      <c r="M551" s="62">
        <v>1014.81149999984</v>
      </c>
      <c r="N551" s="63">
        <v>1014.81149999984</v>
      </c>
      <c r="O551" s="63">
        <v>1275.08500000089</v>
      </c>
      <c r="P551" s="64">
        <f t="shared" si="8"/>
        <v>0.79587752973263093</v>
      </c>
      <c r="Q551" s="61">
        <v>43797</v>
      </c>
      <c r="R551" s="65">
        <v>115781.57799999999</v>
      </c>
      <c r="S551" s="65">
        <v>122786.27550573699</v>
      </c>
      <c r="T551" s="11"/>
      <c r="U551" s="66">
        <v>-3.03624484058673E-3</v>
      </c>
      <c r="V551" s="67">
        <v>3.3585862698600999</v>
      </c>
      <c r="W551" s="66">
        <v>7.8816496010404094E-2</v>
      </c>
      <c r="X551" s="67">
        <v>10.1600281496794</v>
      </c>
      <c r="Y551" s="66">
        <v>-0.140200977862114</v>
      </c>
      <c r="Z551" s="67">
        <v>3.6638398260110998</v>
      </c>
      <c r="AA551" s="66">
        <v>-3.2332856179891699E-2</v>
      </c>
      <c r="AB551" s="67">
        <v>16.9919025333074</v>
      </c>
      <c r="AC551" s="66">
        <v>-2.7214301360800199E-2</v>
      </c>
      <c r="AD551" s="67">
        <v>21.5645351241692</v>
      </c>
      <c r="AE551" s="66">
        <v>-8.0539579794276506E-2</v>
      </c>
      <c r="AF551" s="68">
        <v>8.8937296322837902</v>
      </c>
      <c r="AG551" s="66">
        <v>-9.6653521904954698E-4</v>
      </c>
      <c r="AH551" s="67">
        <v>-1.9381592577701701</v>
      </c>
      <c r="AI551" s="66">
        <v>-0.124300388830306</v>
      </c>
      <c r="AJ551" s="67">
        <v>1.2607035979308401</v>
      </c>
      <c r="AK551" s="66">
        <v>1.4811499999268601E-2</v>
      </c>
      <c r="AL551" s="66">
        <v>3.6212981885910302E-3</v>
      </c>
      <c r="AM551" s="67">
        <v>3.5379791773266298</v>
      </c>
      <c r="AN551" s="11"/>
      <c r="AO551" s="69">
        <v>7.8610970056615798E-2</v>
      </c>
      <c r="AP551" s="69">
        <v>-5.2914739962943699E-2</v>
      </c>
      <c r="AQ551" s="69">
        <v>0.104683213910903</v>
      </c>
      <c r="AR551" s="69">
        <v>-0.23996526908187699</v>
      </c>
      <c r="AS551" s="70">
        <v>7</v>
      </c>
      <c r="AT551" s="70">
        <v>5</v>
      </c>
      <c r="AU551" s="70">
        <v>7</v>
      </c>
      <c r="AV551" s="71">
        <v>5</v>
      </c>
      <c r="AW551" s="11"/>
      <c r="AX551" s="72">
        <v>0.23036322134663401</v>
      </c>
      <c r="AY551" s="73">
        <v>-1.1095629742641199E-2</v>
      </c>
      <c r="AZ551" s="73">
        <v>0.409542041728855</v>
      </c>
      <c r="BA551" s="73">
        <v>-1.6435179568077302E-2</v>
      </c>
      <c r="BB551" s="64">
        <v>2.3848950843093901E-2</v>
      </c>
      <c r="BC551" s="74">
        <v>-35.038542528636803</v>
      </c>
      <c r="BD551" s="61">
        <v>43797</v>
      </c>
      <c r="BE551" s="61">
        <v>43914</v>
      </c>
      <c r="BF551" s="70"/>
      <c r="BG551" s="61"/>
      <c r="BH551" s="11"/>
    </row>
    <row r="552" spans="1:60" x14ac:dyDescent="0.3">
      <c r="A552" s="11"/>
      <c r="B552" s="56" t="s">
        <v>1843</v>
      </c>
      <c r="C552" s="56" t="s">
        <v>1765</v>
      </c>
      <c r="D552" s="56" t="s">
        <v>1758</v>
      </c>
      <c r="E552" s="57" t="s">
        <v>79</v>
      </c>
      <c r="F552" s="57" t="s">
        <v>1354</v>
      </c>
      <c r="G552" s="58" t="s">
        <v>111</v>
      </c>
      <c r="H552" s="59" t="s">
        <v>1598</v>
      </c>
      <c r="I552" s="60" t="s">
        <v>29</v>
      </c>
      <c r="J552" s="60" t="s">
        <v>1</v>
      </c>
      <c r="K552" s="11"/>
      <c r="L552" s="61">
        <v>44021</v>
      </c>
      <c r="M552" s="62">
        <v>1041.54350000061</v>
      </c>
      <c r="N552" s="63">
        <v>1041.54350000061</v>
      </c>
      <c r="O552" s="63">
        <v>1293.53700000048</v>
      </c>
      <c r="P552" s="64">
        <f t="shared" si="8"/>
        <v>0.80519034244882326</v>
      </c>
      <c r="Q552" s="61">
        <v>43797</v>
      </c>
      <c r="R552" s="65">
        <v>73265.504000000001</v>
      </c>
      <c r="S552" s="65">
        <v>88631.4780804443</v>
      </c>
      <c r="T552" s="11"/>
      <c r="U552" s="66">
        <v>-2.9844125538147602E-3</v>
      </c>
      <c r="V552" s="67">
        <v>3.3637694985372901</v>
      </c>
      <c r="W552" s="66">
        <v>8.0498159910348505E-2</v>
      </c>
      <c r="X552" s="67">
        <v>10.3281945396739</v>
      </c>
      <c r="Y552" s="66">
        <v>-0.13203912702461801</v>
      </c>
      <c r="Z552" s="67">
        <v>4.4800249097606901</v>
      </c>
      <c r="AA552" s="66">
        <v>-1.3746091368375299E-2</v>
      </c>
      <c r="AB552" s="67">
        <v>18.850579014455398</v>
      </c>
      <c r="AC552" s="66">
        <v>1.04896376997203E-2</v>
      </c>
      <c r="AD552" s="67">
        <v>25.334929030213999</v>
      </c>
      <c r="AE552" s="66">
        <v>-2.6480130040908999E-2</v>
      </c>
      <c r="AF552" s="68">
        <v>14.299674607624199</v>
      </c>
      <c r="AG552" s="66">
        <v>-4.9948947344091699E-4</v>
      </c>
      <c r="AH552" s="67">
        <v>-1.8914546832093</v>
      </c>
      <c r="AI552" s="66">
        <v>-0.11557436099698</v>
      </c>
      <c r="AJ552" s="67">
        <v>2.13330638126354</v>
      </c>
      <c r="AK552" s="66">
        <v>4.1543500001353102E-2</v>
      </c>
      <c r="AL552" s="66">
        <v>1.02585748736601E-2</v>
      </c>
      <c r="AM552" s="67">
        <v>6.3050842244629202</v>
      </c>
      <c r="AN552" s="11"/>
      <c r="AO552" s="69">
        <v>7.8779342336929403E-2</v>
      </c>
      <c r="AP552" s="69">
        <v>-5.2865619166404899E-2</v>
      </c>
      <c r="AQ552" s="69">
        <v>0.106405202792375</v>
      </c>
      <c r="AR552" s="69">
        <v>-0.23874125154077799</v>
      </c>
      <c r="AS552" s="70">
        <v>7</v>
      </c>
      <c r="AT552" s="70">
        <v>5</v>
      </c>
      <c r="AU552" s="70">
        <v>7</v>
      </c>
      <c r="AV552" s="71">
        <v>5</v>
      </c>
      <c r="AW552" s="11"/>
      <c r="AX552" s="72">
        <v>0.23033878114394599</v>
      </c>
      <c r="AY552" s="73">
        <v>6.7014245439850101E-2</v>
      </c>
      <c r="AZ552" s="73">
        <v>0.46760020754118198</v>
      </c>
      <c r="BA552" s="73">
        <v>9.9613220305627706E-2</v>
      </c>
      <c r="BB552" s="64">
        <v>2.3848467523130201E-2</v>
      </c>
      <c r="BC552" s="74">
        <v>-34.642472538515001</v>
      </c>
      <c r="BD552" s="61">
        <v>43797</v>
      </c>
      <c r="BE552" s="61">
        <v>43914</v>
      </c>
      <c r="BF552" s="70"/>
      <c r="BG552" s="61"/>
      <c r="BH552" s="11"/>
    </row>
    <row r="553" spans="1:60" x14ac:dyDescent="0.3">
      <c r="A553" s="11"/>
      <c r="B553" s="56" t="s">
        <v>1846</v>
      </c>
      <c r="C553" s="56" t="s">
        <v>1767</v>
      </c>
      <c r="D553" s="56" t="s">
        <v>1758</v>
      </c>
      <c r="E553" s="57" t="s">
        <v>1360</v>
      </c>
      <c r="F553" s="57" t="s">
        <v>1354</v>
      </c>
      <c r="G553" s="58" t="s">
        <v>111</v>
      </c>
      <c r="H553" s="59" t="s">
        <v>1598</v>
      </c>
      <c r="I553" s="60" t="s">
        <v>29</v>
      </c>
      <c r="J553" s="60" t="s">
        <v>1768</v>
      </c>
      <c r="K553" s="11"/>
      <c r="L553" s="61">
        <v>44021</v>
      </c>
      <c r="M553" s="62">
        <v>983.70490000024404</v>
      </c>
      <c r="N553" s="63">
        <v>983.70490000024404</v>
      </c>
      <c r="O553" s="63">
        <v>1229.8107999991601</v>
      </c>
      <c r="P553" s="64">
        <f t="shared" si="8"/>
        <v>0.79988312023354802</v>
      </c>
      <c r="Q553" s="61">
        <v>43797</v>
      </c>
      <c r="R553" s="65">
        <v>15129.271000000001</v>
      </c>
      <c r="S553" s="65">
        <v>15800.128823761001</v>
      </c>
      <c r="T553" s="11"/>
      <c r="U553" s="66">
        <v>-3.0138486836222E-3</v>
      </c>
      <c r="V553" s="67">
        <v>3.36082588555655</v>
      </c>
      <c r="W553" s="66">
        <v>7.9541877939846004E-2</v>
      </c>
      <c r="X553" s="67">
        <v>10.2325663426163</v>
      </c>
      <c r="Y553" s="66">
        <v>-0.136688089777599</v>
      </c>
      <c r="Z553" s="67">
        <v>4.0151286344625996</v>
      </c>
      <c r="AA553" s="66">
        <v>-2.4355000901778098E-2</v>
      </c>
      <c r="AB553" s="67">
        <v>17.789688061107899</v>
      </c>
      <c r="AC553" s="66">
        <v>-1.1117509054201899E-2</v>
      </c>
      <c r="AD553" s="67">
        <v>23.174214354803599</v>
      </c>
      <c r="AE553" s="66">
        <v>-5.7585393863555497E-2</v>
      </c>
      <c r="AF553" s="68">
        <v>11.1891482253559</v>
      </c>
      <c r="AG553" s="66">
        <v>-7.65090967433935E-4</v>
      </c>
      <c r="AH553" s="67">
        <v>-1.9180148326086099</v>
      </c>
      <c r="AI553" s="66">
        <v>-0.12054530746987401</v>
      </c>
      <c r="AJ553" s="67">
        <v>1.6362117339740501</v>
      </c>
      <c r="AK553" s="66">
        <v>-1.34142696670096E-2</v>
      </c>
      <c r="AL553" s="66">
        <v>-2.7386070141801602E-3</v>
      </c>
      <c r="AM553" s="67">
        <v>-7.5345477652299504</v>
      </c>
      <c r="AN553" s="11"/>
      <c r="AO553" s="69">
        <v>7.8683692980121095E-2</v>
      </c>
      <c r="AP553" s="69">
        <v>-5.2893505610918497E-2</v>
      </c>
      <c r="AQ553" s="69">
        <v>0.105425626596116</v>
      </c>
      <c r="AR553" s="69">
        <v>-0.23943703338241901</v>
      </c>
      <c r="AS553" s="70">
        <v>7</v>
      </c>
      <c r="AT553" s="70">
        <v>5</v>
      </c>
      <c r="AU553" s="70">
        <v>7</v>
      </c>
      <c r="AV553" s="71">
        <v>5</v>
      </c>
      <c r="AW553" s="11"/>
      <c r="AX553" s="72">
        <v>0.230352352107002</v>
      </c>
      <c r="AY553" s="73">
        <v>2.24363208324121E-2</v>
      </c>
      <c r="AZ553" s="73">
        <v>0.43446880901183199</v>
      </c>
      <c r="BA553" s="73">
        <v>3.3283835365011803E-2</v>
      </c>
      <c r="BB553" s="64">
        <v>2.38487097157122E-2</v>
      </c>
      <c r="BC553" s="74">
        <v>-34.867916268005501</v>
      </c>
      <c r="BD553" s="61">
        <v>43797</v>
      </c>
      <c r="BE553" s="61">
        <v>43914</v>
      </c>
      <c r="BF553" s="70"/>
      <c r="BG553" s="61"/>
      <c r="BH553" s="11"/>
    </row>
    <row r="554" spans="1:60" x14ac:dyDescent="0.3">
      <c r="A554" s="11"/>
      <c r="B554" s="56" t="s">
        <v>1849</v>
      </c>
      <c r="C554" s="56" t="s">
        <v>1769</v>
      </c>
      <c r="D554" s="56" t="s">
        <v>1758</v>
      </c>
      <c r="E554" s="57" t="s">
        <v>1364</v>
      </c>
      <c r="F554" s="57" t="s">
        <v>1354</v>
      </c>
      <c r="G554" s="58" t="s">
        <v>111</v>
      </c>
      <c r="H554" s="59" t="s">
        <v>1598</v>
      </c>
      <c r="I554" s="60" t="s">
        <v>29</v>
      </c>
      <c r="J554" s="60" t="s">
        <v>1</v>
      </c>
      <c r="K554" s="11"/>
      <c r="L554" s="61">
        <v>43817</v>
      </c>
      <c r="M554" s="62"/>
      <c r="N554" s="63"/>
      <c r="O554" s="63"/>
      <c r="P554" s="64" t="str">
        <f t="shared" si="8"/>
        <v/>
      </c>
      <c r="Q554" s="61"/>
      <c r="R554" s="65"/>
      <c r="S554" s="65"/>
      <c r="T554" s="11"/>
      <c r="U554" s="66"/>
      <c r="V554" s="67"/>
      <c r="W554" s="66"/>
      <c r="X554" s="67"/>
      <c r="Y554" s="66"/>
      <c r="Z554" s="67"/>
      <c r="AA554" s="66"/>
      <c r="AB554" s="67"/>
      <c r="AC554" s="66"/>
      <c r="AD554" s="67"/>
      <c r="AE554" s="66"/>
      <c r="AF554" s="68"/>
      <c r="AG554" s="66"/>
      <c r="AH554" s="67"/>
      <c r="AI554" s="66"/>
      <c r="AJ554" s="67"/>
      <c r="AK554" s="66"/>
      <c r="AL554" s="66"/>
      <c r="AM554" s="67"/>
      <c r="AN554" s="11"/>
      <c r="AO554" s="69">
        <v>0</v>
      </c>
      <c r="AP554" s="69">
        <v>0</v>
      </c>
      <c r="AQ554" s="69"/>
      <c r="AR554" s="69"/>
      <c r="AS554" s="70"/>
      <c r="AT554" s="70"/>
      <c r="AU554" s="70"/>
      <c r="AV554" s="71"/>
      <c r="AW554" s="11"/>
      <c r="AX554" s="72"/>
      <c r="AY554" s="73"/>
      <c r="AZ554" s="73"/>
      <c r="BA554" s="73"/>
      <c r="BB554" s="64"/>
      <c r="BC554" s="74">
        <v>0</v>
      </c>
      <c r="BD554" s="61">
        <v>43811</v>
      </c>
      <c r="BE554" s="61"/>
      <c r="BF554" s="70"/>
      <c r="BG554" s="61"/>
      <c r="BH554" s="11"/>
    </row>
    <row r="555" spans="1:60" x14ac:dyDescent="0.3">
      <c r="A555" s="11"/>
      <c r="B555" s="56" t="s">
        <v>1853</v>
      </c>
      <c r="C555" s="56" t="s">
        <v>1771</v>
      </c>
      <c r="D555" s="56" t="s">
        <v>1758</v>
      </c>
      <c r="E555" s="57" t="s">
        <v>1367</v>
      </c>
      <c r="F555" s="57" t="s">
        <v>1354</v>
      </c>
      <c r="G555" s="58" t="s">
        <v>111</v>
      </c>
      <c r="H555" s="59" t="s">
        <v>1598</v>
      </c>
      <c r="I555" s="60" t="s">
        <v>29</v>
      </c>
      <c r="J555" s="60" t="s">
        <v>1772</v>
      </c>
      <c r="K555" s="11"/>
      <c r="L555" s="61">
        <v>44021</v>
      </c>
      <c r="M555" s="62">
        <v>979.21949999965705</v>
      </c>
      <c r="N555" s="63">
        <v>979.21949999965705</v>
      </c>
      <c r="O555" s="63">
        <v>1228.6335000004599</v>
      </c>
      <c r="P555" s="64">
        <f t="shared" si="8"/>
        <v>0.79699886092906513</v>
      </c>
      <c r="Q555" s="61">
        <v>43797</v>
      </c>
      <c r="R555" s="65">
        <v>32634.03</v>
      </c>
      <c r="S555" s="65">
        <v>23941.359923370401</v>
      </c>
      <c r="T555" s="11"/>
      <c r="U555" s="66">
        <v>-3.02994668618339E-3</v>
      </c>
      <c r="V555" s="67">
        <v>3.3592160853004298</v>
      </c>
      <c r="W555" s="66">
        <v>7.90196455454861E-2</v>
      </c>
      <c r="X555" s="67">
        <v>10.180343103187599</v>
      </c>
      <c r="Y555" s="66">
        <v>-0.139217462989182</v>
      </c>
      <c r="Z555" s="67">
        <v>3.7621913133043599</v>
      </c>
      <c r="AA555" s="66">
        <v>-3.0102380005701E-2</v>
      </c>
      <c r="AB555" s="67">
        <v>17.214950150722899</v>
      </c>
      <c r="AC555" s="66">
        <v>-2.2727129829945601E-2</v>
      </c>
      <c r="AD555" s="67">
        <v>22.0132522772474</v>
      </c>
      <c r="AE555" s="66">
        <v>-7.4158940447014196E-2</v>
      </c>
      <c r="AF555" s="68">
        <v>9.5317935670172993</v>
      </c>
      <c r="AG555" s="66">
        <v>-9.0999859821749905E-4</v>
      </c>
      <c r="AH555" s="67">
        <v>-1.9325055956869599</v>
      </c>
      <c r="AI555" s="66">
        <v>-0.123249096070213</v>
      </c>
      <c r="AJ555" s="67">
        <v>1.3658328739402401</v>
      </c>
      <c r="AK555" s="66">
        <v>-2.0780500000000798E-2</v>
      </c>
      <c r="AL555" s="66">
        <v>-4.1646964064057101E-3</v>
      </c>
      <c r="AM555" s="67">
        <v>-7.0766775498705101</v>
      </c>
      <c r="AN555" s="11"/>
      <c r="AO555" s="69">
        <v>7.8631357142512598E-2</v>
      </c>
      <c r="AP555" s="69">
        <v>-5.2908797280033497E-2</v>
      </c>
      <c r="AQ555" s="69">
        <v>0.104891607221361</v>
      </c>
      <c r="AR555" s="69">
        <v>-0.23981709313753499</v>
      </c>
      <c r="AS555" s="70">
        <v>7</v>
      </c>
      <c r="AT555" s="70">
        <v>5</v>
      </c>
      <c r="AU555" s="70">
        <v>7</v>
      </c>
      <c r="AV555" s="71">
        <v>5</v>
      </c>
      <c r="AW555" s="11"/>
      <c r="AX555" s="72">
        <v>0.230360200134164</v>
      </c>
      <c r="AY555" s="73">
        <v>-1.72100832796929E-3</v>
      </c>
      <c r="AZ555" s="73">
        <v>0.41651160578385299</v>
      </c>
      <c r="BA555" s="73">
        <v>-2.5502940498043402E-3</v>
      </c>
      <c r="BB555" s="64">
        <v>2.3848885822008E-2</v>
      </c>
      <c r="BC555" s="74">
        <v>-34.990735642553801</v>
      </c>
      <c r="BD555" s="61">
        <v>43797</v>
      </c>
      <c r="BE555" s="61">
        <v>43914</v>
      </c>
      <c r="BF555" s="70"/>
      <c r="BG555" s="61"/>
      <c r="BH555" s="11"/>
    </row>
    <row r="556" spans="1:60" x14ac:dyDescent="0.3">
      <c r="A556" s="11"/>
      <c r="B556" s="56" t="s">
        <v>1856</v>
      </c>
      <c r="C556" s="56" t="s">
        <v>1774</v>
      </c>
      <c r="D556" s="56" t="s">
        <v>1758</v>
      </c>
      <c r="E556" s="57" t="s">
        <v>697</v>
      </c>
      <c r="F556" s="57" t="s">
        <v>1354</v>
      </c>
      <c r="G556" s="58" t="s">
        <v>111</v>
      </c>
      <c r="H556" s="59" t="s">
        <v>1598</v>
      </c>
      <c r="I556" s="60" t="s">
        <v>29</v>
      </c>
      <c r="J556" s="60" t="s">
        <v>1775</v>
      </c>
      <c r="K556" s="11"/>
      <c r="L556" s="61">
        <v>44021</v>
      </c>
      <c r="M556" s="62">
        <v>828.44060000032198</v>
      </c>
      <c r="N556" s="63">
        <v>828.44060000032198</v>
      </c>
      <c r="O556" s="63">
        <v>1051.16330000013</v>
      </c>
      <c r="P556" s="64">
        <f t="shared" si="8"/>
        <v>0.78811788805813476</v>
      </c>
      <c r="Q556" s="61">
        <v>43797</v>
      </c>
      <c r="R556" s="65">
        <v>300022.18400000001</v>
      </c>
      <c r="S556" s="65">
        <v>360542.15460937499</v>
      </c>
      <c r="T556" s="11"/>
      <c r="U556" s="66">
        <v>-3.0797837634963798E-3</v>
      </c>
      <c r="V556" s="67">
        <v>3.3542323775691298</v>
      </c>
      <c r="W556" s="66">
        <v>7.7402167860782398E-2</v>
      </c>
      <c r="X556" s="67">
        <v>10.01859533471</v>
      </c>
      <c r="Y556" s="66">
        <v>-0.14701571549536299</v>
      </c>
      <c r="Z556" s="67">
        <v>2.9823660626862001</v>
      </c>
      <c r="AA556" s="66">
        <v>-4.77140394605522E-2</v>
      </c>
      <c r="AB556" s="67">
        <v>15.453784205237801</v>
      </c>
      <c r="AC556" s="66">
        <v>-5.962762897434E-2</v>
      </c>
      <c r="AD556" s="67">
        <v>18.323202362807901</v>
      </c>
      <c r="AE556" s="66">
        <v>-0.127557684576459</v>
      </c>
      <c r="AF556" s="68">
        <v>4.1919191540655403</v>
      </c>
      <c r="AG556" s="66">
        <v>-1.3596225026049099E-3</v>
      </c>
      <c r="AH556" s="67">
        <v>-1.9774679861257001</v>
      </c>
      <c r="AI556" s="66">
        <v>-0.131582859015034</v>
      </c>
      <c r="AJ556" s="67">
        <v>0.532456579458085</v>
      </c>
      <c r="AK556" s="66">
        <v>-0.17155939999967801</v>
      </c>
      <c r="AL556" s="66">
        <v>-3.6431654176340103E-2</v>
      </c>
      <c r="AM556" s="67">
        <v>-23.6708258315048</v>
      </c>
      <c r="AN556" s="11"/>
      <c r="AO556" s="69">
        <v>7.8469151310855495E-2</v>
      </c>
      <c r="AP556" s="69">
        <v>-5.2956117979192599E-2</v>
      </c>
      <c r="AQ556" s="69">
        <v>0.103234999611304</v>
      </c>
      <c r="AR556" s="69">
        <v>-0.24099457897857099</v>
      </c>
      <c r="AS556" s="70">
        <v>7</v>
      </c>
      <c r="AT556" s="70">
        <v>5</v>
      </c>
      <c r="AU556" s="70">
        <v>7</v>
      </c>
      <c r="AV556" s="71">
        <v>5</v>
      </c>
      <c r="AW556" s="11"/>
      <c r="AX556" s="72">
        <v>0.23038526759686601</v>
      </c>
      <c r="AY556" s="73">
        <v>-7.5763777720908407E-2</v>
      </c>
      <c r="AZ556" s="73">
        <v>0.36145830150644498</v>
      </c>
      <c r="BA556" s="73">
        <v>-0.11189176751941</v>
      </c>
      <c r="BB556" s="64">
        <v>2.38495082965892E-2</v>
      </c>
      <c r="BC556" s="74">
        <v>-35.370241712254902</v>
      </c>
      <c r="BD556" s="61">
        <v>43797</v>
      </c>
      <c r="BE556" s="61">
        <v>43914</v>
      </c>
      <c r="BF556" s="70"/>
      <c r="BG556" s="61"/>
      <c r="BH556" s="11"/>
    </row>
    <row r="557" spans="1:60" x14ac:dyDescent="0.3">
      <c r="A557" s="11"/>
      <c r="B557" s="56" t="s">
        <v>1859</v>
      </c>
      <c r="C557" s="56" t="s">
        <v>1777</v>
      </c>
      <c r="D557" s="56" t="s">
        <v>1778</v>
      </c>
      <c r="E557" s="57" t="s">
        <v>73</v>
      </c>
      <c r="F557" s="57" t="s">
        <v>1354</v>
      </c>
      <c r="G557" s="58" t="s">
        <v>36</v>
      </c>
      <c r="H557" s="59" t="s">
        <v>1598</v>
      </c>
      <c r="I557" s="60" t="s">
        <v>29</v>
      </c>
      <c r="J557" s="60" t="s">
        <v>1779</v>
      </c>
      <c r="K557" s="11"/>
      <c r="L557" s="61">
        <v>44021</v>
      </c>
      <c r="M557" s="62">
        <v>1582.28119999915</v>
      </c>
      <c r="N557" s="63">
        <v>1582.28119999915</v>
      </c>
      <c r="O557" s="63">
        <v>1710.9321999996901</v>
      </c>
      <c r="P557" s="64">
        <f t="shared" si="8"/>
        <v>0.92480648853264702</v>
      </c>
      <c r="Q557" s="61">
        <v>43815</v>
      </c>
      <c r="R557" s="65">
        <v>112810.951</v>
      </c>
      <c r="S557" s="65">
        <v>133625.47168200699</v>
      </c>
      <c r="T557" s="11"/>
      <c r="U557" s="66">
        <v>-1.88926068585715E-3</v>
      </c>
      <c r="V557" s="67">
        <v>3.4732846853330601</v>
      </c>
      <c r="W557" s="66">
        <v>-1.7590266757906599E-2</v>
      </c>
      <c r="X557" s="67">
        <v>0.51935187284470896</v>
      </c>
      <c r="Y557" s="66">
        <v>-6.2965465577726698E-2</v>
      </c>
      <c r="Z557" s="67">
        <v>11.3873910544498</v>
      </c>
      <c r="AA557" s="66">
        <v>4.1426535017308197E-2</v>
      </c>
      <c r="AB557" s="67">
        <v>24.3678416530311</v>
      </c>
      <c r="AC557" s="66">
        <v>-4.2681554457885802E-2</v>
      </c>
      <c r="AD557" s="67">
        <v>20.0178098144534</v>
      </c>
      <c r="AE557" s="66">
        <v>4.4435402787712498E-2</v>
      </c>
      <c r="AF557" s="68">
        <v>21.391227890475399</v>
      </c>
      <c r="AG557" s="66">
        <v>1.06457268102531E-2</v>
      </c>
      <c r="AH557" s="67">
        <v>-0.77693305483990105</v>
      </c>
      <c r="AI557" s="66">
        <v>-4.4846622808108798E-2</v>
      </c>
      <c r="AJ557" s="67">
        <v>9.2060802001506108</v>
      </c>
      <c r="AK557" s="66">
        <v>0.58228119999868799</v>
      </c>
      <c r="AL557" s="66">
        <v>6.5858763735377607E-2</v>
      </c>
      <c r="AM557" s="67">
        <v>52.227020337362802</v>
      </c>
      <c r="AN557" s="11"/>
      <c r="AO557" s="69">
        <v>5.0440242754120797E-2</v>
      </c>
      <c r="AP557" s="69">
        <v>-6.1422178731882E-2</v>
      </c>
      <c r="AQ557" s="69">
        <v>7.2742256979836398E-2</v>
      </c>
      <c r="AR557" s="69">
        <v>-9.2971250351256501E-2</v>
      </c>
      <c r="AS557" s="70">
        <v>6</v>
      </c>
      <c r="AT557" s="70">
        <v>6</v>
      </c>
      <c r="AU557" s="70">
        <v>6</v>
      </c>
      <c r="AV557" s="71">
        <v>6</v>
      </c>
      <c r="AW557" s="11"/>
      <c r="AX557" s="72">
        <v>0.193210602059844</v>
      </c>
      <c r="AY557" s="73">
        <v>0.27600733950566803</v>
      </c>
      <c r="AZ557" s="73">
        <v>0.71124525632239999</v>
      </c>
      <c r="BA557" s="73">
        <v>0.38227246016003802</v>
      </c>
      <c r="BB557" s="64">
        <v>1.9886791190656401E-2</v>
      </c>
      <c r="BC557" s="74">
        <v>-28.582096941012399</v>
      </c>
      <c r="BD557" s="61">
        <v>43815</v>
      </c>
      <c r="BE557" s="61">
        <v>43906</v>
      </c>
      <c r="BF557" s="70"/>
      <c r="BG557" s="61"/>
      <c r="BH557" s="11"/>
    </row>
    <row r="558" spans="1:60" x14ac:dyDescent="0.3">
      <c r="A558" s="11"/>
      <c r="B558" s="56" t="s">
        <v>1862</v>
      </c>
      <c r="C558" s="56" t="s">
        <v>1781</v>
      </c>
      <c r="D558" s="56" t="s">
        <v>1778</v>
      </c>
      <c r="E558" s="57" t="s">
        <v>690</v>
      </c>
      <c r="F558" s="57" t="s">
        <v>1354</v>
      </c>
      <c r="G558" s="58" t="s">
        <v>36</v>
      </c>
      <c r="H558" s="59" t="s">
        <v>1598</v>
      </c>
      <c r="I558" s="60" t="s">
        <v>29</v>
      </c>
      <c r="J558" s="60" t="s">
        <v>1782</v>
      </c>
      <c r="K558" s="11"/>
      <c r="L558" s="61">
        <v>44021</v>
      </c>
      <c r="M558" s="62">
        <v>1320.8830999992799</v>
      </c>
      <c r="N558" s="63">
        <v>1320.8830999992799</v>
      </c>
      <c r="O558" s="63">
        <v>1449.01559999958</v>
      </c>
      <c r="P558" s="64">
        <f t="shared" si="8"/>
        <v>0.91157272564882175</v>
      </c>
      <c r="Q558" s="61">
        <v>43815</v>
      </c>
      <c r="R558" s="65">
        <v>201254.886</v>
      </c>
      <c r="S558" s="65">
        <v>187183.46330639601</v>
      </c>
      <c r="T558" s="11"/>
      <c r="U558" s="66">
        <v>-1.9590836527640901E-3</v>
      </c>
      <c r="V558" s="67">
        <v>3.4663023886423598</v>
      </c>
      <c r="W558" s="66">
        <v>-1.9649710104204101E-2</v>
      </c>
      <c r="X558" s="67">
        <v>0.31340753821495998</v>
      </c>
      <c r="Y558" s="66">
        <v>-7.4819607127210502E-2</v>
      </c>
      <c r="Z558" s="67">
        <v>10.201976899508701</v>
      </c>
      <c r="AA558" s="66">
        <v>1.5067361173350899E-2</v>
      </c>
      <c r="AB558" s="67">
        <v>21.731924268620801</v>
      </c>
      <c r="AC558" s="66">
        <v>-9.0497703597066007E-2</v>
      </c>
      <c r="AD558" s="67">
        <v>15.236194900528099</v>
      </c>
      <c r="AE558" s="66">
        <v>-3.2950674436506198E-2</v>
      </c>
      <c r="AF558" s="68">
        <v>13.652620168068101</v>
      </c>
      <c r="AG558" s="66">
        <v>1.0009614674345401E-2</v>
      </c>
      <c r="AH558" s="67">
        <v>-0.84054426843067598</v>
      </c>
      <c r="AI558" s="66">
        <v>-5.75235506184981E-2</v>
      </c>
      <c r="AJ558" s="67">
        <v>7.9383874191116801</v>
      </c>
      <c r="AK558" s="66">
        <v>0.32088309999904602</v>
      </c>
      <c r="AL558" s="66">
        <v>3.9440615648345598E-2</v>
      </c>
      <c r="AM558" s="67">
        <v>26.087210337369498</v>
      </c>
      <c r="AN558" s="11"/>
      <c r="AO558" s="69">
        <v>5.0366722016406101E-2</v>
      </c>
      <c r="AP558" s="69">
        <v>-6.1487871983481497E-2</v>
      </c>
      <c r="AQ558" s="69">
        <v>7.0418269206129494E-2</v>
      </c>
      <c r="AR558" s="69">
        <v>-9.4809303801448599E-2</v>
      </c>
      <c r="AS558" s="70">
        <v>6</v>
      </c>
      <c r="AT558" s="70">
        <v>6</v>
      </c>
      <c r="AU558" s="70">
        <v>6</v>
      </c>
      <c r="AV558" s="71">
        <v>6</v>
      </c>
      <c r="AW558" s="11"/>
      <c r="AX558" s="72">
        <v>0.19322449632920299</v>
      </c>
      <c r="AY558" s="73">
        <v>0.14550294602668101</v>
      </c>
      <c r="AZ558" s="73">
        <v>0.61756793674430799</v>
      </c>
      <c r="BA558" s="73">
        <v>0.20051013098304801</v>
      </c>
      <c r="BB558" s="64">
        <v>1.98861331308035E-2</v>
      </c>
      <c r="BC558" s="74">
        <v>-29.035463800362798</v>
      </c>
      <c r="BD558" s="61">
        <v>43815</v>
      </c>
      <c r="BE558" s="61">
        <v>43906</v>
      </c>
      <c r="BF558" s="70"/>
      <c r="BG558" s="61"/>
      <c r="BH558" s="11"/>
    </row>
    <row r="559" spans="1:60" x14ac:dyDescent="0.3">
      <c r="A559" s="11"/>
      <c r="B559" s="56" t="s">
        <v>1864</v>
      </c>
      <c r="C559" s="56" t="s">
        <v>1784</v>
      </c>
      <c r="D559" s="56" t="s">
        <v>1778</v>
      </c>
      <c r="E559" s="57" t="s">
        <v>0</v>
      </c>
      <c r="F559" s="57" t="s">
        <v>1354</v>
      </c>
      <c r="G559" s="58" t="s">
        <v>36</v>
      </c>
      <c r="H559" s="59" t="s">
        <v>1598</v>
      </c>
      <c r="I559" s="60" t="s">
        <v>29</v>
      </c>
      <c r="J559" s="60" t="s">
        <v>1785</v>
      </c>
      <c r="K559" s="11"/>
      <c r="L559" s="61">
        <v>44021</v>
      </c>
      <c r="M559" s="62">
        <v>996.46420000027899</v>
      </c>
      <c r="N559" s="63">
        <v>996.46420000027899</v>
      </c>
      <c r="O559" s="63">
        <v>1089.07159999944</v>
      </c>
      <c r="P559" s="64">
        <f t="shared" si="8"/>
        <v>0.9149666560038765</v>
      </c>
      <c r="Q559" s="61">
        <v>43815</v>
      </c>
      <c r="R559" s="65">
        <v>207089.071</v>
      </c>
      <c r="S559" s="65">
        <v>195917.95836401399</v>
      </c>
      <c r="T559" s="11"/>
      <c r="U559" s="66">
        <v>-1.94110149186599E-3</v>
      </c>
      <c r="V559" s="67">
        <v>3.4681006047321699</v>
      </c>
      <c r="W559" s="66">
        <v>-1.9118959010484101E-2</v>
      </c>
      <c r="X559" s="67">
        <v>0.36648264758696297</v>
      </c>
      <c r="Y559" s="66">
        <v>-7.1777510722313295E-2</v>
      </c>
      <c r="Z559" s="67">
        <v>10.5061865399912</v>
      </c>
      <c r="AA559" s="66">
        <v>2.1798781159304802E-2</v>
      </c>
      <c r="AB559" s="67">
        <v>22.405066267237999</v>
      </c>
      <c r="AC559" s="66">
        <v>-7.8402083247055998E-2</v>
      </c>
      <c r="AD559" s="67">
        <v>16.445756935543599</v>
      </c>
      <c r="AE559" s="66">
        <v>-1.35641045990269E-2</v>
      </c>
      <c r="AF559" s="68">
        <v>15.5912771518051</v>
      </c>
      <c r="AG559" s="66">
        <v>1.01736709584657E-2</v>
      </c>
      <c r="AH559" s="67">
        <v>-0.82413864001864601</v>
      </c>
      <c r="AI559" s="66">
        <v>-5.4271127668471301E-2</v>
      </c>
      <c r="AJ559" s="67">
        <v>8.2636297141143604</v>
      </c>
      <c r="AK559" s="66">
        <v>-3.535799999554E-3</v>
      </c>
      <c r="AL559" s="66">
        <v>-4.9221228255191796E-4</v>
      </c>
      <c r="AM559" s="67">
        <v>-6.3546796624941599</v>
      </c>
      <c r="AN559" s="11"/>
      <c r="AO559" s="69">
        <v>5.0385720209305901E-2</v>
      </c>
      <c r="AP559" s="69">
        <v>-6.1470918567501899E-2</v>
      </c>
      <c r="AQ559" s="69">
        <v>7.1017103628037107E-2</v>
      </c>
      <c r="AR559" s="69">
        <v>-9.4335720463277498E-2</v>
      </c>
      <c r="AS559" s="70">
        <v>6</v>
      </c>
      <c r="AT559" s="70">
        <v>6</v>
      </c>
      <c r="AU559" s="70">
        <v>6</v>
      </c>
      <c r="AV559" s="71">
        <v>6</v>
      </c>
      <c r="AW559" s="11"/>
      <c r="AX559" s="72">
        <v>0.193220552866987</v>
      </c>
      <c r="AY559" s="73">
        <v>0.178841032350192</v>
      </c>
      <c r="AZ559" s="73">
        <v>0.64150306698593296</v>
      </c>
      <c r="BA559" s="73">
        <v>0.24677186319991101</v>
      </c>
      <c r="BB559" s="64">
        <v>1.9886265241148102E-2</v>
      </c>
      <c r="BC559" s="74">
        <v>-28.9188699805818</v>
      </c>
      <c r="BD559" s="61">
        <v>43815</v>
      </c>
      <c r="BE559" s="61">
        <v>43906</v>
      </c>
      <c r="BF559" s="70"/>
      <c r="BG559" s="61"/>
      <c r="BH559" s="11"/>
    </row>
    <row r="560" spans="1:60" x14ac:dyDescent="0.3">
      <c r="A560" s="11"/>
      <c r="B560" s="56" t="s">
        <v>1867</v>
      </c>
      <c r="C560" s="56" t="s">
        <v>1787</v>
      </c>
      <c r="D560" s="56" t="s">
        <v>1778</v>
      </c>
      <c r="E560" s="57" t="s">
        <v>79</v>
      </c>
      <c r="F560" s="57" t="s">
        <v>1354</v>
      </c>
      <c r="G560" s="58" t="s">
        <v>36</v>
      </c>
      <c r="H560" s="59" t="s">
        <v>1598</v>
      </c>
      <c r="I560" s="60" t="s">
        <v>29</v>
      </c>
      <c r="J560" s="60" t="s">
        <v>1788</v>
      </c>
      <c r="K560" s="11"/>
      <c r="L560" s="61">
        <v>44021</v>
      </c>
      <c r="M560" s="62">
        <v>1100.9182999990901</v>
      </c>
      <c r="N560" s="63">
        <v>1100.9182999990901</v>
      </c>
      <c r="O560" s="63">
        <v>1190.4309000000401</v>
      </c>
      <c r="P560" s="64">
        <f t="shared" si="8"/>
        <v>0.92480655533979594</v>
      </c>
      <c r="Q560" s="61">
        <v>43815</v>
      </c>
      <c r="R560" s="65">
        <v>91175.944000000003</v>
      </c>
      <c r="S560" s="65">
        <v>109079.401049805</v>
      </c>
      <c r="T560" s="11"/>
      <c r="U560" s="66">
        <v>-1.8892981361204901E-3</v>
      </c>
      <c r="V560" s="67">
        <v>3.47328094030672</v>
      </c>
      <c r="W560" s="66">
        <v>-1.7590188523172401E-2</v>
      </c>
      <c r="X560" s="67">
        <v>0.51935969631813395</v>
      </c>
      <c r="Y560" s="66">
        <v>-6.2965636801891406E-2</v>
      </c>
      <c r="Z560" s="67">
        <v>11.3873739320406</v>
      </c>
      <c r="AA560" s="66">
        <v>4.1426794370636302E-2</v>
      </c>
      <c r="AB560" s="67">
        <v>24.367867588356599</v>
      </c>
      <c r="AC560" s="66">
        <v>-4.2681071052356898E-2</v>
      </c>
      <c r="AD560" s="67">
        <v>20.017858155013499</v>
      </c>
      <c r="AE560" s="66">
        <v>4.4435043935663998E-2</v>
      </c>
      <c r="AF560" s="68">
        <v>21.391192005277802</v>
      </c>
      <c r="AG560" s="66">
        <v>1.0645614545865101E-2</v>
      </c>
      <c r="AH560" s="67">
        <v>-0.77694428127870196</v>
      </c>
      <c r="AI560" s="66">
        <v>-4.4846774158068002E-2</v>
      </c>
      <c r="AJ560" s="67">
        <v>9.2060650651546894</v>
      </c>
      <c r="AK560" s="66">
        <v>0.100918299998739</v>
      </c>
      <c r="AL560" s="66">
        <v>1.34534289063595E-2</v>
      </c>
      <c r="AM560" s="67">
        <v>4.0907303373387496</v>
      </c>
      <c r="AN560" s="11"/>
      <c r="AO560" s="69">
        <v>5.0440220475138603E-2</v>
      </c>
      <c r="AP560" s="69">
        <v>-6.1422219819214703E-2</v>
      </c>
      <c r="AQ560" s="69">
        <v>7.2741815192784998E-2</v>
      </c>
      <c r="AR560" s="69">
        <v>-9.2971206972870299E-2</v>
      </c>
      <c r="AS560" s="70">
        <v>6</v>
      </c>
      <c r="AT560" s="70">
        <v>6</v>
      </c>
      <c r="AU560" s="70">
        <v>6</v>
      </c>
      <c r="AV560" s="71">
        <v>6</v>
      </c>
      <c r="AW560" s="11"/>
      <c r="AX560" s="72">
        <v>0.193210564845649</v>
      </c>
      <c r="AY560" s="73">
        <v>0.27600948642657402</v>
      </c>
      <c r="AZ560" s="73">
        <v>0.71124670250355804</v>
      </c>
      <c r="BA560" s="73">
        <v>0.38227540156731299</v>
      </c>
      <c r="BB560" s="64">
        <v>1.9886787217510599E-2</v>
      </c>
      <c r="BC560" s="74">
        <v>-28.582078976614898</v>
      </c>
      <c r="BD560" s="61">
        <v>43815</v>
      </c>
      <c r="BE560" s="61">
        <v>43906</v>
      </c>
      <c r="BF560" s="70"/>
      <c r="BG560" s="61"/>
      <c r="BH560" s="11"/>
    </row>
    <row r="561" spans="1:60" x14ac:dyDescent="0.3">
      <c r="A561" s="11"/>
      <c r="B561" s="56" t="s">
        <v>1870</v>
      </c>
      <c r="C561" s="56" t="s">
        <v>1790</v>
      </c>
      <c r="D561" s="56" t="s">
        <v>1778</v>
      </c>
      <c r="E561" s="57" t="s">
        <v>1360</v>
      </c>
      <c r="F561" s="57" t="s">
        <v>1354</v>
      </c>
      <c r="G561" s="58" t="s">
        <v>36</v>
      </c>
      <c r="H561" s="59" t="s">
        <v>1598</v>
      </c>
      <c r="I561" s="60" t="s">
        <v>29</v>
      </c>
      <c r="J561" s="60" t="s">
        <v>1791</v>
      </c>
      <c r="K561" s="11"/>
      <c r="L561" s="61">
        <v>44021</v>
      </c>
      <c r="M561" s="62">
        <v>1109.1166999991999</v>
      </c>
      <c r="N561" s="63">
        <v>1109.1166999991999</v>
      </c>
      <c r="O561" s="63">
        <v>1206.6107999999099</v>
      </c>
      <c r="P561" s="64">
        <f t="shared" si="8"/>
        <v>0.91920004362573482</v>
      </c>
      <c r="Q561" s="61">
        <v>43815</v>
      </c>
      <c r="R561" s="65">
        <v>165590.85699999999</v>
      </c>
      <c r="S561" s="65">
        <v>164215.37229125999</v>
      </c>
      <c r="T561" s="11"/>
      <c r="U561" s="66">
        <v>-1.91874205756903E-3</v>
      </c>
      <c r="V561" s="67">
        <v>3.4703365481618702</v>
      </c>
      <c r="W561" s="66">
        <v>-1.8459775865267099E-2</v>
      </c>
      <c r="X561" s="67">
        <v>0.43240096210865903</v>
      </c>
      <c r="Y561" s="66">
        <v>-6.79849804228434E-2</v>
      </c>
      <c r="Z561" s="67">
        <v>10.885439569945399</v>
      </c>
      <c r="AA561" s="66">
        <v>3.02239047541661E-2</v>
      </c>
      <c r="AB561" s="67">
        <v>23.2475786267023</v>
      </c>
      <c r="AC561" s="66">
        <v>-6.3152503907112995E-2</v>
      </c>
      <c r="AD561" s="67">
        <v>17.9707148695306</v>
      </c>
      <c r="AE561" s="66">
        <v>1.1060789262046501E-2</v>
      </c>
      <c r="AF561" s="68">
        <v>18.053766537923401</v>
      </c>
      <c r="AG561" s="66">
        <v>1.0377185404649899E-2</v>
      </c>
      <c r="AH561" s="67">
        <v>-0.80378719540021804</v>
      </c>
      <c r="AI561" s="66">
        <v>-5.0215533004156897E-2</v>
      </c>
      <c r="AJ561" s="67">
        <v>8.6691891805530794</v>
      </c>
      <c r="AK561" s="66">
        <v>0.109116699999577</v>
      </c>
      <c r="AL561" s="66">
        <v>1.4499093555059499E-2</v>
      </c>
      <c r="AM561" s="67">
        <v>4.9105703374225396</v>
      </c>
      <c r="AN561" s="11"/>
      <c r="AO561" s="69">
        <v>5.04092842857062E-2</v>
      </c>
      <c r="AP561" s="69">
        <v>-6.1449954916533898E-2</v>
      </c>
      <c r="AQ561" s="69">
        <v>7.1761010800400996E-2</v>
      </c>
      <c r="AR561" s="69">
        <v>-9.3747156563040293E-2</v>
      </c>
      <c r="AS561" s="70">
        <v>6</v>
      </c>
      <c r="AT561" s="70">
        <v>6</v>
      </c>
      <c r="AU561" s="70">
        <v>6</v>
      </c>
      <c r="AV561" s="71">
        <v>6</v>
      </c>
      <c r="AW561" s="11"/>
      <c r="AX561" s="72">
        <v>0.193215960589005</v>
      </c>
      <c r="AY561" s="73">
        <v>0.22055719987224601</v>
      </c>
      <c r="AZ561" s="73">
        <v>0.67144837041632899</v>
      </c>
      <c r="BA561" s="73">
        <v>0.30482489606492902</v>
      </c>
      <c r="BB561" s="64">
        <v>1.9886461124133299E-2</v>
      </c>
      <c r="BC561" s="74">
        <v>-28.7737106280983</v>
      </c>
      <c r="BD561" s="61">
        <v>43815</v>
      </c>
      <c r="BE561" s="61">
        <v>43906</v>
      </c>
      <c r="BF561" s="70"/>
      <c r="BG561" s="61"/>
      <c r="BH561" s="11"/>
    </row>
    <row r="562" spans="1:60" x14ac:dyDescent="0.3">
      <c r="A562" s="11"/>
      <c r="B562" s="56" t="s">
        <v>1874</v>
      </c>
      <c r="C562" s="56" t="s">
        <v>1792</v>
      </c>
      <c r="D562" s="56" t="s">
        <v>1778</v>
      </c>
      <c r="E562" s="57" t="s">
        <v>1364</v>
      </c>
      <c r="F562" s="57" t="s">
        <v>1354</v>
      </c>
      <c r="G562" s="58" t="s">
        <v>36</v>
      </c>
      <c r="H562" s="59" t="s">
        <v>1598</v>
      </c>
      <c r="I562" s="60" t="s">
        <v>29</v>
      </c>
      <c r="J562" s="60" t="s">
        <v>1</v>
      </c>
      <c r="K562" s="11"/>
      <c r="L562" s="61">
        <v>43817</v>
      </c>
      <c r="M562" s="62"/>
      <c r="N562" s="63"/>
      <c r="O562" s="63"/>
      <c r="P562" s="64" t="str">
        <f t="shared" si="8"/>
        <v/>
      </c>
      <c r="Q562" s="61"/>
      <c r="R562" s="65"/>
      <c r="S562" s="65"/>
      <c r="T562" s="11"/>
      <c r="U562" s="66"/>
      <c r="V562" s="67"/>
      <c r="W562" s="66"/>
      <c r="X562" s="67"/>
      <c r="Y562" s="66"/>
      <c r="Z562" s="67"/>
      <c r="AA562" s="66"/>
      <c r="AB562" s="67"/>
      <c r="AC562" s="66"/>
      <c r="AD562" s="67"/>
      <c r="AE562" s="66"/>
      <c r="AF562" s="68"/>
      <c r="AG562" s="66"/>
      <c r="AH562" s="67"/>
      <c r="AI562" s="66"/>
      <c r="AJ562" s="67"/>
      <c r="AK562" s="66"/>
      <c r="AL562" s="66"/>
      <c r="AM562" s="67"/>
      <c r="AN562" s="11"/>
      <c r="AO562" s="69">
        <v>0</v>
      </c>
      <c r="AP562" s="69">
        <v>0</v>
      </c>
      <c r="AQ562" s="69"/>
      <c r="AR562" s="69"/>
      <c r="AS562" s="70"/>
      <c r="AT562" s="70"/>
      <c r="AU562" s="70"/>
      <c r="AV562" s="71"/>
      <c r="AW562" s="11"/>
      <c r="AX562" s="72"/>
      <c r="AY562" s="73"/>
      <c r="AZ562" s="73"/>
      <c r="BA562" s="73"/>
      <c r="BB562" s="64"/>
      <c r="BC562" s="74">
        <v>0</v>
      </c>
      <c r="BD562" s="61">
        <v>43811</v>
      </c>
      <c r="BE562" s="61"/>
      <c r="BF562" s="70"/>
      <c r="BG562" s="61"/>
      <c r="BH562" s="11"/>
    </row>
    <row r="563" spans="1:60" x14ac:dyDescent="0.3">
      <c r="A563" s="11"/>
      <c r="B563" s="56" t="s">
        <v>1877</v>
      </c>
      <c r="C563" s="56" t="s">
        <v>1794</v>
      </c>
      <c r="D563" s="56" t="s">
        <v>1778</v>
      </c>
      <c r="E563" s="57" t="s">
        <v>1367</v>
      </c>
      <c r="F563" s="57" t="s">
        <v>1354</v>
      </c>
      <c r="G563" s="58" t="s">
        <v>36</v>
      </c>
      <c r="H563" s="59" t="s">
        <v>1598</v>
      </c>
      <c r="I563" s="60" t="s">
        <v>29</v>
      </c>
      <c r="J563" s="60" t="s">
        <v>1795</v>
      </c>
      <c r="K563" s="11"/>
      <c r="L563" s="61">
        <v>44021</v>
      </c>
      <c r="M563" s="62">
        <v>1409.0009000003299</v>
      </c>
      <c r="N563" s="63">
        <v>1409.0009000003299</v>
      </c>
      <c r="O563" s="63">
        <v>1537.95470000058</v>
      </c>
      <c r="P563" s="64">
        <f t="shared" si="8"/>
        <v>0.91615240682953702</v>
      </c>
      <c r="Q563" s="61">
        <v>43815</v>
      </c>
      <c r="R563" s="65">
        <v>34018.082000000002</v>
      </c>
      <c r="S563" s="65">
        <v>33326.171356323197</v>
      </c>
      <c r="T563" s="11"/>
      <c r="U563" s="66">
        <v>-1.9347860779817001E-3</v>
      </c>
      <c r="V563" s="67">
        <v>3.4687321461206002</v>
      </c>
      <c r="W563" s="66">
        <v>-1.8934141208774201E-2</v>
      </c>
      <c r="X563" s="67">
        <v>0.38496442775794998</v>
      </c>
      <c r="Y563" s="66">
        <v>-7.0714983125071698E-2</v>
      </c>
      <c r="Z563" s="67">
        <v>10.6124392997153</v>
      </c>
      <c r="AA563" s="66">
        <v>2.4155294117008501E-2</v>
      </c>
      <c r="AB563" s="67">
        <v>22.640717562986499</v>
      </c>
      <c r="AC563" s="66">
        <v>-7.4150387318732094E-2</v>
      </c>
      <c r="AD563" s="67">
        <v>16.8709265283542</v>
      </c>
      <c r="AE563" s="66">
        <v>-6.7182181219323E-3</v>
      </c>
      <c r="AF563" s="68">
        <v>16.275865799514602</v>
      </c>
      <c r="AG563" s="66">
        <v>1.0230640025838501E-2</v>
      </c>
      <c r="AH563" s="67">
        <v>-0.81844173328136105</v>
      </c>
      <c r="AI563" s="66">
        <v>-5.3135081852815298E-2</v>
      </c>
      <c r="AJ563" s="67">
        <v>8.3772342956799495</v>
      </c>
      <c r="AK563" s="66">
        <v>0.40900090000126499</v>
      </c>
      <c r="AL563" s="66">
        <v>4.8813072146003798E-2</v>
      </c>
      <c r="AM563" s="67">
        <v>34.898990337620504</v>
      </c>
      <c r="AN563" s="11"/>
      <c r="AO563" s="69">
        <v>5.0392342060149503E-2</v>
      </c>
      <c r="AP563" s="69">
        <v>-6.1465037825692001E-2</v>
      </c>
      <c r="AQ563" s="69">
        <v>7.1225670964849996E-2</v>
      </c>
      <c r="AR563" s="69">
        <v>-9.4170640441880102E-2</v>
      </c>
      <c r="AS563" s="70">
        <v>6</v>
      </c>
      <c r="AT563" s="70">
        <v>6</v>
      </c>
      <c r="AU563" s="70">
        <v>6</v>
      </c>
      <c r="AV563" s="71">
        <v>6</v>
      </c>
      <c r="AW563" s="11"/>
      <c r="AX563" s="72">
        <v>0.19321918364759799</v>
      </c>
      <c r="AY563" s="73">
        <v>0.19050871200215599</v>
      </c>
      <c r="AZ563" s="73">
        <v>0.64987956205914099</v>
      </c>
      <c r="BA563" s="73">
        <v>0.262990408823498</v>
      </c>
      <c r="BB563" s="64">
        <v>1.98863119431371E-2</v>
      </c>
      <c r="BC563" s="74">
        <v>-28.8781652672333</v>
      </c>
      <c r="BD563" s="61">
        <v>43815</v>
      </c>
      <c r="BE563" s="61">
        <v>43906</v>
      </c>
      <c r="BF563" s="70"/>
      <c r="BG563" s="61"/>
      <c r="BH563" s="11"/>
    </row>
    <row r="564" spans="1:60" x14ac:dyDescent="0.3">
      <c r="A564" s="11"/>
      <c r="B564" s="56" t="s">
        <v>1880</v>
      </c>
      <c r="C564" s="56" t="s">
        <v>1797</v>
      </c>
      <c r="D564" s="56" t="s">
        <v>1778</v>
      </c>
      <c r="E564" s="57" t="s">
        <v>697</v>
      </c>
      <c r="F564" s="57" t="s">
        <v>1354</v>
      </c>
      <c r="G564" s="58" t="s">
        <v>36</v>
      </c>
      <c r="H564" s="59" t="s">
        <v>1598</v>
      </c>
      <c r="I564" s="60" t="s">
        <v>29</v>
      </c>
      <c r="J564" s="60" t="s">
        <v>1798</v>
      </c>
      <c r="K564" s="11"/>
      <c r="L564" s="61">
        <v>44021</v>
      </c>
      <c r="M564" s="62">
        <v>1223.2565999999599</v>
      </c>
      <c r="N564" s="63">
        <v>1223.2565999999599</v>
      </c>
      <c r="O564" s="63">
        <v>1349.0394999999601</v>
      </c>
      <c r="P564" s="64">
        <f t="shared" si="8"/>
        <v>0.90676114376191075</v>
      </c>
      <c r="Q564" s="61">
        <v>43815</v>
      </c>
      <c r="R564" s="65">
        <v>522647.89600000001</v>
      </c>
      <c r="S564" s="65">
        <v>527135.33475488296</v>
      </c>
      <c r="T564" s="11"/>
      <c r="U564" s="66">
        <v>-1.9847607391057002E-3</v>
      </c>
      <c r="V564" s="67">
        <v>3.4637346800082001</v>
      </c>
      <c r="W564" s="66">
        <v>-2.04051724886085E-2</v>
      </c>
      <c r="X564" s="67">
        <v>0.237861299774522</v>
      </c>
      <c r="Y564" s="66">
        <v>-7.9134601226542103E-2</v>
      </c>
      <c r="Z564" s="67">
        <v>9.7704774895682895</v>
      </c>
      <c r="AA564" s="66">
        <v>5.5580157186341196E-3</v>
      </c>
      <c r="AB564" s="67">
        <v>20.7809897231637</v>
      </c>
      <c r="AC564" s="66">
        <v>-0.10911042470339501</v>
      </c>
      <c r="AD564" s="67">
        <v>13.3749227898952</v>
      </c>
      <c r="AE564" s="66">
        <v>-6.4009255412238397E-2</v>
      </c>
      <c r="AF564" s="68">
        <v>10.546762070487601</v>
      </c>
      <c r="AG564" s="66">
        <v>9.7760987846413593E-3</v>
      </c>
      <c r="AH564" s="67">
        <v>-0.86389585740107599</v>
      </c>
      <c r="AI564" s="66">
        <v>-6.2136126880432102E-2</v>
      </c>
      <c r="AJ564" s="67">
        <v>7.4771297929182801</v>
      </c>
      <c r="AK564" s="66">
        <v>0.223256600000313</v>
      </c>
      <c r="AL564" s="66">
        <v>2.84060052727E-2</v>
      </c>
      <c r="AM564" s="67">
        <v>16.324560337496202</v>
      </c>
      <c r="AN564" s="11"/>
      <c r="AO564" s="69">
        <v>5.0339751625870101E-2</v>
      </c>
      <c r="AP564" s="69">
        <v>-6.1512001790106297E-2</v>
      </c>
      <c r="AQ564" s="69">
        <v>6.9566406560625196E-2</v>
      </c>
      <c r="AR564" s="69">
        <v>-9.5483170800434905E-2</v>
      </c>
      <c r="AS564" s="70">
        <v>6</v>
      </c>
      <c r="AT564" s="70">
        <v>6</v>
      </c>
      <c r="AU564" s="70">
        <v>6</v>
      </c>
      <c r="AV564" s="71">
        <v>6</v>
      </c>
      <c r="AW564" s="11"/>
      <c r="AX564" s="72">
        <v>0.19323062214098199</v>
      </c>
      <c r="AY564" s="73">
        <v>9.8396682136808494E-2</v>
      </c>
      <c r="AZ564" s="73">
        <v>0.58374195205215096</v>
      </c>
      <c r="BA564" s="73">
        <v>0.13534488767868399</v>
      </c>
      <c r="BB564" s="64">
        <v>1.98859976060521E-2</v>
      </c>
      <c r="BC564" s="74">
        <v>-29.2012205721112</v>
      </c>
      <c r="BD564" s="61">
        <v>43815</v>
      </c>
      <c r="BE564" s="61">
        <v>43906</v>
      </c>
      <c r="BF564" s="70"/>
      <c r="BG564" s="61"/>
      <c r="BH564" s="11"/>
    </row>
    <row r="565" spans="1:60" x14ac:dyDescent="0.3">
      <c r="A565" s="11"/>
      <c r="B565" s="56" t="s">
        <v>1883</v>
      </c>
      <c r="C565" s="56" t="s">
        <v>1800</v>
      </c>
      <c r="D565" s="56" t="s">
        <v>1801</v>
      </c>
      <c r="E565" s="57" t="s">
        <v>690</v>
      </c>
      <c r="F565" s="57" t="s">
        <v>1354</v>
      </c>
      <c r="G565" s="58" t="s">
        <v>685</v>
      </c>
      <c r="H565" s="59" t="s">
        <v>686</v>
      </c>
      <c r="I565" s="60" t="s">
        <v>29</v>
      </c>
      <c r="J565" s="60" t="s">
        <v>1802</v>
      </c>
      <c r="K565" s="11"/>
      <c r="L565" s="61">
        <v>44021</v>
      </c>
      <c r="M565" s="62">
        <v>3208.6468999981898</v>
      </c>
      <c r="N565" s="63">
        <v>3208.6468999981898</v>
      </c>
      <c r="O565" s="63">
        <v>3208.6468999981898</v>
      </c>
      <c r="P565" s="64">
        <f t="shared" si="8"/>
        <v>1</v>
      </c>
      <c r="Q565" s="61">
        <v>44021</v>
      </c>
      <c r="R565" s="65">
        <v>168542954.25099999</v>
      </c>
      <c r="S565" s="65">
        <v>150890525.45899999</v>
      </c>
      <c r="T565" s="11"/>
      <c r="U565" s="66">
        <v>8.7264197645708897E-7</v>
      </c>
      <c r="V565" s="67">
        <v>3.6622980181164202</v>
      </c>
      <c r="W565" s="66">
        <v>4.9618391130934503E-5</v>
      </c>
      <c r="X565" s="67">
        <v>2.2833403877484701</v>
      </c>
      <c r="Y565" s="66">
        <v>6.3465143575740504E-3</v>
      </c>
      <c r="Z565" s="67">
        <v>18.3185890479945</v>
      </c>
      <c r="AA565" s="66">
        <v>1.64214959713718E-2</v>
      </c>
      <c r="AB565" s="67">
        <v>21.8673377484374</v>
      </c>
      <c r="AC565" s="66">
        <v>4.2353037792054203E-2</v>
      </c>
      <c r="AD565" s="67">
        <v>28.521269039454602</v>
      </c>
      <c r="AE565" s="66">
        <v>6.6693889359157807E-2</v>
      </c>
      <c r="AF565" s="68">
        <v>23.617076547641801</v>
      </c>
      <c r="AG565" s="66">
        <v>1.4149465641821701E-5</v>
      </c>
      <c r="AH565" s="67">
        <v>-1.8400907893010301</v>
      </c>
      <c r="AI565" s="66">
        <v>6.7528262461564702E-3</v>
      </c>
      <c r="AJ565" s="67">
        <v>14.3660251055844</v>
      </c>
      <c r="AK565" s="66">
        <v>0.78532903412240596</v>
      </c>
      <c r="AL565" s="66">
        <v>3.6740843521329197E-2</v>
      </c>
      <c r="AM565" s="67">
        <v>-45.989699915750002</v>
      </c>
      <c r="AN565" s="11"/>
      <c r="AO565" s="69">
        <v>8.5041998863744095E-4</v>
      </c>
      <c r="AP565" s="69">
        <v>8.7264197645708897E-7</v>
      </c>
      <c r="AQ565" s="69">
        <v>2.14644980769663E-3</v>
      </c>
      <c r="AR565" s="69">
        <v>1.4149465641821701E-5</v>
      </c>
      <c r="AS565" s="70">
        <v>12</v>
      </c>
      <c r="AT565" s="70">
        <v>0</v>
      </c>
      <c r="AU565" s="70">
        <v>7</v>
      </c>
      <c r="AV565" s="71">
        <v>5</v>
      </c>
      <c r="AW565" s="11"/>
      <c r="AX565" s="72">
        <v>1.2675236185259601E-3</v>
      </c>
      <c r="AY565" s="73">
        <v>-10.578113285984699</v>
      </c>
      <c r="AZ565" s="73">
        <v>0.47882836462486</v>
      </c>
      <c r="BA565" s="73">
        <v>-11.7588714671292</v>
      </c>
      <c r="BB565" s="64">
        <v>1.3098447684143399E-4</v>
      </c>
      <c r="BC565" s="74">
        <v>0</v>
      </c>
      <c r="BD565" s="61">
        <v>44021</v>
      </c>
      <c r="BE565" s="61"/>
      <c r="BF565" s="70"/>
      <c r="BG565" s="61"/>
      <c r="BH565" s="11"/>
    </row>
    <row r="566" spans="1:60" x14ac:dyDescent="0.3">
      <c r="A566" s="11"/>
      <c r="B566" s="56" t="s">
        <v>1886</v>
      </c>
      <c r="C566" s="56" t="s">
        <v>1804</v>
      </c>
      <c r="D566" s="56" t="s">
        <v>1801</v>
      </c>
      <c r="E566" s="57" t="s">
        <v>1360</v>
      </c>
      <c r="F566" s="57" t="s">
        <v>1354</v>
      </c>
      <c r="G566" s="58" t="s">
        <v>685</v>
      </c>
      <c r="H566" s="59" t="s">
        <v>686</v>
      </c>
      <c r="I566" s="60" t="s">
        <v>29</v>
      </c>
      <c r="J566" s="60" t="s">
        <v>1805</v>
      </c>
      <c r="K566" s="11"/>
      <c r="L566" s="61">
        <v>44021</v>
      </c>
      <c r="M566" s="62">
        <v>1947.7018999997499</v>
      </c>
      <c r="N566" s="63">
        <v>1947.7018999997499</v>
      </c>
      <c r="O566" s="63">
        <v>1947.7018999997499</v>
      </c>
      <c r="P566" s="64">
        <f t="shared" si="8"/>
        <v>1</v>
      </c>
      <c r="Q566" s="61">
        <v>44021</v>
      </c>
      <c r="R566" s="65">
        <v>343615388.60699999</v>
      </c>
      <c r="S566" s="65">
        <v>387514174.9745</v>
      </c>
      <c r="T566" s="11"/>
      <c r="U566" s="66">
        <v>9.19040212465916E-6</v>
      </c>
      <c r="V566" s="67">
        <v>3.66312979413124</v>
      </c>
      <c r="W566" s="66">
        <v>3.3152609285025403E-4</v>
      </c>
      <c r="X566" s="67">
        <v>2.3115311579203999</v>
      </c>
      <c r="Y566" s="66">
        <v>8.1237813519692299E-3</v>
      </c>
      <c r="Z566" s="67">
        <v>18.496315747412201</v>
      </c>
      <c r="AA566" s="66">
        <v>2.0050730676302898E-2</v>
      </c>
      <c r="AB566" s="67">
        <v>22.230261218937802</v>
      </c>
      <c r="AC566" s="66">
        <v>4.9816456126791302E-2</v>
      </c>
      <c r="AD566" s="67">
        <v>29.2676108729211</v>
      </c>
      <c r="AE566" s="66">
        <v>7.8194578032707796E-2</v>
      </c>
      <c r="AF566" s="68">
        <v>24.767145414982199</v>
      </c>
      <c r="AG566" s="66">
        <v>9.1398107542772804E-5</v>
      </c>
      <c r="AH566" s="67">
        <v>-1.8323659251109301</v>
      </c>
      <c r="AI566" s="66">
        <v>8.61937092122389E-3</v>
      </c>
      <c r="AJ566" s="67">
        <v>14.5526795730839</v>
      </c>
      <c r="AK566" s="66">
        <v>0.886978918405948</v>
      </c>
      <c r="AL566" s="66">
        <v>4.0320882535525002E-2</v>
      </c>
      <c r="AM566" s="67">
        <v>-35.824711487395703</v>
      </c>
      <c r="AN566" s="11"/>
      <c r="AO566" s="69">
        <v>8.6019360605860096E-4</v>
      </c>
      <c r="AP566" s="69">
        <v>9.19040212465916E-6</v>
      </c>
      <c r="AQ566" s="69">
        <v>2.4396879252890401E-3</v>
      </c>
      <c r="AR566" s="69">
        <v>9.1398107542772804E-5</v>
      </c>
      <c r="AS566" s="70">
        <v>12</v>
      </c>
      <c r="AT566" s="70">
        <v>0</v>
      </c>
      <c r="AU566" s="70">
        <v>7</v>
      </c>
      <c r="AV566" s="71">
        <v>5</v>
      </c>
      <c r="AW566" s="11"/>
      <c r="AX566" s="72">
        <v>1.3127536633442099E-3</v>
      </c>
      <c r="AY566" s="73">
        <v>-7.5870148570684304</v>
      </c>
      <c r="AZ566" s="73">
        <v>0.49046671740097703</v>
      </c>
      <c r="BA566" s="73">
        <v>-10.0427216312964</v>
      </c>
      <c r="BB566" s="64">
        <v>1.3565843399177899E-4</v>
      </c>
      <c r="BC566" s="74">
        <v>0</v>
      </c>
      <c r="BD566" s="61">
        <v>44021</v>
      </c>
      <c r="BE566" s="61"/>
      <c r="BF566" s="70"/>
      <c r="BG566" s="61"/>
      <c r="BH566" s="11"/>
    </row>
    <row r="567" spans="1:60" x14ac:dyDescent="0.3">
      <c r="A567" s="11"/>
      <c r="B567" s="56" t="s">
        <v>1889</v>
      </c>
      <c r="C567" s="56" t="s">
        <v>1807</v>
      </c>
      <c r="D567" s="56" t="s">
        <v>1801</v>
      </c>
      <c r="E567" s="57" t="s">
        <v>1364</v>
      </c>
      <c r="F567" s="57" t="s">
        <v>1354</v>
      </c>
      <c r="G567" s="58" t="s">
        <v>685</v>
      </c>
      <c r="H567" s="59" t="s">
        <v>686</v>
      </c>
      <c r="I567" s="60" t="s">
        <v>29</v>
      </c>
      <c r="J567" s="60" t="s">
        <v>1</v>
      </c>
      <c r="K567" s="11"/>
      <c r="L567" s="61">
        <v>44021</v>
      </c>
      <c r="M567" s="62">
        <v>1003.53060000017</v>
      </c>
      <c r="N567" s="63">
        <v>1003.53060000017</v>
      </c>
      <c r="O567" s="63">
        <v>1003.53060000017</v>
      </c>
      <c r="P567" s="64">
        <f t="shared" si="8"/>
        <v>1</v>
      </c>
      <c r="Q567" s="61">
        <v>44021</v>
      </c>
      <c r="R567" s="65">
        <v>0</v>
      </c>
      <c r="S567" s="65">
        <v>0</v>
      </c>
      <c r="T567" s="11"/>
      <c r="U567" s="66">
        <v>0</v>
      </c>
      <c r="V567" s="67">
        <v>3.66221075391877</v>
      </c>
      <c r="W567" s="66">
        <v>0</v>
      </c>
      <c r="X567" s="67">
        <v>2.27837854863537</v>
      </c>
      <c r="Y567" s="66">
        <v>0</v>
      </c>
      <c r="Z567" s="67">
        <v>17.6839376122225</v>
      </c>
      <c r="AA567" s="66">
        <v>0</v>
      </c>
      <c r="AB567" s="67">
        <v>20.225188151293001</v>
      </c>
      <c r="AC567" s="66"/>
      <c r="AD567" s="67"/>
      <c r="AE567" s="66"/>
      <c r="AF567" s="68"/>
      <c r="AG567" s="66">
        <v>0</v>
      </c>
      <c r="AH567" s="67">
        <v>-1.84150573586521</v>
      </c>
      <c r="AI567" s="66">
        <v>0</v>
      </c>
      <c r="AJ567" s="67">
        <v>13.6907424809615</v>
      </c>
      <c r="AK567" s="66">
        <v>3.4532337558630401E-3</v>
      </c>
      <c r="AL567" s="66">
        <v>1.7565223533893E-3</v>
      </c>
      <c r="AM567" s="67">
        <v>23.6331170984195</v>
      </c>
      <c r="AN567" s="11"/>
      <c r="AO567" s="69">
        <v>0</v>
      </c>
      <c r="AP567" s="69">
        <v>0</v>
      </c>
      <c r="AQ567" s="69">
        <v>0</v>
      </c>
      <c r="AR567" s="69">
        <v>0</v>
      </c>
      <c r="AS567" s="70">
        <v>0</v>
      </c>
      <c r="AT567" s="70">
        <v>0</v>
      </c>
      <c r="AU567" s="70">
        <v>7</v>
      </c>
      <c r="AV567" s="71">
        <v>5</v>
      </c>
      <c r="AW567" s="11"/>
      <c r="AX567" s="72">
        <v>0</v>
      </c>
      <c r="AY567" s="73">
        <v>-114.986466212431</v>
      </c>
      <c r="AZ567" s="73">
        <v>0.42543970922542901</v>
      </c>
      <c r="BA567" s="73">
        <v>-15.9635556657158</v>
      </c>
      <c r="BB567" s="64">
        <v>0</v>
      </c>
      <c r="BC567" s="74">
        <v>0</v>
      </c>
      <c r="BD567" s="61">
        <v>43656</v>
      </c>
      <c r="BE567" s="61"/>
      <c r="BF567" s="70"/>
      <c r="BG567" s="61"/>
      <c r="BH567" s="11"/>
    </row>
    <row r="568" spans="1:60" x14ac:dyDescent="0.3">
      <c r="A568" s="11"/>
      <c r="B568" s="56" t="s">
        <v>1891</v>
      </c>
      <c r="C568" s="56" t="s">
        <v>1809</v>
      </c>
      <c r="D568" s="56" t="s">
        <v>1801</v>
      </c>
      <c r="E568" s="57" t="s">
        <v>135</v>
      </c>
      <c r="F568" s="57" t="s">
        <v>1354</v>
      </c>
      <c r="G568" s="58" t="s">
        <v>685</v>
      </c>
      <c r="H568" s="59" t="s">
        <v>686</v>
      </c>
      <c r="I568" s="60" t="s">
        <v>29</v>
      </c>
      <c r="J568" s="60" t="s">
        <v>1</v>
      </c>
      <c r="K568" s="11"/>
      <c r="L568" s="61">
        <v>44021</v>
      </c>
      <c r="M568" s="62">
        <v>1013.60850000009</v>
      </c>
      <c r="N568" s="63">
        <v>1013.60850000009</v>
      </c>
      <c r="O568" s="63">
        <v>1013.60850000009</v>
      </c>
      <c r="P568" s="64">
        <f t="shared" si="8"/>
        <v>1</v>
      </c>
      <c r="Q568" s="61">
        <v>44021</v>
      </c>
      <c r="R568" s="65">
        <v>152909795.06</v>
      </c>
      <c r="S568" s="65">
        <v>133142973.03237499</v>
      </c>
      <c r="T568" s="11"/>
      <c r="U568" s="66">
        <v>1.0852434570551801E-5</v>
      </c>
      <c r="V568" s="67">
        <v>3.6632959973758301</v>
      </c>
      <c r="W568" s="66">
        <v>3.8037032572901802E-4</v>
      </c>
      <c r="X568" s="67">
        <v>2.3164155812082798</v>
      </c>
      <c r="Y568" s="66">
        <v>8.4371335360629001E-3</v>
      </c>
      <c r="Z568" s="67">
        <v>18.5276509658433</v>
      </c>
      <c r="AA568" s="66">
        <v>1.3608499999463701E-2</v>
      </c>
      <c r="AB568" s="67">
        <v>21.586038151232099</v>
      </c>
      <c r="AC568" s="66"/>
      <c r="AD568" s="67"/>
      <c r="AE568" s="66"/>
      <c r="AF568" s="68"/>
      <c r="AG568" s="66">
        <v>1.06265333670308E-4</v>
      </c>
      <c r="AH568" s="67">
        <v>-1.8308792024981799</v>
      </c>
      <c r="AI568" s="66">
        <v>8.9501770326023706E-3</v>
      </c>
      <c r="AJ568" s="67">
        <v>14.585760184229001</v>
      </c>
      <c r="AK568" s="66">
        <v>1.3608499999463701E-2</v>
      </c>
      <c r="AL568" s="66">
        <v>1.26955328432814E-2</v>
      </c>
      <c r="AM568" s="67">
        <v>21.8985772225133</v>
      </c>
      <c r="AN568" s="11"/>
      <c r="AO568" s="69">
        <v>8.6183365783654197E-4</v>
      </c>
      <c r="AP568" s="69">
        <v>0</v>
      </c>
      <c r="AQ568" s="69">
        <v>2.4886746341508102E-3</v>
      </c>
      <c r="AR568" s="69">
        <v>1.06265333670308E-4</v>
      </c>
      <c r="AS568" s="70"/>
      <c r="AT568" s="70"/>
      <c r="AU568" s="70"/>
      <c r="AV568" s="71"/>
      <c r="AW568" s="11"/>
      <c r="AX568" s="72"/>
      <c r="AY568" s="73"/>
      <c r="AZ568" s="73"/>
      <c r="BA568" s="73"/>
      <c r="BB568" s="64"/>
      <c r="BC568" s="74">
        <v>0</v>
      </c>
      <c r="BD568" s="61">
        <v>44021</v>
      </c>
      <c r="BE568" s="61"/>
      <c r="BF568" s="70"/>
      <c r="BG568" s="61"/>
      <c r="BH568" s="11"/>
    </row>
    <row r="569" spans="1:60" x14ac:dyDescent="0.3">
      <c r="A569" s="11"/>
      <c r="B569" s="56" t="s">
        <v>1894</v>
      </c>
      <c r="C569" s="56" t="s">
        <v>1811</v>
      </c>
      <c r="D569" s="56" t="s">
        <v>1812</v>
      </c>
      <c r="E569" s="57" t="s">
        <v>73</v>
      </c>
      <c r="F569" s="57" t="s">
        <v>1354</v>
      </c>
      <c r="G569" s="58" t="s">
        <v>685</v>
      </c>
      <c r="H569" s="59" t="s">
        <v>710</v>
      </c>
      <c r="I569" s="60" t="s">
        <v>400</v>
      </c>
      <c r="J569" s="60" t="s">
        <v>1</v>
      </c>
      <c r="K569" s="11"/>
      <c r="L569" s="61">
        <v>44021</v>
      </c>
      <c r="M569" s="62">
        <v>842534.32581615401</v>
      </c>
      <c r="N569" s="63">
        <v>842534.32581615401</v>
      </c>
      <c r="O569" s="63">
        <v>925872.98710727703</v>
      </c>
      <c r="P569" s="64">
        <f t="shared" si="8"/>
        <v>0.90998909952919182</v>
      </c>
      <c r="Q569" s="61">
        <v>43910</v>
      </c>
      <c r="R569" s="65">
        <v>1368491.0964941401</v>
      </c>
      <c r="S569" s="65">
        <v>880949.00325390603</v>
      </c>
      <c r="T569" s="11"/>
      <c r="U569" s="66">
        <v>-9.6931924263117305E-3</v>
      </c>
      <c r="V569" s="67">
        <v>2.6928915112876002</v>
      </c>
      <c r="W569" s="66">
        <v>2.2274274662777298E-2</v>
      </c>
      <c r="X569" s="67">
        <v>4.5058060149167396</v>
      </c>
      <c r="Y569" s="66">
        <v>3.4001648000412402E-2</v>
      </c>
      <c r="Z569" s="67">
        <v>21.084102412278298</v>
      </c>
      <c r="AA569" s="66">
        <v>0.170748553529847</v>
      </c>
      <c r="AB569" s="67">
        <v>37.300043504277703</v>
      </c>
      <c r="AC569" s="66">
        <v>0.25403794219717402</v>
      </c>
      <c r="AD569" s="67">
        <v>49.689759479952002</v>
      </c>
      <c r="AE569" s="66">
        <v>0.25675837166287202</v>
      </c>
      <c r="AF569" s="68">
        <v>42.623524777998703</v>
      </c>
      <c r="AG569" s="66">
        <v>-3.6909492147060498E-2</v>
      </c>
      <c r="AH569" s="67">
        <v>-5.5324549505749001</v>
      </c>
      <c r="AI569" s="66">
        <v>6.5458975754154394E-2</v>
      </c>
      <c r="AJ569" s="67">
        <v>20.236640056391501</v>
      </c>
      <c r="AK569" s="66">
        <v>1179.7807912886101</v>
      </c>
      <c r="AL569" s="66">
        <v>3.6742468307772702</v>
      </c>
      <c r="AM569" s="67">
        <v>117965.775307298</v>
      </c>
      <c r="AN569" s="11"/>
      <c r="AO569" s="69">
        <v>3.6625627173634698E-2</v>
      </c>
      <c r="AP569" s="69">
        <v>-2.3514885085205599E-2</v>
      </c>
      <c r="AQ569" s="69">
        <v>0.14264683214423701</v>
      </c>
      <c r="AR569" s="69">
        <v>-9.9109288716135793E-2</v>
      </c>
      <c r="AS569" s="70">
        <v>8</v>
      </c>
      <c r="AT569" s="70">
        <v>4</v>
      </c>
      <c r="AU569" s="70">
        <v>7</v>
      </c>
      <c r="AV569" s="71">
        <v>5</v>
      </c>
      <c r="AW569" s="11"/>
      <c r="AX569" s="72">
        <v>0.13618763548482099</v>
      </c>
      <c r="AY569" s="73">
        <v>1.2638899948979101</v>
      </c>
      <c r="AZ569" s="73">
        <v>0.97156992890631999</v>
      </c>
      <c r="BA569" s="73">
        <v>1.9977053936508999</v>
      </c>
      <c r="BB569" s="64">
        <v>1.40946916036046E-2</v>
      </c>
      <c r="BC569" s="74">
        <v>-11.4816143533972</v>
      </c>
      <c r="BD569" s="61">
        <v>43910</v>
      </c>
      <c r="BE569" s="61">
        <v>43990</v>
      </c>
      <c r="BF569" s="70"/>
      <c r="BG569" s="61"/>
      <c r="BH569" s="11"/>
    </row>
    <row r="570" spans="1:60" x14ac:dyDescent="0.3">
      <c r="A570" s="11"/>
      <c r="B570" s="56" t="s">
        <v>1897</v>
      </c>
      <c r="C570" s="56" t="s">
        <v>1814</v>
      </c>
      <c r="D570" s="56" t="s">
        <v>1812</v>
      </c>
      <c r="E570" s="57" t="s">
        <v>690</v>
      </c>
      <c r="F570" s="57" t="s">
        <v>1354</v>
      </c>
      <c r="G570" s="58" t="s">
        <v>685</v>
      </c>
      <c r="H570" s="59" t="s">
        <v>710</v>
      </c>
      <c r="I570" s="60" t="s">
        <v>400</v>
      </c>
      <c r="J570" s="60" t="s">
        <v>1815</v>
      </c>
      <c r="K570" s="11"/>
      <c r="L570" s="61">
        <v>44021</v>
      </c>
      <c r="M570" s="62">
        <v>899746.76710224198</v>
      </c>
      <c r="N570" s="63">
        <v>899746.76710224198</v>
      </c>
      <c r="O570" s="63">
        <v>990340.69326972996</v>
      </c>
      <c r="P570" s="64">
        <f t="shared" si="8"/>
        <v>0.90852246425582983</v>
      </c>
      <c r="Q570" s="61">
        <v>43910</v>
      </c>
      <c r="R570" s="65">
        <v>67918532.5205625</v>
      </c>
      <c r="S570" s="65">
        <v>47461490.330437496</v>
      </c>
      <c r="T570" s="11"/>
      <c r="U570" s="66">
        <v>-9.6984200963561307E-3</v>
      </c>
      <c r="V570" s="67">
        <v>2.6923687442831601</v>
      </c>
      <c r="W570" s="66">
        <v>2.2048836188332602E-2</v>
      </c>
      <c r="X570" s="67">
        <v>4.4832621674722803</v>
      </c>
      <c r="Y570" s="66">
        <v>3.1070053339135501E-2</v>
      </c>
      <c r="Z570" s="67">
        <v>20.790942946128801</v>
      </c>
      <c r="AA570" s="66">
        <v>0.16424239971092899</v>
      </c>
      <c r="AB570" s="67">
        <v>36.649428122385899</v>
      </c>
      <c r="AC570" s="66">
        <v>0.24151896647905199</v>
      </c>
      <c r="AD570" s="67">
        <v>48.437861908168998</v>
      </c>
      <c r="AE570" s="66">
        <v>0.240264610360027</v>
      </c>
      <c r="AF570" s="68">
        <v>40.974148647743299</v>
      </c>
      <c r="AG570" s="66">
        <v>-3.6956782708330103E-2</v>
      </c>
      <c r="AH570" s="67">
        <v>-5.5371840067018603</v>
      </c>
      <c r="AI570" s="66">
        <v>6.22730853774556E-2</v>
      </c>
      <c r="AJ570" s="67">
        <v>19.918051018699799</v>
      </c>
      <c r="AK570" s="66">
        <v>0.727777299607405</v>
      </c>
      <c r="AL570" s="66">
        <v>4.0896336624427897E-2</v>
      </c>
      <c r="AM570" s="67">
        <v>48.904195820214198</v>
      </c>
      <c r="AN570" s="11"/>
      <c r="AO570" s="69">
        <v>3.6609873026463902E-2</v>
      </c>
      <c r="AP570" s="69">
        <v>-2.3559347063383002E-2</v>
      </c>
      <c r="AQ570" s="69">
        <v>0.14213613616811899</v>
      </c>
      <c r="AR570" s="69">
        <v>-9.9585085563449E-2</v>
      </c>
      <c r="AS570" s="70">
        <v>8</v>
      </c>
      <c r="AT570" s="70">
        <v>4</v>
      </c>
      <c r="AU570" s="70">
        <v>7</v>
      </c>
      <c r="AV570" s="71">
        <v>5</v>
      </c>
      <c r="AW570" s="11"/>
      <c r="AX570" s="72">
        <v>0.13621246461814701</v>
      </c>
      <c r="AY570" s="73">
        <v>1.21808147252159</v>
      </c>
      <c r="AZ570" s="73">
        <v>0.95177030245213201</v>
      </c>
      <c r="BA570" s="73">
        <v>1.9214644639796501</v>
      </c>
      <c r="BB570" s="64">
        <v>1.4096961627856199E-2</v>
      </c>
      <c r="BC570" s="74">
        <v>-11.6035817589727</v>
      </c>
      <c r="BD570" s="61">
        <v>43910</v>
      </c>
      <c r="BE570" s="61">
        <v>43990</v>
      </c>
      <c r="BF570" s="70"/>
      <c r="BG570" s="61"/>
      <c r="BH570" s="11"/>
    </row>
    <row r="571" spans="1:60" x14ac:dyDescent="0.3">
      <c r="A571" s="11"/>
      <c r="B571" s="56" t="s">
        <v>1899</v>
      </c>
      <c r="C571" s="56" t="s">
        <v>1817</v>
      </c>
      <c r="D571" s="56" t="s">
        <v>1812</v>
      </c>
      <c r="E571" s="57" t="s">
        <v>1360</v>
      </c>
      <c r="F571" s="57" t="s">
        <v>1354</v>
      </c>
      <c r="G571" s="58" t="s">
        <v>685</v>
      </c>
      <c r="H571" s="59" t="s">
        <v>710</v>
      </c>
      <c r="I571" s="60" t="s">
        <v>400</v>
      </c>
      <c r="J571" s="60" t="s">
        <v>1818</v>
      </c>
      <c r="K571" s="11"/>
      <c r="L571" s="61">
        <v>44021</v>
      </c>
      <c r="M571" s="62">
        <v>923536.73113822902</v>
      </c>
      <c r="N571" s="63">
        <v>923536.73113822902</v>
      </c>
      <c r="O571" s="63">
        <v>1016079.92358875</v>
      </c>
      <c r="P571" s="64">
        <f t="shared" si="8"/>
        <v>0.90892134535670932</v>
      </c>
      <c r="Q571" s="61">
        <v>43910</v>
      </c>
      <c r="R571" s="65">
        <v>262676735.91925001</v>
      </c>
      <c r="S571" s="65">
        <v>178641076.03224999</v>
      </c>
      <c r="T571" s="11"/>
      <c r="U571" s="66">
        <v>-9.6984401579902606E-3</v>
      </c>
      <c r="V571" s="67">
        <v>2.6923667381197398</v>
      </c>
      <c r="W571" s="66">
        <v>2.2040231902792601E-2</v>
      </c>
      <c r="X571" s="67">
        <v>4.48240173891827</v>
      </c>
      <c r="Y571" s="66">
        <v>3.1932936732118798E-2</v>
      </c>
      <c r="Z571" s="67">
        <v>20.877231285441699</v>
      </c>
      <c r="AA571" s="66">
        <v>0.16665922562970101</v>
      </c>
      <c r="AB571" s="67">
        <v>36.891110714292203</v>
      </c>
      <c r="AC571" s="66">
        <v>0.24662607413309201</v>
      </c>
      <c r="AD571" s="67">
        <v>48.948572673543801</v>
      </c>
      <c r="AE571" s="66">
        <v>0.2471718432536</v>
      </c>
      <c r="AF571" s="68">
        <v>41.664871937071403</v>
      </c>
      <c r="AG571" s="66">
        <v>-3.6956687109522997E-2</v>
      </c>
      <c r="AH571" s="67">
        <v>-5.5371744468211501</v>
      </c>
      <c r="AI571" s="66">
        <v>6.3227879987607594E-2</v>
      </c>
      <c r="AJ571" s="67">
        <v>20.013530479715001</v>
      </c>
      <c r="AK571" s="66">
        <v>0.77357645402080399</v>
      </c>
      <c r="AL571" s="66">
        <v>4.2894333771982901E-2</v>
      </c>
      <c r="AM571" s="67">
        <v>53.484111261554098</v>
      </c>
      <c r="AN571" s="11"/>
      <c r="AO571" s="69">
        <v>3.6617041534555E-2</v>
      </c>
      <c r="AP571" s="69">
        <v>-2.3539085735137601E-2</v>
      </c>
      <c r="AQ571" s="69">
        <v>0.14236853682450601</v>
      </c>
      <c r="AR571" s="69">
        <v>-9.9368271602579605E-2</v>
      </c>
      <c r="AS571" s="70">
        <v>8</v>
      </c>
      <c r="AT571" s="70">
        <v>4</v>
      </c>
      <c r="AU571" s="70">
        <v>7</v>
      </c>
      <c r="AV571" s="71">
        <v>5</v>
      </c>
      <c r="AW571" s="11"/>
      <c r="AX571" s="72">
        <v>0.13620250335807199</v>
      </c>
      <c r="AY571" s="73">
        <v>1.23519442069846</v>
      </c>
      <c r="AZ571" s="73">
        <v>0.95914164897021703</v>
      </c>
      <c r="BA571" s="73">
        <v>1.9498758422742</v>
      </c>
      <c r="BB571" s="64">
        <v>1.4096036859245899E-2</v>
      </c>
      <c r="BC571" s="74">
        <v>-11.5642048533919</v>
      </c>
      <c r="BD571" s="61">
        <v>43910</v>
      </c>
      <c r="BE571" s="61">
        <v>43990</v>
      </c>
      <c r="BF571" s="70"/>
      <c r="BG571" s="61"/>
      <c r="BH571" s="11"/>
    </row>
    <row r="572" spans="1:60" x14ac:dyDescent="0.3">
      <c r="A572" s="11"/>
      <c r="B572" s="56" t="s">
        <v>1903</v>
      </c>
      <c r="C572" s="56" t="s">
        <v>1820</v>
      </c>
      <c r="D572" s="56" t="s">
        <v>1812</v>
      </c>
      <c r="E572" s="57" t="s">
        <v>1364</v>
      </c>
      <c r="F572" s="57" t="s">
        <v>1354</v>
      </c>
      <c r="G572" s="58" t="s">
        <v>685</v>
      </c>
      <c r="H572" s="59" t="s">
        <v>710</v>
      </c>
      <c r="I572" s="60" t="s">
        <v>400</v>
      </c>
      <c r="J572" s="60" t="s">
        <v>1</v>
      </c>
      <c r="K572" s="11"/>
      <c r="L572" s="61">
        <v>44021</v>
      </c>
      <c r="M572" s="62">
        <v>795774.46210193599</v>
      </c>
      <c r="N572" s="63">
        <v>795774.46210193599</v>
      </c>
      <c r="O572" s="63">
        <v>873638.03905773198</v>
      </c>
      <c r="P572" s="64">
        <f t="shared" si="8"/>
        <v>0.91087432841205462</v>
      </c>
      <c r="Q572" s="61">
        <v>43910</v>
      </c>
      <c r="R572" s="65">
        <v>88939.576398559599</v>
      </c>
      <c r="S572" s="65">
        <v>109822.483250854</v>
      </c>
      <c r="T572" s="11"/>
      <c r="U572" s="66">
        <v>-9.6845232401392405E-3</v>
      </c>
      <c r="V572" s="67">
        <v>2.6937584299048498</v>
      </c>
      <c r="W572" s="66">
        <v>2.2542295950188401E-2</v>
      </c>
      <c r="X572" s="67">
        <v>4.5326081436578498</v>
      </c>
      <c r="Y572" s="66">
        <v>3.5649036854010802E-2</v>
      </c>
      <c r="Z572" s="67">
        <v>21.248841297638101</v>
      </c>
      <c r="AA572" s="66">
        <v>0.15796443860934201</v>
      </c>
      <c r="AB572" s="67">
        <v>36.021632012212599</v>
      </c>
      <c r="AC572" s="66"/>
      <c r="AD572" s="67"/>
      <c r="AE572" s="66"/>
      <c r="AF572" s="68"/>
      <c r="AG572" s="66">
        <v>-3.6833768509495698E-2</v>
      </c>
      <c r="AH572" s="67">
        <v>-5.5248825868184204</v>
      </c>
      <c r="AI572" s="66">
        <v>6.6539645633383798E-2</v>
      </c>
      <c r="AJ572" s="67">
        <v>20.3447070443071</v>
      </c>
      <c r="AK572" s="66">
        <v>0.18346147575735799</v>
      </c>
      <c r="AL572" s="66">
        <v>0.106349834337452</v>
      </c>
      <c r="AM572" s="67">
        <v>40.1492167533725</v>
      </c>
      <c r="AN572" s="11"/>
      <c r="AO572" s="69">
        <v>3.65569780988153E-2</v>
      </c>
      <c r="AP572" s="69">
        <v>-2.3708267339316101E-2</v>
      </c>
      <c r="AQ572" s="69">
        <v>0.140306192692224</v>
      </c>
      <c r="AR572" s="69">
        <v>-0.100971928765794</v>
      </c>
      <c r="AS572" s="70">
        <v>8</v>
      </c>
      <c r="AT572" s="70">
        <v>4</v>
      </c>
      <c r="AU572" s="70">
        <v>7</v>
      </c>
      <c r="AV572" s="71">
        <v>5</v>
      </c>
      <c r="AW572" s="11"/>
      <c r="AX572" s="72">
        <v>0.13621129731982401</v>
      </c>
      <c r="AY572" s="73">
        <v>1.1735752284003</v>
      </c>
      <c r="AZ572" s="73">
        <v>0.93304153113967903</v>
      </c>
      <c r="BA572" s="73">
        <v>1.84844616739065</v>
      </c>
      <c r="BB572" s="64">
        <v>1.4096664584503701E-2</v>
      </c>
      <c r="BC572" s="74">
        <v>-11.419507936225299</v>
      </c>
      <c r="BD572" s="61">
        <v>43910</v>
      </c>
      <c r="BE572" s="61">
        <v>43990</v>
      </c>
      <c r="BF572" s="70"/>
      <c r="BG572" s="61"/>
      <c r="BH572" s="11"/>
    </row>
    <row r="573" spans="1:60" x14ac:dyDescent="0.3">
      <c r="A573" s="11"/>
      <c r="B573" s="56" t="s">
        <v>1906</v>
      </c>
      <c r="C573" s="56" t="s">
        <v>1822</v>
      </c>
      <c r="D573" s="56" t="s">
        <v>1812</v>
      </c>
      <c r="E573" s="57" t="s">
        <v>697</v>
      </c>
      <c r="F573" s="57" t="s">
        <v>1354</v>
      </c>
      <c r="G573" s="58" t="s">
        <v>685</v>
      </c>
      <c r="H573" s="59" t="s">
        <v>710</v>
      </c>
      <c r="I573" s="60" t="s">
        <v>400</v>
      </c>
      <c r="J573" s="60" t="s">
        <v>1823</v>
      </c>
      <c r="K573" s="11"/>
      <c r="L573" s="61">
        <v>44021</v>
      </c>
      <c r="M573" s="62">
        <v>871848.22638607002</v>
      </c>
      <c r="N573" s="63">
        <v>871848.22638607002</v>
      </c>
      <c r="O573" s="63">
        <v>960297.373283386</v>
      </c>
      <c r="P573" s="64">
        <f t="shared" si="8"/>
        <v>0.90789400308896351</v>
      </c>
      <c r="Q573" s="61">
        <v>43910</v>
      </c>
      <c r="R573" s="65">
        <v>34843133.716562502</v>
      </c>
      <c r="S573" s="65">
        <v>29092708.562062498</v>
      </c>
      <c r="T573" s="11"/>
      <c r="U573" s="66">
        <v>-9.6984844767575903E-3</v>
      </c>
      <c r="V573" s="67">
        <v>2.6923623062430102</v>
      </c>
      <c r="W573" s="66">
        <v>2.2054240454963299E-2</v>
      </c>
      <c r="X573" s="67">
        <v>4.4838025941353399</v>
      </c>
      <c r="Y573" s="66">
        <v>2.9576204540717299E-2</v>
      </c>
      <c r="Z573" s="67">
        <v>20.641558066301499</v>
      </c>
      <c r="AA573" s="66">
        <v>0.16059097586374299</v>
      </c>
      <c r="AB573" s="67">
        <v>36.284285737667197</v>
      </c>
      <c r="AC573" s="66">
        <v>0.234353108571668</v>
      </c>
      <c r="AD573" s="67">
        <v>47.721276117430499</v>
      </c>
      <c r="AE573" s="66">
        <v>0.231238579410419</v>
      </c>
      <c r="AF573" s="68">
        <v>40.071545552753399</v>
      </c>
      <c r="AG573" s="66">
        <v>-3.6956826474124703E-2</v>
      </c>
      <c r="AH573" s="67">
        <v>-5.5371883832776803</v>
      </c>
      <c r="AI573" s="66">
        <v>6.0632405067735803E-2</v>
      </c>
      <c r="AJ573" s="67">
        <v>19.753982987749598</v>
      </c>
      <c r="AK573" s="66">
        <v>0.67423138707410502</v>
      </c>
      <c r="AL573" s="66">
        <v>3.8497183679282898E-2</v>
      </c>
      <c r="AM573" s="67">
        <v>43.549604566884199</v>
      </c>
      <c r="AN573" s="11"/>
      <c r="AO573" s="69">
        <v>3.6597998005163397E-2</v>
      </c>
      <c r="AP573" s="69">
        <v>-2.3592995881699601E-2</v>
      </c>
      <c r="AQ573" s="69">
        <v>0.14176814694117601</v>
      </c>
      <c r="AR573" s="69">
        <v>-9.9886586745997194E-2</v>
      </c>
      <c r="AS573" s="70">
        <v>8</v>
      </c>
      <c r="AT573" s="70">
        <v>4</v>
      </c>
      <c r="AU573" s="70">
        <v>7</v>
      </c>
      <c r="AV573" s="71">
        <v>5</v>
      </c>
      <c r="AW573" s="11"/>
      <c r="AX573" s="72">
        <v>0.13622316410342999</v>
      </c>
      <c r="AY573" s="73">
        <v>1.1923301567312601</v>
      </c>
      <c r="AZ573" s="73">
        <v>0.940657752499646</v>
      </c>
      <c r="BA573" s="73">
        <v>1.87875065047228</v>
      </c>
      <c r="BB573" s="64">
        <v>1.40979009162402E-2</v>
      </c>
      <c r="BC573" s="74">
        <v>-11.6651921543671</v>
      </c>
      <c r="BD573" s="61">
        <v>43910</v>
      </c>
      <c r="BE573" s="61">
        <v>43990</v>
      </c>
      <c r="BF573" s="70"/>
      <c r="BG573" s="61"/>
      <c r="BH573" s="11"/>
    </row>
    <row r="574" spans="1:60" x14ac:dyDescent="0.3">
      <c r="A574" s="11"/>
      <c r="B574" s="56" t="s">
        <v>1909</v>
      </c>
      <c r="C574" s="56" t="s">
        <v>1825</v>
      </c>
      <c r="D574" s="56" t="s">
        <v>1826</v>
      </c>
      <c r="E574" s="57" t="s">
        <v>73</v>
      </c>
      <c r="F574" s="57" t="s">
        <v>1354</v>
      </c>
      <c r="G574" s="58" t="s">
        <v>111</v>
      </c>
      <c r="H574" s="59" t="s">
        <v>169</v>
      </c>
      <c r="I574" s="60" t="s">
        <v>29</v>
      </c>
      <c r="J574" s="60" t="s">
        <v>1827</v>
      </c>
      <c r="K574" s="11"/>
      <c r="L574" s="61">
        <v>44021</v>
      </c>
      <c r="M574" s="62">
        <v>2511.9704999998198</v>
      </c>
      <c r="N574" s="63">
        <v>2511.9704999998198</v>
      </c>
      <c r="O574" s="63">
        <v>2569.74280000106</v>
      </c>
      <c r="P574" s="64">
        <f t="shared" si="8"/>
        <v>0.9775182559121417</v>
      </c>
      <c r="Q574" s="61">
        <v>43850</v>
      </c>
      <c r="R574" s="65">
        <v>4642142.4790000003</v>
      </c>
      <c r="S574" s="65">
        <v>4831475.5380937504</v>
      </c>
      <c r="T574" s="11"/>
      <c r="U574" s="66">
        <v>-7.1904051737874397E-3</v>
      </c>
      <c r="V574" s="67">
        <v>2.9431702365400301</v>
      </c>
      <c r="W574" s="66">
        <v>1.68742795867729E-2</v>
      </c>
      <c r="X574" s="67">
        <v>3.96580650731266</v>
      </c>
      <c r="Y574" s="66">
        <v>-1.5480535406823001E-2</v>
      </c>
      <c r="Z574" s="67">
        <v>16.135884071554798</v>
      </c>
      <c r="AA574" s="66">
        <v>2.8449237961467599E-2</v>
      </c>
      <c r="AB574" s="67">
        <v>23.070111947454301</v>
      </c>
      <c r="AC574" s="66">
        <v>7.9492166885756901E-2</v>
      </c>
      <c r="AD574" s="67">
        <v>32.2351819488104</v>
      </c>
      <c r="AE574" s="66">
        <v>0.12824724103848001</v>
      </c>
      <c r="AF574" s="68">
        <v>29.7724117155594</v>
      </c>
      <c r="AG574" s="66">
        <v>3.3826214894361298E-3</v>
      </c>
      <c r="AH574" s="67">
        <v>-1.5032435869216001</v>
      </c>
      <c r="AI574" s="66">
        <v>-3.7994077383700598E-3</v>
      </c>
      <c r="AJ574" s="67">
        <v>13.310801707120801</v>
      </c>
      <c r="AK574" s="66">
        <v>1.3638960513425999</v>
      </c>
      <c r="AL574" s="66">
        <v>5.5017039507219999E-2</v>
      </c>
      <c r="AM574" s="67">
        <v>11.8670018062694</v>
      </c>
      <c r="AN574" s="11"/>
      <c r="AO574" s="69">
        <v>1.8748270016658401E-2</v>
      </c>
      <c r="AP574" s="69">
        <v>-2.95613260586833E-2</v>
      </c>
      <c r="AQ574" s="69">
        <v>3.8376837042960701E-2</v>
      </c>
      <c r="AR574" s="69">
        <v>-6.0750484320160503E-2</v>
      </c>
      <c r="AS574" s="70">
        <v>8</v>
      </c>
      <c r="AT574" s="70">
        <v>4</v>
      </c>
      <c r="AU574" s="70">
        <v>7</v>
      </c>
      <c r="AV574" s="71">
        <v>5</v>
      </c>
      <c r="AW574" s="11"/>
      <c r="AX574" s="72">
        <v>6.3655541964690199E-2</v>
      </c>
      <c r="AY574" s="73">
        <v>0.13846797784935899</v>
      </c>
      <c r="AZ574" s="73">
        <v>0.57776252275471096</v>
      </c>
      <c r="BA574" s="73">
        <v>0.175334029461055</v>
      </c>
      <c r="BB574" s="64">
        <v>6.5434743829064198E-3</v>
      </c>
      <c r="BC574" s="74">
        <v>-9.9103575658373302</v>
      </c>
      <c r="BD574" s="61">
        <v>43850</v>
      </c>
      <c r="BE574" s="61">
        <v>43913</v>
      </c>
      <c r="BF574" s="70"/>
      <c r="BG574" s="61"/>
      <c r="BH574" s="11"/>
    </row>
    <row r="575" spans="1:60" x14ac:dyDescent="0.3">
      <c r="A575" s="11"/>
      <c r="B575" s="56" t="s">
        <v>1912</v>
      </c>
      <c r="C575" s="56" t="s">
        <v>1829</v>
      </c>
      <c r="D575" s="56" t="s">
        <v>1826</v>
      </c>
      <c r="E575" s="57" t="s">
        <v>690</v>
      </c>
      <c r="F575" s="57" t="s">
        <v>1354</v>
      </c>
      <c r="G575" s="58" t="s">
        <v>111</v>
      </c>
      <c r="H575" s="59" t="s">
        <v>169</v>
      </c>
      <c r="I575" s="60" t="s">
        <v>29</v>
      </c>
      <c r="J575" s="60" t="s">
        <v>1830</v>
      </c>
      <c r="K575" s="11"/>
      <c r="L575" s="61">
        <v>44021</v>
      </c>
      <c r="M575" s="62">
        <v>2087.7027000002599</v>
      </c>
      <c r="N575" s="63">
        <v>2087.7027000002599</v>
      </c>
      <c r="O575" s="63">
        <v>2147.4244000017602</v>
      </c>
      <c r="P575" s="64">
        <f t="shared" si="8"/>
        <v>0.97218914900964559</v>
      </c>
      <c r="Q575" s="61">
        <v>43850</v>
      </c>
      <c r="R575" s="65">
        <v>21829216.682</v>
      </c>
      <c r="S575" s="65">
        <v>25045737.440281201</v>
      </c>
      <c r="T575" s="11"/>
      <c r="U575" s="66">
        <v>-7.2221558311866803E-3</v>
      </c>
      <c r="V575" s="67">
        <v>2.9399951708001</v>
      </c>
      <c r="W575" s="66">
        <v>1.58994852044998E-2</v>
      </c>
      <c r="X575" s="67">
        <v>3.8683270690853502</v>
      </c>
      <c r="Y575" s="66">
        <v>-2.1192098995015798E-2</v>
      </c>
      <c r="Z575" s="67">
        <v>15.5647277127282</v>
      </c>
      <c r="AA575" s="66">
        <v>1.6470530839797E-2</v>
      </c>
      <c r="AB575" s="67">
        <v>21.872241235279901</v>
      </c>
      <c r="AC575" s="66">
        <v>5.45081034433679E-2</v>
      </c>
      <c r="AD575" s="67">
        <v>29.736775604571399</v>
      </c>
      <c r="AE575" s="66">
        <v>8.9245037868822694E-2</v>
      </c>
      <c r="AF575" s="68">
        <v>25.872191398608301</v>
      </c>
      <c r="AG575" s="66">
        <v>3.0940344313421502E-3</v>
      </c>
      <c r="AH575" s="67">
        <v>-1.532102292731</v>
      </c>
      <c r="AI575" s="66">
        <v>-9.8635992480922106E-3</v>
      </c>
      <c r="AJ575" s="67">
        <v>12.704382556155901</v>
      </c>
      <c r="AK575" s="66">
        <v>0.97920280237332902</v>
      </c>
      <c r="AL575" s="66">
        <v>4.3415778744019903E-2</v>
      </c>
      <c r="AM575" s="67">
        <v>-26.602323090657599</v>
      </c>
      <c r="AN575" s="11"/>
      <c r="AO575" s="69">
        <v>1.8715616934059699E-2</v>
      </c>
      <c r="AP575" s="69">
        <v>-2.95924453976113E-2</v>
      </c>
      <c r="AQ575" s="69">
        <v>3.7381566129624802E-2</v>
      </c>
      <c r="AR575" s="69">
        <v>-6.1680826167503297E-2</v>
      </c>
      <c r="AS575" s="70">
        <v>8</v>
      </c>
      <c r="AT575" s="70">
        <v>4</v>
      </c>
      <c r="AU575" s="70">
        <v>7</v>
      </c>
      <c r="AV575" s="71">
        <v>5</v>
      </c>
      <c r="AW575" s="11"/>
      <c r="AX575" s="72">
        <v>6.3651215456047794E-2</v>
      </c>
      <c r="AY575" s="73">
        <v>-3.7017927261615603E-2</v>
      </c>
      <c r="AZ575" s="73">
        <v>0.53596431224741503</v>
      </c>
      <c r="BA575" s="73">
        <v>-4.66553322351047E-2</v>
      </c>
      <c r="BB575" s="64">
        <v>6.5427915369946302E-3</v>
      </c>
      <c r="BC575" s="74">
        <v>-10.0916195234167</v>
      </c>
      <c r="BD575" s="61">
        <v>43850</v>
      </c>
      <c r="BE575" s="61">
        <v>43913</v>
      </c>
      <c r="BF575" s="70"/>
      <c r="BG575" s="61"/>
      <c r="BH575" s="11"/>
    </row>
    <row r="576" spans="1:60" x14ac:dyDescent="0.3">
      <c r="A576" s="11"/>
      <c r="B576" s="56" t="s">
        <v>1915</v>
      </c>
      <c r="C576" s="56" t="s">
        <v>1832</v>
      </c>
      <c r="D576" s="56" t="s">
        <v>1826</v>
      </c>
      <c r="E576" s="57" t="s">
        <v>0</v>
      </c>
      <c r="F576" s="57" t="s">
        <v>1354</v>
      </c>
      <c r="G576" s="58" t="s">
        <v>111</v>
      </c>
      <c r="H576" s="59" t="s">
        <v>169</v>
      </c>
      <c r="I576" s="60" t="s">
        <v>29</v>
      </c>
      <c r="J576" s="60" t="s">
        <v>1833</v>
      </c>
      <c r="K576" s="11"/>
      <c r="L576" s="61">
        <v>44021</v>
      </c>
      <c r="M576" s="62">
        <v>1606.0283000003501</v>
      </c>
      <c r="N576" s="63">
        <v>1606.0283000003501</v>
      </c>
      <c r="O576" s="63">
        <v>1649.5032999999801</v>
      </c>
      <c r="P576" s="64">
        <f t="shared" si="8"/>
        <v>0.97364358107096205</v>
      </c>
      <c r="Q576" s="61">
        <v>43850</v>
      </c>
      <c r="R576" s="65">
        <v>3950914.5780000002</v>
      </c>
      <c r="S576" s="65">
        <v>3489403.68078906</v>
      </c>
      <c r="T576" s="11"/>
      <c r="U576" s="66">
        <v>-7.2134623433157703E-3</v>
      </c>
      <c r="V576" s="67">
        <v>2.9408645195871901</v>
      </c>
      <c r="W576" s="66">
        <v>1.6165992283276899E-2</v>
      </c>
      <c r="X576" s="67">
        <v>3.89497777696306</v>
      </c>
      <c r="Y576" s="66">
        <v>-1.9633477571915098E-2</v>
      </c>
      <c r="Z576" s="67">
        <v>15.720589855030999</v>
      </c>
      <c r="AA576" s="66">
        <v>1.9732232940441501E-2</v>
      </c>
      <c r="AB576" s="67">
        <v>22.198411445337101</v>
      </c>
      <c r="AC576" s="66">
        <v>6.1282990551262601E-2</v>
      </c>
      <c r="AD576" s="67">
        <v>30.414264315360899</v>
      </c>
      <c r="AE576" s="66">
        <v>9.9775700384343496E-2</v>
      </c>
      <c r="AF576" s="68">
        <v>26.925257650145799</v>
      </c>
      <c r="AG576" s="66">
        <v>3.17299400921911E-3</v>
      </c>
      <c r="AH576" s="67">
        <v>-1.5242063349432999</v>
      </c>
      <c r="AI576" s="66">
        <v>-8.2089947190979694E-3</v>
      </c>
      <c r="AJ576" s="67">
        <v>12.869843009059</v>
      </c>
      <c r="AK576" s="66">
        <v>0.533464748119586</v>
      </c>
      <c r="AL576" s="66">
        <v>4.4345159891236101E-2</v>
      </c>
      <c r="AM576" s="67">
        <v>72.175608666147994</v>
      </c>
      <c r="AN576" s="11"/>
      <c r="AO576" s="69">
        <v>1.8724561918134E-2</v>
      </c>
      <c r="AP576" s="69">
        <v>-2.9583970434032401E-2</v>
      </c>
      <c r="AQ576" s="69">
        <v>3.7653713252438999E-2</v>
      </c>
      <c r="AR576" s="69">
        <v>-6.1426374763905202E-2</v>
      </c>
      <c r="AS576" s="70">
        <v>8</v>
      </c>
      <c r="AT576" s="70">
        <v>4</v>
      </c>
      <c r="AU576" s="70">
        <v>7</v>
      </c>
      <c r="AV576" s="71">
        <v>5</v>
      </c>
      <c r="AW576" s="11"/>
      <c r="AX576" s="72">
        <v>6.3652170400600894E-2</v>
      </c>
      <c r="AY576" s="73">
        <v>1.0772989816501899E-2</v>
      </c>
      <c r="AZ576" s="73">
        <v>0.54734778152123897</v>
      </c>
      <c r="BA576" s="73">
        <v>1.3595055846167299E-2</v>
      </c>
      <c r="BB576" s="64">
        <v>6.5429544988182898E-3</v>
      </c>
      <c r="BC576" s="74">
        <v>-10.0421017648041</v>
      </c>
      <c r="BD576" s="61">
        <v>43850</v>
      </c>
      <c r="BE576" s="61">
        <v>43913</v>
      </c>
      <c r="BF576" s="70"/>
      <c r="BG576" s="61"/>
      <c r="BH576" s="11"/>
    </row>
    <row r="577" spans="1:60" x14ac:dyDescent="0.3">
      <c r="A577" s="11"/>
      <c r="B577" s="56" t="s">
        <v>1918</v>
      </c>
      <c r="C577" s="56" t="s">
        <v>1835</v>
      </c>
      <c r="D577" s="56" t="s">
        <v>1826</v>
      </c>
      <c r="E577" s="57" t="s">
        <v>48</v>
      </c>
      <c r="F577" s="57" t="s">
        <v>1354</v>
      </c>
      <c r="G577" s="58" t="s">
        <v>111</v>
      </c>
      <c r="H577" s="59" t="s">
        <v>169</v>
      </c>
      <c r="I577" s="60" t="s">
        <v>29</v>
      </c>
      <c r="J577" s="60" t="s">
        <v>1836</v>
      </c>
      <c r="K577" s="11"/>
      <c r="L577" s="61">
        <v>44021</v>
      </c>
      <c r="M577" s="62">
        <v>1000</v>
      </c>
      <c r="N577" s="63">
        <v>1000</v>
      </c>
      <c r="O577" s="63">
        <v>1000</v>
      </c>
      <c r="P577" s="64">
        <f t="shared" si="8"/>
        <v>1</v>
      </c>
      <c r="Q577" s="61">
        <v>44021</v>
      </c>
      <c r="R577" s="65">
        <v>0</v>
      </c>
      <c r="S577" s="65">
        <v>0</v>
      </c>
      <c r="T577" s="11"/>
      <c r="U577" s="66">
        <v>0</v>
      </c>
      <c r="V577" s="67">
        <v>3.66221075391877</v>
      </c>
      <c r="W577" s="66">
        <v>0</v>
      </c>
      <c r="X577" s="67">
        <v>2.27837854863537</v>
      </c>
      <c r="Y577" s="66">
        <v>0</v>
      </c>
      <c r="Z577" s="67">
        <v>17.6839376122225</v>
      </c>
      <c r="AA577" s="66">
        <v>0</v>
      </c>
      <c r="AB577" s="67">
        <v>20.225188151293001</v>
      </c>
      <c r="AC577" s="66">
        <v>0</v>
      </c>
      <c r="AD577" s="67">
        <v>24.2859652602347</v>
      </c>
      <c r="AE577" s="66">
        <v>0</v>
      </c>
      <c r="AF577" s="68">
        <v>16.947687611711402</v>
      </c>
      <c r="AG577" s="66">
        <v>0</v>
      </c>
      <c r="AH577" s="67">
        <v>-1.84150573586521</v>
      </c>
      <c r="AI577" s="66">
        <v>0</v>
      </c>
      <c r="AJ577" s="67">
        <v>13.6907424809615</v>
      </c>
      <c r="AK577" s="66">
        <v>0</v>
      </c>
      <c r="AL577" s="66">
        <v>0</v>
      </c>
      <c r="AM577" s="67">
        <v>-56.826271898171399</v>
      </c>
      <c r="AN577" s="11"/>
      <c r="AO577" s="69">
        <v>0</v>
      </c>
      <c r="AP577" s="69">
        <v>0</v>
      </c>
      <c r="AQ577" s="69">
        <v>0</v>
      </c>
      <c r="AR577" s="69">
        <v>0</v>
      </c>
      <c r="AS577" s="70">
        <v>0</v>
      </c>
      <c r="AT577" s="70">
        <v>0</v>
      </c>
      <c r="AU577" s="70">
        <v>7</v>
      </c>
      <c r="AV577" s="71">
        <v>5</v>
      </c>
      <c r="AW577" s="11"/>
      <c r="AX577" s="72">
        <v>0</v>
      </c>
      <c r="AY577" s="73">
        <v>-114.986466212431</v>
      </c>
      <c r="AZ577" s="73">
        <v>0.42543970922542901</v>
      </c>
      <c r="BA577" s="73">
        <v>-15.9635556657158</v>
      </c>
      <c r="BB577" s="64">
        <v>0</v>
      </c>
      <c r="BC577" s="74">
        <v>0</v>
      </c>
      <c r="BD577" s="61">
        <v>43656</v>
      </c>
      <c r="BE577" s="61"/>
      <c r="BF577" s="70"/>
      <c r="BG577" s="61"/>
      <c r="BH577" s="11"/>
    </row>
    <row r="578" spans="1:60" x14ac:dyDescent="0.3">
      <c r="A578" s="11"/>
      <c r="B578" s="56" t="s">
        <v>1921</v>
      </c>
      <c r="C578" s="56" t="s">
        <v>1838</v>
      </c>
      <c r="D578" s="56" t="s">
        <v>1826</v>
      </c>
      <c r="E578" s="57" t="s">
        <v>79</v>
      </c>
      <c r="F578" s="57" t="s">
        <v>1354</v>
      </c>
      <c r="G578" s="58" t="s">
        <v>111</v>
      </c>
      <c r="H578" s="59" t="s">
        <v>169</v>
      </c>
      <c r="I578" s="60" t="s">
        <v>29</v>
      </c>
      <c r="J578" s="60" t="s">
        <v>1839</v>
      </c>
      <c r="K578" s="11"/>
      <c r="L578" s="61">
        <v>44021</v>
      </c>
      <c r="M578" s="62">
        <v>1554.1271999999899</v>
      </c>
      <c r="N578" s="63">
        <v>1554.1271999999899</v>
      </c>
      <c r="O578" s="63">
        <v>1589.8702000006999</v>
      </c>
      <c r="P578" s="64">
        <f t="shared" si="8"/>
        <v>0.97751829048642191</v>
      </c>
      <c r="Q578" s="61">
        <v>43850</v>
      </c>
      <c r="R578" s="65">
        <v>2053145.7180000001</v>
      </c>
      <c r="S578" s="65">
        <v>2049148.0576289101</v>
      </c>
      <c r="T578" s="11"/>
      <c r="U578" s="66">
        <v>-7.1903813432072604E-3</v>
      </c>
      <c r="V578" s="67">
        <v>2.9431726195980401</v>
      </c>
      <c r="W578" s="66">
        <v>1.6874415296115299E-2</v>
      </c>
      <c r="X578" s="67">
        <v>3.9658200782469102</v>
      </c>
      <c r="Y578" s="66">
        <v>-1.5480523377846099E-2</v>
      </c>
      <c r="Z578" s="67">
        <v>16.135885274445201</v>
      </c>
      <c r="AA578" s="66">
        <v>2.8449249952245698E-2</v>
      </c>
      <c r="AB578" s="67">
        <v>23.070113146532101</v>
      </c>
      <c r="AC578" s="66">
        <v>7.9493088198432801E-2</v>
      </c>
      <c r="AD578" s="67">
        <v>32.235274080070702</v>
      </c>
      <c r="AE578" s="66">
        <v>0.12824742052544</v>
      </c>
      <c r="AF578" s="68">
        <v>29.77242966427</v>
      </c>
      <c r="AG578" s="66">
        <v>3.3827500847110098E-3</v>
      </c>
      <c r="AH578" s="67">
        <v>-1.5032307273941099</v>
      </c>
      <c r="AI578" s="66">
        <v>-3.7994185458956101E-3</v>
      </c>
      <c r="AJ578" s="67">
        <v>13.3108006263792</v>
      </c>
      <c r="AK578" s="66">
        <v>0.55412719999905702</v>
      </c>
      <c r="AL578" s="66">
        <v>5.61177475119621E-2</v>
      </c>
      <c r="AM578" s="67">
        <v>59.6401387476362</v>
      </c>
      <c r="AN578" s="11"/>
      <c r="AO578" s="69">
        <v>1.8748280610452601E-2</v>
      </c>
      <c r="AP578" s="69">
        <v>-2.9561339265455899E-2</v>
      </c>
      <c r="AQ578" s="69">
        <v>3.8376833099391702E-2</v>
      </c>
      <c r="AR578" s="69">
        <v>-6.0750413501445999E-2</v>
      </c>
      <c r="AS578" s="70">
        <v>8</v>
      </c>
      <c r="AT578" s="70">
        <v>4</v>
      </c>
      <c r="AU578" s="70">
        <v>7</v>
      </c>
      <c r="AV578" s="71">
        <v>5</v>
      </c>
      <c r="AW578" s="11"/>
      <c r="AX578" s="72">
        <v>6.3655582792853202E-2</v>
      </c>
      <c r="AY578" s="73">
        <v>0.13846918168428601</v>
      </c>
      <c r="AZ578" s="73">
        <v>0.57776311685211101</v>
      </c>
      <c r="BA578" s="73">
        <v>0.17533558137142799</v>
      </c>
      <c r="BB578" s="64">
        <v>6.5434785517209104E-3</v>
      </c>
      <c r="BC578" s="74">
        <v>-9.91035620399634</v>
      </c>
      <c r="BD578" s="61">
        <v>43850</v>
      </c>
      <c r="BE578" s="61">
        <v>43913</v>
      </c>
      <c r="BF578" s="70"/>
      <c r="BG578" s="61"/>
      <c r="BH578" s="11"/>
    </row>
    <row r="579" spans="1:60" x14ac:dyDescent="0.3">
      <c r="A579" s="11"/>
      <c r="B579" s="56" t="s">
        <v>1924</v>
      </c>
      <c r="C579" s="56" t="s">
        <v>1841</v>
      </c>
      <c r="D579" s="56" t="s">
        <v>1826</v>
      </c>
      <c r="E579" s="57" t="s">
        <v>1360</v>
      </c>
      <c r="F579" s="57" t="s">
        <v>1354</v>
      </c>
      <c r="G579" s="58" t="s">
        <v>111</v>
      </c>
      <c r="H579" s="59" t="s">
        <v>169</v>
      </c>
      <c r="I579" s="60" t="s">
        <v>29</v>
      </c>
      <c r="J579" s="60" t="s">
        <v>1842</v>
      </c>
      <c r="K579" s="11"/>
      <c r="L579" s="61">
        <v>44021</v>
      </c>
      <c r="M579" s="62">
        <v>1588.1786000002201</v>
      </c>
      <c r="N579" s="63">
        <v>1588.1786000002201</v>
      </c>
      <c r="O579" s="63">
        <v>1630.02759999968</v>
      </c>
      <c r="P579" s="64">
        <f t="shared" si="8"/>
        <v>0.97432620159347727</v>
      </c>
      <c r="Q579" s="61">
        <v>43850</v>
      </c>
      <c r="R579" s="65">
        <v>10395164.98</v>
      </c>
      <c r="S579" s="65">
        <v>10428821.8599375</v>
      </c>
      <c r="T579" s="11"/>
      <c r="U579" s="66">
        <v>-7.2094244987965803E-3</v>
      </c>
      <c r="V579" s="67">
        <v>2.9412683040391099</v>
      </c>
      <c r="W579" s="66">
        <v>1.6290950063194001E-2</v>
      </c>
      <c r="X579" s="67">
        <v>3.9074735549547799</v>
      </c>
      <c r="Y579" s="66">
        <v>-1.8901928777267998E-2</v>
      </c>
      <c r="Z579" s="67">
        <v>15.793744734503001</v>
      </c>
      <c r="AA579" s="66">
        <v>2.1264936169245598E-2</v>
      </c>
      <c r="AB579" s="67">
        <v>22.3516817682248</v>
      </c>
      <c r="AC579" s="66">
        <v>6.4473855829419294E-2</v>
      </c>
      <c r="AD579" s="67">
        <v>30.733350843191101</v>
      </c>
      <c r="AE579" s="66">
        <v>0.10474780845470399</v>
      </c>
      <c r="AF579" s="68">
        <v>27.422468457196398</v>
      </c>
      <c r="AG579" s="66">
        <v>3.2099107011163098E-3</v>
      </c>
      <c r="AH579" s="67">
        <v>-1.52051466575358</v>
      </c>
      <c r="AI579" s="66">
        <v>-7.4323581538919799E-3</v>
      </c>
      <c r="AJ579" s="67">
        <v>12.9475066655723</v>
      </c>
      <c r="AK579" s="66">
        <v>0.58817860000068301</v>
      </c>
      <c r="AL579" s="66">
        <v>3.6156947840936503E-2</v>
      </c>
      <c r="AM579" s="67">
        <v>31.447712686494899</v>
      </c>
      <c r="AN579" s="11"/>
      <c r="AO579" s="69">
        <v>1.8728716288023899E-2</v>
      </c>
      <c r="AP579" s="69">
        <v>-2.9579982353425301E-2</v>
      </c>
      <c r="AQ579" s="69">
        <v>3.7781405482746798E-2</v>
      </c>
      <c r="AR579" s="69">
        <v>-6.1307160765863997E-2</v>
      </c>
      <c r="AS579" s="70">
        <v>8</v>
      </c>
      <c r="AT579" s="70">
        <v>4</v>
      </c>
      <c r="AU579" s="70">
        <v>7</v>
      </c>
      <c r="AV579" s="71">
        <v>5</v>
      </c>
      <c r="AW579" s="11"/>
      <c r="AX579" s="72">
        <v>6.3652655328623894E-2</v>
      </c>
      <c r="AY579" s="73">
        <v>3.3230020523149099E-2</v>
      </c>
      <c r="AZ579" s="73">
        <v>0.55269708619653102</v>
      </c>
      <c r="BA579" s="73">
        <v>4.1959989358588197E-2</v>
      </c>
      <c r="BB579" s="64">
        <v>6.5430347703932098E-3</v>
      </c>
      <c r="BC579" s="74">
        <v>-10.018848760635599</v>
      </c>
      <c r="BD579" s="61">
        <v>43850</v>
      </c>
      <c r="BE579" s="61">
        <v>43913</v>
      </c>
      <c r="BF579" s="70"/>
      <c r="BG579" s="61"/>
      <c r="BH579" s="11"/>
    </row>
    <row r="580" spans="1:60" x14ac:dyDescent="0.3">
      <c r="A580" s="11"/>
      <c r="B580" s="56" t="s">
        <v>1928</v>
      </c>
      <c r="C580" s="56" t="s">
        <v>1844</v>
      </c>
      <c r="D580" s="56" t="s">
        <v>1826</v>
      </c>
      <c r="E580" s="57" t="s">
        <v>1367</v>
      </c>
      <c r="F580" s="57" t="s">
        <v>1354</v>
      </c>
      <c r="G580" s="58" t="s">
        <v>111</v>
      </c>
      <c r="H580" s="59" t="s">
        <v>169</v>
      </c>
      <c r="I580" s="60" t="s">
        <v>29</v>
      </c>
      <c r="J580" s="60" t="s">
        <v>1845</v>
      </c>
      <c r="K580" s="11"/>
      <c r="L580" s="61">
        <v>44021</v>
      </c>
      <c r="M580" s="62">
        <v>1973.0013999994801</v>
      </c>
      <c r="N580" s="63">
        <v>1973.0013999994801</v>
      </c>
      <c r="O580" s="63">
        <v>2027.2631000000999</v>
      </c>
      <c r="P580" s="64">
        <f t="shared" si="8"/>
        <v>0.9732340119047117</v>
      </c>
      <c r="Q580" s="61">
        <v>43850</v>
      </c>
      <c r="R580" s="65">
        <v>1019170.243</v>
      </c>
      <c r="S580" s="65">
        <v>803346.28817285202</v>
      </c>
      <c r="T580" s="11"/>
      <c r="U580" s="66">
        <v>-7.2159199180532596E-3</v>
      </c>
      <c r="V580" s="67">
        <v>2.9406187621134401</v>
      </c>
      <c r="W580" s="66">
        <v>1.6091049521492099E-2</v>
      </c>
      <c r="X580" s="67">
        <v>3.88748350078458</v>
      </c>
      <c r="Y580" s="66">
        <v>-2.00724092965174E-2</v>
      </c>
      <c r="Z580" s="67">
        <v>15.676696682567099</v>
      </c>
      <c r="AA580" s="66">
        <v>1.8813806203979801E-2</v>
      </c>
      <c r="AB580" s="67">
        <v>22.106568771705501</v>
      </c>
      <c r="AC580" s="66">
        <v>5.9372440668084898E-2</v>
      </c>
      <c r="AD580" s="67">
        <v>30.223209327057699</v>
      </c>
      <c r="AE580" s="66">
        <v>9.6802874699351393E-2</v>
      </c>
      <c r="AF580" s="68">
        <v>26.6279750816466</v>
      </c>
      <c r="AG580" s="66">
        <v>3.15074528225523E-3</v>
      </c>
      <c r="AH580" s="67">
        <v>-1.52643120763969</v>
      </c>
      <c r="AI580" s="66">
        <v>-8.6749173524367507E-3</v>
      </c>
      <c r="AJ580" s="67">
        <v>12.8232507457142</v>
      </c>
      <c r="AK580" s="66">
        <v>0.97300139999948398</v>
      </c>
      <c r="AL580" s="66">
        <v>4.6345617271072101E-2</v>
      </c>
      <c r="AM580" s="67">
        <v>1.6852793309371901</v>
      </c>
      <c r="AN580" s="11"/>
      <c r="AO580" s="69">
        <v>1.8722019622146001E-2</v>
      </c>
      <c r="AP580" s="69">
        <v>-2.9586319297777702E-2</v>
      </c>
      <c r="AQ580" s="69">
        <v>3.7577191207674297E-2</v>
      </c>
      <c r="AR580" s="69">
        <v>-6.1498145903897197E-2</v>
      </c>
      <c r="AS580" s="70">
        <v>8</v>
      </c>
      <c r="AT580" s="70">
        <v>4</v>
      </c>
      <c r="AU580" s="70">
        <v>7</v>
      </c>
      <c r="AV580" s="71">
        <v>5</v>
      </c>
      <c r="AW580" s="11"/>
      <c r="AX580" s="72">
        <v>6.3651878948876403E-2</v>
      </c>
      <c r="AY580" s="73">
        <v>-2.6847620676164799E-3</v>
      </c>
      <c r="AZ580" s="73">
        <v>0.54414238397930603</v>
      </c>
      <c r="BA580" s="73">
        <v>-3.38683619659008E-3</v>
      </c>
      <c r="BB580" s="64">
        <v>6.5429062862676799E-3</v>
      </c>
      <c r="BC580" s="74">
        <v>-10.0560405800788</v>
      </c>
      <c r="BD580" s="61">
        <v>43850</v>
      </c>
      <c r="BE580" s="61">
        <v>43913</v>
      </c>
      <c r="BF580" s="70"/>
      <c r="BG580" s="61"/>
      <c r="BH580" s="11"/>
    </row>
    <row r="581" spans="1:60" x14ac:dyDescent="0.3">
      <c r="A581" s="11"/>
      <c r="B581" s="56" t="s">
        <v>1931</v>
      </c>
      <c r="C581" s="56" t="s">
        <v>1847</v>
      </c>
      <c r="D581" s="56" t="s">
        <v>1826</v>
      </c>
      <c r="E581" s="57" t="s">
        <v>697</v>
      </c>
      <c r="F581" s="57" t="s">
        <v>1354</v>
      </c>
      <c r="G581" s="58" t="s">
        <v>111</v>
      </c>
      <c r="H581" s="59" t="s">
        <v>169</v>
      </c>
      <c r="I581" s="60" t="s">
        <v>29</v>
      </c>
      <c r="J581" s="60" t="s">
        <v>1848</v>
      </c>
      <c r="K581" s="11"/>
      <c r="L581" s="61">
        <v>44021</v>
      </c>
      <c r="M581" s="62">
        <v>1521.4614000003801</v>
      </c>
      <c r="N581" s="63">
        <v>1521.4614000003801</v>
      </c>
      <c r="O581" s="63">
        <v>1572.0203000009101</v>
      </c>
      <c r="P581" s="64">
        <f t="shared" si="8"/>
        <v>0.96783826519256733</v>
      </c>
      <c r="Q581" s="61">
        <v>43850</v>
      </c>
      <c r="R581" s="65">
        <v>12130024.658</v>
      </c>
      <c r="S581" s="65">
        <v>14659620.7734531</v>
      </c>
      <c r="T581" s="11"/>
      <c r="U581" s="66">
        <v>-7.2482179930375397E-3</v>
      </c>
      <c r="V581" s="67">
        <v>2.9373889546150198</v>
      </c>
      <c r="W581" s="66">
        <v>1.5100325681487401E-2</v>
      </c>
      <c r="X581" s="67">
        <v>3.7884111167841201</v>
      </c>
      <c r="Y581" s="66">
        <v>-2.5853785747131E-2</v>
      </c>
      <c r="Z581" s="67">
        <v>15.098559037505799</v>
      </c>
      <c r="AA581" s="66">
        <v>6.7456648466759396E-3</v>
      </c>
      <c r="AB581" s="67">
        <v>20.899754635960601</v>
      </c>
      <c r="AC581" s="66">
        <v>3.4439868724803098E-2</v>
      </c>
      <c r="AD581" s="67">
        <v>27.729952132707702</v>
      </c>
      <c r="AE581" s="66">
        <v>5.8250389160093598E-2</v>
      </c>
      <c r="AF581" s="68">
        <v>22.772726527735401</v>
      </c>
      <c r="AG581" s="66">
        <v>2.8571112179633898E-3</v>
      </c>
      <c r="AH581" s="67">
        <v>-1.5557946140688701</v>
      </c>
      <c r="AI581" s="66">
        <v>-1.48119321174818E-2</v>
      </c>
      <c r="AJ581" s="67">
        <v>12.209549269217</v>
      </c>
      <c r="AK581" s="66">
        <v>0.52146139999968</v>
      </c>
      <c r="AL581" s="66">
        <v>3.2748187277320498E-2</v>
      </c>
      <c r="AM581" s="67">
        <v>24.775992686394599</v>
      </c>
      <c r="AN581" s="11"/>
      <c r="AO581" s="69">
        <v>1.8688808886508899E-2</v>
      </c>
      <c r="AP581" s="69">
        <v>-2.9617998703543001E-2</v>
      </c>
      <c r="AQ581" s="69">
        <v>3.6565588179655599E-2</v>
      </c>
      <c r="AR581" s="69">
        <v>-6.2443373009082301E-2</v>
      </c>
      <c r="AS581" s="70">
        <v>8</v>
      </c>
      <c r="AT581" s="70">
        <v>4</v>
      </c>
      <c r="AU581" s="70">
        <v>7</v>
      </c>
      <c r="AV581" s="71">
        <v>5</v>
      </c>
      <c r="AW581" s="11"/>
      <c r="AX581" s="72">
        <v>6.3649599633717996E-2</v>
      </c>
      <c r="AY581" s="73">
        <v>-0.17954743881773499</v>
      </c>
      <c r="AZ581" s="73">
        <v>0.502010593687373</v>
      </c>
      <c r="BA581" s="73">
        <v>-0.22542221261460299</v>
      </c>
      <c r="BB581" s="64">
        <v>6.5424321359751096E-3</v>
      </c>
      <c r="BC581" s="74">
        <v>-10.2400776886498</v>
      </c>
      <c r="BD581" s="61">
        <v>43850</v>
      </c>
      <c r="BE581" s="61">
        <v>43913</v>
      </c>
      <c r="BF581" s="70"/>
      <c r="BG581" s="61"/>
      <c r="BH581" s="11"/>
    </row>
    <row r="582" spans="1:60" x14ac:dyDescent="0.3">
      <c r="A582" s="11"/>
      <c r="B582" s="56" t="s">
        <v>1934</v>
      </c>
      <c r="C582" s="56" t="s">
        <v>1850</v>
      </c>
      <c r="D582" s="56" t="s">
        <v>1851</v>
      </c>
      <c r="E582" s="57" t="s">
        <v>73</v>
      </c>
      <c r="F582" s="57" t="s">
        <v>1354</v>
      </c>
      <c r="G582" s="58" t="s">
        <v>111</v>
      </c>
      <c r="H582" s="59" t="s">
        <v>1598</v>
      </c>
      <c r="I582" s="60" t="s">
        <v>29</v>
      </c>
      <c r="J582" s="60" t="s">
        <v>1852</v>
      </c>
      <c r="K582" s="11"/>
      <c r="L582" s="61">
        <v>44021</v>
      </c>
      <c r="M582" s="62">
        <v>1216.4778000004601</v>
      </c>
      <c r="N582" s="63">
        <v>1216.4778000004601</v>
      </c>
      <c r="O582" s="63">
        <v>1830.86869999953</v>
      </c>
      <c r="P582" s="64">
        <f t="shared" si="8"/>
        <v>0.66442656428654456</v>
      </c>
      <c r="Q582" s="61">
        <v>43879</v>
      </c>
      <c r="R582" s="65">
        <v>18261.98</v>
      </c>
      <c r="S582" s="65">
        <v>24423.981781616199</v>
      </c>
      <c r="T582" s="11"/>
      <c r="U582" s="66">
        <v>-1.8442879069880298E-2</v>
      </c>
      <c r="V582" s="67">
        <v>1.81792284693074</v>
      </c>
      <c r="W582" s="66">
        <v>-6.8333775880091693E-2</v>
      </c>
      <c r="X582" s="67">
        <v>-4.5549990393774404</v>
      </c>
      <c r="Y582" s="66">
        <v>-0.27919444643077401</v>
      </c>
      <c r="Z582" s="67">
        <v>-10.235507030854899</v>
      </c>
      <c r="AA582" s="66">
        <v>-0.14020255119525199</v>
      </c>
      <c r="AB582" s="67">
        <v>6.2049330317677196</v>
      </c>
      <c r="AC582" s="66">
        <v>-0.20786523109476501</v>
      </c>
      <c r="AD582" s="67">
        <v>3.4994421507581102</v>
      </c>
      <c r="AE582" s="66">
        <v>-0.24092917206318801</v>
      </c>
      <c r="AF582" s="68">
        <v>-7.1452295946073701</v>
      </c>
      <c r="AG582" s="66">
        <v>-5.2854855785917601E-2</v>
      </c>
      <c r="AH582" s="67">
        <v>-7.1269913144569701</v>
      </c>
      <c r="AI582" s="66">
        <v>-0.24576429868466201</v>
      </c>
      <c r="AJ582" s="67">
        <v>-10.885687387504699</v>
      </c>
      <c r="AK582" s="66">
        <v>0.116178041216772</v>
      </c>
      <c r="AL582" s="66">
        <v>1.1217266701351E-2</v>
      </c>
      <c r="AM582" s="67">
        <v>30.446937975852101</v>
      </c>
      <c r="AN582" s="11"/>
      <c r="AO582" s="69">
        <v>7.0787580905744094E-2</v>
      </c>
      <c r="AP582" s="69">
        <v>-9.6782398074574297E-2</v>
      </c>
      <c r="AQ582" s="69">
        <v>9.6206270891416396E-2</v>
      </c>
      <c r="AR582" s="69">
        <v>-0.27079887586296503</v>
      </c>
      <c r="AS582" s="70">
        <v>8</v>
      </c>
      <c r="AT582" s="70">
        <v>4</v>
      </c>
      <c r="AU582" s="70">
        <v>6</v>
      </c>
      <c r="AV582" s="71">
        <v>6</v>
      </c>
      <c r="AW582" s="11"/>
      <c r="AX582" s="72">
        <v>0.30492203179513999</v>
      </c>
      <c r="AY582" s="73">
        <v>-0.29775112781408097</v>
      </c>
      <c r="AZ582" s="73">
        <v>0.108771308451765</v>
      </c>
      <c r="BA582" s="73">
        <v>-0.400361520999923</v>
      </c>
      <c r="BB582" s="64">
        <v>3.12265838210442E-2</v>
      </c>
      <c r="BC582" s="74">
        <v>-40.0865174001665</v>
      </c>
      <c r="BD582" s="61">
        <v>43879</v>
      </c>
      <c r="BE582" s="61">
        <v>43913</v>
      </c>
      <c r="BF582" s="70"/>
      <c r="BG582" s="61"/>
      <c r="BH582" s="11"/>
    </row>
    <row r="583" spans="1:60" x14ac:dyDescent="0.3">
      <c r="A583" s="11"/>
      <c r="B583" s="56" t="s">
        <v>1937</v>
      </c>
      <c r="C583" s="56" t="s">
        <v>1854</v>
      </c>
      <c r="D583" s="56" t="s">
        <v>1851</v>
      </c>
      <c r="E583" s="57" t="s">
        <v>690</v>
      </c>
      <c r="F583" s="57" t="s">
        <v>1354</v>
      </c>
      <c r="G583" s="58" t="s">
        <v>111</v>
      </c>
      <c r="H583" s="59" t="s">
        <v>1598</v>
      </c>
      <c r="I583" s="60" t="s">
        <v>29</v>
      </c>
      <c r="J583" s="60" t="s">
        <v>1855</v>
      </c>
      <c r="K583" s="11"/>
      <c r="L583" s="61">
        <v>44021</v>
      </c>
      <c r="M583" s="62">
        <v>996.29430000018294</v>
      </c>
      <c r="N583" s="63">
        <v>996.29430000018294</v>
      </c>
      <c r="O583" s="63">
        <v>1511.16180000082</v>
      </c>
      <c r="P583" s="64">
        <f t="shared" ref="P583:P646" si="9">IFERROR(N583/O583,"")</f>
        <v>0.65929028910050691</v>
      </c>
      <c r="Q583" s="61">
        <v>43879</v>
      </c>
      <c r="R583" s="65">
        <v>141788.45199999999</v>
      </c>
      <c r="S583" s="65">
        <v>185820.617869629</v>
      </c>
      <c r="T583" s="11"/>
      <c r="U583" s="66">
        <v>-1.8496467483600999E-2</v>
      </c>
      <c r="V583" s="67">
        <v>1.81256400555867</v>
      </c>
      <c r="W583" s="66">
        <v>-6.9859870408472496E-2</v>
      </c>
      <c r="X583" s="67">
        <v>-4.7076084922155097</v>
      </c>
      <c r="Y583" s="66">
        <v>-0.28632832050614498</v>
      </c>
      <c r="Z583" s="67">
        <v>-10.948894438391999</v>
      </c>
      <c r="AA583" s="66">
        <v>-0.15725109518651201</v>
      </c>
      <c r="AB583" s="67">
        <v>4.5000786326418201</v>
      </c>
      <c r="AC583" s="66">
        <v>-0.23894929026660999</v>
      </c>
      <c r="AD583" s="67">
        <v>0.391036233573686</v>
      </c>
      <c r="AE583" s="66">
        <v>-0.28523626724665502</v>
      </c>
      <c r="AF583" s="68">
        <v>-11.575939112954099</v>
      </c>
      <c r="AG583" s="66">
        <v>-5.3320599377911997E-2</v>
      </c>
      <c r="AH583" s="67">
        <v>-7.1735656736564097</v>
      </c>
      <c r="AI583" s="66">
        <v>-0.25359623258380498</v>
      </c>
      <c r="AJ583" s="67">
        <v>-11.668880777419</v>
      </c>
      <c r="AK583" s="66">
        <v>-7.7240411598759204E-2</v>
      </c>
      <c r="AL583" s="66">
        <v>-8.1252514764855698E-3</v>
      </c>
      <c r="AM583" s="67">
        <v>11.1050926942844</v>
      </c>
      <c r="AN583" s="11"/>
      <c r="AO583" s="69">
        <v>7.0729043387473198E-2</v>
      </c>
      <c r="AP583" s="69">
        <v>-9.6930390311172204E-2</v>
      </c>
      <c r="AQ583" s="69">
        <v>9.4350755738560096E-2</v>
      </c>
      <c r="AR583" s="69">
        <v>-0.27203315040416798</v>
      </c>
      <c r="AS583" s="70">
        <v>8</v>
      </c>
      <c r="AT583" s="70">
        <v>4</v>
      </c>
      <c r="AU583" s="70">
        <v>6</v>
      </c>
      <c r="AV583" s="71">
        <v>6</v>
      </c>
      <c r="AW583" s="11"/>
      <c r="AX583" s="72">
        <v>0.30496195342246202</v>
      </c>
      <c r="AY583" s="73">
        <v>-0.353830613988521</v>
      </c>
      <c r="AZ583" s="73">
        <v>4.7222539356425799E-2</v>
      </c>
      <c r="BA583" s="73">
        <v>-0.47462192983130103</v>
      </c>
      <c r="BB583" s="64">
        <v>3.12280003137494E-2</v>
      </c>
      <c r="BC583" s="74">
        <v>-40.197747190308299</v>
      </c>
      <c r="BD583" s="61">
        <v>43879</v>
      </c>
      <c r="BE583" s="61">
        <v>43913</v>
      </c>
      <c r="BF583" s="70"/>
      <c r="BG583" s="61"/>
      <c r="BH583" s="11"/>
    </row>
    <row r="584" spans="1:60" x14ac:dyDescent="0.3">
      <c r="A584" s="11"/>
      <c r="B584" s="56" t="s">
        <v>1940</v>
      </c>
      <c r="C584" s="56" t="s">
        <v>1857</v>
      </c>
      <c r="D584" s="56" t="s">
        <v>1851</v>
      </c>
      <c r="E584" s="57" t="s">
        <v>0</v>
      </c>
      <c r="F584" s="57" t="s">
        <v>1354</v>
      </c>
      <c r="G584" s="58" t="s">
        <v>111</v>
      </c>
      <c r="H584" s="59" t="s">
        <v>1598</v>
      </c>
      <c r="I584" s="60" t="s">
        <v>29</v>
      </c>
      <c r="J584" s="60" t="s">
        <v>1858</v>
      </c>
      <c r="K584" s="11"/>
      <c r="L584" s="61">
        <v>44021</v>
      </c>
      <c r="M584" s="62">
        <v>1000</v>
      </c>
      <c r="N584" s="63">
        <v>1000</v>
      </c>
      <c r="O584" s="63">
        <v>1000</v>
      </c>
      <c r="P584" s="64">
        <f t="shared" si="9"/>
        <v>1</v>
      </c>
      <c r="Q584" s="61">
        <v>44021</v>
      </c>
      <c r="R584" s="65">
        <v>0</v>
      </c>
      <c r="S584" s="65">
        <v>0</v>
      </c>
      <c r="T584" s="11"/>
      <c r="U584" s="66">
        <v>0</v>
      </c>
      <c r="V584" s="67">
        <v>3.66221075391877</v>
      </c>
      <c r="W584" s="66">
        <v>0</v>
      </c>
      <c r="X584" s="67">
        <v>2.27837854863537</v>
      </c>
      <c r="Y584" s="66">
        <v>0</v>
      </c>
      <c r="Z584" s="67">
        <v>17.6839376122225</v>
      </c>
      <c r="AA584" s="66">
        <v>0</v>
      </c>
      <c r="AB584" s="67">
        <v>20.225188151293001</v>
      </c>
      <c r="AC584" s="66">
        <v>0</v>
      </c>
      <c r="AD584" s="67">
        <v>24.2859652602347</v>
      </c>
      <c r="AE584" s="66">
        <v>0</v>
      </c>
      <c r="AF584" s="68">
        <v>16.947687611711402</v>
      </c>
      <c r="AG584" s="66">
        <v>0</v>
      </c>
      <c r="AH584" s="67">
        <v>-1.84150573586521</v>
      </c>
      <c r="AI584" s="66">
        <v>0</v>
      </c>
      <c r="AJ584" s="67">
        <v>13.6907424809615</v>
      </c>
      <c r="AK584" s="66">
        <v>0</v>
      </c>
      <c r="AL584" s="66">
        <v>0</v>
      </c>
      <c r="AM584" s="67">
        <v>18.8291338541603</v>
      </c>
      <c r="AN584" s="11"/>
      <c r="AO584" s="69">
        <v>0</v>
      </c>
      <c r="AP584" s="69">
        <v>0</v>
      </c>
      <c r="AQ584" s="69">
        <v>0</v>
      </c>
      <c r="AR584" s="69">
        <v>0</v>
      </c>
      <c r="AS584" s="70">
        <v>0</v>
      </c>
      <c r="AT584" s="70">
        <v>0</v>
      </c>
      <c r="AU584" s="70">
        <v>7</v>
      </c>
      <c r="AV584" s="71">
        <v>5</v>
      </c>
      <c r="AW584" s="11"/>
      <c r="AX584" s="72">
        <v>0</v>
      </c>
      <c r="AY584" s="73">
        <v>-114.986466212431</v>
      </c>
      <c r="AZ584" s="73">
        <v>0.42543970922542901</v>
      </c>
      <c r="BA584" s="73">
        <v>-15.9635556657158</v>
      </c>
      <c r="BB584" s="64">
        <v>0</v>
      </c>
      <c r="BC584" s="74">
        <v>0</v>
      </c>
      <c r="BD584" s="61">
        <v>43656</v>
      </c>
      <c r="BE584" s="61"/>
      <c r="BF584" s="70"/>
      <c r="BG584" s="61"/>
      <c r="BH584" s="11"/>
    </row>
    <row r="585" spans="1:60" x14ac:dyDescent="0.3">
      <c r="A585" s="11"/>
      <c r="B585" s="56" t="s">
        <v>1943</v>
      </c>
      <c r="C585" s="56" t="s">
        <v>1860</v>
      </c>
      <c r="D585" s="56" t="s">
        <v>1851</v>
      </c>
      <c r="E585" s="57" t="s">
        <v>1360</v>
      </c>
      <c r="F585" s="57" t="s">
        <v>1354</v>
      </c>
      <c r="G585" s="58" t="s">
        <v>111</v>
      </c>
      <c r="H585" s="59" t="s">
        <v>1598</v>
      </c>
      <c r="I585" s="60" t="s">
        <v>29</v>
      </c>
      <c r="J585" s="60" t="s">
        <v>1861</v>
      </c>
      <c r="K585" s="11"/>
      <c r="L585" s="61">
        <v>44021</v>
      </c>
      <c r="M585" s="62">
        <v>957.45830000005697</v>
      </c>
      <c r="N585" s="63">
        <v>957.45830000005697</v>
      </c>
      <c r="O585" s="63">
        <v>1444.2760000005401</v>
      </c>
      <c r="P585" s="64">
        <f t="shared" si="9"/>
        <v>0.66293305434674465</v>
      </c>
      <c r="Q585" s="61">
        <v>43879</v>
      </c>
      <c r="R585" s="65">
        <v>50108.781000000003</v>
      </c>
      <c r="S585" s="65">
        <v>15522.534375473</v>
      </c>
      <c r="T585" s="11"/>
      <c r="U585" s="66">
        <v>-1.8458398968505201E-2</v>
      </c>
      <c r="V585" s="67">
        <v>1.81637085706825</v>
      </c>
      <c r="W585" s="66">
        <v>-6.87775877532113E-2</v>
      </c>
      <c r="X585" s="67">
        <v>-4.5993802266893899</v>
      </c>
      <c r="Y585" s="66">
        <v>-0.281270828570996</v>
      </c>
      <c r="Z585" s="67">
        <v>-10.443145244877099</v>
      </c>
      <c r="AA585" s="66">
        <v>-0.145180783612886</v>
      </c>
      <c r="AB585" s="67">
        <v>5.7071097900043197</v>
      </c>
      <c r="AC585" s="66">
        <v>-0.21701419257355201</v>
      </c>
      <c r="AD585" s="67">
        <v>2.58454600287951</v>
      </c>
      <c r="AE585" s="66">
        <v>-0.25405070058419399</v>
      </c>
      <c r="AF585" s="68">
        <v>-8.4573824467079195</v>
      </c>
      <c r="AG585" s="66">
        <v>-5.2990154327781099E-2</v>
      </c>
      <c r="AH585" s="67">
        <v>-7.1405211686433203</v>
      </c>
      <c r="AI585" s="66">
        <v>-0.24804451644740799</v>
      </c>
      <c r="AJ585" s="67">
        <v>-11.1137091637793</v>
      </c>
      <c r="AK585" s="66">
        <v>-4.2541699999710497E-2</v>
      </c>
      <c r="AL585" s="66">
        <v>-4.4023727123203597E-3</v>
      </c>
      <c r="AM585" s="67">
        <v>14.574963854189299</v>
      </c>
      <c r="AN585" s="11"/>
      <c r="AO585" s="69">
        <v>7.0770559625088894E-2</v>
      </c>
      <c r="AP585" s="69">
        <v>-9.6825185527413898E-2</v>
      </c>
      <c r="AQ585" s="69">
        <v>9.5668217920319903E-2</v>
      </c>
      <c r="AR585" s="69">
        <v>-0.27115631230757598</v>
      </c>
      <c r="AS585" s="70">
        <v>8</v>
      </c>
      <c r="AT585" s="70">
        <v>4</v>
      </c>
      <c r="AU585" s="70">
        <v>6</v>
      </c>
      <c r="AV585" s="71">
        <v>6</v>
      </c>
      <c r="AW585" s="11"/>
      <c r="AX585" s="72">
        <v>0.30493308291624999</v>
      </c>
      <c r="AY585" s="73">
        <v>-0.31412571052214799</v>
      </c>
      <c r="AZ585" s="73">
        <v>9.0802363636498698E-2</v>
      </c>
      <c r="BA585" s="73">
        <v>-0.42208409707245698</v>
      </c>
      <c r="BB585" s="64">
        <v>3.12269418505093E-2</v>
      </c>
      <c r="BC585" s="74">
        <v>-40.118682301777902</v>
      </c>
      <c r="BD585" s="61">
        <v>43879</v>
      </c>
      <c r="BE585" s="61">
        <v>43913</v>
      </c>
      <c r="BF585" s="70"/>
      <c r="BG585" s="61"/>
      <c r="BH585" s="11"/>
    </row>
    <row r="586" spans="1:60" x14ac:dyDescent="0.3">
      <c r="A586" s="11"/>
      <c r="B586" s="56" t="s">
        <v>1946</v>
      </c>
      <c r="C586" s="56" t="s">
        <v>1863</v>
      </c>
      <c r="D586" s="56" t="s">
        <v>1851</v>
      </c>
      <c r="E586" s="57" t="s">
        <v>1364</v>
      </c>
      <c r="F586" s="57" t="s">
        <v>1354</v>
      </c>
      <c r="G586" s="58" t="s">
        <v>111</v>
      </c>
      <c r="H586" s="59" t="s">
        <v>1598</v>
      </c>
      <c r="I586" s="60" t="s">
        <v>29</v>
      </c>
      <c r="J586" s="60" t="s">
        <v>1</v>
      </c>
      <c r="K586" s="11"/>
      <c r="L586" s="61">
        <v>44021</v>
      </c>
      <c r="M586" s="62">
        <v>1025.4396999999899</v>
      </c>
      <c r="N586" s="63">
        <v>1025.4396999999899</v>
      </c>
      <c r="O586" s="63">
        <v>1529.0413000006199</v>
      </c>
      <c r="P586" s="64">
        <f t="shared" si="9"/>
        <v>0.67064225145493073</v>
      </c>
      <c r="Q586" s="61">
        <v>43879</v>
      </c>
      <c r="R586" s="65">
        <v>365935.76299999998</v>
      </c>
      <c r="S586" s="65">
        <v>510640.98045214801</v>
      </c>
      <c r="T586" s="11"/>
      <c r="U586" s="66">
        <v>-1.8378509083959198E-2</v>
      </c>
      <c r="V586" s="67">
        <v>1.82435984552285</v>
      </c>
      <c r="W586" s="66">
        <v>-6.6499376189312898E-2</v>
      </c>
      <c r="X586" s="67">
        <v>-4.3715590702995497</v>
      </c>
      <c r="Y586" s="66">
        <v>-0.27054021327523498</v>
      </c>
      <c r="Z586" s="67">
        <v>-9.3700837153010106</v>
      </c>
      <c r="AA586" s="66">
        <v>-0.11928948462533299</v>
      </c>
      <c r="AB586" s="67">
        <v>8.2962396887596697</v>
      </c>
      <c r="AC586" s="66">
        <v>-0.16888793178717601</v>
      </c>
      <c r="AD586" s="67">
        <v>7.3971720815170601</v>
      </c>
      <c r="AE586" s="66">
        <v>-0.18412660171918099</v>
      </c>
      <c r="AF586" s="68">
        <v>-1.4649725602066599</v>
      </c>
      <c r="AG586" s="66">
        <v>-5.22958293668489E-2</v>
      </c>
      <c r="AH586" s="67">
        <v>-7.0710886725500997</v>
      </c>
      <c r="AI586" s="66">
        <v>-0.23625813148100899</v>
      </c>
      <c r="AJ586" s="67">
        <v>-9.9350706671393691</v>
      </c>
      <c r="AK586" s="66">
        <v>2.54397000007884E-2</v>
      </c>
      <c r="AL586" s="66">
        <v>6.8973117868154103E-3</v>
      </c>
      <c r="AM586" s="67">
        <v>4.1555612860975097</v>
      </c>
      <c r="AN586" s="11"/>
      <c r="AO586" s="69">
        <v>7.0857857639566604E-2</v>
      </c>
      <c r="AP586" s="69">
        <v>-9.6604707466176498E-2</v>
      </c>
      <c r="AQ586" s="69">
        <v>9.8437331722379895E-2</v>
      </c>
      <c r="AR586" s="69">
        <v>-0.26931506630906399</v>
      </c>
      <c r="AS586" s="70">
        <v>8</v>
      </c>
      <c r="AT586" s="70">
        <v>4</v>
      </c>
      <c r="AU586" s="70">
        <v>6</v>
      </c>
      <c r="AV586" s="71">
        <v>6</v>
      </c>
      <c r="AW586" s="11"/>
      <c r="AX586" s="72">
        <v>0.30487613144214298</v>
      </c>
      <c r="AY586" s="73">
        <v>-0.22899187645498401</v>
      </c>
      <c r="AZ586" s="73">
        <v>0.184196011670792</v>
      </c>
      <c r="BA586" s="73">
        <v>-0.30879838208147697</v>
      </c>
      <c r="BB586" s="64">
        <v>3.1225091787600801E-2</v>
      </c>
      <c r="BC586" s="74">
        <v>-39.952792642055996</v>
      </c>
      <c r="BD586" s="61">
        <v>43879</v>
      </c>
      <c r="BE586" s="61">
        <v>43913</v>
      </c>
      <c r="BF586" s="70"/>
      <c r="BG586" s="61"/>
      <c r="BH586" s="11"/>
    </row>
    <row r="587" spans="1:60" x14ac:dyDescent="0.3">
      <c r="A587" s="11"/>
      <c r="B587" s="56" t="s">
        <v>1949</v>
      </c>
      <c r="C587" s="56" t="s">
        <v>1865</v>
      </c>
      <c r="D587" s="56" t="s">
        <v>1851</v>
      </c>
      <c r="E587" s="57" t="s">
        <v>1367</v>
      </c>
      <c r="F587" s="57" t="s">
        <v>1354</v>
      </c>
      <c r="G587" s="58" t="s">
        <v>111</v>
      </c>
      <c r="H587" s="59" t="s">
        <v>1598</v>
      </c>
      <c r="I587" s="60" t="s">
        <v>29</v>
      </c>
      <c r="J587" s="60" t="s">
        <v>1866</v>
      </c>
      <c r="K587" s="11"/>
      <c r="L587" s="61">
        <v>44021</v>
      </c>
      <c r="M587" s="62">
        <v>1034.93520000018</v>
      </c>
      <c r="N587" s="63">
        <v>1034.93520000018</v>
      </c>
      <c r="O587" s="63">
        <v>1568.3717000000199</v>
      </c>
      <c r="P587" s="64">
        <f t="shared" si="9"/>
        <v>0.65987877746083201</v>
      </c>
      <c r="Q587" s="61">
        <v>43879</v>
      </c>
      <c r="R587" s="65">
        <v>5559.0749999999998</v>
      </c>
      <c r="S587" s="65">
        <v>11368.522103454599</v>
      </c>
      <c r="T587" s="11"/>
      <c r="U587" s="66">
        <v>-1.8490147964257599E-2</v>
      </c>
      <c r="V587" s="67">
        <v>1.8131959574930101</v>
      </c>
      <c r="W587" s="66">
        <v>-6.9684206780075295E-2</v>
      </c>
      <c r="X587" s="67">
        <v>-4.6900421293757999</v>
      </c>
      <c r="Y587" s="66">
        <v>-0.28551191857957697</v>
      </c>
      <c r="Z587" s="67">
        <v>-10.8672542457352</v>
      </c>
      <c r="AA587" s="66">
        <v>-0.155308913893386</v>
      </c>
      <c r="AB587" s="67">
        <v>4.6942967619543197</v>
      </c>
      <c r="AC587" s="66">
        <v>-0.235438118063903</v>
      </c>
      <c r="AD587" s="67">
        <v>0.74215345384436704</v>
      </c>
      <c r="AE587" s="66">
        <v>-0.280275940705906</v>
      </c>
      <c r="AF587" s="68">
        <v>-11.079906458879099</v>
      </c>
      <c r="AG587" s="66">
        <v>-5.32666449798853E-2</v>
      </c>
      <c r="AH587" s="67">
        <v>-7.1681702338537399</v>
      </c>
      <c r="AI587" s="66">
        <v>-0.25270024970086502</v>
      </c>
      <c r="AJ587" s="67">
        <v>-11.579282489124999</v>
      </c>
      <c r="AK587" s="66">
        <v>-5.6826180863063201E-2</v>
      </c>
      <c r="AL587" s="66">
        <v>-5.9200555260758804E-3</v>
      </c>
      <c r="AM587" s="67">
        <v>13.146515767861301</v>
      </c>
      <c r="AN587" s="11"/>
      <c r="AO587" s="69">
        <v>7.07358367926645E-2</v>
      </c>
      <c r="AP587" s="69">
        <v>-9.6913452750450199E-2</v>
      </c>
      <c r="AQ587" s="69">
        <v>9.4563960119558005E-2</v>
      </c>
      <c r="AR587" s="69">
        <v>-0.27189152161386998</v>
      </c>
      <c r="AS587" s="70">
        <v>8</v>
      </c>
      <c r="AT587" s="70">
        <v>4</v>
      </c>
      <c r="AU587" s="70">
        <v>6</v>
      </c>
      <c r="AV587" s="71">
        <v>6</v>
      </c>
      <c r="AW587" s="11"/>
      <c r="AX587" s="72">
        <v>0.30495725467044399</v>
      </c>
      <c r="AY587" s="73">
        <v>-0.347441593124586</v>
      </c>
      <c r="AZ587" s="73">
        <v>5.4236554727538099E-2</v>
      </c>
      <c r="BA587" s="73">
        <v>-0.466180947279554</v>
      </c>
      <c r="BB587" s="64">
        <v>3.12278261916435E-2</v>
      </c>
      <c r="BC587" s="74">
        <v>-40.185002062935403</v>
      </c>
      <c r="BD587" s="61">
        <v>43879</v>
      </c>
      <c r="BE587" s="61">
        <v>43913</v>
      </c>
      <c r="BF587" s="70"/>
      <c r="BG587" s="61"/>
      <c r="BH587" s="11"/>
    </row>
    <row r="588" spans="1:60" x14ac:dyDescent="0.3">
      <c r="A588" s="11"/>
      <c r="B588" s="56" t="s">
        <v>1953</v>
      </c>
      <c r="C588" s="56" t="s">
        <v>1868</v>
      </c>
      <c r="D588" s="56" t="s">
        <v>1851</v>
      </c>
      <c r="E588" s="57" t="s">
        <v>697</v>
      </c>
      <c r="F588" s="57" t="s">
        <v>1354</v>
      </c>
      <c r="G588" s="58" t="s">
        <v>111</v>
      </c>
      <c r="H588" s="59" t="s">
        <v>1598</v>
      </c>
      <c r="I588" s="60" t="s">
        <v>29</v>
      </c>
      <c r="J588" s="60" t="s">
        <v>1869</v>
      </c>
      <c r="K588" s="11"/>
      <c r="L588" s="61">
        <v>44021</v>
      </c>
      <c r="M588" s="62">
        <v>832.75150000024598</v>
      </c>
      <c r="N588" s="63">
        <v>832.75150000024598</v>
      </c>
      <c r="O588" s="63">
        <v>1269.2437999993599</v>
      </c>
      <c r="P588" s="64">
        <f t="shared" si="9"/>
        <v>0.65610050645956741</v>
      </c>
      <c r="Q588" s="61">
        <v>43879</v>
      </c>
      <c r="R588" s="65">
        <v>225756.08600000001</v>
      </c>
      <c r="S588" s="65">
        <v>264281.47614941403</v>
      </c>
      <c r="T588" s="11"/>
      <c r="U588" s="66">
        <v>-1.85299791846774E-2</v>
      </c>
      <c r="V588" s="67">
        <v>1.8092128354510399</v>
      </c>
      <c r="W588" s="66">
        <v>-7.0812599836281201E-2</v>
      </c>
      <c r="X588" s="67">
        <v>-4.8028814349963804</v>
      </c>
      <c r="Y588" s="66">
        <v>-0.29075071612431203</v>
      </c>
      <c r="Z588" s="67">
        <v>-11.3911340002087</v>
      </c>
      <c r="AA588" s="66">
        <v>-0.16773387760273201</v>
      </c>
      <c r="AB588" s="67">
        <v>3.4518003910197899</v>
      </c>
      <c r="AC588" s="66">
        <v>-0.25775245083787002</v>
      </c>
      <c r="AD588" s="67">
        <v>-1.4892798235523499</v>
      </c>
      <c r="AE588" s="66">
        <v>-0.31160397596628198</v>
      </c>
      <c r="AF588" s="68">
        <v>-14.2127099849167</v>
      </c>
      <c r="AG588" s="66">
        <v>-5.3611464422865497E-2</v>
      </c>
      <c r="AH588" s="67">
        <v>-7.2026521781517703</v>
      </c>
      <c r="AI588" s="66">
        <v>-0.25844943146250399</v>
      </c>
      <c r="AJ588" s="67">
        <v>-12.154200665289</v>
      </c>
      <c r="AK588" s="66">
        <v>-0.22086105107620799</v>
      </c>
      <c r="AL588" s="66">
        <v>-2.5010399699567601E-2</v>
      </c>
      <c r="AM588" s="67">
        <v>-3.25697125346051</v>
      </c>
      <c r="AN588" s="11"/>
      <c r="AO588" s="69">
        <v>7.0692494906324996E-2</v>
      </c>
      <c r="AP588" s="69">
        <v>-9.7022981217451204E-2</v>
      </c>
      <c r="AQ588" s="69">
        <v>9.3192992117110393E-2</v>
      </c>
      <c r="AR588" s="69">
        <v>-0.27280362135585201</v>
      </c>
      <c r="AS588" s="70">
        <v>8</v>
      </c>
      <c r="AT588" s="70">
        <v>4</v>
      </c>
      <c r="AU588" s="70">
        <v>6</v>
      </c>
      <c r="AV588" s="71">
        <v>6</v>
      </c>
      <c r="AW588" s="11"/>
      <c r="AX588" s="72">
        <v>0.30498777416622003</v>
      </c>
      <c r="AY588" s="73">
        <v>-0.38832491785069601</v>
      </c>
      <c r="AZ588" s="73">
        <v>9.3484440190536606E-3</v>
      </c>
      <c r="BA588" s="73">
        <v>-0.52010821128260398</v>
      </c>
      <c r="BB588" s="64">
        <v>3.1228975188096201E-2</v>
      </c>
      <c r="BC588" s="74">
        <v>-40.267149620864103</v>
      </c>
      <c r="BD588" s="61">
        <v>43879</v>
      </c>
      <c r="BE588" s="61">
        <v>43913</v>
      </c>
      <c r="BF588" s="70"/>
      <c r="BG588" s="61"/>
      <c r="BH588" s="11"/>
    </row>
    <row r="589" spans="1:60" x14ac:dyDescent="0.3">
      <c r="A589" s="11"/>
      <c r="B589" s="56" t="s">
        <v>1956</v>
      </c>
      <c r="C589" s="56" t="s">
        <v>1871</v>
      </c>
      <c r="D589" s="56" t="s">
        <v>1872</v>
      </c>
      <c r="E589" s="57" t="s">
        <v>73</v>
      </c>
      <c r="F589" s="57" t="s">
        <v>1354</v>
      </c>
      <c r="G589" s="58" t="s">
        <v>27</v>
      </c>
      <c r="H589" s="59" t="s">
        <v>1598</v>
      </c>
      <c r="I589" s="60" t="s">
        <v>29</v>
      </c>
      <c r="J589" s="60" t="s">
        <v>1873</v>
      </c>
      <c r="K589" s="11"/>
      <c r="L589" s="61">
        <v>44021</v>
      </c>
      <c r="M589" s="62">
        <v>779.36639999970805</v>
      </c>
      <c r="N589" s="63">
        <v>779.36639999970805</v>
      </c>
      <c r="O589" s="63">
        <v>990.71580000035499</v>
      </c>
      <c r="P589" s="64">
        <f t="shared" si="9"/>
        <v>0.78667000162854861</v>
      </c>
      <c r="Q589" s="61">
        <v>43852</v>
      </c>
      <c r="R589" s="65">
        <v>44715.906000000003</v>
      </c>
      <c r="S589" s="65">
        <v>59756.358482788099</v>
      </c>
      <c r="T589" s="11"/>
      <c r="U589" s="66">
        <v>-9.3242445873329399E-3</v>
      </c>
      <c r="V589" s="67">
        <v>2.7297862951854799</v>
      </c>
      <c r="W589" s="66">
        <v>-2.7083668045634099E-2</v>
      </c>
      <c r="X589" s="67">
        <v>-0.42998825592803802</v>
      </c>
      <c r="Y589" s="66">
        <v>-0.19040090283495401</v>
      </c>
      <c r="Z589" s="67">
        <v>-1.35615267127287</v>
      </c>
      <c r="AA589" s="66">
        <v>-0.13719739580483301</v>
      </c>
      <c r="AB589" s="67">
        <v>6.5054485708096799</v>
      </c>
      <c r="AC589" s="66">
        <v>-0.11196269945779901</v>
      </c>
      <c r="AD589" s="67">
        <v>13.089695314454699</v>
      </c>
      <c r="AE589" s="66">
        <v>7.9411442529817595E-3</v>
      </c>
      <c r="AF589" s="68">
        <v>17.7418020370242</v>
      </c>
      <c r="AG589" s="66">
        <v>-4.7034902354425902E-2</v>
      </c>
      <c r="AH589" s="67">
        <v>-6.5449959713077996</v>
      </c>
      <c r="AI589" s="66">
        <v>-0.183057256486791</v>
      </c>
      <c r="AJ589" s="67">
        <v>-4.6149831677175799</v>
      </c>
      <c r="AK589" s="66">
        <v>-0.22063360000000101</v>
      </c>
      <c r="AL589" s="66">
        <v>-2.9608813253617E-2</v>
      </c>
      <c r="AM589" s="67">
        <v>-13.1611331599852</v>
      </c>
      <c r="AN589" s="11"/>
      <c r="AO589" s="69">
        <v>4.2143403306909001E-2</v>
      </c>
      <c r="AP589" s="69">
        <v>-8.1579555288917596E-2</v>
      </c>
      <c r="AQ589" s="69">
        <v>8.8356007208931303E-2</v>
      </c>
      <c r="AR589" s="69">
        <v>-0.19253832944115901</v>
      </c>
      <c r="AS589" s="70">
        <v>7</v>
      </c>
      <c r="AT589" s="70">
        <v>5</v>
      </c>
      <c r="AU589" s="70">
        <v>6</v>
      </c>
      <c r="AV589" s="71">
        <v>6</v>
      </c>
      <c r="AW589" s="11"/>
      <c r="AX589" s="72">
        <v>0.232820076290227</v>
      </c>
      <c r="AY589" s="73">
        <v>-0.54608092768558003</v>
      </c>
      <c r="AZ589" s="73">
        <v>4.4724429690631999E-2</v>
      </c>
      <c r="BA589" s="73">
        <v>-0.69912541008761797</v>
      </c>
      <c r="BB589" s="64">
        <v>2.3787135228485599E-2</v>
      </c>
      <c r="BC589" s="74">
        <v>-31.598708731646202</v>
      </c>
      <c r="BD589" s="61">
        <v>43852</v>
      </c>
      <c r="BE589" s="61">
        <v>43924</v>
      </c>
      <c r="BF589" s="70"/>
      <c r="BG589" s="61"/>
      <c r="BH589" s="11"/>
    </row>
    <row r="590" spans="1:60" x14ac:dyDescent="0.3">
      <c r="A590" s="11"/>
      <c r="B590" s="56" t="s">
        <v>1959</v>
      </c>
      <c r="C590" s="56" t="s">
        <v>1875</v>
      </c>
      <c r="D590" s="56" t="s">
        <v>1872</v>
      </c>
      <c r="E590" s="57" t="s">
        <v>690</v>
      </c>
      <c r="F590" s="57" t="s">
        <v>1354</v>
      </c>
      <c r="G590" s="58" t="s">
        <v>27</v>
      </c>
      <c r="H590" s="59" t="s">
        <v>1598</v>
      </c>
      <c r="I590" s="60" t="s">
        <v>29</v>
      </c>
      <c r="J590" s="60" t="s">
        <v>1876</v>
      </c>
      <c r="K590" s="11"/>
      <c r="L590" s="61">
        <v>44021</v>
      </c>
      <c r="M590" s="62">
        <v>684.10709999967401</v>
      </c>
      <c r="N590" s="63">
        <v>684.10709999967401</v>
      </c>
      <c r="O590" s="63">
        <v>878.52440000045999</v>
      </c>
      <c r="P590" s="64">
        <f t="shared" si="9"/>
        <v>0.77870017042135176</v>
      </c>
      <c r="Q590" s="61">
        <v>43797</v>
      </c>
      <c r="R590" s="65">
        <v>50464.667000000001</v>
      </c>
      <c r="S590" s="65">
        <v>84605.550222168007</v>
      </c>
      <c r="T590" s="11"/>
      <c r="U590" s="66">
        <v>-9.3782997455491603E-3</v>
      </c>
      <c r="V590" s="67">
        <v>2.7243807793638601</v>
      </c>
      <c r="W590" s="66">
        <v>-2.8677498719844201E-2</v>
      </c>
      <c r="X590" s="67">
        <v>-0.58937132334904196</v>
      </c>
      <c r="Y590" s="66">
        <v>-0.19841491446102699</v>
      </c>
      <c r="Z590" s="67">
        <v>-2.1575538338802298</v>
      </c>
      <c r="AA590" s="66">
        <v>-0.15430660041965899</v>
      </c>
      <c r="AB590" s="67">
        <v>4.7945281093270804</v>
      </c>
      <c r="AC590" s="66">
        <v>-0.14681022455261</v>
      </c>
      <c r="AD590" s="67">
        <v>9.6049428049736907</v>
      </c>
      <c r="AE590" s="66">
        <v>-5.0892763371884898E-2</v>
      </c>
      <c r="AF590" s="68">
        <v>11.8584112745302</v>
      </c>
      <c r="AG590" s="66">
        <v>-4.7503080511014602E-2</v>
      </c>
      <c r="AH590" s="67">
        <v>-6.5918137869666698</v>
      </c>
      <c r="AI590" s="66">
        <v>-0.19154156332573599</v>
      </c>
      <c r="AJ590" s="67">
        <v>-5.4634138516121302</v>
      </c>
      <c r="AK590" s="66">
        <v>-0.315892900000035</v>
      </c>
      <c r="AL590" s="66">
        <v>-4.4743005902128097E-2</v>
      </c>
      <c r="AM590" s="67">
        <v>-22.687063160003198</v>
      </c>
      <c r="AN590" s="11"/>
      <c r="AO590" s="69">
        <v>4.2086412964636097E-2</v>
      </c>
      <c r="AP590" s="69">
        <v>-8.1629611907410402E-2</v>
      </c>
      <c r="AQ590" s="69">
        <v>8.6568340306257596E-2</v>
      </c>
      <c r="AR590" s="69">
        <v>-0.19390526885312301</v>
      </c>
      <c r="AS590" s="70">
        <v>7</v>
      </c>
      <c r="AT590" s="70">
        <v>5</v>
      </c>
      <c r="AU590" s="70">
        <v>6</v>
      </c>
      <c r="AV590" s="71">
        <v>6</v>
      </c>
      <c r="AW590" s="11"/>
      <c r="AX590" s="72">
        <v>0.232802905077406</v>
      </c>
      <c r="AY590" s="73">
        <v>-0.61668020617071295</v>
      </c>
      <c r="AZ590" s="73">
        <v>-1.6940166001603502E-2</v>
      </c>
      <c r="BA590" s="73">
        <v>-0.78726270784409302</v>
      </c>
      <c r="BB590" s="64">
        <v>2.3783548850733499E-2</v>
      </c>
      <c r="BC590" s="74">
        <v>-31.931725516187701</v>
      </c>
      <c r="BD590" s="61">
        <v>43797</v>
      </c>
      <c r="BE590" s="61">
        <v>43924</v>
      </c>
      <c r="BF590" s="70"/>
      <c r="BG590" s="61"/>
      <c r="BH590" s="11"/>
    </row>
    <row r="591" spans="1:60" x14ac:dyDescent="0.3">
      <c r="A591" s="11"/>
      <c r="B591" s="56" t="s">
        <v>1962</v>
      </c>
      <c r="C591" s="56" t="s">
        <v>1878</v>
      </c>
      <c r="D591" s="56" t="s">
        <v>1872</v>
      </c>
      <c r="E591" s="57" t="s">
        <v>0</v>
      </c>
      <c r="F591" s="57" t="s">
        <v>1354</v>
      </c>
      <c r="G591" s="58" t="s">
        <v>27</v>
      </c>
      <c r="H591" s="59" t="s">
        <v>1598</v>
      </c>
      <c r="I591" s="60" t="s">
        <v>29</v>
      </c>
      <c r="J591" s="60" t="s">
        <v>1879</v>
      </c>
      <c r="K591" s="11"/>
      <c r="L591" s="61">
        <v>44021</v>
      </c>
      <c r="M591" s="62">
        <v>1000</v>
      </c>
      <c r="N591" s="63">
        <v>1000</v>
      </c>
      <c r="O591" s="63">
        <v>1000</v>
      </c>
      <c r="P591" s="64">
        <f t="shared" si="9"/>
        <v>1</v>
      </c>
      <c r="Q591" s="61">
        <v>44021</v>
      </c>
      <c r="R591" s="65">
        <v>0</v>
      </c>
      <c r="S591" s="65">
        <v>0</v>
      </c>
      <c r="T591" s="11"/>
      <c r="U591" s="66">
        <v>0</v>
      </c>
      <c r="V591" s="67">
        <v>3.66221075391877</v>
      </c>
      <c r="W591" s="66">
        <v>0</v>
      </c>
      <c r="X591" s="67">
        <v>2.27837854863537</v>
      </c>
      <c r="Y591" s="66">
        <v>0</v>
      </c>
      <c r="Z591" s="67">
        <v>17.6839376122225</v>
      </c>
      <c r="AA591" s="66">
        <v>0</v>
      </c>
      <c r="AB591" s="67">
        <v>20.225188151293001</v>
      </c>
      <c r="AC591" s="66">
        <v>0</v>
      </c>
      <c r="AD591" s="67">
        <v>24.2859652602347</v>
      </c>
      <c r="AE591" s="66">
        <v>0</v>
      </c>
      <c r="AF591" s="68">
        <v>16.947687611711402</v>
      </c>
      <c r="AG591" s="66">
        <v>0</v>
      </c>
      <c r="AH591" s="67">
        <v>-1.84150573586521</v>
      </c>
      <c r="AI591" s="66">
        <v>0</v>
      </c>
      <c r="AJ591" s="67">
        <v>13.6907424809615</v>
      </c>
      <c r="AK591" s="66">
        <v>0</v>
      </c>
      <c r="AL591" s="66">
        <v>0</v>
      </c>
      <c r="AM591" s="67">
        <v>8.9022268400149205</v>
      </c>
      <c r="AN591" s="11"/>
      <c r="AO591" s="69">
        <v>0</v>
      </c>
      <c r="AP591" s="69">
        <v>0</v>
      </c>
      <c r="AQ591" s="69">
        <v>0</v>
      </c>
      <c r="AR591" s="69">
        <v>0</v>
      </c>
      <c r="AS591" s="70">
        <v>0</v>
      </c>
      <c r="AT591" s="70">
        <v>0</v>
      </c>
      <c r="AU591" s="70">
        <v>7</v>
      </c>
      <c r="AV591" s="71">
        <v>5</v>
      </c>
      <c r="AW591" s="11"/>
      <c r="AX591" s="72">
        <v>0</v>
      </c>
      <c r="AY591" s="73">
        <v>-114.986466212431</v>
      </c>
      <c r="AZ591" s="73">
        <v>0.42543970922542901</v>
      </c>
      <c r="BA591" s="73">
        <v>-15.9635556657158</v>
      </c>
      <c r="BB591" s="64">
        <v>0</v>
      </c>
      <c r="BC591" s="74">
        <v>0</v>
      </c>
      <c r="BD591" s="61">
        <v>43656</v>
      </c>
      <c r="BE591" s="61"/>
      <c r="BF591" s="70"/>
      <c r="BG591" s="61"/>
      <c r="BH591" s="11"/>
    </row>
    <row r="592" spans="1:60" x14ac:dyDescent="0.3">
      <c r="A592" s="11"/>
      <c r="B592" s="56" t="s">
        <v>1965</v>
      </c>
      <c r="C592" s="56" t="s">
        <v>1881</v>
      </c>
      <c r="D592" s="56" t="s">
        <v>1872</v>
      </c>
      <c r="E592" s="57" t="s">
        <v>48</v>
      </c>
      <c r="F592" s="57" t="s">
        <v>1354</v>
      </c>
      <c r="G592" s="58" t="s">
        <v>27</v>
      </c>
      <c r="H592" s="59" t="s">
        <v>1598</v>
      </c>
      <c r="I592" s="60" t="s">
        <v>29</v>
      </c>
      <c r="J592" s="60" t="s">
        <v>1882</v>
      </c>
      <c r="K592" s="11"/>
      <c r="L592" s="61">
        <v>44021</v>
      </c>
      <c r="M592" s="62">
        <v>1000</v>
      </c>
      <c r="N592" s="63">
        <v>1000</v>
      </c>
      <c r="O592" s="63">
        <v>1000</v>
      </c>
      <c r="P592" s="64">
        <f t="shared" si="9"/>
        <v>1</v>
      </c>
      <c r="Q592" s="61">
        <v>44021</v>
      </c>
      <c r="R592" s="65">
        <v>0</v>
      </c>
      <c r="S592" s="65">
        <v>0</v>
      </c>
      <c r="T592" s="11"/>
      <c r="U592" s="66">
        <v>0</v>
      </c>
      <c r="V592" s="67">
        <v>3.66221075391877</v>
      </c>
      <c r="W592" s="66">
        <v>0</v>
      </c>
      <c r="X592" s="67">
        <v>2.27837854863537</v>
      </c>
      <c r="Y592" s="66">
        <v>0</v>
      </c>
      <c r="Z592" s="67">
        <v>17.6839376122225</v>
      </c>
      <c r="AA592" s="66">
        <v>0</v>
      </c>
      <c r="AB592" s="67">
        <v>20.225188151293001</v>
      </c>
      <c r="AC592" s="66">
        <v>0</v>
      </c>
      <c r="AD592" s="67">
        <v>24.2859652602347</v>
      </c>
      <c r="AE592" s="66">
        <v>0</v>
      </c>
      <c r="AF592" s="68">
        <v>16.947687611711402</v>
      </c>
      <c r="AG592" s="66">
        <v>0</v>
      </c>
      <c r="AH592" s="67">
        <v>-1.84150573586521</v>
      </c>
      <c r="AI592" s="66">
        <v>0</v>
      </c>
      <c r="AJ592" s="67">
        <v>13.6907424809615</v>
      </c>
      <c r="AK592" s="66">
        <v>0</v>
      </c>
      <c r="AL592" s="66">
        <v>0</v>
      </c>
      <c r="AM592" s="67">
        <v>8.9022268400149205</v>
      </c>
      <c r="AN592" s="11"/>
      <c r="AO592" s="69">
        <v>0</v>
      </c>
      <c r="AP592" s="69">
        <v>0</v>
      </c>
      <c r="AQ592" s="69">
        <v>0</v>
      </c>
      <c r="AR592" s="69">
        <v>0</v>
      </c>
      <c r="AS592" s="70">
        <v>0</v>
      </c>
      <c r="AT592" s="70">
        <v>0</v>
      </c>
      <c r="AU592" s="70">
        <v>7</v>
      </c>
      <c r="AV592" s="71">
        <v>5</v>
      </c>
      <c r="AW592" s="11"/>
      <c r="AX592" s="72">
        <v>0</v>
      </c>
      <c r="AY592" s="73">
        <v>-114.986466212431</v>
      </c>
      <c r="AZ592" s="73">
        <v>0.42543970922542901</v>
      </c>
      <c r="BA592" s="73">
        <v>-15.9635556657158</v>
      </c>
      <c r="BB592" s="64">
        <v>0</v>
      </c>
      <c r="BC592" s="74">
        <v>0</v>
      </c>
      <c r="BD592" s="61">
        <v>43656</v>
      </c>
      <c r="BE592" s="61"/>
      <c r="BF592" s="70"/>
      <c r="BG592" s="61"/>
      <c r="BH592" s="11"/>
    </row>
    <row r="593" spans="1:60" x14ac:dyDescent="0.3">
      <c r="A593" s="11"/>
      <c r="B593" s="56" t="s">
        <v>1967</v>
      </c>
      <c r="C593" s="56" t="s">
        <v>1884</v>
      </c>
      <c r="D593" s="56" t="s">
        <v>1872</v>
      </c>
      <c r="E593" s="57" t="s">
        <v>79</v>
      </c>
      <c r="F593" s="57" t="s">
        <v>1354</v>
      </c>
      <c r="G593" s="58" t="s">
        <v>27</v>
      </c>
      <c r="H593" s="59" t="s">
        <v>1598</v>
      </c>
      <c r="I593" s="60" t="s">
        <v>29</v>
      </c>
      <c r="J593" s="60" t="s">
        <v>1885</v>
      </c>
      <c r="K593" s="11"/>
      <c r="L593" s="61">
        <v>44021</v>
      </c>
      <c r="M593" s="62">
        <v>1000</v>
      </c>
      <c r="N593" s="63">
        <v>1000</v>
      </c>
      <c r="O593" s="63">
        <v>1000</v>
      </c>
      <c r="P593" s="64">
        <f t="shared" si="9"/>
        <v>1</v>
      </c>
      <c r="Q593" s="61">
        <v>44021</v>
      </c>
      <c r="R593" s="65">
        <v>0</v>
      </c>
      <c r="S593" s="65">
        <v>0</v>
      </c>
      <c r="T593" s="11"/>
      <c r="U593" s="66">
        <v>0</v>
      </c>
      <c r="V593" s="67">
        <v>3.66221075391877</v>
      </c>
      <c r="W593" s="66">
        <v>0</v>
      </c>
      <c r="X593" s="67">
        <v>2.27837854863537</v>
      </c>
      <c r="Y593" s="66">
        <v>0</v>
      </c>
      <c r="Z593" s="67">
        <v>17.6839376122225</v>
      </c>
      <c r="AA593" s="66">
        <v>0</v>
      </c>
      <c r="AB593" s="67">
        <v>20.225188151293001</v>
      </c>
      <c r="AC593" s="66">
        <v>0</v>
      </c>
      <c r="AD593" s="67">
        <v>24.2859652602347</v>
      </c>
      <c r="AE593" s="66">
        <v>0</v>
      </c>
      <c r="AF593" s="68">
        <v>16.947687611711402</v>
      </c>
      <c r="AG593" s="66">
        <v>0</v>
      </c>
      <c r="AH593" s="67">
        <v>-1.84150573586521</v>
      </c>
      <c r="AI593" s="66">
        <v>0</v>
      </c>
      <c r="AJ593" s="67">
        <v>13.6907424809615</v>
      </c>
      <c r="AK593" s="66">
        <v>0</v>
      </c>
      <c r="AL593" s="66">
        <v>0</v>
      </c>
      <c r="AM593" s="67">
        <v>4.2274187477232799</v>
      </c>
      <c r="AN593" s="11"/>
      <c r="AO593" s="69">
        <v>0</v>
      </c>
      <c r="AP593" s="69">
        <v>0</v>
      </c>
      <c r="AQ593" s="69">
        <v>0</v>
      </c>
      <c r="AR593" s="69">
        <v>0</v>
      </c>
      <c r="AS593" s="70">
        <v>0</v>
      </c>
      <c r="AT593" s="70">
        <v>0</v>
      </c>
      <c r="AU593" s="70">
        <v>7</v>
      </c>
      <c r="AV593" s="71">
        <v>5</v>
      </c>
      <c r="AW593" s="11"/>
      <c r="AX593" s="72">
        <v>0</v>
      </c>
      <c r="AY593" s="73">
        <v>-114.986466212431</v>
      </c>
      <c r="AZ593" s="73">
        <v>0.42543970922542901</v>
      </c>
      <c r="BA593" s="73">
        <v>-15.9635556657158</v>
      </c>
      <c r="BB593" s="64">
        <v>0</v>
      </c>
      <c r="BC593" s="74">
        <v>0</v>
      </c>
      <c r="BD593" s="61">
        <v>43656</v>
      </c>
      <c r="BE593" s="61"/>
      <c r="BF593" s="70"/>
      <c r="BG593" s="61"/>
      <c r="BH593" s="11"/>
    </row>
    <row r="594" spans="1:60" x14ac:dyDescent="0.3">
      <c r="A594" s="11"/>
      <c r="B594" s="56" t="s">
        <v>1970</v>
      </c>
      <c r="C594" s="56" t="s">
        <v>1887</v>
      </c>
      <c r="D594" s="56" t="s">
        <v>1872</v>
      </c>
      <c r="E594" s="57" t="s">
        <v>1360</v>
      </c>
      <c r="F594" s="57" t="s">
        <v>1354</v>
      </c>
      <c r="G594" s="58" t="s">
        <v>27</v>
      </c>
      <c r="H594" s="59" t="s">
        <v>1598</v>
      </c>
      <c r="I594" s="60" t="s">
        <v>29</v>
      </c>
      <c r="J594" s="60" t="s">
        <v>1888</v>
      </c>
      <c r="K594" s="11"/>
      <c r="L594" s="61">
        <v>44021</v>
      </c>
      <c r="M594" s="62">
        <v>715.53550000023097</v>
      </c>
      <c r="N594" s="63">
        <v>715.53550000023097</v>
      </c>
      <c r="O594" s="63">
        <v>912.01510000042595</v>
      </c>
      <c r="P594" s="64">
        <f t="shared" si="9"/>
        <v>0.78456540905945171</v>
      </c>
      <c r="Q594" s="61">
        <v>43852</v>
      </c>
      <c r="R594" s="65">
        <v>219945.739</v>
      </c>
      <c r="S594" s="65">
        <v>258781.53795410201</v>
      </c>
      <c r="T594" s="11"/>
      <c r="U594" s="66">
        <v>-9.3398487979356997E-3</v>
      </c>
      <c r="V594" s="67">
        <v>2.7282258741251999</v>
      </c>
      <c r="W594" s="66">
        <v>-2.7545661974727399E-2</v>
      </c>
      <c r="X594" s="67">
        <v>-0.47618764883736697</v>
      </c>
      <c r="Y594" s="66">
        <v>-0.192733062647749</v>
      </c>
      <c r="Z594" s="67">
        <v>-1.58936865255237</v>
      </c>
      <c r="AA594" s="66">
        <v>-0.14219454949488899</v>
      </c>
      <c r="AB594" s="67">
        <v>6.0057332018041096</v>
      </c>
      <c r="AC594" s="66">
        <v>-0.122213365052594</v>
      </c>
      <c r="AD594" s="67">
        <v>12.064628754975301</v>
      </c>
      <c r="AE594" s="66">
        <v>-9.4871335913921905E-3</v>
      </c>
      <c r="AF594" s="68">
        <v>15.998974252579499</v>
      </c>
      <c r="AG594" s="66">
        <v>-4.7170509798015701E-2</v>
      </c>
      <c r="AH594" s="67">
        <v>-6.5585567156667803</v>
      </c>
      <c r="AI594" s="66">
        <v>-0.18552667913725601</v>
      </c>
      <c r="AJ594" s="67">
        <v>-4.8619254327641102</v>
      </c>
      <c r="AK594" s="66">
        <v>-0.284464499999594</v>
      </c>
      <c r="AL594" s="66">
        <v>-3.9555493359330299E-2</v>
      </c>
      <c r="AM594" s="67">
        <v>-19.544223159959099</v>
      </c>
      <c r="AN594" s="11"/>
      <c r="AO594" s="69">
        <v>4.2126848662519499E-2</v>
      </c>
      <c r="AP594" s="69">
        <v>-8.1594085919350606E-2</v>
      </c>
      <c r="AQ594" s="69">
        <v>8.7836771672300501E-2</v>
      </c>
      <c r="AR594" s="69">
        <v>-0.19293517275480601</v>
      </c>
      <c r="AS594" s="70">
        <v>7</v>
      </c>
      <c r="AT594" s="70">
        <v>5</v>
      </c>
      <c r="AU594" s="70">
        <v>6</v>
      </c>
      <c r="AV594" s="71">
        <v>6</v>
      </c>
      <c r="AW594" s="11"/>
      <c r="AX594" s="72">
        <v>0.232814849839488</v>
      </c>
      <c r="AY594" s="73">
        <v>-0.56669662912190699</v>
      </c>
      <c r="AZ594" s="73">
        <v>2.6720579901422101E-2</v>
      </c>
      <c r="BA594" s="73">
        <v>-0.72491904037815402</v>
      </c>
      <c r="BB594" s="64">
        <v>2.3786069202396901E-2</v>
      </c>
      <c r="BC594" s="74">
        <v>-31.676745264441699</v>
      </c>
      <c r="BD594" s="61">
        <v>43852</v>
      </c>
      <c r="BE594" s="61">
        <v>43924</v>
      </c>
      <c r="BF594" s="70"/>
      <c r="BG594" s="61"/>
      <c r="BH594" s="11"/>
    </row>
    <row r="595" spans="1:60" x14ac:dyDescent="0.3">
      <c r="A595" s="11"/>
      <c r="B595" s="56" t="s">
        <v>1973</v>
      </c>
      <c r="C595" s="56" t="s">
        <v>1890</v>
      </c>
      <c r="D595" s="56" t="s">
        <v>1872</v>
      </c>
      <c r="E595" s="57" t="s">
        <v>1364</v>
      </c>
      <c r="F595" s="57" t="s">
        <v>1354</v>
      </c>
      <c r="G595" s="58" t="s">
        <v>27</v>
      </c>
      <c r="H595" s="59" t="s">
        <v>1598</v>
      </c>
      <c r="I595" s="60" t="s">
        <v>29</v>
      </c>
      <c r="J595" s="60" t="s">
        <v>1</v>
      </c>
      <c r="K595" s="11"/>
      <c r="L595" s="61">
        <v>44021</v>
      </c>
      <c r="M595" s="62">
        <v>1097.0215000007299</v>
      </c>
      <c r="N595" s="63">
        <v>1097.0215000007299</v>
      </c>
      <c r="O595" s="63">
        <v>1379.14430000074</v>
      </c>
      <c r="P595" s="64">
        <f t="shared" si="9"/>
        <v>0.795436344115798</v>
      </c>
      <c r="Q595" s="61">
        <v>43852</v>
      </c>
      <c r="R595" s="65">
        <v>10970.215</v>
      </c>
      <c r="S595" s="65">
        <v>11946.948796936</v>
      </c>
      <c r="T595" s="11"/>
      <c r="U595" s="66">
        <v>-9.2592258097283792E-3</v>
      </c>
      <c r="V595" s="67">
        <v>2.7362881729459301</v>
      </c>
      <c r="W595" s="66">
        <v>-2.51675132813034E-2</v>
      </c>
      <c r="X595" s="67">
        <v>-0.23837277949496599</v>
      </c>
      <c r="Y595" s="66">
        <v>-0.180681016242597</v>
      </c>
      <c r="Z595" s="67">
        <v>-0.38416401203721801</v>
      </c>
      <c r="AA595" s="66">
        <v>-0.116211766333436</v>
      </c>
      <c r="AB595" s="67">
        <v>8.6040115179494006</v>
      </c>
      <c r="AC595" s="66">
        <v>-6.8266843825767906E-2</v>
      </c>
      <c r="AD595" s="67">
        <v>17.459280877665201</v>
      </c>
      <c r="AE595" s="66">
        <v>8.3368564341071802E-2</v>
      </c>
      <c r="AF595" s="68">
        <v>25.284544045833201</v>
      </c>
      <c r="AG595" s="66">
        <v>-4.6472059222651303E-2</v>
      </c>
      <c r="AH595" s="67">
        <v>-6.4887116581303399</v>
      </c>
      <c r="AI595" s="66">
        <v>-0.172761180832749</v>
      </c>
      <c r="AJ595" s="67">
        <v>-3.5853756023134302</v>
      </c>
      <c r="AK595" s="66">
        <v>9.7021500001574196E-2</v>
      </c>
      <c r="AL595" s="66">
        <v>2.56601704604691E-2</v>
      </c>
      <c r="AM595" s="67">
        <v>11.313741286183401</v>
      </c>
      <c r="AN595" s="11"/>
      <c r="AO595" s="69">
        <v>4.2211637177388198E-2</v>
      </c>
      <c r="AP595" s="69">
        <v>-8.1519250365090598E-2</v>
      </c>
      <c r="AQ595" s="69">
        <v>9.0504634003154893E-2</v>
      </c>
      <c r="AR595" s="69">
        <v>-0.190895187019196</v>
      </c>
      <c r="AS595" s="70">
        <v>7</v>
      </c>
      <c r="AT595" s="70">
        <v>5</v>
      </c>
      <c r="AU595" s="70">
        <v>6</v>
      </c>
      <c r="AV595" s="71">
        <v>6</v>
      </c>
      <c r="AW595" s="11"/>
      <c r="AX595" s="72">
        <v>0.23284333521296499</v>
      </c>
      <c r="AY595" s="73">
        <v>-0.45956086256728701</v>
      </c>
      <c r="AZ595" s="73">
        <v>0.120262044934293</v>
      </c>
      <c r="BA595" s="73">
        <v>-0.59037292984703504</v>
      </c>
      <c r="BB595" s="64">
        <v>2.37917169270804E-2</v>
      </c>
      <c r="BC595" s="74">
        <v>-31.275001462898199</v>
      </c>
      <c r="BD595" s="61">
        <v>43852</v>
      </c>
      <c r="BE595" s="61">
        <v>43924</v>
      </c>
      <c r="BF595" s="70"/>
      <c r="BG595" s="61"/>
      <c r="BH595" s="11"/>
    </row>
    <row r="596" spans="1:60" x14ac:dyDescent="0.3">
      <c r="A596" s="11"/>
      <c r="B596" s="56" t="s">
        <v>1977</v>
      </c>
      <c r="C596" s="56" t="s">
        <v>1892</v>
      </c>
      <c r="D596" s="56" t="s">
        <v>1872</v>
      </c>
      <c r="E596" s="57" t="s">
        <v>1367</v>
      </c>
      <c r="F596" s="57" t="s">
        <v>1354</v>
      </c>
      <c r="G596" s="58" t="s">
        <v>27</v>
      </c>
      <c r="H596" s="59" t="s">
        <v>1598</v>
      </c>
      <c r="I596" s="60" t="s">
        <v>29</v>
      </c>
      <c r="J596" s="60" t="s">
        <v>1893</v>
      </c>
      <c r="K596" s="11"/>
      <c r="L596" s="61">
        <v>44021</v>
      </c>
      <c r="M596" s="62">
        <v>671.90390000026696</v>
      </c>
      <c r="N596" s="63">
        <v>671.90390000026696</v>
      </c>
      <c r="O596" s="63">
        <v>861.63750000018604</v>
      </c>
      <c r="P596" s="64">
        <f t="shared" si="9"/>
        <v>0.77979881330620116</v>
      </c>
      <c r="Q596" s="61">
        <v>43797</v>
      </c>
      <c r="R596" s="65">
        <v>33206.332999999999</v>
      </c>
      <c r="S596" s="65">
        <v>38000.0031877441</v>
      </c>
      <c r="T596" s="11"/>
      <c r="U596" s="66">
        <v>-9.3720614158883091E-3</v>
      </c>
      <c r="V596" s="67">
        <v>2.7250046123299398</v>
      </c>
      <c r="W596" s="66">
        <v>-2.84939241819302E-2</v>
      </c>
      <c r="X596" s="67">
        <v>-0.57101386955764599</v>
      </c>
      <c r="Y596" s="66">
        <v>-0.19749681132467201</v>
      </c>
      <c r="Z596" s="67">
        <v>-2.0657435202447201</v>
      </c>
      <c r="AA596" s="66">
        <v>-0.15235559630673401</v>
      </c>
      <c r="AB596" s="67">
        <v>4.9896285206195898</v>
      </c>
      <c r="AC596" s="66">
        <v>-0.142870610314276</v>
      </c>
      <c r="AD596" s="67">
        <v>9.9989042288070795</v>
      </c>
      <c r="AE596" s="66">
        <v>-4.43011291663424E-2</v>
      </c>
      <c r="AF596" s="68">
        <v>12.5175746950845</v>
      </c>
      <c r="AG596" s="66">
        <v>-4.7449336761928897E-2</v>
      </c>
      <c r="AH596" s="67">
        <v>-6.5864394120581</v>
      </c>
      <c r="AI596" s="66">
        <v>-0.19056987453223001</v>
      </c>
      <c r="AJ596" s="67">
        <v>-5.3662449722614802</v>
      </c>
      <c r="AK596" s="66">
        <v>-0.32809609999996597</v>
      </c>
      <c r="AL596" s="66">
        <v>-4.6813888805481797E-2</v>
      </c>
      <c r="AM596" s="67">
        <v>-23.907383159996201</v>
      </c>
      <c r="AN596" s="11"/>
      <c r="AO596" s="69">
        <v>4.20928892654047E-2</v>
      </c>
      <c r="AP596" s="69">
        <v>-8.1623965365870396E-2</v>
      </c>
      <c r="AQ596" s="69">
        <v>8.6773595036065701E-2</v>
      </c>
      <c r="AR596" s="69">
        <v>-0.19374845121463299</v>
      </c>
      <c r="AS596" s="70">
        <v>7</v>
      </c>
      <c r="AT596" s="70">
        <v>5</v>
      </c>
      <c r="AU596" s="70">
        <v>6</v>
      </c>
      <c r="AV596" s="71">
        <v>6</v>
      </c>
      <c r="AW596" s="11"/>
      <c r="AX596" s="72">
        <v>0.23280467651144099</v>
      </c>
      <c r="AY596" s="73">
        <v>-0.60862800097402203</v>
      </c>
      <c r="AZ596" s="73">
        <v>-9.9051797281788402E-3</v>
      </c>
      <c r="BA596" s="73">
        <v>-0.77723781354597998</v>
      </c>
      <c r="BB596" s="64">
        <v>2.3783939584391199E-2</v>
      </c>
      <c r="BC596" s="74">
        <v>-31.877268572949099</v>
      </c>
      <c r="BD596" s="61">
        <v>43797</v>
      </c>
      <c r="BE596" s="61">
        <v>43924</v>
      </c>
      <c r="BF596" s="70"/>
      <c r="BG596" s="61"/>
      <c r="BH596" s="11"/>
    </row>
    <row r="597" spans="1:60" x14ac:dyDescent="0.3">
      <c r="A597" s="11"/>
      <c r="B597" s="56" t="s">
        <v>1980</v>
      </c>
      <c r="C597" s="56" t="s">
        <v>1895</v>
      </c>
      <c r="D597" s="56" t="s">
        <v>1872</v>
      </c>
      <c r="E597" s="57" t="s">
        <v>697</v>
      </c>
      <c r="F597" s="57" t="s">
        <v>1354</v>
      </c>
      <c r="G597" s="58" t="s">
        <v>27</v>
      </c>
      <c r="H597" s="59" t="s">
        <v>1598</v>
      </c>
      <c r="I597" s="60" t="s">
        <v>29</v>
      </c>
      <c r="J597" s="60" t="s">
        <v>1896</v>
      </c>
      <c r="K597" s="11"/>
      <c r="L597" s="61">
        <v>44021</v>
      </c>
      <c r="M597" s="62">
        <v>574.29250000044703</v>
      </c>
      <c r="N597" s="63">
        <v>574.29250000044703</v>
      </c>
      <c r="O597" s="63">
        <v>743.16710000019498</v>
      </c>
      <c r="P597" s="64">
        <f t="shared" si="9"/>
        <v>0.77276362207139737</v>
      </c>
      <c r="Q597" s="61">
        <v>43797</v>
      </c>
      <c r="R597" s="65">
        <v>378778.07799999998</v>
      </c>
      <c r="S597" s="65">
        <v>430690.29025293002</v>
      </c>
      <c r="T597" s="11"/>
      <c r="U597" s="66">
        <v>-9.4121734018699499E-3</v>
      </c>
      <c r="V597" s="67">
        <v>2.7209934137317799</v>
      </c>
      <c r="W597" s="66">
        <v>-2.9672505545931899E-2</v>
      </c>
      <c r="X597" s="67">
        <v>-0.68887200595781894</v>
      </c>
      <c r="Y597" s="66">
        <v>-0.203381352554134</v>
      </c>
      <c r="Z597" s="67">
        <v>-2.65419764319086</v>
      </c>
      <c r="AA597" s="66">
        <v>-0.164826901096676</v>
      </c>
      <c r="AB597" s="67">
        <v>3.7424980416253701</v>
      </c>
      <c r="AC597" s="66">
        <v>-0.167890529301949</v>
      </c>
      <c r="AD597" s="67">
        <v>7.4969123300397804</v>
      </c>
      <c r="AE597" s="66">
        <v>-8.5904165278479896E-2</v>
      </c>
      <c r="AF597" s="68">
        <v>8.3572710838634503</v>
      </c>
      <c r="AG597" s="66">
        <v>-4.77961822807993E-2</v>
      </c>
      <c r="AH597" s="67">
        <v>-6.6211239639451396</v>
      </c>
      <c r="AI597" s="66">
        <v>-0.19679786272347</v>
      </c>
      <c r="AJ597" s="67">
        <v>-5.9890437913854804</v>
      </c>
      <c r="AK597" s="66">
        <v>-0.42570749999955299</v>
      </c>
      <c r="AL597" s="66">
        <v>-6.4685471108532497E-2</v>
      </c>
      <c r="AM597" s="67">
        <v>-33.668523159925797</v>
      </c>
      <c r="AN597" s="11"/>
      <c r="AO597" s="69">
        <v>4.2050802934681997E-2</v>
      </c>
      <c r="AP597" s="69">
        <v>-8.1661040348117206E-2</v>
      </c>
      <c r="AQ597" s="69">
        <v>8.5451948776608305E-2</v>
      </c>
      <c r="AR597" s="69">
        <v>-0.194757826366113</v>
      </c>
      <c r="AS597" s="70">
        <v>7</v>
      </c>
      <c r="AT597" s="70">
        <v>5</v>
      </c>
      <c r="AU597" s="70">
        <v>6</v>
      </c>
      <c r="AV597" s="71">
        <v>6</v>
      </c>
      <c r="AW597" s="11"/>
      <c r="AX597" s="72">
        <v>0.23279313619481401</v>
      </c>
      <c r="AY597" s="73">
        <v>-0.66012064681854099</v>
      </c>
      <c r="AZ597" s="73">
        <v>-5.4896660299220898E-2</v>
      </c>
      <c r="BA597" s="73">
        <v>-0.84121865865017798</v>
      </c>
      <c r="BB597" s="64">
        <v>2.3781409033508699E-2</v>
      </c>
      <c r="BC597" s="74">
        <v>-32.226520791882599</v>
      </c>
      <c r="BD597" s="61">
        <v>43797</v>
      </c>
      <c r="BE597" s="61">
        <v>43924</v>
      </c>
      <c r="BF597" s="70"/>
      <c r="BG597" s="61"/>
      <c r="BH597" s="11"/>
    </row>
    <row r="598" spans="1:60" x14ac:dyDescent="0.3">
      <c r="A598" s="11"/>
      <c r="B598" s="56" t="s">
        <v>1983</v>
      </c>
      <c r="C598" s="56" t="s">
        <v>1898</v>
      </c>
      <c r="D598" s="56" t="s">
        <v>1872</v>
      </c>
      <c r="E598" s="57" t="s">
        <v>1373</v>
      </c>
      <c r="F598" s="57" t="s">
        <v>1354</v>
      </c>
      <c r="G598" s="58" t="s">
        <v>27</v>
      </c>
      <c r="H598" s="59" t="s">
        <v>1598</v>
      </c>
      <c r="I598" s="60" t="s">
        <v>29</v>
      </c>
      <c r="J598" s="60" t="s">
        <v>1</v>
      </c>
      <c r="K598" s="11"/>
      <c r="L598" s="61">
        <v>44021</v>
      </c>
      <c r="M598" s="62">
        <v>979.96879999991495</v>
      </c>
      <c r="N598" s="63">
        <v>979.96879999991495</v>
      </c>
      <c r="O598" s="63">
        <v>979.96879999991495</v>
      </c>
      <c r="P598" s="64">
        <f t="shared" si="9"/>
        <v>1</v>
      </c>
      <c r="Q598" s="61">
        <v>44021</v>
      </c>
      <c r="R598" s="65">
        <v>0</v>
      </c>
      <c r="S598" s="65">
        <v>0</v>
      </c>
      <c r="T598" s="11"/>
      <c r="U598" s="66">
        <v>0</v>
      </c>
      <c r="V598" s="67">
        <v>3.66221075391877</v>
      </c>
      <c r="W598" s="66">
        <v>0</v>
      </c>
      <c r="X598" s="67">
        <v>2.27837854863537</v>
      </c>
      <c r="Y598" s="66">
        <v>0</v>
      </c>
      <c r="Z598" s="67">
        <v>17.6839376122225</v>
      </c>
      <c r="AA598" s="66">
        <v>0</v>
      </c>
      <c r="AB598" s="67">
        <v>20.225188151293001</v>
      </c>
      <c r="AC598" s="66">
        <v>0</v>
      </c>
      <c r="AD598" s="67">
        <v>24.2859652602347</v>
      </c>
      <c r="AE598" s="66">
        <v>7.9850786316455896E-2</v>
      </c>
      <c r="AF598" s="68">
        <v>24.9327662433498</v>
      </c>
      <c r="AG598" s="66">
        <v>0</v>
      </c>
      <c r="AH598" s="67">
        <v>-1.84150573586521</v>
      </c>
      <c r="AI598" s="66">
        <v>0</v>
      </c>
      <c r="AJ598" s="67">
        <v>13.6907424809615</v>
      </c>
      <c r="AK598" s="66">
        <v>-2.0031199999721101E-2</v>
      </c>
      <c r="AL598" s="66">
        <v>-5.0013209856842903E-3</v>
      </c>
      <c r="AM598" s="67">
        <v>1.3091789699501499</v>
      </c>
      <c r="AN598" s="11"/>
      <c r="AO598" s="69">
        <v>0</v>
      </c>
      <c r="AP598" s="69">
        <v>0</v>
      </c>
      <c r="AQ598" s="69">
        <v>0</v>
      </c>
      <c r="AR598" s="69">
        <v>0</v>
      </c>
      <c r="AS598" s="70">
        <v>0</v>
      </c>
      <c r="AT598" s="70">
        <v>0</v>
      </c>
      <c r="AU598" s="70">
        <v>7</v>
      </c>
      <c r="AV598" s="71">
        <v>5</v>
      </c>
      <c r="AW598" s="11"/>
      <c r="AX598" s="72">
        <v>0</v>
      </c>
      <c r="AY598" s="73">
        <v>-114.986466212431</v>
      </c>
      <c r="AZ598" s="73">
        <v>0.42543970922542901</v>
      </c>
      <c r="BA598" s="73">
        <v>-15.9635556657158</v>
      </c>
      <c r="BB598" s="64">
        <v>0</v>
      </c>
      <c r="BC598" s="74">
        <v>0</v>
      </c>
      <c r="BD598" s="61">
        <v>43656</v>
      </c>
      <c r="BE598" s="61"/>
      <c r="BF598" s="70"/>
      <c r="BG598" s="61"/>
      <c r="BH598" s="11"/>
    </row>
    <row r="599" spans="1:60" x14ac:dyDescent="0.3">
      <c r="A599" s="11"/>
      <c r="B599" s="56" t="s">
        <v>1986</v>
      </c>
      <c r="C599" s="56" t="s">
        <v>1900</v>
      </c>
      <c r="D599" s="56" t="s">
        <v>1901</v>
      </c>
      <c r="E599" s="57" t="s">
        <v>73</v>
      </c>
      <c r="F599" s="57" t="s">
        <v>1354</v>
      </c>
      <c r="G599" s="58" t="s">
        <v>111</v>
      </c>
      <c r="H599" s="59" t="s">
        <v>178</v>
      </c>
      <c r="I599" s="60" t="s">
        <v>29</v>
      </c>
      <c r="J599" s="60" t="s">
        <v>1902</v>
      </c>
      <c r="K599" s="11"/>
      <c r="L599" s="61">
        <v>44021</v>
      </c>
      <c r="M599" s="62">
        <v>2526.125</v>
      </c>
      <c r="N599" s="63">
        <v>2526.125</v>
      </c>
      <c r="O599" s="63">
        <v>2677.6783999986901</v>
      </c>
      <c r="P599" s="64">
        <f t="shared" si="9"/>
        <v>0.94340119410950762</v>
      </c>
      <c r="Q599" s="61">
        <v>43847</v>
      </c>
      <c r="R599" s="65">
        <v>17149385.245000001</v>
      </c>
      <c r="S599" s="65">
        <v>16369716.6642187</v>
      </c>
      <c r="T599" s="11"/>
      <c r="U599" s="66">
        <v>-7.4676310387076202E-3</v>
      </c>
      <c r="V599" s="67">
        <v>2.91544765004801</v>
      </c>
      <c r="W599" s="66">
        <v>1.74134626140585E-2</v>
      </c>
      <c r="X599" s="67">
        <v>4.0197248100448597</v>
      </c>
      <c r="Y599" s="66">
        <v>-4.6054950784309802E-2</v>
      </c>
      <c r="Z599" s="67">
        <v>13.078442533791501</v>
      </c>
      <c r="AA599" s="66">
        <v>2.2897848497450499E-2</v>
      </c>
      <c r="AB599" s="67">
        <v>22.5149730010307</v>
      </c>
      <c r="AC599" s="66">
        <v>7.6279012931991005E-2</v>
      </c>
      <c r="AD599" s="67">
        <v>31.913866553426502</v>
      </c>
      <c r="AE599" s="66">
        <v>0.14419515470581201</v>
      </c>
      <c r="AF599" s="68">
        <v>31.367203082307199</v>
      </c>
      <c r="AG599" s="66">
        <v>8.2006926095346E-4</v>
      </c>
      <c r="AH599" s="67">
        <v>-1.7594988097698701</v>
      </c>
      <c r="AI599" s="66">
        <v>-2.9463134486832101E-2</v>
      </c>
      <c r="AJ599" s="67">
        <v>10.744429032274599</v>
      </c>
      <c r="AK599" s="66">
        <v>1.52612500000047</v>
      </c>
      <c r="AL599" s="66">
        <v>6.3727341974299606E-2</v>
      </c>
      <c r="AM599" s="67">
        <v>56.997639331035302</v>
      </c>
      <c r="AN599" s="11"/>
      <c r="AO599" s="69">
        <v>1.6173791076653302E-2</v>
      </c>
      <c r="AP599" s="69">
        <v>-3.4529292179286103E-2</v>
      </c>
      <c r="AQ599" s="69">
        <v>5.0000083860140897E-2</v>
      </c>
      <c r="AR599" s="69">
        <v>-8.8439065821148702E-2</v>
      </c>
      <c r="AS599" s="70">
        <v>9</v>
      </c>
      <c r="AT599" s="70">
        <v>3</v>
      </c>
      <c r="AU599" s="70">
        <v>7</v>
      </c>
      <c r="AV599" s="71">
        <v>5</v>
      </c>
      <c r="AW599" s="11"/>
      <c r="AX599" s="72">
        <v>8.6638047608866994E-2</v>
      </c>
      <c r="AY599" s="73">
        <v>0.119938720615096</v>
      </c>
      <c r="AZ599" s="73">
        <v>0.61224189528820705</v>
      </c>
      <c r="BA599" s="73">
        <v>0.155977538728621</v>
      </c>
      <c r="BB599" s="64">
        <v>8.9090733639204701E-3</v>
      </c>
      <c r="BC599" s="74">
        <v>-16.415395515767202</v>
      </c>
      <c r="BD599" s="61">
        <v>43847</v>
      </c>
      <c r="BE599" s="61">
        <v>43913</v>
      </c>
      <c r="BF599" s="70"/>
      <c r="BG599" s="61"/>
      <c r="BH599" s="11"/>
    </row>
    <row r="600" spans="1:60" x14ac:dyDescent="0.3">
      <c r="A600" s="11"/>
      <c r="B600" s="56" t="s">
        <v>1989</v>
      </c>
      <c r="C600" s="56" t="s">
        <v>1904</v>
      </c>
      <c r="D600" s="56" t="s">
        <v>1901</v>
      </c>
      <c r="E600" s="57" t="s">
        <v>690</v>
      </c>
      <c r="F600" s="57" t="s">
        <v>1354</v>
      </c>
      <c r="G600" s="58" t="s">
        <v>111</v>
      </c>
      <c r="H600" s="59" t="s">
        <v>178</v>
      </c>
      <c r="I600" s="60" t="s">
        <v>29</v>
      </c>
      <c r="J600" s="60" t="s">
        <v>1905</v>
      </c>
      <c r="K600" s="11"/>
      <c r="L600" s="61">
        <v>44021</v>
      </c>
      <c r="M600" s="62">
        <v>14863.221799999499</v>
      </c>
      <c r="N600" s="63">
        <v>14863.221799999499</v>
      </c>
      <c r="O600" s="63">
        <v>15858.639400005301</v>
      </c>
      <c r="P600" s="64">
        <f t="shared" si="9"/>
        <v>0.93723184096074041</v>
      </c>
      <c r="Q600" s="61">
        <v>43847</v>
      </c>
      <c r="R600" s="65">
        <v>32502268.263999999</v>
      </c>
      <c r="S600" s="65">
        <v>32412618.800531201</v>
      </c>
      <c r="T600" s="11"/>
      <c r="U600" s="66">
        <v>-7.5050542500321197E-3</v>
      </c>
      <c r="V600" s="67">
        <v>2.9117053289155601</v>
      </c>
      <c r="W600" s="66">
        <v>1.6263174908090199E-2</v>
      </c>
      <c r="X600" s="67">
        <v>3.9046960394443899</v>
      </c>
      <c r="Y600" s="66">
        <v>-5.2579123457690002E-2</v>
      </c>
      <c r="Z600" s="67">
        <v>12.4260252664535</v>
      </c>
      <c r="AA600" s="66">
        <v>8.8598058755451296E-3</v>
      </c>
      <c r="AB600" s="67">
        <v>21.111168738861998</v>
      </c>
      <c r="AC600" s="66">
        <v>4.6959522907855003E-2</v>
      </c>
      <c r="AD600" s="67">
        <v>28.981917551020199</v>
      </c>
      <c r="AE600" s="66">
        <v>9.7687509063689504E-2</v>
      </c>
      <c r="AF600" s="68">
        <v>26.716438518080398</v>
      </c>
      <c r="AG600" s="66">
        <v>4.8048329153971303E-4</v>
      </c>
      <c r="AH600" s="67">
        <v>-1.7934574067112401</v>
      </c>
      <c r="AI600" s="66">
        <v>-3.6427832805202301E-2</v>
      </c>
      <c r="AJ600" s="67">
        <v>10.0479592004413</v>
      </c>
      <c r="AK600" s="66">
        <v>1.0746841943112699</v>
      </c>
      <c r="AL600" s="66">
        <v>4.9856963627462399E-2</v>
      </c>
      <c r="AM600" s="67">
        <v>11.8535587621154</v>
      </c>
      <c r="AN600" s="11"/>
      <c r="AO600" s="69">
        <v>1.61354534830025E-2</v>
      </c>
      <c r="AP600" s="69">
        <v>-3.4565673188808398E-2</v>
      </c>
      <c r="AQ600" s="69">
        <v>4.8813031189638402E-2</v>
      </c>
      <c r="AR600" s="69">
        <v>-8.9503973064856801E-2</v>
      </c>
      <c r="AS600" s="70">
        <v>9</v>
      </c>
      <c r="AT600" s="70">
        <v>3</v>
      </c>
      <c r="AU600" s="70">
        <v>7</v>
      </c>
      <c r="AV600" s="71">
        <v>5</v>
      </c>
      <c r="AW600" s="11"/>
      <c r="AX600" s="72">
        <v>8.6635456998192195E-2</v>
      </c>
      <c r="AY600" s="73">
        <v>-3.1783769596472701E-2</v>
      </c>
      <c r="AZ600" s="73">
        <v>0.55969511116291004</v>
      </c>
      <c r="BA600" s="73">
        <v>-4.1132225098408498E-2</v>
      </c>
      <c r="BB600" s="64">
        <v>8.9083106305679408E-3</v>
      </c>
      <c r="BC600" s="74">
        <v>-16.623149272199999</v>
      </c>
      <c r="BD600" s="61">
        <v>43847</v>
      </c>
      <c r="BE600" s="61">
        <v>43913</v>
      </c>
      <c r="BF600" s="70"/>
      <c r="BG600" s="61"/>
      <c r="BH600" s="11"/>
    </row>
    <row r="601" spans="1:60" x14ac:dyDescent="0.3">
      <c r="A601" s="11"/>
      <c r="B601" s="56" t="s">
        <v>1991</v>
      </c>
      <c r="C601" s="56" t="s">
        <v>1907</v>
      </c>
      <c r="D601" s="56" t="s">
        <v>1901</v>
      </c>
      <c r="E601" s="57" t="s">
        <v>0</v>
      </c>
      <c r="F601" s="57" t="s">
        <v>1354</v>
      </c>
      <c r="G601" s="58" t="s">
        <v>111</v>
      </c>
      <c r="H601" s="59" t="s">
        <v>178</v>
      </c>
      <c r="I601" s="60" t="s">
        <v>29</v>
      </c>
      <c r="J601" s="60" t="s">
        <v>1908</v>
      </c>
      <c r="K601" s="11"/>
      <c r="L601" s="61">
        <v>44021</v>
      </c>
      <c r="M601" s="62">
        <v>1744.71429999918</v>
      </c>
      <c r="N601" s="63">
        <v>1744.71429999918</v>
      </c>
      <c r="O601" s="63">
        <v>1858.2013000007701</v>
      </c>
      <c r="P601" s="64">
        <f t="shared" si="9"/>
        <v>0.93892642309444996</v>
      </c>
      <c r="Q601" s="61">
        <v>43847</v>
      </c>
      <c r="R601" s="65">
        <v>8478448.1579999998</v>
      </c>
      <c r="S601" s="65">
        <v>7946862.1581953103</v>
      </c>
      <c r="T601" s="11"/>
      <c r="U601" s="66">
        <v>-7.4947271996279596E-3</v>
      </c>
      <c r="V601" s="67">
        <v>2.9127380339559701</v>
      </c>
      <c r="W601" s="66">
        <v>1.65796625260555E-2</v>
      </c>
      <c r="X601" s="67">
        <v>3.9363448012409199</v>
      </c>
      <c r="Y601" s="66">
        <v>-5.0787330827006399E-2</v>
      </c>
      <c r="Z601" s="67">
        <v>12.605204529521901</v>
      </c>
      <c r="AA601" s="66">
        <v>1.2705527997240999E-2</v>
      </c>
      <c r="AB601" s="67">
        <v>21.4957409510098</v>
      </c>
      <c r="AC601" s="66">
        <v>5.4951984568106099E-2</v>
      </c>
      <c r="AD601" s="67">
        <v>29.781163717038002</v>
      </c>
      <c r="AE601" s="66">
        <v>0.11030147298341</v>
      </c>
      <c r="AF601" s="68">
        <v>27.977834910066999</v>
      </c>
      <c r="AG601" s="66">
        <v>5.7406226005696204E-4</v>
      </c>
      <c r="AH601" s="67">
        <v>-1.78409950985952</v>
      </c>
      <c r="AI601" s="66">
        <v>-3.4515230402576001E-2</v>
      </c>
      <c r="AJ601" s="67">
        <v>10.2392194407003</v>
      </c>
      <c r="AK601" s="66">
        <v>0.57929856798727997</v>
      </c>
      <c r="AL601" s="66">
        <v>4.7471371937717798E-2</v>
      </c>
      <c r="AM601" s="67">
        <v>76.758990652859197</v>
      </c>
      <c r="AN601" s="11"/>
      <c r="AO601" s="69">
        <v>1.6145978908753002E-2</v>
      </c>
      <c r="AP601" s="69">
        <v>-3.4555621354229502E-2</v>
      </c>
      <c r="AQ601" s="69">
        <v>4.91397502537438E-2</v>
      </c>
      <c r="AR601" s="69">
        <v>-8.9210850045637904E-2</v>
      </c>
      <c r="AS601" s="70">
        <v>9</v>
      </c>
      <c r="AT601" s="70">
        <v>3</v>
      </c>
      <c r="AU601" s="70">
        <v>7</v>
      </c>
      <c r="AV601" s="71">
        <v>5</v>
      </c>
      <c r="AW601" s="11"/>
      <c r="AX601" s="72">
        <v>8.6635873383202097E-2</v>
      </c>
      <c r="AY601" s="73">
        <v>9.7898495224342207E-3</v>
      </c>
      <c r="AZ601" s="73">
        <v>0.57409517369069396</v>
      </c>
      <c r="BA601" s="73">
        <v>1.2686401413816399E-2</v>
      </c>
      <c r="BB601" s="64">
        <v>8.9084899192493992E-3</v>
      </c>
      <c r="BC601" s="74">
        <v>-16.566003909276301</v>
      </c>
      <c r="BD601" s="61">
        <v>43847</v>
      </c>
      <c r="BE601" s="61">
        <v>43913</v>
      </c>
      <c r="BF601" s="70"/>
      <c r="BG601" s="61"/>
      <c r="BH601" s="11"/>
    </row>
    <row r="602" spans="1:60" x14ac:dyDescent="0.3">
      <c r="A602" s="11"/>
      <c r="B602" s="56" t="s">
        <v>1994</v>
      </c>
      <c r="C602" s="56" t="s">
        <v>1910</v>
      </c>
      <c r="D602" s="56" t="s">
        <v>1901</v>
      </c>
      <c r="E602" s="57" t="s">
        <v>48</v>
      </c>
      <c r="F602" s="57" t="s">
        <v>1354</v>
      </c>
      <c r="G602" s="58" t="s">
        <v>111</v>
      </c>
      <c r="H602" s="59" t="s">
        <v>178</v>
      </c>
      <c r="I602" s="60" t="s">
        <v>29</v>
      </c>
      <c r="J602" s="60" t="s">
        <v>1911</v>
      </c>
      <c r="K602" s="11"/>
      <c r="L602" s="61">
        <v>44021</v>
      </c>
      <c r="M602" s="62">
        <v>1000</v>
      </c>
      <c r="N602" s="63">
        <v>1000</v>
      </c>
      <c r="O602" s="63">
        <v>1000</v>
      </c>
      <c r="P602" s="64">
        <f t="shared" si="9"/>
        <v>1</v>
      </c>
      <c r="Q602" s="61">
        <v>44021</v>
      </c>
      <c r="R602" s="65">
        <v>0</v>
      </c>
      <c r="S602" s="65">
        <v>0</v>
      </c>
      <c r="T602" s="11"/>
      <c r="U602" s="66">
        <v>0</v>
      </c>
      <c r="V602" s="67">
        <v>3.66221075391877</v>
      </c>
      <c r="W602" s="66">
        <v>0</v>
      </c>
      <c r="X602" s="67">
        <v>2.27837854863537</v>
      </c>
      <c r="Y602" s="66">
        <v>0</v>
      </c>
      <c r="Z602" s="67">
        <v>17.6839376122225</v>
      </c>
      <c r="AA602" s="66">
        <v>0</v>
      </c>
      <c r="AB602" s="67">
        <v>20.225188151293001</v>
      </c>
      <c r="AC602" s="66">
        <v>0</v>
      </c>
      <c r="AD602" s="67">
        <v>24.2859652602347</v>
      </c>
      <c r="AE602" s="66">
        <v>0</v>
      </c>
      <c r="AF602" s="68">
        <v>16.947687611711402</v>
      </c>
      <c r="AG602" s="66">
        <v>0</v>
      </c>
      <c r="AH602" s="67">
        <v>-1.84150573586521</v>
      </c>
      <c r="AI602" s="66">
        <v>0</v>
      </c>
      <c r="AJ602" s="67">
        <v>13.6907424809615</v>
      </c>
      <c r="AK602" s="66">
        <v>0</v>
      </c>
      <c r="AL602" s="66">
        <v>0</v>
      </c>
      <c r="AM602" s="67">
        <v>-72.511081722797798</v>
      </c>
      <c r="AN602" s="11"/>
      <c r="AO602" s="69">
        <v>0</v>
      </c>
      <c r="AP602" s="69">
        <v>0</v>
      </c>
      <c r="AQ602" s="69">
        <v>0</v>
      </c>
      <c r="AR602" s="69">
        <v>0</v>
      </c>
      <c r="AS602" s="70">
        <v>0</v>
      </c>
      <c r="AT602" s="70">
        <v>0</v>
      </c>
      <c r="AU602" s="70">
        <v>7</v>
      </c>
      <c r="AV602" s="71">
        <v>5</v>
      </c>
      <c r="AW602" s="11"/>
      <c r="AX602" s="72">
        <v>0</v>
      </c>
      <c r="AY602" s="73">
        <v>-114.986466212431</v>
      </c>
      <c r="AZ602" s="73">
        <v>0.42543970922542901</v>
      </c>
      <c r="BA602" s="73">
        <v>-15.9635556657158</v>
      </c>
      <c r="BB602" s="64">
        <v>0</v>
      </c>
      <c r="BC602" s="74">
        <v>0</v>
      </c>
      <c r="BD602" s="61">
        <v>43656</v>
      </c>
      <c r="BE602" s="61"/>
      <c r="BF602" s="70"/>
      <c r="BG602" s="61"/>
      <c r="BH602" s="11"/>
    </row>
    <row r="603" spans="1:60" x14ac:dyDescent="0.3">
      <c r="A603" s="11"/>
      <c r="B603" s="56" t="s">
        <v>1998</v>
      </c>
      <c r="C603" s="56" t="s">
        <v>1913</v>
      </c>
      <c r="D603" s="56" t="s">
        <v>1901</v>
      </c>
      <c r="E603" s="57" t="s">
        <v>79</v>
      </c>
      <c r="F603" s="57" t="s">
        <v>1354</v>
      </c>
      <c r="G603" s="58" t="s">
        <v>111</v>
      </c>
      <c r="H603" s="59" t="s">
        <v>178</v>
      </c>
      <c r="I603" s="60" t="s">
        <v>29</v>
      </c>
      <c r="J603" s="60" t="s">
        <v>1914</v>
      </c>
      <c r="K603" s="11"/>
      <c r="L603" s="61">
        <v>44021</v>
      </c>
      <c r="M603" s="62">
        <v>1651.9958999995099</v>
      </c>
      <c r="N603" s="63">
        <v>1651.9958999995099</v>
      </c>
      <c r="O603" s="63">
        <v>1751.1063000001</v>
      </c>
      <c r="P603" s="64">
        <f t="shared" si="9"/>
        <v>0.94340126581659578</v>
      </c>
      <c r="Q603" s="61">
        <v>43847</v>
      </c>
      <c r="R603" s="65">
        <v>2679912.0359999998</v>
      </c>
      <c r="S603" s="65">
        <v>2706461.09936328</v>
      </c>
      <c r="T603" s="11"/>
      <c r="U603" s="66">
        <v>-7.46762305698212E-3</v>
      </c>
      <c r="V603" s="67">
        <v>2.9154484482205598</v>
      </c>
      <c r="W603" s="66">
        <v>1.7413456360372899E-2</v>
      </c>
      <c r="X603" s="67">
        <v>4.0197241846763099</v>
      </c>
      <c r="Y603" s="66">
        <v>-4.6054930741811398E-2</v>
      </c>
      <c r="Z603" s="67">
        <v>13.078444538041399</v>
      </c>
      <c r="AA603" s="66">
        <v>2.2897987406395301E-2</v>
      </c>
      <c r="AB603" s="67">
        <v>22.514986891939799</v>
      </c>
      <c r="AC603" s="66">
        <v>7.6279127039015293E-2</v>
      </c>
      <c r="AD603" s="67">
        <v>31.913877964136201</v>
      </c>
      <c r="AE603" s="66">
        <v>0.144195679000404</v>
      </c>
      <c r="AF603" s="68">
        <v>31.3672555117519</v>
      </c>
      <c r="AG603" s="66">
        <v>8.2004441537719696E-4</v>
      </c>
      <c r="AH603" s="67">
        <v>-1.7595012943274899</v>
      </c>
      <c r="AI603" s="66">
        <v>-2.94630943617449E-2</v>
      </c>
      <c r="AJ603" s="67">
        <v>10.7444330447906</v>
      </c>
      <c r="AK603" s="66">
        <v>0.65199589999974705</v>
      </c>
      <c r="AL603" s="66">
        <v>6.4134901886063703E-2</v>
      </c>
      <c r="AM603" s="67">
        <v>69.427008747705301</v>
      </c>
      <c r="AN603" s="11"/>
      <c r="AO603" s="69">
        <v>1.6173756959688E-2</v>
      </c>
      <c r="AP603" s="69">
        <v>-3.4529253802247702E-2</v>
      </c>
      <c r="AQ603" s="69">
        <v>5.0000075625575797E-2</v>
      </c>
      <c r="AR603" s="69">
        <v>-8.8439138477115195E-2</v>
      </c>
      <c r="AS603" s="70">
        <v>9</v>
      </c>
      <c r="AT603" s="70">
        <v>3</v>
      </c>
      <c r="AU603" s="70">
        <v>7</v>
      </c>
      <c r="AV603" s="71">
        <v>5</v>
      </c>
      <c r="AW603" s="11"/>
      <c r="AX603" s="72">
        <v>8.6637978537473806E-2</v>
      </c>
      <c r="AY603" s="73">
        <v>0.119940964154353</v>
      </c>
      <c r="AZ603" s="73">
        <v>0.61224285141815904</v>
      </c>
      <c r="BA603" s="73">
        <v>0.155980431159151</v>
      </c>
      <c r="BB603" s="64">
        <v>8.9090662472335706E-3</v>
      </c>
      <c r="BC603" s="74">
        <v>-16.415388374734899</v>
      </c>
      <c r="BD603" s="61">
        <v>43847</v>
      </c>
      <c r="BE603" s="61">
        <v>43913</v>
      </c>
      <c r="BF603" s="70"/>
      <c r="BG603" s="61"/>
      <c r="BH603" s="11"/>
    </row>
    <row r="604" spans="1:60" x14ac:dyDescent="0.3">
      <c r="A604" s="11"/>
      <c r="B604" s="56" t="s">
        <v>2003</v>
      </c>
      <c r="C604" s="56" t="s">
        <v>1916</v>
      </c>
      <c r="D604" s="56" t="s">
        <v>1901</v>
      </c>
      <c r="E604" s="57" t="s">
        <v>1360</v>
      </c>
      <c r="F604" s="57" t="s">
        <v>1354</v>
      </c>
      <c r="G604" s="58" t="s">
        <v>111</v>
      </c>
      <c r="H604" s="59" t="s">
        <v>178</v>
      </c>
      <c r="I604" s="60" t="s">
        <v>29</v>
      </c>
      <c r="J604" s="60" t="s">
        <v>1917</v>
      </c>
      <c r="K604" s="11"/>
      <c r="L604" s="61">
        <v>44021</v>
      </c>
      <c r="M604" s="62">
        <v>1602.4833000004301</v>
      </c>
      <c r="N604" s="63">
        <v>1602.4833000004301</v>
      </c>
      <c r="O604" s="63">
        <v>1705.01490000077</v>
      </c>
      <c r="P604" s="64">
        <f t="shared" si="9"/>
        <v>0.93986468974535431</v>
      </c>
      <c r="Q604" s="61">
        <v>43847</v>
      </c>
      <c r="R604" s="65">
        <v>6364530.2350000003</v>
      </c>
      <c r="S604" s="65">
        <v>7100623.0205703098</v>
      </c>
      <c r="T604" s="11"/>
      <c r="U604" s="66">
        <v>-7.4890300838887898E-3</v>
      </c>
      <c r="V604" s="67">
        <v>2.9133077455298899</v>
      </c>
      <c r="W604" s="66">
        <v>1.6754834981838902E-2</v>
      </c>
      <c r="X604" s="67">
        <v>3.9538620468192698</v>
      </c>
      <c r="Y604" s="66">
        <v>-4.97950530362141E-2</v>
      </c>
      <c r="Z604" s="67">
        <v>12.704432308601101</v>
      </c>
      <c r="AA604" s="66">
        <v>1.4838197324934301E-2</v>
      </c>
      <c r="AB604" s="67">
        <v>21.709007883793699</v>
      </c>
      <c r="AC604" s="66">
        <v>5.9396221820861697E-2</v>
      </c>
      <c r="AD604" s="67">
        <v>30.2255874423136</v>
      </c>
      <c r="AE604" s="66">
        <v>0.117336239856813</v>
      </c>
      <c r="AF604" s="68">
        <v>28.681311597407301</v>
      </c>
      <c r="AG604" s="66">
        <v>6.2567074564867696E-4</v>
      </c>
      <c r="AH604" s="67">
        <v>-1.77893866130034</v>
      </c>
      <c r="AI604" s="66">
        <v>-3.3456155545536603E-2</v>
      </c>
      <c r="AJ604" s="67">
        <v>10.3451269264042</v>
      </c>
      <c r="AK604" s="66">
        <v>0.60248330000089501</v>
      </c>
      <c r="AL604" s="66">
        <v>3.6870569283564698E-2</v>
      </c>
      <c r="AM604" s="67">
        <v>32.878182686516098</v>
      </c>
      <c r="AN604" s="11"/>
      <c r="AO604" s="69">
        <v>1.6151807949427201E-2</v>
      </c>
      <c r="AP604" s="69">
        <v>-3.4550091848359402E-2</v>
      </c>
      <c r="AQ604" s="69">
        <v>4.9320384801831103E-2</v>
      </c>
      <c r="AR604" s="69">
        <v>-8.9048802152392498E-2</v>
      </c>
      <c r="AS604" s="70">
        <v>9</v>
      </c>
      <c r="AT604" s="70">
        <v>3</v>
      </c>
      <c r="AU604" s="70">
        <v>7</v>
      </c>
      <c r="AV604" s="71">
        <v>5</v>
      </c>
      <c r="AW604" s="11"/>
      <c r="AX604" s="72">
        <v>8.6636198588676105E-2</v>
      </c>
      <c r="AY604" s="73">
        <v>3.28419375316003E-2</v>
      </c>
      <c r="AZ604" s="73">
        <v>0.58207877205768499</v>
      </c>
      <c r="BA604" s="73">
        <v>4.2590704948224797E-2</v>
      </c>
      <c r="BB604" s="64">
        <v>8.9085988347415001E-3</v>
      </c>
      <c r="BC604" s="74">
        <v>-16.5343833652732</v>
      </c>
      <c r="BD604" s="61">
        <v>43847</v>
      </c>
      <c r="BE604" s="61">
        <v>43913</v>
      </c>
      <c r="BF604" s="70"/>
      <c r="BG604" s="61"/>
      <c r="BH604" s="11"/>
    </row>
    <row r="605" spans="1:60" x14ac:dyDescent="0.3">
      <c r="A605" s="11"/>
      <c r="B605" s="56" t="s">
        <v>2005</v>
      </c>
      <c r="C605" s="56" t="s">
        <v>1919</v>
      </c>
      <c r="D605" s="56" t="s">
        <v>1901</v>
      </c>
      <c r="E605" s="57" t="s">
        <v>1367</v>
      </c>
      <c r="F605" s="57" t="s">
        <v>1354</v>
      </c>
      <c r="G605" s="58" t="s">
        <v>111</v>
      </c>
      <c r="H605" s="59" t="s">
        <v>178</v>
      </c>
      <c r="I605" s="60" t="s">
        <v>29</v>
      </c>
      <c r="J605" s="60" t="s">
        <v>1920</v>
      </c>
      <c r="K605" s="11"/>
      <c r="L605" s="61">
        <v>44021</v>
      </c>
      <c r="M605" s="62">
        <v>2147.9937999993599</v>
      </c>
      <c r="N605" s="63">
        <v>2147.9937999993599</v>
      </c>
      <c r="O605" s="63">
        <v>2289.2349999993999</v>
      </c>
      <c r="P605" s="64">
        <f t="shared" si="9"/>
        <v>0.93830200918644135</v>
      </c>
      <c r="Q605" s="61">
        <v>43847</v>
      </c>
      <c r="R605" s="65">
        <v>2714856.2140000002</v>
      </c>
      <c r="S605" s="65">
        <v>2603909.2195937498</v>
      </c>
      <c r="T605" s="11"/>
      <c r="U605" s="66">
        <v>-7.4985365417887797E-3</v>
      </c>
      <c r="V605" s="67">
        <v>2.9123570997398902</v>
      </c>
      <c r="W605" s="66">
        <v>1.6463057991131801E-2</v>
      </c>
      <c r="X605" s="67">
        <v>3.92468434774855</v>
      </c>
      <c r="Y605" s="66">
        <v>-5.1447549092699801E-2</v>
      </c>
      <c r="Z605" s="67">
        <v>12.5391827029525</v>
      </c>
      <c r="AA605" s="66">
        <v>1.12876124858303E-2</v>
      </c>
      <c r="AB605" s="67">
        <v>21.3539493998687</v>
      </c>
      <c r="AC605" s="66">
        <v>5.2000825146023999E-2</v>
      </c>
      <c r="AD605" s="67">
        <v>29.486047774844302</v>
      </c>
      <c r="AE605" s="66">
        <v>0.105637878974521</v>
      </c>
      <c r="AF605" s="68">
        <v>27.511475509178101</v>
      </c>
      <c r="AG605" s="66">
        <v>5.3949170614941999E-4</v>
      </c>
      <c r="AH605" s="67">
        <v>-1.7875565652502701</v>
      </c>
      <c r="AI605" s="66">
        <v>-3.5220006182498799E-2</v>
      </c>
      <c r="AJ605" s="67">
        <v>10.168741862711601</v>
      </c>
      <c r="AK605" s="66">
        <v>1.1479938000009899</v>
      </c>
      <c r="AL605" s="66">
        <v>5.2290221987277598E-2</v>
      </c>
      <c r="AM605" s="67">
        <v>19.184519331087401</v>
      </c>
      <c r="AN605" s="11"/>
      <c r="AO605" s="69">
        <v>1.6142109971042401E-2</v>
      </c>
      <c r="AP605" s="69">
        <v>-3.4559331023047E-2</v>
      </c>
      <c r="AQ605" s="69">
        <v>4.9019377498552799E-2</v>
      </c>
      <c r="AR605" s="69">
        <v>-8.9318784961505998E-2</v>
      </c>
      <c r="AS605" s="70">
        <v>9</v>
      </c>
      <c r="AT605" s="70">
        <v>3</v>
      </c>
      <c r="AU605" s="70">
        <v>7</v>
      </c>
      <c r="AV605" s="71">
        <v>5</v>
      </c>
      <c r="AW605" s="11"/>
      <c r="AX605" s="72">
        <v>8.6635700277110997E-2</v>
      </c>
      <c r="AY605" s="73">
        <v>-5.5383428294320004E-3</v>
      </c>
      <c r="AZ605" s="73">
        <v>0.56878560524455701</v>
      </c>
      <c r="BA605" s="73">
        <v>-7.1734255752744502E-3</v>
      </c>
      <c r="BB605" s="64">
        <v>8.9084218271182208E-3</v>
      </c>
      <c r="BC605" s="74">
        <v>-16.587047638138799</v>
      </c>
      <c r="BD605" s="61">
        <v>43847</v>
      </c>
      <c r="BE605" s="61">
        <v>43913</v>
      </c>
      <c r="BF605" s="70"/>
      <c r="BG605" s="61"/>
      <c r="BH605" s="11"/>
    </row>
    <row r="606" spans="1:60" x14ac:dyDescent="0.3">
      <c r="A606" s="11"/>
      <c r="B606" s="56" t="s">
        <v>2008</v>
      </c>
      <c r="C606" s="56" t="s">
        <v>1922</v>
      </c>
      <c r="D606" s="56" t="s">
        <v>1901</v>
      </c>
      <c r="E606" s="57" t="s">
        <v>697</v>
      </c>
      <c r="F606" s="57" t="s">
        <v>1354</v>
      </c>
      <c r="G606" s="58" t="s">
        <v>111</v>
      </c>
      <c r="H606" s="59" t="s">
        <v>178</v>
      </c>
      <c r="I606" s="60" t="s">
        <v>29</v>
      </c>
      <c r="J606" s="60" t="s">
        <v>1923</v>
      </c>
      <c r="K606" s="11"/>
      <c r="L606" s="61">
        <v>44021</v>
      </c>
      <c r="M606" s="62">
        <v>1558.91499999911</v>
      </c>
      <c r="N606" s="63">
        <v>1558.91499999911</v>
      </c>
      <c r="O606" s="63">
        <v>1672.7559999991199</v>
      </c>
      <c r="P606" s="64">
        <f t="shared" si="9"/>
        <v>0.93194404922172169</v>
      </c>
      <c r="Q606" s="61">
        <v>43847</v>
      </c>
      <c r="R606" s="65">
        <v>18388906.714000002</v>
      </c>
      <c r="S606" s="65">
        <v>19057864.444625001</v>
      </c>
      <c r="T606" s="11"/>
      <c r="U606" s="66">
        <v>-7.5373341333033698E-3</v>
      </c>
      <c r="V606" s="67">
        <v>2.9084773405884299</v>
      </c>
      <c r="W606" s="66">
        <v>1.52725110037863E-2</v>
      </c>
      <c r="X606" s="67">
        <v>3.8056296490140098</v>
      </c>
      <c r="Y606" s="66">
        <v>-5.8169397137171501E-2</v>
      </c>
      <c r="Z606" s="67">
        <v>11.866997898512601</v>
      </c>
      <c r="AA606" s="66">
        <v>-3.0905876838005501E-3</v>
      </c>
      <c r="AB606" s="67">
        <v>19.9161293829093</v>
      </c>
      <c r="AC606" s="66">
        <v>2.2318582332445699E-2</v>
      </c>
      <c r="AD606" s="67">
        <v>26.5178234934865</v>
      </c>
      <c r="AE606" s="66">
        <v>5.9102716484630897E-2</v>
      </c>
      <c r="AF606" s="68">
        <v>22.8579592601745</v>
      </c>
      <c r="AG606" s="66">
        <v>1.8772988187265599E-4</v>
      </c>
      <c r="AH606" s="67">
        <v>-1.82273274767795</v>
      </c>
      <c r="AI606" s="66">
        <v>-4.2393681936155198E-2</v>
      </c>
      <c r="AJ606" s="67">
        <v>9.45137428735325</v>
      </c>
      <c r="AK606" s="66">
        <v>0.55891499999968797</v>
      </c>
      <c r="AL606" s="66">
        <v>3.4678390855333398E-2</v>
      </c>
      <c r="AM606" s="67">
        <v>28.521352686395399</v>
      </c>
      <c r="AN606" s="11"/>
      <c r="AO606" s="69">
        <v>1.6102404102639401E-2</v>
      </c>
      <c r="AP606" s="69">
        <v>-3.4597079088598499E-2</v>
      </c>
      <c r="AQ606" s="69">
        <v>4.7790321306820302E-2</v>
      </c>
      <c r="AR606" s="69">
        <v>-9.0421259826107395E-2</v>
      </c>
      <c r="AS606" s="70">
        <v>8</v>
      </c>
      <c r="AT606" s="70">
        <v>4</v>
      </c>
      <c r="AU606" s="70">
        <v>7</v>
      </c>
      <c r="AV606" s="71">
        <v>5</v>
      </c>
      <c r="AW606" s="11"/>
      <c r="AX606" s="72">
        <v>8.6635371772717906E-2</v>
      </c>
      <c r="AY606" s="73">
        <v>-0.16100183617095401</v>
      </c>
      <c r="AZ606" s="73">
        <v>0.51493010190642996</v>
      </c>
      <c r="BA606" s="73">
        <v>-0.207478210518275</v>
      </c>
      <c r="BB606" s="64">
        <v>8.9078759524454706E-3</v>
      </c>
      <c r="BC606" s="74">
        <v>-16.8019125323626</v>
      </c>
      <c r="BD606" s="61">
        <v>43847</v>
      </c>
      <c r="BE606" s="61">
        <v>43913</v>
      </c>
      <c r="BF606" s="70"/>
      <c r="BG606" s="61"/>
      <c r="BH606" s="11"/>
    </row>
    <row r="607" spans="1:60" x14ac:dyDescent="0.3">
      <c r="A607" s="11"/>
      <c r="B607" s="56" t="s">
        <v>2011</v>
      </c>
      <c r="C607" s="56" t="s">
        <v>1925</v>
      </c>
      <c r="D607" s="56" t="s">
        <v>1926</v>
      </c>
      <c r="E607" s="57" t="s">
        <v>73</v>
      </c>
      <c r="F607" s="57" t="s">
        <v>1354</v>
      </c>
      <c r="G607" s="58" t="s">
        <v>111</v>
      </c>
      <c r="H607" s="59" t="s">
        <v>186</v>
      </c>
      <c r="I607" s="60" t="s">
        <v>29</v>
      </c>
      <c r="J607" s="60" t="s">
        <v>1927</v>
      </c>
      <c r="K607" s="11"/>
      <c r="L607" s="61">
        <v>44021</v>
      </c>
      <c r="M607" s="62">
        <v>1151.36219999939</v>
      </c>
      <c r="N607" s="63">
        <v>1151.36219999939</v>
      </c>
      <c r="O607" s="63">
        <v>1431.5194000005699</v>
      </c>
      <c r="P607" s="64">
        <f t="shared" si="9"/>
        <v>0.80429381536773559</v>
      </c>
      <c r="Q607" s="61">
        <v>43880</v>
      </c>
      <c r="R607" s="65">
        <v>292782.022</v>
      </c>
      <c r="S607" s="65">
        <v>337133.110459961</v>
      </c>
      <c r="T607" s="11"/>
      <c r="U607" s="66">
        <v>7.6855011502630099E-4</v>
      </c>
      <c r="V607" s="67">
        <v>3.7390657654214001</v>
      </c>
      <c r="W607" s="66">
        <v>1.27809517034621E-2</v>
      </c>
      <c r="X607" s="67">
        <v>3.55647371898158</v>
      </c>
      <c r="Y607" s="66">
        <v>-0.17337146355013799</v>
      </c>
      <c r="Z607" s="67">
        <v>0.34679125720867898</v>
      </c>
      <c r="AA607" s="66">
        <v>-0.180201406221313</v>
      </c>
      <c r="AB607" s="67">
        <v>2.20504752916167</v>
      </c>
      <c r="AC607" s="66">
        <v>-0.15419413446666999</v>
      </c>
      <c r="AD607" s="67">
        <v>8.8665518135676393</v>
      </c>
      <c r="AE607" s="66">
        <v>-9.77182666411682E-2</v>
      </c>
      <c r="AF607" s="68">
        <v>7.1758609475946296</v>
      </c>
      <c r="AG607" s="66">
        <v>2.2863394697196799E-3</v>
      </c>
      <c r="AH607" s="67">
        <v>-1.61287178889324</v>
      </c>
      <c r="AI607" s="66">
        <v>-0.16922360914031701</v>
      </c>
      <c r="AJ607" s="67">
        <v>-3.23161843307025</v>
      </c>
      <c r="AK607" s="66">
        <v>0.15136220000029399</v>
      </c>
      <c r="AL607" s="66">
        <v>1.7298240723903301E-2</v>
      </c>
      <c r="AM607" s="67">
        <v>18.513091895351</v>
      </c>
      <c r="AN607" s="11"/>
      <c r="AO607" s="69">
        <v>1.6424972394815999E-2</v>
      </c>
      <c r="AP607" s="69">
        <v>-3.0499910008984402E-2</v>
      </c>
      <c r="AQ607" s="69">
        <v>1.41723481301597E-2</v>
      </c>
      <c r="AR607" s="69">
        <v>-9.9246161889896004E-2</v>
      </c>
      <c r="AS607" s="70">
        <v>6</v>
      </c>
      <c r="AT607" s="70">
        <v>6</v>
      </c>
      <c r="AU607" s="70">
        <v>7</v>
      </c>
      <c r="AV607" s="71">
        <v>5</v>
      </c>
      <c r="AW607" s="11"/>
      <c r="AX607" s="72">
        <v>9.4901648421364407E-2</v>
      </c>
      <c r="AY607" s="73">
        <v>-2.09546620295805</v>
      </c>
      <c r="AZ607" s="73">
        <v>-0.165989941265934</v>
      </c>
      <c r="BA607" s="73">
        <v>-2.3848805518828202</v>
      </c>
      <c r="BB607" s="64">
        <v>9.7351006426924895E-3</v>
      </c>
      <c r="BC607" s="74">
        <v>-22.763407886785</v>
      </c>
      <c r="BD607" s="61">
        <v>43880</v>
      </c>
      <c r="BE607" s="61">
        <v>43910</v>
      </c>
      <c r="BF607" s="70"/>
      <c r="BG607" s="61"/>
      <c r="BH607" s="11"/>
    </row>
    <row r="608" spans="1:60" x14ac:dyDescent="0.3">
      <c r="A608" s="11"/>
      <c r="B608" s="56" t="s">
        <v>2014</v>
      </c>
      <c r="C608" s="56" t="s">
        <v>1929</v>
      </c>
      <c r="D608" s="56" t="s">
        <v>1926</v>
      </c>
      <c r="E608" s="57" t="s">
        <v>690</v>
      </c>
      <c r="F608" s="57" t="s">
        <v>1354</v>
      </c>
      <c r="G608" s="58" t="s">
        <v>111</v>
      </c>
      <c r="H608" s="59" t="s">
        <v>186</v>
      </c>
      <c r="I608" s="60" t="s">
        <v>29</v>
      </c>
      <c r="J608" s="60" t="s">
        <v>1930</v>
      </c>
      <c r="K608" s="11"/>
      <c r="L608" s="61">
        <v>44021</v>
      </c>
      <c r="M608" s="62">
        <v>940.28610000014305</v>
      </c>
      <c r="N608" s="63">
        <v>940.28610000014305</v>
      </c>
      <c r="O608" s="63">
        <v>1180.67029999942</v>
      </c>
      <c r="P608" s="64">
        <f t="shared" si="9"/>
        <v>0.79640023129285542</v>
      </c>
      <c r="Q608" s="61">
        <v>43880</v>
      </c>
      <c r="R608" s="65">
        <v>592540.61399999994</v>
      </c>
      <c r="S608" s="65">
        <v>729835.986195312</v>
      </c>
      <c r="T608" s="11"/>
      <c r="U608" s="66">
        <v>6.9846656697336595E-4</v>
      </c>
      <c r="V608" s="67">
        <v>3.7320574106161102</v>
      </c>
      <c r="W608" s="66">
        <v>1.06576895977923E-2</v>
      </c>
      <c r="X608" s="67">
        <v>3.3441475084146099</v>
      </c>
      <c r="Y608" s="66">
        <v>-0.18382845405460099</v>
      </c>
      <c r="Z608" s="67">
        <v>-0.698907793237595</v>
      </c>
      <c r="AA608" s="66">
        <v>-0.200950189049763</v>
      </c>
      <c r="AB608" s="67">
        <v>0.130169246316655</v>
      </c>
      <c r="AC608" s="66">
        <v>-0.19643954987725001</v>
      </c>
      <c r="AD608" s="67">
        <v>4.6420102725096504</v>
      </c>
      <c r="AE608" s="66">
        <v>-0.16456938170362301</v>
      </c>
      <c r="AF608" s="68">
        <v>0.49074944134918003</v>
      </c>
      <c r="AG608" s="66">
        <v>1.65531767197535E-3</v>
      </c>
      <c r="AH608" s="67">
        <v>-1.67597396866768</v>
      </c>
      <c r="AI608" s="66">
        <v>-0.18024930449260901</v>
      </c>
      <c r="AJ608" s="67">
        <v>-4.3341879682993696</v>
      </c>
      <c r="AK608" s="66">
        <v>-5.9713900000133401E-2</v>
      </c>
      <c r="AL608" s="66">
        <v>-7.4639964213929497E-3</v>
      </c>
      <c r="AM608" s="67">
        <v>-2.5945181047063701</v>
      </c>
      <c r="AN608" s="11"/>
      <c r="AO608" s="69">
        <v>1.6353909697500099E-2</v>
      </c>
      <c r="AP608" s="69">
        <v>-3.0567707615773501E-2</v>
      </c>
      <c r="AQ608" s="69">
        <v>1.19695953653718E-2</v>
      </c>
      <c r="AR608" s="69">
        <v>-0.101196983116097</v>
      </c>
      <c r="AS608" s="70">
        <v>4</v>
      </c>
      <c r="AT608" s="70">
        <v>8</v>
      </c>
      <c r="AU608" s="70">
        <v>7</v>
      </c>
      <c r="AV608" s="71">
        <v>5</v>
      </c>
      <c r="AW608" s="11"/>
      <c r="AX608" s="72">
        <v>9.4903110299928803E-2</v>
      </c>
      <c r="AY608" s="73">
        <v>-2.2966791992293998</v>
      </c>
      <c r="AZ608" s="73">
        <v>-0.23617773573801101</v>
      </c>
      <c r="BA608" s="73">
        <v>-2.5960734849832101</v>
      </c>
      <c r="BB608" s="64">
        <v>9.7343836992422397E-3</v>
      </c>
      <c r="BC608" s="74">
        <v>-22.9252992981346</v>
      </c>
      <c r="BD608" s="61">
        <v>43880</v>
      </c>
      <c r="BE608" s="61">
        <v>43910</v>
      </c>
      <c r="BF608" s="70"/>
      <c r="BG608" s="61"/>
      <c r="BH608" s="11"/>
    </row>
    <row r="609" spans="1:60" x14ac:dyDescent="0.3">
      <c r="A609" s="11"/>
      <c r="B609" s="56" t="s">
        <v>2019</v>
      </c>
      <c r="C609" s="56" t="s">
        <v>1932</v>
      </c>
      <c r="D609" s="56" t="s">
        <v>1926</v>
      </c>
      <c r="E609" s="57" t="s">
        <v>0</v>
      </c>
      <c r="F609" s="57" t="s">
        <v>1354</v>
      </c>
      <c r="G609" s="58" t="s">
        <v>111</v>
      </c>
      <c r="H609" s="59" t="s">
        <v>186</v>
      </c>
      <c r="I609" s="60" t="s">
        <v>29</v>
      </c>
      <c r="J609" s="60" t="s">
        <v>1933</v>
      </c>
      <c r="K609" s="11"/>
      <c r="L609" s="61">
        <v>44021</v>
      </c>
      <c r="M609" s="62">
        <v>857.06180000025802</v>
      </c>
      <c r="N609" s="63">
        <v>857.06180000025802</v>
      </c>
      <c r="O609" s="63">
        <v>1073.4365999996701</v>
      </c>
      <c r="P609" s="64">
        <f t="shared" si="9"/>
        <v>0.79842796491243306</v>
      </c>
      <c r="Q609" s="61">
        <v>43880</v>
      </c>
      <c r="R609" s="65">
        <v>313050.61599999998</v>
      </c>
      <c r="S609" s="65">
        <v>346037.16384277301</v>
      </c>
      <c r="T609" s="11"/>
      <c r="U609" s="66">
        <v>7.1656414547760505E-4</v>
      </c>
      <c r="V609" s="67">
        <v>3.7338671684665301</v>
      </c>
      <c r="W609" s="66">
        <v>1.1204565736989001E-2</v>
      </c>
      <c r="X609" s="67">
        <v>3.3988351223342801</v>
      </c>
      <c r="Y609" s="66">
        <v>-0.181144913810422</v>
      </c>
      <c r="Z609" s="67">
        <v>-0.43055376881966401</v>
      </c>
      <c r="AA609" s="66">
        <v>-0.19565104771842001</v>
      </c>
      <c r="AB609" s="67">
        <v>0.66008337945095297</v>
      </c>
      <c r="AC609" s="66">
        <v>-0.18575394460465799</v>
      </c>
      <c r="AD609" s="67">
        <v>5.7105707997688997</v>
      </c>
      <c r="AE609" s="66">
        <v>-0.14782279452352701</v>
      </c>
      <c r="AF609" s="68">
        <v>2.1654081593587802</v>
      </c>
      <c r="AG609" s="66">
        <v>1.8181044579250699E-3</v>
      </c>
      <c r="AH609" s="67">
        <v>-1.6596952900727</v>
      </c>
      <c r="AI609" s="66">
        <v>-0.17742040748649701</v>
      </c>
      <c r="AJ609" s="67">
        <v>-4.0512982676882503</v>
      </c>
      <c r="AK609" s="66">
        <v>-0.14293819999962601</v>
      </c>
      <c r="AL609" s="66">
        <v>-1.8593582050925799E-2</v>
      </c>
      <c r="AM609" s="67">
        <v>-10.916948104655599</v>
      </c>
      <c r="AN609" s="11"/>
      <c r="AO609" s="69">
        <v>1.6372241387216501E-2</v>
      </c>
      <c r="AP609" s="69">
        <v>-3.0550201394362399E-2</v>
      </c>
      <c r="AQ609" s="69">
        <v>1.25369915513147E-2</v>
      </c>
      <c r="AR609" s="69">
        <v>-0.100694393065205</v>
      </c>
      <c r="AS609" s="70">
        <v>4</v>
      </c>
      <c r="AT609" s="70">
        <v>8</v>
      </c>
      <c r="AU609" s="70">
        <v>7</v>
      </c>
      <c r="AV609" s="71">
        <v>5</v>
      </c>
      <c r="AW609" s="11"/>
      <c r="AX609" s="72">
        <v>9.4901891964545904E-2</v>
      </c>
      <c r="AY609" s="73">
        <v>-2.2452901134565799</v>
      </c>
      <c r="AZ609" s="73">
        <v>-0.218242374671718</v>
      </c>
      <c r="BA609" s="73">
        <v>-2.54247083956216</v>
      </c>
      <c r="BB609" s="64">
        <v>9.7344813527251994E-3</v>
      </c>
      <c r="BC609" s="74">
        <v>-22.8835964788159</v>
      </c>
      <c r="BD609" s="61">
        <v>43880</v>
      </c>
      <c r="BE609" s="61">
        <v>43910</v>
      </c>
      <c r="BF609" s="70"/>
      <c r="BG609" s="61"/>
      <c r="BH609" s="11"/>
    </row>
    <row r="610" spans="1:60" x14ac:dyDescent="0.3">
      <c r="A610" s="11"/>
      <c r="B610" s="56" t="s">
        <v>2022</v>
      </c>
      <c r="C610" s="56" t="s">
        <v>1935</v>
      </c>
      <c r="D610" s="56" t="s">
        <v>1926</v>
      </c>
      <c r="E610" s="57" t="s">
        <v>48</v>
      </c>
      <c r="F610" s="57" t="s">
        <v>1354</v>
      </c>
      <c r="G610" s="58" t="s">
        <v>111</v>
      </c>
      <c r="H610" s="59" t="s">
        <v>186</v>
      </c>
      <c r="I610" s="60" t="s">
        <v>29</v>
      </c>
      <c r="J610" s="60" t="s">
        <v>1936</v>
      </c>
      <c r="K610" s="11"/>
      <c r="L610" s="61">
        <v>44021</v>
      </c>
      <c r="M610" s="62">
        <v>1000</v>
      </c>
      <c r="N610" s="63">
        <v>1000</v>
      </c>
      <c r="O610" s="63">
        <v>1000</v>
      </c>
      <c r="P610" s="64">
        <f t="shared" si="9"/>
        <v>1</v>
      </c>
      <c r="Q610" s="61">
        <v>44021</v>
      </c>
      <c r="R610" s="65">
        <v>0</v>
      </c>
      <c r="S610" s="65">
        <v>0</v>
      </c>
      <c r="T610" s="11"/>
      <c r="U610" s="66">
        <v>0</v>
      </c>
      <c r="V610" s="67">
        <v>3.66221075391877</v>
      </c>
      <c r="W610" s="66">
        <v>0</v>
      </c>
      <c r="X610" s="67">
        <v>2.27837854863537</v>
      </c>
      <c r="Y610" s="66">
        <v>0</v>
      </c>
      <c r="Z610" s="67">
        <v>17.6839376122225</v>
      </c>
      <c r="AA610" s="66">
        <v>0</v>
      </c>
      <c r="AB610" s="67">
        <v>20.225188151293001</v>
      </c>
      <c r="AC610" s="66">
        <v>0</v>
      </c>
      <c r="AD610" s="67">
        <v>24.2859652602347</v>
      </c>
      <c r="AE610" s="66">
        <v>0</v>
      </c>
      <c r="AF610" s="68">
        <v>16.947687611711402</v>
      </c>
      <c r="AG610" s="66">
        <v>0</v>
      </c>
      <c r="AH610" s="67">
        <v>-1.84150573586521</v>
      </c>
      <c r="AI610" s="66">
        <v>0</v>
      </c>
      <c r="AJ610" s="67">
        <v>13.6907424809615</v>
      </c>
      <c r="AK610" s="66">
        <v>0</v>
      </c>
      <c r="AL610" s="66">
        <v>0</v>
      </c>
      <c r="AM610" s="67">
        <v>3.3768718953069801</v>
      </c>
      <c r="AN610" s="11"/>
      <c r="AO610" s="69">
        <v>0</v>
      </c>
      <c r="AP610" s="69">
        <v>0</v>
      </c>
      <c r="AQ610" s="69">
        <v>0</v>
      </c>
      <c r="AR610" s="69">
        <v>0</v>
      </c>
      <c r="AS610" s="70">
        <v>0</v>
      </c>
      <c r="AT610" s="70">
        <v>0</v>
      </c>
      <c r="AU610" s="70">
        <v>7</v>
      </c>
      <c r="AV610" s="71">
        <v>5</v>
      </c>
      <c r="AW610" s="11"/>
      <c r="AX610" s="72">
        <v>0</v>
      </c>
      <c r="AY610" s="73">
        <v>-114.986466212431</v>
      </c>
      <c r="AZ610" s="73">
        <v>0.42543970922542901</v>
      </c>
      <c r="BA610" s="73">
        <v>-15.9635556657158</v>
      </c>
      <c r="BB610" s="64">
        <v>0</v>
      </c>
      <c r="BC610" s="74">
        <v>0</v>
      </c>
      <c r="BD610" s="61">
        <v>43656</v>
      </c>
      <c r="BE610" s="61"/>
      <c r="BF610" s="70"/>
      <c r="BG610" s="61"/>
      <c r="BH610" s="11"/>
    </row>
    <row r="611" spans="1:60" x14ac:dyDescent="0.3">
      <c r="A611" s="11"/>
      <c r="B611" s="56" t="s">
        <v>2025</v>
      </c>
      <c r="C611" s="56" t="s">
        <v>1938</v>
      </c>
      <c r="D611" s="56" t="s">
        <v>1926</v>
      </c>
      <c r="E611" s="57" t="s">
        <v>79</v>
      </c>
      <c r="F611" s="57" t="s">
        <v>1354</v>
      </c>
      <c r="G611" s="58" t="s">
        <v>111</v>
      </c>
      <c r="H611" s="59" t="s">
        <v>186</v>
      </c>
      <c r="I611" s="60" t="s">
        <v>29</v>
      </c>
      <c r="J611" s="60" t="s">
        <v>1939</v>
      </c>
      <c r="K611" s="11"/>
      <c r="L611" s="61">
        <v>44021</v>
      </c>
      <c r="M611" s="62">
        <v>967.71470000036095</v>
      </c>
      <c r="N611" s="63">
        <v>967.71470000036095</v>
      </c>
      <c r="O611" s="63">
        <v>1203.1851000003501</v>
      </c>
      <c r="P611" s="64">
        <f t="shared" si="9"/>
        <v>0.80429411900137338</v>
      </c>
      <c r="Q611" s="61">
        <v>43880</v>
      </c>
      <c r="R611" s="65">
        <v>197033.16899999999</v>
      </c>
      <c r="S611" s="65">
        <v>185001.37822998001</v>
      </c>
      <c r="T611" s="11"/>
      <c r="U611" s="66">
        <v>7.6848172284371696E-4</v>
      </c>
      <c r="V611" s="67">
        <v>3.73905892620314</v>
      </c>
      <c r="W611" s="66">
        <v>1.27807069511618E-2</v>
      </c>
      <c r="X611" s="67">
        <v>3.55644924375156</v>
      </c>
      <c r="Y611" s="66">
        <v>-0.17337116787704901</v>
      </c>
      <c r="Z611" s="67">
        <v>0.34682082451763602</v>
      </c>
      <c r="AA611" s="66">
        <v>-0.18020118948246799</v>
      </c>
      <c r="AB611" s="67">
        <v>2.2050692030461501</v>
      </c>
      <c r="AC611" s="66">
        <v>-0.154194243940728</v>
      </c>
      <c r="AD611" s="67">
        <v>8.8665408661618095</v>
      </c>
      <c r="AE611" s="66">
        <v>-9.7718737179093296E-2</v>
      </c>
      <c r="AF611" s="68">
        <v>7.1758138938021103</v>
      </c>
      <c r="AG611" s="66">
        <v>2.2862592559249602E-3</v>
      </c>
      <c r="AH611" s="67">
        <v>-1.61287981027272</v>
      </c>
      <c r="AI611" s="66">
        <v>-0.16922323165723399</v>
      </c>
      <c r="AJ611" s="67">
        <v>-3.23158068476187</v>
      </c>
      <c r="AK611" s="66">
        <v>-3.2285299999784897E-2</v>
      </c>
      <c r="AL611" s="66">
        <v>-4.6667506876474397E-3</v>
      </c>
      <c r="AM611" s="67">
        <v>-8.6764176254364394</v>
      </c>
      <c r="AN611" s="11"/>
      <c r="AO611" s="69">
        <v>1.6424977549832E-2</v>
      </c>
      <c r="AP611" s="69">
        <v>-3.0499905286888E-2</v>
      </c>
      <c r="AQ611" s="69">
        <v>1.41724363875255E-2</v>
      </c>
      <c r="AR611" s="69">
        <v>-9.9245671321114101E-2</v>
      </c>
      <c r="AS611" s="70">
        <v>6</v>
      </c>
      <c r="AT611" s="70">
        <v>6</v>
      </c>
      <c r="AU611" s="70">
        <v>7</v>
      </c>
      <c r="AV611" s="71">
        <v>5</v>
      </c>
      <c r="AW611" s="11"/>
      <c r="AX611" s="72">
        <v>9.4901689844991796E-2</v>
      </c>
      <c r="AY611" s="73">
        <v>-2.0954601745761501</v>
      </c>
      <c r="AZ611" s="73">
        <v>-0.16598849290039699</v>
      </c>
      <c r="BA611" s="73">
        <v>-2.3848747037336602</v>
      </c>
      <c r="BB611" s="64">
        <v>9.7351050223551307E-3</v>
      </c>
      <c r="BC611" s="74">
        <v>-22.763396920403501</v>
      </c>
      <c r="BD611" s="61">
        <v>43880</v>
      </c>
      <c r="BE611" s="61">
        <v>43910</v>
      </c>
      <c r="BF611" s="70"/>
      <c r="BG611" s="61"/>
      <c r="BH611" s="11"/>
    </row>
    <row r="612" spans="1:60" x14ac:dyDescent="0.3">
      <c r="A612" s="11"/>
      <c r="B612" s="56" t="s">
        <v>2028</v>
      </c>
      <c r="C612" s="56" t="s">
        <v>1941</v>
      </c>
      <c r="D612" s="56" t="s">
        <v>1926</v>
      </c>
      <c r="E612" s="57" t="s">
        <v>1360</v>
      </c>
      <c r="F612" s="57" t="s">
        <v>1354</v>
      </c>
      <c r="G612" s="58" t="s">
        <v>111</v>
      </c>
      <c r="H612" s="59" t="s">
        <v>186</v>
      </c>
      <c r="I612" s="60" t="s">
        <v>29</v>
      </c>
      <c r="J612" s="60" t="s">
        <v>1942</v>
      </c>
      <c r="K612" s="11"/>
      <c r="L612" s="61">
        <v>44021</v>
      </c>
      <c r="M612" s="62">
        <v>993.76439999975298</v>
      </c>
      <c r="N612" s="63">
        <v>993.76439999975298</v>
      </c>
      <c r="O612" s="63">
        <v>1240.7262999992799</v>
      </c>
      <c r="P612" s="64">
        <f t="shared" si="9"/>
        <v>0.80095376393675999</v>
      </c>
      <c r="Q612" s="61">
        <v>43880</v>
      </c>
      <c r="R612" s="65">
        <v>121637.59</v>
      </c>
      <c r="S612" s="65">
        <v>284308.23894238297</v>
      </c>
      <c r="T612" s="11"/>
      <c r="U612" s="66">
        <v>7.38950038794428E-4</v>
      </c>
      <c r="V612" s="67">
        <v>3.7361057577982102</v>
      </c>
      <c r="W612" s="66">
        <v>1.18844166245253E-2</v>
      </c>
      <c r="X612" s="67">
        <v>3.4668202110879101</v>
      </c>
      <c r="Y612" s="66">
        <v>-0.177799357158656</v>
      </c>
      <c r="Z612" s="67">
        <v>-9.5998103643069002E-2</v>
      </c>
      <c r="AA612" s="66">
        <v>-0.18901916441333</v>
      </c>
      <c r="AB612" s="67">
        <v>1.32327170995995</v>
      </c>
      <c r="AC612" s="66">
        <v>-0.17228037762019099</v>
      </c>
      <c r="AD612" s="67">
        <v>7.0579274982155802</v>
      </c>
      <c r="AE612" s="66">
        <v>-0.126548250445048</v>
      </c>
      <c r="AF612" s="68">
        <v>4.2928625672066101</v>
      </c>
      <c r="AG612" s="66">
        <v>2.0199421014695002E-3</v>
      </c>
      <c r="AH612" s="67">
        <v>-1.63951152571826</v>
      </c>
      <c r="AI612" s="66">
        <v>-0.17389302021823799</v>
      </c>
      <c r="AJ612" s="67">
        <v>-3.69855954086233</v>
      </c>
      <c r="AK612" s="66">
        <v>-6.2355999998544602E-3</v>
      </c>
      <c r="AL612" s="66">
        <v>-7.6083590465714202E-4</v>
      </c>
      <c r="AM612" s="67">
        <v>2.7533118953215299</v>
      </c>
      <c r="AN612" s="11"/>
      <c r="AO612" s="69">
        <v>1.6395008362451301E-2</v>
      </c>
      <c r="AP612" s="69">
        <v>-3.0528461968970098E-2</v>
      </c>
      <c r="AQ612" s="69">
        <v>1.32428816232277E-2</v>
      </c>
      <c r="AR612" s="69">
        <v>-0.10006983334649699</v>
      </c>
      <c r="AS612" s="70">
        <v>6</v>
      </c>
      <c r="AT612" s="70">
        <v>6</v>
      </c>
      <c r="AU612" s="70">
        <v>7</v>
      </c>
      <c r="AV612" s="71">
        <v>5</v>
      </c>
      <c r="AW612" s="11"/>
      <c r="AX612" s="72">
        <v>9.4901303551887403E-2</v>
      </c>
      <c r="AY612" s="73">
        <v>-2.180973747596</v>
      </c>
      <c r="AZ612" s="73">
        <v>-0.195805512415518</v>
      </c>
      <c r="BA612" s="73">
        <v>-2.4750578439670798</v>
      </c>
      <c r="BB612" s="64">
        <v>9.7346982779254205E-3</v>
      </c>
      <c r="BC612" s="74">
        <v>-22.8317720032064</v>
      </c>
      <c r="BD612" s="61">
        <v>43880</v>
      </c>
      <c r="BE612" s="61">
        <v>43910</v>
      </c>
      <c r="BF612" s="70"/>
      <c r="BG612" s="61"/>
      <c r="BH612" s="11"/>
    </row>
    <row r="613" spans="1:60" x14ac:dyDescent="0.3">
      <c r="A613" s="11"/>
      <c r="B613" s="56" t="s">
        <v>2031</v>
      </c>
      <c r="C613" s="56" t="s">
        <v>1944</v>
      </c>
      <c r="D613" s="56" t="s">
        <v>1926</v>
      </c>
      <c r="E613" s="57" t="s">
        <v>1367</v>
      </c>
      <c r="F613" s="57" t="s">
        <v>1354</v>
      </c>
      <c r="G613" s="58" t="s">
        <v>111</v>
      </c>
      <c r="H613" s="59" t="s">
        <v>186</v>
      </c>
      <c r="I613" s="60" t="s">
        <v>29</v>
      </c>
      <c r="J613" s="60" t="s">
        <v>1945</v>
      </c>
      <c r="K613" s="11"/>
      <c r="L613" s="61">
        <v>44021</v>
      </c>
      <c r="M613" s="62">
        <v>1010.14859999996</v>
      </c>
      <c r="N613" s="63">
        <v>1010.14859999996</v>
      </c>
      <c r="O613" s="63">
        <v>1264.05240000039</v>
      </c>
      <c r="P613" s="64">
        <f t="shared" si="9"/>
        <v>0.79913506750167029</v>
      </c>
      <c r="Q613" s="61">
        <v>43880</v>
      </c>
      <c r="R613" s="65">
        <v>26067.969000000001</v>
      </c>
      <c r="S613" s="65">
        <v>25741.235992340102</v>
      </c>
      <c r="T613" s="11"/>
      <c r="U613" s="66">
        <v>7.2289115996682096E-4</v>
      </c>
      <c r="V613" s="67">
        <v>3.7344998699154499</v>
      </c>
      <c r="W613" s="66">
        <v>1.1395043251468499E-2</v>
      </c>
      <c r="X613" s="67">
        <v>3.41788287378222</v>
      </c>
      <c r="Y613" s="66">
        <v>-0.180208469099889</v>
      </c>
      <c r="Z613" s="67">
        <v>-0.336909297766397</v>
      </c>
      <c r="AA613" s="66">
        <v>-0.193797109541192</v>
      </c>
      <c r="AB613" s="67">
        <v>0.84547719717375003</v>
      </c>
      <c r="AC613" s="66">
        <v>-0.181998417520954</v>
      </c>
      <c r="AD613" s="67">
        <v>6.0861235081392797</v>
      </c>
      <c r="AE613" s="66">
        <v>-0.14191015489996101</v>
      </c>
      <c r="AF613" s="68">
        <v>2.75667212171538</v>
      </c>
      <c r="AG613" s="66">
        <v>1.874717831015E-3</v>
      </c>
      <c r="AH613" s="67">
        <v>-1.65403395276371</v>
      </c>
      <c r="AI613" s="66">
        <v>-0.176433113541862</v>
      </c>
      <c r="AJ613" s="67">
        <v>-3.95256887322466</v>
      </c>
      <c r="AK613" s="66">
        <v>1.01486000003206E-2</v>
      </c>
      <c r="AL613" s="66">
        <v>1.22941618610639E-3</v>
      </c>
      <c r="AM613" s="67">
        <v>4.3917318953390296</v>
      </c>
      <c r="AN613" s="11"/>
      <c r="AO613" s="69">
        <v>1.6378525933760098E-2</v>
      </c>
      <c r="AP613" s="69">
        <v>-3.0544129132977101E-2</v>
      </c>
      <c r="AQ613" s="69">
        <v>1.27347209199797E-2</v>
      </c>
      <c r="AR613" s="69">
        <v>-0.10051930548434</v>
      </c>
      <c r="AS613" s="70">
        <v>5</v>
      </c>
      <c r="AT613" s="70">
        <v>7</v>
      </c>
      <c r="AU613" s="70">
        <v>7</v>
      </c>
      <c r="AV613" s="71">
        <v>5</v>
      </c>
      <c r="AW613" s="11"/>
      <c r="AX613" s="72">
        <v>9.49016273331654E-2</v>
      </c>
      <c r="AY613" s="73">
        <v>-2.22731234908133</v>
      </c>
      <c r="AZ613" s="73">
        <v>-0.21196942480992201</v>
      </c>
      <c r="BA613" s="73">
        <v>-2.5236625981269798</v>
      </c>
      <c r="BB613" s="64">
        <v>9.7345316118389695E-3</v>
      </c>
      <c r="BC613" s="74">
        <v>-22.869075680733701</v>
      </c>
      <c r="BD613" s="61">
        <v>43880</v>
      </c>
      <c r="BE613" s="61">
        <v>43910</v>
      </c>
      <c r="BF613" s="70"/>
      <c r="BG613" s="61"/>
      <c r="BH613" s="11"/>
    </row>
    <row r="614" spans="1:60" x14ac:dyDescent="0.3">
      <c r="A614" s="11"/>
      <c r="B614" s="56" t="s">
        <v>2034</v>
      </c>
      <c r="C614" s="56" t="s">
        <v>1947</v>
      </c>
      <c r="D614" s="56" t="s">
        <v>1926</v>
      </c>
      <c r="E614" s="57" t="s">
        <v>697</v>
      </c>
      <c r="F614" s="57" t="s">
        <v>1354</v>
      </c>
      <c r="G614" s="58" t="s">
        <v>111</v>
      </c>
      <c r="H614" s="59" t="s">
        <v>186</v>
      </c>
      <c r="I614" s="60" t="s">
        <v>29</v>
      </c>
      <c r="J614" s="60" t="s">
        <v>1948</v>
      </c>
      <c r="K614" s="11"/>
      <c r="L614" s="61">
        <v>44021</v>
      </c>
      <c r="M614" s="62">
        <v>858.34939999971505</v>
      </c>
      <c r="N614" s="63">
        <v>858.34939999971505</v>
      </c>
      <c r="O614" s="63">
        <v>1085.8717000000199</v>
      </c>
      <c r="P614" s="64">
        <f t="shared" si="9"/>
        <v>0.79047036588180652</v>
      </c>
      <c r="Q614" s="61">
        <v>43672</v>
      </c>
      <c r="R614" s="65">
        <v>344561.57299999997</v>
      </c>
      <c r="S614" s="65">
        <v>397620.96425293002</v>
      </c>
      <c r="T614" s="11"/>
      <c r="U614" s="66">
        <v>6.7278927053848704E-4</v>
      </c>
      <c r="V614" s="67">
        <v>3.7294896809726201</v>
      </c>
      <c r="W614" s="66">
        <v>9.8792579592554795E-3</v>
      </c>
      <c r="X614" s="67">
        <v>3.2663043445609201</v>
      </c>
      <c r="Y614" s="66">
        <v>-0.18763554599368901</v>
      </c>
      <c r="Z614" s="67">
        <v>-1.0796169871464401</v>
      </c>
      <c r="AA614" s="66">
        <v>-0.20843706071988</v>
      </c>
      <c r="AB614" s="67">
        <v>-0.61851792069501199</v>
      </c>
      <c r="AC614" s="66">
        <v>-0.21286924606014501</v>
      </c>
      <c r="AD614" s="67">
        <v>2.99904065422015</v>
      </c>
      <c r="AE614" s="66">
        <v>-0.19138556300837101</v>
      </c>
      <c r="AF614" s="68">
        <v>-2.1908686891256401</v>
      </c>
      <c r="AG614" s="66">
        <v>1.42393985333911E-3</v>
      </c>
      <c r="AH614" s="67">
        <v>-1.6991117505313</v>
      </c>
      <c r="AI614" s="66">
        <v>-0.18426167052530201</v>
      </c>
      <c r="AJ614" s="67">
        <v>-4.7354245715687302</v>
      </c>
      <c r="AK614" s="66">
        <v>-0.141650600000576</v>
      </c>
      <c r="AL614" s="66">
        <v>-1.8414293809655601E-2</v>
      </c>
      <c r="AM614" s="67">
        <v>-10.788188104750599</v>
      </c>
      <c r="AN614" s="11"/>
      <c r="AO614" s="69">
        <v>1.6327720399203799E-2</v>
      </c>
      <c r="AP614" s="69">
        <v>-3.0592623431402899E-2</v>
      </c>
      <c r="AQ614" s="69">
        <v>1.1162088165292501E-2</v>
      </c>
      <c r="AR614" s="69">
        <v>-0.101912650347076</v>
      </c>
      <c r="AS614" s="70">
        <v>3</v>
      </c>
      <c r="AT614" s="70">
        <v>9</v>
      </c>
      <c r="AU614" s="70">
        <v>7</v>
      </c>
      <c r="AV614" s="71">
        <v>5</v>
      </c>
      <c r="AW614" s="11"/>
      <c r="AX614" s="72">
        <v>9.4905755598156297E-2</v>
      </c>
      <c r="AY614" s="73">
        <v>-2.3692765217383598</v>
      </c>
      <c r="AZ614" s="73">
        <v>-0.26152648227298397</v>
      </c>
      <c r="BA614" s="73">
        <v>-2.6713992677832699</v>
      </c>
      <c r="BB614" s="64">
        <v>9.7343392906986993E-3</v>
      </c>
      <c r="BC614" s="74">
        <v>-23.2807430195971</v>
      </c>
      <c r="BD614" s="61">
        <v>43672</v>
      </c>
      <c r="BE614" s="61">
        <v>43910</v>
      </c>
      <c r="BF614" s="70"/>
      <c r="BG614" s="61"/>
      <c r="BH614" s="11"/>
    </row>
    <row r="615" spans="1:60" x14ac:dyDescent="0.3">
      <c r="A615" s="11"/>
      <c r="B615" s="56" t="s">
        <v>2037</v>
      </c>
      <c r="C615" s="56" t="s">
        <v>1950</v>
      </c>
      <c r="D615" s="56" t="s">
        <v>1951</v>
      </c>
      <c r="E615" s="57" t="s">
        <v>73</v>
      </c>
      <c r="F615" s="57" t="s">
        <v>1354</v>
      </c>
      <c r="G615" s="58" t="s">
        <v>215</v>
      </c>
      <c r="H615" s="59" t="s">
        <v>216</v>
      </c>
      <c r="I615" s="60" t="s">
        <v>29</v>
      </c>
      <c r="J615" s="60" t="s">
        <v>1952</v>
      </c>
      <c r="K615" s="11"/>
      <c r="L615" s="61">
        <v>44021</v>
      </c>
      <c r="M615" s="62">
        <v>1442.09259999916</v>
      </c>
      <c r="N615" s="63">
        <v>1442.09259999916</v>
      </c>
      <c r="O615" s="63">
        <v>1444.1543000005199</v>
      </c>
      <c r="P615" s="64">
        <f t="shared" si="9"/>
        <v>0.99857238246539226</v>
      </c>
      <c r="Q615" s="61">
        <v>43984</v>
      </c>
      <c r="R615" s="65">
        <v>629530.93400000001</v>
      </c>
      <c r="S615" s="65">
        <v>586644.54067480494</v>
      </c>
      <c r="T615" s="11"/>
      <c r="U615" s="66">
        <v>-4.9105867856269502E-4</v>
      </c>
      <c r="V615" s="67">
        <v>3.6131048860625001</v>
      </c>
      <c r="W615" s="66">
        <v>4.73772306577303E-4</v>
      </c>
      <c r="X615" s="67">
        <v>2.3257557792930998</v>
      </c>
      <c r="Y615" s="66">
        <v>1.52036341678468E-2</v>
      </c>
      <c r="Z615" s="67">
        <v>19.204301029007201</v>
      </c>
      <c r="AA615" s="66">
        <v>2.92055799618538E-2</v>
      </c>
      <c r="AB615" s="67">
        <v>23.1457461474929</v>
      </c>
      <c r="AC615" s="66">
        <v>6.72546304540447E-2</v>
      </c>
      <c r="AD615" s="67">
        <v>31.011428305646401</v>
      </c>
      <c r="AE615" s="66">
        <v>9.4936683390260401E-2</v>
      </c>
      <c r="AF615" s="68">
        <v>26.441355950752001</v>
      </c>
      <c r="AG615" s="66">
        <v>9.54260012804298E-5</v>
      </c>
      <c r="AH615" s="67">
        <v>-1.83196313573717</v>
      </c>
      <c r="AI615" s="66">
        <v>1.6961073977654499E-2</v>
      </c>
      <c r="AJ615" s="67">
        <v>15.3868498787342</v>
      </c>
      <c r="AK615" s="66">
        <v>0.44209259999857797</v>
      </c>
      <c r="AL615" s="66">
        <v>4.1798004534939502E-2</v>
      </c>
      <c r="AM615" s="67">
        <v>47.835946557286697</v>
      </c>
      <c r="AN615" s="11"/>
      <c r="AO615" s="69">
        <v>4.4281320297159298E-3</v>
      </c>
      <c r="AP615" s="69">
        <v>-5.09151297228527E-3</v>
      </c>
      <c r="AQ615" s="69">
        <v>5.3129747047933103E-3</v>
      </c>
      <c r="AR615" s="69">
        <v>-2.4046346488830698E-3</v>
      </c>
      <c r="AS615" s="70">
        <v>9</v>
      </c>
      <c r="AT615" s="70">
        <v>3</v>
      </c>
      <c r="AU615" s="70">
        <v>7</v>
      </c>
      <c r="AV615" s="71">
        <v>5</v>
      </c>
      <c r="AW615" s="11"/>
      <c r="AX615" s="72">
        <v>9.1719652671054096E-3</v>
      </c>
      <c r="AY615" s="73">
        <v>-1.9776657902014001E-2</v>
      </c>
      <c r="AZ615" s="73">
        <v>0.523823907265069</v>
      </c>
      <c r="BA615" s="73">
        <v>-2.7062021678545999E-2</v>
      </c>
      <c r="BB615" s="64">
        <v>9.4732070492000299E-4</v>
      </c>
      <c r="BC615" s="74">
        <v>-1.15256984311782</v>
      </c>
      <c r="BD615" s="61">
        <v>43753</v>
      </c>
      <c r="BE615" s="61">
        <v>43783</v>
      </c>
      <c r="BF615" s="70">
        <v>57</v>
      </c>
      <c r="BG615" s="61">
        <v>43832</v>
      </c>
      <c r="BH615" s="11"/>
    </row>
    <row r="616" spans="1:60" x14ac:dyDescent="0.3">
      <c r="A616" s="11"/>
      <c r="B616" s="56" t="s">
        <v>2041</v>
      </c>
      <c r="C616" s="56" t="s">
        <v>1954</v>
      </c>
      <c r="D616" s="56" t="s">
        <v>1951</v>
      </c>
      <c r="E616" s="57" t="s">
        <v>690</v>
      </c>
      <c r="F616" s="57" t="s">
        <v>1354</v>
      </c>
      <c r="G616" s="58" t="s">
        <v>215</v>
      </c>
      <c r="H616" s="59" t="s">
        <v>216</v>
      </c>
      <c r="I616" s="60" t="s">
        <v>29</v>
      </c>
      <c r="J616" s="60" t="s">
        <v>1955</v>
      </c>
      <c r="K616" s="11"/>
      <c r="L616" s="61">
        <v>44021</v>
      </c>
      <c r="M616" s="62">
        <v>1391.03749999963</v>
      </c>
      <c r="N616" s="63">
        <v>1391.03749999963</v>
      </c>
      <c r="O616" s="63">
        <v>1393.6179000008899</v>
      </c>
      <c r="P616" s="64">
        <f t="shared" si="9"/>
        <v>0.99814841643375973</v>
      </c>
      <c r="Q616" s="61">
        <v>43984</v>
      </c>
      <c r="R616" s="65">
        <v>17149525.993000001</v>
      </c>
      <c r="S616" s="65">
        <v>12887142.158593699</v>
      </c>
      <c r="T616" s="11"/>
      <c r="U616" s="66">
        <v>-5.0253751305717699E-4</v>
      </c>
      <c r="V616" s="67">
        <v>3.6119570026130501</v>
      </c>
      <c r="W616" s="66">
        <v>1.2941656495968299E-4</v>
      </c>
      <c r="X616" s="67">
        <v>2.2913202051313402</v>
      </c>
      <c r="Y616" s="66">
        <v>1.3085566424706501E-2</v>
      </c>
      <c r="Z616" s="67">
        <v>18.992494254693199</v>
      </c>
      <c r="AA616" s="66">
        <v>2.4886007529857999E-2</v>
      </c>
      <c r="AB616" s="67">
        <v>22.7137889042788</v>
      </c>
      <c r="AC616" s="66">
        <v>5.8320805896073601E-2</v>
      </c>
      <c r="AD616" s="67">
        <v>30.118045849842002</v>
      </c>
      <c r="AE616" s="66">
        <v>8.1194760287034998E-2</v>
      </c>
      <c r="AF616" s="68">
        <v>25.067163640429499</v>
      </c>
      <c r="AG616" s="66">
        <v>-7.8358161772484908E-6</v>
      </c>
      <c r="AH616" s="67">
        <v>-1.84228931748294</v>
      </c>
      <c r="AI616" s="66">
        <v>1.47343331536831E-2</v>
      </c>
      <c r="AJ616" s="67">
        <v>15.1641757963371</v>
      </c>
      <c r="AK616" s="66">
        <v>0.39103749999951098</v>
      </c>
      <c r="AL616" s="66">
        <v>3.76062357663614E-2</v>
      </c>
      <c r="AM616" s="67">
        <v>42.730436557380003</v>
      </c>
      <c r="AN616" s="11"/>
      <c r="AO616" s="69">
        <v>4.4165601084387197E-3</v>
      </c>
      <c r="AP616" s="69">
        <v>-5.1029560172537501E-3</v>
      </c>
      <c r="AQ616" s="69">
        <v>4.9544719040568496E-3</v>
      </c>
      <c r="AR616" s="69">
        <v>-2.7604125507423301E-3</v>
      </c>
      <c r="AS616" s="70">
        <v>7</v>
      </c>
      <c r="AT616" s="70">
        <v>5</v>
      </c>
      <c r="AU616" s="70">
        <v>7</v>
      </c>
      <c r="AV616" s="71">
        <v>5</v>
      </c>
      <c r="AW616" s="11"/>
      <c r="AX616" s="72">
        <v>9.1586020782961006E-3</v>
      </c>
      <c r="AY616" s="73">
        <v>-0.45011914855194801</v>
      </c>
      <c r="AZ616" s="73">
        <v>0.50992152335493302</v>
      </c>
      <c r="BA616" s="73">
        <v>-0.60860446327933504</v>
      </c>
      <c r="BB616" s="64">
        <v>9.4592824964138305E-4</v>
      </c>
      <c r="BC616" s="74">
        <v>-1.18666099564507</v>
      </c>
      <c r="BD616" s="61">
        <v>43753</v>
      </c>
      <c r="BE616" s="61">
        <v>43783</v>
      </c>
      <c r="BF616" s="70">
        <v>58</v>
      </c>
      <c r="BG616" s="61">
        <v>43833</v>
      </c>
      <c r="BH616" s="11"/>
    </row>
    <row r="617" spans="1:60" x14ac:dyDescent="0.3">
      <c r="A617" s="11"/>
      <c r="B617" s="56" t="s">
        <v>2044</v>
      </c>
      <c r="C617" s="56" t="s">
        <v>1957</v>
      </c>
      <c r="D617" s="56" t="s">
        <v>1951</v>
      </c>
      <c r="E617" s="57" t="s">
        <v>0</v>
      </c>
      <c r="F617" s="57" t="s">
        <v>1354</v>
      </c>
      <c r="G617" s="58" t="s">
        <v>215</v>
      </c>
      <c r="H617" s="59" t="s">
        <v>216</v>
      </c>
      <c r="I617" s="60" t="s">
        <v>29</v>
      </c>
      <c r="J617" s="60" t="s">
        <v>1958</v>
      </c>
      <c r="K617" s="11"/>
      <c r="L617" s="61">
        <v>44021</v>
      </c>
      <c r="M617" s="62">
        <v>1000</v>
      </c>
      <c r="N617" s="63">
        <v>1000</v>
      </c>
      <c r="O617" s="63">
        <v>1000</v>
      </c>
      <c r="P617" s="64">
        <f t="shared" si="9"/>
        <v>1</v>
      </c>
      <c r="Q617" s="61">
        <v>44021</v>
      </c>
      <c r="R617" s="65">
        <v>0</v>
      </c>
      <c r="S617" s="65">
        <v>0</v>
      </c>
      <c r="T617" s="11"/>
      <c r="U617" s="66">
        <v>0</v>
      </c>
      <c r="V617" s="67">
        <v>3.66221075391877</v>
      </c>
      <c r="W617" s="66">
        <v>0</v>
      </c>
      <c r="X617" s="67">
        <v>2.27837854863537</v>
      </c>
      <c r="Y617" s="66">
        <v>0</v>
      </c>
      <c r="Z617" s="67">
        <v>17.6839376122225</v>
      </c>
      <c r="AA617" s="66">
        <v>0</v>
      </c>
      <c r="AB617" s="67">
        <v>20.225188151293001</v>
      </c>
      <c r="AC617" s="66">
        <v>0</v>
      </c>
      <c r="AD617" s="67">
        <v>24.2859652602347</v>
      </c>
      <c r="AE617" s="66">
        <v>0</v>
      </c>
      <c r="AF617" s="68">
        <v>16.947687611711402</v>
      </c>
      <c r="AG617" s="66">
        <v>0</v>
      </c>
      <c r="AH617" s="67">
        <v>-1.84150573586521</v>
      </c>
      <c r="AI617" s="66">
        <v>0</v>
      </c>
      <c r="AJ617" s="67">
        <v>13.6907424809615</v>
      </c>
      <c r="AK617" s="66">
        <v>0</v>
      </c>
      <c r="AL617" s="66">
        <v>0</v>
      </c>
      <c r="AM617" s="67">
        <v>3.62668655743619</v>
      </c>
      <c r="AN617" s="11"/>
      <c r="AO617" s="69">
        <v>0</v>
      </c>
      <c r="AP617" s="69">
        <v>0</v>
      </c>
      <c r="AQ617" s="69">
        <v>0</v>
      </c>
      <c r="AR617" s="69">
        <v>0</v>
      </c>
      <c r="AS617" s="70">
        <v>0</v>
      </c>
      <c r="AT617" s="70">
        <v>0</v>
      </c>
      <c r="AU617" s="70">
        <v>7</v>
      </c>
      <c r="AV617" s="71">
        <v>5</v>
      </c>
      <c r="AW617" s="11"/>
      <c r="AX617" s="72">
        <v>0</v>
      </c>
      <c r="AY617" s="73">
        <v>-114.986466212431</v>
      </c>
      <c r="AZ617" s="73">
        <v>0.42543970922542901</v>
      </c>
      <c r="BA617" s="73">
        <v>-15.9635556657158</v>
      </c>
      <c r="BB617" s="64">
        <v>0</v>
      </c>
      <c r="BC617" s="74">
        <v>0</v>
      </c>
      <c r="BD617" s="61">
        <v>43656</v>
      </c>
      <c r="BE617" s="61"/>
      <c r="BF617" s="70"/>
      <c r="BG617" s="61"/>
      <c r="BH617" s="11"/>
    </row>
    <row r="618" spans="1:60" x14ac:dyDescent="0.3">
      <c r="A618" s="11"/>
      <c r="B618" s="56" t="s">
        <v>2047</v>
      </c>
      <c r="C618" s="56" t="s">
        <v>1960</v>
      </c>
      <c r="D618" s="56" t="s">
        <v>1951</v>
      </c>
      <c r="E618" s="57" t="s">
        <v>48</v>
      </c>
      <c r="F618" s="57" t="s">
        <v>1354</v>
      </c>
      <c r="G618" s="58" t="s">
        <v>215</v>
      </c>
      <c r="H618" s="59" t="s">
        <v>216</v>
      </c>
      <c r="I618" s="60" t="s">
        <v>29</v>
      </c>
      <c r="J618" s="60" t="s">
        <v>1961</v>
      </c>
      <c r="K618" s="11"/>
      <c r="L618" s="61">
        <v>44021</v>
      </c>
      <c r="M618" s="62">
        <v>1000</v>
      </c>
      <c r="N618" s="63">
        <v>1000</v>
      </c>
      <c r="O618" s="63">
        <v>1000</v>
      </c>
      <c r="P618" s="64">
        <f t="shared" si="9"/>
        <v>1</v>
      </c>
      <c r="Q618" s="61">
        <v>44021</v>
      </c>
      <c r="R618" s="65">
        <v>0</v>
      </c>
      <c r="S618" s="65">
        <v>0</v>
      </c>
      <c r="T618" s="11"/>
      <c r="U618" s="66">
        <v>0</v>
      </c>
      <c r="V618" s="67">
        <v>3.66221075391877</v>
      </c>
      <c r="W618" s="66">
        <v>0</v>
      </c>
      <c r="X618" s="67">
        <v>2.27837854863537</v>
      </c>
      <c r="Y618" s="66">
        <v>0</v>
      </c>
      <c r="Z618" s="67">
        <v>17.6839376122225</v>
      </c>
      <c r="AA618" s="66">
        <v>0</v>
      </c>
      <c r="AB618" s="67">
        <v>20.225188151293001</v>
      </c>
      <c r="AC618" s="66">
        <v>0</v>
      </c>
      <c r="AD618" s="67">
        <v>24.2859652602347</v>
      </c>
      <c r="AE618" s="66">
        <v>0</v>
      </c>
      <c r="AF618" s="68">
        <v>16.947687611711402</v>
      </c>
      <c r="AG618" s="66">
        <v>0</v>
      </c>
      <c r="AH618" s="67">
        <v>-1.84150573586521</v>
      </c>
      <c r="AI618" s="66">
        <v>0</v>
      </c>
      <c r="AJ618" s="67">
        <v>13.6907424809615</v>
      </c>
      <c r="AK618" s="66">
        <v>0</v>
      </c>
      <c r="AL618" s="66">
        <v>0</v>
      </c>
      <c r="AM618" s="67">
        <v>3.62668655743619</v>
      </c>
      <c r="AN618" s="11"/>
      <c r="AO618" s="69">
        <v>0</v>
      </c>
      <c r="AP618" s="69">
        <v>0</v>
      </c>
      <c r="AQ618" s="69">
        <v>0</v>
      </c>
      <c r="AR618" s="69">
        <v>0</v>
      </c>
      <c r="AS618" s="70">
        <v>0</v>
      </c>
      <c r="AT618" s="70">
        <v>0</v>
      </c>
      <c r="AU618" s="70">
        <v>7</v>
      </c>
      <c r="AV618" s="71">
        <v>5</v>
      </c>
      <c r="AW618" s="11"/>
      <c r="AX618" s="72">
        <v>0</v>
      </c>
      <c r="AY618" s="73">
        <v>-114.986466212431</v>
      </c>
      <c r="AZ618" s="73">
        <v>0.42543970922542901</v>
      </c>
      <c r="BA618" s="73">
        <v>-15.9635556657158</v>
      </c>
      <c r="BB618" s="64">
        <v>0</v>
      </c>
      <c r="BC618" s="74">
        <v>0</v>
      </c>
      <c r="BD618" s="61">
        <v>43656</v>
      </c>
      <c r="BE618" s="61"/>
      <c r="BF618" s="70"/>
      <c r="BG618" s="61"/>
      <c r="BH618" s="11"/>
    </row>
    <row r="619" spans="1:60" x14ac:dyDescent="0.3">
      <c r="A619" s="11"/>
      <c r="B619" s="56" t="s">
        <v>2050</v>
      </c>
      <c r="C619" s="56" t="s">
        <v>1963</v>
      </c>
      <c r="D619" s="56" t="s">
        <v>1951</v>
      </c>
      <c r="E619" s="57" t="s">
        <v>1360</v>
      </c>
      <c r="F619" s="57" t="s">
        <v>1354</v>
      </c>
      <c r="G619" s="58" t="s">
        <v>215</v>
      </c>
      <c r="H619" s="59" t="s">
        <v>216</v>
      </c>
      <c r="I619" s="60" t="s">
        <v>29</v>
      </c>
      <c r="J619" s="60" t="s">
        <v>1964</v>
      </c>
      <c r="K619" s="11"/>
      <c r="L619" s="61">
        <v>44021</v>
      </c>
      <c r="M619" s="62">
        <v>1418.9335999991699</v>
      </c>
      <c r="N619" s="63">
        <v>1418.9335999991699</v>
      </c>
      <c r="O619" s="63">
        <v>1421.23520000093</v>
      </c>
      <c r="P619" s="64">
        <f t="shared" si="9"/>
        <v>0.99838056360990879</v>
      </c>
      <c r="Q619" s="61">
        <v>43984</v>
      </c>
      <c r="R619" s="65">
        <v>14305273.436000001</v>
      </c>
      <c r="S619" s="65">
        <v>12204988.561734401</v>
      </c>
      <c r="T619" s="11"/>
      <c r="U619" s="66">
        <v>-4.9625323572399804E-4</v>
      </c>
      <c r="V619" s="67">
        <v>3.6125854303463698</v>
      </c>
      <c r="W619" s="66">
        <v>3.1794538699614301E-4</v>
      </c>
      <c r="X619" s="67">
        <v>2.3101730873349902</v>
      </c>
      <c r="Y619" s="66">
        <v>1.4245345779272601E-2</v>
      </c>
      <c r="Z619" s="67">
        <v>19.108472190156998</v>
      </c>
      <c r="AA619" s="66">
        <v>2.7249967311945501E-2</v>
      </c>
      <c r="AB619" s="67">
        <v>22.9501848825021</v>
      </c>
      <c r="AC619" s="66">
        <v>6.3204986970958998E-2</v>
      </c>
      <c r="AD619" s="67">
        <v>30.606463957345099</v>
      </c>
      <c r="AE619" s="66">
        <v>8.8699560026725494E-2</v>
      </c>
      <c r="AF619" s="68">
        <v>25.817643614398499</v>
      </c>
      <c r="AG619" s="66">
        <v>4.8771396905067397E-5</v>
      </c>
      <c r="AH619" s="67">
        <v>-1.83662859617471</v>
      </c>
      <c r="AI619" s="66">
        <v>1.59536531609774E-2</v>
      </c>
      <c r="AJ619" s="67">
        <v>15.2861077970592</v>
      </c>
      <c r="AK619" s="66">
        <v>0.41893359999987301</v>
      </c>
      <c r="AL619" s="66">
        <v>3.9913196334964603E-2</v>
      </c>
      <c r="AM619" s="67">
        <v>45.520046557416201</v>
      </c>
      <c r="AN619" s="11"/>
      <c r="AO619" s="69">
        <v>4.4228809674677896E-3</v>
      </c>
      <c r="AP619" s="69">
        <v>-5.0967402457899897E-3</v>
      </c>
      <c r="AQ619" s="69">
        <v>5.1506478866940597E-3</v>
      </c>
      <c r="AR619" s="69">
        <v>-2.5654884293544499E-3</v>
      </c>
      <c r="AS619" s="70">
        <v>9</v>
      </c>
      <c r="AT619" s="70">
        <v>3</v>
      </c>
      <c r="AU619" s="70">
        <v>7</v>
      </c>
      <c r="AV619" s="71">
        <v>5</v>
      </c>
      <c r="AW619" s="11"/>
      <c r="AX619" s="72">
        <v>9.16565990801246E-3</v>
      </c>
      <c r="AY619" s="73">
        <v>-0.21445466549789699</v>
      </c>
      <c r="AZ619" s="73">
        <v>0.51753008972536896</v>
      </c>
      <c r="BA619" s="73">
        <v>-0.29187689772607001</v>
      </c>
      <c r="BB619" s="64">
        <v>9.4666386497124202E-4</v>
      </c>
      <c r="BC619" s="74">
        <v>-1.16799191249447</v>
      </c>
      <c r="BD619" s="61">
        <v>43753</v>
      </c>
      <c r="BE619" s="61">
        <v>43783</v>
      </c>
      <c r="BF619" s="70">
        <v>58</v>
      </c>
      <c r="BG619" s="61">
        <v>43833</v>
      </c>
      <c r="BH619" s="11"/>
    </row>
    <row r="620" spans="1:60" x14ac:dyDescent="0.3">
      <c r="A620" s="11"/>
      <c r="B620" s="56" t="s">
        <v>2053</v>
      </c>
      <c r="C620" s="56" t="s">
        <v>1966</v>
      </c>
      <c r="D620" s="56" t="s">
        <v>1951</v>
      </c>
      <c r="E620" s="57" t="s">
        <v>1364</v>
      </c>
      <c r="F620" s="57" t="s">
        <v>1354</v>
      </c>
      <c r="G620" s="58" t="s">
        <v>215</v>
      </c>
      <c r="H620" s="59" t="s">
        <v>216</v>
      </c>
      <c r="I620" s="60" t="s">
        <v>29</v>
      </c>
      <c r="J620" s="60" t="s">
        <v>1</v>
      </c>
      <c r="K620" s="11"/>
      <c r="L620" s="61">
        <v>44021</v>
      </c>
      <c r="M620" s="62">
        <v>1142.2360999994</v>
      </c>
      <c r="N620" s="63">
        <v>1142.2360999994</v>
      </c>
      <c r="O620" s="63">
        <v>1143.3725000005199</v>
      </c>
      <c r="P620" s="64">
        <f t="shared" si="9"/>
        <v>0.99900609818661945</v>
      </c>
      <c r="Q620" s="61">
        <v>43984</v>
      </c>
      <c r="R620" s="65">
        <v>124758.916</v>
      </c>
      <c r="S620" s="65">
        <v>122806.833222168</v>
      </c>
      <c r="T620" s="11"/>
      <c r="U620" s="66">
        <v>-4.7926825754984699E-4</v>
      </c>
      <c r="V620" s="67">
        <v>3.6142839281637902</v>
      </c>
      <c r="W620" s="66">
        <v>8.2608037700992998E-4</v>
      </c>
      <c r="X620" s="67">
        <v>2.3609865863363702</v>
      </c>
      <c r="Y620" s="66">
        <v>1.7376530537148899E-2</v>
      </c>
      <c r="Z620" s="67">
        <v>19.421590665937401</v>
      </c>
      <c r="AA620" s="66">
        <v>3.3645631287072299E-2</v>
      </c>
      <c r="AB620" s="67">
        <v>23.5897512800002</v>
      </c>
      <c r="AC620" s="66">
        <v>7.6477938082462102E-2</v>
      </c>
      <c r="AD620" s="67">
        <v>31.933759068488101</v>
      </c>
      <c r="AE620" s="66">
        <v>0.109184509079641</v>
      </c>
      <c r="AF620" s="68">
        <v>27.8661385196901</v>
      </c>
      <c r="AG620" s="66">
        <v>2.0113722530368201E-4</v>
      </c>
      <c r="AH620" s="67">
        <v>-1.82139201333484</v>
      </c>
      <c r="AI620" s="66">
        <v>1.9245389625211801E-2</v>
      </c>
      <c r="AJ620" s="67">
        <v>15.6152814434899</v>
      </c>
      <c r="AK620" s="66">
        <v>0.14223609999869999</v>
      </c>
      <c r="AL620" s="66">
        <v>3.5563484243539299E-2</v>
      </c>
      <c r="AM620" s="67">
        <v>18.519730762025599</v>
      </c>
      <c r="AN620" s="11"/>
      <c r="AO620" s="69">
        <v>4.4399048347258897E-3</v>
      </c>
      <c r="AP620" s="69">
        <v>-5.0797696339941502E-3</v>
      </c>
      <c r="AQ620" s="69">
        <v>5.6801396494847696E-3</v>
      </c>
      <c r="AR620" s="69">
        <v>-2.0403938951858401E-3</v>
      </c>
      <c r="AS620" s="70">
        <v>9</v>
      </c>
      <c r="AT620" s="70">
        <v>3</v>
      </c>
      <c r="AU620" s="70">
        <v>7</v>
      </c>
      <c r="AV620" s="71">
        <v>5</v>
      </c>
      <c r="AW620" s="11"/>
      <c r="AX620" s="72">
        <v>9.1879623470140399E-3</v>
      </c>
      <c r="AY620" s="73">
        <v>0.421202107329464</v>
      </c>
      <c r="AZ620" s="73">
        <v>0.53811171453799</v>
      </c>
      <c r="BA620" s="73">
        <v>0.58339769294616395</v>
      </c>
      <c r="BB620" s="64">
        <v>9.4898578272932402E-4</v>
      </c>
      <c r="BC620" s="74">
        <v>-1.11762168379209</v>
      </c>
      <c r="BD620" s="61">
        <v>43753</v>
      </c>
      <c r="BE620" s="61">
        <v>43783</v>
      </c>
      <c r="BF620" s="70">
        <v>53</v>
      </c>
      <c r="BG620" s="61">
        <v>43826</v>
      </c>
      <c r="BH620" s="11"/>
    </row>
    <row r="621" spans="1:60" x14ac:dyDescent="0.3">
      <c r="A621" s="11"/>
      <c r="B621" s="56" t="s">
        <v>2056</v>
      </c>
      <c r="C621" s="56" t="s">
        <v>1968</v>
      </c>
      <c r="D621" s="56" t="s">
        <v>1951</v>
      </c>
      <c r="E621" s="57" t="s">
        <v>1367</v>
      </c>
      <c r="F621" s="57" t="s">
        <v>1354</v>
      </c>
      <c r="G621" s="58" t="s">
        <v>215</v>
      </c>
      <c r="H621" s="59" t="s">
        <v>216</v>
      </c>
      <c r="I621" s="60" t="s">
        <v>29</v>
      </c>
      <c r="J621" s="60" t="s">
        <v>1969</v>
      </c>
      <c r="K621" s="11"/>
      <c r="L621" s="61">
        <v>44021</v>
      </c>
      <c r="M621" s="62">
        <v>1397.58520000055</v>
      </c>
      <c r="N621" s="63">
        <v>1397.58520000055</v>
      </c>
      <c r="O621" s="63">
        <v>1400.0932999998299</v>
      </c>
      <c r="P621" s="64">
        <f t="shared" si="9"/>
        <v>0.99820861938323668</v>
      </c>
      <c r="Q621" s="61">
        <v>43984</v>
      </c>
      <c r="R621" s="65">
        <v>138506.20600000001</v>
      </c>
      <c r="S621" s="65">
        <v>169959.23647509801</v>
      </c>
      <c r="T621" s="11"/>
      <c r="U621" s="66">
        <v>-5.0089910018868999E-4</v>
      </c>
      <c r="V621" s="67">
        <v>3.6121208438999002</v>
      </c>
      <c r="W621" s="66">
        <v>1.7826777730078899E-4</v>
      </c>
      <c r="X621" s="67">
        <v>2.2962053263654498</v>
      </c>
      <c r="Y621" s="66">
        <v>1.33871337202436E-2</v>
      </c>
      <c r="Z621" s="67">
        <v>19.0226509842614</v>
      </c>
      <c r="AA621" s="66">
        <v>2.5501624999378698E-2</v>
      </c>
      <c r="AB621" s="67">
        <v>22.775350651238099</v>
      </c>
      <c r="AC621" s="66">
        <v>5.95925529323722E-2</v>
      </c>
      <c r="AD621" s="67">
        <v>30.2452205534792</v>
      </c>
      <c r="AE621" s="66">
        <v>8.3147904808429304E-2</v>
      </c>
      <c r="AF621" s="68">
        <v>25.262478092568902</v>
      </c>
      <c r="AG621" s="66">
        <v>6.72593341732863E-6</v>
      </c>
      <c r="AH621" s="67">
        <v>-1.8408331425234801</v>
      </c>
      <c r="AI621" s="66">
        <v>1.50514786746498E-2</v>
      </c>
      <c r="AJ621" s="67">
        <v>15.1958903484337</v>
      </c>
      <c r="AK621" s="66">
        <v>0.39758520000032099</v>
      </c>
      <c r="AL621" s="66">
        <v>3.8151385486344197E-2</v>
      </c>
      <c r="AM621" s="67">
        <v>43.385206557461103</v>
      </c>
      <c r="AN621" s="11"/>
      <c r="AO621" s="69">
        <v>4.4182137044117597E-3</v>
      </c>
      <c r="AP621" s="69">
        <v>-5.1013438524023496E-3</v>
      </c>
      <c r="AQ621" s="69">
        <v>5.0055335632350796E-3</v>
      </c>
      <c r="AR621" s="69">
        <v>-2.7094436336483302E-3</v>
      </c>
      <c r="AS621" s="70">
        <v>8</v>
      </c>
      <c r="AT621" s="70">
        <v>4</v>
      </c>
      <c r="AU621" s="70">
        <v>7</v>
      </c>
      <c r="AV621" s="71">
        <v>5</v>
      </c>
      <c r="AW621" s="11"/>
      <c r="AX621" s="72">
        <v>9.1603650264823998E-3</v>
      </c>
      <c r="AY621" s="73">
        <v>-0.38873593198877598</v>
      </c>
      <c r="AZ621" s="73">
        <v>0.51190245612906404</v>
      </c>
      <c r="BA621" s="73">
        <v>-0.52651204914218397</v>
      </c>
      <c r="BB621" s="64">
        <v>9.46112055132744E-4</v>
      </c>
      <c r="BC621" s="74">
        <v>-1.1817868303605801</v>
      </c>
      <c r="BD621" s="61">
        <v>43753</v>
      </c>
      <c r="BE621" s="61">
        <v>43783</v>
      </c>
      <c r="BF621" s="70">
        <v>58</v>
      </c>
      <c r="BG621" s="61">
        <v>43833</v>
      </c>
      <c r="BH621" s="11"/>
    </row>
    <row r="622" spans="1:60" x14ac:dyDescent="0.3">
      <c r="A622" s="11"/>
      <c r="B622" s="56" t="s">
        <v>2059</v>
      </c>
      <c r="C622" s="56" t="s">
        <v>1971</v>
      </c>
      <c r="D622" s="56" t="s">
        <v>1951</v>
      </c>
      <c r="E622" s="57" t="s">
        <v>697</v>
      </c>
      <c r="F622" s="57" t="s">
        <v>1354</v>
      </c>
      <c r="G622" s="58" t="s">
        <v>215</v>
      </c>
      <c r="H622" s="59" t="s">
        <v>216</v>
      </c>
      <c r="I622" s="60" t="s">
        <v>29</v>
      </c>
      <c r="J622" s="60" t="s">
        <v>1972</v>
      </c>
      <c r="K622" s="11"/>
      <c r="L622" s="61">
        <v>44021</v>
      </c>
      <c r="M622" s="62">
        <v>1331.13319999911</v>
      </c>
      <c r="N622" s="63">
        <v>1331.13319999911</v>
      </c>
      <c r="O622" s="63">
        <v>1334.29040000029</v>
      </c>
      <c r="P622" s="64">
        <f t="shared" si="9"/>
        <v>0.99763379845858202</v>
      </c>
      <c r="Q622" s="61">
        <v>43984</v>
      </c>
      <c r="R622" s="65">
        <v>56103709.582999997</v>
      </c>
      <c r="S622" s="65">
        <v>36667397.271062501</v>
      </c>
      <c r="T622" s="11"/>
      <c r="U622" s="66">
        <v>-5.1643576807691705E-4</v>
      </c>
      <c r="V622" s="67">
        <v>3.6105671771110801</v>
      </c>
      <c r="W622" s="66">
        <v>-2.8876822307211098E-4</v>
      </c>
      <c r="X622" s="67">
        <v>2.2495017263281598</v>
      </c>
      <c r="Y622" s="66">
        <v>1.05196641034127E-2</v>
      </c>
      <c r="Z622" s="67">
        <v>18.7359040225565</v>
      </c>
      <c r="AA622" s="66">
        <v>1.9665861891553501E-2</v>
      </c>
      <c r="AB622" s="67">
        <v>22.191774340462899</v>
      </c>
      <c r="AC622" s="66">
        <v>4.7574152327797499E-2</v>
      </c>
      <c r="AD622" s="67">
        <v>29.043380493007099</v>
      </c>
      <c r="AE622" s="66">
        <v>6.4742674807348494E-2</v>
      </c>
      <c r="AF622" s="68">
        <v>23.421955092460799</v>
      </c>
      <c r="AG622" s="66">
        <v>-1.3317704633664099E-4</v>
      </c>
      <c r="AH622" s="67">
        <v>-1.8548234404988799</v>
      </c>
      <c r="AI622" s="66">
        <v>1.2037479196806099E-2</v>
      </c>
      <c r="AJ622" s="67">
        <v>14.894490400649399</v>
      </c>
      <c r="AK622" s="66">
        <v>0.33113319999945801</v>
      </c>
      <c r="AL622" s="66">
        <v>3.25100415102497E-2</v>
      </c>
      <c r="AM622" s="67">
        <v>36.740006557374699</v>
      </c>
      <c r="AN622" s="11"/>
      <c r="AO622" s="69">
        <v>4.4024837934557599E-3</v>
      </c>
      <c r="AP622" s="69">
        <v>-5.1168776808481198E-3</v>
      </c>
      <c r="AQ622" s="69">
        <v>4.5191513872850902E-3</v>
      </c>
      <c r="AR622" s="69">
        <v>-3.1922824373396001E-3</v>
      </c>
      <c r="AS622" s="70">
        <v>7</v>
      </c>
      <c r="AT622" s="70">
        <v>5</v>
      </c>
      <c r="AU622" s="70">
        <v>7</v>
      </c>
      <c r="AV622" s="71">
        <v>5</v>
      </c>
      <c r="AW622" s="11"/>
      <c r="AX622" s="72">
        <v>9.1455080623836695E-3</v>
      </c>
      <c r="AY622" s="73">
        <v>-0.97158243957346702</v>
      </c>
      <c r="AZ622" s="73">
        <v>0.49311534548496599</v>
      </c>
      <c r="BA622" s="73">
        <v>-1.2943694451532799</v>
      </c>
      <c r="BB622" s="64">
        <v>9.4456131390302305E-4</v>
      </c>
      <c r="BC622" s="74">
        <v>-1.2280940520577099</v>
      </c>
      <c r="BD622" s="61">
        <v>43753</v>
      </c>
      <c r="BE622" s="61">
        <v>43783</v>
      </c>
      <c r="BF622" s="70">
        <v>67</v>
      </c>
      <c r="BG622" s="61">
        <v>43846</v>
      </c>
      <c r="BH622" s="11"/>
    </row>
    <row r="623" spans="1:60" x14ac:dyDescent="0.3">
      <c r="A623" s="11"/>
      <c r="B623" s="56" t="s">
        <v>2063</v>
      </c>
      <c r="C623" s="56" t="s">
        <v>1974</v>
      </c>
      <c r="D623" s="56" t="s">
        <v>1975</v>
      </c>
      <c r="E623" s="57" t="s">
        <v>73</v>
      </c>
      <c r="F623" s="57" t="s">
        <v>1354</v>
      </c>
      <c r="G623" s="58" t="s">
        <v>36</v>
      </c>
      <c r="H623" s="59" t="s">
        <v>37</v>
      </c>
      <c r="I623" s="60" t="s">
        <v>29</v>
      </c>
      <c r="J623" s="60" t="s">
        <v>1976</v>
      </c>
      <c r="K623" s="11"/>
      <c r="L623" s="61">
        <v>44021</v>
      </c>
      <c r="M623" s="62">
        <v>2623.5513000003998</v>
      </c>
      <c r="N623" s="63">
        <v>2623.5513000003998</v>
      </c>
      <c r="O623" s="63">
        <v>3474.31549999863</v>
      </c>
      <c r="P623" s="64">
        <f t="shared" si="9"/>
        <v>0.75512753519403586</v>
      </c>
      <c r="Q623" s="61">
        <v>43756</v>
      </c>
      <c r="R623" s="65">
        <v>657510.49300000002</v>
      </c>
      <c r="S623" s="65">
        <v>1043642.07361328</v>
      </c>
      <c r="T623" s="11"/>
      <c r="U623" s="66">
        <v>-3.64844810183058E-2</v>
      </c>
      <c r="V623" s="67">
        <v>1.3762652088189499E-2</v>
      </c>
      <c r="W623" s="66">
        <v>-2.2591243057831899E-2</v>
      </c>
      <c r="X623" s="67">
        <v>1.9254242852184699E-2</v>
      </c>
      <c r="Y623" s="66">
        <v>-0.189283880504372</v>
      </c>
      <c r="Z623" s="67">
        <v>-1.2444504382146999</v>
      </c>
      <c r="AA623" s="66">
        <v>-0.225828505908721</v>
      </c>
      <c r="AB623" s="67">
        <v>-2.3576624395791401</v>
      </c>
      <c r="AC623" s="66">
        <v>-0.29138209175667701</v>
      </c>
      <c r="AD623" s="67">
        <v>-4.8522439154330597</v>
      </c>
      <c r="AE623" s="66">
        <v>-0.247624147617898</v>
      </c>
      <c r="AF623" s="68">
        <v>-7.8147271500783999</v>
      </c>
      <c r="AG623" s="66">
        <v>1.7499169747679798E-2</v>
      </c>
      <c r="AH623" s="67">
        <v>-9.1588761097227703E-2</v>
      </c>
      <c r="AI623" s="66">
        <v>-0.15081526937225101</v>
      </c>
      <c r="AJ623" s="67">
        <v>-1.39078445626365</v>
      </c>
      <c r="AK623" s="66">
        <v>0.48120306227821902</v>
      </c>
      <c r="AL623" s="66">
        <v>2.47578756134317E-2</v>
      </c>
      <c r="AM623" s="67">
        <v>-76.402297100168695</v>
      </c>
      <c r="AN623" s="11"/>
      <c r="AO623" s="69">
        <v>8.2667813416337596E-2</v>
      </c>
      <c r="AP623" s="69">
        <v>-0.134903185795411</v>
      </c>
      <c r="AQ623" s="69">
        <v>0.13008673408155999</v>
      </c>
      <c r="AR623" s="69">
        <v>-0.14079049987689399</v>
      </c>
      <c r="AS623" s="70">
        <v>5</v>
      </c>
      <c r="AT623" s="70">
        <v>7</v>
      </c>
      <c r="AU623" s="70">
        <v>4</v>
      </c>
      <c r="AV623" s="71">
        <v>8</v>
      </c>
      <c r="AW623" s="11"/>
      <c r="AX623" s="72">
        <v>0.333348615620635</v>
      </c>
      <c r="AY623" s="73">
        <v>-0.39956124332593401</v>
      </c>
      <c r="AZ623" s="73">
        <v>-1.1730596967026901</v>
      </c>
      <c r="BA623" s="73">
        <v>-0.53716096727566798</v>
      </c>
      <c r="BB623" s="64">
        <v>3.3923802092576803E-2</v>
      </c>
      <c r="BC623" s="74">
        <v>-44.206509167037403</v>
      </c>
      <c r="BD623" s="61">
        <v>43756</v>
      </c>
      <c r="BE623" s="61">
        <v>43908</v>
      </c>
      <c r="BF623" s="70"/>
      <c r="BG623" s="61"/>
      <c r="BH623" s="11"/>
    </row>
    <row r="624" spans="1:60" x14ac:dyDescent="0.3">
      <c r="A624" s="11"/>
      <c r="B624" s="56" t="s">
        <v>2066</v>
      </c>
      <c r="C624" s="56" t="s">
        <v>1978</v>
      </c>
      <c r="D624" s="56" t="s">
        <v>1975</v>
      </c>
      <c r="E624" s="57" t="s">
        <v>690</v>
      </c>
      <c r="F624" s="57" t="s">
        <v>1354</v>
      </c>
      <c r="G624" s="58" t="s">
        <v>36</v>
      </c>
      <c r="H624" s="59" t="s">
        <v>37</v>
      </c>
      <c r="I624" s="60" t="s">
        <v>29</v>
      </c>
      <c r="J624" s="60" t="s">
        <v>1979</v>
      </c>
      <c r="K624" s="11"/>
      <c r="L624" s="61">
        <v>44021</v>
      </c>
      <c r="M624" s="62">
        <v>861.67059999983803</v>
      </c>
      <c r="N624" s="63">
        <v>861.67059999983803</v>
      </c>
      <c r="O624" s="63">
        <v>1151.39189999923</v>
      </c>
      <c r="P624" s="64">
        <f t="shared" si="9"/>
        <v>0.74837299098631349</v>
      </c>
      <c r="Q624" s="61">
        <v>43756</v>
      </c>
      <c r="R624" s="65">
        <v>2173786.9879999999</v>
      </c>
      <c r="S624" s="65">
        <v>2579346.6261445298</v>
      </c>
      <c r="T624" s="11"/>
      <c r="U624" s="66">
        <v>-3.65171023768198E-2</v>
      </c>
      <c r="V624" s="67">
        <v>1.05005162367888E-2</v>
      </c>
      <c r="W624" s="66">
        <v>-2.35842423317081E-2</v>
      </c>
      <c r="X624" s="67">
        <v>-8.0045684535434702E-2</v>
      </c>
      <c r="Y624" s="66">
        <v>-0.19426753736566801</v>
      </c>
      <c r="Z624" s="67">
        <v>-1.7428161243442399</v>
      </c>
      <c r="AA624" s="66">
        <v>-0.235381507686689</v>
      </c>
      <c r="AB624" s="67">
        <v>-3.3129626173758902</v>
      </c>
      <c r="AC624" s="66">
        <v>-0.30875152672349898</v>
      </c>
      <c r="AD624" s="67">
        <v>-6.5891874121152796</v>
      </c>
      <c r="AE624" s="66">
        <v>-0.27516010827006498</v>
      </c>
      <c r="AF624" s="68">
        <v>-10.5683232152951</v>
      </c>
      <c r="AG624" s="66">
        <v>1.71890390574845E-2</v>
      </c>
      <c r="AH624" s="67">
        <v>-0.122601830116764</v>
      </c>
      <c r="AI624" s="66">
        <v>-0.15629277062093</v>
      </c>
      <c r="AJ624" s="67">
        <v>-1.93853458113153</v>
      </c>
      <c r="AK624" s="66">
        <v>-0.50438254207547295</v>
      </c>
      <c r="AL624" s="66">
        <v>-4.2757501012601999E-2</v>
      </c>
      <c r="AM624" s="67">
        <v>-174.96085753547999</v>
      </c>
      <c r="AN624" s="11"/>
      <c r="AO624" s="69">
        <v>8.2631034920341295E-2</v>
      </c>
      <c r="AP624" s="69">
        <v>-0.13499110859091201</v>
      </c>
      <c r="AQ624" s="69">
        <v>0.12893896826426501</v>
      </c>
      <c r="AR624" s="69">
        <v>-0.14169242148462199</v>
      </c>
      <c r="AS624" s="70">
        <v>5</v>
      </c>
      <c r="AT624" s="70">
        <v>7</v>
      </c>
      <c r="AU624" s="70">
        <v>4</v>
      </c>
      <c r="AV624" s="71">
        <v>8</v>
      </c>
      <c r="AW624" s="11"/>
      <c r="AX624" s="72">
        <v>0.33339969695487498</v>
      </c>
      <c r="AY624" s="73">
        <v>-0.43024790776098598</v>
      </c>
      <c r="AZ624" s="73">
        <v>-1.5690238111546899</v>
      </c>
      <c r="BA624" s="73">
        <v>-0.57764197381857196</v>
      </c>
      <c r="BB624" s="64">
        <v>3.39270578065771E-2</v>
      </c>
      <c r="BC624" s="74">
        <v>-44.493477850570301</v>
      </c>
      <c r="BD624" s="61">
        <v>43756</v>
      </c>
      <c r="BE624" s="61">
        <v>43908</v>
      </c>
      <c r="BF624" s="70"/>
      <c r="BG624" s="61"/>
      <c r="BH624" s="11"/>
    </row>
    <row r="625" spans="1:60" x14ac:dyDescent="0.3">
      <c r="A625" s="11"/>
      <c r="B625" s="56" t="s">
        <v>2073</v>
      </c>
      <c r="C625" s="56" t="s">
        <v>1981</v>
      </c>
      <c r="D625" s="56" t="s">
        <v>1975</v>
      </c>
      <c r="E625" s="57" t="s">
        <v>0</v>
      </c>
      <c r="F625" s="57" t="s">
        <v>1354</v>
      </c>
      <c r="G625" s="58" t="s">
        <v>36</v>
      </c>
      <c r="H625" s="59" t="s">
        <v>37</v>
      </c>
      <c r="I625" s="60" t="s">
        <v>29</v>
      </c>
      <c r="J625" s="60" t="s">
        <v>1982</v>
      </c>
      <c r="K625" s="11"/>
      <c r="L625" s="61">
        <v>44021</v>
      </c>
      <c r="M625" s="62">
        <v>701.16390000004299</v>
      </c>
      <c r="N625" s="63">
        <v>701.16390000004299</v>
      </c>
      <c r="O625" s="63">
        <v>938.68510000035201</v>
      </c>
      <c r="P625" s="64">
        <f t="shared" si="9"/>
        <v>0.74696391793134886</v>
      </c>
      <c r="Q625" s="61">
        <v>43756</v>
      </c>
      <c r="R625" s="65">
        <v>2357200.139</v>
      </c>
      <c r="S625" s="65">
        <v>2931022.07066797</v>
      </c>
      <c r="T625" s="11"/>
      <c r="U625" s="66">
        <v>-3.6523969967674902E-2</v>
      </c>
      <c r="V625" s="67">
        <v>9.8137571512779704E-3</v>
      </c>
      <c r="W625" s="66">
        <v>-2.3792455275724898E-2</v>
      </c>
      <c r="X625" s="67">
        <v>-0.10086697893712</v>
      </c>
      <c r="Y625" s="66">
        <v>-0.19530916374526</v>
      </c>
      <c r="Z625" s="67">
        <v>-1.8469787623034799</v>
      </c>
      <c r="AA625" s="66">
        <v>-0.237370031079918</v>
      </c>
      <c r="AB625" s="67">
        <v>-3.5118149566987999</v>
      </c>
      <c r="AC625" s="66">
        <v>-0.31233948326815197</v>
      </c>
      <c r="AD625" s="67">
        <v>-6.9479830665804903</v>
      </c>
      <c r="AE625" s="66">
        <v>-0.28080531386251101</v>
      </c>
      <c r="AF625" s="68">
        <v>-11.132843774539699</v>
      </c>
      <c r="AG625" s="66">
        <v>1.7124016460002198E-2</v>
      </c>
      <c r="AH625" s="67">
        <v>-0.129104089864995</v>
      </c>
      <c r="AI625" s="66">
        <v>-0.157437213102676</v>
      </c>
      <c r="AJ625" s="67">
        <v>-2.0529788293060802</v>
      </c>
      <c r="AK625" s="66">
        <v>-0.47748034488700802</v>
      </c>
      <c r="AL625" s="66">
        <v>-6.3753518466037398E-2</v>
      </c>
      <c r="AM625" s="67">
        <v>-28.918900634540499</v>
      </c>
      <c r="AN625" s="11"/>
      <c r="AO625" s="69">
        <v>8.2623317897814602E-2</v>
      </c>
      <c r="AP625" s="69">
        <v>-0.13500955873227199</v>
      </c>
      <c r="AQ625" s="69">
        <v>0.128698703638365</v>
      </c>
      <c r="AR625" s="69">
        <v>-0.141881498362636</v>
      </c>
      <c r="AS625" s="70">
        <v>5</v>
      </c>
      <c r="AT625" s="70">
        <v>7</v>
      </c>
      <c r="AU625" s="70">
        <v>4</v>
      </c>
      <c r="AV625" s="71">
        <v>8</v>
      </c>
      <c r="AW625" s="11"/>
      <c r="AX625" s="72">
        <v>0.33341059540805901</v>
      </c>
      <c r="AY625" s="73">
        <v>-0.43663498607474999</v>
      </c>
      <c r="AZ625" s="73">
        <v>-1.6515447549936699</v>
      </c>
      <c r="BA625" s="73">
        <v>-0.58605256783812398</v>
      </c>
      <c r="BB625" s="64">
        <v>3.3927758935678898E-2</v>
      </c>
      <c r="BC625" s="74">
        <v>-44.5534823126509</v>
      </c>
      <c r="BD625" s="61">
        <v>43756</v>
      </c>
      <c r="BE625" s="61">
        <v>43908</v>
      </c>
      <c r="BF625" s="70"/>
      <c r="BG625" s="61"/>
      <c r="BH625" s="11"/>
    </row>
    <row r="626" spans="1:60" x14ac:dyDescent="0.3">
      <c r="A626" s="11"/>
      <c r="B626" s="56" t="s">
        <v>2075</v>
      </c>
      <c r="C626" s="56" t="s">
        <v>1984</v>
      </c>
      <c r="D626" s="56" t="s">
        <v>1975</v>
      </c>
      <c r="E626" s="57" t="s">
        <v>79</v>
      </c>
      <c r="F626" s="57" t="s">
        <v>1354</v>
      </c>
      <c r="G626" s="58" t="s">
        <v>36</v>
      </c>
      <c r="H626" s="59" t="s">
        <v>37</v>
      </c>
      <c r="I626" s="60" t="s">
        <v>29</v>
      </c>
      <c r="J626" s="60" t="s">
        <v>1985</v>
      </c>
      <c r="K626" s="11"/>
      <c r="L626" s="61">
        <v>44021</v>
      </c>
      <c r="M626" s="62">
        <v>730.18230000045196</v>
      </c>
      <c r="N626" s="63">
        <v>730.18230000045196</v>
      </c>
      <c r="O626" s="63">
        <v>966.96530000027303</v>
      </c>
      <c r="P626" s="64">
        <f t="shared" si="9"/>
        <v>0.75512771761328534</v>
      </c>
      <c r="Q626" s="61">
        <v>43756</v>
      </c>
      <c r="R626" s="65">
        <v>263043.14500000002</v>
      </c>
      <c r="S626" s="65">
        <v>372658.34960156202</v>
      </c>
      <c r="T626" s="11"/>
      <c r="U626" s="66">
        <v>-3.64845003769005E-2</v>
      </c>
      <c r="V626" s="67">
        <v>1.37607162287168E-2</v>
      </c>
      <c r="W626" s="66">
        <v>-2.2591376266973402E-2</v>
      </c>
      <c r="X626" s="67">
        <v>1.9240921938035199E-2</v>
      </c>
      <c r="Y626" s="66">
        <v>-0.18928401117591401</v>
      </c>
      <c r="Z626" s="67">
        <v>-1.2444635053689099</v>
      </c>
      <c r="AA626" s="66">
        <v>-0.22582809086452499</v>
      </c>
      <c r="AB626" s="67">
        <v>-2.3576209351594999</v>
      </c>
      <c r="AC626" s="66">
        <v>-0.29138214594888301</v>
      </c>
      <c r="AD626" s="67">
        <v>-4.8522493346536102</v>
      </c>
      <c r="AE626" s="66">
        <v>-0.247624271227396</v>
      </c>
      <c r="AF626" s="68">
        <v>-7.8147395110281703</v>
      </c>
      <c r="AG626" s="66">
        <v>1.74989820588962E-2</v>
      </c>
      <c r="AH626" s="67">
        <v>-9.1607529975590296E-2</v>
      </c>
      <c r="AI626" s="66">
        <v>-0.150815339377004</v>
      </c>
      <c r="AJ626" s="67">
        <v>-1.3907914567389501</v>
      </c>
      <c r="AK626" s="66">
        <v>-0.26981769999925698</v>
      </c>
      <c r="AL626" s="66">
        <v>-3.8192191223060903E-2</v>
      </c>
      <c r="AM626" s="67">
        <v>-22.7543512521952</v>
      </c>
      <c r="AN626" s="11"/>
      <c r="AO626" s="69">
        <v>8.2667847198608799E-2</v>
      </c>
      <c r="AP626" s="69">
        <v>-0.134903132323379</v>
      </c>
      <c r="AQ626" s="69">
        <v>0.13008671421819601</v>
      </c>
      <c r="AR626" s="69">
        <v>-0.14079026733539601</v>
      </c>
      <c r="AS626" s="70">
        <v>5</v>
      </c>
      <c r="AT626" s="70">
        <v>7</v>
      </c>
      <c r="AU626" s="70">
        <v>4</v>
      </c>
      <c r="AV626" s="71">
        <v>8</v>
      </c>
      <c r="AW626" s="11"/>
      <c r="AX626" s="72">
        <v>0.33334862750663902</v>
      </c>
      <c r="AY626" s="73">
        <v>-0.399560545243276</v>
      </c>
      <c r="AZ626" s="73">
        <v>-1.17305011025019</v>
      </c>
      <c r="BA626" s="73">
        <v>-0.53716015803365702</v>
      </c>
      <c r="BB626" s="64">
        <v>3.3923804544210699E-2</v>
      </c>
      <c r="BC626" s="74">
        <v>-44.2064880715334</v>
      </c>
      <c r="BD626" s="61">
        <v>43756</v>
      </c>
      <c r="BE626" s="61">
        <v>43908</v>
      </c>
      <c r="BF626" s="70"/>
      <c r="BG626" s="61"/>
      <c r="BH626" s="11"/>
    </row>
    <row r="627" spans="1:60" x14ac:dyDescent="0.3">
      <c r="A627" s="11"/>
      <c r="B627" s="56" t="s">
        <v>2083</v>
      </c>
      <c r="C627" s="56" t="s">
        <v>1987</v>
      </c>
      <c r="D627" s="56" t="s">
        <v>1975</v>
      </c>
      <c r="E627" s="57" t="s">
        <v>1360</v>
      </c>
      <c r="F627" s="57" t="s">
        <v>1354</v>
      </c>
      <c r="G627" s="58" t="s">
        <v>36</v>
      </c>
      <c r="H627" s="59" t="s">
        <v>37</v>
      </c>
      <c r="I627" s="60" t="s">
        <v>29</v>
      </c>
      <c r="J627" s="60" t="s">
        <v>1988</v>
      </c>
      <c r="K627" s="11"/>
      <c r="L627" s="61">
        <v>44021</v>
      </c>
      <c r="M627" s="62">
        <v>2479.7395999990399</v>
      </c>
      <c r="N627" s="63">
        <v>2479.7395999990399</v>
      </c>
      <c r="O627" s="63">
        <v>3290.77560000122</v>
      </c>
      <c r="P627" s="64">
        <f t="shared" si="9"/>
        <v>0.75354259950089597</v>
      </c>
      <c r="Q627" s="61">
        <v>43756</v>
      </c>
      <c r="R627" s="65">
        <v>2981031.5669999998</v>
      </c>
      <c r="S627" s="65">
        <v>4418960.60128906</v>
      </c>
      <c r="T627" s="11"/>
      <c r="U627" s="66">
        <v>-3.6492146063210398E-2</v>
      </c>
      <c r="V627" s="67">
        <v>1.29961475977325E-2</v>
      </c>
      <c r="W627" s="66">
        <v>-2.2823487075584101E-2</v>
      </c>
      <c r="X627" s="67">
        <v>-3.97015892303898E-3</v>
      </c>
      <c r="Y627" s="66">
        <v>-0.190452130015765</v>
      </c>
      <c r="Z627" s="67">
        <v>-1.36127538935398</v>
      </c>
      <c r="AA627" s="66">
        <v>-0.228073098321038</v>
      </c>
      <c r="AB627" s="67">
        <v>-2.5821216808108098</v>
      </c>
      <c r="AC627" s="66">
        <v>-0.29548282918491198</v>
      </c>
      <c r="AD627" s="67">
        <v>-5.2623176582565101</v>
      </c>
      <c r="AE627" s="66">
        <v>-0.25415618490660602</v>
      </c>
      <c r="AF627" s="68">
        <v>-8.4679308789491206</v>
      </c>
      <c r="AG627" s="66">
        <v>1.7426572656404501E-2</v>
      </c>
      <c r="AH627" s="67">
        <v>-9.8848470224766102E-2</v>
      </c>
      <c r="AI627" s="66">
        <v>-0.152099418850412</v>
      </c>
      <c r="AJ627" s="67">
        <v>-1.5191994040797001</v>
      </c>
      <c r="AK627" s="66">
        <v>1.36653163335723E-2</v>
      </c>
      <c r="AL627" s="66">
        <v>1.04909146648424E-3</v>
      </c>
      <c r="AM627" s="67">
        <v>-41.472337080980701</v>
      </c>
      <c r="AN627" s="11"/>
      <c r="AO627" s="69">
        <v>8.2659222276561195E-2</v>
      </c>
      <c r="AP627" s="69">
        <v>-0.13492374093766599</v>
      </c>
      <c r="AQ627" s="69">
        <v>0.12981815045539399</v>
      </c>
      <c r="AR627" s="69">
        <v>-0.14100142466035301</v>
      </c>
      <c r="AS627" s="70">
        <v>5</v>
      </c>
      <c r="AT627" s="70">
        <v>7</v>
      </c>
      <c r="AU627" s="70">
        <v>4</v>
      </c>
      <c r="AV627" s="71">
        <v>8</v>
      </c>
      <c r="AW627" s="11"/>
      <c r="AX627" s="72">
        <v>0.33336052126425803</v>
      </c>
      <c r="AY627" s="73">
        <v>-0.40677118380608601</v>
      </c>
      <c r="AZ627" s="73">
        <v>-1.2660192596304101</v>
      </c>
      <c r="BA627" s="73">
        <v>-0.54668279544512199</v>
      </c>
      <c r="BB627" s="64">
        <v>3.39245595210741E-2</v>
      </c>
      <c r="BC627" s="74">
        <v>-44.273751148546602</v>
      </c>
      <c r="BD627" s="61">
        <v>43756</v>
      </c>
      <c r="BE627" s="61">
        <v>43908</v>
      </c>
      <c r="BF627" s="70"/>
      <c r="BG627" s="61"/>
      <c r="BH627" s="11"/>
    </row>
    <row r="628" spans="1:60" x14ac:dyDescent="0.3">
      <c r="A628" s="11"/>
      <c r="B628" s="56" t="s">
        <v>2086</v>
      </c>
      <c r="C628" s="56" t="s">
        <v>1990</v>
      </c>
      <c r="D628" s="56" t="s">
        <v>1975</v>
      </c>
      <c r="E628" s="57" t="s">
        <v>1364</v>
      </c>
      <c r="F628" s="57" t="s">
        <v>1354</v>
      </c>
      <c r="G628" s="58" t="s">
        <v>36</v>
      </c>
      <c r="H628" s="59" t="s">
        <v>37</v>
      </c>
      <c r="I628" s="60" t="s">
        <v>29</v>
      </c>
      <c r="J628" s="60" t="s">
        <v>1</v>
      </c>
      <c r="K628" s="11"/>
      <c r="L628" s="61">
        <v>44021</v>
      </c>
      <c r="M628" s="62">
        <v>888.70069999992802</v>
      </c>
      <c r="N628" s="63">
        <v>888.70069999992802</v>
      </c>
      <c r="O628" s="63">
        <v>1164.1656999997799</v>
      </c>
      <c r="P628" s="64">
        <f t="shared" si="9"/>
        <v>0.76337990373715359</v>
      </c>
      <c r="Q628" s="61">
        <v>43756</v>
      </c>
      <c r="R628" s="65">
        <v>447133.87800000003</v>
      </c>
      <c r="S628" s="65">
        <v>2951344.0127343698</v>
      </c>
      <c r="T628" s="11"/>
      <c r="U628" s="66">
        <v>-3.6445052094677501E-2</v>
      </c>
      <c r="V628" s="67">
        <v>1.7705544451018799E-2</v>
      </c>
      <c r="W628" s="66">
        <v>-2.1388917488366101E-2</v>
      </c>
      <c r="X628" s="67">
        <v>0.13948679979876</v>
      </c>
      <c r="Y628" s="66">
        <v>-0.183214337181998</v>
      </c>
      <c r="Z628" s="67">
        <v>-0.63749610597733397</v>
      </c>
      <c r="AA628" s="66">
        <v>-0.21411213665589501</v>
      </c>
      <c r="AB628" s="67">
        <v>-1.1860255142964899</v>
      </c>
      <c r="AC628" s="66">
        <v>-0.26978657440398801</v>
      </c>
      <c r="AD628" s="67">
        <v>-2.6926921801641601</v>
      </c>
      <c r="AE628" s="66">
        <v>-0.212912877220369</v>
      </c>
      <c r="AF628" s="68">
        <v>-4.3436001103255002</v>
      </c>
      <c r="AG628" s="66">
        <v>1.7874466293505999E-2</v>
      </c>
      <c r="AH628" s="67">
        <v>-5.4059106514614499E-2</v>
      </c>
      <c r="AI628" s="66">
        <v>-0.14414224234860701</v>
      </c>
      <c r="AJ628" s="67">
        <v>-0.72348175389924996</v>
      </c>
      <c r="AK628" s="66">
        <v>-0.11129929999966399</v>
      </c>
      <c r="AL628" s="66">
        <v>-3.0943160352762799E-2</v>
      </c>
      <c r="AM628" s="67">
        <v>-6.6363007430409198</v>
      </c>
      <c r="AN628" s="11"/>
      <c r="AO628" s="69">
        <v>8.2712331639486394E-2</v>
      </c>
      <c r="AP628" s="69">
        <v>-0.13479676376213301</v>
      </c>
      <c r="AQ628" s="69">
        <v>0.13147709735858401</v>
      </c>
      <c r="AR628" s="69">
        <v>-0.139697989729029</v>
      </c>
      <c r="AS628" s="70">
        <v>5</v>
      </c>
      <c r="AT628" s="70">
        <v>7</v>
      </c>
      <c r="AU628" s="70">
        <v>4</v>
      </c>
      <c r="AV628" s="71">
        <v>8</v>
      </c>
      <c r="AW628" s="11"/>
      <c r="AX628" s="72">
        <v>0.33328754969697899</v>
      </c>
      <c r="AY628" s="73">
        <v>-0.36193005132872702</v>
      </c>
      <c r="AZ628" s="73">
        <v>-0.68877472399617501</v>
      </c>
      <c r="BA628" s="73">
        <v>-0.487358583733567</v>
      </c>
      <c r="BB628" s="64">
        <v>3.3919939992738402E-2</v>
      </c>
      <c r="BC628" s="74">
        <v>-43.857364978175603</v>
      </c>
      <c r="BD628" s="61">
        <v>43756</v>
      </c>
      <c r="BE628" s="61">
        <v>43908</v>
      </c>
      <c r="BF628" s="70"/>
      <c r="BG628" s="61"/>
      <c r="BH628" s="11"/>
    </row>
    <row r="629" spans="1:60" x14ac:dyDescent="0.3">
      <c r="A629" s="11"/>
      <c r="B629" s="56" t="s">
        <v>2088</v>
      </c>
      <c r="C629" s="56" t="s">
        <v>1992</v>
      </c>
      <c r="D629" s="56" t="s">
        <v>1975</v>
      </c>
      <c r="E629" s="57" t="s">
        <v>1367</v>
      </c>
      <c r="F629" s="57" t="s">
        <v>1354</v>
      </c>
      <c r="G629" s="58" t="s">
        <v>36</v>
      </c>
      <c r="H629" s="59" t="s">
        <v>37</v>
      </c>
      <c r="I629" s="60" t="s">
        <v>29</v>
      </c>
      <c r="J629" s="60" t="s">
        <v>1993</v>
      </c>
      <c r="K629" s="11"/>
      <c r="L629" s="61">
        <v>44021</v>
      </c>
      <c r="M629" s="62">
        <v>949.35500000044703</v>
      </c>
      <c r="N629" s="63">
        <v>949.35500000044703</v>
      </c>
      <c r="O629" s="63">
        <v>1267.4563999995601</v>
      </c>
      <c r="P629" s="64">
        <f t="shared" si="9"/>
        <v>0.74902379285060738</v>
      </c>
      <c r="Q629" s="61">
        <v>43756</v>
      </c>
      <c r="R629" s="65">
        <v>219344.56899999999</v>
      </c>
      <c r="S629" s="65">
        <v>279270.72537939501</v>
      </c>
      <c r="T629" s="11"/>
      <c r="U629" s="66">
        <v>-3.6514033065032002E-2</v>
      </c>
      <c r="V629" s="67">
        <v>1.08074474155728E-2</v>
      </c>
      <c r="W629" s="66">
        <v>-2.3488106592594701E-2</v>
      </c>
      <c r="X629" s="67">
        <v>-7.0432110624096794E-2</v>
      </c>
      <c r="Y629" s="66">
        <v>-0.19378664871503101</v>
      </c>
      <c r="Z629" s="67">
        <v>-1.6947272592806299</v>
      </c>
      <c r="AA629" s="66">
        <v>-0.23446231168956699</v>
      </c>
      <c r="AB629" s="67">
        <v>-3.2210430176637601</v>
      </c>
      <c r="AC629" s="66">
        <v>-0.30708991412568099</v>
      </c>
      <c r="AD629" s="67">
        <v>-6.4230261523334802</v>
      </c>
      <c r="AE629" s="66">
        <v>-0.27254106996784699</v>
      </c>
      <c r="AF629" s="68">
        <v>-10.3064193850732</v>
      </c>
      <c r="AG629" s="66">
        <v>1.7218966815562502E-2</v>
      </c>
      <c r="AH629" s="67">
        <v>-0.119609054308967</v>
      </c>
      <c r="AI629" s="66">
        <v>-0.15576432916539501</v>
      </c>
      <c r="AJ629" s="67">
        <v>-1.885690435578</v>
      </c>
      <c r="AK629" s="66">
        <v>-5.0644999999349197E-2</v>
      </c>
      <c r="AL629" s="66">
        <v>-4.0069912820399596E-3</v>
      </c>
      <c r="AM629" s="67">
        <v>-47.903368714265497</v>
      </c>
      <c r="AN629" s="11"/>
      <c r="AO629" s="69">
        <v>8.2634613838308696E-2</v>
      </c>
      <c r="AP629" s="69">
        <v>-0.13498259176136301</v>
      </c>
      <c r="AQ629" s="69">
        <v>0.12904982785039501</v>
      </c>
      <c r="AR629" s="69">
        <v>-0.141604972495843</v>
      </c>
      <c r="AS629" s="70">
        <v>5</v>
      </c>
      <c r="AT629" s="70">
        <v>7</v>
      </c>
      <c r="AU629" s="70">
        <v>4</v>
      </c>
      <c r="AV629" s="71">
        <v>8</v>
      </c>
      <c r="AW629" s="11"/>
      <c r="AX629" s="72">
        <v>0.33339476435736298</v>
      </c>
      <c r="AY629" s="73">
        <v>-0.42729444854239801</v>
      </c>
      <c r="AZ629" s="73">
        <v>-1.5308876223316501</v>
      </c>
      <c r="BA629" s="73">
        <v>-0.57375100195440598</v>
      </c>
      <c r="BB629" s="64">
        <v>3.3926743645824903E-2</v>
      </c>
      <c r="BC629" s="74">
        <v>-44.465805687650601</v>
      </c>
      <c r="BD629" s="61">
        <v>43756</v>
      </c>
      <c r="BE629" s="61">
        <v>43908</v>
      </c>
      <c r="BF629" s="70"/>
      <c r="BG629" s="61"/>
      <c r="BH629" s="11"/>
    </row>
    <row r="630" spans="1:60" x14ac:dyDescent="0.3">
      <c r="A630" s="11"/>
      <c r="B630" s="56" t="s">
        <v>2092</v>
      </c>
      <c r="C630" s="56" t="s">
        <v>1995</v>
      </c>
      <c r="D630" s="56" t="s">
        <v>1975</v>
      </c>
      <c r="E630" s="57" t="s">
        <v>697</v>
      </c>
      <c r="F630" s="57" t="s">
        <v>1354</v>
      </c>
      <c r="G630" s="58" t="s">
        <v>36</v>
      </c>
      <c r="H630" s="59" t="s">
        <v>37</v>
      </c>
      <c r="I630" s="60" t="s">
        <v>29</v>
      </c>
      <c r="J630" s="60" t="s">
        <v>1996</v>
      </c>
      <c r="K630" s="11"/>
      <c r="L630" s="61">
        <v>44021</v>
      </c>
      <c r="M630" s="62">
        <v>900.24890000000596</v>
      </c>
      <c r="N630" s="63">
        <v>900.24890000000596</v>
      </c>
      <c r="O630" s="63">
        <v>1214.4156999997799</v>
      </c>
      <c r="P630" s="64">
        <f t="shared" si="9"/>
        <v>0.74130209285022342</v>
      </c>
      <c r="Q630" s="61">
        <v>43756</v>
      </c>
      <c r="R630" s="65">
        <v>885164.38699999999</v>
      </c>
      <c r="S630" s="65">
        <v>1233704.7808125</v>
      </c>
      <c r="T630" s="11"/>
      <c r="U630" s="66">
        <v>-3.6551581395542598E-2</v>
      </c>
      <c r="V630" s="67">
        <v>7.0526143645110997E-3</v>
      </c>
      <c r="W630" s="66">
        <v>-2.4631959953694601E-2</v>
      </c>
      <c r="X630" s="67">
        <v>-0.18481744673408701</v>
      </c>
      <c r="Y630" s="66">
        <v>-0.199499968078162</v>
      </c>
      <c r="Z630" s="67">
        <v>-2.2660591955937002</v>
      </c>
      <c r="AA630" s="66">
        <v>-0.245346858791017</v>
      </c>
      <c r="AB630" s="67">
        <v>-4.3094977278087798</v>
      </c>
      <c r="AC630" s="66">
        <v>-0.32664051961794</v>
      </c>
      <c r="AD630" s="67">
        <v>-8.3780867015593703</v>
      </c>
      <c r="AE630" s="66">
        <v>-0.30315893669467198</v>
      </c>
      <c r="AF630" s="68">
        <v>-13.3682060577557</v>
      </c>
      <c r="AG630" s="66">
        <v>1.6861452866578499E-2</v>
      </c>
      <c r="AH630" s="67">
        <v>-0.155360449207365</v>
      </c>
      <c r="AI630" s="66">
        <v>-0.16204173330508601</v>
      </c>
      <c r="AJ630" s="67">
        <v>-2.51343084954715</v>
      </c>
      <c r="AK630" s="66">
        <v>-9.9751099999557502E-2</v>
      </c>
      <c r="AL630" s="66">
        <v>-8.0852145238168305E-3</v>
      </c>
      <c r="AM630" s="67">
        <v>-52.8139787142863</v>
      </c>
      <c r="AN630" s="11"/>
      <c r="AO630" s="69">
        <v>8.2592210385046202E-2</v>
      </c>
      <c r="AP630" s="69">
        <v>-0.13508405009822999</v>
      </c>
      <c r="AQ630" s="69">
        <v>0.12772677412795</v>
      </c>
      <c r="AR630" s="69">
        <v>-0.142644460006559</v>
      </c>
      <c r="AS630" s="70">
        <v>5</v>
      </c>
      <c r="AT630" s="70">
        <v>7</v>
      </c>
      <c r="AU630" s="70">
        <v>3</v>
      </c>
      <c r="AV630" s="71">
        <v>9</v>
      </c>
      <c r="AW630" s="11"/>
      <c r="AX630" s="72">
        <v>0.33345436776231502</v>
      </c>
      <c r="AY630" s="73">
        <v>-0.462261345140632</v>
      </c>
      <c r="AZ630" s="73">
        <v>-1.9828450325239799</v>
      </c>
      <c r="BA630" s="73">
        <v>-0.61974556918630697</v>
      </c>
      <c r="BB630" s="64">
        <v>3.3930568923678898E-2</v>
      </c>
      <c r="BC630" s="74">
        <v>-44.795081288902999</v>
      </c>
      <c r="BD630" s="61">
        <v>43756</v>
      </c>
      <c r="BE630" s="61">
        <v>43908</v>
      </c>
      <c r="BF630" s="70"/>
      <c r="BG630" s="61"/>
      <c r="BH630" s="11"/>
    </row>
    <row r="631" spans="1:60" x14ac:dyDescent="0.3">
      <c r="A631" s="11"/>
      <c r="B631" s="56" t="s">
        <v>2098</v>
      </c>
      <c r="C631" s="56" t="s">
        <v>1997</v>
      </c>
      <c r="D631" s="56" t="s">
        <v>1975</v>
      </c>
      <c r="E631" s="57" t="s">
        <v>1373</v>
      </c>
      <c r="F631" s="57" t="s">
        <v>1354</v>
      </c>
      <c r="G631" s="58" t="s">
        <v>36</v>
      </c>
      <c r="H631" s="59" t="s">
        <v>37</v>
      </c>
      <c r="I631" s="60" t="s">
        <v>29</v>
      </c>
      <c r="J631" s="60" t="s">
        <v>1</v>
      </c>
      <c r="K631" s="11"/>
      <c r="L631" s="61">
        <v>43817</v>
      </c>
      <c r="M631" s="62"/>
      <c r="N631" s="63"/>
      <c r="O631" s="63"/>
      <c r="P631" s="64" t="str">
        <f t="shared" si="9"/>
        <v/>
      </c>
      <c r="Q631" s="61"/>
      <c r="R631" s="65"/>
      <c r="S631" s="65"/>
      <c r="T631" s="11"/>
      <c r="U631" s="66"/>
      <c r="V631" s="67"/>
      <c r="W631" s="66"/>
      <c r="X631" s="67"/>
      <c r="Y631" s="66"/>
      <c r="Z631" s="67"/>
      <c r="AA631" s="66"/>
      <c r="AB631" s="67"/>
      <c r="AC631" s="66"/>
      <c r="AD631" s="67"/>
      <c r="AE631" s="66"/>
      <c r="AF631" s="68"/>
      <c r="AG631" s="66"/>
      <c r="AH631" s="67"/>
      <c r="AI631" s="66"/>
      <c r="AJ631" s="67"/>
      <c r="AK631" s="66"/>
      <c r="AL631" s="66"/>
      <c r="AM631" s="67"/>
      <c r="AN631" s="11"/>
      <c r="AO631" s="69">
        <v>0</v>
      </c>
      <c r="AP631" s="69">
        <v>0</v>
      </c>
      <c r="AQ631" s="69"/>
      <c r="AR631" s="69"/>
      <c r="AS631" s="70"/>
      <c r="AT631" s="70"/>
      <c r="AU631" s="70"/>
      <c r="AV631" s="71"/>
      <c r="AW631" s="11"/>
      <c r="AX631" s="72"/>
      <c r="AY631" s="73"/>
      <c r="AZ631" s="73"/>
      <c r="BA631" s="73"/>
      <c r="BB631" s="64"/>
      <c r="BC631" s="74">
        <v>0</v>
      </c>
      <c r="BD631" s="61">
        <v>43811</v>
      </c>
      <c r="BE631" s="61"/>
      <c r="BF631" s="70"/>
      <c r="BG631" s="61"/>
      <c r="BH631" s="11"/>
    </row>
    <row r="632" spans="1:60" x14ac:dyDescent="0.3">
      <c r="A632" s="11"/>
      <c r="B632" s="56" t="s">
        <v>2101</v>
      </c>
      <c r="C632" s="56" t="s">
        <v>1999</v>
      </c>
      <c r="D632" s="56" t="s">
        <v>2000</v>
      </c>
      <c r="E632" s="57" t="s">
        <v>73</v>
      </c>
      <c r="F632" s="57" t="s">
        <v>236</v>
      </c>
      <c r="G632" s="58" t="s">
        <v>36</v>
      </c>
      <c r="H632" s="59" t="s">
        <v>2001</v>
      </c>
      <c r="I632" s="60" t="s">
        <v>29</v>
      </c>
      <c r="J632" s="60" t="s">
        <v>2002</v>
      </c>
      <c r="K632" s="11"/>
      <c r="L632" s="61">
        <v>44021</v>
      </c>
      <c r="M632" s="62">
        <v>2784.6374999992499</v>
      </c>
      <c r="N632" s="63">
        <v>2784.6374999992499</v>
      </c>
      <c r="O632" s="63">
        <v>3171.0342000015098</v>
      </c>
      <c r="P632" s="64">
        <f t="shared" si="9"/>
        <v>0.87814805024743159</v>
      </c>
      <c r="Q632" s="61">
        <v>43881</v>
      </c>
      <c r="R632" s="65">
        <v>257328.078570068</v>
      </c>
      <c r="S632" s="65">
        <v>261949.52275073199</v>
      </c>
      <c r="T632" s="11"/>
      <c r="U632" s="66">
        <v>-6.8993283166491901E-3</v>
      </c>
      <c r="V632" s="67">
        <v>2.9722779222538498</v>
      </c>
      <c r="W632" s="66">
        <v>3.9544731553178298E-3</v>
      </c>
      <c r="X632" s="67">
        <v>2.6738258641671599</v>
      </c>
      <c r="Y632" s="66">
        <v>-5.9673048473996501E-2</v>
      </c>
      <c r="Z632" s="67">
        <v>11.7166327648301</v>
      </c>
      <c r="AA632" s="66">
        <v>0.104355028823193</v>
      </c>
      <c r="AB632" s="67">
        <v>30.660691033612199</v>
      </c>
      <c r="AC632" s="66">
        <v>0.18956495684338701</v>
      </c>
      <c r="AD632" s="67">
        <v>43.242460944573402</v>
      </c>
      <c r="AE632" s="66">
        <v>0.302629638226936</v>
      </c>
      <c r="AF632" s="68">
        <v>47.210651434434098</v>
      </c>
      <c r="AG632" s="66">
        <v>-2.6344124219576801E-2</v>
      </c>
      <c r="AH632" s="67">
        <v>-4.4759181578265297</v>
      </c>
      <c r="AI632" s="66">
        <v>-3.1354560363979503E-2</v>
      </c>
      <c r="AJ632" s="67">
        <v>10.5552864445635</v>
      </c>
      <c r="AK632" s="66">
        <v>1.6819457954913399</v>
      </c>
      <c r="AL632" s="66">
        <v>0.10530834022036301</v>
      </c>
      <c r="AM632" s="67">
        <v>187.02371340338101</v>
      </c>
      <c r="AN632" s="11"/>
      <c r="AO632" s="69">
        <v>3.4806989999196999E-2</v>
      </c>
      <c r="AP632" s="69">
        <v>-5.3219344169556301E-2</v>
      </c>
      <c r="AQ632" s="69">
        <v>0.118744582880026</v>
      </c>
      <c r="AR632" s="69">
        <v>-0.100038936053315</v>
      </c>
      <c r="AS632" s="70">
        <v>8</v>
      </c>
      <c r="AT632" s="70">
        <v>4</v>
      </c>
      <c r="AU632" s="70">
        <v>7</v>
      </c>
      <c r="AV632" s="71">
        <v>5</v>
      </c>
      <c r="AW632" s="11"/>
      <c r="AX632" s="72">
        <v>0.16563882137707001</v>
      </c>
      <c r="AY632" s="73">
        <v>0.65130387369299603</v>
      </c>
      <c r="AZ632" s="73">
        <v>0.97921529701670795</v>
      </c>
      <c r="BA632" s="73">
        <v>0.93689674828328895</v>
      </c>
      <c r="BB632" s="64">
        <v>1.70677866032929E-2</v>
      </c>
      <c r="BC632" s="74">
        <v>-27.528015938791199</v>
      </c>
      <c r="BD632" s="61">
        <v>43881</v>
      </c>
      <c r="BE632" s="61">
        <v>43913</v>
      </c>
      <c r="BF632" s="70"/>
      <c r="BG632" s="61"/>
      <c r="BH632" s="11"/>
    </row>
    <row r="633" spans="1:60" x14ac:dyDescent="0.3">
      <c r="A633" s="11"/>
      <c r="B633" s="56" t="s">
        <v>2106</v>
      </c>
      <c r="C633" s="56" t="s">
        <v>2004</v>
      </c>
      <c r="D633" s="56" t="s">
        <v>2000</v>
      </c>
      <c r="E633" s="57" t="s">
        <v>245</v>
      </c>
      <c r="F633" s="57" t="s">
        <v>236</v>
      </c>
      <c r="G633" s="58" t="s">
        <v>36</v>
      </c>
      <c r="H633" s="59" t="s">
        <v>2001</v>
      </c>
      <c r="I633" s="60" t="s">
        <v>29</v>
      </c>
      <c r="J633" s="60" t="s">
        <v>1</v>
      </c>
      <c r="K633" s="11"/>
      <c r="L633" s="61">
        <v>44021</v>
      </c>
      <c r="M633" s="62">
        <v>1116.8849999997799</v>
      </c>
      <c r="N633" s="63">
        <v>1116.8849999997799</v>
      </c>
      <c r="O633" s="63"/>
      <c r="P633" s="64" t="str">
        <f t="shared" si="9"/>
        <v/>
      </c>
      <c r="Q633" s="61"/>
      <c r="R633" s="65">
        <v>208599.83799999999</v>
      </c>
      <c r="S633" s="65"/>
      <c r="T633" s="11"/>
      <c r="U633" s="66">
        <v>-6.8584507525883999E-3</v>
      </c>
      <c r="V633" s="67">
        <v>2.97636567865993</v>
      </c>
      <c r="W633" s="66">
        <v>5.1929818237113103E-3</v>
      </c>
      <c r="X633" s="67">
        <v>2.7976767310064998</v>
      </c>
      <c r="Y633" s="66">
        <v>-5.26134444680793E-2</v>
      </c>
      <c r="Z633" s="67">
        <v>12.422593165421899</v>
      </c>
      <c r="AA633" s="66"/>
      <c r="AB633" s="67"/>
      <c r="AC633" s="66"/>
      <c r="AD633" s="67"/>
      <c r="AE633" s="66"/>
      <c r="AF633" s="68"/>
      <c r="AG633" s="66">
        <v>-2.5983964317674701E-2</v>
      </c>
      <c r="AH633" s="67">
        <v>-4.43990216763632</v>
      </c>
      <c r="AI633" s="66">
        <v>-2.37212950414687E-2</v>
      </c>
      <c r="AJ633" s="67">
        <v>11.318612976814601</v>
      </c>
      <c r="AK633" s="66">
        <v>0.11688499999945599</v>
      </c>
      <c r="AL633" s="66">
        <v>0.12816562732230499</v>
      </c>
      <c r="AM633" s="67">
        <v>27.409118942363399</v>
      </c>
      <c r="AN633" s="11"/>
      <c r="AO633" s="69">
        <v>3.4849440531615997E-2</v>
      </c>
      <c r="AP633" s="69">
        <v>-5.3180463420212598E-2</v>
      </c>
      <c r="AQ633" s="69">
        <v>0.120124732331606</v>
      </c>
      <c r="AR633" s="69">
        <v>-9.8891627183620601E-2</v>
      </c>
      <c r="AS633" s="70"/>
      <c r="AT633" s="70"/>
      <c r="AU633" s="70"/>
      <c r="AV633" s="71"/>
      <c r="AW633" s="11"/>
      <c r="AX633" s="72"/>
      <c r="AY633" s="73"/>
      <c r="AZ633" s="73"/>
      <c r="BA633" s="73"/>
      <c r="BB633" s="64"/>
      <c r="BC633" s="74">
        <v>-27.435308708547399</v>
      </c>
      <c r="BD633" s="61">
        <v>43882</v>
      </c>
      <c r="BE633" s="61">
        <v>43913</v>
      </c>
      <c r="BF633" s="70"/>
      <c r="BG633" s="61"/>
      <c r="BH633" s="11"/>
    </row>
    <row r="634" spans="1:60" x14ac:dyDescent="0.3">
      <c r="A634" s="11"/>
      <c r="B634" s="56" t="s">
        <v>2110</v>
      </c>
      <c r="C634" s="56" t="s">
        <v>2006</v>
      </c>
      <c r="D634" s="56" t="s">
        <v>2000</v>
      </c>
      <c r="E634" s="57" t="s">
        <v>330</v>
      </c>
      <c r="F634" s="57" t="s">
        <v>236</v>
      </c>
      <c r="G634" s="58" t="s">
        <v>36</v>
      </c>
      <c r="H634" s="59" t="s">
        <v>2001</v>
      </c>
      <c r="I634" s="60" t="s">
        <v>29</v>
      </c>
      <c r="J634" s="60" t="s">
        <v>2007</v>
      </c>
      <c r="K634" s="11"/>
      <c r="L634" s="61">
        <v>44021</v>
      </c>
      <c r="M634" s="62">
        <v>2141.91770000011</v>
      </c>
      <c r="N634" s="63">
        <v>2141.91770000011</v>
      </c>
      <c r="O634" s="63">
        <v>2460.9329999983302</v>
      </c>
      <c r="P634" s="64">
        <f t="shared" si="9"/>
        <v>0.87036814899128234</v>
      </c>
      <c r="Q634" s="61">
        <v>43881</v>
      </c>
      <c r="R634" s="65">
        <v>746698.22</v>
      </c>
      <c r="S634" s="65">
        <v>701836.27985839802</v>
      </c>
      <c r="T634" s="11"/>
      <c r="U634" s="66">
        <v>-6.9624252028006603E-3</v>
      </c>
      <c r="V634" s="67">
        <v>2.9659682336387001</v>
      </c>
      <c r="W634" s="66">
        <v>2.0418205276655499E-3</v>
      </c>
      <c r="X634" s="67">
        <v>2.4825606014019299</v>
      </c>
      <c r="Y634" s="66">
        <v>-7.0488655771478101E-2</v>
      </c>
      <c r="Z634" s="67">
        <v>10.6350720350747</v>
      </c>
      <c r="AA634" s="66">
        <v>7.8959496509924093E-2</v>
      </c>
      <c r="AB634" s="67">
        <v>28.1211378022854</v>
      </c>
      <c r="AC634" s="66">
        <v>0.13555627456851699</v>
      </c>
      <c r="AD634" s="67">
        <v>37.841592717100902</v>
      </c>
      <c r="AE634" s="66">
        <v>0.21481561430497101</v>
      </c>
      <c r="AF634" s="68">
        <v>38.429249042237601</v>
      </c>
      <c r="AG634" s="66">
        <v>-2.6900952973846901E-2</v>
      </c>
      <c r="AH634" s="67">
        <v>-4.5316010332535397</v>
      </c>
      <c r="AI634" s="66">
        <v>-4.3043476357561297E-2</v>
      </c>
      <c r="AJ634" s="67">
        <v>9.3863948452053592</v>
      </c>
      <c r="AK634" s="66">
        <v>1.0693657372507701</v>
      </c>
      <c r="AL634" s="66">
        <v>7.6599973770498805E-2</v>
      </c>
      <c r="AM634" s="67">
        <v>125.76570757920901</v>
      </c>
      <c r="AN634" s="11"/>
      <c r="AO634" s="69">
        <v>3.4741238643618999E-2</v>
      </c>
      <c r="AP634" s="69">
        <v>-5.3279516667316798E-2</v>
      </c>
      <c r="AQ634" s="69">
        <v>0.11661318744882</v>
      </c>
      <c r="AR634" s="69">
        <v>-0.101810519221617</v>
      </c>
      <c r="AS634" s="70">
        <v>8</v>
      </c>
      <c r="AT634" s="70">
        <v>4</v>
      </c>
      <c r="AU634" s="70">
        <v>7</v>
      </c>
      <c r="AV634" s="71">
        <v>5</v>
      </c>
      <c r="AW634" s="11"/>
      <c r="AX634" s="72">
        <v>0.16561883097339899</v>
      </c>
      <c r="AY634" s="73">
        <v>0.50595655175584398</v>
      </c>
      <c r="AZ634" s="73">
        <v>0.89093536828568198</v>
      </c>
      <c r="BA634" s="73">
        <v>0.72382809287137195</v>
      </c>
      <c r="BB634" s="64">
        <v>1.7064108432241501E-2</v>
      </c>
      <c r="BC634" s="74">
        <v>-27.675276002992199</v>
      </c>
      <c r="BD634" s="61">
        <v>43881</v>
      </c>
      <c r="BE634" s="61">
        <v>43913</v>
      </c>
      <c r="BF634" s="70"/>
      <c r="BG634" s="61"/>
      <c r="BH634" s="11"/>
    </row>
    <row r="635" spans="1:60" x14ac:dyDescent="0.3">
      <c r="A635" s="11"/>
      <c r="B635" s="56" t="s">
        <v>2113</v>
      </c>
      <c r="C635" s="56" t="s">
        <v>2009</v>
      </c>
      <c r="D635" s="56" t="s">
        <v>2000</v>
      </c>
      <c r="E635" s="57" t="s">
        <v>590</v>
      </c>
      <c r="F635" s="57" t="s">
        <v>236</v>
      </c>
      <c r="G635" s="58" t="s">
        <v>36</v>
      </c>
      <c r="H635" s="59" t="s">
        <v>2001</v>
      </c>
      <c r="I635" s="60" t="s">
        <v>29</v>
      </c>
      <c r="J635" s="60" t="s">
        <v>2010</v>
      </c>
      <c r="K635" s="11"/>
      <c r="L635" s="61">
        <v>44021</v>
      </c>
      <c r="M635" s="62">
        <v>2282.0841000005598</v>
      </c>
      <c r="N635" s="63">
        <v>2282.0841000005598</v>
      </c>
      <c r="O635" s="63">
        <v>2613.4439000002999</v>
      </c>
      <c r="P635" s="64">
        <f t="shared" si="9"/>
        <v>0.87320952250029094</v>
      </c>
      <c r="Q635" s="61">
        <v>43881</v>
      </c>
      <c r="R635" s="65">
        <v>675149.04200000002</v>
      </c>
      <c r="S635" s="65">
        <v>624656.05543847696</v>
      </c>
      <c r="T635" s="11"/>
      <c r="U635" s="66">
        <v>-6.9392890636663703E-3</v>
      </c>
      <c r="V635" s="67">
        <v>2.96828184755213</v>
      </c>
      <c r="W635" s="66">
        <v>2.7419279504101702E-3</v>
      </c>
      <c r="X635" s="67">
        <v>2.5525713436763899</v>
      </c>
      <c r="Y635" s="66">
        <v>-6.6541940213937806E-2</v>
      </c>
      <c r="Z635" s="67">
        <v>11.0297435908287</v>
      </c>
      <c r="AA635" s="66">
        <v>8.81922002772626E-2</v>
      </c>
      <c r="AB635" s="67">
        <v>29.044408179033798</v>
      </c>
      <c r="AC635" s="66">
        <v>0.15504664404405</v>
      </c>
      <c r="AD635" s="67">
        <v>39.790629664668799</v>
      </c>
      <c r="AE635" s="66">
        <v>0.246269030843978</v>
      </c>
      <c r="AF635" s="68">
        <v>41.574590696138301</v>
      </c>
      <c r="AG635" s="66">
        <v>-2.6697032145421001E-2</v>
      </c>
      <c r="AH635" s="67">
        <v>-4.5112089504109498</v>
      </c>
      <c r="AI635" s="66">
        <v>-3.87787919789844E-2</v>
      </c>
      <c r="AJ635" s="67">
        <v>9.8128632830630504</v>
      </c>
      <c r="AK635" s="66">
        <v>1.26287231405498</v>
      </c>
      <c r="AL635" s="66">
        <v>8.6411853721074294E-2</v>
      </c>
      <c r="AM635" s="67">
        <v>145.116365259746</v>
      </c>
      <c r="AN635" s="11"/>
      <c r="AO635" s="69">
        <v>3.4765281714498997E-2</v>
      </c>
      <c r="AP635" s="69">
        <v>-5.3257486562870299E-2</v>
      </c>
      <c r="AQ635" s="69">
        <v>0.117393319938856</v>
      </c>
      <c r="AR635" s="69">
        <v>-0.101162066245743</v>
      </c>
      <c r="AS635" s="70">
        <v>8</v>
      </c>
      <c r="AT635" s="70">
        <v>4</v>
      </c>
      <c r="AU635" s="70">
        <v>7</v>
      </c>
      <c r="AV635" s="71">
        <v>5</v>
      </c>
      <c r="AW635" s="11"/>
      <c r="AX635" s="72">
        <v>0.165625674112234</v>
      </c>
      <c r="AY635" s="73">
        <v>0.55881771104941402</v>
      </c>
      <c r="AZ635" s="73">
        <v>0.92304317354410204</v>
      </c>
      <c r="BA635" s="73">
        <v>0.80106167338362899</v>
      </c>
      <c r="BB635" s="64">
        <v>1.70654057795218E-2</v>
      </c>
      <c r="BC635" s="74">
        <v>-27.621377294563001</v>
      </c>
      <c r="BD635" s="61">
        <v>43881</v>
      </c>
      <c r="BE635" s="61">
        <v>43913</v>
      </c>
      <c r="BF635" s="70"/>
      <c r="BG635" s="61"/>
      <c r="BH635" s="11"/>
    </row>
    <row r="636" spans="1:60" x14ac:dyDescent="0.3">
      <c r="A636" s="11"/>
      <c r="B636" s="56" t="s">
        <v>2117</v>
      </c>
      <c r="C636" s="56" t="s">
        <v>2012</v>
      </c>
      <c r="D636" s="56" t="s">
        <v>2000</v>
      </c>
      <c r="E636" s="57" t="s">
        <v>159</v>
      </c>
      <c r="F636" s="57" t="s">
        <v>236</v>
      </c>
      <c r="G636" s="58" t="s">
        <v>36</v>
      </c>
      <c r="H636" s="59" t="s">
        <v>2001</v>
      </c>
      <c r="I636" s="60" t="s">
        <v>29</v>
      </c>
      <c r="J636" s="60" t="s">
        <v>2013</v>
      </c>
      <c r="K636" s="11"/>
      <c r="L636" s="61">
        <v>44021</v>
      </c>
      <c r="M636" s="62">
        <v>2474.3033999986901</v>
      </c>
      <c r="N636" s="63">
        <v>2474.3033999986901</v>
      </c>
      <c r="O636" s="63">
        <v>2828.45609999821</v>
      </c>
      <c r="P636" s="64">
        <f t="shared" si="9"/>
        <v>0.87478939482223395</v>
      </c>
      <c r="Q636" s="61">
        <v>43881</v>
      </c>
      <c r="R636" s="65">
        <v>2135194.2450000001</v>
      </c>
      <c r="S636" s="65">
        <v>1722751.7927675799</v>
      </c>
      <c r="T636" s="11"/>
      <c r="U636" s="66">
        <v>-6.9265005413399203E-3</v>
      </c>
      <c r="V636" s="67">
        <v>2.9695606997847799</v>
      </c>
      <c r="W636" s="66">
        <v>3.1304047461162602E-3</v>
      </c>
      <c r="X636" s="67">
        <v>2.591419023247</v>
      </c>
      <c r="Y636" s="66">
        <v>-6.4345792635358501E-2</v>
      </c>
      <c r="Z636" s="67">
        <v>11.2493583486939</v>
      </c>
      <c r="AA636" s="66">
        <v>9.3346850168018095E-2</v>
      </c>
      <c r="AB636" s="67">
        <v>29.5598731680948</v>
      </c>
      <c r="AC636" s="66">
        <v>0.166000100185629</v>
      </c>
      <c r="AD636" s="67">
        <v>40.885975278797602</v>
      </c>
      <c r="AE636" s="66">
        <v>0.26406329145917001</v>
      </c>
      <c r="AF636" s="68">
        <v>43.354016757628401</v>
      </c>
      <c r="AG636" s="66">
        <v>-2.6583943004880001E-2</v>
      </c>
      <c r="AH636" s="67">
        <v>-4.4999000363532096</v>
      </c>
      <c r="AI636" s="66">
        <v>-3.6405390079380602E-2</v>
      </c>
      <c r="AJ636" s="67">
        <v>10.050203473030701</v>
      </c>
      <c r="AK636" s="66">
        <v>1.43860226287041</v>
      </c>
      <c r="AL636" s="66">
        <v>9.4689591478527305E-2</v>
      </c>
      <c r="AM636" s="67">
        <v>162.68936014128801</v>
      </c>
      <c r="AN636" s="11"/>
      <c r="AO636" s="69">
        <v>3.4778699196977E-2</v>
      </c>
      <c r="AP636" s="69">
        <v>-5.3245312849903699E-2</v>
      </c>
      <c r="AQ636" s="69">
        <v>0.117826229186903</v>
      </c>
      <c r="AR636" s="69">
        <v>-0.10080222908713</v>
      </c>
      <c r="AS636" s="70">
        <v>8</v>
      </c>
      <c r="AT636" s="70">
        <v>4</v>
      </c>
      <c r="AU636" s="70">
        <v>7</v>
      </c>
      <c r="AV636" s="71">
        <v>5</v>
      </c>
      <c r="AW636" s="11"/>
      <c r="AX636" s="72">
        <v>0.16562972298095699</v>
      </c>
      <c r="AY636" s="73">
        <v>0.588321151253695</v>
      </c>
      <c r="AZ636" s="73">
        <v>0.94096274718322104</v>
      </c>
      <c r="BA636" s="73">
        <v>0.84429619857292004</v>
      </c>
      <c r="BB636" s="64">
        <v>1.7066151502694998E-2</v>
      </c>
      <c r="BC636" s="74">
        <v>-27.591465888341201</v>
      </c>
      <c r="BD636" s="61">
        <v>43881</v>
      </c>
      <c r="BE636" s="61">
        <v>43913</v>
      </c>
      <c r="BF636" s="70"/>
      <c r="BG636" s="61"/>
      <c r="BH636" s="11"/>
    </row>
    <row r="637" spans="1:60" x14ac:dyDescent="0.3">
      <c r="A637" s="11"/>
      <c r="B637" s="56" t="s">
        <v>2120</v>
      </c>
      <c r="C637" s="56" t="s">
        <v>2015</v>
      </c>
      <c r="D637" s="56" t="s">
        <v>2016</v>
      </c>
      <c r="E637" s="57" t="s">
        <v>34</v>
      </c>
      <c r="F637" s="57" t="s">
        <v>110</v>
      </c>
      <c r="G637" s="58" t="s">
        <v>111</v>
      </c>
      <c r="H637" s="59" t="s">
        <v>2017</v>
      </c>
      <c r="I637" s="60" t="s">
        <v>400</v>
      </c>
      <c r="J637" s="60" t="s">
        <v>2018</v>
      </c>
      <c r="K637" s="11"/>
      <c r="L637" s="61">
        <v>44021</v>
      </c>
      <c r="M637" s="62">
        <v>2736.2208719998598</v>
      </c>
      <c r="N637" s="63">
        <v>2736.2208719998598</v>
      </c>
      <c r="O637" s="63">
        <v>2953.0086300000498</v>
      </c>
      <c r="P637" s="64">
        <f t="shared" si="9"/>
        <v>0.92658749595317424</v>
      </c>
      <c r="Q637" s="61">
        <v>43885</v>
      </c>
      <c r="R637" s="65">
        <v>8425371.8358046897</v>
      </c>
      <c r="S637" s="65">
        <v>9115918.2186718807</v>
      </c>
      <c r="T637" s="11"/>
      <c r="U637" s="66">
        <v>-1.05520731913202E-2</v>
      </c>
      <c r="V637" s="67">
        <v>2.6070034347867499</v>
      </c>
      <c r="W637" s="66">
        <v>1.3290023482113601E-2</v>
      </c>
      <c r="X637" s="67">
        <v>3.6073808968467298</v>
      </c>
      <c r="Y637" s="66">
        <v>-1.50375246839758E-2</v>
      </c>
      <c r="Z637" s="67">
        <v>16.1801851438358</v>
      </c>
      <c r="AA637" s="66">
        <v>0.133873941838829</v>
      </c>
      <c r="AB637" s="67">
        <v>33.612582335190403</v>
      </c>
      <c r="AC637" s="66">
        <v>0.24016949980810801</v>
      </c>
      <c r="AD637" s="67">
        <v>48.302915241045397</v>
      </c>
      <c r="AE637" s="66">
        <v>0.230512944137445</v>
      </c>
      <c r="AF637" s="68">
        <v>39.998982025484999</v>
      </c>
      <c r="AG637" s="66">
        <v>-2.6592760682433401E-2</v>
      </c>
      <c r="AH637" s="67">
        <v>-4.5007818041121901</v>
      </c>
      <c r="AI637" s="66">
        <v>1.72615824067179E-2</v>
      </c>
      <c r="AJ637" s="67">
        <v>15.4169007216406</v>
      </c>
      <c r="AK637" s="66">
        <v>1.39146699063014</v>
      </c>
      <c r="AL637" s="66">
        <v>5.5778906256819E-2</v>
      </c>
      <c r="AM637" s="67">
        <v>14.624095735023699</v>
      </c>
      <c r="AN637" s="11"/>
      <c r="AO637" s="69">
        <v>3.6235746183592703E-2</v>
      </c>
      <c r="AP637" s="69">
        <v>-2.85446560510536E-2</v>
      </c>
      <c r="AQ637" s="69">
        <v>0.14136547949427</v>
      </c>
      <c r="AR637" s="69">
        <v>-8.76467003990547E-2</v>
      </c>
      <c r="AS637" s="70">
        <v>9</v>
      </c>
      <c r="AT637" s="70">
        <v>3</v>
      </c>
      <c r="AU637" s="70">
        <v>7</v>
      </c>
      <c r="AV637" s="71">
        <v>5</v>
      </c>
      <c r="AW637" s="11"/>
      <c r="AX637" s="72">
        <v>0.134410206020839</v>
      </c>
      <c r="AY637" s="73">
        <v>0.99713771235383297</v>
      </c>
      <c r="AZ637" s="73">
        <v>1.0122224298484099</v>
      </c>
      <c r="BA637" s="73">
        <v>1.5755459301144601</v>
      </c>
      <c r="BB637" s="64">
        <v>1.39082814354697E-2</v>
      </c>
      <c r="BC637" s="74">
        <v>-14.639384714595501</v>
      </c>
      <c r="BD637" s="61">
        <v>43885</v>
      </c>
      <c r="BE637" s="61">
        <v>43915</v>
      </c>
      <c r="BF637" s="70"/>
      <c r="BG637" s="61"/>
      <c r="BH637" s="11"/>
    </row>
    <row r="638" spans="1:60" x14ac:dyDescent="0.3">
      <c r="A638" s="11"/>
      <c r="B638" s="56" t="s">
        <v>2123</v>
      </c>
      <c r="C638" s="56" t="s">
        <v>2020</v>
      </c>
      <c r="D638" s="56" t="s">
        <v>2016</v>
      </c>
      <c r="E638" s="57" t="s">
        <v>73</v>
      </c>
      <c r="F638" s="57" t="s">
        <v>110</v>
      </c>
      <c r="G638" s="58" t="s">
        <v>111</v>
      </c>
      <c r="H638" s="59" t="s">
        <v>2017</v>
      </c>
      <c r="I638" s="60" t="s">
        <v>400</v>
      </c>
      <c r="J638" s="60" t="s">
        <v>2021</v>
      </c>
      <c r="K638" s="11"/>
      <c r="L638" s="61">
        <v>44021</v>
      </c>
      <c r="M638" s="62">
        <v>2960.2821719981698</v>
      </c>
      <c r="N638" s="63">
        <v>2960.2821719981698</v>
      </c>
      <c r="O638" s="63">
        <v>3188.8282140009101</v>
      </c>
      <c r="P638" s="64">
        <f t="shared" si="9"/>
        <v>0.92832914579741765</v>
      </c>
      <c r="Q638" s="61">
        <v>43885</v>
      </c>
      <c r="R638" s="65">
        <v>11027531.3916406</v>
      </c>
      <c r="S638" s="65">
        <v>11035761.086124999</v>
      </c>
      <c r="T638" s="11"/>
      <c r="U638" s="66">
        <v>-1.0513828693547099E-2</v>
      </c>
      <c r="V638" s="67">
        <v>2.6108278845640598</v>
      </c>
      <c r="W638" s="66">
        <v>1.37033325991069E-2</v>
      </c>
      <c r="X638" s="67">
        <v>3.6487118085460701</v>
      </c>
      <c r="Y638" s="66">
        <v>-1.2580525021803599E-2</v>
      </c>
      <c r="Z638" s="67">
        <v>16.425885110045801</v>
      </c>
      <c r="AA638" s="66">
        <v>0.13957013054649001</v>
      </c>
      <c r="AB638" s="67">
        <v>34.182201205927399</v>
      </c>
      <c r="AC638" s="66">
        <v>0.25267578128288698</v>
      </c>
      <c r="AD638" s="67">
        <v>49.553543388552498</v>
      </c>
      <c r="AE638" s="66">
        <v>0.249163739064825</v>
      </c>
      <c r="AF638" s="68">
        <v>41.864061518222996</v>
      </c>
      <c r="AG638" s="66">
        <v>-2.6472028935131699E-2</v>
      </c>
      <c r="AH638" s="67">
        <v>-4.4887086293820202</v>
      </c>
      <c r="AI638" s="66">
        <v>1.9923784515413E-2</v>
      </c>
      <c r="AJ638" s="67">
        <v>15.683120932502799</v>
      </c>
      <c r="AK638" s="66">
        <v>1.23498487905134</v>
      </c>
      <c r="AL638" s="66">
        <v>8.8381397126795505E-2</v>
      </c>
      <c r="AM638" s="67">
        <v>139.87238568184</v>
      </c>
      <c r="AN638" s="11"/>
      <c r="AO638" s="69">
        <v>3.6259077985960203E-2</v>
      </c>
      <c r="AP638" s="69">
        <v>-2.8505052089713E-2</v>
      </c>
      <c r="AQ638" s="69">
        <v>0.14185438909043999</v>
      </c>
      <c r="AR638" s="69">
        <v>-8.7263218916632496E-2</v>
      </c>
      <c r="AS638" s="70">
        <v>9</v>
      </c>
      <c r="AT638" s="70">
        <v>3</v>
      </c>
      <c r="AU638" s="70">
        <v>7</v>
      </c>
      <c r="AV638" s="71">
        <v>5</v>
      </c>
      <c r="AW638" s="11"/>
      <c r="AX638" s="72">
        <v>0.134395714646525</v>
      </c>
      <c r="AY638" s="73">
        <v>1.03676727098355</v>
      </c>
      <c r="AZ638" s="73">
        <v>1.0305867167262499</v>
      </c>
      <c r="BA638" s="73">
        <v>1.6411165975423501</v>
      </c>
      <c r="BB638" s="64">
        <v>1.3907088156775001E-2</v>
      </c>
      <c r="BC638" s="74">
        <v>-14.6034620477585</v>
      </c>
      <c r="BD638" s="61">
        <v>43885</v>
      </c>
      <c r="BE638" s="61">
        <v>43915</v>
      </c>
      <c r="BF638" s="70"/>
      <c r="BG638" s="61"/>
      <c r="BH638" s="11"/>
    </row>
    <row r="639" spans="1:60" x14ac:dyDescent="0.3">
      <c r="A639" s="11"/>
      <c r="B639" s="56" t="s">
        <v>2127</v>
      </c>
      <c r="C639" s="56" t="s">
        <v>2023</v>
      </c>
      <c r="D639" s="56" t="s">
        <v>2016</v>
      </c>
      <c r="E639" s="57" t="s">
        <v>52</v>
      </c>
      <c r="F639" s="57" t="s">
        <v>110</v>
      </c>
      <c r="G639" s="58" t="s">
        <v>111</v>
      </c>
      <c r="H639" s="59" t="s">
        <v>2017</v>
      </c>
      <c r="I639" s="60" t="s">
        <v>400</v>
      </c>
      <c r="J639" s="60" t="s">
        <v>2024</v>
      </c>
      <c r="K639" s="11"/>
      <c r="L639" s="61">
        <v>44021</v>
      </c>
      <c r="M639" s="62">
        <v>1075.1011500004699</v>
      </c>
      <c r="N639" s="63">
        <v>1075.1011500004699</v>
      </c>
      <c r="O639" s="63">
        <v>1158.5284919999499</v>
      </c>
      <c r="P639" s="64">
        <f t="shared" si="9"/>
        <v>0.92798852805470444</v>
      </c>
      <c r="Q639" s="61">
        <v>43885</v>
      </c>
      <c r="R639" s="65">
        <v>7858907.2349687498</v>
      </c>
      <c r="S639" s="65">
        <v>7225850.4716093801</v>
      </c>
      <c r="T639" s="11"/>
      <c r="U639" s="66">
        <v>-1.04951442763195E-2</v>
      </c>
      <c r="V639" s="67">
        <v>2.6126963262868199</v>
      </c>
      <c r="W639" s="66">
        <v>1.3619369756270301E-2</v>
      </c>
      <c r="X639" s="67">
        <v>3.6403155242624101</v>
      </c>
      <c r="Y639" s="66">
        <v>-1.3018543227190101E-2</v>
      </c>
      <c r="Z639" s="67">
        <v>16.382083289499899</v>
      </c>
      <c r="AA639" s="66">
        <v>0.138410539373581</v>
      </c>
      <c r="AB639" s="67">
        <v>34.066242088680198</v>
      </c>
      <c r="AC639" s="66">
        <v>0.25023521689232398</v>
      </c>
      <c r="AD639" s="67">
        <v>49.3094869494671</v>
      </c>
      <c r="AE639" s="66">
        <v>0.24545259401202199</v>
      </c>
      <c r="AF639" s="68">
        <v>41.4929470129428</v>
      </c>
      <c r="AG639" s="66">
        <v>-2.6504350968934901E-2</v>
      </c>
      <c r="AH639" s="67">
        <v>-4.4919408327623396</v>
      </c>
      <c r="AI639" s="66">
        <v>1.9434611114775201E-2</v>
      </c>
      <c r="AJ639" s="67">
        <v>15.634203592446299</v>
      </c>
      <c r="AK639" s="66">
        <v>1.3010597791173499</v>
      </c>
      <c r="AL639" s="66">
        <v>9.1725851487426596E-2</v>
      </c>
      <c r="AM639" s="67">
        <v>146.47987568844101</v>
      </c>
      <c r="AN639" s="11"/>
      <c r="AO639" s="69">
        <v>3.62588813313778E-2</v>
      </c>
      <c r="AP639" s="69">
        <v>-2.8522266490654102E-2</v>
      </c>
      <c r="AQ639" s="69">
        <v>0.141780832498625</v>
      </c>
      <c r="AR639" s="69">
        <v>-8.7303975623362895E-2</v>
      </c>
      <c r="AS639" s="70">
        <v>9</v>
      </c>
      <c r="AT639" s="70">
        <v>3</v>
      </c>
      <c r="AU639" s="70">
        <v>7</v>
      </c>
      <c r="AV639" s="71">
        <v>5</v>
      </c>
      <c r="AW639" s="11"/>
      <c r="AX639" s="72">
        <v>0.13438457859811001</v>
      </c>
      <c r="AY639" s="73">
        <v>1.02831941214936</v>
      </c>
      <c r="AZ639" s="73">
        <v>1.0270325838591801</v>
      </c>
      <c r="BA639" s="73">
        <v>1.6268554262296699</v>
      </c>
      <c r="BB639" s="64">
        <v>1.39058507617301E-2</v>
      </c>
      <c r="BC639" s="74">
        <v>-14.610816839573101</v>
      </c>
      <c r="BD639" s="61">
        <v>43885</v>
      </c>
      <c r="BE639" s="61">
        <v>43915</v>
      </c>
      <c r="BF639" s="70"/>
      <c r="BG639" s="61"/>
      <c r="BH639" s="11"/>
    </row>
    <row r="640" spans="1:60" x14ac:dyDescent="0.3">
      <c r="A640" s="11"/>
      <c r="B640" s="56" t="s">
        <v>2130</v>
      </c>
      <c r="C640" s="56" t="s">
        <v>2026</v>
      </c>
      <c r="D640" s="56" t="s">
        <v>2016</v>
      </c>
      <c r="E640" s="57" t="s">
        <v>56</v>
      </c>
      <c r="F640" s="57" t="s">
        <v>110</v>
      </c>
      <c r="G640" s="58" t="s">
        <v>111</v>
      </c>
      <c r="H640" s="59" t="s">
        <v>2017</v>
      </c>
      <c r="I640" s="60" t="s">
        <v>400</v>
      </c>
      <c r="J640" s="60" t="s">
        <v>2027</v>
      </c>
      <c r="K640" s="11"/>
      <c r="L640" s="61">
        <v>44021</v>
      </c>
      <c r="M640" s="62">
        <v>1921.18806600012</v>
      </c>
      <c r="N640" s="63">
        <v>1921.18806600012</v>
      </c>
      <c r="O640" s="63">
        <v>2065.6078739985801</v>
      </c>
      <c r="P640" s="64">
        <f t="shared" si="9"/>
        <v>0.93008362825472102</v>
      </c>
      <c r="Q640" s="61">
        <v>43885</v>
      </c>
      <c r="R640" s="65">
        <v>2030380.7319882801</v>
      </c>
      <c r="S640" s="65">
        <v>2013528.95573633</v>
      </c>
      <c r="T640" s="11"/>
      <c r="U640" s="66">
        <v>-1.05090290226144E-2</v>
      </c>
      <c r="V640" s="67">
        <v>2.61130785165733</v>
      </c>
      <c r="W640" s="66">
        <v>1.4151540126476901E-2</v>
      </c>
      <c r="X640" s="67">
        <v>3.6935325612830598</v>
      </c>
      <c r="Y640" s="66">
        <v>-1.00897996799176E-2</v>
      </c>
      <c r="Z640" s="67">
        <v>16.6749576442235</v>
      </c>
      <c r="AA640" s="66">
        <v>0.14528798546423799</v>
      </c>
      <c r="AB640" s="67">
        <v>34.753986697702203</v>
      </c>
      <c r="AC640" s="66">
        <v>0.26529924179893</v>
      </c>
      <c r="AD640" s="67">
        <v>50.815889440127599</v>
      </c>
      <c r="AE640" s="66">
        <v>0.26806832923292001</v>
      </c>
      <c r="AF640" s="68">
        <v>43.754520535003401</v>
      </c>
      <c r="AG640" s="66">
        <v>-2.6330619306463601E-2</v>
      </c>
      <c r="AH640" s="67">
        <v>-4.4745676665115797</v>
      </c>
      <c r="AI640" s="66">
        <v>2.2628595945207101E-2</v>
      </c>
      <c r="AJ640" s="67">
        <v>15.953602075489499</v>
      </c>
      <c r="AK640" s="66">
        <v>0.92118806600104997</v>
      </c>
      <c r="AL640" s="66">
        <v>5.1061700569334803E-2</v>
      </c>
      <c r="AM640" s="67">
        <v>67.702857308206106</v>
      </c>
      <c r="AN640" s="11"/>
      <c r="AO640" s="69">
        <v>3.6263905198211398E-2</v>
      </c>
      <c r="AP640" s="69">
        <v>-2.84835514357837E-2</v>
      </c>
      <c r="AQ640" s="69">
        <v>0.142331766872376</v>
      </c>
      <c r="AR640" s="69">
        <v>-8.6858605906891206E-2</v>
      </c>
      <c r="AS640" s="70">
        <v>9</v>
      </c>
      <c r="AT640" s="70">
        <v>3</v>
      </c>
      <c r="AU640" s="70">
        <v>7</v>
      </c>
      <c r="AV640" s="71">
        <v>5</v>
      </c>
      <c r="AW640" s="11"/>
      <c r="AX640" s="72">
        <v>0.134406122697692</v>
      </c>
      <c r="AY640" s="73">
        <v>1.07673128670285</v>
      </c>
      <c r="AZ640" s="73">
        <v>1.0496029083660701</v>
      </c>
      <c r="BA640" s="73">
        <v>1.7070383960563</v>
      </c>
      <c r="BB640" s="64">
        <v>1.39083599392143E-2</v>
      </c>
      <c r="BC640" s="74">
        <v>-14.570502261704</v>
      </c>
      <c r="BD640" s="61">
        <v>43885</v>
      </c>
      <c r="BE640" s="61">
        <v>43915</v>
      </c>
      <c r="BF640" s="70"/>
      <c r="BG640" s="61"/>
      <c r="BH640" s="11"/>
    </row>
    <row r="641" spans="1:60" x14ac:dyDescent="0.3">
      <c r="A641" s="11"/>
      <c r="B641" s="56" t="s">
        <v>2134</v>
      </c>
      <c r="C641" s="56" t="s">
        <v>2029</v>
      </c>
      <c r="D641" s="56" t="s">
        <v>2016</v>
      </c>
      <c r="E641" s="57" t="s">
        <v>124</v>
      </c>
      <c r="F641" s="57" t="s">
        <v>110</v>
      </c>
      <c r="G641" s="58" t="s">
        <v>111</v>
      </c>
      <c r="H641" s="59" t="s">
        <v>2017</v>
      </c>
      <c r="I641" s="60" t="s">
        <v>400</v>
      </c>
      <c r="J641" s="60" t="s">
        <v>2030</v>
      </c>
      <c r="K641" s="11"/>
      <c r="L641" s="61">
        <v>44021</v>
      </c>
      <c r="M641" s="62">
        <v>920.06645399983995</v>
      </c>
      <c r="N641" s="63">
        <v>920.06645399983995</v>
      </c>
      <c r="O641" s="63">
        <v>985.38897600024904</v>
      </c>
      <c r="P641" s="64">
        <f t="shared" si="9"/>
        <v>0.93370889710421057</v>
      </c>
      <c r="Q641" s="61">
        <v>43885</v>
      </c>
      <c r="R641" s="65">
        <v>29652206.104125001</v>
      </c>
      <c r="S641" s="65">
        <v>26001458.165406201</v>
      </c>
      <c r="T641" s="11"/>
      <c r="U641" s="66">
        <v>-1.0460188216711699E-2</v>
      </c>
      <c r="V641" s="67">
        <v>2.6161919322476002</v>
      </c>
      <c r="W641" s="66">
        <v>1.4970248339523101E-2</v>
      </c>
      <c r="X641" s="67">
        <v>3.77540338258768</v>
      </c>
      <c r="Y641" s="66">
        <v>-4.95018830042682E-3</v>
      </c>
      <c r="Z641" s="67">
        <v>17.188918782194399</v>
      </c>
      <c r="AA641" s="66">
        <v>0.15739556064916499</v>
      </c>
      <c r="AB641" s="67">
        <v>35.9647442162386</v>
      </c>
      <c r="AC641" s="66">
        <v>0.29171512986242298</v>
      </c>
      <c r="AD641" s="67">
        <v>53.457478246477002</v>
      </c>
      <c r="AE641" s="66">
        <v>0.30754115482704902</v>
      </c>
      <c r="AF641" s="68">
        <v>47.701803094416398</v>
      </c>
      <c r="AG641" s="66">
        <v>-2.60670603984181E-2</v>
      </c>
      <c r="AH641" s="67">
        <v>-4.4482117757070201</v>
      </c>
      <c r="AI641" s="66">
        <v>2.82256614482321E-2</v>
      </c>
      <c r="AJ641" s="67">
        <v>16.513308625784699</v>
      </c>
      <c r="AK641" s="66">
        <v>0.37290565536590298</v>
      </c>
      <c r="AL641" s="66">
        <v>8.9874691570003107E-2</v>
      </c>
      <c r="AM641" s="67">
        <v>41.346836826065598</v>
      </c>
      <c r="AN641" s="11"/>
      <c r="AO641" s="69">
        <v>3.6292909573603503E-2</v>
      </c>
      <c r="AP641" s="69">
        <v>-2.8316959136645899E-2</v>
      </c>
      <c r="AQ641" s="69">
        <v>0.143307762869954</v>
      </c>
      <c r="AR641" s="69">
        <v>-8.6058299532014604E-2</v>
      </c>
      <c r="AS641" s="70">
        <v>9</v>
      </c>
      <c r="AT641" s="70">
        <v>3</v>
      </c>
      <c r="AU641" s="70">
        <v>7</v>
      </c>
      <c r="AV641" s="71">
        <v>5</v>
      </c>
      <c r="AW641" s="11"/>
      <c r="AX641" s="72">
        <v>0.13430614354831</v>
      </c>
      <c r="AY641" s="73">
        <v>1.1628451542237599</v>
      </c>
      <c r="AZ641" s="73">
        <v>1.08915188509127</v>
      </c>
      <c r="BA641" s="73">
        <v>1.85076831405604</v>
      </c>
      <c r="BB641" s="64">
        <v>1.3898664900116301E-2</v>
      </c>
      <c r="BC641" s="74">
        <v>-14.4956247206719</v>
      </c>
      <c r="BD641" s="61">
        <v>43885</v>
      </c>
      <c r="BE641" s="61">
        <v>43915</v>
      </c>
      <c r="BF641" s="70"/>
      <c r="BG641" s="61"/>
      <c r="BH641" s="11"/>
    </row>
    <row r="642" spans="1:60" x14ac:dyDescent="0.3">
      <c r="A642" s="11"/>
      <c r="B642" s="56" t="s">
        <v>2137</v>
      </c>
      <c r="C642" s="56" t="s">
        <v>2032</v>
      </c>
      <c r="D642" s="56" t="s">
        <v>2016</v>
      </c>
      <c r="E642" s="57" t="s">
        <v>128</v>
      </c>
      <c r="F642" s="57" t="s">
        <v>110</v>
      </c>
      <c r="G642" s="58" t="s">
        <v>111</v>
      </c>
      <c r="H642" s="59" t="s">
        <v>2017</v>
      </c>
      <c r="I642" s="60" t="s">
        <v>400</v>
      </c>
      <c r="J642" s="60" t="s">
        <v>2033</v>
      </c>
      <c r="K642" s="11"/>
      <c r="L642" s="61">
        <v>44021</v>
      </c>
      <c r="M642" s="62">
        <v>865.82003400009103</v>
      </c>
      <c r="N642" s="63">
        <v>865.82003400009103</v>
      </c>
      <c r="O642" s="63">
        <v>931.77889200020604</v>
      </c>
      <c r="P642" s="64">
        <f t="shared" si="9"/>
        <v>0.92921189933963388</v>
      </c>
      <c r="Q642" s="61">
        <v>43885</v>
      </c>
      <c r="R642" s="65">
        <v>186905.25392993199</v>
      </c>
      <c r="S642" s="65">
        <v>179308.92959668001</v>
      </c>
      <c r="T642" s="11"/>
      <c r="U642" s="66">
        <v>-1.05078277238135E-2</v>
      </c>
      <c r="V642" s="67">
        <v>2.6114279815374202</v>
      </c>
      <c r="W642" s="66">
        <v>1.38935900504293E-2</v>
      </c>
      <c r="X642" s="67">
        <v>3.6677375536783101</v>
      </c>
      <c r="Y642" s="66">
        <v>-1.13913546247204E-2</v>
      </c>
      <c r="Z642" s="67">
        <v>16.5448021497577</v>
      </c>
      <c r="AA642" s="66">
        <v>0.14237732268709799</v>
      </c>
      <c r="AB642" s="67">
        <v>34.462920419988201</v>
      </c>
      <c r="AC642" s="66">
        <v>0.25889048696990402</v>
      </c>
      <c r="AD642" s="67">
        <v>50.175013957254102</v>
      </c>
      <c r="AE642" s="66">
        <v>0.25881517195375597</v>
      </c>
      <c r="AF642" s="68">
        <v>42.829204807116199</v>
      </c>
      <c r="AG642" s="66">
        <v>-2.64493688064249E-2</v>
      </c>
      <c r="AH642" s="67">
        <v>-4.4864426165077003</v>
      </c>
      <c r="AI642" s="66">
        <v>2.1225743730610699E-2</v>
      </c>
      <c r="AJ642" s="67">
        <v>15.813316854022601</v>
      </c>
      <c r="AK642" s="66"/>
      <c r="AL642" s="66"/>
      <c r="AM642" s="67"/>
      <c r="AN642" s="11"/>
      <c r="AO642" s="69">
        <v>3.6186017381623997E-2</v>
      </c>
      <c r="AP642" s="69">
        <v>-2.85387536341659E-2</v>
      </c>
      <c r="AQ642" s="69">
        <v>0.14203964572516301</v>
      </c>
      <c r="AR642" s="69">
        <v>-8.7000737384223606E-2</v>
      </c>
      <c r="AS642" s="70">
        <v>9</v>
      </c>
      <c r="AT642" s="70">
        <v>3</v>
      </c>
      <c r="AU642" s="70">
        <v>7</v>
      </c>
      <c r="AV642" s="71">
        <v>5</v>
      </c>
      <c r="AW642" s="11"/>
      <c r="AX642" s="72">
        <v>0.13435937980990301</v>
      </c>
      <c r="AY642" s="73">
        <v>1.05492401155789</v>
      </c>
      <c r="AZ642" s="73">
        <v>1.0392766289514801</v>
      </c>
      <c r="BA642" s="73">
        <v>1.67072705476494</v>
      </c>
      <c r="BB642" s="64">
        <v>1.39032663165199E-2</v>
      </c>
      <c r="BC642" s="74">
        <v>-14.5850168067846</v>
      </c>
      <c r="BD642" s="61">
        <v>43885</v>
      </c>
      <c r="BE642" s="61">
        <v>43915</v>
      </c>
      <c r="BF642" s="70"/>
      <c r="BG642" s="61"/>
      <c r="BH642" s="11"/>
    </row>
    <row r="643" spans="1:60" x14ac:dyDescent="0.3">
      <c r="A643" s="11"/>
      <c r="B643" s="56" t="s">
        <v>2140</v>
      </c>
      <c r="C643" s="56" t="s">
        <v>2035</v>
      </c>
      <c r="D643" s="56" t="s">
        <v>2016</v>
      </c>
      <c r="E643" s="57" t="s">
        <v>131</v>
      </c>
      <c r="F643" s="57" t="s">
        <v>110</v>
      </c>
      <c r="G643" s="58" t="s">
        <v>111</v>
      </c>
      <c r="H643" s="59" t="s">
        <v>2017</v>
      </c>
      <c r="I643" s="60" t="s">
        <v>400</v>
      </c>
      <c r="J643" s="60" t="s">
        <v>2036</v>
      </c>
      <c r="K643" s="11"/>
      <c r="L643" s="61">
        <v>44021</v>
      </c>
      <c r="M643" s="62">
        <v>2932.9231080003101</v>
      </c>
      <c r="N643" s="63">
        <v>2932.9231080003101</v>
      </c>
      <c r="O643" s="63">
        <v>3157.65014399961</v>
      </c>
      <c r="P643" s="64">
        <f t="shared" si="9"/>
        <v>0.92883092624230645</v>
      </c>
      <c r="Q643" s="61">
        <v>43885</v>
      </c>
      <c r="R643" s="65">
        <v>1406050.56296875</v>
      </c>
      <c r="S643" s="65">
        <v>1249824.21619531</v>
      </c>
      <c r="T643" s="11"/>
      <c r="U643" s="66">
        <v>-1.05214214609077E-2</v>
      </c>
      <c r="V643" s="67">
        <v>2.610068607828</v>
      </c>
      <c r="W643" s="66">
        <v>1.38152895742678E-2</v>
      </c>
      <c r="X643" s="67">
        <v>3.65990750606215</v>
      </c>
      <c r="Y643" s="66">
        <v>-1.18490557752011E-2</v>
      </c>
      <c r="Z643" s="67">
        <v>16.499032034713299</v>
      </c>
      <c r="AA643" s="66">
        <v>0.141271351241885</v>
      </c>
      <c r="AB643" s="67">
        <v>34.352323275466901</v>
      </c>
      <c r="AC643" s="66">
        <v>0.25644097660377202</v>
      </c>
      <c r="AD643" s="67">
        <v>49.930062920611803</v>
      </c>
      <c r="AE643" s="66">
        <v>0.254798263005796</v>
      </c>
      <c r="AF643" s="68">
        <v>42.427513912320101</v>
      </c>
      <c r="AG643" s="66">
        <v>-2.64521834878906E-2</v>
      </c>
      <c r="AH643" s="67">
        <v>-4.4867240846579097</v>
      </c>
      <c r="AI643" s="66">
        <v>2.0736654601933E-2</v>
      </c>
      <c r="AJ643" s="67">
        <v>15.764407941154801</v>
      </c>
      <c r="AK643" s="66">
        <v>1.2691510444716601</v>
      </c>
      <c r="AL643" s="66">
        <v>9.0121636538242497E-2</v>
      </c>
      <c r="AM643" s="67">
        <v>143.28900222387199</v>
      </c>
      <c r="AN643" s="11"/>
      <c r="AO643" s="69">
        <v>3.6228650693374199E-2</v>
      </c>
      <c r="AP643" s="69">
        <v>-2.84697040551691E-2</v>
      </c>
      <c r="AQ643" s="69">
        <v>0.141990766696836</v>
      </c>
      <c r="AR643" s="69">
        <v>-8.7133998730714701E-2</v>
      </c>
      <c r="AS643" s="70">
        <v>9</v>
      </c>
      <c r="AT643" s="70">
        <v>3</v>
      </c>
      <c r="AU643" s="70">
        <v>7</v>
      </c>
      <c r="AV643" s="71">
        <v>5</v>
      </c>
      <c r="AW643" s="11"/>
      <c r="AX643" s="72">
        <v>0.13437376700428999</v>
      </c>
      <c r="AY643" s="73">
        <v>1.04891248928652</v>
      </c>
      <c r="AZ643" s="73">
        <v>1.03626536804222</v>
      </c>
      <c r="BA643" s="73">
        <v>1.66112953750235</v>
      </c>
      <c r="BB643" s="64">
        <v>1.3904864654396099E-2</v>
      </c>
      <c r="BC643" s="74">
        <v>-14.5945298238366</v>
      </c>
      <c r="BD643" s="61">
        <v>43885</v>
      </c>
      <c r="BE643" s="61">
        <v>43915</v>
      </c>
      <c r="BF643" s="70"/>
      <c r="BG643" s="61"/>
      <c r="BH643" s="11"/>
    </row>
    <row r="644" spans="1:60" x14ac:dyDescent="0.3">
      <c r="A644" s="11"/>
      <c r="B644" s="56" t="s">
        <v>2143</v>
      </c>
      <c r="C644" s="56" t="s">
        <v>2038</v>
      </c>
      <c r="D644" s="56" t="s">
        <v>2039</v>
      </c>
      <c r="E644" s="57" t="s">
        <v>34</v>
      </c>
      <c r="F644" s="57" t="s">
        <v>110</v>
      </c>
      <c r="G644" s="58" t="s">
        <v>111</v>
      </c>
      <c r="H644" s="59" t="s">
        <v>603</v>
      </c>
      <c r="I644" s="60" t="s">
        <v>400</v>
      </c>
      <c r="J644" s="60" t="s">
        <v>2040</v>
      </c>
      <c r="K644" s="11"/>
      <c r="L644" s="61">
        <v>44021</v>
      </c>
      <c r="M644" s="62">
        <v>1469.68489200063</v>
      </c>
      <c r="N644" s="63">
        <v>1469.68489200063</v>
      </c>
      <c r="O644" s="63">
        <v>1628.2831839993601</v>
      </c>
      <c r="P644" s="64">
        <f t="shared" si="9"/>
        <v>0.90259784443073121</v>
      </c>
      <c r="Q644" s="61">
        <v>43896</v>
      </c>
      <c r="R644" s="65">
        <v>5819097.8698203098</v>
      </c>
      <c r="S644" s="65">
        <v>6317983.5821171897</v>
      </c>
      <c r="T644" s="11"/>
      <c r="U644" s="66">
        <v>-7.8416219348582707E-3</v>
      </c>
      <c r="V644" s="67">
        <v>2.8780485604329402</v>
      </c>
      <c r="W644" s="66">
        <v>3.0595403994084301E-2</v>
      </c>
      <c r="X644" s="67">
        <v>5.3379189480474496</v>
      </c>
      <c r="Y644" s="66">
        <v>-1.20253720542678E-2</v>
      </c>
      <c r="Z644" s="67">
        <v>16.481400406803001</v>
      </c>
      <c r="AA644" s="66">
        <v>0.149763305213128</v>
      </c>
      <c r="AB644" s="67">
        <v>35.201518672634798</v>
      </c>
      <c r="AC644" s="66">
        <v>0.30942329788376799</v>
      </c>
      <c r="AD644" s="67">
        <v>55.228295048640597</v>
      </c>
      <c r="AE644" s="66">
        <v>0.27618035496561799</v>
      </c>
      <c r="AF644" s="68">
        <v>44.565723108302301</v>
      </c>
      <c r="AG644" s="66">
        <v>-3.35569138906067E-2</v>
      </c>
      <c r="AH644" s="67">
        <v>-5.1971971249295201</v>
      </c>
      <c r="AI644" s="66">
        <v>2.5584898712622799E-2</v>
      </c>
      <c r="AJ644" s="67">
        <v>16.249232352216499</v>
      </c>
      <c r="AK644" s="66">
        <v>1.5523338751704401</v>
      </c>
      <c r="AL644" s="66">
        <v>7.0186384802582297E-2</v>
      </c>
      <c r="AM644" s="67">
        <v>112.936022843351</v>
      </c>
      <c r="AN644" s="11"/>
      <c r="AO644" s="69">
        <v>3.4815505778169602E-2</v>
      </c>
      <c r="AP644" s="69">
        <v>-4.1299219889915501E-2</v>
      </c>
      <c r="AQ644" s="69">
        <v>0.13261350893299101</v>
      </c>
      <c r="AR644" s="69">
        <v>-0.12900204909965399</v>
      </c>
      <c r="AS644" s="70">
        <v>9</v>
      </c>
      <c r="AT644" s="70">
        <v>3</v>
      </c>
      <c r="AU644" s="70">
        <v>7</v>
      </c>
      <c r="AV644" s="71">
        <v>5</v>
      </c>
      <c r="AW644" s="11"/>
      <c r="AX644" s="72">
        <v>0.151505573852628</v>
      </c>
      <c r="AY644" s="73">
        <v>0.98803035744276702</v>
      </c>
      <c r="AZ644" s="73">
        <v>1.0823098710879999</v>
      </c>
      <c r="BA644" s="73">
        <v>1.45351791878056</v>
      </c>
      <c r="BB644" s="64">
        <v>1.5633260702452401E-2</v>
      </c>
      <c r="BC644" s="74">
        <v>-16.782909673434901</v>
      </c>
      <c r="BD644" s="61">
        <v>43896</v>
      </c>
      <c r="BE644" s="61">
        <v>43915</v>
      </c>
      <c r="BF644" s="70"/>
      <c r="BG644" s="61"/>
      <c r="BH644" s="11"/>
    </row>
    <row r="645" spans="1:60" x14ac:dyDescent="0.3">
      <c r="A645" s="11"/>
      <c r="B645" s="56" t="s">
        <v>2146</v>
      </c>
      <c r="C645" s="56" t="s">
        <v>2042</v>
      </c>
      <c r="D645" s="56" t="s">
        <v>2039</v>
      </c>
      <c r="E645" s="57" t="s">
        <v>73</v>
      </c>
      <c r="F645" s="57" t="s">
        <v>110</v>
      </c>
      <c r="G645" s="58" t="s">
        <v>111</v>
      </c>
      <c r="H645" s="59" t="s">
        <v>603</v>
      </c>
      <c r="I645" s="60" t="s">
        <v>400</v>
      </c>
      <c r="J645" s="60" t="s">
        <v>2043</v>
      </c>
      <c r="K645" s="11"/>
      <c r="L645" s="61">
        <v>44021</v>
      </c>
      <c r="M645" s="62">
        <v>1544.6078459993</v>
      </c>
      <c r="N645" s="63">
        <v>1544.6078459993</v>
      </c>
      <c r="O645" s="63">
        <v>1708.30599999987</v>
      </c>
      <c r="P645" s="64">
        <f t="shared" si="9"/>
        <v>0.90417515714363683</v>
      </c>
      <c r="Q645" s="61">
        <v>43896</v>
      </c>
      <c r="R645" s="65">
        <v>3089651.4794374998</v>
      </c>
      <c r="S645" s="65">
        <v>2855330.2429765598</v>
      </c>
      <c r="T645" s="11"/>
      <c r="U645" s="66">
        <v>-7.8307067942660104E-3</v>
      </c>
      <c r="V645" s="67">
        <v>2.8791400744921698</v>
      </c>
      <c r="W645" s="66">
        <v>3.1021257545944501E-2</v>
      </c>
      <c r="X645" s="67">
        <v>5.3805043032334696</v>
      </c>
      <c r="Y645" s="66">
        <v>-9.5506920597472292E-3</v>
      </c>
      <c r="Z645" s="67">
        <v>16.728868406236899</v>
      </c>
      <c r="AA645" s="66">
        <v>0.15555313214281299</v>
      </c>
      <c r="AB645" s="67">
        <v>35.780501365603399</v>
      </c>
      <c r="AC645" s="66">
        <v>0.32257613118621498</v>
      </c>
      <c r="AD645" s="67">
        <v>56.543578378856203</v>
      </c>
      <c r="AE645" s="66">
        <v>0.29581105557910597</v>
      </c>
      <c r="AF645" s="68">
        <v>46.528793169651202</v>
      </c>
      <c r="AG645" s="66">
        <v>-3.3426801226596602E-2</v>
      </c>
      <c r="AH645" s="67">
        <v>-5.1841858585248701</v>
      </c>
      <c r="AI645" s="66">
        <v>2.8283935720537601E-2</v>
      </c>
      <c r="AJ645" s="67">
        <v>16.519136053015199</v>
      </c>
      <c r="AK645" s="66">
        <v>1.4280560339498301</v>
      </c>
      <c r="AL645" s="66">
        <v>9.7919489995547296E-2</v>
      </c>
      <c r="AM645" s="67">
        <v>159.179501171689</v>
      </c>
      <c r="AN645" s="11"/>
      <c r="AO645" s="69">
        <v>3.4842544442653903E-2</v>
      </c>
      <c r="AP645" s="69">
        <v>-4.12773646394635E-2</v>
      </c>
      <c r="AQ645" s="69">
        <v>0.13307537151922599</v>
      </c>
      <c r="AR645" s="69">
        <v>-0.128626434509933</v>
      </c>
      <c r="AS645" s="70">
        <v>9</v>
      </c>
      <c r="AT645" s="70">
        <v>3</v>
      </c>
      <c r="AU645" s="70">
        <v>7</v>
      </c>
      <c r="AV645" s="71">
        <v>5</v>
      </c>
      <c r="AW645" s="11"/>
      <c r="AX645" s="72">
        <v>0.15144356224846001</v>
      </c>
      <c r="AY645" s="73">
        <v>1.0243519172381601</v>
      </c>
      <c r="AZ645" s="73">
        <v>1.1014819612009901</v>
      </c>
      <c r="BA645" s="73">
        <v>1.5088016490299201</v>
      </c>
      <c r="BB645" s="64">
        <v>1.5627133649977601E-2</v>
      </c>
      <c r="BC645" s="74">
        <v>-16.759014368610199</v>
      </c>
      <c r="BD645" s="61">
        <v>43896</v>
      </c>
      <c r="BE645" s="61">
        <v>43915</v>
      </c>
      <c r="BF645" s="70"/>
      <c r="BG645" s="61"/>
      <c r="BH645" s="11"/>
    </row>
    <row r="646" spans="1:60" x14ac:dyDescent="0.3">
      <c r="A646" s="11"/>
      <c r="B646" s="56" t="s">
        <v>2149</v>
      </c>
      <c r="C646" s="56" t="s">
        <v>2045</v>
      </c>
      <c r="D646" s="56" t="s">
        <v>2039</v>
      </c>
      <c r="E646" s="57" t="s">
        <v>52</v>
      </c>
      <c r="F646" s="57" t="s">
        <v>110</v>
      </c>
      <c r="G646" s="58" t="s">
        <v>111</v>
      </c>
      <c r="H646" s="59" t="s">
        <v>603</v>
      </c>
      <c r="I646" s="60" t="s">
        <v>400</v>
      </c>
      <c r="J646" s="60" t="s">
        <v>2046</v>
      </c>
      <c r="K646" s="11"/>
      <c r="L646" s="61">
        <v>44021</v>
      </c>
      <c r="M646" s="62">
        <v>1139.25343799964</v>
      </c>
      <c r="N646" s="63">
        <v>1139.25343799964</v>
      </c>
      <c r="O646" s="63">
        <v>1260.0300399996299</v>
      </c>
      <c r="P646" s="64">
        <f t="shared" si="9"/>
        <v>0.90414783920546415</v>
      </c>
      <c r="Q646" s="61">
        <v>43896</v>
      </c>
      <c r="R646" s="65">
        <v>9167906.0389374997</v>
      </c>
      <c r="S646" s="65">
        <v>8461715.4933906309</v>
      </c>
      <c r="T646" s="11"/>
      <c r="U646" s="66">
        <v>-7.8506008603653806E-3</v>
      </c>
      <c r="V646" s="67">
        <v>2.8771506678822298</v>
      </c>
      <c r="W646" s="66">
        <v>3.1031183805680498E-2</v>
      </c>
      <c r="X646" s="67">
        <v>5.38149692920706</v>
      </c>
      <c r="Y646" s="66">
        <v>-9.4898101770013506E-3</v>
      </c>
      <c r="Z646" s="67">
        <v>16.734956594533301</v>
      </c>
      <c r="AA646" s="66">
        <v>0.15556935506174299</v>
      </c>
      <c r="AB646" s="67">
        <v>35.782123657467302</v>
      </c>
      <c r="AC646" s="66">
        <v>0.322613678466878</v>
      </c>
      <c r="AD646" s="67">
        <v>56.547333106922501</v>
      </c>
      <c r="AE646" s="66">
        <v>0.295081698224822</v>
      </c>
      <c r="AF646" s="68">
        <v>46.455857434193597</v>
      </c>
      <c r="AG646" s="66">
        <v>-3.3433824012718098E-2</v>
      </c>
      <c r="AH646" s="67">
        <v>-5.1848881371406597</v>
      </c>
      <c r="AI646" s="66">
        <v>2.8281227190746001E-2</v>
      </c>
      <c r="AJ646" s="67">
        <v>16.518865200050602</v>
      </c>
      <c r="AK646" s="66">
        <v>1.43862713359063</v>
      </c>
      <c r="AL646" s="66">
        <v>9.8421885162679204E-2</v>
      </c>
      <c r="AM646" s="67">
        <v>160.23661113577</v>
      </c>
      <c r="AN646" s="11"/>
      <c r="AO646" s="69">
        <v>3.4796042757079697E-2</v>
      </c>
      <c r="AP646" s="69">
        <v>-4.1323272962472402E-2</v>
      </c>
      <c r="AQ646" s="69">
        <v>0.133049979442148</v>
      </c>
      <c r="AR646" s="69">
        <v>-0.12861254061776001</v>
      </c>
      <c r="AS646" s="70">
        <v>9</v>
      </c>
      <c r="AT646" s="70">
        <v>3</v>
      </c>
      <c r="AU646" s="70">
        <v>7</v>
      </c>
      <c r="AV646" s="71">
        <v>5</v>
      </c>
      <c r="AW646" s="11"/>
      <c r="AX646" s="72">
        <v>0.151528648349777</v>
      </c>
      <c r="AY646" s="73">
        <v>1.02403052861882</v>
      </c>
      <c r="AZ646" s="73">
        <v>1.1016058027253199</v>
      </c>
      <c r="BA646" s="73">
        <v>1.5078999750130599</v>
      </c>
      <c r="BB646" s="64">
        <v>1.56357343263153E-2</v>
      </c>
      <c r="BC646" s="74">
        <v>-16.763498114742099</v>
      </c>
      <c r="BD646" s="61">
        <v>43896</v>
      </c>
      <c r="BE646" s="61">
        <v>43915</v>
      </c>
      <c r="BF646" s="70"/>
      <c r="BG646" s="61"/>
      <c r="BH646" s="11"/>
    </row>
    <row r="647" spans="1:60" x14ac:dyDescent="0.3">
      <c r="A647" s="11"/>
      <c r="B647" s="56" t="s">
        <v>2153</v>
      </c>
      <c r="C647" s="56" t="s">
        <v>2048</v>
      </c>
      <c r="D647" s="56" t="s">
        <v>2039</v>
      </c>
      <c r="E647" s="57" t="s">
        <v>56</v>
      </c>
      <c r="F647" s="57" t="s">
        <v>110</v>
      </c>
      <c r="G647" s="58" t="s">
        <v>111</v>
      </c>
      <c r="H647" s="59" t="s">
        <v>603</v>
      </c>
      <c r="I647" s="60" t="s">
        <v>400</v>
      </c>
      <c r="J647" s="60" t="s">
        <v>2049</v>
      </c>
      <c r="K647" s="11"/>
      <c r="L647" s="61">
        <v>44021</v>
      </c>
      <c r="M647" s="62">
        <v>951.19918200001098</v>
      </c>
      <c r="N647" s="63">
        <v>951.19918200001098</v>
      </c>
      <c r="O647" s="63">
        <v>1050.1759680006701</v>
      </c>
      <c r="P647" s="64">
        <f t="shared" ref="P647:P710" si="10">IFERROR(N647/O647,"")</f>
        <v>0.90575218914112887</v>
      </c>
      <c r="Q647" s="61">
        <v>43896</v>
      </c>
      <c r="R647" s="65">
        <v>3567105.8970468799</v>
      </c>
      <c r="S647" s="65">
        <v>2962506.01694141</v>
      </c>
      <c r="T647" s="11"/>
      <c r="U647" s="66">
        <v>-7.8130678330126102E-3</v>
      </c>
      <c r="V647" s="67">
        <v>2.8809039706175099</v>
      </c>
      <c r="W647" s="66">
        <v>3.1458082370591001E-2</v>
      </c>
      <c r="X647" s="67">
        <v>5.4241867856981099</v>
      </c>
      <c r="Y647" s="66">
        <v>-7.0202372498897603E-3</v>
      </c>
      <c r="Z647" s="67">
        <v>16.981913887226298</v>
      </c>
      <c r="AA647" s="66">
        <v>0.16138957383198399</v>
      </c>
      <c r="AB647" s="67">
        <v>36.364145534520503</v>
      </c>
      <c r="AC647" s="66">
        <v>0.33591665174055402</v>
      </c>
      <c r="AD647" s="67">
        <v>57.877630434289998</v>
      </c>
      <c r="AE647" s="66">
        <v>0.31529743813735001</v>
      </c>
      <c r="AF647" s="68">
        <v>48.477431425475501</v>
      </c>
      <c r="AG647" s="66">
        <v>-3.3293598333330003E-2</v>
      </c>
      <c r="AH647" s="67">
        <v>-5.1708655691982104</v>
      </c>
      <c r="AI647" s="66">
        <v>3.10161420711665E-2</v>
      </c>
      <c r="AJ647" s="67">
        <v>16.792356688092699</v>
      </c>
      <c r="AK647" s="66">
        <v>1.0360878951975601</v>
      </c>
      <c r="AL647" s="66">
        <v>7.7751113871272495E-2</v>
      </c>
      <c r="AM647" s="67">
        <v>119.982687296579</v>
      </c>
      <c r="AN647" s="11"/>
      <c r="AO647" s="69">
        <v>3.4864087392634198E-2</v>
      </c>
      <c r="AP647" s="69">
        <v>-4.1248096378694803E-2</v>
      </c>
      <c r="AQ647" s="69">
        <v>0.13353356621155399</v>
      </c>
      <c r="AR647" s="69">
        <v>-0.12826628807306401</v>
      </c>
      <c r="AS647" s="70">
        <v>9</v>
      </c>
      <c r="AT647" s="70">
        <v>3</v>
      </c>
      <c r="AU647" s="70">
        <v>7</v>
      </c>
      <c r="AV647" s="71">
        <v>5</v>
      </c>
      <c r="AW647" s="11"/>
      <c r="AX647" s="72">
        <v>0.15141261587181401</v>
      </c>
      <c r="AY647" s="73">
        <v>1.0594314407899199</v>
      </c>
      <c r="AZ647" s="73">
        <v>1.1206463807793601</v>
      </c>
      <c r="BA647" s="73">
        <v>1.56248755413617</v>
      </c>
      <c r="BB647" s="64">
        <v>1.5624234456899999E-2</v>
      </c>
      <c r="BC647" s="74">
        <v>-16.737821218179299</v>
      </c>
      <c r="BD647" s="61">
        <v>43896</v>
      </c>
      <c r="BE647" s="61">
        <v>43915</v>
      </c>
      <c r="BF647" s="70"/>
      <c r="BG647" s="61"/>
      <c r="BH647" s="11"/>
    </row>
    <row r="648" spans="1:60" x14ac:dyDescent="0.3">
      <c r="A648" s="11"/>
      <c r="B648" s="56" t="s">
        <v>2156</v>
      </c>
      <c r="C648" s="56" t="s">
        <v>2051</v>
      </c>
      <c r="D648" s="56" t="s">
        <v>2039</v>
      </c>
      <c r="E648" s="57" t="s">
        <v>124</v>
      </c>
      <c r="F648" s="57" t="s">
        <v>110</v>
      </c>
      <c r="G648" s="58" t="s">
        <v>111</v>
      </c>
      <c r="H648" s="59" t="s">
        <v>603</v>
      </c>
      <c r="I648" s="60" t="s">
        <v>400</v>
      </c>
      <c r="J648" s="60" t="s">
        <v>2052</v>
      </c>
      <c r="K648" s="11"/>
      <c r="L648" s="61">
        <v>44021</v>
      </c>
      <c r="M648" s="62">
        <v>987.99240600038297</v>
      </c>
      <c r="N648" s="63">
        <v>987.99240600038297</v>
      </c>
      <c r="O648" s="63">
        <v>1086.97658400051</v>
      </c>
      <c r="P648" s="64">
        <f t="shared" si="10"/>
        <v>0.90893623702929682</v>
      </c>
      <c r="Q648" s="61">
        <v>43896</v>
      </c>
      <c r="R648" s="65">
        <v>16174043.851484399</v>
      </c>
      <c r="S648" s="65">
        <v>12674383.2008281</v>
      </c>
      <c r="T648" s="11"/>
      <c r="U648" s="66">
        <v>-7.8043396488283196E-3</v>
      </c>
      <c r="V648" s="67">
        <v>2.88177678903594</v>
      </c>
      <c r="W648" s="66">
        <v>3.2345730111046599E-2</v>
      </c>
      <c r="X648" s="67">
        <v>5.5129515597436702</v>
      </c>
      <c r="Y648" s="66">
        <v>-1.8505892930988899E-3</v>
      </c>
      <c r="Z648" s="67">
        <v>17.4988786829053</v>
      </c>
      <c r="AA648" s="66">
        <v>0.1735879112166</v>
      </c>
      <c r="AB648" s="67">
        <v>37.583979272982099</v>
      </c>
      <c r="AC648" s="66">
        <v>0.36379517785098903</v>
      </c>
      <c r="AD648" s="67">
        <v>60.665483045333502</v>
      </c>
      <c r="AE648" s="66">
        <v>0.33301771422906301</v>
      </c>
      <c r="AF648" s="68">
        <v>50.249459034646897</v>
      </c>
      <c r="AG648" s="66">
        <v>-3.3044840631191598E-2</v>
      </c>
      <c r="AH648" s="67">
        <v>-5.1459897989843704</v>
      </c>
      <c r="AI648" s="66">
        <v>3.65945948105946E-2</v>
      </c>
      <c r="AJ648" s="67">
        <v>17.3502019620209</v>
      </c>
      <c r="AK648" s="66">
        <v>0.44644228973076699</v>
      </c>
      <c r="AL648" s="66">
        <v>7.8158846577934996E-2</v>
      </c>
      <c r="AM648" s="67">
        <v>38.359023647906703</v>
      </c>
      <c r="AN648" s="11"/>
      <c r="AO648" s="69">
        <v>3.4915947499030202E-2</v>
      </c>
      <c r="AP648" s="69">
        <v>-4.1178929967864E-2</v>
      </c>
      <c r="AQ648" s="69">
        <v>0.13445846862858199</v>
      </c>
      <c r="AR648" s="69">
        <v>-0.12744776926323501</v>
      </c>
      <c r="AS648" s="70">
        <v>9</v>
      </c>
      <c r="AT648" s="70">
        <v>3</v>
      </c>
      <c r="AU648" s="70">
        <v>7</v>
      </c>
      <c r="AV648" s="71">
        <v>5</v>
      </c>
      <c r="AW648" s="11"/>
      <c r="AX648" s="72">
        <v>0.15147407814831201</v>
      </c>
      <c r="AY648" s="73">
        <v>1.13809500392017</v>
      </c>
      <c r="AZ648" s="73">
        <v>1.16169250378516</v>
      </c>
      <c r="BA648" s="73">
        <v>1.6831235067147601</v>
      </c>
      <c r="BB648" s="64">
        <v>1.56312168212571E-2</v>
      </c>
      <c r="BC648" s="74">
        <v>-16.696847629675201</v>
      </c>
      <c r="BD648" s="61">
        <v>43896</v>
      </c>
      <c r="BE648" s="61">
        <v>43915</v>
      </c>
      <c r="BF648" s="70"/>
      <c r="BG648" s="61"/>
      <c r="BH648" s="11"/>
    </row>
    <row r="649" spans="1:60" x14ac:dyDescent="0.3">
      <c r="A649" s="11"/>
      <c r="B649" s="56" t="s">
        <v>2159</v>
      </c>
      <c r="C649" s="56" t="s">
        <v>2054</v>
      </c>
      <c r="D649" s="56" t="s">
        <v>2039</v>
      </c>
      <c r="E649" s="57" t="s">
        <v>131</v>
      </c>
      <c r="F649" s="57" t="s">
        <v>110</v>
      </c>
      <c r="G649" s="58" t="s">
        <v>111</v>
      </c>
      <c r="H649" s="59" t="s">
        <v>603</v>
      </c>
      <c r="I649" s="60" t="s">
        <v>400</v>
      </c>
      <c r="J649" s="60" t="s">
        <v>2055</v>
      </c>
      <c r="K649" s="11"/>
      <c r="L649" s="61">
        <v>44021</v>
      </c>
      <c r="M649" s="62">
        <v>1092.79020000063</v>
      </c>
      <c r="N649" s="63">
        <v>1092.79020000063</v>
      </c>
      <c r="O649" s="63">
        <v>1207.9987439997501</v>
      </c>
      <c r="P649" s="64">
        <f t="shared" si="10"/>
        <v>0.90462858958142756</v>
      </c>
      <c r="Q649" s="61">
        <v>43896</v>
      </c>
      <c r="R649" s="65">
        <v>905459.87426757801</v>
      </c>
      <c r="S649" s="65">
        <v>916793.67170800804</v>
      </c>
      <c r="T649" s="11"/>
      <c r="U649" s="66">
        <v>-7.8433663193209196E-3</v>
      </c>
      <c r="V649" s="67">
        <v>2.8778741219866801</v>
      </c>
      <c r="W649" s="66">
        <v>3.1194307648547699E-2</v>
      </c>
      <c r="X649" s="67">
        <v>5.3978093134937799</v>
      </c>
      <c r="Y649" s="66">
        <v>-8.7814434009487706E-3</v>
      </c>
      <c r="Z649" s="67">
        <v>16.805793272127602</v>
      </c>
      <c r="AA649" s="66">
        <v>0.157309334352321</v>
      </c>
      <c r="AB649" s="67">
        <v>35.956121586554197</v>
      </c>
      <c r="AC649" s="66">
        <v>0.32657849239883902</v>
      </c>
      <c r="AD649" s="67">
        <v>56.943814500118599</v>
      </c>
      <c r="AE649" s="66">
        <v>0.30119331308553199</v>
      </c>
      <c r="AF649" s="68">
        <v>47.067018920264701</v>
      </c>
      <c r="AG649" s="66">
        <v>-3.3422549019633201E-2</v>
      </c>
      <c r="AH649" s="67">
        <v>-5.1837606378321697</v>
      </c>
      <c r="AI649" s="66">
        <v>2.90870542412449E-2</v>
      </c>
      <c r="AJ649" s="67">
        <v>16.599447905085999</v>
      </c>
      <c r="AK649" s="66">
        <v>1.3391703234380099</v>
      </c>
      <c r="AL649" s="66">
        <v>9.3615985135402299E-2</v>
      </c>
      <c r="AM649" s="67">
        <v>150.290930120507</v>
      </c>
      <c r="AN649" s="11"/>
      <c r="AO649" s="69">
        <v>3.4792876022038399E-2</v>
      </c>
      <c r="AP649" s="69">
        <v>-4.1315977659032797E-2</v>
      </c>
      <c r="AQ649" s="69">
        <v>0.133216539947171</v>
      </c>
      <c r="AR649" s="69">
        <v>-0.12849556634872</v>
      </c>
      <c r="AS649" s="70">
        <v>9</v>
      </c>
      <c r="AT649" s="70">
        <v>3</v>
      </c>
      <c r="AU649" s="70">
        <v>7</v>
      </c>
      <c r="AV649" s="71">
        <v>5</v>
      </c>
      <c r="AW649" s="11"/>
      <c r="AX649" s="72">
        <v>0.151475128579041</v>
      </c>
      <c r="AY649" s="73">
        <v>1.03511243575849</v>
      </c>
      <c r="AZ649" s="73">
        <v>1.1073278968287901</v>
      </c>
      <c r="BA649" s="73">
        <v>1.5249524193823201</v>
      </c>
      <c r="BB649" s="64">
        <v>1.5630342750355301E-2</v>
      </c>
      <c r="BC649" s="74">
        <v>-16.754392916831399</v>
      </c>
      <c r="BD649" s="61">
        <v>43896</v>
      </c>
      <c r="BE649" s="61">
        <v>43915</v>
      </c>
      <c r="BF649" s="70"/>
      <c r="BG649" s="61"/>
      <c r="BH649" s="11"/>
    </row>
    <row r="650" spans="1:60" x14ac:dyDescent="0.3">
      <c r="A650" s="11"/>
      <c r="B650" s="56" t="s">
        <v>2162</v>
      </c>
      <c r="C650" s="56" t="s">
        <v>2057</v>
      </c>
      <c r="D650" s="56" t="s">
        <v>2039</v>
      </c>
      <c r="E650" s="57" t="s">
        <v>2058</v>
      </c>
      <c r="F650" s="57" t="s">
        <v>110</v>
      </c>
      <c r="G650" s="58" t="s">
        <v>111</v>
      </c>
      <c r="H650" s="59" t="s">
        <v>603</v>
      </c>
      <c r="I650" s="60" t="s">
        <v>400</v>
      </c>
      <c r="J650" s="60" t="s">
        <v>1</v>
      </c>
      <c r="K650" s="11"/>
      <c r="L650" s="61">
        <v>44021</v>
      </c>
      <c r="M650" s="62">
        <v>941.92225799989001</v>
      </c>
      <c r="N650" s="63">
        <v>941.92225799989001</v>
      </c>
      <c r="O650" s="63">
        <v>1039.74712299928</v>
      </c>
      <c r="P650" s="64">
        <f t="shared" si="10"/>
        <v>0.9059147528899123</v>
      </c>
      <c r="Q650" s="61">
        <v>43910</v>
      </c>
      <c r="R650" s="65">
        <v>0</v>
      </c>
      <c r="S650" s="65">
        <v>7971.2922985229497</v>
      </c>
      <c r="T650" s="11"/>
      <c r="U650" s="66">
        <v>-9.6991988712034106E-3</v>
      </c>
      <c r="V650" s="67">
        <v>2.6922908667984302</v>
      </c>
      <c r="W650" s="66">
        <v>2.19951641829539E-2</v>
      </c>
      <c r="X650" s="67">
        <v>4.4778949669344001</v>
      </c>
      <c r="Y650" s="66">
        <v>3.8232238461205298E-2</v>
      </c>
      <c r="Z650" s="67">
        <v>21.507161458342999</v>
      </c>
      <c r="AA650" s="66">
        <v>0.21798941484477799</v>
      </c>
      <c r="AB650" s="67">
        <v>42.024129635770798</v>
      </c>
      <c r="AC650" s="66">
        <v>0.425113752415055</v>
      </c>
      <c r="AD650" s="67">
        <v>66.797340501798303</v>
      </c>
      <c r="AE650" s="66">
        <v>0.41129033094155598</v>
      </c>
      <c r="AF650" s="68">
        <v>58.0767207058962</v>
      </c>
      <c r="AG650" s="66">
        <v>-3.6968984270970402E-2</v>
      </c>
      <c r="AH650" s="67">
        <v>-5.5384041629658904</v>
      </c>
      <c r="AI650" s="66">
        <v>7.8130400002919501E-2</v>
      </c>
      <c r="AJ650" s="67">
        <v>21.503782481246201</v>
      </c>
      <c r="AK650" s="66">
        <v>0.39479980749660198</v>
      </c>
      <c r="AL650" s="66">
        <v>0.108929187292233</v>
      </c>
      <c r="AM650" s="67">
        <v>56.440940989763497</v>
      </c>
      <c r="AN650" s="11"/>
      <c r="AO650" s="69">
        <v>3.4857264401580303E-2</v>
      </c>
      <c r="AP650" s="69">
        <v>-2.4214642718106898E-2</v>
      </c>
      <c r="AQ650" s="69">
        <v>0.13402945782218001</v>
      </c>
      <c r="AR650" s="69">
        <v>-8.7754357882659006E-2</v>
      </c>
      <c r="AS650" s="70">
        <v>8</v>
      </c>
      <c r="AT650" s="70">
        <v>4</v>
      </c>
      <c r="AU650" s="70">
        <v>7</v>
      </c>
      <c r="AV650" s="71">
        <v>5</v>
      </c>
      <c r="AW650" s="11"/>
      <c r="AX650" s="72">
        <v>0.13617322005855401</v>
      </c>
      <c r="AY650" s="73">
        <v>1.59196921070179</v>
      </c>
      <c r="AZ650" s="73">
        <v>1.2304794888514199</v>
      </c>
      <c r="BA650" s="73">
        <v>2.5345024223497599</v>
      </c>
      <c r="BB650" s="64">
        <v>1.40913982556776E-2</v>
      </c>
      <c r="BC650" s="74">
        <v>-11.852551767034999</v>
      </c>
      <c r="BD650" s="61">
        <v>43910</v>
      </c>
      <c r="BE650" s="61">
        <v>43990</v>
      </c>
      <c r="BF650" s="70"/>
      <c r="BG650" s="61"/>
      <c r="BH650" s="11"/>
    </row>
    <row r="651" spans="1:60" x14ac:dyDescent="0.3">
      <c r="A651" s="11"/>
      <c r="B651" s="56" t="s">
        <v>2165</v>
      </c>
      <c r="C651" s="56" t="s">
        <v>2060</v>
      </c>
      <c r="D651" s="56" t="s">
        <v>2061</v>
      </c>
      <c r="E651" s="57" t="s">
        <v>41</v>
      </c>
      <c r="F651" s="57" t="s">
        <v>26</v>
      </c>
      <c r="G651" s="58" t="s">
        <v>200</v>
      </c>
      <c r="H651" s="59" t="s">
        <v>279</v>
      </c>
      <c r="I651" s="60" t="s">
        <v>29</v>
      </c>
      <c r="J651" s="60" t="s">
        <v>2062</v>
      </c>
      <c r="K651" s="11"/>
      <c r="L651" s="61">
        <v>44021</v>
      </c>
      <c r="M651" s="62">
        <v>1506.97289999947</v>
      </c>
      <c r="N651" s="63">
        <v>1506.97289999947</v>
      </c>
      <c r="O651" s="63">
        <v>1526.4366999995</v>
      </c>
      <c r="P651" s="64">
        <f t="shared" si="10"/>
        <v>0.98724886528210676</v>
      </c>
      <c r="Q651" s="61">
        <v>43976</v>
      </c>
      <c r="R651" s="65">
        <v>78096.623000000007</v>
      </c>
      <c r="S651" s="65">
        <v>75601.277938476604</v>
      </c>
      <c r="T651" s="11"/>
      <c r="U651" s="66">
        <v>-7.9344290143126307E-3</v>
      </c>
      <c r="V651" s="67">
        <v>2.86876785248751</v>
      </c>
      <c r="W651" s="66">
        <v>1.6190423079024199E-2</v>
      </c>
      <c r="X651" s="67">
        <v>3.8974208565377899</v>
      </c>
      <c r="Y651" s="66">
        <v>5.2883951308103902E-2</v>
      </c>
      <c r="Z651" s="67">
        <v>22.9723327430256</v>
      </c>
      <c r="AA651" s="66">
        <v>6.7372987059570705E-2</v>
      </c>
      <c r="AB651" s="67">
        <v>26.9624868572573</v>
      </c>
      <c r="AC651" s="66">
        <v>0.132045107437152</v>
      </c>
      <c r="AD651" s="67">
        <v>37.490476003964403</v>
      </c>
      <c r="AE651" s="66">
        <v>0.16677818489551999</v>
      </c>
      <c r="AF651" s="68">
        <v>33.625506101292601</v>
      </c>
      <c r="AG651" s="66">
        <v>-2.2958862273299002E-3</v>
      </c>
      <c r="AH651" s="67">
        <v>-2.0710943585982</v>
      </c>
      <c r="AI651" s="66">
        <v>4.5818935714123703E-2</v>
      </c>
      <c r="AJ651" s="67">
        <v>18.2726360523666</v>
      </c>
      <c r="AK651" s="66">
        <v>0.50697289999865502</v>
      </c>
      <c r="AL651" s="66">
        <v>5.0174054533272297E-2</v>
      </c>
      <c r="AM651" s="67">
        <v>56.2738701946801</v>
      </c>
      <c r="AN651" s="11"/>
      <c r="AO651" s="69">
        <v>1.35394308326795E-2</v>
      </c>
      <c r="AP651" s="69">
        <v>-1.77536446453814E-2</v>
      </c>
      <c r="AQ651" s="69">
        <v>3.1527913803074598E-2</v>
      </c>
      <c r="AR651" s="69">
        <v>-1.7772835134564999E-2</v>
      </c>
      <c r="AS651" s="70">
        <v>6</v>
      </c>
      <c r="AT651" s="70">
        <v>6</v>
      </c>
      <c r="AU651" s="70">
        <v>7</v>
      </c>
      <c r="AV651" s="71">
        <v>5</v>
      </c>
      <c r="AW651" s="11"/>
      <c r="AX651" s="72">
        <v>5.9264500849749303E-2</v>
      </c>
      <c r="AY651" s="73">
        <v>0.76806781607774599</v>
      </c>
      <c r="AZ651" s="73">
        <v>0.78443342990612996</v>
      </c>
      <c r="BA651" s="73">
        <v>1.09703720383732</v>
      </c>
      <c r="BB651" s="64">
        <v>6.11709888983569E-3</v>
      </c>
      <c r="BC651" s="74">
        <v>-4.84058066941361</v>
      </c>
      <c r="BD651" s="61">
        <v>43747</v>
      </c>
      <c r="BE651" s="61">
        <v>43783</v>
      </c>
      <c r="BF651" s="70">
        <v>143</v>
      </c>
      <c r="BG651" s="61">
        <v>43948</v>
      </c>
      <c r="BH651" s="11"/>
    </row>
    <row r="652" spans="1:60" x14ac:dyDescent="0.3">
      <c r="A652" s="11"/>
      <c r="B652" s="56" t="s">
        <v>2168</v>
      </c>
      <c r="C652" s="56" t="s">
        <v>2064</v>
      </c>
      <c r="D652" s="56" t="s">
        <v>2061</v>
      </c>
      <c r="E652" s="57" t="s">
        <v>206</v>
      </c>
      <c r="F652" s="57" t="s">
        <v>26</v>
      </c>
      <c r="G652" s="58" t="s">
        <v>200</v>
      </c>
      <c r="H652" s="59" t="s">
        <v>279</v>
      </c>
      <c r="I652" s="60" t="s">
        <v>29</v>
      </c>
      <c r="J652" s="60" t="s">
        <v>2065</v>
      </c>
      <c r="K652" s="11"/>
      <c r="L652" s="61">
        <v>44021</v>
      </c>
      <c r="M652" s="62">
        <v>1201.2368999999001</v>
      </c>
      <c r="N652" s="63">
        <v>1201.2368999999001</v>
      </c>
      <c r="O652" s="63">
        <v>1215.25290000066</v>
      </c>
      <c r="P652" s="64">
        <f t="shared" si="10"/>
        <v>0.98846659818647431</v>
      </c>
      <c r="Q652" s="61">
        <v>43976</v>
      </c>
      <c r="R652" s="65">
        <v>282796919.27100003</v>
      </c>
      <c r="S652" s="65">
        <v>141037004.51675001</v>
      </c>
      <c r="T652" s="11"/>
      <c r="U652" s="66">
        <v>-7.9072615044424293E-3</v>
      </c>
      <c r="V652" s="67">
        <v>2.8714846034745301</v>
      </c>
      <c r="W652" s="66">
        <v>1.7025854624080201E-2</v>
      </c>
      <c r="X652" s="67">
        <v>3.9809640110434001</v>
      </c>
      <c r="Y652" s="66">
        <v>5.8147245668806101E-2</v>
      </c>
      <c r="Z652" s="67">
        <v>23.4986621791031</v>
      </c>
      <c r="AA652" s="66">
        <v>7.8130658564987202E-2</v>
      </c>
      <c r="AB652" s="67">
        <v>28.038254007784399</v>
      </c>
      <c r="AC652" s="66">
        <v>0.154946416632883</v>
      </c>
      <c r="AD652" s="67">
        <v>39.7806069235085</v>
      </c>
      <c r="AE652" s="66"/>
      <c r="AF652" s="68"/>
      <c r="AG652" s="66">
        <v>-2.0500047985478899E-3</v>
      </c>
      <c r="AH652" s="67">
        <v>-2.04650621572</v>
      </c>
      <c r="AI652" s="66">
        <v>5.1305952842085403E-2</v>
      </c>
      <c r="AJ652" s="67">
        <v>18.82133776517</v>
      </c>
      <c r="AK652" s="66">
        <v>0.20123690000036701</v>
      </c>
      <c r="AL652" s="66">
        <v>6.5993089487164994E-2</v>
      </c>
      <c r="AM652" s="67">
        <v>45.056677550659501</v>
      </c>
      <c r="AN652" s="11"/>
      <c r="AO652" s="69">
        <v>1.3622810054585001E-2</v>
      </c>
      <c r="AP652" s="69">
        <v>-1.77267830085839E-2</v>
      </c>
      <c r="AQ652" s="69">
        <v>3.24042830397957E-2</v>
      </c>
      <c r="AR652" s="69">
        <v>-1.6937950459578101E-2</v>
      </c>
      <c r="AS652" s="70">
        <v>6</v>
      </c>
      <c r="AT652" s="70">
        <v>6</v>
      </c>
      <c r="AU652" s="70">
        <v>7</v>
      </c>
      <c r="AV652" s="71">
        <v>5</v>
      </c>
      <c r="AW652" s="11"/>
      <c r="AX652" s="72">
        <v>5.9296123281601498E-2</v>
      </c>
      <c r="AY652" s="73">
        <v>0.93614373993295896</v>
      </c>
      <c r="AZ652" s="73">
        <v>0.81979180358212</v>
      </c>
      <c r="BA652" s="73">
        <v>1.34476777513555</v>
      </c>
      <c r="BB652" s="64">
        <v>6.12059640973712E-3</v>
      </c>
      <c r="BC652" s="74">
        <v>-4.7466343890337201</v>
      </c>
      <c r="BD652" s="61">
        <v>43747</v>
      </c>
      <c r="BE652" s="61">
        <v>43783</v>
      </c>
      <c r="BF652" s="70">
        <v>108</v>
      </c>
      <c r="BG652" s="61">
        <v>43899</v>
      </c>
      <c r="BH652" s="11"/>
    </row>
    <row r="653" spans="1:60" x14ac:dyDescent="0.3">
      <c r="A653" s="11"/>
      <c r="B653" s="56" t="s">
        <v>2171</v>
      </c>
      <c r="C653" s="56" t="s">
        <v>2067</v>
      </c>
      <c r="D653" s="56" t="s">
        <v>2061</v>
      </c>
      <c r="E653" s="57" t="s">
        <v>500</v>
      </c>
      <c r="F653" s="57" t="s">
        <v>26</v>
      </c>
      <c r="G653" s="58" t="s">
        <v>200</v>
      </c>
      <c r="H653" s="59" t="s">
        <v>279</v>
      </c>
      <c r="I653" s="60" t="s">
        <v>29</v>
      </c>
      <c r="J653" s="60" t="s">
        <v>2068</v>
      </c>
      <c r="K653" s="11"/>
      <c r="L653" s="61">
        <v>44021</v>
      </c>
      <c r="M653" s="62">
        <v>2118.1312999986098</v>
      </c>
      <c r="N653" s="63">
        <v>2118.1312999986098</v>
      </c>
      <c r="O653" s="63"/>
      <c r="P653" s="64" t="str">
        <f t="shared" si="10"/>
        <v/>
      </c>
      <c r="Q653" s="61"/>
      <c r="R653" s="65">
        <v>221256.15100000001</v>
      </c>
      <c r="S653" s="65"/>
      <c r="T653" s="11"/>
      <c r="U653" s="66">
        <v>-7.9235670773414296E-3</v>
      </c>
      <c r="V653" s="67">
        <v>2.86985404618463</v>
      </c>
      <c r="W653" s="66">
        <v>1.65244084619189E-2</v>
      </c>
      <c r="X653" s="67">
        <v>3.9308193948272701</v>
      </c>
      <c r="Y653" s="66">
        <v>5.4986386885502697E-2</v>
      </c>
      <c r="Z653" s="67">
        <v>23.182576300780099</v>
      </c>
      <c r="AA653" s="66"/>
      <c r="AB653" s="67"/>
      <c r="AC653" s="66"/>
      <c r="AD653" s="67"/>
      <c r="AE653" s="66"/>
      <c r="AF653" s="68"/>
      <c r="AG653" s="66">
        <v>-2.1975260751787599E-3</v>
      </c>
      <c r="AH653" s="67">
        <v>-2.06125834338309</v>
      </c>
      <c r="AI653" s="66">
        <v>4.8010501621320097E-2</v>
      </c>
      <c r="AJ653" s="67">
        <v>18.4917926430935</v>
      </c>
      <c r="AK653" s="66">
        <v>5.9065649998956402E-2</v>
      </c>
      <c r="AL653" s="66">
        <v>0.100507874654868</v>
      </c>
      <c r="AM653" s="67">
        <v>21.6005755962397</v>
      </c>
      <c r="AN653" s="11"/>
      <c r="AO653" s="69">
        <v>1.35727996494097E-2</v>
      </c>
      <c r="AP653" s="69">
        <v>-1.7742878650096799E-2</v>
      </c>
      <c r="AQ653" s="69">
        <v>3.1878503685220501E-2</v>
      </c>
      <c r="AR653" s="69">
        <v>-1.4793649551393199E-2</v>
      </c>
      <c r="AS653" s="70"/>
      <c r="AT653" s="70"/>
      <c r="AU653" s="70"/>
      <c r="AV653" s="71"/>
      <c r="AW653" s="11"/>
      <c r="AX653" s="72"/>
      <c r="AY653" s="73"/>
      <c r="AZ653" s="73"/>
      <c r="BA653" s="73"/>
      <c r="BB653" s="64"/>
      <c r="BC653" s="74">
        <v>-4.1134740343695704</v>
      </c>
      <c r="BD653" s="61">
        <v>43907</v>
      </c>
      <c r="BE653" s="61">
        <v>43913</v>
      </c>
      <c r="BF653" s="70">
        <v>29</v>
      </c>
      <c r="BG653" s="61">
        <v>43948</v>
      </c>
      <c r="BH653" s="11"/>
    </row>
    <row r="654" spans="1:60" x14ac:dyDescent="0.3">
      <c r="A654" s="11"/>
      <c r="B654" s="56" t="s">
        <v>2174</v>
      </c>
      <c r="C654" s="56" t="s">
        <v>2069</v>
      </c>
      <c r="D654" s="56" t="s">
        <v>2061</v>
      </c>
      <c r="E654" s="57" t="s">
        <v>0</v>
      </c>
      <c r="F654" s="57" t="s">
        <v>26</v>
      </c>
      <c r="G654" s="58" t="s">
        <v>200</v>
      </c>
      <c r="H654" s="59" t="s">
        <v>279</v>
      </c>
      <c r="I654" s="60" t="s">
        <v>29</v>
      </c>
      <c r="J654" s="60" t="s">
        <v>2070</v>
      </c>
      <c r="K654" s="11"/>
      <c r="L654" s="61">
        <v>43866</v>
      </c>
      <c r="M654" s="62"/>
      <c r="N654" s="63"/>
      <c r="O654" s="63">
        <v>1384.8035000003899</v>
      </c>
      <c r="P654" s="64">
        <f t="shared" si="10"/>
        <v>0</v>
      </c>
      <c r="Q654" s="61">
        <v>43747</v>
      </c>
      <c r="R654" s="65"/>
      <c r="S654" s="65">
        <v>532873.76277343801</v>
      </c>
      <c r="T654" s="11"/>
      <c r="U654" s="66"/>
      <c r="V654" s="67"/>
      <c r="W654" s="66"/>
      <c r="X654" s="67"/>
      <c r="Y654" s="66"/>
      <c r="Z654" s="67"/>
      <c r="AA654" s="66"/>
      <c r="AB654" s="67"/>
      <c r="AC654" s="66"/>
      <c r="AD654" s="67"/>
      <c r="AE654" s="66"/>
      <c r="AF654" s="68"/>
      <c r="AG654" s="66"/>
      <c r="AH654" s="67"/>
      <c r="AI654" s="66"/>
      <c r="AJ654" s="67"/>
      <c r="AK654" s="66"/>
      <c r="AL654" s="66"/>
      <c r="AM654" s="67"/>
      <c r="AN654" s="11"/>
      <c r="AO654" s="69">
        <v>1.11929826616688E-2</v>
      </c>
      <c r="AP654" s="69">
        <v>-1.6067464533080101E-2</v>
      </c>
      <c r="AQ654" s="69">
        <v>1.1195685325219499E-2</v>
      </c>
      <c r="AR654" s="69">
        <v>-1.8523232018196702E-2</v>
      </c>
      <c r="AS654" s="70"/>
      <c r="AT654" s="70"/>
      <c r="AU654" s="70"/>
      <c r="AV654" s="71"/>
      <c r="AW654" s="11"/>
      <c r="AX654" s="72"/>
      <c r="AY654" s="73"/>
      <c r="AZ654" s="73"/>
      <c r="BA654" s="73"/>
      <c r="BB654" s="64"/>
      <c r="BC654" s="74">
        <v>-4.9250164373443104</v>
      </c>
      <c r="BD654" s="61">
        <v>43747</v>
      </c>
      <c r="BE654" s="61">
        <v>43783</v>
      </c>
      <c r="BF654" s="70"/>
      <c r="BG654" s="61"/>
      <c r="BH654" s="11"/>
    </row>
    <row r="655" spans="1:60" x14ac:dyDescent="0.3">
      <c r="A655" s="11"/>
      <c r="B655" s="56" t="s">
        <v>2177</v>
      </c>
      <c r="C655" s="56" t="s">
        <v>2071</v>
      </c>
      <c r="D655" s="56" t="s">
        <v>2061</v>
      </c>
      <c r="E655" s="57" t="s">
        <v>48</v>
      </c>
      <c r="F655" s="57" t="s">
        <v>26</v>
      </c>
      <c r="G655" s="58" t="s">
        <v>200</v>
      </c>
      <c r="H655" s="59" t="s">
        <v>279</v>
      </c>
      <c r="I655" s="60" t="s">
        <v>29</v>
      </c>
      <c r="J655" s="60" t="s">
        <v>2072</v>
      </c>
      <c r="K655" s="11"/>
      <c r="L655" s="61">
        <v>43866</v>
      </c>
      <c r="M655" s="62"/>
      <c r="N655" s="63"/>
      <c r="O655" s="63">
        <v>1233.6973000001201</v>
      </c>
      <c r="P655" s="64">
        <f t="shared" si="10"/>
        <v>0</v>
      </c>
      <c r="Q655" s="61">
        <v>43747</v>
      </c>
      <c r="R655" s="65"/>
      <c r="S655" s="65">
        <v>1873802.2909257801</v>
      </c>
      <c r="T655" s="11"/>
      <c r="U655" s="66"/>
      <c r="V655" s="67"/>
      <c r="W655" s="66"/>
      <c r="X655" s="67"/>
      <c r="Y655" s="66"/>
      <c r="Z655" s="67"/>
      <c r="AA655" s="66"/>
      <c r="AB655" s="67"/>
      <c r="AC655" s="66"/>
      <c r="AD655" s="67"/>
      <c r="AE655" s="66"/>
      <c r="AF655" s="68"/>
      <c r="AG655" s="66"/>
      <c r="AH655" s="67"/>
      <c r="AI655" s="66"/>
      <c r="AJ655" s="67"/>
      <c r="AK655" s="66"/>
      <c r="AL655" s="66"/>
      <c r="AM655" s="67"/>
      <c r="AN655" s="11"/>
      <c r="AO655" s="69">
        <v>1.1201057010112E-2</v>
      </c>
      <c r="AP655" s="69">
        <v>-1.60596519817773E-2</v>
      </c>
      <c r="AQ655" s="69">
        <v>1.14447649975773E-2</v>
      </c>
      <c r="AR655" s="69">
        <v>-1.82813183400867E-2</v>
      </c>
      <c r="AS655" s="70"/>
      <c r="AT655" s="70"/>
      <c r="AU655" s="70"/>
      <c r="AV655" s="71"/>
      <c r="AW655" s="11"/>
      <c r="AX655" s="72"/>
      <c r="AY655" s="73"/>
      <c r="AZ655" s="73"/>
      <c r="BA655" s="73"/>
      <c r="BB655" s="64"/>
      <c r="BC655" s="74">
        <v>-4.8978059691289699</v>
      </c>
      <c r="BD655" s="61">
        <v>43747</v>
      </c>
      <c r="BE655" s="61">
        <v>43783</v>
      </c>
      <c r="BF655" s="70"/>
      <c r="BG655" s="61"/>
      <c r="BH655" s="11"/>
    </row>
    <row r="656" spans="1:60" x14ac:dyDescent="0.3">
      <c r="A656" s="11"/>
      <c r="B656" s="56" t="s">
        <v>2180</v>
      </c>
      <c r="C656" s="56" t="s">
        <v>2074</v>
      </c>
      <c r="D656" s="56" t="s">
        <v>2061</v>
      </c>
      <c r="E656" s="57" t="s">
        <v>306</v>
      </c>
      <c r="F656" s="57" t="s">
        <v>26</v>
      </c>
      <c r="G656" s="58" t="s">
        <v>200</v>
      </c>
      <c r="H656" s="59" t="s">
        <v>279</v>
      </c>
      <c r="I656" s="60" t="s">
        <v>29</v>
      </c>
      <c r="J656" s="60" t="s">
        <v>1</v>
      </c>
      <c r="K656" s="11"/>
      <c r="L656" s="61">
        <v>44021</v>
      </c>
      <c r="M656" s="62">
        <v>1411.5833999998899</v>
      </c>
      <c r="N656" s="63">
        <v>1411.5833999998899</v>
      </c>
      <c r="O656" s="63"/>
      <c r="P656" s="64" t="str">
        <f t="shared" si="10"/>
        <v/>
      </c>
      <c r="Q656" s="61"/>
      <c r="R656" s="65">
        <v>3163263.8769999999</v>
      </c>
      <c r="S656" s="65"/>
      <c r="T656" s="11"/>
      <c r="U656" s="66">
        <v>-7.9589111928726197E-3</v>
      </c>
      <c r="V656" s="67">
        <v>2.8663196346315098</v>
      </c>
      <c r="W656" s="66">
        <v>1.54388663140708E-2</v>
      </c>
      <c r="X656" s="67">
        <v>3.8222651800424501</v>
      </c>
      <c r="Y656" s="66"/>
      <c r="Z656" s="67"/>
      <c r="AA656" s="66"/>
      <c r="AB656" s="67"/>
      <c r="AC656" s="66"/>
      <c r="AD656" s="67"/>
      <c r="AE656" s="66"/>
      <c r="AF656" s="68"/>
      <c r="AG656" s="66">
        <v>-2.5174082757075701E-3</v>
      </c>
      <c r="AH656" s="67">
        <v>-2.09324656343597</v>
      </c>
      <c r="AI656" s="66"/>
      <c r="AJ656" s="67"/>
      <c r="AK656" s="66">
        <v>4.4739983910403701E-2</v>
      </c>
      <c r="AL656" s="66">
        <v>0.105467795583536</v>
      </c>
      <c r="AM656" s="67">
        <v>18.669820295326598</v>
      </c>
      <c r="AN656" s="11"/>
      <c r="AO656" s="69">
        <v>1.34645235157222E-2</v>
      </c>
      <c r="AP656" s="69">
        <v>-1.7777867091354E-2</v>
      </c>
      <c r="AQ656" s="69">
        <v>3.07398621716857E-2</v>
      </c>
      <c r="AR656" s="69">
        <v>-7.3140434933520702E-3</v>
      </c>
      <c r="AS656" s="70"/>
      <c r="AT656" s="70"/>
      <c r="AU656" s="70"/>
      <c r="AV656" s="71"/>
      <c r="AW656" s="11"/>
      <c r="AX656" s="72"/>
      <c r="AY656" s="73"/>
      <c r="AZ656" s="73"/>
      <c r="BA656" s="73"/>
      <c r="BB656" s="64"/>
      <c r="BC656" s="74">
        <v>-4.1339546067974897</v>
      </c>
      <c r="BD656" s="61">
        <v>43907</v>
      </c>
      <c r="BE656" s="61">
        <v>43913</v>
      </c>
      <c r="BF656" s="70">
        <v>29</v>
      </c>
      <c r="BG656" s="61">
        <v>43948</v>
      </c>
      <c r="BH656" s="11"/>
    </row>
    <row r="657" spans="1:60" x14ac:dyDescent="0.3">
      <c r="A657" s="11"/>
      <c r="B657" s="56" t="s">
        <v>2183</v>
      </c>
      <c r="C657" s="56" t="s">
        <v>2076</v>
      </c>
      <c r="D657" s="56" t="s">
        <v>2061</v>
      </c>
      <c r="E657" s="57" t="s">
        <v>309</v>
      </c>
      <c r="F657" s="57" t="s">
        <v>26</v>
      </c>
      <c r="G657" s="58" t="s">
        <v>200</v>
      </c>
      <c r="H657" s="59" t="s">
        <v>279</v>
      </c>
      <c r="I657" s="60" t="s">
        <v>29</v>
      </c>
      <c r="J657" s="60" t="s">
        <v>2077</v>
      </c>
      <c r="K657" s="11"/>
      <c r="L657" s="61">
        <v>44021</v>
      </c>
      <c r="M657" s="62">
        <v>1438.67170000076</v>
      </c>
      <c r="N657" s="63">
        <v>1438.67170000076</v>
      </c>
      <c r="O657" s="63">
        <v>1458.45030000061</v>
      </c>
      <c r="P657" s="64">
        <f t="shared" si="10"/>
        <v>0.98643861912891939</v>
      </c>
      <c r="Q657" s="61">
        <v>43976</v>
      </c>
      <c r="R657" s="65">
        <v>1504531.175</v>
      </c>
      <c r="S657" s="65">
        <v>1293835.6773574201</v>
      </c>
      <c r="T657" s="11"/>
      <c r="U657" s="66">
        <v>-7.9525335913786001E-3</v>
      </c>
      <c r="V657" s="67">
        <v>2.8669573947809099</v>
      </c>
      <c r="W657" s="66">
        <v>1.5634456460247699E-2</v>
      </c>
      <c r="X657" s="67">
        <v>3.8418241946601501</v>
      </c>
      <c r="Y657" s="66">
        <v>4.9393433997465798E-2</v>
      </c>
      <c r="Z657" s="67">
        <v>22.623281011969102</v>
      </c>
      <c r="AA657" s="66">
        <v>6.0269007190072402E-2</v>
      </c>
      <c r="AB657" s="67">
        <v>26.252088870300199</v>
      </c>
      <c r="AC657" s="66">
        <v>0.11704600546727301</v>
      </c>
      <c r="AD657" s="67">
        <v>35.990565806976498</v>
      </c>
      <c r="AE657" s="66">
        <v>0.14363474893078099</v>
      </c>
      <c r="AF657" s="68">
        <v>31.311162504804098</v>
      </c>
      <c r="AG657" s="66">
        <v>-2.4596817502242599E-3</v>
      </c>
      <c r="AH657" s="67">
        <v>-2.0874739108876401</v>
      </c>
      <c r="AI657" s="66">
        <v>4.2180716402072001E-2</v>
      </c>
      <c r="AJ657" s="67">
        <v>17.908814121183202</v>
      </c>
      <c r="AK657" s="66">
        <v>0.43867170000157801</v>
      </c>
      <c r="AL657" s="66">
        <v>4.4375394423696E-2</v>
      </c>
      <c r="AM657" s="67">
        <v>49.443750194972402</v>
      </c>
      <c r="AN657" s="11"/>
      <c r="AO657" s="69">
        <v>1.34839744623605E-2</v>
      </c>
      <c r="AP657" s="69">
        <v>-1.7771594426449201E-2</v>
      </c>
      <c r="AQ657" s="69">
        <v>3.0944680775064601E-2</v>
      </c>
      <c r="AR657" s="69">
        <v>-1.8328021117668E-2</v>
      </c>
      <c r="AS657" s="70">
        <v>6</v>
      </c>
      <c r="AT657" s="70">
        <v>6</v>
      </c>
      <c r="AU657" s="70">
        <v>7</v>
      </c>
      <c r="AV657" s="71">
        <v>5</v>
      </c>
      <c r="AW657" s="11"/>
      <c r="AX657" s="72">
        <v>5.9244590281305097E-2</v>
      </c>
      <c r="AY657" s="73">
        <v>0.65692688648414299</v>
      </c>
      <c r="AZ657" s="73">
        <v>0.76107179459358998</v>
      </c>
      <c r="BA657" s="73">
        <v>0.93471824745211096</v>
      </c>
      <c r="BB657" s="64">
        <v>6.1148888022398698E-3</v>
      </c>
      <c r="BC657" s="74">
        <v>-4.9030712315143301</v>
      </c>
      <c r="BD657" s="61">
        <v>43747</v>
      </c>
      <c r="BE657" s="61">
        <v>43783</v>
      </c>
      <c r="BF657" s="70">
        <v>146</v>
      </c>
      <c r="BG657" s="61">
        <v>43951</v>
      </c>
      <c r="BH657" s="11"/>
    </row>
    <row r="658" spans="1:60" x14ac:dyDescent="0.3">
      <c r="A658" s="11"/>
      <c r="B658" s="56" t="s">
        <v>2186</v>
      </c>
      <c r="C658" s="56" t="s">
        <v>2078</v>
      </c>
      <c r="D658" s="56" t="s">
        <v>2079</v>
      </c>
      <c r="E658" s="57" t="s">
        <v>25</v>
      </c>
      <c r="F658" s="57" t="s">
        <v>26</v>
      </c>
      <c r="G658" s="58" t="s">
        <v>2080</v>
      </c>
      <c r="H658" s="59" t="s">
        <v>2081</v>
      </c>
      <c r="I658" s="60" t="s">
        <v>29</v>
      </c>
      <c r="J658" s="60" t="s">
        <v>2082</v>
      </c>
      <c r="K658" s="11"/>
      <c r="L658" s="61">
        <v>43647</v>
      </c>
      <c r="M658" s="62"/>
      <c r="N658" s="63"/>
      <c r="O658" s="63"/>
      <c r="P658" s="64" t="str">
        <f t="shared" si="10"/>
        <v/>
      </c>
      <c r="Q658" s="61"/>
      <c r="R658" s="65"/>
      <c r="S658" s="65"/>
      <c r="T658" s="11"/>
      <c r="U658" s="66"/>
      <c r="V658" s="67"/>
      <c r="W658" s="66"/>
      <c r="X658" s="67"/>
      <c r="Y658" s="66"/>
      <c r="Z658" s="67"/>
      <c r="AA658" s="66"/>
      <c r="AB658" s="67"/>
      <c r="AC658" s="66"/>
      <c r="AD658" s="67"/>
      <c r="AE658" s="66"/>
      <c r="AF658" s="68"/>
      <c r="AG658" s="66"/>
      <c r="AH658" s="67"/>
      <c r="AI658" s="66"/>
      <c r="AJ658" s="67"/>
      <c r="AK658" s="66"/>
      <c r="AL658" s="66"/>
      <c r="AM658" s="67"/>
      <c r="AN658" s="11"/>
      <c r="AO658" s="69"/>
      <c r="AP658" s="69"/>
      <c r="AQ658" s="69"/>
      <c r="AR658" s="69"/>
      <c r="AS658" s="70"/>
      <c r="AT658" s="70"/>
      <c r="AU658" s="70"/>
      <c r="AV658" s="71"/>
      <c r="AW658" s="11"/>
      <c r="AX658" s="72"/>
      <c r="AY658" s="73"/>
      <c r="AZ658" s="73"/>
      <c r="BA658" s="73"/>
      <c r="BB658" s="64"/>
      <c r="BC658" s="74"/>
      <c r="BD658" s="61"/>
      <c r="BE658" s="61"/>
      <c r="BF658" s="70"/>
      <c r="BG658" s="61"/>
      <c r="BH658" s="11"/>
    </row>
    <row r="659" spans="1:60" x14ac:dyDescent="0.3">
      <c r="A659" s="11"/>
      <c r="B659" s="56" t="s">
        <v>2190</v>
      </c>
      <c r="C659" s="56" t="s">
        <v>2084</v>
      </c>
      <c r="D659" s="56" t="s">
        <v>2085</v>
      </c>
      <c r="E659" s="57" t="s">
        <v>34</v>
      </c>
      <c r="F659" s="57" t="s">
        <v>26</v>
      </c>
      <c r="G659" s="58" t="s">
        <v>2080</v>
      </c>
      <c r="H659" s="59" t="s">
        <v>1</v>
      </c>
      <c r="I659" s="60" t="s">
        <v>29</v>
      </c>
      <c r="J659" s="60" t="s">
        <v>1</v>
      </c>
      <c r="K659" s="11"/>
      <c r="L659" s="61">
        <v>44021</v>
      </c>
      <c r="M659" s="62">
        <v>1054.7719999998801</v>
      </c>
      <c r="N659" s="63">
        <v>1054.7719999998801</v>
      </c>
      <c r="O659" s="63">
        <v>1061.9727999996401</v>
      </c>
      <c r="P659" s="64">
        <f t="shared" si="10"/>
        <v>0.99321941202282915</v>
      </c>
      <c r="Q659" s="61">
        <v>43984</v>
      </c>
      <c r="R659" s="65">
        <v>7895360.4160000002</v>
      </c>
      <c r="S659" s="65">
        <v>8638493.9263281208</v>
      </c>
      <c r="T659" s="11"/>
      <c r="U659" s="66">
        <v>-2.1753523560619201E-4</v>
      </c>
      <c r="V659" s="67">
        <v>3.6404572303581499</v>
      </c>
      <c r="W659" s="66">
        <v>-3.6896012106808502E-3</v>
      </c>
      <c r="X659" s="67">
        <v>1.9094184275672901</v>
      </c>
      <c r="Y659" s="66">
        <v>1.21270393246959E-2</v>
      </c>
      <c r="Z659" s="67">
        <v>18.8966415447067</v>
      </c>
      <c r="AA659" s="66">
        <v>2.9700240718739199E-2</v>
      </c>
      <c r="AB659" s="67">
        <v>23.195212223159601</v>
      </c>
      <c r="AC659" s="66"/>
      <c r="AD659" s="67"/>
      <c r="AE659" s="66"/>
      <c r="AF659" s="68"/>
      <c r="AG659" s="66">
        <v>-6.6671359672909603E-4</v>
      </c>
      <c r="AH659" s="67">
        <v>-1.9081770955381201</v>
      </c>
      <c r="AI659" s="66">
        <v>1.5677359615438001E-2</v>
      </c>
      <c r="AJ659" s="67">
        <v>15.258478442512599</v>
      </c>
      <c r="AK659" s="66">
        <v>5.4771999999502399E-2</v>
      </c>
      <c r="AL659" s="66">
        <v>4.1432952111790697E-2</v>
      </c>
      <c r="AM659" s="67">
        <v>28.256233246444001</v>
      </c>
      <c r="AN659" s="11"/>
      <c r="AO659" s="69">
        <v>1.10908031492727E-2</v>
      </c>
      <c r="AP659" s="69">
        <v>-1.48698009315922E-2</v>
      </c>
      <c r="AQ659" s="69">
        <v>1.02025976775622E-2</v>
      </c>
      <c r="AR659" s="69">
        <v>-8.5883635701975401E-3</v>
      </c>
      <c r="AS659" s="70">
        <v>7</v>
      </c>
      <c r="AT659" s="70">
        <v>5</v>
      </c>
      <c r="AU659" s="70">
        <v>7</v>
      </c>
      <c r="AV659" s="71">
        <v>5</v>
      </c>
      <c r="AW659" s="11"/>
      <c r="AX659" s="72">
        <v>2.5453882908441298E-2</v>
      </c>
      <c r="AY659" s="73">
        <v>-5.0203904192755999E-2</v>
      </c>
      <c r="AZ659" s="73">
        <v>0.657172267609894</v>
      </c>
      <c r="BA659" s="73">
        <v>-6.5288511202197697E-2</v>
      </c>
      <c r="BB659" s="64">
        <v>2.6245078083229601E-3</v>
      </c>
      <c r="BC659" s="74">
        <v>-4.1354795976221803</v>
      </c>
      <c r="BD659" s="61">
        <v>43745</v>
      </c>
      <c r="BE659" s="61">
        <v>43783</v>
      </c>
      <c r="BF659" s="70">
        <v>89</v>
      </c>
      <c r="BG659" s="61">
        <v>43868</v>
      </c>
      <c r="BH659" s="11"/>
    </row>
    <row r="660" spans="1:60" x14ac:dyDescent="0.3">
      <c r="A660" s="11"/>
      <c r="B660" s="56" t="s">
        <v>2192</v>
      </c>
      <c r="C660" s="56" t="s">
        <v>2087</v>
      </c>
      <c r="D660" s="56" t="s">
        <v>2085</v>
      </c>
      <c r="E660" s="57" t="s">
        <v>206</v>
      </c>
      <c r="F660" s="57" t="s">
        <v>26</v>
      </c>
      <c r="G660" s="58" t="s">
        <v>2080</v>
      </c>
      <c r="H660" s="59" t="s">
        <v>1</v>
      </c>
      <c r="I660" s="60" t="s">
        <v>29</v>
      </c>
      <c r="J660" s="60" t="s">
        <v>1</v>
      </c>
      <c r="K660" s="11"/>
      <c r="L660" s="61">
        <v>44021</v>
      </c>
      <c r="M660" s="62">
        <v>1000.7350000003401</v>
      </c>
      <c r="N660" s="63">
        <v>1000.7350000003401</v>
      </c>
      <c r="O660" s="63">
        <v>1000.7350000003401</v>
      </c>
      <c r="P660" s="64">
        <f t="shared" si="10"/>
        <v>1</v>
      </c>
      <c r="Q660" s="61">
        <v>44021</v>
      </c>
      <c r="R660" s="65">
        <v>0</v>
      </c>
      <c r="S660" s="65">
        <v>0</v>
      </c>
      <c r="T660" s="11"/>
      <c r="U660" s="66">
        <v>0</v>
      </c>
      <c r="V660" s="67">
        <v>3.66221075391877</v>
      </c>
      <c r="W660" s="66">
        <v>0</v>
      </c>
      <c r="X660" s="67">
        <v>2.27837854863537</v>
      </c>
      <c r="Y660" s="66">
        <v>0</v>
      </c>
      <c r="Z660" s="67">
        <v>17.6839376122225</v>
      </c>
      <c r="AA660" s="66">
        <v>0</v>
      </c>
      <c r="AB660" s="67">
        <v>20.225188151293001</v>
      </c>
      <c r="AC660" s="66"/>
      <c r="AD660" s="67"/>
      <c r="AE660" s="66"/>
      <c r="AF660" s="68"/>
      <c r="AG660" s="66">
        <v>0</v>
      </c>
      <c r="AH660" s="67">
        <v>-1.84150573586521</v>
      </c>
      <c r="AI660" s="66">
        <v>0</v>
      </c>
      <c r="AJ660" s="67">
        <v>13.6907424809615</v>
      </c>
      <c r="AK660" s="66">
        <v>7.3499999962223196E-4</v>
      </c>
      <c r="AL660" s="66">
        <v>5.5952797265490495E-4</v>
      </c>
      <c r="AM660" s="67">
        <v>22.852533246448701</v>
      </c>
      <c r="AN660" s="11"/>
      <c r="AO660" s="69">
        <v>0</v>
      </c>
      <c r="AP660" s="69">
        <v>0</v>
      </c>
      <c r="AQ660" s="69">
        <v>0</v>
      </c>
      <c r="AR660" s="69">
        <v>0</v>
      </c>
      <c r="AS660" s="70">
        <v>0</v>
      </c>
      <c r="AT660" s="70">
        <v>0</v>
      </c>
      <c r="AU660" s="70">
        <v>7</v>
      </c>
      <c r="AV660" s="71">
        <v>5</v>
      </c>
      <c r="AW660" s="11"/>
      <c r="AX660" s="72">
        <v>0</v>
      </c>
      <c r="AY660" s="73">
        <v>-115.969898407348</v>
      </c>
      <c r="AZ660" s="73">
        <v>0.55433733252084505</v>
      </c>
      <c r="BA660" s="73">
        <v>-15.966392358939601</v>
      </c>
      <c r="BB660" s="64">
        <v>0</v>
      </c>
      <c r="BC660" s="74">
        <v>0</v>
      </c>
      <c r="BD660" s="61">
        <v>43656</v>
      </c>
      <c r="BE660" s="61"/>
      <c r="BF660" s="70"/>
      <c r="BG660" s="61"/>
      <c r="BH660" s="11"/>
    </row>
    <row r="661" spans="1:60" x14ac:dyDescent="0.3">
      <c r="A661" s="11"/>
      <c r="B661" s="56" t="s">
        <v>2195</v>
      </c>
      <c r="C661" s="56" t="s">
        <v>2089</v>
      </c>
      <c r="D661" s="56" t="s">
        <v>2090</v>
      </c>
      <c r="E661" s="57" t="s">
        <v>25</v>
      </c>
      <c r="F661" s="57" t="s">
        <v>26</v>
      </c>
      <c r="G661" s="58" t="s">
        <v>27</v>
      </c>
      <c r="H661" s="59" t="s">
        <v>28</v>
      </c>
      <c r="I661" s="60" t="s">
        <v>29</v>
      </c>
      <c r="J661" s="60" t="s">
        <v>2091</v>
      </c>
      <c r="K661" s="11"/>
      <c r="L661" s="61">
        <v>44021</v>
      </c>
      <c r="M661" s="62">
        <v>1110.33420000039</v>
      </c>
      <c r="N661" s="63">
        <v>1110.33420000039</v>
      </c>
      <c r="O661" s="63">
        <v>1179.88230000064</v>
      </c>
      <c r="P661" s="64">
        <f t="shared" si="10"/>
        <v>0.94105505269448286</v>
      </c>
      <c r="Q661" s="61">
        <v>43843</v>
      </c>
      <c r="R661" s="65">
        <v>3654255.7340000002</v>
      </c>
      <c r="S661" s="65">
        <v>3501426.0513281198</v>
      </c>
      <c r="T661" s="11"/>
      <c r="U661" s="66">
        <v>-3.0765050269110399E-4</v>
      </c>
      <c r="V661" s="67">
        <v>3.6314457036496601</v>
      </c>
      <c r="W661" s="66">
        <v>7.9698405563249294E-2</v>
      </c>
      <c r="X661" s="67">
        <v>10.2482191049639</v>
      </c>
      <c r="Y661" s="66">
        <v>-4.1776167602656601E-2</v>
      </c>
      <c r="Z661" s="67">
        <v>13.506320851956801</v>
      </c>
      <c r="AA661" s="66">
        <v>3.56556595306756E-2</v>
      </c>
      <c r="AB661" s="67">
        <v>23.790754104353301</v>
      </c>
      <c r="AC661" s="66"/>
      <c r="AD661" s="67"/>
      <c r="AE661" s="66"/>
      <c r="AF661" s="68"/>
      <c r="AG661" s="66">
        <v>0.10354880943676099</v>
      </c>
      <c r="AH661" s="67">
        <v>8.5133752078109008</v>
      </c>
      <c r="AI661" s="66">
        <v>-3.1778116155692301E-2</v>
      </c>
      <c r="AJ661" s="67">
        <v>10.5129308653995</v>
      </c>
      <c r="AK661" s="66">
        <v>0.110334200000652</v>
      </c>
      <c r="AL661" s="66">
        <v>6.1060341235133798E-2</v>
      </c>
      <c r="AM661" s="67">
        <v>32.612012169556699</v>
      </c>
      <c r="AN661" s="11"/>
      <c r="AO661" s="69">
        <v>6.9280647012419594E-2</v>
      </c>
      <c r="AP661" s="69">
        <v>-8.7942567483842105E-2</v>
      </c>
      <c r="AQ661" s="69">
        <v>0.10354880943676099</v>
      </c>
      <c r="AR661" s="69">
        <v>-0.148478993463941</v>
      </c>
      <c r="AS661" s="70">
        <v>7</v>
      </c>
      <c r="AT661" s="70">
        <v>5</v>
      </c>
      <c r="AU661" s="70">
        <v>8</v>
      </c>
      <c r="AV661" s="71">
        <v>4</v>
      </c>
      <c r="AW661" s="11"/>
      <c r="AX661" s="72">
        <v>0.29255202501633898</v>
      </c>
      <c r="AY661" s="73">
        <v>5.71291203829105E-2</v>
      </c>
      <c r="AZ661" s="73">
        <v>0.92918847443888797</v>
      </c>
      <c r="BA661" s="73">
        <v>7.7824034023024097E-2</v>
      </c>
      <c r="BB661" s="64">
        <v>2.99829222598419E-2</v>
      </c>
      <c r="BC661" s="74">
        <v>-31.801485622796498</v>
      </c>
      <c r="BD661" s="61">
        <v>43843</v>
      </c>
      <c r="BE661" s="61">
        <v>43913</v>
      </c>
      <c r="BF661" s="70"/>
      <c r="BG661" s="61"/>
      <c r="BH661" s="11"/>
    </row>
    <row r="662" spans="1:60" x14ac:dyDescent="0.3">
      <c r="A662" s="11"/>
      <c r="B662" s="56" t="s">
        <v>2198</v>
      </c>
      <c r="C662" s="56" t="s">
        <v>2093</v>
      </c>
      <c r="D662" s="56" t="s">
        <v>2094</v>
      </c>
      <c r="E662" s="57" t="s">
        <v>25</v>
      </c>
      <c r="F662" s="57" t="s">
        <v>26</v>
      </c>
      <c r="G662" s="58" t="s">
        <v>27</v>
      </c>
      <c r="H662" s="59" t="s">
        <v>28</v>
      </c>
      <c r="I662" s="60" t="s">
        <v>29</v>
      </c>
      <c r="J662" s="60" t="s">
        <v>2095</v>
      </c>
      <c r="K662" s="11"/>
      <c r="L662" s="61">
        <v>44021</v>
      </c>
      <c r="M662" s="62">
        <v>1153.37549999915</v>
      </c>
      <c r="N662" s="63">
        <v>1153.37549999915</v>
      </c>
      <c r="O662" s="63">
        <v>1250.91459999979</v>
      </c>
      <c r="P662" s="64">
        <f t="shared" si="10"/>
        <v>0.92202577218248438</v>
      </c>
      <c r="Q662" s="61">
        <v>43880</v>
      </c>
      <c r="R662" s="65">
        <v>2078741.726</v>
      </c>
      <c r="S662" s="65">
        <v>2227380.5881757801</v>
      </c>
      <c r="T662" s="11"/>
      <c r="U662" s="66">
        <v>-6.0533447194757199E-3</v>
      </c>
      <c r="V662" s="67">
        <v>3.0568762819712001</v>
      </c>
      <c r="W662" s="66">
        <v>-7.9380404840776499E-3</v>
      </c>
      <c r="X662" s="67">
        <v>1.4845745002276101</v>
      </c>
      <c r="Y662" s="66">
        <v>-6.77987540539471E-2</v>
      </c>
      <c r="Z662" s="67">
        <v>10.904062206827801</v>
      </c>
      <c r="AA662" s="66">
        <v>6.4417728754051495E-4</v>
      </c>
      <c r="AB662" s="67">
        <v>20.289605880039701</v>
      </c>
      <c r="AC662" s="66"/>
      <c r="AD662" s="67"/>
      <c r="AE662" s="66"/>
      <c r="AF662" s="68"/>
      <c r="AG662" s="66">
        <v>1.0970321596687401E-2</v>
      </c>
      <c r="AH662" s="67">
        <v>-0.74447357619646903</v>
      </c>
      <c r="AI662" s="66">
        <v>-6.1268086579730201E-2</v>
      </c>
      <c r="AJ662" s="67">
        <v>7.5639338229884698</v>
      </c>
      <c r="AK662" s="66">
        <v>0.15337550000011099</v>
      </c>
      <c r="AL662" s="66">
        <v>8.6590994693397094E-2</v>
      </c>
      <c r="AM662" s="67">
        <v>37.088568823935901</v>
      </c>
      <c r="AN662" s="11"/>
      <c r="AO662" s="69">
        <v>5.4605497289230698E-2</v>
      </c>
      <c r="AP662" s="69">
        <v>-9.9890417290298503E-2</v>
      </c>
      <c r="AQ662" s="69">
        <v>5.9817362032845302E-2</v>
      </c>
      <c r="AR662" s="69">
        <v>-0.13200747094204399</v>
      </c>
      <c r="AS662" s="70">
        <v>8</v>
      </c>
      <c r="AT662" s="70">
        <v>4</v>
      </c>
      <c r="AU662" s="70">
        <v>7</v>
      </c>
      <c r="AV662" s="71">
        <v>5</v>
      </c>
      <c r="AW662" s="11"/>
      <c r="AX662" s="72">
        <v>0.25273909949930401</v>
      </c>
      <c r="AY662" s="73">
        <v>5.5001317478740902E-2</v>
      </c>
      <c r="AZ662" s="73">
        <v>0.79666262349292105</v>
      </c>
      <c r="BA662" s="73">
        <v>7.3025428747996599E-2</v>
      </c>
      <c r="BB662" s="64">
        <v>2.5807523987023202E-2</v>
      </c>
      <c r="BC662" s="74">
        <v>-32.6639404480811</v>
      </c>
      <c r="BD662" s="61">
        <v>43880</v>
      </c>
      <c r="BE662" s="61">
        <v>43908</v>
      </c>
      <c r="BF662" s="70"/>
      <c r="BG662" s="61"/>
      <c r="BH662" s="11"/>
    </row>
    <row r="663" spans="1:60" x14ac:dyDescent="0.3">
      <c r="A663" s="11"/>
      <c r="B663" s="56" t="s">
        <v>2200</v>
      </c>
      <c r="C663" s="56" t="s">
        <v>2096</v>
      </c>
      <c r="D663" s="56" t="s">
        <v>2097</v>
      </c>
      <c r="E663" s="57" t="s">
        <v>25</v>
      </c>
      <c r="F663" s="57" t="s">
        <v>26</v>
      </c>
      <c r="G663" s="58" t="s">
        <v>27</v>
      </c>
      <c r="H663" s="59" t="s">
        <v>28</v>
      </c>
      <c r="I663" s="60" t="s">
        <v>29</v>
      </c>
      <c r="J663" s="60" t="s">
        <v>1</v>
      </c>
      <c r="K663" s="11"/>
      <c r="L663" s="61">
        <v>43885</v>
      </c>
      <c r="M663" s="62"/>
      <c r="N663" s="63"/>
      <c r="O663" s="63">
        <v>1141.1065999995899</v>
      </c>
      <c r="P663" s="64">
        <f t="shared" si="10"/>
        <v>0</v>
      </c>
      <c r="Q663" s="61">
        <v>43836</v>
      </c>
      <c r="R663" s="65"/>
      <c r="S663" s="65">
        <v>6354422.1025859397</v>
      </c>
      <c r="T663" s="11"/>
      <c r="U663" s="66"/>
      <c r="V663" s="67"/>
      <c r="W663" s="66"/>
      <c r="X663" s="67"/>
      <c r="Y663" s="66"/>
      <c r="Z663" s="67"/>
      <c r="AA663" s="66"/>
      <c r="AB663" s="67"/>
      <c r="AC663" s="66"/>
      <c r="AD663" s="67"/>
      <c r="AE663" s="66"/>
      <c r="AF663" s="68"/>
      <c r="AG663" s="66"/>
      <c r="AH663" s="67"/>
      <c r="AI663" s="66"/>
      <c r="AJ663" s="67"/>
      <c r="AK663" s="66"/>
      <c r="AL663" s="66"/>
      <c r="AM663" s="67"/>
      <c r="AN663" s="11"/>
      <c r="AO663" s="69">
        <v>3.1698670145488002E-2</v>
      </c>
      <c r="AP663" s="69">
        <v>-4.2266340409696602E-2</v>
      </c>
      <c r="AQ663" s="69">
        <v>0.10394415727030699</v>
      </c>
      <c r="AR663" s="69">
        <v>-6.7454384607117404E-2</v>
      </c>
      <c r="AS663" s="70"/>
      <c r="AT663" s="70"/>
      <c r="AU663" s="70"/>
      <c r="AV663" s="71"/>
      <c r="AW663" s="11"/>
      <c r="AX663" s="72"/>
      <c r="AY663" s="73"/>
      <c r="AZ663" s="73"/>
      <c r="BA663" s="73"/>
      <c r="BB663" s="64"/>
      <c r="BC663" s="74">
        <v>-12.9197307245049</v>
      </c>
      <c r="BD663" s="61">
        <v>43836</v>
      </c>
      <c r="BE663" s="61">
        <v>43871</v>
      </c>
      <c r="BF663" s="70"/>
      <c r="BG663" s="61"/>
      <c r="BH663" s="11"/>
    </row>
    <row r="664" spans="1:60" x14ac:dyDescent="0.3">
      <c r="A664" s="11"/>
      <c r="B664" s="56" t="s">
        <v>2203</v>
      </c>
      <c r="C664" s="56" t="s">
        <v>2099</v>
      </c>
      <c r="D664" s="56" t="s">
        <v>2100</v>
      </c>
      <c r="E664" s="57" t="s">
        <v>25</v>
      </c>
      <c r="F664" s="57" t="s">
        <v>26</v>
      </c>
      <c r="G664" s="58" t="s">
        <v>27</v>
      </c>
      <c r="H664" s="59" t="s">
        <v>1</v>
      </c>
      <c r="I664" s="60" t="s">
        <v>29</v>
      </c>
      <c r="J664" s="60" t="s">
        <v>1</v>
      </c>
      <c r="K664" s="11"/>
      <c r="L664" s="61">
        <v>44021</v>
      </c>
      <c r="M664" s="62">
        <v>729.92269999999598</v>
      </c>
      <c r="N664" s="63">
        <v>729.92269999999598</v>
      </c>
      <c r="O664" s="63"/>
      <c r="P664" s="64" t="str">
        <f t="shared" si="10"/>
        <v/>
      </c>
      <c r="Q664" s="61"/>
      <c r="R664" s="65">
        <v>4078474.983</v>
      </c>
      <c r="S664" s="65"/>
      <c r="T664" s="11"/>
      <c r="U664" s="66">
        <v>-7.7033485540596303E-3</v>
      </c>
      <c r="V664" s="67">
        <v>2.8918758985128101</v>
      </c>
      <c r="W664" s="66">
        <v>-5.2994463193535901E-2</v>
      </c>
      <c r="X664" s="67">
        <v>-3.0210677707182199</v>
      </c>
      <c r="Y664" s="66">
        <v>-0.26617393238120701</v>
      </c>
      <c r="Z664" s="67">
        <v>-8.9334556258981994</v>
      </c>
      <c r="AA664" s="66"/>
      <c r="AB664" s="67"/>
      <c r="AC664" s="66"/>
      <c r="AD664" s="67"/>
      <c r="AE664" s="66"/>
      <c r="AF664" s="68"/>
      <c r="AG664" s="66">
        <v>5.2546827431797297E-2</v>
      </c>
      <c r="AH664" s="67">
        <v>3.4131770073145198</v>
      </c>
      <c r="AI664" s="66">
        <v>-0.27201236393564598</v>
      </c>
      <c r="AJ664" s="67">
        <v>-13.510493912603099</v>
      </c>
      <c r="AK664" s="66">
        <v>-0.27007729999982999</v>
      </c>
      <c r="AL664" s="66">
        <v>-0.38535498520766898</v>
      </c>
      <c r="AM664" s="67">
        <v>-13.7266581028671</v>
      </c>
      <c r="AN664" s="11"/>
      <c r="AO664" s="69">
        <v>0.156843367516558</v>
      </c>
      <c r="AP664" s="69">
        <v>-0.200271175288362</v>
      </c>
      <c r="AQ664" s="69">
        <v>7.5282110168700497E-2</v>
      </c>
      <c r="AR664" s="69">
        <v>-0.336742167380289</v>
      </c>
      <c r="AS664" s="70"/>
      <c r="AT664" s="70"/>
      <c r="AU664" s="70"/>
      <c r="AV664" s="71"/>
      <c r="AW664" s="11"/>
      <c r="AX664" s="72"/>
      <c r="AY664" s="73"/>
      <c r="AZ664" s="73"/>
      <c r="BA664" s="73"/>
      <c r="BB664" s="64"/>
      <c r="BC664" s="74">
        <v>-50.6734520257451</v>
      </c>
      <c r="BD664" s="61">
        <v>43832</v>
      </c>
      <c r="BE664" s="61">
        <v>43908</v>
      </c>
      <c r="BF664" s="70"/>
      <c r="BG664" s="61"/>
      <c r="BH664" s="11"/>
    </row>
    <row r="665" spans="1:60" x14ac:dyDescent="0.3">
      <c r="A665" s="11"/>
      <c r="B665" s="56" t="s">
        <v>2206</v>
      </c>
      <c r="C665" s="56" t="s">
        <v>2102</v>
      </c>
      <c r="D665" s="56" t="s">
        <v>2103</v>
      </c>
      <c r="E665" s="57" t="s">
        <v>34</v>
      </c>
      <c r="F665" s="57" t="s">
        <v>2104</v>
      </c>
      <c r="G665" s="58" t="s">
        <v>1</v>
      </c>
      <c r="H665" s="59" t="s">
        <v>603</v>
      </c>
      <c r="I665" s="60" t="s">
        <v>400</v>
      </c>
      <c r="J665" s="60" t="s">
        <v>2105</v>
      </c>
      <c r="K665" s="11"/>
      <c r="L665" s="61">
        <v>44021</v>
      </c>
      <c r="M665" s="62">
        <v>881422.32642555202</v>
      </c>
      <c r="N665" s="63">
        <v>881422.32642555202</v>
      </c>
      <c r="O665" s="63">
        <v>939268.46142387402</v>
      </c>
      <c r="P665" s="64">
        <f t="shared" si="10"/>
        <v>0.93841362999601763</v>
      </c>
      <c r="Q665" s="61">
        <v>43896</v>
      </c>
      <c r="R665" s="65">
        <v>697035.914597656</v>
      </c>
      <c r="S665" s="65">
        <v>403843.42120605498</v>
      </c>
      <c r="T665" s="11"/>
      <c r="U665" s="66">
        <v>-8.4165874632162706E-3</v>
      </c>
      <c r="V665" s="67">
        <v>2.82055200759714</v>
      </c>
      <c r="W665" s="66">
        <v>2.76120159396669E-2</v>
      </c>
      <c r="X665" s="67">
        <v>5.0395801426056996</v>
      </c>
      <c r="Y665" s="66">
        <v>2.1156127644644598E-2</v>
      </c>
      <c r="Z665" s="67">
        <v>19.799550376687002</v>
      </c>
      <c r="AA665" s="66">
        <v>0.18139584368880601</v>
      </c>
      <c r="AB665" s="67">
        <v>38.364772520202699</v>
      </c>
      <c r="AC665" s="66">
        <v>0.36129482652526401</v>
      </c>
      <c r="AD665" s="67">
        <v>60.415447912761003</v>
      </c>
      <c r="AE665" s="66"/>
      <c r="AF665" s="68"/>
      <c r="AG665" s="66">
        <v>-3.3568553113582297E-2</v>
      </c>
      <c r="AH665" s="67">
        <v>-5.1983610472234396</v>
      </c>
      <c r="AI665" s="66">
        <v>5.80318845040892E-2</v>
      </c>
      <c r="AJ665" s="67">
        <v>19.493930931377701</v>
      </c>
      <c r="AK665" s="66">
        <v>0.35597127330780498</v>
      </c>
      <c r="AL665" s="66">
        <v>0.10465290946012799</v>
      </c>
      <c r="AM665" s="67">
        <v>55.626872155466103</v>
      </c>
      <c r="AN665" s="11"/>
      <c r="AO665" s="69">
        <v>5.3403806718051797E-2</v>
      </c>
      <c r="AP665" s="69">
        <v>-3.4587683017889503E-2</v>
      </c>
      <c r="AQ665" s="69">
        <v>0.130179675177787</v>
      </c>
      <c r="AR665" s="69">
        <v>-9.7334907301119503E-2</v>
      </c>
      <c r="AS665" s="70">
        <v>9</v>
      </c>
      <c r="AT665" s="70">
        <v>3</v>
      </c>
      <c r="AU665" s="70">
        <v>7</v>
      </c>
      <c r="AV665" s="71">
        <v>5</v>
      </c>
      <c r="AW665" s="11"/>
      <c r="AX665" s="72">
        <v>0.15588476090400899</v>
      </c>
      <c r="AY665" s="73">
        <v>1.1647903815410201</v>
      </c>
      <c r="AZ665" s="73">
        <v>1.1141085252056699</v>
      </c>
      <c r="BA665" s="73">
        <v>1.8330258565492801</v>
      </c>
      <c r="BB665" s="64">
        <v>1.61441902350998E-2</v>
      </c>
      <c r="BC665" s="74">
        <v>-13.9339234528888</v>
      </c>
      <c r="BD665" s="61">
        <v>43896</v>
      </c>
      <c r="BE665" s="61">
        <v>43915</v>
      </c>
      <c r="BF665" s="70"/>
      <c r="BG665" s="61"/>
      <c r="BH665" s="11"/>
    </row>
    <row r="666" spans="1:60" x14ac:dyDescent="0.3">
      <c r="A666" s="11"/>
      <c r="B666" s="56" t="s">
        <v>2209</v>
      </c>
      <c r="C666" s="56" t="s">
        <v>2107</v>
      </c>
      <c r="D666" s="56" t="s">
        <v>2103</v>
      </c>
      <c r="E666" s="57" t="s">
        <v>2108</v>
      </c>
      <c r="F666" s="57" t="s">
        <v>2104</v>
      </c>
      <c r="G666" s="58" t="s">
        <v>1</v>
      </c>
      <c r="H666" s="59" t="s">
        <v>603</v>
      </c>
      <c r="I666" s="60" t="s">
        <v>400</v>
      </c>
      <c r="J666" s="60" t="s">
        <v>2109</v>
      </c>
      <c r="K666" s="11"/>
      <c r="L666" s="61">
        <v>44021</v>
      </c>
      <c r="M666" s="62">
        <v>897527.852669716</v>
      </c>
      <c r="N666" s="63">
        <v>897527.852669716</v>
      </c>
      <c r="O666" s="63">
        <v>954488.85042381298</v>
      </c>
      <c r="P666" s="64">
        <f t="shared" si="10"/>
        <v>0.9403230349638918</v>
      </c>
      <c r="Q666" s="61">
        <v>43896</v>
      </c>
      <c r="R666" s="65">
        <v>3187118.8053281298</v>
      </c>
      <c r="S666" s="65">
        <v>4514434.74955469</v>
      </c>
      <c r="T666" s="11"/>
      <c r="U666" s="66">
        <v>-8.4004094924239308E-3</v>
      </c>
      <c r="V666" s="67">
        <v>2.8221698046763799</v>
      </c>
      <c r="W666" s="66">
        <v>2.8113604175814499E-2</v>
      </c>
      <c r="X666" s="67">
        <v>5.0897389662204704</v>
      </c>
      <c r="Y666" s="66">
        <v>2.41823279811797E-2</v>
      </c>
      <c r="Z666" s="67">
        <v>20.102170410333201</v>
      </c>
      <c r="AA666" s="66">
        <v>0.18845538537076201</v>
      </c>
      <c r="AB666" s="67">
        <v>39.070726688369199</v>
      </c>
      <c r="AC666" s="66">
        <v>0.37760177516960503</v>
      </c>
      <c r="AD666" s="67">
        <v>62.0461427771952</v>
      </c>
      <c r="AE666" s="66"/>
      <c r="AF666" s="68"/>
      <c r="AG666" s="66">
        <v>-3.34271547208118E-2</v>
      </c>
      <c r="AH666" s="67">
        <v>-5.1842212079500296</v>
      </c>
      <c r="AI666" s="66">
        <v>6.1322462268435601E-2</v>
      </c>
      <c r="AJ666" s="67">
        <v>19.822988707805099</v>
      </c>
      <c r="AK666" s="66">
        <v>0.34640622353414102</v>
      </c>
      <c r="AL666" s="66">
        <v>0.100459136814607</v>
      </c>
      <c r="AM666" s="67">
        <v>52.3833779927227</v>
      </c>
      <c r="AN666" s="11"/>
      <c r="AO666" s="69">
        <v>5.3421023287228302E-2</v>
      </c>
      <c r="AP666" s="69">
        <v>-3.4572023790133202E-2</v>
      </c>
      <c r="AQ666" s="69">
        <v>0.13073215540498501</v>
      </c>
      <c r="AR666" s="69">
        <v>-9.68799159236369E-2</v>
      </c>
      <c r="AS666" s="70">
        <v>9</v>
      </c>
      <c r="AT666" s="70">
        <v>3</v>
      </c>
      <c r="AU666" s="70">
        <v>7</v>
      </c>
      <c r="AV666" s="71">
        <v>5</v>
      </c>
      <c r="AW666" s="11"/>
      <c r="AX666" s="72">
        <v>0.15585897133787499</v>
      </c>
      <c r="AY666" s="73">
        <v>1.2076466591060999</v>
      </c>
      <c r="AZ666" s="73">
        <v>1.13603049931407</v>
      </c>
      <c r="BA666" s="73">
        <v>1.9037232176324299</v>
      </c>
      <c r="BB666" s="64">
        <v>1.61418874420815E-2</v>
      </c>
      <c r="BC666" s="74">
        <v>-13.9073307331855</v>
      </c>
      <c r="BD666" s="61">
        <v>43896</v>
      </c>
      <c r="BE666" s="61">
        <v>43915</v>
      </c>
      <c r="BF666" s="70"/>
      <c r="BG666" s="61"/>
      <c r="BH666" s="11"/>
    </row>
    <row r="667" spans="1:60" x14ac:dyDescent="0.3">
      <c r="A667" s="11"/>
      <c r="B667" s="56" t="s">
        <v>2211</v>
      </c>
      <c r="C667" s="56" t="s">
        <v>2111</v>
      </c>
      <c r="D667" s="56" t="s">
        <v>2103</v>
      </c>
      <c r="E667" s="57" t="s">
        <v>56</v>
      </c>
      <c r="F667" s="57" t="s">
        <v>2104</v>
      </c>
      <c r="G667" s="58" t="s">
        <v>1</v>
      </c>
      <c r="H667" s="59" t="s">
        <v>603</v>
      </c>
      <c r="I667" s="60" t="s">
        <v>400</v>
      </c>
      <c r="J667" s="60" t="s">
        <v>2112</v>
      </c>
      <c r="K667" s="11"/>
      <c r="L667" s="61">
        <v>44021</v>
      </c>
      <c r="M667" s="62">
        <v>790477.88882446301</v>
      </c>
      <c r="N667" s="63">
        <v>790477.88882446301</v>
      </c>
      <c r="O667" s="63">
        <v>872574.25304412795</v>
      </c>
      <c r="P667" s="64">
        <f t="shared" si="10"/>
        <v>0.90591475288978851</v>
      </c>
      <c r="Q667" s="61">
        <v>43910</v>
      </c>
      <c r="R667" s="65">
        <v>0</v>
      </c>
      <c r="S667" s="65">
        <v>0</v>
      </c>
      <c r="T667" s="11"/>
      <c r="U667" s="66">
        <v>-9.6991988702939107E-3</v>
      </c>
      <c r="V667" s="67">
        <v>2.6922908668893801</v>
      </c>
      <c r="W667" s="66">
        <v>2.1995164184772899E-2</v>
      </c>
      <c r="X667" s="67">
        <v>4.4778949671163</v>
      </c>
      <c r="Y667" s="66">
        <v>2.52337545480259E-2</v>
      </c>
      <c r="Z667" s="67">
        <v>20.2073130670178</v>
      </c>
      <c r="AA667" s="66">
        <v>0.14631905866015599</v>
      </c>
      <c r="AB667" s="67">
        <v>34.857094017323099</v>
      </c>
      <c r="AC667" s="66">
        <v>0.22241745005885599</v>
      </c>
      <c r="AD667" s="67">
        <v>46.527710266120302</v>
      </c>
      <c r="AE667" s="66"/>
      <c r="AF667" s="68"/>
      <c r="AG667" s="66">
        <v>-3.6968984270970402E-2</v>
      </c>
      <c r="AH667" s="67">
        <v>-5.5384041629658904</v>
      </c>
      <c r="AI667" s="66">
        <v>5.5813703635067199E-2</v>
      </c>
      <c r="AJ667" s="67">
        <v>19.272112844482798</v>
      </c>
      <c r="AK667" s="66">
        <v>0.21116455784795099</v>
      </c>
      <c r="AL667" s="66">
        <v>6.4968174110617796E-2</v>
      </c>
      <c r="AM667" s="67">
        <v>41.702071212173898</v>
      </c>
      <c r="AN667" s="11"/>
      <c r="AO667" s="69">
        <v>3.6556978096996297E-2</v>
      </c>
      <c r="AP667" s="69">
        <v>-2.37082673384066E-2</v>
      </c>
      <c r="AQ667" s="69">
        <v>0.140306192692224</v>
      </c>
      <c r="AR667" s="69">
        <v>-0.100971928765794</v>
      </c>
      <c r="AS667" s="70">
        <v>8</v>
      </c>
      <c r="AT667" s="70">
        <v>4</v>
      </c>
      <c r="AU667" s="70">
        <v>7</v>
      </c>
      <c r="AV667" s="71">
        <v>5</v>
      </c>
      <c r="AW667" s="11"/>
      <c r="AX667" s="72">
        <v>0.13576590944925601</v>
      </c>
      <c r="AY667" s="73">
        <v>1.0744655249763999</v>
      </c>
      <c r="AZ667" s="73">
        <v>0.99898921116528105</v>
      </c>
      <c r="BA667" s="73">
        <v>1.68622156310266</v>
      </c>
      <c r="BB667" s="64">
        <v>1.4050110229964E-2</v>
      </c>
      <c r="BC667" s="74">
        <v>-11.852551767078699</v>
      </c>
      <c r="BD667" s="61">
        <v>43910</v>
      </c>
      <c r="BE667" s="61">
        <v>43990</v>
      </c>
      <c r="BF667" s="70"/>
      <c r="BG667" s="61"/>
      <c r="BH667" s="11"/>
    </row>
    <row r="668" spans="1:60" x14ac:dyDescent="0.3">
      <c r="A668" s="11"/>
      <c r="B668" s="56" t="s">
        <v>2213</v>
      </c>
      <c r="C668" s="56" t="s">
        <v>2114</v>
      </c>
      <c r="D668" s="56" t="s">
        <v>2115</v>
      </c>
      <c r="E668" s="57" t="s">
        <v>34</v>
      </c>
      <c r="F668" s="57" t="s">
        <v>26</v>
      </c>
      <c r="G668" s="58" t="s">
        <v>685</v>
      </c>
      <c r="H668" s="59" t="s">
        <v>686</v>
      </c>
      <c r="I668" s="60" t="s">
        <v>29</v>
      </c>
      <c r="J668" s="60" t="s">
        <v>2116</v>
      </c>
      <c r="K668" s="11"/>
      <c r="L668" s="61">
        <v>44021</v>
      </c>
      <c r="M668" s="62">
        <v>1291.2333000004301</v>
      </c>
      <c r="N668" s="63">
        <v>1291.2333000004301</v>
      </c>
      <c r="O668" s="63">
        <v>1291.2333000004301</v>
      </c>
      <c r="P668" s="64">
        <f t="shared" si="10"/>
        <v>1</v>
      </c>
      <c r="Q668" s="61">
        <v>44021</v>
      </c>
      <c r="R668" s="65">
        <v>141147881.92399999</v>
      </c>
      <c r="S668" s="65">
        <v>147592035.57249999</v>
      </c>
      <c r="T668" s="11"/>
      <c r="U668" s="66">
        <v>3.40760561812203E-6</v>
      </c>
      <c r="V668" s="67">
        <v>3.66255151448058</v>
      </c>
      <c r="W668" s="66">
        <v>1.03167834822671E-4</v>
      </c>
      <c r="X668" s="67">
        <v>2.2886953321176402</v>
      </c>
      <c r="Y668" s="66">
        <v>3.8480627445096598E-3</v>
      </c>
      <c r="Z668" s="67">
        <v>18.068743886688001</v>
      </c>
      <c r="AA668" s="66">
        <v>1.04360515415465E-2</v>
      </c>
      <c r="AB668" s="67">
        <v>21.268793305440301</v>
      </c>
      <c r="AC668" s="66">
        <v>3.07793702886556E-2</v>
      </c>
      <c r="AD668" s="67">
        <v>27.363902289100199</v>
      </c>
      <c r="AE668" s="66">
        <v>5.4828509828439599E-2</v>
      </c>
      <c r="AF668" s="68">
        <v>22.4305385945481</v>
      </c>
      <c r="AG668" s="66">
        <v>3.0669294574181502E-5</v>
      </c>
      <c r="AH668" s="67">
        <v>-1.8384388064077899</v>
      </c>
      <c r="AI668" s="66">
        <v>4.1226133362215504E-3</v>
      </c>
      <c r="AJ668" s="67">
        <v>14.1030038145836</v>
      </c>
      <c r="AK668" s="66">
        <v>0.29103964405308902</v>
      </c>
      <c r="AL668" s="66">
        <v>3.0595821315728199E-2</v>
      </c>
      <c r="AM668" s="67">
        <v>40.570170645369203</v>
      </c>
      <c r="AN668" s="11"/>
      <c r="AO668" s="69">
        <v>4.8818141840456498E-4</v>
      </c>
      <c r="AP668" s="69">
        <v>-6.4315572672057897E-6</v>
      </c>
      <c r="AQ668" s="69">
        <v>1.2368865372991401E-3</v>
      </c>
      <c r="AR668" s="69">
        <v>3.0669294574181502E-5</v>
      </c>
      <c r="AS668" s="70">
        <v>12</v>
      </c>
      <c r="AT668" s="70">
        <v>0</v>
      </c>
      <c r="AU668" s="70">
        <v>7</v>
      </c>
      <c r="AV668" s="71">
        <v>5</v>
      </c>
      <c r="AW668" s="11"/>
      <c r="AX668" s="72">
        <v>7.7624460505148801E-4</v>
      </c>
      <c r="AY668" s="73">
        <v>-24.669235922250699</v>
      </c>
      <c r="AZ668" s="73">
        <v>0.58930620287719604</v>
      </c>
      <c r="BA668" s="73">
        <v>-14.506255625892701</v>
      </c>
      <c r="BB668" s="64">
        <v>8.0207843949722294E-5</v>
      </c>
      <c r="BC668" s="74">
        <v>-6.4315575173434802E-4</v>
      </c>
      <c r="BD668" s="61">
        <v>43924</v>
      </c>
      <c r="BE668" s="61">
        <v>43927</v>
      </c>
      <c r="BF668" s="70">
        <v>2</v>
      </c>
      <c r="BG668" s="61">
        <v>43928</v>
      </c>
      <c r="BH668" s="11"/>
    </row>
    <row r="669" spans="1:60" x14ac:dyDescent="0.3">
      <c r="A669" s="11"/>
      <c r="B669" s="56" t="s">
        <v>2215</v>
      </c>
      <c r="C669" s="56" t="s">
        <v>2118</v>
      </c>
      <c r="D669" s="56" t="s">
        <v>2115</v>
      </c>
      <c r="E669" s="57" t="s">
        <v>291</v>
      </c>
      <c r="F669" s="57" t="s">
        <v>26</v>
      </c>
      <c r="G669" s="58" t="s">
        <v>685</v>
      </c>
      <c r="H669" s="59" t="s">
        <v>686</v>
      </c>
      <c r="I669" s="60" t="s">
        <v>29</v>
      </c>
      <c r="J669" s="60" t="s">
        <v>2119</v>
      </c>
      <c r="K669" s="11"/>
      <c r="L669" s="61">
        <v>44021</v>
      </c>
      <c r="M669" s="62">
        <v>1116.37710000016</v>
      </c>
      <c r="N669" s="63">
        <v>1116.37710000016</v>
      </c>
      <c r="O669" s="63">
        <v>1116.37710000016</v>
      </c>
      <c r="P669" s="64">
        <f t="shared" si="10"/>
        <v>1</v>
      </c>
      <c r="Q669" s="61">
        <v>44021</v>
      </c>
      <c r="R669" s="65">
        <v>95021934.222000003</v>
      </c>
      <c r="S669" s="65">
        <v>114877997.61937501</v>
      </c>
      <c r="T669" s="11"/>
      <c r="U669" s="66">
        <v>8.0618574429536204E-6</v>
      </c>
      <c r="V669" s="67">
        <v>3.6630169396630698</v>
      </c>
      <c r="W669" s="66">
        <v>2.8295936863287401E-4</v>
      </c>
      <c r="X669" s="67">
        <v>2.3066744854986601</v>
      </c>
      <c r="Y669" s="66">
        <v>7.4364484898978801E-3</v>
      </c>
      <c r="Z669" s="67">
        <v>18.4275824612123</v>
      </c>
      <c r="AA669" s="66">
        <v>1.983316561018E-2</v>
      </c>
      <c r="AB669" s="67">
        <v>22.208504712325499</v>
      </c>
      <c r="AC669" s="66">
        <v>5.0404452586008099E-2</v>
      </c>
      <c r="AD669" s="67">
        <v>29.3264105188427</v>
      </c>
      <c r="AE669" s="66">
        <v>7.9790556572333998E-2</v>
      </c>
      <c r="AF669" s="68">
        <v>24.926743268937599</v>
      </c>
      <c r="AG669" s="66">
        <v>7.7757551480317502E-5</v>
      </c>
      <c r="AH669" s="67">
        <v>-1.8337299807171801</v>
      </c>
      <c r="AI669" s="66">
        <v>7.9397195622732397E-3</v>
      </c>
      <c r="AJ669" s="67">
        <v>14.484714437188799</v>
      </c>
      <c r="AK669" s="66">
        <v>0.11626100885405299</v>
      </c>
      <c r="AL669" s="66">
        <v>2.6955901314067901E-2</v>
      </c>
      <c r="AM669" s="67">
        <v>12.308349600614701</v>
      </c>
      <c r="AN669" s="11"/>
      <c r="AO669" s="69">
        <v>5.2601360039261603E-4</v>
      </c>
      <c r="AP669" s="69">
        <v>8.0618574429536204E-6</v>
      </c>
      <c r="AQ669" s="69">
        <v>2.3425385988957701E-3</v>
      </c>
      <c r="AR669" s="69">
        <v>7.7757551480317502E-5</v>
      </c>
      <c r="AS669" s="70">
        <v>12</v>
      </c>
      <c r="AT669" s="70">
        <v>0</v>
      </c>
      <c r="AU669" s="70">
        <v>7</v>
      </c>
      <c r="AV669" s="71">
        <v>5</v>
      </c>
      <c r="AW669" s="11"/>
      <c r="AX669" s="72">
        <v>1.0453023052775701E-3</v>
      </c>
      <c r="AY669" s="73">
        <v>-9.9941323821985897</v>
      </c>
      <c r="AZ669" s="73">
        <v>0.62048722651252297</v>
      </c>
      <c r="BA669" s="73">
        <v>-10.6719025413186</v>
      </c>
      <c r="BB669" s="64">
        <v>1.08008503041077E-4</v>
      </c>
      <c r="BC669" s="74">
        <v>0</v>
      </c>
      <c r="BD669" s="61">
        <v>44021</v>
      </c>
      <c r="BE669" s="61"/>
      <c r="BF669" s="70"/>
      <c r="BG669" s="61"/>
      <c r="BH669" s="11"/>
    </row>
    <row r="670" spans="1:60" x14ac:dyDescent="0.3">
      <c r="A670" s="11"/>
      <c r="B670" s="56" t="s">
        <v>2217</v>
      </c>
      <c r="C670" s="56" t="s">
        <v>2121</v>
      </c>
      <c r="D670" s="56" t="s">
        <v>2115</v>
      </c>
      <c r="E670" s="57" t="s">
        <v>131</v>
      </c>
      <c r="F670" s="57" t="s">
        <v>26</v>
      </c>
      <c r="G670" s="58" t="s">
        <v>685</v>
      </c>
      <c r="H670" s="59" t="s">
        <v>686</v>
      </c>
      <c r="I670" s="60" t="s">
        <v>29</v>
      </c>
      <c r="J670" s="60" t="s">
        <v>2122</v>
      </c>
      <c r="K670" s="11"/>
      <c r="L670" s="61">
        <v>44021</v>
      </c>
      <c r="M670" s="62">
        <v>1153.4039999991701</v>
      </c>
      <c r="N670" s="63">
        <v>1153.4039999991701</v>
      </c>
      <c r="O670" s="63">
        <v>1153.4039999991701</v>
      </c>
      <c r="P670" s="64">
        <f t="shared" si="10"/>
        <v>1</v>
      </c>
      <c r="Q670" s="61">
        <v>44021</v>
      </c>
      <c r="R670" s="65">
        <v>98084570.405000001</v>
      </c>
      <c r="S670" s="65">
        <v>136193927.83162501</v>
      </c>
      <c r="T670" s="11"/>
      <c r="U670" s="66">
        <v>5.1153183449059699E-6</v>
      </c>
      <c r="V670" s="67">
        <v>3.6627222857532602</v>
      </c>
      <c r="W670" s="66">
        <v>1.9988319218100501E-4</v>
      </c>
      <c r="X670" s="67">
        <v>2.2983668678534701</v>
      </c>
      <c r="Y670" s="66">
        <v>6.9525229719147302E-3</v>
      </c>
      <c r="Z670" s="67">
        <v>18.379189909406701</v>
      </c>
      <c r="AA670" s="66">
        <v>1.8904076794569801E-2</v>
      </c>
      <c r="AB670" s="67">
        <v>22.115595830749999</v>
      </c>
      <c r="AC670" s="66">
        <v>4.7663814984844101E-2</v>
      </c>
      <c r="AD670" s="67">
        <v>29.0523467587191</v>
      </c>
      <c r="AE670" s="66">
        <v>7.6783931832324001E-2</v>
      </c>
      <c r="AF670" s="68">
        <v>24.626080794958401</v>
      </c>
      <c r="AG670" s="66">
        <v>5.7398621720494702E-5</v>
      </c>
      <c r="AH670" s="67">
        <v>-1.8357658736931599</v>
      </c>
      <c r="AI670" s="66">
        <v>7.4526254775264499E-3</v>
      </c>
      <c r="AJ670" s="67">
        <v>14.4360050287214</v>
      </c>
      <c r="AK670" s="66">
        <v>0.15329616680726799</v>
      </c>
      <c r="AL670" s="66">
        <v>2.8635860055146602E-2</v>
      </c>
      <c r="AM670" s="67">
        <v>3.8201606101210901</v>
      </c>
      <c r="AN670" s="11"/>
      <c r="AO670" s="69">
        <v>5.1950358829344601E-4</v>
      </c>
      <c r="AP670" s="69">
        <v>5.1153183449059699E-6</v>
      </c>
      <c r="AQ670" s="69">
        <v>2.23773604193411E-3</v>
      </c>
      <c r="AR670" s="69">
        <v>5.7398621720494702E-5</v>
      </c>
      <c r="AS670" s="70">
        <v>12</v>
      </c>
      <c r="AT670" s="70">
        <v>0</v>
      </c>
      <c r="AU670" s="70">
        <v>7</v>
      </c>
      <c r="AV670" s="71">
        <v>5</v>
      </c>
      <c r="AW670" s="11"/>
      <c r="AX670" s="72">
        <v>1.0323265482736601E-3</v>
      </c>
      <c r="AY670" s="73">
        <v>-11.073338739472099</v>
      </c>
      <c r="AZ670" s="73">
        <v>0.617409517240048</v>
      </c>
      <c r="BA670" s="73">
        <v>-11.137120958097499</v>
      </c>
      <c r="BB670" s="64">
        <v>1.06667169115156E-4</v>
      </c>
      <c r="BC670" s="74">
        <v>0</v>
      </c>
      <c r="BD670" s="61">
        <v>44021</v>
      </c>
      <c r="BE670" s="61"/>
      <c r="BF670" s="70"/>
      <c r="BG670" s="61"/>
      <c r="BH670" s="11"/>
    </row>
    <row r="671" spans="1:60" x14ac:dyDescent="0.3">
      <c r="A671" s="11"/>
      <c r="B671" s="56" t="s">
        <v>2221</v>
      </c>
      <c r="C671" s="56" t="s">
        <v>2124</v>
      </c>
      <c r="D671" s="56" t="s">
        <v>2125</v>
      </c>
      <c r="E671" s="57" t="s">
        <v>34</v>
      </c>
      <c r="F671" s="57" t="s">
        <v>26</v>
      </c>
      <c r="G671" s="58" t="s">
        <v>685</v>
      </c>
      <c r="H671" s="59" t="s">
        <v>686</v>
      </c>
      <c r="I671" s="60" t="s">
        <v>29</v>
      </c>
      <c r="J671" s="60" t="s">
        <v>2126</v>
      </c>
      <c r="K671" s="11"/>
      <c r="L671" s="61">
        <v>44021</v>
      </c>
      <c r="M671" s="62">
        <v>1217.9280999992</v>
      </c>
      <c r="N671" s="63">
        <v>1217.9280999992</v>
      </c>
      <c r="O671" s="63">
        <v>1217.9280999992</v>
      </c>
      <c r="P671" s="64">
        <f t="shared" si="10"/>
        <v>1</v>
      </c>
      <c r="Q671" s="61">
        <v>44021</v>
      </c>
      <c r="R671" s="65">
        <v>1220977332.1659999</v>
      </c>
      <c r="S671" s="65">
        <v>1119261457.602</v>
      </c>
      <c r="T671" s="11"/>
      <c r="U671" s="66">
        <v>4.1053481254493801E-6</v>
      </c>
      <c r="V671" s="67">
        <v>3.6626212887313199</v>
      </c>
      <c r="W671" s="66">
        <v>1.18083309644135E-4</v>
      </c>
      <c r="X671" s="67">
        <v>2.2901868795997902</v>
      </c>
      <c r="Y671" s="66">
        <v>4.6337135045178002E-3</v>
      </c>
      <c r="Z671" s="67">
        <v>18.147308962681599</v>
      </c>
      <c r="AA671" s="66">
        <v>1.3389175648626401E-2</v>
      </c>
      <c r="AB671" s="67">
        <v>21.564105716155598</v>
      </c>
      <c r="AC671" s="66">
        <v>3.8258150081674103E-2</v>
      </c>
      <c r="AD671" s="67">
        <v>28.1117802684021</v>
      </c>
      <c r="AE671" s="66"/>
      <c r="AF671" s="68"/>
      <c r="AG671" s="66">
        <v>3.49786569131538E-5</v>
      </c>
      <c r="AH671" s="67">
        <v>-1.8380078701739</v>
      </c>
      <c r="AI671" s="66">
        <v>4.9819682553788897E-3</v>
      </c>
      <c r="AJ671" s="67">
        <v>14.1889393065067</v>
      </c>
      <c r="AK671" s="66">
        <v>4.1940406044886899E-2</v>
      </c>
      <c r="AL671" s="66">
        <v>1.86601011500898E-2</v>
      </c>
      <c r="AM671" s="67">
        <v>33.323098583554398</v>
      </c>
      <c r="AN671" s="11"/>
      <c r="AO671" s="69">
        <v>7.8190244676079601E-4</v>
      </c>
      <c r="AP671" s="69">
        <v>2.7102250896859901E-6</v>
      </c>
      <c r="AQ671" s="69">
        <v>1.7404939608241E-3</v>
      </c>
      <c r="AR671" s="69">
        <v>3.49786569131538E-5</v>
      </c>
      <c r="AS671" s="70">
        <v>12</v>
      </c>
      <c r="AT671" s="70">
        <v>0</v>
      </c>
      <c r="AU671" s="70">
        <v>7</v>
      </c>
      <c r="AV671" s="71">
        <v>5</v>
      </c>
      <c r="AW671" s="11"/>
      <c r="AX671" s="72">
        <v>1.01782279280769E-3</v>
      </c>
      <c r="AY671" s="73">
        <v>-15.995190555622701</v>
      </c>
      <c r="AZ671" s="73">
        <v>0.59906795419374204</v>
      </c>
      <c r="BA671" s="73">
        <v>-13.3895695118117</v>
      </c>
      <c r="BB671" s="64">
        <v>1.0517904925706E-4</v>
      </c>
      <c r="BC671" s="74">
        <v>0</v>
      </c>
      <c r="BD671" s="61">
        <v>44021</v>
      </c>
      <c r="BE671" s="61"/>
      <c r="BF671" s="70"/>
      <c r="BG671" s="61"/>
      <c r="BH671" s="11"/>
    </row>
    <row r="672" spans="1:60" x14ac:dyDescent="0.3">
      <c r="A672" s="11"/>
      <c r="B672" s="56" t="s">
        <v>2223</v>
      </c>
      <c r="C672" s="56" t="s">
        <v>2128</v>
      </c>
      <c r="D672" s="56" t="s">
        <v>2125</v>
      </c>
      <c r="E672" s="57" t="s">
        <v>131</v>
      </c>
      <c r="F672" s="57" t="s">
        <v>26</v>
      </c>
      <c r="G672" s="58" t="s">
        <v>685</v>
      </c>
      <c r="H672" s="59" t="s">
        <v>686</v>
      </c>
      <c r="I672" s="60" t="s">
        <v>29</v>
      </c>
      <c r="J672" s="60" t="s">
        <v>2129</v>
      </c>
      <c r="K672" s="11"/>
      <c r="L672" s="61">
        <v>44021</v>
      </c>
      <c r="M672" s="62">
        <v>1055.5294000003501</v>
      </c>
      <c r="N672" s="63">
        <v>1055.5294000003501</v>
      </c>
      <c r="O672" s="63">
        <v>1055.5294000003501</v>
      </c>
      <c r="P672" s="64">
        <f t="shared" si="10"/>
        <v>1</v>
      </c>
      <c r="Q672" s="61">
        <v>44021</v>
      </c>
      <c r="R672" s="65">
        <v>460684301.56199998</v>
      </c>
      <c r="S672" s="65">
        <v>594871832.44799995</v>
      </c>
      <c r="T672" s="11"/>
      <c r="U672" s="66">
        <v>8.7160824477905408E-6</v>
      </c>
      <c r="V672" s="67">
        <v>3.66308236216355</v>
      </c>
      <c r="W672" s="66">
        <v>2.9396735772024802E-4</v>
      </c>
      <c r="X672" s="67">
        <v>2.3077752844074002</v>
      </c>
      <c r="Y672" s="66">
        <v>7.7609273866983096E-3</v>
      </c>
      <c r="Z672" s="67">
        <v>18.4600303508923</v>
      </c>
      <c r="AA672" s="66">
        <v>2.04957798778196E-2</v>
      </c>
      <c r="AB672" s="67">
        <v>22.274766139074899</v>
      </c>
      <c r="AC672" s="66">
        <v>5.1260232197819298E-2</v>
      </c>
      <c r="AD672" s="67">
        <v>29.4119884800166</v>
      </c>
      <c r="AE672" s="66"/>
      <c r="AF672" s="68"/>
      <c r="AG672" s="66">
        <v>8.1671851148712395E-5</v>
      </c>
      <c r="AH672" s="67">
        <v>-1.8333385507503399</v>
      </c>
      <c r="AI672" s="66">
        <v>8.2806623649958108E-3</v>
      </c>
      <c r="AJ672" s="67">
        <v>14.5188087174611</v>
      </c>
      <c r="AK672" s="66">
        <v>5.5450346768338897E-2</v>
      </c>
      <c r="AL672" s="66">
        <v>2.4582687117799699E-2</v>
      </c>
      <c r="AM672" s="67">
        <v>34.674092655884998</v>
      </c>
      <c r="AN672" s="11"/>
      <c r="AO672" s="69">
        <v>8.1328063060937005E-4</v>
      </c>
      <c r="AP672" s="69">
        <v>8.7160824477905408E-6</v>
      </c>
      <c r="AQ672" s="69">
        <v>2.4149881610355801E-3</v>
      </c>
      <c r="AR672" s="69">
        <v>8.1671851148712395E-5</v>
      </c>
      <c r="AS672" s="70">
        <v>12</v>
      </c>
      <c r="AT672" s="70">
        <v>0</v>
      </c>
      <c r="AU672" s="70">
        <v>7</v>
      </c>
      <c r="AV672" s="71">
        <v>5</v>
      </c>
      <c r="AW672" s="11"/>
      <c r="AX672" s="72">
        <v>1.1941589027355799E-3</v>
      </c>
      <c r="AY672" s="73">
        <v>-8.1611674868036097</v>
      </c>
      <c r="AZ672" s="73">
        <v>0.62270160087155102</v>
      </c>
      <c r="BA672" s="73">
        <v>-10.106326082735899</v>
      </c>
      <c r="BB672" s="64">
        <v>1.23399083495741E-4</v>
      </c>
      <c r="BC672" s="74">
        <v>0</v>
      </c>
      <c r="BD672" s="61">
        <v>44021</v>
      </c>
      <c r="BE672" s="61"/>
      <c r="BF672" s="70"/>
      <c r="BG672" s="61"/>
      <c r="BH672" s="11"/>
    </row>
    <row r="673" spans="1:60" x14ac:dyDescent="0.3">
      <c r="A673" s="11"/>
      <c r="B673" s="56" t="s">
        <v>2226</v>
      </c>
      <c r="C673" s="56" t="s">
        <v>2131</v>
      </c>
      <c r="D673" s="56" t="s">
        <v>2132</v>
      </c>
      <c r="E673" s="57" t="s">
        <v>34</v>
      </c>
      <c r="F673" s="57" t="s">
        <v>26</v>
      </c>
      <c r="G673" s="58" t="s">
        <v>685</v>
      </c>
      <c r="H673" s="59" t="s">
        <v>686</v>
      </c>
      <c r="I673" s="60" t="s">
        <v>29</v>
      </c>
      <c r="J673" s="60" t="s">
        <v>2133</v>
      </c>
      <c r="K673" s="11"/>
      <c r="L673" s="61">
        <v>44021</v>
      </c>
      <c r="M673" s="62">
        <v>21390.841500014099</v>
      </c>
      <c r="N673" s="63">
        <v>21390.841500014099</v>
      </c>
      <c r="O673" s="63">
        <v>21390.841500014099</v>
      </c>
      <c r="P673" s="64">
        <f t="shared" si="10"/>
        <v>1</v>
      </c>
      <c r="Q673" s="61">
        <v>44021</v>
      </c>
      <c r="R673" s="65">
        <v>294839148.59399998</v>
      </c>
      <c r="S673" s="65">
        <v>293433557.38700002</v>
      </c>
      <c r="T673" s="11"/>
      <c r="U673" s="66">
        <v>3.3986634662141998E-6</v>
      </c>
      <c r="V673" s="67">
        <v>3.6625506202653901</v>
      </c>
      <c r="W673" s="66">
        <v>1.03802856756374E-4</v>
      </c>
      <c r="X673" s="67">
        <v>2.2887588343110101</v>
      </c>
      <c r="Y673" s="66">
        <v>3.5278174436825802E-3</v>
      </c>
      <c r="Z673" s="67">
        <v>18.0367193566053</v>
      </c>
      <c r="AA673" s="66">
        <v>9.7306830393790698E-3</v>
      </c>
      <c r="AB673" s="67">
        <v>21.198256455245399</v>
      </c>
      <c r="AC673" s="66">
        <v>2.77575783129578E-2</v>
      </c>
      <c r="AD673" s="67">
        <v>27.061723091523199</v>
      </c>
      <c r="AE673" s="66">
        <v>5.12179842080513E-2</v>
      </c>
      <c r="AF673" s="68">
        <v>22.069486032531099</v>
      </c>
      <c r="AG673" s="66">
        <v>3.0962808523327099E-5</v>
      </c>
      <c r="AH673" s="67">
        <v>-1.83840945501288</v>
      </c>
      <c r="AI673" s="66">
        <v>3.77354263764573E-3</v>
      </c>
      <c r="AJ673" s="67">
        <v>14.0680967447261</v>
      </c>
      <c r="AK673" s="66">
        <v>0.67397065126220701</v>
      </c>
      <c r="AL673" s="66">
        <v>3.2823198032929199E-2</v>
      </c>
      <c r="AM673" s="67">
        <v>-53.170785620575799</v>
      </c>
      <c r="AN673" s="11"/>
      <c r="AO673" s="69">
        <v>5.2108397721894995E-4</v>
      </c>
      <c r="AP673" s="69">
        <v>3.3986634662141998E-6</v>
      </c>
      <c r="AQ673" s="69">
        <v>1.3595199779956599E-3</v>
      </c>
      <c r="AR673" s="69">
        <v>3.0962808523327099E-5</v>
      </c>
      <c r="AS673" s="70">
        <v>12</v>
      </c>
      <c r="AT673" s="70">
        <v>0</v>
      </c>
      <c r="AU673" s="70">
        <v>7</v>
      </c>
      <c r="AV673" s="71">
        <v>5</v>
      </c>
      <c r="AW673" s="11"/>
      <c r="AX673" s="72">
        <v>7.50629782405667E-4</v>
      </c>
      <c r="AY673" s="73">
        <v>-25.816305914719099</v>
      </c>
      <c r="AZ673" s="73">
        <v>0.58693413431046804</v>
      </c>
      <c r="BA673" s="73">
        <v>-14.611901114156399</v>
      </c>
      <c r="BB673" s="64">
        <v>7.75611573334345E-5</v>
      </c>
      <c r="BC673" s="74">
        <v>0</v>
      </c>
      <c r="BD673" s="61">
        <v>44021</v>
      </c>
      <c r="BE673" s="61"/>
      <c r="BF673" s="70"/>
      <c r="BG673" s="61"/>
      <c r="BH673" s="11"/>
    </row>
    <row r="674" spans="1:60" x14ac:dyDescent="0.3">
      <c r="A674" s="11"/>
      <c r="B674" s="56" t="s">
        <v>2229</v>
      </c>
      <c r="C674" s="56" t="s">
        <v>2135</v>
      </c>
      <c r="D674" s="56" t="s">
        <v>2132</v>
      </c>
      <c r="E674" s="57" t="s">
        <v>41</v>
      </c>
      <c r="F674" s="57" t="s">
        <v>26</v>
      </c>
      <c r="G674" s="58" t="s">
        <v>685</v>
      </c>
      <c r="H674" s="59" t="s">
        <v>686</v>
      </c>
      <c r="I674" s="60" t="s">
        <v>29</v>
      </c>
      <c r="J674" s="60" t="s">
        <v>2136</v>
      </c>
      <c r="K674" s="11"/>
      <c r="L674" s="61">
        <v>44021</v>
      </c>
      <c r="M674" s="62">
        <v>1782.3498999998001</v>
      </c>
      <c r="N674" s="63">
        <v>1782.3498999998001</v>
      </c>
      <c r="O674" s="63">
        <v>1782.3498999998001</v>
      </c>
      <c r="P674" s="64">
        <f t="shared" si="10"/>
        <v>1</v>
      </c>
      <c r="Q674" s="61">
        <v>44021</v>
      </c>
      <c r="R674" s="65">
        <v>7861663.4419999998</v>
      </c>
      <c r="S674" s="65">
        <v>5707994.3514374997</v>
      </c>
      <c r="T674" s="11"/>
      <c r="U674" s="66">
        <v>6.0594538808800297E-6</v>
      </c>
      <c r="V674" s="67">
        <v>3.6628166993068598</v>
      </c>
      <c r="W674" s="66">
        <v>2.15436208236497E-4</v>
      </c>
      <c r="X674" s="67">
        <v>2.2999221694590202</v>
      </c>
      <c r="Y674" s="66">
        <v>5.9437800227897198E-3</v>
      </c>
      <c r="Z674" s="67">
        <v>18.278315614501501</v>
      </c>
      <c r="AA674" s="66">
        <v>1.5741877141408601E-2</v>
      </c>
      <c r="AB674" s="67">
        <v>21.799375865433799</v>
      </c>
      <c r="AC674" s="66">
        <v>4.2738320435091702E-2</v>
      </c>
      <c r="AD674" s="67">
        <v>28.5597973037511</v>
      </c>
      <c r="AE674" s="66">
        <v>7.0252035706289503E-2</v>
      </c>
      <c r="AF674" s="68">
        <v>23.972891182347698</v>
      </c>
      <c r="AG674" s="66">
        <v>5.6389415476587601E-5</v>
      </c>
      <c r="AH674" s="67">
        <v>-1.83586679431755</v>
      </c>
      <c r="AI674" s="66">
        <v>6.3140301808743996E-3</v>
      </c>
      <c r="AJ674" s="67">
        <v>14.3221454990562</v>
      </c>
      <c r="AK674" s="66">
        <v>0.36129985488310901</v>
      </c>
      <c r="AL674" s="66">
        <v>3.5196645158066503E-2</v>
      </c>
      <c r="AM674" s="67">
        <v>36.7621399271884</v>
      </c>
      <c r="AN674" s="11"/>
      <c r="AO674" s="69">
        <v>5.4573153829551302E-4</v>
      </c>
      <c r="AP674" s="69">
        <v>5.9473113651620199E-6</v>
      </c>
      <c r="AQ674" s="69">
        <v>1.9676183128467502E-3</v>
      </c>
      <c r="AR674" s="69">
        <v>5.6389415476587601E-5</v>
      </c>
      <c r="AS674" s="70">
        <v>12</v>
      </c>
      <c r="AT674" s="70">
        <v>0</v>
      </c>
      <c r="AU674" s="70">
        <v>7</v>
      </c>
      <c r="AV674" s="71">
        <v>5</v>
      </c>
      <c r="AW674" s="11"/>
      <c r="AX674" s="72">
        <v>9.0427316697855504E-4</v>
      </c>
      <c r="AY674" s="73">
        <v>-15.5990502455243</v>
      </c>
      <c r="AZ674" s="73">
        <v>0.60695199691599599</v>
      </c>
      <c r="BA674" s="73">
        <v>-12.7650158504985</v>
      </c>
      <c r="BB674" s="64">
        <v>9.3436047838508794E-5</v>
      </c>
      <c r="BC674" s="74">
        <v>0</v>
      </c>
      <c r="BD674" s="61">
        <v>44021</v>
      </c>
      <c r="BE674" s="61"/>
      <c r="BF674" s="70"/>
      <c r="BG674" s="61"/>
      <c r="BH674" s="11"/>
    </row>
    <row r="675" spans="1:60" x14ac:dyDescent="0.3">
      <c r="A675" s="11"/>
      <c r="B675" s="56" t="s">
        <v>2231</v>
      </c>
      <c r="C675" s="56" t="s">
        <v>2138</v>
      </c>
      <c r="D675" s="56" t="s">
        <v>2132</v>
      </c>
      <c r="E675" s="57" t="s">
        <v>206</v>
      </c>
      <c r="F675" s="57" t="s">
        <v>26</v>
      </c>
      <c r="G675" s="58" t="s">
        <v>685</v>
      </c>
      <c r="H675" s="59" t="s">
        <v>686</v>
      </c>
      <c r="I675" s="60" t="s">
        <v>29</v>
      </c>
      <c r="J675" s="60" t="s">
        <v>2139</v>
      </c>
      <c r="K675" s="11"/>
      <c r="L675" s="61">
        <v>44021</v>
      </c>
      <c r="M675" s="62">
        <v>1012.88460000046</v>
      </c>
      <c r="N675" s="63">
        <v>1012.88460000046</v>
      </c>
      <c r="O675" s="63">
        <v>1012.88460000046</v>
      </c>
      <c r="P675" s="64">
        <f t="shared" si="10"/>
        <v>1</v>
      </c>
      <c r="Q675" s="61">
        <v>44021</v>
      </c>
      <c r="R675" s="65">
        <v>0</v>
      </c>
      <c r="S675" s="65">
        <v>510312.56668456999</v>
      </c>
      <c r="T675" s="11"/>
      <c r="U675" s="66">
        <v>0</v>
      </c>
      <c r="V675" s="67">
        <v>3.66221075391877</v>
      </c>
      <c r="W675" s="66">
        <v>0</v>
      </c>
      <c r="X675" s="67">
        <v>2.27837854863537</v>
      </c>
      <c r="Y675" s="66">
        <v>2.2325715599436102E-3</v>
      </c>
      <c r="Z675" s="67">
        <v>17.907194768224102</v>
      </c>
      <c r="AA675" s="66">
        <v>2.2325715599436102E-3</v>
      </c>
      <c r="AB675" s="67">
        <v>20.448445307294602</v>
      </c>
      <c r="AC675" s="66"/>
      <c r="AD675" s="67"/>
      <c r="AE675" s="66"/>
      <c r="AF675" s="68"/>
      <c r="AG675" s="66">
        <v>0</v>
      </c>
      <c r="AH675" s="67">
        <v>-1.84150573586521</v>
      </c>
      <c r="AI675" s="66">
        <v>2.2325715599436102E-3</v>
      </c>
      <c r="AJ675" s="67">
        <v>13.9139996369631</v>
      </c>
      <c r="AK675" s="66">
        <v>1.2808132985810501E-2</v>
      </c>
      <c r="AL675" s="66">
        <v>6.9509454806393504E-3</v>
      </c>
      <c r="AM675" s="67">
        <v>25.1788727054372</v>
      </c>
      <c r="AN675" s="11"/>
      <c r="AO675" s="69">
        <v>1.6972207595245E-4</v>
      </c>
      <c r="AP675" s="69">
        <v>0</v>
      </c>
      <c r="AQ675" s="69">
        <v>1.5127972019399699E-3</v>
      </c>
      <c r="AR675" s="69">
        <v>0</v>
      </c>
      <c r="AS675" s="70">
        <v>5</v>
      </c>
      <c r="AT675" s="70">
        <v>0</v>
      </c>
      <c r="AU675" s="70">
        <v>7</v>
      </c>
      <c r="AV675" s="71">
        <v>5</v>
      </c>
      <c r="AW675" s="11"/>
      <c r="AX675" s="72">
        <v>4.1956538687259098E-4</v>
      </c>
      <c r="AY675" s="73">
        <v>-65.167062778375097</v>
      </c>
      <c r="AZ675" s="73">
        <v>0.56214405534592504</v>
      </c>
      <c r="BA675" s="73">
        <v>-15.689003742474601</v>
      </c>
      <c r="BB675" s="64">
        <v>4.3348142390087201E-5</v>
      </c>
      <c r="BC675" s="74">
        <v>0</v>
      </c>
      <c r="BD675" s="61">
        <v>43990</v>
      </c>
      <c r="BE675" s="61"/>
      <c r="BF675" s="70"/>
      <c r="BG675" s="61"/>
      <c r="BH675" s="11"/>
    </row>
    <row r="676" spans="1:60" x14ac:dyDescent="0.3">
      <c r="A676" s="11"/>
      <c r="B676" s="56" t="s">
        <v>2234</v>
      </c>
      <c r="C676" s="56" t="s">
        <v>2141</v>
      </c>
      <c r="D676" s="56" t="s">
        <v>2132</v>
      </c>
      <c r="E676" s="57" t="s">
        <v>500</v>
      </c>
      <c r="F676" s="57" t="s">
        <v>26</v>
      </c>
      <c r="G676" s="58" t="s">
        <v>685</v>
      </c>
      <c r="H676" s="59" t="s">
        <v>686</v>
      </c>
      <c r="I676" s="60" t="s">
        <v>29</v>
      </c>
      <c r="J676" s="60" t="s">
        <v>2142</v>
      </c>
      <c r="K676" s="11"/>
      <c r="L676" s="61">
        <v>44021</v>
      </c>
      <c r="M676" s="62">
        <v>2018.4721000008301</v>
      </c>
      <c r="N676" s="63">
        <v>2018.4721000008301</v>
      </c>
      <c r="O676" s="63"/>
      <c r="P676" s="64" t="str">
        <f t="shared" si="10"/>
        <v/>
      </c>
      <c r="Q676" s="61"/>
      <c r="R676" s="65">
        <v>2445940.2889999999</v>
      </c>
      <c r="S676" s="65"/>
      <c r="T676" s="11"/>
      <c r="U676" s="66">
        <v>6.0937563830521E-6</v>
      </c>
      <c r="V676" s="67">
        <v>3.6628201295570801</v>
      </c>
      <c r="W676" s="66">
        <v>2.15555997783667E-4</v>
      </c>
      <c r="X676" s="67">
        <v>2.2999341484137399</v>
      </c>
      <c r="Y676" s="66">
        <v>5.9432456764625403E-3</v>
      </c>
      <c r="Z676" s="67">
        <v>18.278262179868801</v>
      </c>
      <c r="AA676" s="66"/>
      <c r="AB676" s="67"/>
      <c r="AC676" s="66"/>
      <c r="AD676" s="67"/>
      <c r="AE676" s="66"/>
      <c r="AF676" s="68"/>
      <c r="AG676" s="66">
        <v>5.6432005294482203E-5</v>
      </c>
      <c r="AH676" s="67">
        <v>-1.83586253533576</v>
      </c>
      <c r="AI676" s="66">
        <v>6.3135142918326901E-3</v>
      </c>
      <c r="AJ676" s="67">
        <v>14.322093910144799</v>
      </c>
      <c r="AK676" s="66">
        <v>9.1863980287598696E-3</v>
      </c>
      <c r="AL676" s="66">
        <v>1.23328979170765E-2</v>
      </c>
      <c r="AM676" s="67">
        <v>19.175632873695601</v>
      </c>
      <c r="AN676" s="11"/>
      <c r="AO676" s="69">
        <v>5.4576617912971404E-4</v>
      </c>
      <c r="AP676" s="69">
        <v>0</v>
      </c>
      <c r="AQ676" s="69">
        <v>1.8171013743994999E-3</v>
      </c>
      <c r="AR676" s="69">
        <v>5.6432005294482203E-5</v>
      </c>
      <c r="AS676" s="70"/>
      <c r="AT676" s="70"/>
      <c r="AU676" s="70"/>
      <c r="AV676" s="71"/>
      <c r="AW676" s="11"/>
      <c r="AX676" s="72"/>
      <c r="AY676" s="73"/>
      <c r="AZ676" s="73"/>
      <c r="BA676" s="73"/>
      <c r="BB676" s="64"/>
      <c r="BC676" s="74">
        <v>0</v>
      </c>
      <c r="BD676" s="61">
        <v>44021</v>
      </c>
      <c r="BE676" s="61"/>
      <c r="BF676" s="70"/>
      <c r="BG676" s="61"/>
      <c r="BH676" s="11"/>
    </row>
    <row r="677" spans="1:60" x14ac:dyDescent="0.3">
      <c r="A677" s="11"/>
      <c r="B677" s="56" t="s">
        <v>2237</v>
      </c>
      <c r="C677" s="56" t="s">
        <v>2144</v>
      </c>
      <c r="D677" s="56" t="s">
        <v>2132</v>
      </c>
      <c r="E677" s="57" t="s">
        <v>291</v>
      </c>
      <c r="F677" s="57" t="s">
        <v>26</v>
      </c>
      <c r="G677" s="58" t="s">
        <v>685</v>
      </c>
      <c r="H677" s="59" t="s">
        <v>686</v>
      </c>
      <c r="I677" s="60" t="s">
        <v>29</v>
      </c>
      <c r="J677" s="60" t="s">
        <v>2145</v>
      </c>
      <c r="K677" s="11"/>
      <c r="L677" s="61">
        <v>44021</v>
      </c>
      <c r="M677" s="62">
        <v>22235.143000006701</v>
      </c>
      <c r="N677" s="63">
        <v>22235.143000006701</v>
      </c>
      <c r="O677" s="63">
        <v>22235.143000006701</v>
      </c>
      <c r="P677" s="64">
        <f t="shared" si="10"/>
        <v>1</v>
      </c>
      <c r="Q677" s="61">
        <v>44021</v>
      </c>
      <c r="R677" s="65">
        <v>95381131.627000004</v>
      </c>
      <c r="S677" s="65">
        <v>221500618.71450001</v>
      </c>
      <c r="T677" s="11"/>
      <c r="U677" s="66">
        <v>8.27525764179882E-6</v>
      </c>
      <c r="V677" s="67">
        <v>3.6630382796829499</v>
      </c>
      <c r="W677" s="66">
        <v>2.85845531834639E-4</v>
      </c>
      <c r="X677" s="67">
        <v>2.3069631018188401</v>
      </c>
      <c r="Y677" s="66">
        <v>7.3645372067403497E-3</v>
      </c>
      <c r="Z677" s="67">
        <v>18.420391332911102</v>
      </c>
      <c r="AA677" s="66">
        <v>1.9930899541577701E-2</v>
      </c>
      <c r="AB677" s="67">
        <v>22.218278105458001</v>
      </c>
      <c r="AC677" s="66">
        <v>4.9861499677717802E-2</v>
      </c>
      <c r="AD677" s="67">
        <v>29.272115227999201</v>
      </c>
      <c r="AE677" s="66">
        <v>7.9049555582969305E-2</v>
      </c>
      <c r="AF677" s="68">
        <v>24.8526431700157</v>
      </c>
      <c r="AG677" s="66">
        <v>7.8170662163756801E-5</v>
      </c>
      <c r="AH677" s="67">
        <v>-1.8336886696488399</v>
      </c>
      <c r="AI677" s="66">
        <v>7.8692483384657005E-3</v>
      </c>
      <c r="AJ677" s="67">
        <v>14.477667314815299</v>
      </c>
      <c r="AK677" s="66">
        <v>21.232844123914798</v>
      </c>
      <c r="AL677" s="66">
        <v>1.1598637252103099</v>
      </c>
      <c r="AM677" s="67">
        <v>2125.9784785658098</v>
      </c>
      <c r="AN677" s="11"/>
      <c r="AO677" s="69">
        <v>5.5891503143357102E-4</v>
      </c>
      <c r="AP677" s="69">
        <v>8.27525764179882E-6</v>
      </c>
      <c r="AQ677" s="69">
        <v>2.4467831535730498E-3</v>
      </c>
      <c r="AR677" s="69">
        <v>7.8170662163756801E-5</v>
      </c>
      <c r="AS677" s="70">
        <v>12</v>
      </c>
      <c r="AT677" s="70">
        <v>0</v>
      </c>
      <c r="AU677" s="70">
        <v>7</v>
      </c>
      <c r="AV677" s="71">
        <v>5</v>
      </c>
      <c r="AW677" s="11"/>
      <c r="AX677" s="72">
        <v>1.0367421756552601E-3</v>
      </c>
      <c r="AY677" s="73">
        <v>-9.9458004839252698</v>
      </c>
      <c r="AZ677" s="73">
        <v>0.62081481426321306</v>
      </c>
      <c r="BA677" s="73">
        <v>-10.5915142908198</v>
      </c>
      <c r="BB677" s="64">
        <v>1.07123643575733E-4</v>
      </c>
      <c r="BC677" s="74">
        <v>0</v>
      </c>
      <c r="BD677" s="61">
        <v>44021</v>
      </c>
      <c r="BE677" s="61"/>
      <c r="BF677" s="70"/>
      <c r="BG677" s="61"/>
      <c r="BH677" s="11"/>
    </row>
    <row r="678" spans="1:60" x14ac:dyDescent="0.3">
      <c r="A678" s="11"/>
      <c r="B678" s="56" t="s">
        <v>2240</v>
      </c>
      <c r="C678" s="56" t="s">
        <v>2147</v>
      </c>
      <c r="D678" s="56" t="s">
        <v>2132</v>
      </c>
      <c r="E678" s="57" t="s">
        <v>131</v>
      </c>
      <c r="F678" s="57" t="s">
        <v>26</v>
      </c>
      <c r="G678" s="58" t="s">
        <v>685</v>
      </c>
      <c r="H678" s="59" t="s">
        <v>686</v>
      </c>
      <c r="I678" s="60" t="s">
        <v>29</v>
      </c>
      <c r="J678" s="60" t="s">
        <v>2148</v>
      </c>
      <c r="K678" s="11"/>
      <c r="L678" s="61">
        <v>44021</v>
      </c>
      <c r="M678" s="62">
        <v>1040.6986999996</v>
      </c>
      <c r="N678" s="63">
        <v>1040.6986999996</v>
      </c>
      <c r="O678" s="63">
        <v>1040.6986999996</v>
      </c>
      <c r="P678" s="64">
        <f t="shared" si="10"/>
        <v>1</v>
      </c>
      <c r="Q678" s="61">
        <v>44021</v>
      </c>
      <c r="R678" s="65">
        <v>597068494.62699997</v>
      </c>
      <c r="S678" s="65">
        <v>546653783.68599999</v>
      </c>
      <c r="T678" s="11"/>
      <c r="U678" s="66">
        <v>3.3631367841735499E-6</v>
      </c>
      <c r="V678" s="67">
        <v>3.6625470675971901</v>
      </c>
      <c r="W678" s="66">
        <v>1.4934505816199801E-4</v>
      </c>
      <c r="X678" s="67">
        <v>2.2933130544515699</v>
      </c>
      <c r="Y678" s="66">
        <v>6.67889282703982E-3</v>
      </c>
      <c r="Z678" s="67">
        <v>18.351826894940999</v>
      </c>
      <c r="AA678" s="66">
        <v>1.8500182961361099E-2</v>
      </c>
      <c r="AB678" s="67">
        <v>22.075206447421799</v>
      </c>
      <c r="AC678" s="66"/>
      <c r="AD678" s="67"/>
      <c r="AE678" s="66"/>
      <c r="AF678" s="68"/>
      <c r="AG678" s="66">
        <v>4.11279070249293E-5</v>
      </c>
      <c r="AH678" s="67">
        <v>-1.83739294516272</v>
      </c>
      <c r="AI678" s="66">
        <v>7.1694255220791101E-3</v>
      </c>
      <c r="AJ678" s="67">
        <v>14.407685033176699</v>
      </c>
      <c r="AK678" s="66">
        <v>4.0261270136397798E-2</v>
      </c>
      <c r="AL678" s="66">
        <v>2.1716062143241299E-2</v>
      </c>
      <c r="AM678" s="67">
        <v>27.924186420481401</v>
      </c>
      <c r="AN678" s="11"/>
      <c r="AO678" s="69">
        <v>5.5242058260773796E-4</v>
      </c>
      <c r="AP678" s="69">
        <v>3.3631367841735499E-6</v>
      </c>
      <c r="AQ678" s="69">
        <v>2.3192319458758002E-3</v>
      </c>
      <c r="AR678" s="69">
        <v>4.11279070249293E-5</v>
      </c>
      <c r="AS678" s="70">
        <v>12</v>
      </c>
      <c r="AT678" s="70">
        <v>0</v>
      </c>
      <c r="AU678" s="70">
        <v>7</v>
      </c>
      <c r="AV678" s="71">
        <v>5</v>
      </c>
      <c r="AW678" s="11"/>
      <c r="AX678" s="72">
        <v>1.0147339512366199E-3</v>
      </c>
      <c r="AY678" s="73">
        <v>-11.612598618405199</v>
      </c>
      <c r="AZ678" s="73">
        <v>0.61609302406941402</v>
      </c>
      <c r="BA678" s="73">
        <v>-11.314256008816299</v>
      </c>
      <c r="BB678" s="64">
        <v>1.0484893982621199E-4</v>
      </c>
      <c r="BC678" s="74">
        <v>0</v>
      </c>
      <c r="BD678" s="61">
        <v>44021</v>
      </c>
      <c r="BE678" s="61"/>
      <c r="BF678" s="70"/>
      <c r="BG678" s="61"/>
      <c r="BH678" s="11"/>
    </row>
    <row r="679" spans="1:60" x14ac:dyDescent="0.3">
      <c r="A679" s="11"/>
      <c r="B679" s="56" t="s">
        <v>2242</v>
      </c>
      <c r="C679" s="56" t="s">
        <v>2150</v>
      </c>
      <c r="D679" s="56" t="s">
        <v>2151</v>
      </c>
      <c r="E679" s="57" t="s">
        <v>34</v>
      </c>
      <c r="F679" s="57" t="s">
        <v>339</v>
      </c>
      <c r="G679" s="58" t="s">
        <v>36</v>
      </c>
      <c r="H679" s="59" t="s">
        <v>37</v>
      </c>
      <c r="I679" s="60" t="s">
        <v>29</v>
      </c>
      <c r="J679" s="60" t="s">
        <v>2152</v>
      </c>
      <c r="K679" s="11"/>
      <c r="L679" s="61">
        <v>44021</v>
      </c>
      <c r="M679" s="62">
        <v>7388.1128000020999</v>
      </c>
      <c r="N679" s="63">
        <v>7388.1128000020999</v>
      </c>
      <c r="O679" s="63">
        <v>10024.9493999928</v>
      </c>
      <c r="P679" s="64">
        <f t="shared" si="10"/>
        <v>0.7369725776378887</v>
      </c>
      <c r="Q679" s="61">
        <v>43756</v>
      </c>
      <c r="R679" s="65">
        <v>931569.89800000004</v>
      </c>
      <c r="S679" s="65">
        <v>1053657.6463437499</v>
      </c>
      <c r="T679" s="11"/>
      <c r="U679" s="66">
        <v>-3.5780279762548203E-2</v>
      </c>
      <c r="V679" s="67">
        <v>8.4182777663954794E-2</v>
      </c>
      <c r="W679" s="66">
        <v>-1.7862336098915001E-2</v>
      </c>
      <c r="X679" s="67">
        <v>0.49214493874387699</v>
      </c>
      <c r="Y679" s="66">
        <v>-0.207919245704834</v>
      </c>
      <c r="Z679" s="67">
        <v>-3.1079869582608799</v>
      </c>
      <c r="AA679" s="66">
        <v>-0.24880451880919299</v>
      </c>
      <c r="AB679" s="67">
        <v>-4.6552637296263102</v>
      </c>
      <c r="AC679" s="66">
        <v>-0.35693988273502297</v>
      </c>
      <c r="AD679" s="67">
        <v>-11.4080230132677</v>
      </c>
      <c r="AE679" s="66">
        <v>-0.33453881330031399</v>
      </c>
      <c r="AF679" s="68">
        <v>-16.506193718319999</v>
      </c>
      <c r="AG679" s="66">
        <v>1.9055003123867199E-2</v>
      </c>
      <c r="AH679" s="67">
        <v>6.3994576521508903E-2</v>
      </c>
      <c r="AI679" s="66">
        <v>-0.17438505029451301</v>
      </c>
      <c r="AJ679" s="67">
        <v>-3.7477625484898498</v>
      </c>
      <c r="AK679" s="66">
        <v>-0.27059512526378998</v>
      </c>
      <c r="AL679" s="66">
        <v>-1.9450792635325301E-2</v>
      </c>
      <c r="AM679" s="67">
        <v>-151.58211585436899</v>
      </c>
      <c r="AN679" s="11"/>
      <c r="AO679" s="69">
        <v>7.5406207863125005E-2</v>
      </c>
      <c r="AP679" s="69">
        <v>-0.13203474519294101</v>
      </c>
      <c r="AQ679" s="69">
        <v>0.123089417262236</v>
      </c>
      <c r="AR679" s="69">
        <v>-0.155261381055461</v>
      </c>
      <c r="AS679" s="70">
        <v>5</v>
      </c>
      <c r="AT679" s="70">
        <v>7</v>
      </c>
      <c r="AU679" s="70">
        <v>4</v>
      </c>
      <c r="AV679" s="71">
        <v>8</v>
      </c>
      <c r="AW679" s="11"/>
      <c r="AX679" s="72">
        <v>0.31847425119922301</v>
      </c>
      <c r="AY679" s="73">
        <v>-0.58960587044202795</v>
      </c>
      <c r="AZ679" s="73">
        <v>-1.63447267226002</v>
      </c>
      <c r="BA679" s="73">
        <v>-0.77612743785084604</v>
      </c>
      <c r="BB679" s="64">
        <v>3.2350716355285802E-2</v>
      </c>
      <c r="BC679" s="74">
        <v>-44.2405644460814</v>
      </c>
      <c r="BD679" s="61">
        <v>43756</v>
      </c>
      <c r="BE679" s="61">
        <v>43908</v>
      </c>
      <c r="BF679" s="70"/>
      <c r="BG679" s="61"/>
      <c r="BH679" s="11"/>
    </row>
    <row r="680" spans="1:60" x14ac:dyDescent="0.3">
      <c r="A680" s="11"/>
      <c r="B680" s="56" t="s">
        <v>2244</v>
      </c>
      <c r="C680" s="56" t="s">
        <v>2154</v>
      </c>
      <c r="D680" s="56" t="s">
        <v>2151</v>
      </c>
      <c r="E680" s="57" t="s">
        <v>41</v>
      </c>
      <c r="F680" s="57" t="s">
        <v>339</v>
      </c>
      <c r="G680" s="58" t="s">
        <v>36</v>
      </c>
      <c r="H680" s="59" t="s">
        <v>37</v>
      </c>
      <c r="I680" s="60" t="s">
        <v>29</v>
      </c>
      <c r="J680" s="60" t="s">
        <v>2155</v>
      </c>
      <c r="K680" s="11"/>
      <c r="L680" s="61">
        <v>44021</v>
      </c>
      <c r="M680" s="62">
        <v>2873.1028999984301</v>
      </c>
      <c r="N680" s="63">
        <v>2873.1028999984301</v>
      </c>
      <c r="O680" s="63">
        <v>3693.0989999994599</v>
      </c>
      <c r="P680" s="64">
        <f t="shared" si="10"/>
        <v>0.7779653077263432</v>
      </c>
      <c r="Q680" s="61">
        <v>43756</v>
      </c>
      <c r="R680" s="65">
        <v>2276267.6549999998</v>
      </c>
      <c r="S680" s="65">
        <v>2772636.6473320299</v>
      </c>
      <c r="T680" s="11"/>
      <c r="U680" s="66">
        <v>-3.57107520476347E-2</v>
      </c>
      <c r="V680" s="67">
        <v>9.1135549155296799E-2</v>
      </c>
      <c r="W680" s="66">
        <v>-1.5736012107481701E-2</v>
      </c>
      <c r="X680" s="67">
        <v>0.70477733788720798</v>
      </c>
      <c r="Y680" s="66">
        <v>-0.17153549229173201</v>
      </c>
      <c r="Z680" s="67">
        <v>0.53038838304928504</v>
      </c>
      <c r="AA680" s="66">
        <v>-0.20079333094414301</v>
      </c>
      <c r="AB680" s="67">
        <v>0.145855056878645</v>
      </c>
      <c r="AC680" s="66">
        <v>-0.27659477128967402</v>
      </c>
      <c r="AD680" s="67">
        <v>-3.3735118687327499</v>
      </c>
      <c r="AE680" s="66">
        <v>-0.21457134217053001</v>
      </c>
      <c r="AF680" s="68">
        <v>-4.5094466053415099</v>
      </c>
      <c r="AG680" s="66">
        <v>1.9716413995411099E-2</v>
      </c>
      <c r="AH680" s="67">
        <v>0.13013566367590099</v>
      </c>
      <c r="AI680" s="66">
        <v>-0.13579123990799399</v>
      </c>
      <c r="AJ680" s="67">
        <v>0.11161849016207299</v>
      </c>
      <c r="AK680" s="66">
        <v>-0.32769010267918902</v>
      </c>
      <c r="AL680" s="66">
        <v>-3.9494168086093899E-2</v>
      </c>
      <c r="AM680" s="67">
        <v>-13.939876413758601</v>
      </c>
      <c r="AN680" s="11"/>
      <c r="AO680" s="69">
        <v>7.5483749275008394E-2</v>
      </c>
      <c r="AP680" s="69">
        <v>-0.13184703904334999</v>
      </c>
      <c r="AQ680" s="69">
        <v>0.131578303138667</v>
      </c>
      <c r="AR680" s="69">
        <v>-0.148451651026408</v>
      </c>
      <c r="AS680" s="70">
        <v>5</v>
      </c>
      <c r="AT680" s="70">
        <v>7</v>
      </c>
      <c r="AU680" s="70">
        <v>6</v>
      </c>
      <c r="AV680" s="71">
        <v>6</v>
      </c>
      <c r="AW680" s="11"/>
      <c r="AX680" s="72">
        <v>0.31805935343436398</v>
      </c>
      <c r="AY680" s="73">
        <v>-0.42873005088813398</v>
      </c>
      <c r="AZ680" s="73">
        <v>-0.15654797052639</v>
      </c>
      <c r="BA680" s="73">
        <v>-0.56889594992298997</v>
      </c>
      <c r="BB680" s="64">
        <v>3.2320339888829E-2</v>
      </c>
      <c r="BC680" s="74">
        <v>-43.327116332366103</v>
      </c>
      <c r="BD680" s="61">
        <v>43756</v>
      </c>
      <c r="BE680" s="61">
        <v>43908</v>
      </c>
      <c r="BF680" s="70"/>
      <c r="BG680" s="61"/>
      <c r="BH680" s="11"/>
    </row>
    <row r="681" spans="1:60" x14ac:dyDescent="0.3">
      <c r="A681" s="11"/>
      <c r="B681" s="56" t="s">
        <v>2246</v>
      </c>
      <c r="C681" s="56" t="s">
        <v>2157</v>
      </c>
      <c r="D681" s="56" t="s">
        <v>2151</v>
      </c>
      <c r="E681" s="57" t="s">
        <v>248</v>
      </c>
      <c r="F681" s="57" t="s">
        <v>339</v>
      </c>
      <c r="G681" s="58" t="s">
        <v>36</v>
      </c>
      <c r="H681" s="59" t="s">
        <v>37</v>
      </c>
      <c r="I681" s="60" t="s">
        <v>29</v>
      </c>
      <c r="J681" s="60" t="s">
        <v>2158</v>
      </c>
      <c r="K681" s="11"/>
      <c r="L681" s="61">
        <v>44021</v>
      </c>
      <c r="M681" s="62">
        <v>2923.4092000015098</v>
      </c>
      <c r="N681" s="63">
        <v>2923.4092000015098</v>
      </c>
      <c r="O681" s="63">
        <v>3748.0800999999001</v>
      </c>
      <c r="P681" s="64">
        <f t="shared" si="10"/>
        <v>0.77997511312567402</v>
      </c>
      <c r="Q681" s="61">
        <v>43756</v>
      </c>
      <c r="R681" s="65">
        <v>8967508.5449999999</v>
      </c>
      <c r="S681" s="65">
        <v>13715603.141531199</v>
      </c>
      <c r="T681" s="11"/>
      <c r="U681" s="66">
        <v>-3.5701526250704801E-2</v>
      </c>
      <c r="V681" s="67">
        <v>9.2058128848293605E-2</v>
      </c>
      <c r="W681" s="66">
        <v>-1.54528357115851E-2</v>
      </c>
      <c r="X681" s="67">
        <v>0.73309497747686703</v>
      </c>
      <c r="Y681" s="66">
        <v>-0.17005585483187999</v>
      </c>
      <c r="Z681" s="67">
        <v>0.67835212903446496</v>
      </c>
      <c r="AA681" s="66">
        <v>-0.197952224890178</v>
      </c>
      <c r="AB681" s="67">
        <v>0.42996566227520799</v>
      </c>
      <c r="AC681" s="66">
        <v>-0.27146124766120899</v>
      </c>
      <c r="AD681" s="67">
        <v>-2.8601595058862599</v>
      </c>
      <c r="AE681" s="66">
        <v>-0.206217754903191</v>
      </c>
      <c r="AF681" s="68">
        <v>-3.67408787860768</v>
      </c>
      <c r="AG681" s="66">
        <v>1.9804354042207699E-2</v>
      </c>
      <c r="AH681" s="67">
        <v>0.13892966835555901</v>
      </c>
      <c r="AI681" s="66">
        <v>-0.134173074804567</v>
      </c>
      <c r="AJ681" s="67">
        <v>0.27343500050483299</v>
      </c>
      <c r="AK681" s="66">
        <v>-0.30491503460594699</v>
      </c>
      <c r="AL681" s="66">
        <v>-3.6241092651835102E-2</v>
      </c>
      <c r="AM681" s="67">
        <v>-11.6623696064344</v>
      </c>
      <c r="AN681" s="11"/>
      <c r="AO681" s="69">
        <v>7.5494049311601003E-2</v>
      </c>
      <c r="AP681" s="69">
        <v>-0.13182207473524599</v>
      </c>
      <c r="AQ681" s="69">
        <v>0.131893272677262</v>
      </c>
      <c r="AR681" s="69">
        <v>-0.14815290213489801</v>
      </c>
      <c r="AS681" s="70">
        <v>5</v>
      </c>
      <c r="AT681" s="70">
        <v>7</v>
      </c>
      <c r="AU681" s="70">
        <v>6</v>
      </c>
      <c r="AV681" s="71">
        <v>6</v>
      </c>
      <c r="AW681" s="11"/>
      <c r="AX681" s="72">
        <v>0.31805528189725002</v>
      </c>
      <c r="AY681" s="73">
        <v>-0.41947008182842199</v>
      </c>
      <c r="AZ681" s="73">
        <v>-6.9349726914310794E-2</v>
      </c>
      <c r="BA681" s="73">
        <v>-0.55684260977159294</v>
      </c>
      <c r="BB681" s="64">
        <v>3.2320596249010097E-2</v>
      </c>
      <c r="BC681" s="74">
        <v>-43.244470682460801</v>
      </c>
      <c r="BD681" s="61">
        <v>43756</v>
      </c>
      <c r="BE681" s="61">
        <v>43908</v>
      </c>
      <c r="BF681" s="70"/>
      <c r="BG681" s="61"/>
      <c r="BH681" s="11"/>
    </row>
    <row r="682" spans="1:60" x14ac:dyDescent="0.3">
      <c r="A682" s="11"/>
      <c r="B682" s="56" t="s">
        <v>2248</v>
      </c>
      <c r="C682" s="56" t="s">
        <v>2160</v>
      </c>
      <c r="D682" s="56" t="s">
        <v>2151</v>
      </c>
      <c r="E682" s="57" t="s">
        <v>79</v>
      </c>
      <c r="F682" s="57" t="s">
        <v>339</v>
      </c>
      <c r="G682" s="58" t="s">
        <v>36</v>
      </c>
      <c r="H682" s="59" t="s">
        <v>37</v>
      </c>
      <c r="I682" s="60" t="s">
        <v>29</v>
      </c>
      <c r="J682" s="60" t="s">
        <v>2161</v>
      </c>
      <c r="K682" s="11"/>
      <c r="L682" s="61">
        <v>44021</v>
      </c>
      <c r="M682" s="62">
        <v>794.73510000016495</v>
      </c>
      <c r="N682" s="63">
        <v>794.73510000016495</v>
      </c>
      <c r="O682" s="63">
        <v>1076.5713999997799</v>
      </c>
      <c r="P682" s="64">
        <f t="shared" si="10"/>
        <v>0.73820937468738945</v>
      </c>
      <c r="Q682" s="61">
        <v>43756</v>
      </c>
      <c r="R682" s="65">
        <v>1894061.9110000001</v>
      </c>
      <c r="S682" s="65">
        <v>2249751.56291016</v>
      </c>
      <c r="T682" s="11"/>
      <c r="U682" s="66">
        <v>-3.5774147439951803E-2</v>
      </c>
      <c r="V682" s="67">
        <v>8.4796009923593402E-2</v>
      </c>
      <c r="W682" s="66">
        <v>-1.7675862183750699E-2</v>
      </c>
      <c r="X682" s="67">
        <v>0.51079233026030102</v>
      </c>
      <c r="Y682" s="66">
        <v>-0.207006393259799</v>
      </c>
      <c r="Z682" s="67">
        <v>-3.0167017137573602</v>
      </c>
      <c r="AA682" s="66">
        <v>-0.24706277922989101</v>
      </c>
      <c r="AB682" s="67">
        <v>-4.48108977169613</v>
      </c>
      <c r="AC682" s="66">
        <v>-0.35546532666950997</v>
      </c>
      <c r="AD682" s="67">
        <v>-11.2605674067163</v>
      </c>
      <c r="AE682" s="66">
        <v>-0.33146155884489398</v>
      </c>
      <c r="AF682" s="68">
        <v>-16.198468272778001</v>
      </c>
      <c r="AG682" s="66">
        <v>1.9113137592285102E-2</v>
      </c>
      <c r="AH682" s="67">
        <v>6.98080233632936E-2</v>
      </c>
      <c r="AI682" s="66">
        <v>-0.17338646641554101</v>
      </c>
      <c r="AJ682" s="67">
        <v>-3.6479041605925899</v>
      </c>
      <c r="AK682" s="66">
        <v>-0.57966091923648499</v>
      </c>
      <c r="AL682" s="66">
        <v>-8.4203265422693199E-2</v>
      </c>
      <c r="AM682" s="67">
        <v>-39.136958069517298</v>
      </c>
      <c r="AN682" s="11"/>
      <c r="AO682" s="69">
        <v>7.5413046419271296E-2</v>
      </c>
      <c r="AP682" s="69">
        <v>-0.13201827010561801</v>
      </c>
      <c r="AQ682" s="69">
        <v>0.123302546320774</v>
      </c>
      <c r="AR682" s="69">
        <v>-0.15509556294913601</v>
      </c>
      <c r="AS682" s="70">
        <v>5</v>
      </c>
      <c r="AT682" s="70">
        <v>7</v>
      </c>
      <c r="AU682" s="70">
        <v>4</v>
      </c>
      <c r="AV682" s="71">
        <v>8</v>
      </c>
      <c r="AW682" s="11"/>
      <c r="AX682" s="72">
        <v>0.31846410034253497</v>
      </c>
      <c r="AY682" s="73">
        <v>-0.58396062139217997</v>
      </c>
      <c r="AZ682" s="73">
        <v>-1.58211319579459</v>
      </c>
      <c r="BA682" s="73">
        <v>-0.76888940325625299</v>
      </c>
      <c r="BB682" s="64">
        <v>3.2350027567881599E-2</v>
      </c>
      <c r="BC682" s="74">
        <v>-44.186915981583297</v>
      </c>
      <c r="BD682" s="61">
        <v>43756</v>
      </c>
      <c r="BE682" s="61">
        <v>43908</v>
      </c>
      <c r="BF682" s="70"/>
      <c r="BG682" s="61"/>
      <c r="BH682" s="11"/>
    </row>
    <row r="683" spans="1:60" x14ac:dyDescent="0.3">
      <c r="A683" s="11"/>
      <c r="B683" s="56" t="s">
        <v>2252</v>
      </c>
      <c r="C683" s="56" t="s">
        <v>2163</v>
      </c>
      <c r="D683" s="56" t="s">
        <v>2151</v>
      </c>
      <c r="E683" s="57" t="s">
        <v>352</v>
      </c>
      <c r="F683" s="57" t="s">
        <v>339</v>
      </c>
      <c r="G683" s="58" t="s">
        <v>36</v>
      </c>
      <c r="H683" s="59" t="s">
        <v>37</v>
      </c>
      <c r="I683" s="60" t="s">
        <v>29</v>
      </c>
      <c r="J683" s="60" t="s">
        <v>2164</v>
      </c>
      <c r="K683" s="11"/>
      <c r="L683" s="61">
        <v>44021</v>
      </c>
      <c r="M683" s="62">
        <v>1157.3364000003801</v>
      </c>
      <c r="N683" s="63">
        <v>1157.3364000003801</v>
      </c>
      <c r="O683" s="63">
        <v>1559.2585000004599</v>
      </c>
      <c r="P683" s="64">
        <f t="shared" si="10"/>
        <v>0.74223510726415076</v>
      </c>
      <c r="Q683" s="61">
        <v>43756</v>
      </c>
      <c r="R683" s="65">
        <v>4537214.642</v>
      </c>
      <c r="S683" s="65">
        <v>6599806.7023515599</v>
      </c>
      <c r="T683" s="11"/>
      <c r="U683" s="66">
        <v>-3.57543666304991E-2</v>
      </c>
      <c r="V683" s="67">
        <v>8.6774090868857498E-2</v>
      </c>
      <c r="W683" s="66">
        <v>-1.7070818784304699E-2</v>
      </c>
      <c r="X683" s="67">
        <v>0.57129667020490205</v>
      </c>
      <c r="Y683" s="66">
        <v>-0.20403897796029899</v>
      </c>
      <c r="Z683" s="67">
        <v>-2.7199601838074199</v>
      </c>
      <c r="AA683" s="66">
        <v>-0.24138602339109599</v>
      </c>
      <c r="AB683" s="67">
        <v>-3.9134141878166702</v>
      </c>
      <c r="AC683" s="66">
        <v>-0.34565315166954003</v>
      </c>
      <c r="AD683" s="67">
        <v>-10.2793499067193</v>
      </c>
      <c r="AE683" s="66">
        <v>-0.316152740661928</v>
      </c>
      <c r="AF683" s="68">
        <v>-14.6675864544814</v>
      </c>
      <c r="AG683" s="66">
        <v>1.9301293714306701E-2</v>
      </c>
      <c r="AH683" s="67">
        <v>8.8623635565454606E-2</v>
      </c>
      <c r="AI683" s="66">
        <v>-0.170140034912038</v>
      </c>
      <c r="AJ683" s="67">
        <v>-3.3232610102422799</v>
      </c>
      <c r="AK683" s="66">
        <v>-0.56341426243307102</v>
      </c>
      <c r="AL683" s="66">
        <v>-8.0671740584948595E-2</v>
      </c>
      <c r="AM683" s="67">
        <v>-37.512292389175897</v>
      </c>
      <c r="AN683" s="11"/>
      <c r="AO683" s="69">
        <v>7.5435075990753803E-2</v>
      </c>
      <c r="AP683" s="69">
        <v>-0.13196480151964399</v>
      </c>
      <c r="AQ683" s="69">
        <v>0.123994268347888</v>
      </c>
      <c r="AR683" s="69">
        <v>-0.154557701853337</v>
      </c>
      <c r="AS683" s="70">
        <v>5</v>
      </c>
      <c r="AT683" s="70">
        <v>7</v>
      </c>
      <c r="AU683" s="70">
        <v>4</v>
      </c>
      <c r="AV683" s="71">
        <v>8</v>
      </c>
      <c r="AW683" s="11"/>
      <c r="AX683" s="72">
        <v>0.31843096391356102</v>
      </c>
      <c r="AY683" s="73">
        <v>-0.56556188806553098</v>
      </c>
      <c r="AZ683" s="73">
        <v>-1.41142722219047</v>
      </c>
      <c r="BA683" s="73">
        <v>-0.74527076735375897</v>
      </c>
      <c r="BB683" s="64">
        <v>3.2347771773747799E-2</v>
      </c>
      <c r="BC683" s="74">
        <v>-44.012522618926603</v>
      </c>
      <c r="BD683" s="61">
        <v>43756</v>
      </c>
      <c r="BE683" s="61">
        <v>43908</v>
      </c>
      <c r="BF683" s="70"/>
      <c r="BG683" s="61"/>
      <c r="BH683" s="11"/>
    </row>
    <row r="684" spans="1:60" x14ac:dyDescent="0.3">
      <c r="A684" s="11"/>
      <c r="B684" s="56" t="s">
        <v>2255</v>
      </c>
      <c r="C684" s="56" t="s">
        <v>2166</v>
      </c>
      <c r="D684" s="56" t="s">
        <v>2151</v>
      </c>
      <c r="E684" s="57" t="s">
        <v>356</v>
      </c>
      <c r="F684" s="57" t="s">
        <v>339</v>
      </c>
      <c r="G684" s="58" t="s">
        <v>36</v>
      </c>
      <c r="H684" s="59" t="s">
        <v>37</v>
      </c>
      <c r="I684" s="60" t="s">
        <v>29</v>
      </c>
      <c r="J684" s="60" t="s">
        <v>2167</v>
      </c>
      <c r="K684" s="11"/>
      <c r="L684" s="61">
        <v>44021</v>
      </c>
      <c r="M684" s="62">
        <v>1410.88849999942</v>
      </c>
      <c r="N684" s="63">
        <v>1410.88849999942</v>
      </c>
      <c r="O684" s="63">
        <v>1884.5110999997701</v>
      </c>
      <c r="P684" s="64">
        <f t="shared" si="10"/>
        <v>0.74867614205063171</v>
      </c>
      <c r="Q684" s="61">
        <v>43756</v>
      </c>
      <c r="R684" s="65">
        <v>515047.34</v>
      </c>
      <c r="S684" s="65">
        <v>884669.676561523</v>
      </c>
      <c r="T684" s="11"/>
      <c r="U684" s="66">
        <v>-3.5722965577406299E-2</v>
      </c>
      <c r="V684" s="67">
        <v>8.9914196178142405E-2</v>
      </c>
      <c r="W684" s="66">
        <v>-1.6108984409584099E-2</v>
      </c>
      <c r="X684" s="67">
        <v>0.66748010767696497</v>
      </c>
      <c r="Y684" s="66">
        <v>-0.19930140194715901</v>
      </c>
      <c r="Z684" s="67">
        <v>-2.24620258249342</v>
      </c>
      <c r="AA684" s="66">
        <v>-0.23227878046251099</v>
      </c>
      <c r="AB684" s="67">
        <v>-3.00268989495817</v>
      </c>
      <c r="AC684" s="66">
        <v>-0.32994128282996799</v>
      </c>
      <c r="AD684" s="67">
        <v>-8.7081630227621591</v>
      </c>
      <c r="AE684" s="66">
        <v>-0.291302758793754</v>
      </c>
      <c r="AF684" s="68">
        <v>-12.182588267664</v>
      </c>
      <c r="AG684" s="66">
        <v>1.9600422354415101E-2</v>
      </c>
      <c r="AH684" s="67">
        <v>0.118536499576294</v>
      </c>
      <c r="AI684" s="66">
        <v>-0.16495565718098101</v>
      </c>
      <c r="AJ684" s="67">
        <v>-2.8048232371365902</v>
      </c>
      <c r="AK684" s="66">
        <v>-0.51108937618322703</v>
      </c>
      <c r="AL684" s="66">
        <v>-7.0049444777396302E-2</v>
      </c>
      <c r="AM684" s="67">
        <v>-32.279803764191499</v>
      </c>
      <c r="AN684" s="11"/>
      <c r="AO684" s="69">
        <v>7.5470153065907694E-2</v>
      </c>
      <c r="AP684" s="69">
        <v>-0.13187989151905599</v>
      </c>
      <c r="AQ684" s="69">
        <v>0.12509431866783399</v>
      </c>
      <c r="AR684" s="69">
        <v>-0.153702898093761</v>
      </c>
      <c r="AS684" s="70">
        <v>5</v>
      </c>
      <c r="AT684" s="70">
        <v>7</v>
      </c>
      <c r="AU684" s="70">
        <v>5</v>
      </c>
      <c r="AV684" s="71">
        <v>7</v>
      </c>
      <c r="AW684" s="11"/>
      <c r="AX684" s="72">
        <v>0.31837888970156197</v>
      </c>
      <c r="AY684" s="73">
        <v>-0.53604713227287004</v>
      </c>
      <c r="AZ684" s="73">
        <v>-1.1375557787978301</v>
      </c>
      <c r="BA684" s="73">
        <v>-0.70729162072075302</v>
      </c>
      <c r="BB684" s="64">
        <v>3.2344245907261197E-2</v>
      </c>
      <c r="BC684" s="74">
        <v>-43.734361660142902</v>
      </c>
      <c r="BD684" s="61">
        <v>43756</v>
      </c>
      <c r="BE684" s="61">
        <v>43908</v>
      </c>
      <c r="BF684" s="70"/>
      <c r="BG684" s="61"/>
      <c r="BH684" s="11"/>
    </row>
    <row r="685" spans="1:60" x14ac:dyDescent="0.3">
      <c r="A685" s="11"/>
      <c r="B685" s="56" t="s">
        <v>2258</v>
      </c>
      <c r="C685" s="56" t="s">
        <v>2169</v>
      </c>
      <c r="D685" s="56" t="s">
        <v>2151</v>
      </c>
      <c r="E685" s="57" t="s">
        <v>360</v>
      </c>
      <c r="F685" s="57" t="s">
        <v>339</v>
      </c>
      <c r="G685" s="58" t="s">
        <v>36</v>
      </c>
      <c r="H685" s="59" t="s">
        <v>37</v>
      </c>
      <c r="I685" s="60" t="s">
        <v>29</v>
      </c>
      <c r="J685" s="60" t="s">
        <v>2170</v>
      </c>
      <c r="K685" s="11"/>
      <c r="L685" s="61">
        <v>44021</v>
      </c>
      <c r="M685" s="62">
        <v>821.57440000027395</v>
      </c>
      <c r="N685" s="63">
        <v>821.57440000027395</v>
      </c>
      <c r="O685" s="63">
        <v>1089.7385000009101</v>
      </c>
      <c r="P685" s="64">
        <f t="shared" si="10"/>
        <v>0.75391885300885286</v>
      </c>
      <c r="Q685" s="61">
        <v>43756</v>
      </c>
      <c r="R685" s="65">
        <v>34389.877999999997</v>
      </c>
      <c r="S685" s="65">
        <v>61480.313885497999</v>
      </c>
      <c r="T685" s="11"/>
      <c r="U685" s="66">
        <v>-3.5697555940714699E-2</v>
      </c>
      <c r="V685" s="67">
        <v>9.2455159847304499E-2</v>
      </c>
      <c r="W685" s="66">
        <v>-1.5331866032283901E-2</v>
      </c>
      <c r="X685" s="67">
        <v>0.74519194540698697</v>
      </c>
      <c r="Y685" s="66">
        <v>-0.19545476534491199</v>
      </c>
      <c r="Z685" s="67">
        <v>-1.86153892226866</v>
      </c>
      <c r="AA685" s="66">
        <v>-0.22484373972489299</v>
      </c>
      <c r="AB685" s="67">
        <v>-2.2591858211962998</v>
      </c>
      <c r="AC685" s="66">
        <v>-0.31691863836749701</v>
      </c>
      <c r="AD685" s="67">
        <v>-7.40589857651503</v>
      </c>
      <c r="AE685" s="66">
        <v>-0.27051472667692</v>
      </c>
      <c r="AF685" s="68">
        <v>-10.1037850559806</v>
      </c>
      <c r="AG685" s="66">
        <v>1.98419816333626E-2</v>
      </c>
      <c r="AH685" s="67">
        <v>0.14269242747104699</v>
      </c>
      <c r="AI685" s="66">
        <v>-0.160745015236025</v>
      </c>
      <c r="AJ685" s="67">
        <v>-2.3837590426410298</v>
      </c>
      <c r="AK685" s="66">
        <v>-0.18770878887706199</v>
      </c>
      <c r="AL685" s="66">
        <v>-5.2419764025253203E-2</v>
      </c>
      <c r="AM685" s="67">
        <v>-15.8897400398128</v>
      </c>
      <c r="AN685" s="11"/>
      <c r="AO685" s="69">
        <v>7.5498502777918503E-2</v>
      </c>
      <c r="AP685" s="69">
        <v>-0.13181123143120199</v>
      </c>
      <c r="AQ685" s="69">
        <v>0.12598383776639799</v>
      </c>
      <c r="AR685" s="69">
        <v>-0.153011965854676</v>
      </c>
      <c r="AS685" s="70">
        <v>5</v>
      </c>
      <c r="AT685" s="70">
        <v>7</v>
      </c>
      <c r="AU685" s="70">
        <v>5</v>
      </c>
      <c r="AV685" s="71">
        <v>7</v>
      </c>
      <c r="AW685" s="11"/>
      <c r="AX685" s="72">
        <v>0.31833720431430301</v>
      </c>
      <c r="AY685" s="73">
        <v>-0.51195312080562905</v>
      </c>
      <c r="AZ685" s="73">
        <v>-0.91398070208015303</v>
      </c>
      <c r="BA685" s="73">
        <v>-0.67620612255541301</v>
      </c>
      <c r="BB685" s="64">
        <v>3.2341436753049499E-2</v>
      </c>
      <c r="BC685" s="74">
        <v>-43.508704152482103</v>
      </c>
      <c r="BD685" s="61">
        <v>43756</v>
      </c>
      <c r="BE685" s="61">
        <v>43908</v>
      </c>
      <c r="BF685" s="70"/>
      <c r="BG685" s="61"/>
      <c r="BH685" s="11"/>
    </row>
    <row r="686" spans="1:60" x14ac:dyDescent="0.3">
      <c r="A686" s="11"/>
      <c r="B686" s="56" t="s">
        <v>2261</v>
      </c>
      <c r="C686" s="56" t="s">
        <v>2172</v>
      </c>
      <c r="D686" s="56" t="s">
        <v>2151</v>
      </c>
      <c r="E686" s="57" t="s">
        <v>128</v>
      </c>
      <c r="F686" s="57" t="s">
        <v>339</v>
      </c>
      <c r="G686" s="58" t="s">
        <v>36</v>
      </c>
      <c r="H686" s="59" t="s">
        <v>37</v>
      </c>
      <c r="I686" s="60" t="s">
        <v>29</v>
      </c>
      <c r="J686" s="60" t="s">
        <v>2173</v>
      </c>
      <c r="K686" s="11"/>
      <c r="L686" s="61">
        <v>44021</v>
      </c>
      <c r="M686" s="62">
        <v>659.36780000012402</v>
      </c>
      <c r="N686" s="63">
        <v>659.36780000012402</v>
      </c>
      <c r="O686" s="63">
        <v>866.37160000018798</v>
      </c>
      <c r="P686" s="64">
        <f t="shared" si="10"/>
        <v>0.7610681144210879</v>
      </c>
      <c r="Q686" s="61">
        <v>43756</v>
      </c>
      <c r="R686" s="65">
        <v>4487125.8039999995</v>
      </c>
      <c r="S686" s="65">
        <v>4269957.0960703101</v>
      </c>
      <c r="T686" s="11"/>
      <c r="U686" s="66">
        <v>-3.5663191628373198E-2</v>
      </c>
      <c r="V686" s="67">
        <v>9.5891591081453995E-2</v>
      </c>
      <c r="W686" s="66">
        <v>-1.4278707244557201E-2</v>
      </c>
      <c r="X686" s="67">
        <v>0.85050782417965798</v>
      </c>
      <c r="Y686" s="66">
        <v>-0.19022290712571699</v>
      </c>
      <c r="Z686" s="67">
        <v>-1.3383531003492</v>
      </c>
      <c r="AA686" s="66">
        <v>-0.214673530489672</v>
      </c>
      <c r="AB686" s="67">
        <v>-1.2421648976742301</v>
      </c>
      <c r="AC686" s="66">
        <v>-0.29890133516164502</v>
      </c>
      <c r="AD686" s="67">
        <v>-5.6041682559298396</v>
      </c>
      <c r="AE686" s="66"/>
      <c r="AF686" s="68"/>
      <c r="AG686" s="66">
        <v>2.0169049370451799E-2</v>
      </c>
      <c r="AH686" s="67">
        <v>0.17539920117997099</v>
      </c>
      <c r="AI686" s="66">
        <v>-0.15501665123883901</v>
      </c>
      <c r="AJ686" s="67">
        <v>-1.8109226429223799</v>
      </c>
      <c r="AK686" s="66">
        <v>-0.34040965421707398</v>
      </c>
      <c r="AL686" s="66">
        <v>-0.16385465412080499</v>
      </c>
      <c r="AM686" s="67">
        <v>-5.8668656400986903</v>
      </c>
      <c r="AN686" s="11"/>
      <c r="AO686" s="69">
        <v>7.5536797825407107E-2</v>
      </c>
      <c r="AP686" s="69">
        <v>-0.131718516231631</v>
      </c>
      <c r="AQ686" s="69">
        <v>0.12718700056037099</v>
      </c>
      <c r="AR686" s="69">
        <v>-0.15207620259301599</v>
      </c>
      <c r="AS686" s="70">
        <v>5</v>
      </c>
      <c r="AT686" s="70">
        <v>7</v>
      </c>
      <c r="AU686" s="70">
        <v>6</v>
      </c>
      <c r="AV686" s="71">
        <v>6</v>
      </c>
      <c r="AW686" s="11"/>
      <c r="AX686" s="72">
        <v>0.31828146398795099</v>
      </c>
      <c r="AY686" s="73">
        <v>-0.47899783354932901</v>
      </c>
      <c r="AZ686" s="73">
        <v>-0.608263237499159</v>
      </c>
      <c r="BA686" s="73">
        <v>-0.633571226216191</v>
      </c>
      <c r="BB686" s="64">
        <v>3.23377036554666E-2</v>
      </c>
      <c r="BC686" s="74">
        <v>-43.202050944382798</v>
      </c>
      <c r="BD686" s="61">
        <v>43756</v>
      </c>
      <c r="BE686" s="61">
        <v>43908</v>
      </c>
      <c r="BF686" s="70"/>
      <c r="BG686" s="61"/>
      <c r="BH686" s="11"/>
    </row>
    <row r="687" spans="1:60" x14ac:dyDescent="0.3">
      <c r="A687" s="11"/>
      <c r="B687" s="56" t="s">
        <v>2264</v>
      </c>
      <c r="C687" s="56" t="s">
        <v>2175</v>
      </c>
      <c r="D687" s="56" t="s">
        <v>2151</v>
      </c>
      <c r="E687" s="57" t="s">
        <v>367</v>
      </c>
      <c r="F687" s="57" t="s">
        <v>339</v>
      </c>
      <c r="G687" s="58" t="s">
        <v>36</v>
      </c>
      <c r="H687" s="59" t="s">
        <v>37</v>
      </c>
      <c r="I687" s="60" t="s">
        <v>29</v>
      </c>
      <c r="J687" s="60" t="s">
        <v>2176</v>
      </c>
      <c r="K687" s="11"/>
      <c r="L687" s="61">
        <v>44021</v>
      </c>
      <c r="M687" s="62">
        <v>1045.9754000008099</v>
      </c>
      <c r="N687" s="63">
        <v>1045.9754000008099</v>
      </c>
      <c r="O687" s="63">
        <v>1341.0846999995399</v>
      </c>
      <c r="P687" s="64">
        <f t="shared" si="10"/>
        <v>0.779947306833915</v>
      </c>
      <c r="Q687" s="61">
        <v>43756</v>
      </c>
      <c r="R687" s="65">
        <v>62177.067999999999</v>
      </c>
      <c r="S687" s="65">
        <v>74229.672339721699</v>
      </c>
      <c r="T687" s="11"/>
      <c r="U687" s="66">
        <v>-3.57015468489408E-2</v>
      </c>
      <c r="V687" s="67">
        <v>9.2056069024693002E-2</v>
      </c>
      <c r="W687" s="66">
        <v>-1.5453044382411499E-2</v>
      </c>
      <c r="X687" s="67">
        <v>0.73307411039422699</v>
      </c>
      <c r="Y687" s="66">
        <v>-0.17008408055233301</v>
      </c>
      <c r="Z687" s="67">
        <v>0.67552955698920403</v>
      </c>
      <c r="AA687" s="66">
        <v>-0.19798036585154499</v>
      </c>
      <c r="AB687" s="67">
        <v>0.42715156613849098</v>
      </c>
      <c r="AC687" s="66">
        <v>-0.27163292388460802</v>
      </c>
      <c r="AD687" s="67">
        <v>-2.8773271282261699</v>
      </c>
      <c r="AE687" s="66">
        <v>-0.20638316630822401</v>
      </c>
      <c r="AF687" s="68">
        <v>-3.6906290191109301</v>
      </c>
      <c r="AG687" s="66">
        <v>1.98043645541475E-2</v>
      </c>
      <c r="AH687" s="67">
        <v>0.13893071954953501</v>
      </c>
      <c r="AI687" s="66">
        <v>-0.13420251181465601</v>
      </c>
      <c r="AJ687" s="67">
        <v>0.27049129949591599</v>
      </c>
      <c r="AK687" s="66">
        <v>-0.15553164005003101</v>
      </c>
      <c r="AL687" s="66">
        <v>-1.8989348294780901E-2</v>
      </c>
      <c r="AM687" s="67">
        <v>-12.406851372376</v>
      </c>
      <c r="AN687" s="11"/>
      <c r="AO687" s="69">
        <v>7.5494038424949395E-2</v>
      </c>
      <c r="AP687" s="69">
        <v>-0.13182205214252499</v>
      </c>
      <c r="AQ687" s="69">
        <v>0.131911150905653</v>
      </c>
      <c r="AR687" s="69">
        <v>-0.14820103704099899</v>
      </c>
      <c r="AS687" s="70">
        <v>5</v>
      </c>
      <c r="AT687" s="70">
        <v>7</v>
      </c>
      <c r="AU687" s="70">
        <v>6</v>
      </c>
      <c r="AV687" s="71">
        <v>6</v>
      </c>
      <c r="AW687" s="11"/>
      <c r="AX687" s="72">
        <v>0.31804432200879101</v>
      </c>
      <c r="AY687" s="73">
        <v>-0.41959387211591098</v>
      </c>
      <c r="AZ687" s="73">
        <v>-7.0339829734621204E-2</v>
      </c>
      <c r="BA687" s="73">
        <v>-0.55698493362706403</v>
      </c>
      <c r="BB687" s="64">
        <v>3.2319321268405497E-2</v>
      </c>
      <c r="BC687" s="74">
        <v>-43.244524376350498</v>
      </c>
      <c r="BD687" s="61">
        <v>43756</v>
      </c>
      <c r="BE687" s="61">
        <v>43908</v>
      </c>
      <c r="BF687" s="70"/>
      <c r="BG687" s="61"/>
      <c r="BH687" s="11"/>
    </row>
    <row r="688" spans="1:60" x14ac:dyDescent="0.3">
      <c r="A688" s="11"/>
      <c r="B688" s="56" t="s">
        <v>2267</v>
      </c>
      <c r="C688" s="56" t="s">
        <v>2178</v>
      </c>
      <c r="D688" s="56" t="s">
        <v>2151</v>
      </c>
      <c r="E688" s="57" t="s">
        <v>371</v>
      </c>
      <c r="F688" s="57" t="s">
        <v>339</v>
      </c>
      <c r="G688" s="58" t="s">
        <v>36</v>
      </c>
      <c r="H688" s="59" t="s">
        <v>37</v>
      </c>
      <c r="I688" s="60" t="s">
        <v>29</v>
      </c>
      <c r="J688" s="60" t="s">
        <v>2179</v>
      </c>
      <c r="K688" s="11"/>
      <c r="L688" s="61">
        <v>44021</v>
      </c>
      <c r="M688" s="62">
        <v>1423.92049999908</v>
      </c>
      <c r="N688" s="63">
        <v>1423.92049999908</v>
      </c>
      <c r="O688" s="63">
        <v>1823.0114999990899</v>
      </c>
      <c r="P688" s="64">
        <f t="shared" si="10"/>
        <v>0.78108146876736151</v>
      </c>
      <c r="Q688" s="61">
        <v>43756</v>
      </c>
      <c r="R688" s="65">
        <v>75764.739000000001</v>
      </c>
      <c r="S688" s="65">
        <v>81313.348847290006</v>
      </c>
      <c r="T688" s="11"/>
      <c r="U688" s="66">
        <v>-3.5696264476428E-2</v>
      </c>
      <c r="V688" s="67">
        <v>9.2584306275966796E-2</v>
      </c>
      <c r="W688" s="66">
        <v>-1.5291223479834999E-2</v>
      </c>
      <c r="X688" s="67">
        <v>0.74925620065187104</v>
      </c>
      <c r="Y688" s="66">
        <v>-0.169256709867041</v>
      </c>
      <c r="Z688" s="67">
        <v>0.75826662551844504</v>
      </c>
      <c r="AA688" s="66">
        <v>-0.19636999701207999</v>
      </c>
      <c r="AB688" s="67">
        <v>0.58818845008499898</v>
      </c>
      <c r="AC688" s="66">
        <v>-0.26787204074586002</v>
      </c>
      <c r="AD688" s="67">
        <v>-2.50123881435138</v>
      </c>
      <c r="AE688" s="66">
        <v>-0.20074387732252899</v>
      </c>
      <c r="AF688" s="68">
        <v>-3.1267001205414999</v>
      </c>
      <c r="AG688" s="66">
        <v>1.9854612466588199E-2</v>
      </c>
      <c r="AH688" s="67">
        <v>0.143955510793603</v>
      </c>
      <c r="AI688" s="66">
        <v>-0.13329656942281901</v>
      </c>
      <c r="AJ688" s="67">
        <v>0.36108553867961701</v>
      </c>
      <c r="AK688" s="66">
        <v>-0.13980698945859299</v>
      </c>
      <c r="AL688" s="66">
        <v>-1.69345469430482E-2</v>
      </c>
      <c r="AM688" s="67">
        <v>-10.8343863132322</v>
      </c>
      <c r="AN688" s="11"/>
      <c r="AO688" s="69">
        <v>7.5499964032132993E-2</v>
      </c>
      <c r="AP688" s="69">
        <v>-0.131807766588317</v>
      </c>
      <c r="AQ688" s="69">
        <v>0.13209935849052301</v>
      </c>
      <c r="AR688" s="69">
        <v>-0.14805814309787799</v>
      </c>
      <c r="AS688" s="70">
        <v>5</v>
      </c>
      <c r="AT688" s="70">
        <v>7</v>
      </c>
      <c r="AU688" s="70">
        <v>6</v>
      </c>
      <c r="AV688" s="71">
        <v>6</v>
      </c>
      <c r="AW688" s="11"/>
      <c r="AX688" s="72">
        <v>0.318036082506296</v>
      </c>
      <c r="AY688" s="73">
        <v>-0.41436413699057101</v>
      </c>
      <c r="AZ688" s="73">
        <v>-2.1011875466598402E-2</v>
      </c>
      <c r="BA688" s="73">
        <v>-0.550162787340014</v>
      </c>
      <c r="BB688" s="64">
        <v>3.2318777108084798E-2</v>
      </c>
      <c r="BC688" s="74">
        <v>-43.1971603031852</v>
      </c>
      <c r="BD688" s="61">
        <v>43756</v>
      </c>
      <c r="BE688" s="61">
        <v>43908</v>
      </c>
      <c r="BF688" s="70"/>
      <c r="BG688" s="61"/>
      <c r="BH688" s="11"/>
    </row>
    <row r="689" spans="1:60" x14ac:dyDescent="0.3">
      <c r="A689" s="11"/>
      <c r="B689" s="56" t="s">
        <v>2271</v>
      </c>
      <c r="C689" s="56" t="s">
        <v>2181</v>
      </c>
      <c r="D689" s="56" t="s">
        <v>2151</v>
      </c>
      <c r="E689" s="57" t="s">
        <v>375</v>
      </c>
      <c r="F689" s="57" t="s">
        <v>339</v>
      </c>
      <c r="G689" s="58" t="s">
        <v>36</v>
      </c>
      <c r="H689" s="59" t="s">
        <v>37</v>
      </c>
      <c r="I689" s="60" t="s">
        <v>29</v>
      </c>
      <c r="J689" s="60" t="s">
        <v>2182</v>
      </c>
      <c r="K689" s="11"/>
      <c r="L689" s="61">
        <v>44021</v>
      </c>
      <c r="M689" s="62">
        <v>1103.6424000002401</v>
      </c>
      <c r="N689" s="63">
        <v>1103.6424000002401</v>
      </c>
      <c r="O689" s="63">
        <v>1410.92129999958</v>
      </c>
      <c r="P689" s="64">
        <f t="shared" si="10"/>
        <v>0.78221400442432087</v>
      </c>
      <c r="Q689" s="61">
        <v>43756</v>
      </c>
      <c r="R689" s="65">
        <v>215701.853</v>
      </c>
      <c r="S689" s="65">
        <v>318076.02928613301</v>
      </c>
      <c r="T689" s="11"/>
      <c r="U689" s="66">
        <v>-3.5690909743607301E-2</v>
      </c>
      <c r="V689" s="67">
        <v>9.3119779558037394E-2</v>
      </c>
      <c r="W689" s="66">
        <v>-1.5129179907489699E-2</v>
      </c>
      <c r="X689" s="67">
        <v>0.765460557886399</v>
      </c>
      <c r="Y689" s="66">
        <v>-0.16843056944519</v>
      </c>
      <c r="Z689" s="67">
        <v>0.84088066770345904</v>
      </c>
      <c r="AA689" s="66">
        <v>-0.194759101695963</v>
      </c>
      <c r="AB689" s="67">
        <v>0.74927798169665005</v>
      </c>
      <c r="AC689" s="66">
        <v>-0.26555379315599598</v>
      </c>
      <c r="AD689" s="67">
        <v>-2.2694140553649</v>
      </c>
      <c r="AE689" s="66">
        <v>-0.19666706797754199</v>
      </c>
      <c r="AF689" s="68">
        <v>-2.71901918604271</v>
      </c>
      <c r="AG689" s="66">
        <v>1.9904940674678101E-2</v>
      </c>
      <c r="AH689" s="67">
        <v>0.148988331602595</v>
      </c>
      <c r="AI689" s="66">
        <v>-0.13239193561094001</v>
      </c>
      <c r="AJ689" s="67">
        <v>0.45154891986749102</v>
      </c>
      <c r="AK689" s="66">
        <v>-0.126422872339463</v>
      </c>
      <c r="AL689" s="66">
        <v>-1.5211662935143999E-2</v>
      </c>
      <c r="AM689" s="67">
        <v>-9.4959746013191797</v>
      </c>
      <c r="AN689" s="11"/>
      <c r="AO689" s="69">
        <v>7.5505846274609198E-2</v>
      </c>
      <c r="AP689" s="69">
        <v>-0.131793510791758</v>
      </c>
      <c r="AQ689" s="69">
        <v>0.13228482613165399</v>
      </c>
      <c r="AR689" s="69">
        <v>-0.14791210787734599</v>
      </c>
      <c r="AS689" s="70">
        <v>5</v>
      </c>
      <c r="AT689" s="70">
        <v>7</v>
      </c>
      <c r="AU689" s="70">
        <v>6</v>
      </c>
      <c r="AV689" s="71">
        <v>6</v>
      </c>
      <c r="AW689" s="11"/>
      <c r="AX689" s="72">
        <v>0.31802802067570202</v>
      </c>
      <c r="AY689" s="73">
        <v>-0.40913327826865498</v>
      </c>
      <c r="AZ689" s="73">
        <v>2.8313664885985201E-2</v>
      </c>
      <c r="BA689" s="73">
        <v>-0.54333678956572795</v>
      </c>
      <c r="BB689" s="64">
        <v>3.2318258437590001E-2</v>
      </c>
      <c r="BC689" s="74">
        <v>-43.1498199084308</v>
      </c>
      <c r="BD689" s="61">
        <v>43756</v>
      </c>
      <c r="BE689" s="61">
        <v>43908</v>
      </c>
      <c r="BF689" s="70"/>
      <c r="BG689" s="61"/>
      <c r="BH689" s="11"/>
    </row>
    <row r="690" spans="1:60" x14ac:dyDescent="0.3">
      <c r="A690" s="11"/>
      <c r="B690" s="56" t="s">
        <v>2274</v>
      </c>
      <c r="C690" s="56" t="s">
        <v>2184</v>
      </c>
      <c r="D690" s="56" t="s">
        <v>2151</v>
      </c>
      <c r="E690" s="57" t="s">
        <v>379</v>
      </c>
      <c r="F690" s="57" t="s">
        <v>339</v>
      </c>
      <c r="G690" s="58" t="s">
        <v>36</v>
      </c>
      <c r="H690" s="59" t="s">
        <v>37</v>
      </c>
      <c r="I690" s="60" t="s">
        <v>29</v>
      </c>
      <c r="J690" s="60" t="s">
        <v>2185</v>
      </c>
      <c r="K690" s="11"/>
      <c r="L690" s="61">
        <v>44021</v>
      </c>
      <c r="M690" s="62">
        <v>1201.68810000084</v>
      </c>
      <c r="N690" s="63">
        <v>1201.68810000084</v>
      </c>
      <c r="O690" s="63">
        <v>1535.74770000018</v>
      </c>
      <c r="P690" s="64">
        <f t="shared" si="10"/>
        <v>0.78247755148889309</v>
      </c>
      <c r="Q690" s="61">
        <v>43756</v>
      </c>
      <c r="R690" s="65">
        <v>543372.93400000001</v>
      </c>
      <c r="S690" s="65">
        <v>806532.77496191405</v>
      </c>
      <c r="T690" s="11"/>
      <c r="U690" s="66">
        <v>-3.5689627168721899E-2</v>
      </c>
      <c r="V690" s="67">
        <v>9.3248037046578205E-2</v>
      </c>
      <c r="W690" s="66">
        <v>-1.50887891850289E-2</v>
      </c>
      <c r="X690" s="67">
        <v>0.76949963013248601</v>
      </c>
      <c r="Y690" s="66">
        <v>-0.16824477005400701</v>
      </c>
      <c r="Z690" s="67">
        <v>0.85946060682181302</v>
      </c>
      <c r="AA690" s="66">
        <v>-0.19437642763747101</v>
      </c>
      <c r="AB690" s="67">
        <v>0.78754538754583303</v>
      </c>
      <c r="AC690" s="66">
        <v>-0.26504396569187499</v>
      </c>
      <c r="AD690" s="67">
        <v>-2.21843130895286</v>
      </c>
      <c r="AE690" s="66">
        <v>-0.194658314137196</v>
      </c>
      <c r="AF690" s="68">
        <v>-2.5181438020081299</v>
      </c>
      <c r="AG690" s="66">
        <v>1.9917400895792501E-2</v>
      </c>
      <c r="AH690" s="67">
        <v>0.15023435371404001</v>
      </c>
      <c r="AI690" s="66">
        <v>-0.13218730178865401</v>
      </c>
      <c r="AJ690" s="67">
        <v>0.472012302096118</v>
      </c>
      <c r="AK690" s="66">
        <v>-0.11451112306444</v>
      </c>
      <c r="AL690" s="66">
        <v>-1.36978821019511E-2</v>
      </c>
      <c r="AM690" s="67">
        <v>-8.3047996738168894</v>
      </c>
      <c r="AN690" s="11"/>
      <c r="AO690" s="69">
        <v>7.5507273264520294E-2</v>
      </c>
      <c r="AP690" s="69">
        <v>-0.13178990713189701</v>
      </c>
      <c r="AQ690" s="69">
        <v>0.132300955216197</v>
      </c>
      <c r="AR690" s="69">
        <v>-0.14787874345624</v>
      </c>
      <c r="AS690" s="70">
        <v>5</v>
      </c>
      <c r="AT690" s="70">
        <v>7</v>
      </c>
      <c r="AU690" s="70">
        <v>6</v>
      </c>
      <c r="AV690" s="71">
        <v>6</v>
      </c>
      <c r="AW690" s="11"/>
      <c r="AX690" s="72">
        <v>0.31802425691886999</v>
      </c>
      <c r="AY690" s="73">
        <v>-0.40789795150976699</v>
      </c>
      <c r="AZ690" s="73">
        <v>3.9988196251783799E-2</v>
      </c>
      <c r="BA690" s="73">
        <v>-0.54172267501417104</v>
      </c>
      <c r="BB690" s="64">
        <v>3.2317935912324201E-2</v>
      </c>
      <c r="BC690" s="74">
        <v>-43.138010234397399</v>
      </c>
      <c r="BD690" s="61">
        <v>43756</v>
      </c>
      <c r="BE690" s="61">
        <v>43908</v>
      </c>
      <c r="BF690" s="70"/>
      <c r="BG690" s="61"/>
      <c r="BH690" s="11"/>
    </row>
    <row r="691" spans="1:60" x14ac:dyDescent="0.3">
      <c r="A691" s="11"/>
      <c r="B691" s="56" t="s">
        <v>2277</v>
      </c>
      <c r="C691" s="56" t="s">
        <v>2187</v>
      </c>
      <c r="D691" s="56" t="s">
        <v>2188</v>
      </c>
      <c r="E691" s="57" t="s">
        <v>34</v>
      </c>
      <c r="F691" s="57" t="s">
        <v>339</v>
      </c>
      <c r="G691" s="58" t="s">
        <v>111</v>
      </c>
      <c r="H691" s="59" t="s">
        <v>178</v>
      </c>
      <c r="I691" s="60" t="s">
        <v>29</v>
      </c>
      <c r="J691" s="60" t="s">
        <v>2189</v>
      </c>
      <c r="K691" s="11"/>
      <c r="L691" s="61">
        <v>44021</v>
      </c>
      <c r="M691" s="62">
        <v>1076.2737000007201</v>
      </c>
      <c r="N691" s="63">
        <v>1076.2737000007201</v>
      </c>
      <c r="O691" s="63">
        <v>1140.3254000004399</v>
      </c>
      <c r="P691" s="64">
        <f t="shared" si="10"/>
        <v>0.94383033123729843</v>
      </c>
      <c r="Q691" s="61">
        <v>43874</v>
      </c>
      <c r="R691" s="65">
        <v>564490.48100000003</v>
      </c>
      <c r="S691" s="65">
        <v>381598.62274023402</v>
      </c>
      <c r="T691" s="11"/>
      <c r="U691" s="66">
        <v>-3.4905995007647999E-3</v>
      </c>
      <c r="V691" s="67">
        <v>3.3131508038422899</v>
      </c>
      <c r="W691" s="66">
        <v>1.92746390548564E-2</v>
      </c>
      <c r="X691" s="67">
        <v>4.2058424541246504</v>
      </c>
      <c r="Y691" s="66">
        <v>-3.5759650568252303E-2</v>
      </c>
      <c r="Z691" s="67">
        <v>14.107972555400901</v>
      </c>
      <c r="AA691" s="66">
        <v>2.6798443785082799E-2</v>
      </c>
      <c r="AB691" s="67">
        <v>22.905032529815799</v>
      </c>
      <c r="AC691" s="66">
        <v>6.72398349688592E-2</v>
      </c>
      <c r="AD691" s="67">
        <v>31.009948757127901</v>
      </c>
      <c r="AE691" s="66"/>
      <c r="AF691" s="68"/>
      <c r="AG691" s="66">
        <v>-1.28324737215735E-3</v>
      </c>
      <c r="AH691" s="67">
        <v>-1.9698304730809499</v>
      </c>
      <c r="AI691" s="66">
        <v>-2.0348450628262099E-2</v>
      </c>
      <c r="AJ691" s="67">
        <v>11.655897418138901</v>
      </c>
      <c r="AK691" s="66">
        <v>7.6273700000456301E-2</v>
      </c>
      <c r="AL691" s="66">
        <v>3.2058882618002799E-2</v>
      </c>
      <c r="AM691" s="67">
        <v>35.699574612954201</v>
      </c>
      <c r="AN691" s="11"/>
      <c r="AO691" s="69">
        <v>2.0648850066209E-2</v>
      </c>
      <c r="AP691" s="69">
        <v>-3.1847377509620897E-2</v>
      </c>
      <c r="AQ691" s="69">
        <v>5.0175467673398103E-2</v>
      </c>
      <c r="AR691" s="69">
        <v>-9.1154853934276595E-2</v>
      </c>
      <c r="AS691" s="70">
        <v>7</v>
      </c>
      <c r="AT691" s="70">
        <v>5</v>
      </c>
      <c r="AU691" s="70">
        <v>7</v>
      </c>
      <c r="AV691" s="71">
        <v>5</v>
      </c>
      <c r="AW691" s="11"/>
      <c r="AX691" s="72">
        <v>9.13684167842439E-2</v>
      </c>
      <c r="AY691" s="73">
        <v>0.10588232344218799</v>
      </c>
      <c r="AZ691" s="73">
        <v>0.71822047534988098</v>
      </c>
      <c r="BA691" s="73">
        <v>0.14248477444903099</v>
      </c>
      <c r="BB691" s="64">
        <v>9.4123200781632502E-3</v>
      </c>
      <c r="BC691" s="74">
        <v>-18.5399360569136</v>
      </c>
      <c r="BD691" s="61">
        <v>43874</v>
      </c>
      <c r="BE691" s="61">
        <v>43913</v>
      </c>
      <c r="BF691" s="70"/>
      <c r="BG691" s="61"/>
      <c r="BH691" s="11"/>
    </row>
    <row r="692" spans="1:60" x14ac:dyDescent="0.3">
      <c r="A692" s="11"/>
      <c r="B692" s="56" t="s">
        <v>2281</v>
      </c>
      <c r="C692" s="56" t="s">
        <v>2191</v>
      </c>
      <c r="D692" s="56" t="s">
        <v>2188</v>
      </c>
      <c r="E692" s="57" t="s">
        <v>41</v>
      </c>
      <c r="F692" s="57" t="s">
        <v>339</v>
      </c>
      <c r="G692" s="58" t="s">
        <v>111</v>
      </c>
      <c r="H692" s="59" t="s">
        <v>178</v>
      </c>
      <c r="I692" s="60" t="s">
        <v>29</v>
      </c>
      <c r="J692" s="60" t="s">
        <v>1</v>
      </c>
      <c r="K692" s="11"/>
      <c r="L692" s="61">
        <v>44021</v>
      </c>
      <c r="M692" s="62">
        <v>1108.67339999974</v>
      </c>
      <c r="N692" s="63">
        <v>1108.67339999974</v>
      </c>
      <c r="O692" s="63">
        <v>1169.8696999996901</v>
      </c>
      <c r="P692" s="64">
        <f t="shared" si="10"/>
        <v>0.94768964441085513</v>
      </c>
      <c r="Q692" s="61">
        <v>43874</v>
      </c>
      <c r="R692" s="65">
        <v>5629377.8669999996</v>
      </c>
      <c r="S692" s="65">
        <v>4749477.0038281297</v>
      </c>
      <c r="T692" s="11"/>
      <c r="U692" s="66">
        <v>-3.46284073111747E-3</v>
      </c>
      <c r="V692" s="67">
        <v>3.3159266808070198</v>
      </c>
      <c r="W692" s="66">
        <v>2.0127834184677298E-2</v>
      </c>
      <c r="X692" s="67">
        <v>4.29116196710675</v>
      </c>
      <c r="Y692" s="66">
        <v>-3.0871508416566901E-2</v>
      </c>
      <c r="Z692" s="67">
        <v>14.596786770562201</v>
      </c>
      <c r="AA692" s="66">
        <v>3.51776501593122E-2</v>
      </c>
      <c r="AB692" s="67">
        <v>23.742953167238699</v>
      </c>
      <c r="AC692" s="66">
        <v>9.1201410377834705E-2</v>
      </c>
      <c r="AD692" s="67">
        <v>33.406106298032697</v>
      </c>
      <c r="AE692" s="66"/>
      <c r="AF692" s="68"/>
      <c r="AG692" s="66">
        <v>-1.03251042764896E-3</v>
      </c>
      <c r="AH692" s="67">
        <v>-1.9447567786301101</v>
      </c>
      <c r="AI692" s="66">
        <v>-1.5134968032725699E-2</v>
      </c>
      <c r="AJ692" s="67">
        <v>12.177245677696201</v>
      </c>
      <c r="AK692" s="66">
        <v>0.10867340000011599</v>
      </c>
      <c r="AL692" s="66">
        <v>4.6168374299668399E-2</v>
      </c>
      <c r="AM692" s="67">
        <v>39.692616651358499</v>
      </c>
      <c r="AN692" s="11"/>
      <c r="AO692" s="69">
        <v>2.0677321903349401E-2</v>
      </c>
      <c r="AP692" s="69">
        <v>-3.1820293818782402E-2</v>
      </c>
      <c r="AQ692" s="69">
        <v>5.1054647343335098E-2</v>
      </c>
      <c r="AR692" s="69">
        <v>-9.0386500730382999E-2</v>
      </c>
      <c r="AS692" s="70">
        <v>7</v>
      </c>
      <c r="AT692" s="70">
        <v>5</v>
      </c>
      <c r="AU692" s="70">
        <v>7</v>
      </c>
      <c r="AV692" s="71">
        <v>5</v>
      </c>
      <c r="AW692" s="11"/>
      <c r="AX692" s="72">
        <v>9.1378573139372796E-2</v>
      </c>
      <c r="AY692" s="73">
        <v>0.19046831202558701</v>
      </c>
      <c r="AZ692" s="73">
        <v>0.749574880880573</v>
      </c>
      <c r="BA692" s="73">
        <v>0.257119368482563</v>
      </c>
      <c r="BB692" s="64">
        <v>9.4137138642781792E-3</v>
      </c>
      <c r="BC692" s="74">
        <v>-18.4528841117572</v>
      </c>
      <c r="BD692" s="61">
        <v>43874</v>
      </c>
      <c r="BE692" s="61">
        <v>43913</v>
      </c>
      <c r="BF692" s="70"/>
      <c r="BG692" s="61"/>
      <c r="BH692" s="11"/>
    </row>
    <row r="693" spans="1:60" x14ac:dyDescent="0.3">
      <c r="A693" s="11"/>
      <c r="B693" s="56" t="s">
        <v>2284</v>
      </c>
      <c r="C693" s="56" t="s">
        <v>2193</v>
      </c>
      <c r="D693" s="56" t="s">
        <v>2188</v>
      </c>
      <c r="E693" s="57" t="s">
        <v>248</v>
      </c>
      <c r="F693" s="57" t="s">
        <v>339</v>
      </c>
      <c r="G693" s="58" t="s">
        <v>111</v>
      </c>
      <c r="H693" s="59" t="s">
        <v>178</v>
      </c>
      <c r="I693" s="60" t="s">
        <v>29</v>
      </c>
      <c r="J693" s="60" t="s">
        <v>2194</v>
      </c>
      <c r="K693" s="11"/>
      <c r="L693" s="61">
        <v>44021</v>
      </c>
      <c r="M693" s="62">
        <v>1114.83650000021</v>
      </c>
      <c r="N693" s="63">
        <v>1114.83650000021</v>
      </c>
      <c r="O693" s="63">
        <v>1174.95450000092</v>
      </c>
      <c r="P693" s="64">
        <f t="shared" si="10"/>
        <v>0.94883376334942082</v>
      </c>
      <c r="Q693" s="61">
        <v>43874</v>
      </c>
      <c r="R693" s="65">
        <v>22300938.346999999</v>
      </c>
      <c r="S693" s="65">
        <v>16839402.315000001</v>
      </c>
      <c r="T693" s="11"/>
      <c r="U693" s="66">
        <v>-3.4546311371741502E-3</v>
      </c>
      <c r="V693" s="67">
        <v>3.3167476402013598</v>
      </c>
      <c r="W693" s="66">
        <v>2.0379369534566601E-2</v>
      </c>
      <c r="X693" s="67">
        <v>4.31631550209568</v>
      </c>
      <c r="Y693" s="66">
        <v>-2.9422137661640601E-2</v>
      </c>
      <c r="Z693" s="67">
        <v>14.741723846062101</v>
      </c>
      <c r="AA693" s="66">
        <v>3.8294179867079899E-2</v>
      </c>
      <c r="AB693" s="67">
        <v>24.054606138000999</v>
      </c>
      <c r="AC693" s="66">
        <v>9.7775747552077505E-2</v>
      </c>
      <c r="AD693" s="67">
        <v>34.063540015427897</v>
      </c>
      <c r="AE693" s="66"/>
      <c r="AF693" s="68"/>
      <c r="AG693" s="66">
        <v>-9.58682642703934E-4</v>
      </c>
      <c r="AH693" s="67">
        <v>-1.9373740001356099</v>
      </c>
      <c r="AI693" s="66">
        <v>-1.3588986039394501E-2</v>
      </c>
      <c r="AJ693" s="67">
        <v>12.331843877021999</v>
      </c>
      <c r="AK693" s="66">
        <v>0.11483650000082</v>
      </c>
      <c r="AL693" s="66">
        <v>4.8622311274812098E-2</v>
      </c>
      <c r="AM693" s="67">
        <v>40.424096092465298</v>
      </c>
      <c r="AN693" s="11"/>
      <c r="AO693" s="69">
        <v>2.06856829572644E-2</v>
      </c>
      <c r="AP693" s="69">
        <v>-3.1812401484785403E-2</v>
      </c>
      <c r="AQ693" s="69">
        <v>5.1313598569322501E-2</v>
      </c>
      <c r="AR693" s="69">
        <v>-9.0155867493158404E-2</v>
      </c>
      <c r="AS693" s="70">
        <v>7</v>
      </c>
      <c r="AT693" s="70">
        <v>5</v>
      </c>
      <c r="AU693" s="70">
        <v>7</v>
      </c>
      <c r="AV693" s="71">
        <v>5</v>
      </c>
      <c r="AW693" s="11"/>
      <c r="AX693" s="72">
        <v>9.1382582725491407E-2</v>
      </c>
      <c r="AY693" s="73">
        <v>0.22203585400779999</v>
      </c>
      <c r="AZ693" s="73">
        <v>0.76122443319491095</v>
      </c>
      <c r="BA693" s="73">
        <v>0.30006206330290303</v>
      </c>
      <c r="BB693" s="64">
        <v>9.4142364945855699E-3</v>
      </c>
      <c r="BC693" s="74">
        <v>-18.426832698722102</v>
      </c>
      <c r="BD693" s="61">
        <v>43874</v>
      </c>
      <c r="BE693" s="61">
        <v>43913</v>
      </c>
      <c r="BF693" s="70"/>
      <c r="BG693" s="61"/>
      <c r="BH693" s="11"/>
    </row>
    <row r="694" spans="1:60" x14ac:dyDescent="0.3">
      <c r="A694" s="11"/>
      <c r="B694" s="56" t="s">
        <v>2286</v>
      </c>
      <c r="C694" s="56" t="s">
        <v>2196</v>
      </c>
      <c r="D694" s="56" t="s">
        <v>2188</v>
      </c>
      <c r="E694" s="57" t="s">
        <v>79</v>
      </c>
      <c r="F694" s="57" t="s">
        <v>339</v>
      </c>
      <c r="G694" s="58" t="s">
        <v>111</v>
      </c>
      <c r="H694" s="59" t="s">
        <v>178</v>
      </c>
      <c r="I694" s="60" t="s">
        <v>29</v>
      </c>
      <c r="J694" s="60" t="s">
        <v>2197</v>
      </c>
      <c r="K694" s="11"/>
      <c r="L694" s="61">
        <v>44021</v>
      </c>
      <c r="M694" s="62">
        <v>1076.57220000029</v>
      </c>
      <c r="N694" s="63">
        <v>1076.57220000029</v>
      </c>
      <c r="O694" s="63">
        <v>1141.2678999994</v>
      </c>
      <c r="P694" s="64">
        <f t="shared" si="10"/>
        <v>0.94331243347933991</v>
      </c>
      <c r="Q694" s="61">
        <v>43874</v>
      </c>
      <c r="R694" s="65">
        <v>356968.62</v>
      </c>
      <c r="S694" s="65">
        <v>258098.775900879</v>
      </c>
      <c r="T694" s="11"/>
      <c r="U694" s="66">
        <v>-3.4941547955895701E-3</v>
      </c>
      <c r="V694" s="67">
        <v>3.3127952743598099</v>
      </c>
      <c r="W694" s="66">
        <v>1.91642088611843E-2</v>
      </c>
      <c r="X694" s="67">
        <v>4.1947994347574404</v>
      </c>
      <c r="Y694" s="66">
        <v>-3.6410758465535799E-2</v>
      </c>
      <c r="Z694" s="67">
        <v>14.042861765672599</v>
      </c>
      <c r="AA694" s="66">
        <v>2.3310232692892899E-2</v>
      </c>
      <c r="AB694" s="67">
        <v>22.556211420596799</v>
      </c>
      <c r="AC694" s="66"/>
      <c r="AD694" s="67"/>
      <c r="AE694" s="66"/>
      <c r="AF694" s="68"/>
      <c r="AG694" s="66">
        <v>-1.31559613055288E-3</v>
      </c>
      <c r="AH694" s="67">
        <v>-1.9730653489204999</v>
      </c>
      <c r="AI694" s="66">
        <v>-2.1041690914898901E-2</v>
      </c>
      <c r="AJ694" s="67">
        <v>11.5865733894752</v>
      </c>
      <c r="AK694" s="66">
        <v>7.6572199999645804E-2</v>
      </c>
      <c r="AL694" s="66">
        <v>4.39791950211657E-2</v>
      </c>
      <c r="AM694" s="67">
        <v>29.0571084984695</v>
      </c>
      <c r="AN694" s="11"/>
      <c r="AO694" s="69">
        <v>2.0645198841521099E-2</v>
      </c>
      <c r="AP694" s="69">
        <v>-3.1850873594521503E-2</v>
      </c>
      <c r="AQ694" s="69">
        <v>5.0061835532687803E-2</v>
      </c>
      <c r="AR694" s="69">
        <v>-9.12726549804211E-2</v>
      </c>
      <c r="AS694" s="70">
        <v>7</v>
      </c>
      <c r="AT694" s="70">
        <v>5</v>
      </c>
      <c r="AU694" s="70">
        <v>7</v>
      </c>
      <c r="AV694" s="71">
        <v>5</v>
      </c>
      <c r="AW694" s="11"/>
      <c r="AX694" s="72">
        <v>9.1365211345255395E-2</v>
      </c>
      <c r="AY694" s="73">
        <v>7.0190889119089703E-2</v>
      </c>
      <c r="AZ694" s="73">
        <v>0.70519305976995394</v>
      </c>
      <c r="BA694" s="73">
        <v>9.4354382837195799E-2</v>
      </c>
      <c r="BB694" s="64">
        <v>9.41191396505019E-3</v>
      </c>
      <c r="BC694" s="74">
        <v>-18.552848108636699</v>
      </c>
      <c r="BD694" s="61">
        <v>43874</v>
      </c>
      <c r="BE694" s="61">
        <v>43913</v>
      </c>
      <c r="BF694" s="70"/>
      <c r="BG694" s="61"/>
      <c r="BH694" s="11"/>
    </row>
    <row r="695" spans="1:60" x14ac:dyDescent="0.3">
      <c r="A695" s="11"/>
      <c r="B695" s="56" t="s">
        <v>2289</v>
      </c>
      <c r="C695" s="56" t="s">
        <v>2199</v>
      </c>
      <c r="D695" s="56" t="s">
        <v>2188</v>
      </c>
      <c r="E695" s="57" t="s">
        <v>1364</v>
      </c>
      <c r="F695" s="57" t="s">
        <v>339</v>
      </c>
      <c r="G695" s="58" t="s">
        <v>111</v>
      </c>
      <c r="H695" s="59" t="s">
        <v>178</v>
      </c>
      <c r="I695" s="60" t="s">
        <v>29</v>
      </c>
      <c r="J695" s="60" t="s">
        <v>1</v>
      </c>
      <c r="K695" s="11"/>
      <c r="L695" s="61">
        <v>44021</v>
      </c>
      <c r="M695" s="62">
        <v>1092.8826999999601</v>
      </c>
      <c r="N695" s="63">
        <v>1092.8826999999601</v>
      </c>
      <c r="O695" s="63">
        <v>1148.57850000076</v>
      </c>
      <c r="P695" s="64">
        <f t="shared" si="10"/>
        <v>0.95150893038589612</v>
      </c>
      <c r="Q695" s="61">
        <v>43874</v>
      </c>
      <c r="R695" s="65">
        <v>3295232.13</v>
      </c>
      <c r="S695" s="65">
        <v>2421847.4771835902</v>
      </c>
      <c r="T695" s="11"/>
      <c r="U695" s="66">
        <v>-3.43546191834321E-3</v>
      </c>
      <c r="V695" s="67">
        <v>3.3186645620844502</v>
      </c>
      <c r="W695" s="66">
        <v>2.0966818286979098E-2</v>
      </c>
      <c r="X695" s="67">
        <v>4.3750603773369203</v>
      </c>
      <c r="Y695" s="66">
        <v>-2.6032324938569201E-2</v>
      </c>
      <c r="Z695" s="67">
        <v>15.0807051183656</v>
      </c>
      <c r="AA695" s="66">
        <v>4.5603840275361997E-2</v>
      </c>
      <c r="AB695" s="67">
        <v>24.7855721788364</v>
      </c>
      <c r="AC695" s="66"/>
      <c r="AD695" s="67"/>
      <c r="AE695" s="66"/>
      <c r="AF695" s="68"/>
      <c r="AG695" s="66">
        <v>-7.8610824766656205E-4</v>
      </c>
      <c r="AH695" s="67">
        <v>-1.92011656063187</v>
      </c>
      <c r="AI695" s="66">
        <v>-9.9731676655210304E-3</v>
      </c>
      <c r="AJ695" s="67">
        <v>12.6934257144167</v>
      </c>
      <c r="AK695" s="66">
        <v>0.105018566406216</v>
      </c>
      <c r="AL695" s="66">
        <v>5.5856842422144802E-2</v>
      </c>
      <c r="AM695" s="67">
        <v>34.399916047463201</v>
      </c>
      <c r="AN695" s="11"/>
      <c r="AO695" s="69">
        <v>2.0705263801573899E-2</v>
      </c>
      <c r="AP695" s="69">
        <v>-3.1793830657988999E-2</v>
      </c>
      <c r="AQ695" s="69">
        <v>5.1918901353929001E-2</v>
      </c>
      <c r="AR695" s="69">
        <v>-8.9618520575604599E-2</v>
      </c>
      <c r="AS695" s="70">
        <v>7</v>
      </c>
      <c r="AT695" s="70">
        <v>5</v>
      </c>
      <c r="AU695" s="70">
        <v>7</v>
      </c>
      <c r="AV695" s="71">
        <v>5</v>
      </c>
      <c r="AW695" s="11"/>
      <c r="AX695" s="72">
        <v>9.1392657833493998E-2</v>
      </c>
      <c r="AY695" s="73">
        <v>0.29605475253765701</v>
      </c>
      <c r="AZ695" s="73">
        <v>0.788542143364793</v>
      </c>
      <c r="BA695" s="73">
        <v>0.40111630458523001</v>
      </c>
      <c r="BB695" s="64">
        <v>9.4155302851049796E-3</v>
      </c>
      <c r="BC695" s="74">
        <v>-18.366136924974899</v>
      </c>
      <c r="BD695" s="61">
        <v>43874</v>
      </c>
      <c r="BE695" s="61">
        <v>43913</v>
      </c>
      <c r="BF695" s="70"/>
      <c r="BG695" s="61"/>
      <c r="BH695" s="11"/>
    </row>
    <row r="696" spans="1:60" x14ac:dyDescent="0.3">
      <c r="A696" s="11"/>
      <c r="B696" s="56" t="s">
        <v>2292</v>
      </c>
      <c r="C696" s="56" t="s">
        <v>2201</v>
      </c>
      <c r="D696" s="56" t="s">
        <v>2188</v>
      </c>
      <c r="E696" s="57" t="s">
        <v>352</v>
      </c>
      <c r="F696" s="57" t="s">
        <v>339</v>
      </c>
      <c r="G696" s="58" t="s">
        <v>111</v>
      </c>
      <c r="H696" s="59" t="s">
        <v>178</v>
      </c>
      <c r="I696" s="60" t="s">
        <v>29</v>
      </c>
      <c r="J696" s="60" t="s">
        <v>2202</v>
      </c>
      <c r="K696" s="11"/>
      <c r="L696" s="61">
        <v>44021</v>
      </c>
      <c r="M696" s="62">
        <v>1086.0379000008099</v>
      </c>
      <c r="N696" s="63">
        <v>1086.0379000008099</v>
      </c>
      <c r="O696" s="63">
        <v>1149.45229999907</v>
      </c>
      <c r="P696" s="64">
        <f t="shared" si="10"/>
        <v>0.94483076853357784</v>
      </c>
      <c r="Q696" s="61">
        <v>43874</v>
      </c>
      <c r="R696" s="65">
        <v>32875626.015999999</v>
      </c>
      <c r="S696" s="65">
        <v>22618987.292187501</v>
      </c>
      <c r="T696" s="11"/>
      <c r="U696" s="66">
        <v>-3.4832824549084801E-3</v>
      </c>
      <c r="V696" s="67">
        <v>3.3138825084279202</v>
      </c>
      <c r="W696" s="66">
        <v>1.9498974106681999E-2</v>
      </c>
      <c r="X696" s="67">
        <v>4.2282759593072097</v>
      </c>
      <c r="Y696" s="66">
        <v>-3.4489738965930897E-2</v>
      </c>
      <c r="Z696" s="67">
        <v>14.2349637156294</v>
      </c>
      <c r="AA696" s="66">
        <v>2.74206737831264E-2</v>
      </c>
      <c r="AB696" s="67">
        <v>22.967255529598301</v>
      </c>
      <c r="AC696" s="66">
        <v>7.4931812012437093E-2</v>
      </c>
      <c r="AD696" s="67">
        <v>31.779146461485698</v>
      </c>
      <c r="AE696" s="66"/>
      <c r="AF696" s="68"/>
      <c r="AG696" s="66">
        <v>-1.2172584738436899E-3</v>
      </c>
      <c r="AH696" s="67">
        <v>-1.9632315832495799</v>
      </c>
      <c r="AI696" s="66">
        <v>-1.89932891898934E-2</v>
      </c>
      <c r="AJ696" s="67">
        <v>11.7914135619794</v>
      </c>
      <c r="AK696" s="66">
        <v>8.6037900000519599E-2</v>
      </c>
      <c r="AL696" s="66">
        <v>3.6068107696337399E-2</v>
      </c>
      <c r="AM696" s="67">
        <v>36.675994612975003</v>
      </c>
      <c r="AN696" s="11"/>
      <c r="AO696" s="69">
        <v>2.0656397611674E-2</v>
      </c>
      <c r="AP696" s="69">
        <v>-3.18402116317884E-2</v>
      </c>
      <c r="AQ696" s="69">
        <v>5.0407029724738102E-2</v>
      </c>
      <c r="AR696" s="69">
        <v>-9.0966097199270707E-2</v>
      </c>
      <c r="AS696" s="70">
        <v>7</v>
      </c>
      <c r="AT696" s="70">
        <v>5</v>
      </c>
      <c r="AU696" s="70">
        <v>7</v>
      </c>
      <c r="AV696" s="71">
        <v>5</v>
      </c>
      <c r="AW696" s="11"/>
      <c r="AX696" s="72">
        <v>9.1370220114476999E-2</v>
      </c>
      <c r="AY696" s="73">
        <v>0.111856473678017</v>
      </c>
      <c r="AZ696" s="73">
        <v>0.72056918338967102</v>
      </c>
      <c r="BA696" s="73">
        <v>0.15058363997854901</v>
      </c>
      <c r="BB696" s="64">
        <v>9.4125753759817608E-3</v>
      </c>
      <c r="BC696" s="74">
        <v>-18.518219503253899</v>
      </c>
      <c r="BD696" s="61">
        <v>43874</v>
      </c>
      <c r="BE696" s="61">
        <v>43913</v>
      </c>
      <c r="BF696" s="70"/>
      <c r="BG696" s="61"/>
      <c r="BH696" s="11"/>
    </row>
    <row r="697" spans="1:60" x14ac:dyDescent="0.3">
      <c r="A697" s="11"/>
      <c r="B697" s="56" t="s">
        <v>2296</v>
      </c>
      <c r="C697" s="56" t="s">
        <v>2204</v>
      </c>
      <c r="D697" s="56" t="s">
        <v>2188</v>
      </c>
      <c r="E697" s="57" t="s">
        <v>356</v>
      </c>
      <c r="F697" s="57" t="s">
        <v>339</v>
      </c>
      <c r="G697" s="58" t="s">
        <v>111</v>
      </c>
      <c r="H697" s="59" t="s">
        <v>178</v>
      </c>
      <c r="I697" s="60" t="s">
        <v>29</v>
      </c>
      <c r="J697" s="60" t="s">
        <v>2205</v>
      </c>
      <c r="K697" s="11"/>
      <c r="L697" s="61">
        <v>44021</v>
      </c>
      <c r="M697" s="62">
        <v>1109.8702000006999</v>
      </c>
      <c r="N697" s="63">
        <v>1109.8702000006999</v>
      </c>
      <c r="O697" s="63">
        <v>1170.1934999991199</v>
      </c>
      <c r="P697" s="64">
        <f t="shared" si="10"/>
        <v>0.94845014948513617</v>
      </c>
      <c r="Q697" s="61">
        <v>43874</v>
      </c>
      <c r="R697" s="65">
        <v>3728720.4939999999</v>
      </c>
      <c r="S697" s="65">
        <v>3022970.1982929702</v>
      </c>
      <c r="T697" s="11"/>
      <c r="U697" s="66">
        <v>-3.4573300099509699E-3</v>
      </c>
      <c r="V697" s="67">
        <v>3.31647775292367</v>
      </c>
      <c r="W697" s="66">
        <v>2.0295686852478002E-2</v>
      </c>
      <c r="X697" s="67">
        <v>4.3079472338868099</v>
      </c>
      <c r="Y697" s="66">
        <v>-2.99079397336754E-2</v>
      </c>
      <c r="Z697" s="67">
        <v>14.693143638855</v>
      </c>
      <c r="AA697" s="66">
        <v>3.72513027668901E-2</v>
      </c>
      <c r="AB697" s="67">
        <v>23.950318427989298</v>
      </c>
      <c r="AC697" s="66">
        <v>9.5576433390378995E-2</v>
      </c>
      <c r="AD697" s="67">
        <v>33.843608599272599</v>
      </c>
      <c r="AE697" s="66"/>
      <c r="AF697" s="68"/>
      <c r="AG697" s="66">
        <v>-9.8329142656439195E-4</v>
      </c>
      <c r="AH697" s="67">
        <v>-1.9398348785216499</v>
      </c>
      <c r="AI697" s="66">
        <v>-1.41070247127573E-2</v>
      </c>
      <c r="AJ697" s="67">
        <v>12.280040009689399</v>
      </c>
      <c r="AK697" s="66">
        <v>0.109870200000005</v>
      </c>
      <c r="AL697" s="66">
        <v>4.5848040739656398E-2</v>
      </c>
      <c r="AM697" s="67">
        <v>39.161119781609202</v>
      </c>
      <c r="AN697" s="11"/>
      <c r="AO697" s="69">
        <v>2.0682970965936E-2</v>
      </c>
      <c r="AP697" s="69">
        <v>-3.1814990847124101E-2</v>
      </c>
      <c r="AQ697" s="69">
        <v>5.1227567344540099E-2</v>
      </c>
      <c r="AR697" s="69">
        <v>-9.0234850951674203E-2</v>
      </c>
      <c r="AS697" s="70">
        <v>7</v>
      </c>
      <c r="AT697" s="70">
        <v>5</v>
      </c>
      <c r="AU697" s="70">
        <v>7</v>
      </c>
      <c r="AV697" s="71">
        <v>5</v>
      </c>
      <c r="AW697" s="11"/>
      <c r="AX697" s="72">
        <v>9.1381907048198596E-2</v>
      </c>
      <c r="AY697" s="73">
        <v>0.211468095359578</v>
      </c>
      <c r="AZ697" s="73">
        <v>0.75732717464688903</v>
      </c>
      <c r="BA697" s="73">
        <v>0.28567494429307799</v>
      </c>
      <c r="BB697" s="64">
        <v>9.4141283067074293E-3</v>
      </c>
      <c r="BC697" s="74">
        <v>-18.4357031550317</v>
      </c>
      <c r="BD697" s="61">
        <v>43874</v>
      </c>
      <c r="BE697" s="61">
        <v>43913</v>
      </c>
      <c r="BF697" s="70"/>
      <c r="BG697" s="61"/>
      <c r="BH697" s="11"/>
    </row>
    <row r="698" spans="1:60" x14ac:dyDescent="0.3">
      <c r="A698" s="11"/>
      <c r="B698" s="56" t="s">
        <v>2300</v>
      </c>
      <c r="C698" s="56" t="s">
        <v>2207</v>
      </c>
      <c r="D698" s="56" t="s">
        <v>2188</v>
      </c>
      <c r="E698" s="57" t="s">
        <v>360</v>
      </c>
      <c r="F698" s="57" t="s">
        <v>339</v>
      </c>
      <c r="G698" s="58" t="s">
        <v>111</v>
      </c>
      <c r="H698" s="59" t="s">
        <v>178</v>
      </c>
      <c r="I698" s="60" t="s">
        <v>29</v>
      </c>
      <c r="J698" s="60" t="s">
        <v>2208</v>
      </c>
      <c r="K698" s="11"/>
      <c r="L698" s="61">
        <v>44021</v>
      </c>
      <c r="M698" s="62">
        <v>1114.53470000066</v>
      </c>
      <c r="N698" s="63">
        <v>1114.53470000066</v>
      </c>
      <c r="O698" s="63">
        <v>1173.05470000021</v>
      </c>
      <c r="P698" s="64">
        <f t="shared" si="10"/>
        <v>0.95011315329153911</v>
      </c>
      <c r="Q698" s="61">
        <v>43874</v>
      </c>
      <c r="R698" s="65">
        <v>370764.40100000001</v>
      </c>
      <c r="S698" s="65">
        <v>306758.06800781202</v>
      </c>
      <c r="T698" s="11"/>
      <c r="U698" s="66">
        <v>-3.44638551996468E-3</v>
      </c>
      <c r="V698" s="67">
        <v>3.3175722019223</v>
      </c>
      <c r="W698" s="66">
        <v>2.06309381574101E-2</v>
      </c>
      <c r="X698" s="67">
        <v>4.3414723643800199</v>
      </c>
      <c r="Y698" s="66">
        <v>-2.7833876330987599E-2</v>
      </c>
      <c r="Z698" s="67">
        <v>14.900549979123801</v>
      </c>
      <c r="AA698" s="66">
        <v>4.1567481754100299E-2</v>
      </c>
      <c r="AB698" s="67">
        <v>24.381936326710299</v>
      </c>
      <c r="AC698" s="66">
        <v>0.10454508380833399</v>
      </c>
      <c r="AD698" s="67">
        <v>34.740473641082602</v>
      </c>
      <c r="AE698" s="66"/>
      <c r="AF698" s="68"/>
      <c r="AG698" s="66">
        <v>-8.8469824368075901E-4</v>
      </c>
      <c r="AH698" s="67">
        <v>-1.92997556023329</v>
      </c>
      <c r="AI698" s="66">
        <v>-1.19017581655498E-2</v>
      </c>
      <c r="AJ698" s="67">
        <v>12.5005666644138</v>
      </c>
      <c r="AK698" s="66">
        <v>0.11453470000022201</v>
      </c>
      <c r="AL698" s="66">
        <v>5.2504456549286302E-2</v>
      </c>
      <c r="AM698" s="67">
        <v>36.437997780914898</v>
      </c>
      <c r="AN698" s="11"/>
      <c r="AO698" s="69">
        <v>2.0694121985798099E-2</v>
      </c>
      <c r="AP698" s="69">
        <v>-3.1804429852854803E-2</v>
      </c>
      <c r="AQ698" s="69">
        <v>5.15731630348455E-2</v>
      </c>
      <c r="AR698" s="69">
        <v>-8.9797372208559004E-2</v>
      </c>
      <c r="AS698" s="70">
        <v>7</v>
      </c>
      <c r="AT698" s="70">
        <v>5</v>
      </c>
      <c r="AU698" s="70">
        <v>7</v>
      </c>
      <c r="AV698" s="71">
        <v>5</v>
      </c>
      <c r="AW698" s="11"/>
      <c r="AX698" s="72">
        <v>9.1347238893358704E-2</v>
      </c>
      <c r="AY698" s="73">
        <v>0.25534515106210198</v>
      </c>
      <c r="AZ698" s="73">
        <v>0.77336461050254002</v>
      </c>
      <c r="BA698" s="73">
        <v>0.34555992015384601</v>
      </c>
      <c r="BB698" s="64">
        <v>9.4108394036811708E-3</v>
      </c>
      <c r="BC698" s="74">
        <v>-18.389338536391701</v>
      </c>
      <c r="BD698" s="61">
        <v>43874</v>
      </c>
      <c r="BE698" s="61">
        <v>43913</v>
      </c>
      <c r="BF698" s="70"/>
      <c r="BG698" s="61"/>
      <c r="BH698" s="11"/>
    </row>
    <row r="699" spans="1:60" x14ac:dyDescent="0.3">
      <c r="A699" s="11"/>
      <c r="B699" s="56" t="s">
        <v>2303</v>
      </c>
      <c r="C699" s="56" t="s">
        <v>2210</v>
      </c>
      <c r="D699" s="56" t="s">
        <v>2188</v>
      </c>
      <c r="E699" s="57" t="s">
        <v>367</v>
      </c>
      <c r="F699" s="57" t="s">
        <v>339</v>
      </c>
      <c r="G699" s="58" t="s">
        <v>111</v>
      </c>
      <c r="H699" s="59" t="s">
        <v>178</v>
      </c>
      <c r="I699" s="60" t="s">
        <v>29</v>
      </c>
      <c r="J699" s="60" t="s">
        <v>1</v>
      </c>
      <c r="K699" s="11"/>
      <c r="L699" s="61">
        <v>44021</v>
      </c>
      <c r="M699" s="62">
        <v>1121.73589999974</v>
      </c>
      <c r="N699" s="63">
        <v>1121.73589999974</v>
      </c>
      <c r="O699" s="63">
        <v>1182.2301000002799</v>
      </c>
      <c r="P699" s="64">
        <f t="shared" si="10"/>
        <v>0.94883043495464581</v>
      </c>
      <c r="Q699" s="61">
        <v>43874</v>
      </c>
      <c r="R699" s="65">
        <v>530472.88699999999</v>
      </c>
      <c r="S699" s="65">
        <v>361906.32079785201</v>
      </c>
      <c r="T699" s="11"/>
      <c r="U699" s="66">
        <v>-3.4546156384749299E-3</v>
      </c>
      <c r="V699" s="67">
        <v>3.3167491900712802</v>
      </c>
      <c r="W699" s="66">
        <v>2.03793721320835E-2</v>
      </c>
      <c r="X699" s="67">
        <v>4.3163157618473598</v>
      </c>
      <c r="Y699" s="66">
        <v>-2.9425539888507001E-2</v>
      </c>
      <c r="Z699" s="67">
        <v>14.7413836233754</v>
      </c>
      <c r="AA699" s="66">
        <v>3.8289987323878401E-2</v>
      </c>
      <c r="AB699" s="67">
        <v>24.054186883673498</v>
      </c>
      <c r="AC699" s="66"/>
      <c r="AD699" s="67"/>
      <c r="AE699" s="66"/>
      <c r="AF699" s="68"/>
      <c r="AG699" s="66">
        <v>-9.5857526412146399E-4</v>
      </c>
      <c r="AH699" s="67">
        <v>-1.93736326227736</v>
      </c>
      <c r="AI699" s="66">
        <v>-1.35924145160971E-2</v>
      </c>
      <c r="AJ699" s="67">
        <v>12.331501029359099</v>
      </c>
      <c r="AK699" s="66">
        <v>0.121735900000203</v>
      </c>
      <c r="AL699" s="66">
        <v>7.0317831115971799E-2</v>
      </c>
      <c r="AM699" s="67">
        <v>33.550029275007503</v>
      </c>
      <c r="AN699" s="11"/>
      <c r="AO699" s="69">
        <v>2.0685710231191499E-2</v>
      </c>
      <c r="AP699" s="69">
        <v>-3.1812414654268699E-2</v>
      </c>
      <c r="AQ699" s="69">
        <v>5.1313748472239198E-2</v>
      </c>
      <c r="AR699" s="69">
        <v>-9.0159296375495607E-2</v>
      </c>
      <c r="AS699" s="70">
        <v>7</v>
      </c>
      <c r="AT699" s="70">
        <v>5</v>
      </c>
      <c r="AU699" s="70">
        <v>7</v>
      </c>
      <c r="AV699" s="71">
        <v>5</v>
      </c>
      <c r="AW699" s="11"/>
      <c r="AX699" s="72">
        <v>9.13836848824576E-2</v>
      </c>
      <c r="AY699" s="73">
        <v>0.22198935569645101</v>
      </c>
      <c r="AZ699" s="73">
        <v>0.76121150003291405</v>
      </c>
      <c r="BA699" s="73">
        <v>0.29999679439424698</v>
      </c>
      <c r="BB699" s="64">
        <v>9.4143464164790202E-3</v>
      </c>
      <c r="BC699" s="74">
        <v>-18.427140368061401</v>
      </c>
      <c r="BD699" s="61">
        <v>43874</v>
      </c>
      <c r="BE699" s="61">
        <v>43913</v>
      </c>
      <c r="BF699" s="70"/>
      <c r="BG699" s="61"/>
      <c r="BH699" s="11"/>
    </row>
    <row r="700" spans="1:60" x14ac:dyDescent="0.3">
      <c r="A700" s="11"/>
      <c r="B700" s="56" t="s">
        <v>2306</v>
      </c>
      <c r="C700" s="56" t="s">
        <v>2212</v>
      </c>
      <c r="D700" s="56" t="s">
        <v>2188</v>
      </c>
      <c r="E700" s="57" t="s">
        <v>371</v>
      </c>
      <c r="F700" s="57" t="s">
        <v>339</v>
      </c>
      <c r="G700" s="58" t="s">
        <v>111</v>
      </c>
      <c r="H700" s="59" t="s">
        <v>178</v>
      </c>
      <c r="I700" s="60" t="s">
        <v>29</v>
      </c>
      <c r="J700" s="60" t="s">
        <v>1</v>
      </c>
      <c r="K700" s="11"/>
      <c r="L700" s="61">
        <v>44021</v>
      </c>
      <c r="M700" s="62">
        <v>1101.6195999998599</v>
      </c>
      <c r="N700" s="63">
        <v>1101.6195999998599</v>
      </c>
      <c r="O700" s="63">
        <v>1160.0943</v>
      </c>
      <c r="P700" s="64">
        <f t="shared" si="10"/>
        <v>0.94959487345111515</v>
      </c>
      <c r="Q700" s="61">
        <v>43874</v>
      </c>
      <c r="R700" s="65">
        <v>294374.70299999998</v>
      </c>
      <c r="S700" s="65">
        <v>117037.79613745101</v>
      </c>
      <c r="T700" s="11"/>
      <c r="U700" s="66">
        <v>-3.4491480437281999E-3</v>
      </c>
      <c r="V700" s="67">
        <v>3.31729594954595</v>
      </c>
      <c r="W700" s="66">
        <v>2.0547131745843199E-2</v>
      </c>
      <c r="X700" s="67">
        <v>4.3330917232233297</v>
      </c>
      <c r="Y700" s="66">
        <v>-2.84575900968775E-2</v>
      </c>
      <c r="Z700" s="67">
        <v>14.838178602541999</v>
      </c>
      <c r="AA700" s="66">
        <v>4.0374422354943797E-2</v>
      </c>
      <c r="AB700" s="67">
        <v>24.262630386801899</v>
      </c>
      <c r="AC700" s="66"/>
      <c r="AD700" s="67"/>
      <c r="AE700" s="66"/>
      <c r="AF700" s="68"/>
      <c r="AG700" s="66">
        <v>-9.09377581592707E-4</v>
      </c>
      <c r="AH700" s="67">
        <v>-1.9324434940244799</v>
      </c>
      <c r="AI700" s="66">
        <v>-1.2559878626234399E-2</v>
      </c>
      <c r="AJ700" s="67">
        <v>12.434754618341699</v>
      </c>
      <c r="AK700" s="66">
        <v>0.101619600000122</v>
      </c>
      <c r="AL700" s="66">
        <v>4.9987076637989999E-2</v>
      </c>
      <c r="AM700" s="67">
        <v>34.001228343811803</v>
      </c>
      <c r="AN700" s="11"/>
      <c r="AO700" s="69">
        <v>2.06913644942688E-2</v>
      </c>
      <c r="AP700" s="69">
        <v>-3.1807110630325E-2</v>
      </c>
      <c r="AQ700" s="69">
        <v>5.1486801416103803E-2</v>
      </c>
      <c r="AR700" s="69">
        <v>-9.0005184032634106E-2</v>
      </c>
      <c r="AS700" s="70">
        <v>7</v>
      </c>
      <c r="AT700" s="70">
        <v>5</v>
      </c>
      <c r="AU700" s="70">
        <v>7</v>
      </c>
      <c r="AV700" s="71">
        <v>5</v>
      </c>
      <c r="AW700" s="11"/>
      <c r="AX700" s="72">
        <v>9.1386241956352005E-2</v>
      </c>
      <c r="AY700" s="73">
        <v>0.24310020553412001</v>
      </c>
      <c r="AZ700" s="73">
        <v>0.76900213412955098</v>
      </c>
      <c r="BA700" s="73">
        <v>0.32876674562703601</v>
      </c>
      <c r="BB700" s="64">
        <v>9.4146836658001096E-3</v>
      </c>
      <c r="BC700" s="74">
        <v>-18.409736174013201</v>
      </c>
      <c r="BD700" s="61">
        <v>43874</v>
      </c>
      <c r="BE700" s="61">
        <v>43913</v>
      </c>
      <c r="BF700" s="70"/>
      <c r="BG700" s="61"/>
      <c r="BH700" s="11"/>
    </row>
    <row r="701" spans="1:60" x14ac:dyDescent="0.3">
      <c r="A701" s="11"/>
      <c r="B701" s="56" t="s">
        <v>2309</v>
      </c>
      <c r="C701" s="56" t="s">
        <v>2214</v>
      </c>
      <c r="D701" s="56" t="s">
        <v>2188</v>
      </c>
      <c r="E701" s="57" t="s">
        <v>375</v>
      </c>
      <c r="F701" s="57" t="s">
        <v>339</v>
      </c>
      <c r="G701" s="58" t="s">
        <v>111</v>
      </c>
      <c r="H701" s="59" t="s">
        <v>178</v>
      </c>
      <c r="I701" s="60" t="s">
        <v>29</v>
      </c>
      <c r="J701" s="60" t="s">
        <v>1</v>
      </c>
      <c r="K701" s="11"/>
      <c r="L701" s="61">
        <v>44021</v>
      </c>
      <c r="M701" s="62">
        <v>1105.8953000009101</v>
      </c>
      <c r="N701" s="63">
        <v>1105.8953000009101</v>
      </c>
      <c r="O701" s="63">
        <v>1164.1017000004599</v>
      </c>
      <c r="P701" s="64">
        <f t="shared" si="10"/>
        <v>0.94999887037401731</v>
      </c>
      <c r="Q701" s="61">
        <v>43874</v>
      </c>
      <c r="R701" s="65">
        <v>734534.58100000001</v>
      </c>
      <c r="S701" s="65">
        <v>361807.366755859</v>
      </c>
      <c r="T701" s="11"/>
      <c r="U701" s="66">
        <v>-3.44645527184184E-3</v>
      </c>
      <c r="V701" s="67">
        <v>3.3175652267345899</v>
      </c>
      <c r="W701" s="66">
        <v>2.0630877894291199E-2</v>
      </c>
      <c r="X701" s="67">
        <v>4.3414663380681304</v>
      </c>
      <c r="Y701" s="66">
        <v>-2.7950732301178501E-2</v>
      </c>
      <c r="Z701" s="67">
        <v>14.888864382111899</v>
      </c>
      <c r="AA701" s="66">
        <v>4.1442310030106497E-2</v>
      </c>
      <c r="AB701" s="67">
        <v>24.3694191543036</v>
      </c>
      <c r="AC701" s="66">
        <v>0.104412515756849</v>
      </c>
      <c r="AD701" s="67">
        <v>34.727216835948603</v>
      </c>
      <c r="AE701" s="66"/>
      <c r="AF701" s="68"/>
      <c r="AG701" s="66">
        <v>-8.8474340282118603E-4</v>
      </c>
      <c r="AH701" s="67">
        <v>-1.92998007614733</v>
      </c>
      <c r="AI701" s="66">
        <v>-1.20205422699655E-2</v>
      </c>
      <c r="AJ701" s="67">
        <v>12.4886882539722</v>
      </c>
      <c r="AK701" s="66">
        <v>0.105895300001139</v>
      </c>
      <c r="AL701" s="66">
        <v>4.7374663905429798E-2</v>
      </c>
      <c r="AM701" s="67">
        <v>38.048915220133502</v>
      </c>
      <c r="AN701" s="11"/>
      <c r="AO701" s="69">
        <v>2.0694153272415899E-2</v>
      </c>
      <c r="AP701" s="69">
        <v>-3.1804453836230102E-2</v>
      </c>
      <c r="AQ701" s="69">
        <v>5.1573441864093197E-2</v>
      </c>
      <c r="AR701" s="69">
        <v>-8.9907180034933906E-2</v>
      </c>
      <c r="AS701" s="70">
        <v>7</v>
      </c>
      <c r="AT701" s="70">
        <v>5</v>
      </c>
      <c r="AU701" s="70">
        <v>7</v>
      </c>
      <c r="AV701" s="71">
        <v>5</v>
      </c>
      <c r="AW701" s="11"/>
      <c r="AX701" s="72">
        <v>9.1381206281512306E-2</v>
      </c>
      <c r="AY701" s="73">
        <v>0.25394437489194399</v>
      </c>
      <c r="AZ701" s="73">
        <v>0.77297845253360697</v>
      </c>
      <c r="BA701" s="73">
        <v>0.343575026179678</v>
      </c>
      <c r="BB701" s="64">
        <v>9.4142236560037403E-3</v>
      </c>
      <c r="BC701" s="74">
        <v>-18.399191410833701</v>
      </c>
      <c r="BD701" s="61">
        <v>43874</v>
      </c>
      <c r="BE701" s="61">
        <v>43913</v>
      </c>
      <c r="BF701" s="70"/>
      <c r="BG701" s="61"/>
      <c r="BH701" s="11"/>
    </row>
    <row r="702" spans="1:60" x14ac:dyDescent="0.3">
      <c r="A702" s="11"/>
      <c r="B702" s="56" t="s">
        <v>2312</v>
      </c>
      <c r="C702" s="56" t="s">
        <v>2216</v>
      </c>
      <c r="D702" s="56" t="s">
        <v>2188</v>
      </c>
      <c r="E702" s="57" t="s">
        <v>379</v>
      </c>
      <c r="F702" s="57" t="s">
        <v>339</v>
      </c>
      <c r="G702" s="58" t="s">
        <v>111</v>
      </c>
      <c r="H702" s="59" t="s">
        <v>178</v>
      </c>
      <c r="I702" s="60" t="s">
        <v>29</v>
      </c>
      <c r="J702" s="60" t="s">
        <v>1</v>
      </c>
      <c r="K702" s="11"/>
      <c r="L702" s="61">
        <v>44021</v>
      </c>
      <c r="M702" s="62">
        <v>1126.26750000007</v>
      </c>
      <c r="N702" s="63">
        <v>1126.26750000007</v>
      </c>
      <c r="O702" s="63">
        <v>1184.84640000015</v>
      </c>
      <c r="P702" s="64">
        <f t="shared" si="10"/>
        <v>0.95055992067826467</v>
      </c>
      <c r="Q702" s="61">
        <v>43874</v>
      </c>
      <c r="R702" s="65">
        <v>1744400.628</v>
      </c>
      <c r="S702" s="65">
        <v>1161341.6462832</v>
      </c>
      <c r="T702" s="11"/>
      <c r="U702" s="66">
        <v>-3.4423508432155402E-3</v>
      </c>
      <c r="V702" s="67">
        <v>3.31797566959722</v>
      </c>
      <c r="W702" s="66">
        <v>2.07567721008672E-2</v>
      </c>
      <c r="X702" s="67">
        <v>4.3540557587257398</v>
      </c>
      <c r="Y702" s="66">
        <v>-2.7237026415605201E-2</v>
      </c>
      <c r="Z702" s="67">
        <v>14.960234970669299</v>
      </c>
      <c r="AA702" s="66">
        <v>4.29949887002294E-2</v>
      </c>
      <c r="AB702" s="67">
        <v>24.5246870213305</v>
      </c>
      <c r="AC702" s="66">
        <v>0.10771918532918801</v>
      </c>
      <c r="AD702" s="67">
        <v>35.057883793138899</v>
      </c>
      <c r="AE702" s="66"/>
      <c r="AF702" s="68"/>
      <c r="AG702" s="66">
        <v>-8.4792427605861998E-4</v>
      </c>
      <c r="AH702" s="67">
        <v>-1.9262981634710701</v>
      </c>
      <c r="AI702" s="66">
        <v>-1.1258528723374199E-2</v>
      </c>
      <c r="AJ702" s="67">
        <v>12.564889608620399</v>
      </c>
      <c r="AK702" s="66">
        <v>0.12626749999981299</v>
      </c>
      <c r="AL702" s="66">
        <v>5.2649245355496498E-2</v>
      </c>
      <c r="AM702" s="67">
        <v>41.018837794195903</v>
      </c>
      <c r="AN702" s="11"/>
      <c r="AO702" s="69">
        <v>2.0698271238870799E-2</v>
      </c>
      <c r="AP702" s="69">
        <v>-3.1800444618966098E-2</v>
      </c>
      <c r="AQ702" s="69">
        <v>5.1702836737604202E-2</v>
      </c>
      <c r="AR702" s="69">
        <v>-8.9803410743188594E-2</v>
      </c>
      <c r="AS702" s="70">
        <v>7</v>
      </c>
      <c r="AT702" s="70">
        <v>5</v>
      </c>
      <c r="AU702" s="70">
        <v>7</v>
      </c>
      <c r="AV702" s="71">
        <v>5</v>
      </c>
      <c r="AW702" s="11"/>
      <c r="AX702" s="72">
        <v>9.1386741501046406E-2</v>
      </c>
      <c r="AY702" s="73">
        <v>0.26965179064609401</v>
      </c>
      <c r="AZ702" s="73">
        <v>0.77878875522674196</v>
      </c>
      <c r="BA702" s="73">
        <v>0.36501662841101301</v>
      </c>
      <c r="BB702" s="64">
        <v>9.4148371101346103E-3</v>
      </c>
      <c r="BC702" s="74">
        <v>-18.387185039377101</v>
      </c>
      <c r="BD702" s="61">
        <v>43874</v>
      </c>
      <c r="BE702" s="61">
        <v>43913</v>
      </c>
      <c r="BF702" s="70"/>
      <c r="BG702" s="61"/>
      <c r="BH702" s="11"/>
    </row>
    <row r="703" spans="1:60" x14ac:dyDescent="0.3">
      <c r="A703" s="11"/>
      <c r="B703" s="56" t="s">
        <v>2316</v>
      </c>
      <c r="C703" s="56" t="s">
        <v>2218</v>
      </c>
      <c r="D703" s="56" t="s">
        <v>2219</v>
      </c>
      <c r="E703" s="57" t="s">
        <v>34</v>
      </c>
      <c r="F703" s="57" t="s">
        <v>339</v>
      </c>
      <c r="G703" s="58" t="s">
        <v>111</v>
      </c>
      <c r="H703" s="59" t="s">
        <v>169</v>
      </c>
      <c r="I703" s="60" t="s">
        <v>29</v>
      </c>
      <c r="J703" s="60" t="s">
        <v>2220</v>
      </c>
      <c r="K703" s="11"/>
      <c r="L703" s="61">
        <v>44021</v>
      </c>
      <c r="M703" s="62">
        <v>1067.72079999931</v>
      </c>
      <c r="N703" s="63">
        <v>1067.72079999931</v>
      </c>
      <c r="O703" s="63">
        <v>1109.1344000008</v>
      </c>
      <c r="P703" s="64">
        <f t="shared" si="10"/>
        <v>0.96266133301657564</v>
      </c>
      <c r="Q703" s="61">
        <v>43874</v>
      </c>
      <c r="R703" s="65">
        <v>132470.552</v>
      </c>
      <c r="S703" s="65">
        <v>112319.215458008</v>
      </c>
      <c r="T703" s="11"/>
      <c r="U703" s="66">
        <v>-2.97867973677057E-3</v>
      </c>
      <c r="V703" s="67">
        <v>3.3643427802417101</v>
      </c>
      <c r="W703" s="66">
        <v>1.24374623192125E-2</v>
      </c>
      <c r="X703" s="67">
        <v>3.52212478055662</v>
      </c>
      <c r="Y703" s="66">
        <v>-2.2750961487872701E-2</v>
      </c>
      <c r="Z703" s="67">
        <v>15.4088414634316</v>
      </c>
      <c r="AA703" s="66">
        <v>9.9986690638616E-3</v>
      </c>
      <c r="AB703" s="67">
        <v>21.225055057671899</v>
      </c>
      <c r="AC703" s="66">
        <v>5.7963834333349999E-2</v>
      </c>
      <c r="AD703" s="67">
        <v>30.082348693569699</v>
      </c>
      <c r="AE703" s="66"/>
      <c r="AF703" s="68"/>
      <c r="AG703" s="66">
        <v>4.1385613076272399E-4</v>
      </c>
      <c r="AH703" s="67">
        <v>-1.8001201227889401</v>
      </c>
      <c r="AI703" s="66">
        <v>-1.42192661587615E-2</v>
      </c>
      <c r="AJ703" s="67">
        <v>12.268815865085299</v>
      </c>
      <c r="AK703" s="66">
        <v>6.77207999997336E-2</v>
      </c>
      <c r="AL703" s="66">
        <v>2.8529933599202199E-2</v>
      </c>
      <c r="AM703" s="67">
        <v>34.844284612918301</v>
      </c>
      <c r="AN703" s="11"/>
      <c r="AO703" s="69">
        <v>1.22046868309553E-2</v>
      </c>
      <c r="AP703" s="69">
        <v>-2.3253452834069301E-2</v>
      </c>
      <c r="AQ703" s="69">
        <v>3.86239940871747E-2</v>
      </c>
      <c r="AR703" s="69">
        <v>-6.7463474500982598E-2</v>
      </c>
      <c r="AS703" s="70">
        <v>9</v>
      </c>
      <c r="AT703" s="70">
        <v>3</v>
      </c>
      <c r="AU703" s="70">
        <v>7</v>
      </c>
      <c r="AV703" s="71">
        <v>5</v>
      </c>
      <c r="AW703" s="11"/>
      <c r="AX703" s="72">
        <v>6.5963327107237998E-2</v>
      </c>
      <c r="AY703" s="73">
        <v>-0.169586650963993</v>
      </c>
      <c r="AZ703" s="73">
        <v>0.61839870114090401</v>
      </c>
      <c r="BA703" s="73">
        <v>-0.21530530687459801</v>
      </c>
      <c r="BB703" s="64">
        <v>6.7898147657069804E-3</v>
      </c>
      <c r="BC703" s="74">
        <v>-13.7945500563947</v>
      </c>
      <c r="BD703" s="61">
        <v>43874</v>
      </c>
      <c r="BE703" s="61">
        <v>43913</v>
      </c>
      <c r="BF703" s="70"/>
      <c r="BG703" s="61"/>
      <c r="BH703" s="11"/>
    </row>
    <row r="704" spans="1:60" x14ac:dyDescent="0.3">
      <c r="A704" s="11"/>
      <c r="B704" s="56" t="s">
        <v>2318</v>
      </c>
      <c r="C704" s="56" t="s">
        <v>2222</v>
      </c>
      <c r="D704" s="56" t="s">
        <v>2219</v>
      </c>
      <c r="E704" s="57" t="s">
        <v>41</v>
      </c>
      <c r="F704" s="57" t="s">
        <v>339</v>
      </c>
      <c r="G704" s="58" t="s">
        <v>111</v>
      </c>
      <c r="H704" s="59" t="s">
        <v>169</v>
      </c>
      <c r="I704" s="60" t="s">
        <v>29</v>
      </c>
      <c r="J704" s="60" t="s">
        <v>1</v>
      </c>
      <c r="K704" s="11"/>
      <c r="L704" s="61">
        <v>44021</v>
      </c>
      <c r="M704" s="62">
        <v>1091.46949999966</v>
      </c>
      <c r="N704" s="63">
        <v>1091.46949999966</v>
      </c>
      <c r="O704" s="63">
        <v>1128.7094999998801</v>
      </c>
      <c r="P704" s="64">
        <f t="shared" si="10"/>
        <v>0.96700656812029662</v>
      </c>
      <c r="Q704" s="61">
        <v>43874</v>
      </c>
      <c r="R704" s="65">
        <v>3790023.4569999999</v>
      </c>
      <c r="S704" s="65">
        <v>3702329.8086875002</v>
      </c>
      <c r="T704" s="11"/>
      <c r="U704" s="66">
        <v>-2.9482133377314299E-3</v>
      </c>
      <c r="V704" s="67">
        <v>3.36738942014563</v>
      </c>
      <c r="W704" s="66">
        <v>1.33681994957442E-2</v>
      </c>
      <c r="X704" s="67">
        <v>3.6151984982097898</v>
      </c>
      <c r="Y704" s="66">
        <v>-1.7286516748754401E-2</v>
      </c>
      <c r="Z704" s="67">
        <v>15.9552859373507</v>
      </c>
      <c r="AA704" s="66">
        <v>1.92827728169505E-2</v>
      </c>
      <c r="AB704" s="67">
        <v>22.153465432988</v>
      </c>
      <c r="AC704" s="66">
        <v>8.2157319831894698E-2</v>
      </c>
      <c r="AD704" s="67">
        <v>32.501697243424097</v>
      </c>
      <c r="AE704" s="66"/>
      <c r="AF704" s="68"/>
      <c r="AG704" s="66">
        <v>6.8963791090936898E-4</v>
      </c>
      <c r="AH704" s="67">
        <v>-1.7725419447742801</v>
      </c>
      <c r="AI704" s="66">
        <v>-8.4338622355062398E-3</v>
      </c>
      <c r="AJ704" s="67">
        <v>12.847356257407201</v>
      </c>
      <c r="AK704" s="66">
        <v>9.1469499999220702E-2</v>
      </c>
      <c r="AL704" s="66">
        <v>3.93832153549738E-2</v>
      </c>
      <c r="AM704" s="67">
        <v>38.345290747296502</v>
      </c>
      <c r="AN704" s="11"/>
      <c r="AO704" s="69">
        <v>1.2235661775776001E-2</v>
      </c>
      <c r="AP704" s="69">
        <v>-2.3223583960316301E-2</v>
      </c>
      <c r="AQ704" s="69">
        <v>3.9578918114784797E-2</v>
      </c>
      <c r="AR704" s="69">
        <v>-6.6577309199638002E-2</v>
      </c>
      <c r="AS704" s="70">
        <v>9</v>
      </c>
      <c r="AT704" s="70">
        <v>3</v>
      </c>
      <c r="AU704" s="70">
        <v>7</v>
      </c>
      <c r="AV704" s="71">
        <v>5</v>
      </c>
      <c r="AW704" s="11"/>
      <c r="AX704" s="72">
        <v>6.5978445794826299E-2</v>
      </c>
      <c r="AY704" s="73">
        <v>-4.0246221837151097E-2</v>
      </c>
      <c r="AZ704" s="73">
        <v>0.65170854807911405</v>
      </c>
      <c r="BA704" s="73">
        <v>-5.1304073473659201E-2</v>
      </c>
      <c r="BB704" s="64">
        <v>6.7916195990437699E-3</v>
      </c>
      <c r="BC704" s="74">
        <v>-13.691485718896701</v>
      </c>
      <c r="BD704" s="61">
        <v>43874</v>
      </c>
      <c r="BE704" s="61">
        <v>43913</v>
      </c>
      <c r="BF704" s="70"/>
      <c r="BG704" s="61"/>
      <c r="BH704" s="11"/>
    </row>
    <row r="705" spans="1:60" x14ac:dyDescent="0.3">
      <c r="A705" s="11"/>
      <c r="B705" s="56" t="s">
        <v>2320</v>
      </c>
      <c r="C705" s="56" t="s">
        <v>2224</v>
      </c>
      <c r="D705" s="56" t="s">
        <v>2219</v>
      </c>
      <c r="E705" s="57" t="s">
        <v>248</v>
      </c>
      <c r="F705" s="57" t="s">
        <v>339</v>
      </c>
      <c r="G705" s="58" t="s">
        <v>111</v>
      </c>
      <c r="H705" s="59" t="s">
        <v>169</v>
      </c>
      <c r="I705" s="60" t="s">
        <v>29</v>
      </c>
      <c r="J705" s="60" t="s">
        <v>2225</v>
      </c>
      <c r="K705" s="11"/>
      <c r="L705" s="61">
        <v>44021</v>
      </c>
      <c r="M705" s="62">
        <v>1104.3443999998301</v>
      </c>
      <c r="N705" s="63">
        <v>1104.3443999998301</v>
      </c>
      <c r="O705" s="63">
        <v>1140.4151000008001</v>
      </c>
      <c r="P705" s="64">
        <f t="shared" si="10"/>
        <v>0.96837055209024792</v>
      </c>
      <c r="Q705" s="61">
        <v>43874</v>
      </c>
      <c r="R705" s="65">
        <v>14024382.207</v>
      </c>
      <c r="S705" s="65">
        <v>12259078.769578099</v>
      </c>
      <c r="T705" s="11"/>
      <c r="U705" s="66">
        <v>-2.9386081168922798E-3</v>
      </c>
      <c r="V705" s="67">
        <v>3.36834994222954</v>
      </c>
      <c r="W705" s="66">
        <v>1.3659669119078901E-2</v>
      </c>
      <c r="X705" s="67">
        <v>3.6443454605432599</v>
      </c>
      <c r="Y705" s="66">
        <v>-1.55697391719514E-2</v>
      </c>
      <c r="Z705" s="67">
        <v>16.126963695016499</v>
      </c>
      <c r="AA705" s="66">
        <v>2.28667236860929E-2</v>
      </c>
      <c r="AB705" s="67">
        <v>22.511860519909501</v>
      </c>
      <c r="AC705" s="66">
        <v>8.9769173215317993E-2</v>
      </c>
      <c r="AD705" s="67">
        <v>33.262882581795601</v>
      </c>
      <c r="AE705" s="66"/>
      <c r="AF705" s="68"/>
      <c r="AG705" s="66">
        <v>7.7608456012967497E-4</v>
      </c>
      <c r="AH705" s="67">
        <v>-1.7638972798522401</v>
      </c>
      <c r="AI705" s="66">
        <v>-6.6159077377960802E-3</v>
      </c>
      <c r="AJ705" s="67">
        <v>13.0291517071892</v>
      </c>
      <c r="AK705" s="66">
        <v>0.1043444000007</v>
      </c>
      <c r="AL705" s="66">
        <v>4.4222339201951399E-2</v>
      </c>
      <c r="AM705" s="67">
        <v>39.752897950180298</v>
      </c>
      <c r="AN705" s="11"/>
      <c r="AO705" s="69">
        <v>1.2245380312379E-2</v>
      </c>
      <c r="AP705" s="69">
        <v>-2.3214178944726899E-2</v>
      </c>
      <c r="AQ705" s="69">
        <v>3.9877960150988698E-2</v>
      </c>
      <c r="AR705" s="69">
        <v>-6.6299576262317694E-2</v>
      </c>
      <c r="AS705" s="70">
        <v>9</v>
      </c>
      <c r="AT705" s="70">
        <v>3</v>
      </c>
      <c r="AU705" s="70">
        <v>7</v>
      </c>
      <c r="AV705" s="71">
        <v>5</v>
      </c>
      <c r="AW705" s="11"/>
      <c r="AX705" s="72">
        <v>6.5984314037123099E-2</v>
      </c>
      <c r="AY705" s="73">
        <v>9.8175714004611302E-3</v>
      </c>
      <c r="AZ705" s="73">
        <v>0.664559986375025</v>
      </c>
      <c r="BA705" s="73">
        <v>1.25338043538363E-2</v>
      </c>
      <c r="BB705" s="64">
        <v>6.7923094112848003E-3</v>
      </c>
      <c r="BC705" s="74">
        <v>-13.6591755055706</v>
      </c>
      <c r="BD705" s="61">
        <v>43874</v>
      </c>
      <c r="BE705" s="61">
        <v>43913</v>
      </c>
      <c r="BF705" s="70"/>
      <c r="BG705" s="61"/>
      <c r="BH705" s="11"/>
    </row>
    <row r="706" spans="1:60" x14ac:dyDescent="0.3">
      <c r="A706" s="11"/>
      <c r="B706" s="56" t="s">
        <v>2323</v>
      </c>
      <c r="C706" s="56" t="s">
        <v>2227</v>
      </c>
      <c r="D706" s="56" t="s">
        <v>2219</v>
      </c>
      <c r="E706" s="57" t="s">
        <v>79</v>
      </c>
      <c r="F706" s="57" t="s">
        <v>339</v>
      </c>
      <c r="G706" s="58" t="s">
        <v>111</v>
      </c>
      <c r="H706" s="59" t="s">
        <v>169</v>
      </c>
      <c r="I706" s="60" t="s">
        <v>29</v>
      </c>
      <c r="J706" s="60" t="s">
        <v>2228</v>
      </c>
      <c r="K706" s="11"/>
      <c r="L706" s="61">
        <v>44021</v>
      </c>
      <c r="M706" s="62">
        <v>1064.44930000044</v>
      </c>
      <c r="N706" s="63">
        <v>1064.44930000044</v>
      </c>
      <c r="O706" s="63">
        <v>1105.4306000005499</v>
      </c>
      <c r="P706" s="64">
        <f t="shared" si="10"/>
        <v>0.96292729729022375</v>
      </c>
      <c r="Q706" s="61">
        <v>43874</v>
      </c>
      <c r="R706" s="65">
        <v>561482.58700000006</v>
      </c>
      <c r="S706" s="65">
        <v>461579.29458789103</v>
      </c>
      <c r="T706" s="11"/>
      <c r="U706" s="66">
        <v>-2.9768809808956602E-3</v>
      </c>
      <c r="V706" s="67">
        <v>3.3645226558292101</v>
      </c>
      <c r="W706" s="66">
        <v>1.2494270265960899E-2</v>
      </c>
      <c r="X706" s="67">
        <v>3.5278055752314699</v>
      </c>
      <c r="Y706" s="66">
        <v>-2.2417058307837599E-2</v>
      </c>
      <c r="Z706" s="67">
        <v>15.442231781446001</v>
      </c>
      <c r="AA706" s="66">
        <v>1.0609675884552401E-2</v>
      </c>
      <c r="AB706" s="67">
        <v>21.286155739740899</v>
      </c>
      <c r="AC706" s="66">
        <v>6.1742070069158203E-2</v>
      </c>
      <c r="AD706" s="67">
        <v>30.460172267164999</v>
      </c>
      <c r="AE706" s="66"/>
      <c r="AF706" s="68"/>
      <c r="AG706" s="66">
        <v>4.3073672532045699E-4</v>
      </c>
      <c r="AH706" s="67">
        <v>-1.7984320633331701</v>
      </c>
      <c r="AI706" s="66">
        <v>-1.3865918657757E-2</v>
      </c>
      <c r="AJ706" s="67">
        <v>12.3041506151931</v>
      </c>
      <c r="AK706" s="66">
        <v>6.4449299999978393E-2</v>
      </c>
      <c r="AL706" s="66">
        <v>2.9246080595839899E-2</v>
      </c>
      <c r="AM706" s="67">
        <v>33.097143832768801</v>
      </c>
      <c r="AN706" s="11"/>
      <c r="AO706" s="69">
        <v>1.22066078838543E-2</v>
      </c>
      <c r="AP706" s="69">
        <v>-2.32516788846624E-2</v>
      </c>
      <c r="AQ706" s="69">
        <v>3.8682240145135403E-2</v>
      </c>
      <c r="AR706" s="69">
        <v>-6.7408068277509295E-2</v>
      </c>
      <c r="AS706" s="70">
        <v>9</v>
      </c>
      <c r="AT706" s="70">
        <v>3</v>
      </c>
      <c r="AU706" s="70">
        <v>7</v>
      </c>
      <c r="AV706" s="71">
        <v>5</v>
      </c>
      <c r="AW706" s="11"/>
      <c r="AX706" s="72">
        <v>6.5964274626312505E-2</v>
      </c>
      <c r="AY706" s="73">
        <v>-0.16107212786300801</v>
      </c>
      <c r="AZ706" s="73">
        <v>0.62058676004471602</v>
      </c>
      <c r="BA706" s="73">
        <v>-0.204551040411388</v>
      </c>
      <c r="BB706" s="64">
        <v>6.7899300029603199E-3</v>
      </c>
      <c r="BC706" s="74">
        <v>-13.7881563981064</v>
      </c>
      <c r="BD706" s="61">
        <v>43874</v>
      </c>
      <c r="BE706" s="61">
        <v>43913</v>
      </c>
      <c r="BF706" s="70"/>
      <c r="BG706" s="61"/>
      <c r="BH706" s="11"/>
    </row>
    <row r="707" spans="1:60" x14ac:dyDescent="0.3">
      <c r="A707" s="11"/>
      <c r="B707" s="56" t="s">
        <v>2326</v>
      </c>
      <c r="C707" s="56" t="s">
        <v>2230</v>
      </c>
      <c r="D707" s="56" t="s">
        <v>2219</v>
      </c>
      <c r="E707" s="57" t="s">
        <v>1364</v>
      </c>
      <c r="F707" s="57" t="s">
        <v>339</v>
      </c>
      <c r="G707" s="58" t="s">
        <v>111</v>
      </c>
      <c r="H707" s="59" t="s">
        <v>169</v>
      </c>
      <c r="I707" s="60" t="s">
        <v>29</v>
      </c>
      <c r="J707" s="60" t="s">
        <v>1</v>
      </c>
      <c r="K707" s="11"/>
      <c r="L707" s="61">
        <v>44021</v>
      </c>
      <c r="M707" s="62">
        <v>1082.6676000002799</v>
      </c>
      <c r="N707" s="63">
        <v>1082.6676000002799</v>
      </c>
      <c r="O707" s="63">
        <v>1115.3313999995601</v>
      </c>
      <c r="P707" s="64">
        <f t="shared" si="10"/>
        <v>0.97071381653982569</v>
      </c>
      <c r="Q707" s="61">
        <v>43874</v>
      </c>
      <c r="R707" s="65">
        <v>1130080.8189999999</v>
      </c>
      <c r="S707" s="65">
        <v>796915.10025585897</v>
      </c>
      <c r="T707" s="11"/>
      <c r="U707" s="66">
        <v>-2.92225185512507E-3</v>
      </c>
      <c r="V707" s="67">
        <v>3.3699855684062601</v>
      </c>
      <c r="W707" s="66">
        <v>1.4159882915919301E-2</v>
      </c>
      <c r="X707" s="67">
        <v>3.6943668402273002</v>
      </c>
      <c r="Y707" s="66">
        <v>-1.26202706805998E-2</v>
      </c>
      <c r="Z707" s="67">
        <v>16.421910544158902</v>
      </c>
      <c r="AA707" s="66">
        <v>2.9039612223641601E-2</v>
      </c>
      <c r="AB707" s="67">
        <v>23.129149373649899</v>
      </c>
      <c r="AC707" s="66"/>
      <c r="AD707" s="67"/>
      <c r="AE707" s="66"/>
      <c r="AF707" s="68"/>
      <c r="AG707" s="66">
        <v>9.2412829144450403E-4</v>
      </c>
      <c r="AH707" s="67">
        <v>-1.7490929067207599</v>
      </c>
      <c r="AI707" s="66">
        <v>-3.4921617570944398E-3</v>
      </c>
      <c r="AJ707" s="67">
        <v>13.3415263052593</v>
      </c>
      <c r="AK707" s="66">
        <v>9.1164497946010697E-2</v>
      </c>
      <c r="AL707" s="66">
        <v>4.8631160339937203E-2</v>
      </c>
      <c r="AM707" s="67">
        <v>33.014509201457301</v>
      </c>
      <c r="AN707" s="11"/>
      <c r="AO707" s="69">
        <v>1.22620541587821E-2</v>
      </c>
      <c r="AP707" s="69">
        <v>-2.31981072302005E-2</v>
      </c>
      <c r="AQ707" s="69">
        <v>4.03911949852045E-2</v>
      </c>
      <c r="AR707" s="69">
        <v>-6.5823888608065304E-2</v>
      </c>
      <c r="AS707" s="70">
        <v>9</v>
      </c>
      <c r="AT707" s="70">
        <v>3</v>
      </c>
      <c r="AU707" s="70">
        <v>7</v>
      </c>
      <c r="AV707" s="71">
        <v>5</v>
      </c>
      <c r="AW707" s="11"/>
      <c r="AX707" s="72">
        <v>6.5995323085007801E-2</v>
      </c>
      <c r="AY707" s="73">
        <v>9.6014971579961597E-2</v>
      </c>
      <c r="AZ707" s="73">
        <v>0.68668946282559795</v>
      </c>
      <c r="BA707" s="73">
        <v>0.122895119828399</v>
      </c>
      <c r="BB707" s="64">
        <v>6.7935897644474602E-3</v>
      </c>
      <c r="BC707" s="74">
        <v>-13.6038400783291</v>
      </c>
      <c r="BD707" s="61">
        <v>43874</v>
      </c>
      <c r="BE707" s="61">
        <v>43913</v>
      </c>
      <c r="BF707" s="70"/>
      <c r="BG707" s="61"/>
      <c r="BH707" s="11"/>
    </row>
    <row r="708" spans="1:60" x14ac:dyDescent="0.3">
      <c r="A708" s="11"/>
      <c r="B708" s="56" t="s">
        <v>2330</v>
      </c>
      <c r="C708" s="56" t="s">
        <v>2232</v>
      </c>
      <c r="D708" s="56" t="s">
        <v>2219</v>
      </c>
      <c r="E708" s="57" t="s">
        <v>352</v>
      </c>
      <c r="F708" s="57" t="s">
        <v>339</v>
      </c>
      <c r="G708" s="58" t="s">
        <v>111</v>
      </c>
      <c r="H708" s="59" t="s">
        <v>169</v>
      </c>
      <c r="I708" s="60" t="s">
        <v>29</v>
      </c>
      <c r="J708" s="60" t="s">
        <v>2233</v>
      </c>
      <c r="K708" s="11"/>
      <c r="L708" s="61">
        <v>44021</v>
      </c>
      <c r="M708" s="62">
        <v>1080.0088999997799</v>
      </c>
      <c r="N708" s="63">
        <v>1080.0088999997799</v>
      </c>
      <c r="O708" s="63">
        <v>1119.7848000004899</v>
      </c>
      <c r="P708" s="64">
        <f t="shared" si="10"/>
        <v>0.96447897846024289</v>
      </c>
      <c r="Q708" s="61">
        <v>43874</v>
      </c>
      <c r="R708" s="65">
        <v>33816010.718000002</v>
      </c>
      <c r="S708" s="65">
        <v>29264560.6496563</v>
      </c>
      <c r="T708" s="11"/>
      <c r="U708" s="66">
        <v>-2.96596716998465E-3</v>
      </c>
      <c r="V708" s="67">
        <v>3.3656140369203098</v>
      </c>
      <c r="W708" s="66">
        <v>1.2827352713429699E-2</v>
      </c>
      <c r="X708" s="67">
        <v>3.5611138199783499</v>
      </c>
      <c r="Y708" s="66">
        <v>-2.04657483727715E-2</v>
      </c>
      <c r="Z708" s="67">
        <v>15.6373627749417</v>
      </c>
      <c r="AA708" s="66">
        <v>1.26620152113901E-2</v>
      </c>
      <c r="AB708" s="67">
        <v>21.491389672446498</v>
      </c>
      <c r="AC708" s="66">
        <v>6.8161810542733306E-2</v>
      </c>
      <c r="AD708" s="67">
        <v>31.102146314515299</v>
      </c>
      <c r="AE708" s="66"/>
      <c r="AF708" s="68"/>
      <c r="AG708" s="66">
        <v>5.2944246635888703E-4</v>
      </c>
      <c r="AH708" s="67">
        <v>-1.78856148922932</v>
      </c>
      <c r="AI708" s="66">
        <v>-1.18000170559753E-2</v>
      </c>
      <c r="AJ708" s="67">
        <v>12.5107407753676</v>
      </c>
      <c r="AK708" s="66">
        <v>8.0008900000393596E-2</v>
      </c>
      <c r="AL708" s="66">
        <v>3.3595014607271899E-2</v>
      </c>
      <c r="AM708" s="67">
        <v>36.073094612977002</v>
      </c>
      <c r="AN708" s="11"/>
      <c r="AO708" s="69">
        <v>1.22177183202439E-2</v>
      </c>
      <c r="AP708" s="69">
        <v>-2.3240982039169501E-2</v>
      </c>
      <c r="AQ708" s="69">
        <v>3.90236242146784E-2</v>
      </c>
      <c r="AR708" s="69">
        <v>-6.7092084745163497E-2</v>
      </c>
      <c r="AS708" s="70">
        <v>9</v>
      </c>
      <c r="AT708" s="70">
        <v>3</v>
      </c>
      <c r="AU708" s="70">
        <v>7</v>
      </c>
      <c r="AV708" s="71">
        <v>5</v>
      </c>
      <c r="AW708" s="11"/>
      <c r="AX708" s="72">
        <v>6.5967653411207694E-2</v>
      </c>
      <c r="AY708" s="73">
        <v>-0.132775934973552</v>
      </c>
      <c r="AZ708" s="73">
        <v>0.62795944816843996</v>
      </c>
      <c r="BA708" s="73">
        <v>-0.168785229434434</v>
      </c>
      <c r="BB708" s="64">
        <v>6.7903506679522297E-3</v>
      </c>
      <c r="BC708" s="74">
        <v>-13.751365440926699</v>
      </c>
      <c r="BD708" s="61">
        <v>43874</v>
      </c>
      <c r="BE708" s="61">
        <v>43913</v>
      </c>
      <c r="BF708" s="70"/>
      <c r="BG708" s="61"/>
      <c r="BH708" s="11"/>
    </row>
    <row r="709" spans="1:60" x14ac:dyDescent="0.3">
      <c r="A709" s="11"/>
      <c r="B709" s="56" t="s">
        <v>2333</v>
      </c>
      <c r="C709" s="56" t="s">
        <v>2235</v>
      </c>
      <c r="D709" s="56" t="s">
        <v>2219</v>
      </c>
      <c r="E709" s="57" t="s">
        <v>356</v>
      </c>
      <c r="F709" s="57" t="s">
        <v>339</v>
      </c>
      <c r="G709" s="58" t="s">
        <v>111</v>
      </c>
      <c r="H709" s="59" t="s">
        <v>169</v>
      </c>
      <c r="I709" s="60" t="s">
        <v>29</v>
      </c>
      <c r="J709" s="60" t="s">
        <v>2236</v>
      </c>
      <c r="K709" s="11"/>
      <c r="L709" s="61">
        <v>44021</v>
      </c>
      <c r="M709" s="62">
        <v>1101.11800000072</v>
      </c>
      <c r="N709" s="63">
        <v>1101.11800000072</v>
      </c>
      <c r="O709" s="63">
        <v>1137.77040000074</v>
      </c>
      <c r="P709" s="64">
        <f t="shared" si="10"/>
        <v>0.96778576767334068</v>
      </c>
      <c r="Q709" s="61">
        <v>43874</v>
      </c>
      <c r="R709" s="65">
        <v>3864476.9619999998</v>
      </c>
      <c r="S709" s="65">
        <v>3084650.9613632802</v>
      </c>
      <c r="T709" s="11"/>
      <c r="U709" s="66">
        <v>-2.9426790588331598E-3</v>
      </c>
      <c r="V709" s="67">
        <v>3.3679428480354501</v>
      </c>
      <c r="W709" s="66">
        <v>1.35352749330195E-2</v>
      </c>
      <c r="X709" s="67">
        <v>3.6319060419373299</v>
      </c>
      <c r="Y709" s="66">
        <v>-1.6306127746247501E-2</v>
      </c>
      <c r="Z709" s="67">
        <v>16.0533248375868</v>
      </c>
      <c r="AA709" s="66">
        <v>2.1329777273422199E-2</v>
      </c>
      <c r="AB709" s="67">
        <v>22.358165878627901</v>
      </c>
      <c r="AC709" s="66">
        <v>8.6500440374948098E-2</v>
      </c>
      <c r="AD709" s="67">
        <v>32.936009297729498</v>
      </c>
      <c r="AE709" s="66"/>
      <c r="AF709" s="68"/>
      <c r="AG709" s="66">
        <v>7.3915888970077503E-4</v>
      </c>
      <c r="AH709" s="67">
        <v>-1.7675898468951301</v>
      </c>
      <c r="AI709" s="66">
        <v>-7.3955977259174696E-3</v>
      </c>
      <c r="AJ709" s="67">
        <v>12.951182708377001</v>
      </c>
      <c r="AK709" s="66">
        <v>0.10111800000057</v>
      </c>
      <c r="AL709" s="66">
        <v>4.2293401793358498E-2</v>
      </c>
      <c r="AM709" s="67">
        <v>38.2858997816802</v>
      </c>
      <c r="AN709" s="11"/>
      <c r="AO709" s="69">
        <v>1.22412385571806E-2</v>
      </c>
      <c r="AP709" s="69">
        <v>-2.3218190293846402E-2</v>
      </c>
      <c r="AQ709" s="69">
        <v>3.9749710467731299E-2</v>
      </c>
      <c r="AR709" s="69">
        <v>-6.6418810674804304E-2</v>
      </c>
      <c r="AS709" s="70">
        <v>9</v>
      </c>
      <c r="AT709" s="70">
        <v>3</v>
      </c>
      <c r="AU709" s="70">
        <v>7</v>
      </c>
      <c r="AV709" s="71">
        <v>5</v>
      </c>
      <c r="AW709" s="11"/>
      <c r="AX709" s="72">
        <v>6.5981841760803905E-2</v>
      </c>
      <c r="AY709" s="73">
        <v>-1.1652904970631499E-2</v>
      </c>
      <c r="AZ709" s="73">
        <v>0.65904834086722996</v>
      </c>
      <c r="BA709" s="73">
        <v>-1.4867348235085801E-2</v>
      </c>
      <c r="BB709" s="64">
        <v>6.7920179832162801E-3</v>
      </c>
      <c r="BC709" s="74">
        <v>-13.673057411302601</v>
      </c>
      <c r="BD709" s="61">
        <v>43874</v>
      </c>
      <c r="BE709" s="61">
        <v>43913</v>
      </c>
      <c r="BF709" s="70"/>
      <c r="BG709" s="61"/>
      <c r="BH709" s="11"/>
    </row>
    <row r="710" spans="1:60" x14ac:dyDescent="0.3">
      <c r="A710" s="11"/>
      <c r="B710" s="56" t="s">
        <v>2336</v>
      </c>
      <c r="C710" s="56" t="s">
        <v>2238</v>
      </c>
      <c r="D710" s="56" t="s">
        <v>2219</v>
      </c>
      <c r="E710" s="57" t="s">
        <v>360</v>
      </c>
      <c r="F710" s="57" t="s">
        <v>339</v>
      </c>
      <c r="G710" s="58" t="s">
        <v>111</v>
      </c>
      <c r="H710" s="59" t="s">
        <v>169</v>
      </c>
      <c r="I710" s="60" t="s">
        <v>29</v>
      </c>
      <c r="J710" s="60" t="s">
        <v>2239</v>
      </c>
      <c r="K710" s="11"/>
      <c r="L710" s="61">
        <v>44021</v>
      </c>
      <c r="M710" s="62">
        <v>1081.17930000089</v>
      </c>
      <c r="N710" s="63">
        <v>1081.17930000089</v>
      </c>
      <c r="O710" s="63">
        <v>1115.59449999966</v>
      </c>
      <c r="P710" s="64">
        <f t="shared" si="10"/>
        <v>0.96915079807333171</v>
      </c>
      <c r="Q710" s="61">
        <v>43874</v>
      </c>
      <c r="R710" s="65">
        <v>1002116.3370000001</v>
      </c>
      <c r="S710" s="65">
        <v>948050.78420996096</v>
      </c>
      <c r="T710" s="11"/>
      <c r="U710" s="66">
        <v>-2.9331589985304202E-3</v>
      </c>
      <c r="V710" s="67">
        <v>3.3688948540657302</v>
      </c>
      <c r="W710" s="66">
        <v>1.38265445730212E-2</v>
      </c>
      <c r="X710" s="67">
        <v>3.6610330059375</v>
      </c>
      <c r="Y710" s="66">
        <v>-1.45878784878732E-2</v>
      </c>
      <c r="Z710" s="67">
        <v>16.2251497634279</v>
      </c>
      <c r="AA710" s="66">
        <v>2.4919908824813299E-2</v>
      </c>
      <c r="AB710" s="67">
        <v>22.717179033788899</v>
      </c>
      <c r="AC710" s="66"/>
      <c r="AD710" s="67"/>
      <c r="AE710" s="66"/>
      <c r="AF710" s="68"/>
      <c r="AG710" s="66">
        <v>8.2533569730003397E-4</v>
      </c>
      <c r="AH710" s="67">
        <v>-1.75897216613521</v>
      </c>
      <c r="AI710" s="66">
        <v>-5.57603653578553E-3</v>
      </c>
      <c r="AJ710" s="67">
        <v>13.133138827382901</v>
      </c>
      <c r="AK710" s="66">
        <v>8.3484738828701693E-2</v>
      </c>
      <c r="AL710" s="66">
        <v>4.46077160358982E-2</v>
      </c>
      <c r="AM710" s="67">
        <v>32.246533289726401</v>
      </c>
      <c r="AN710" s="11"/>
      <c r="AO710" s="69">
        <v>1.22509817374521E-2</v>
      </c>
      <c r="AP710" s="69">
        <v>-2.3208841756968499E-2</v>
      </c>
      <c r="AQ710" s="69">
        <v>4.0049147364698001E-2</v>
      </c>
      <c r="AR710" s="69">
        <v>-6.6141295827037497E-2</v>
      </c>
      <c r="AS710" s="70">
        <v>9</v>
      </c>
      <c r="AT710" s="70">
        <v>3</v>
      </c>
      <c r="AU710" s="70">
        <v>7</v>
      </c>
      <c r="AV710" s="71">
        <v>5</v>
      </c>
      <c r="AW710" s="11"/>
      <c r="AX710" s="72">
        <v>6.5988058754301193E-2</v>
      </c>
      <c r="AY710" s="73">
        <v>3.8493428271749501E-2</v>
      </c>
      <c r="AZ710" s="73">
        <v>0.67192125627025201</v>
      </c>
      <c r="BA710" s="73">
        <v>4.9185568137374999E-2</v>
      </c>
      <c r="BB710" s="64">
        <v>6.7927436952140898E-3</v>
      </c>
      <c r="BC710" s="74">
        <v>-13.640780767513199</v>
      </c>
      <c r="BD710" s="61">
        <v>43874</v>
      </c>
      <c r="BE710" s="61">
        <v>43913</v>
      </c>
      <c r="BF710" s="70"/>
      <c r="BG710" s="61"/>
      <c r="BH710" s="11"/>
    </row>
    <row r="711" spans="1:60" x14ac:dyDescent="0.3">
      <c r="A711" s="11"/>
      <c r="B711" s="56" t="s">
        <v>2339</v>
      </c>
      <c r="C711" s="56" t="s">
        <v>2241</v>
      </c>
      <c r="D711" s="56" t="s">
        <v>2219</v>
      </c>
      <c r="E711" s="57" t="s">
        <v>367</v>
      </c>
      <c r="F711" s="57" t="s">
        <v>339</v>
      </c>
      <c r="G711" s="58" t="s">
        <v>111</v>
      </c>
      <c r="H711" s="59" t="s">
        <v>169</v>
      </c>
      <c r="I711" s="60" t="s">
        <v>29</v>
      </c>
      <c r="J711" s="60" t="s">
        <v>1</v>
      </c>
      <c r="K711" s="11"/>
      <c r="L711" s="61">
        <v>44021</v>
      </c>
      <c r="M711" s="62">
        <v>1097.8199000004699</v>
      </c>
      <c r="N711" s="63">
        <v>1097.8199000004699</v>
      </c>
      <c r="O711" s="63">
        <v>1133.67760000005</v>
      </c>
      <c r="P711" s="64">
        <f t="shared" ref="P711:P774" si="11">IFERROR(N711/O711,"")</f>
        <v>0.96837046087919665</v>
      </c>
      <c r="Q711" s="61">
        <v>43874</v>
      </c>
      <c r="R711" s="65">
        <v>62605.745999999999</v>
      </c>
      <c r="S711" s="65">
        <v>48427.927706115697</v>
      </c>
      <c r="T711" s="11"/>
      <c r="U711" s="66">
        <v>-2.9386347923718902E-3</v>
      </c>
      <c r="V711" s="67">
        <v>3.3683472746815801</v>
      </c>
      <c r="W711" s="66">
        <v>1.3660063654242501E-2</v>
      </c>
      <c r="X711" s="67">
        <v>3.6443849140596298</v>
      </c>
      <c r="Y711" s="66">
        <v>-1.5570437805763501E-2</v>
      </c>
      <c r="Z711" s="67">
        <v>16.126893831649799</v>
      </c>
      <c r="AA711" s="66">
        <v>2.28664936530549E-2</v>
      </c>
      <c r="AB711" s="67">
        <v>22.5118375165912</v>
      </c>
      <c r="AC711" s="66">
        <v>8.9770744305569694E-2</v>
      </c>
      <c r="AD711" s="67">
        <v>33.263039690791601</v>
      </c>
      <c r="AE711" s="66"/>
      <c r="AF711" s="68"/>
      <c r="AG711" s="66">
        <v>7.76047738327179E-4</v>
      </c>
      <c r="AH711" s="67">
        <v>-1.7639009620324899</v>
      </c>
      <c r="AI711" s="66">
        <v>-6.6164946802018702E-3</v>
      </c>
      <c r="AJ711" s="67">
        <v>13.029093012941299</v>
      </c>
      <c r="AK711" s="66">
        <v>9.7819900000176901E-2</v>
      </c>
      <c r="AL711" s="66">
        <v>4.5285913487532498E-2</v>
      </c>
      <c r="AM711" s="67">
        <v>33.363548596855303</v>
      </c>
      <c r="AN711" s="11"/>
      <c r="AO711" s="69">
        <v>1.2245447218447199E-2</v>
      </c>
      <c r="AP711" s="69">
        <v>-2.3214220740555899E-2</v>
      </c>
      <c r="AQ711" s="69">
        <v>3.9877939028883702E-2</v>
      </c>
      <c r="AR711" s="69">
        <v>-6.6299825108217206E-2</v>
      </c>
      <c r="AS711" s="70">
        <v>9</v>
      </c>
      <c r="AT711" s="70">
        <v>3</v>
      </c>
      <c r="AU711" s="70">
        <v>7</v>
      </c>
      <c r="AV711" s="71">
        <v>5</v>
      </c>
      <c r="AW711" s="11"/>
      <c r="AX711" s="72">
        <v>6.5984475520454E-2</v>
      </c>
      <c r="AY711" s="73">
        <v>9.8132495313620893E-3</v>
      </c>
      <c r="AZ711" s="73">
        <v>0.66455836588102102</v>
      </c>
      <c r="BA711" s="73">
        <v>1.25282800557187E-2</v>
      </c>
      <c r="BB711" s="64">
        <v>6.7923257458187402E-3</v>
      </c>
      <c r="BC711" s="74">
        <v>-13.6592361003277</v>
      </c>
      <c r="BD711" s="61">
        <v>43874</v>
      </c>
      <c r="BE711" s="61">
        <v>43913</v>
      </c>
      <c r="BF711" s="70"/>
      <c r="BG711" s="61"/>
      <c r="BH711" s="11"/>
    </row>
    <row r="712" spans="1:60" x14ac:dyDescent="0.3">
      <c r="A712" s="11"/>
      <c r="B712" s="56" t="s">
        <v>2342</v>
      </c>
      <c r="C712" s="56" t="s">
        <v>2243</v>
      </c>
      <c r="D712" s="56" t="s">
        <v>2219</v>
      </c>
      <c r="E712" s="57" t="s">
        <v>371</v>
      </c>
      <c r="F712" s="57" t="s">
        <v>339</v>
      </c>
      <c r="G712" s="58" t="s">
        <v>111</v>
      </c>
      <c r="H712" s="59" t="s">
        <v>169</v>
      </c>
      <c r="I712" s="60" t="s">
        <v>29</v>
      </c>
      <c r="J712" s="60" t="s">
        <v>1</v>
      </c>
      <c r="K712" s="11"/>
      <c r="L712" s="61">
        <v>44021</v>
      </c>
      <c r="M712" s="62">
        <v>1100.1787999998801</v>
      </c>
      <c r="N712" s="63">
        <v>1100.1787999998801</v>
      </c>
      <c r="O712" s="63">
        <v>1135.39310000092</v>
      </c>
      <c r="P712" s="64">
        <f t="shared" si="11"/>
        <v>0.96898492689359184</v>
      </c>
      <c r="Q712" s="61">
        <v>43874</v>
      </c>
      <c r="R712" s="65">
        <v>3717.2339999999999</v>
      </c>
      <c r="S712" s="65">
        <v>2024.0103282451601</v>
      </c>
      <c r="T712" s="11"/>
      <c r="U712" s="66">
        <v>-2.9345212069529199E-3</v>
      </c>
      <c r="V712" s="67">
        <v>3.36875863322348</v>
      </c>
      <c r="W712" s="66">
        <v>1.37848648446379E-2</v>
      </c>
      <c r="X712" s="67">
        <v>3.6568650330991699</v>
      </c>
      <c r="Y712" s="66">
        <v>-1.48037499075144E-2</v>
      </c>
      <c r="Z712" s="67">
        <v>16.203562621463799</v>
      </c>
      <c r="AA712" s="66">
        <v>2.4437237716483699E-2</v>
      </c>
      <c r="AB712" s="67">
        <v>22.6689119229559</v>
      </c>
      <c r="AC712" s="66">
        <v>9.3081965340388706E-2</v>
      </c>
      <c r="AD712" s="67">
        <v>33.594161794288098</v>
      </c>
      <c r="AE712" s="66"/>
      <c r="AF712" s="68"/>
      <c r="AG712" s="66">
        <v>8.1316499381500805E-4</v>
      </c>
      <c r="AH712" s="67">
        <v>-1.76018923648371</v>
      </c>
      <c r="AI712" s="66">
        <v>-5.8062324014827001E-3</v>
      </c>
      <c r="AJ712" s="67">
        <v>13.110119240809601</v>
      </c>
      <c r="AK712" s="66">
        <v>0.100178799999412</v>
      </c>
      <c r="AL712" s="66">
        <v>4.47979735254194E-2</v>
      </c>
      <c r="AM712" s="67">
        <v>36.321473255520701</v>
      </c>
      <c r="AN712" s="11"/>
      <c r="AO712" s="69">
        <v>1.22496099120326E-2</v>
      </c>
      <c r="AP712" s="69">
        <v>-2.3210212983940399E-2</v>
      </c>
      <c r="AQ712" s="69">
        <v>4.0006036497288698E-2</v>
      </c>
      <c r="AR712" s="69">
        <v>-6.6152297843509594E-2</v>
      </c>
      <c r="AS712" s="70">
        <v>9</v>
      </c>
      <c r="AT712" s="70">
        <v>3</v>
      </c>
      <c r="AU712" s="70">
        <v>7</v>
      </c>
      <c r="AV712" s="71">
        <v>5</v>
      </c>
      <c r="AW712" s="11"/>
      <c r="AX712" s="72">
        <v>6.5977171759077496E-2</v>
      </c>
      <c r="AY712" s="73">
        <v>3.1774707819636198E-2</v>
      </c>
      <c r="AZ712" s="73">
        <v>0.670174278727245</v>
      </c>
      <c r="BA712" s="73">
        <v>4.0595138206242602E-2</v>
      </c>
      <c r="BB712" s="64">
        <v>6.7916367058842297E-3</v>
      </c>
      <c r="BC712" s="74">
        <v>-13.6427462876454</v>
      </c>
      <c r="BD712" s="61">
        <v>43874</v>
      </c>
      <c r="BE712" s="61">
        <v>43913</v>
      </c>
      <c r="BF712" s="70"/>
      <c r="BG712" s="61"/>
      <c r="BH712" s="11"/>
    </row>
    <row r="713" spans="1:60" x14ac:dyDescent="0.3">
      <c r="A713" s="11"/>
      <c r="B713" s="56" t="s">
        <v>2345</v>
      </c>
      <c r="C713" s="56" t="s">
        <v>2245</v>
      </c>
      <c r="D713" s="56" t="s">
        <v>2219</v>
      </c>
      <c r="E713" s="57" t="s">
        <v>375</v>
      </c>
      <c r="F713" s="57" t="s">
        <v>339</v>
      </c>
      <c r="G713" s="58" t="s">
        <v>111</v>
      </c>
      <c r="H713" s="59" t="s">
        <v>169</v>
      </c>
      <c r="I713" s="60" t="s">
        <v>29</v>
      </c>
      <c r="J713" s="60" t="s">
        <v>1</v>
      </c>
      <c r="K713" s="11"/>
      <c r="L713" s="61">
        <v>44021</v>
      </c>
      <c r="M713" s="62">
        <v>1113.5375999994601</v>
      </c>
      <c r="N713" s="63">
        <v>1113.5375999994601</v>
      </c>
      <c r="O713" s="63">
        <v>1148.7510999999899</v>
      </c>
      <c r="P713" s="64">
        <f t="shared" si="11"/>
        <v>0.96934627527187556</v>
      </c>
      <c r="Q713" s="61">
        <v>43874</v>
      </c>
      <c r="R713" s="65">
        <v>1008537.728</v>
      </c>
      <c r="S713" s="65">
        <v>923695.62354980502</v>
      </c>
      <c r="T713" s="11"/>
      <c r="U713" s="66">
        <v>-2.9318276419871801E-3</v>
      </c>
      <c r="V713" s="67">
        <v>3.3690279897200499</v>
      </c>
      <c r="W713" s="66">
        <v>1.38683585319086E-2</v>
      </c>
      <c r="X713" s="67">
        <v>3.6652144018262298</v>
      </c>
      <c r="Y713" s="66">
        <v>-1.4342055927045299E-2</v>
      </c>
      <c r="Z713" s="67">
        <v>16.2497320195253</v>
      </c>
      <c r="AA713" s="66">
        <v>2.54342385487689E-2</v>
      </c>
      <c r="AB713" s="67">
        <v>22.768612006184402</v>
      </c>
      <c r="AC713" s="66">
        <v>9.5239865659095799E-2</v>
      </c>
      <c r="AD713" s="67">
        <v>33.809951826173297</v>
      </c>
      <c r="AE713" s="66"/>
      <c r="AF713" s="68"/>
      <c r="AG713" s="66">
        <v>8.3776324936479796E-4</v>
      </c>
      <c r="AH713" s="67">
        <v>-1.75772941092873</v>
      </c>
      <c r="AI713" s="66">
        <v>-5.31555354336888E-3</v>
      </c>
      <c r="AJ713" s="67">
        <v>13.159187126628201</v>
      </c>
      <c r="AK713" s="66">
        <v>0.11353760000027301</v>
      </c>
      <c r="AL713" s="66">
        <v>4.8259782535751597E-2</v>
      </c>
      <c r="AM713" s="67">
        <v>40.360450714069898</v>
      </c>
      <c r="AN713" s="11"/>
      <c r="AO713" s="69">
        <v>1.2252340788109E-2</v>
      </c>
      <c r="AP713" s="69">
        <v>-2.3207507098959499E-2</v>
      </c>
      <c r="AQ713" s="69">
        <v>4.0091900013067103E-2</v>
      </c>
      <c r="AR713" s="69">
        <v>-6.6101796287548503E-2</v>
      </c>
      <c r="AS713" s="70">
        <v>9</v>
      </c>
      <c r="AT713" s="70">
        <v>3</v>
      </c>
      <c r="AU713" s="70">
        <v>7</v>
      </c>
      <c r="AV713" s="71">
        <v>5</v>
      </c>
      <c r="AW713" s="11"/>
      <c r="AX713" s="72">
        <v>6.5988910561136399E-2</v>
      </c>
      <c r="AY713" s="73">
        <v>4.5674964599527398E-2</v>
      </c>
      <c r="AZ713" s="73">
        <v>0.67376499151214397</v>
      </c>
      <c r="BA713" s="73">
        <v>5.8374396487067798E-2</v>
      </c>
      <c r="BB713" s="64">
        <v>6.7928435949670503E-3</v>
      </c>
      <c r="BC713" s="74">
        <v>-13.6361653974018</v>
      </c>
      <c r="BD713" s="61">
        <v>43874</v>
      </c>
      <c r="BE713" s="61">
        <v>43913</v>
      </c>
      <c r="BF713" s="70"/>
      <c r="BG713" s="61"/>
      <c r="BH713" s="11"/>
    </row>
    <row r="714" spans="1:60" x14ac:dyDescent="0.3">
      <c r="A714" s="11"/>
      <c r="B714" s="56" t="s">
        <v>2348</v>
      </c>
      <c r="C714" s="56" t="s">
        <v>2247</v>
      </c>
      <c r="D714" s="56" t="s">
        <v>2219</v>
      </c>
      <c r="E714" s="57" t="s">
        <v>379</v>
      </c>
      <c r="F714" s="57" t="s">
        <v>339</v>
      </c>
      <c r="G714" s="58" t="s">
        <v>111</v>
      </c>
      <c r="H714" s="59" t="s">
        <v>169</v>
      </c>
      <c r="I714" s="60" t="s">
        <v>29</v>
      </c>
      <c r="J714" s="60" t="s">
        <v>1</v>
      </c>
      <c r="K714" s="11"/>
      <c r="L714" s="61">
        <v>44021</v>
      </c>
      <c r="M714" s="62">
        <v>1115.0559000000401</v>
      </c>
      <c r="N714" s="63">
        <v>1115.0559000000401</v>
      </c>
      <c r="O714" s="63">
        <v>1149.8543999996</v>
      </c>
      <c r="P714" s="64">
        <f t="shared" si="11"/>
        <v>0.96973660317378274</v>
      </c>
      <c r="Q714" s="61">
        <v>43874</v>
      </c>
      <c r="R714" s="65">
        <v>964031.02</v>
      </c>
      <c r="S714" s="65">
        <v>966597.34095800796</v>
      </c>
      <c r="T714" s="11"/>
      <c r="U714" s="66">
        <v>-2.9290954480529802E-3</v>
      </c>
      <c r="V714" s="67">
        <v>3.3693012091134702</v>
      </c>
      <c r="W714" s="66">
        <v>1.3951731043562199E-2</v>
      </c>
      <c r="X714" s="67">
        <v>3.6735516529915899</v>
      </c>
      <c r="Y714" s="66">
        <v>-1.38503305033737E-2</v>
      </c>
      <c r="Z714" s="67">
        <v>16.298904561874199</v>
      </c>
      <c r="AA714" s="66">
        <v>2.6463290450919899E-2</v>
      </c>
      <c r="AB714" s="67">
        <v>22.871517196385</v>
      </c>
      <c r="AC714" s="66">
        <v>9.7436880119930694E-2</v>
      </c>
      <c r="AD714" s="67">
        <v>34.0296532722423</v>
      </c>
      <c r="AE714" s="66"/>
      <c r="AF714" s="68"/>
      <c r="AG714" s="66">
        <v>8.6249377272906702E-4</v>
      </c>
      <c r="AH714" s="67">
        <v>-1.75525635859231</v>
      </c>
      <c r="AI714" s="66">
        <v>-4.7949520740076003E-3</v>
      </c>
      <c r="AJ714" s="67">
        <v>13.2112472735607</v>
      </c>
      <c r="AK714" s="66">
        <v>0.115055899999861</v>
      </c>
      <c r="AL714" s="66">
        <v>4.8114729004737497E-2</v>
      </c>
      <c r="AM714" s="67">
        <v>39.897677794215298</v>
      </c>
      <c r="AN714" s="11"/>
      <c r="AO714" s="69">
        <v>1.22551648237277E-2</v>
      </c>
      <c r="AP714" s="69">
        <v>-2.3204835782962601E-2</v>
      </c>
      <c r="AQ714" s="69">
        <v>4.0177276294343797E-2</v>
      </c>
      <c r="AR714" s="69">
        <v>-6.6022256074575097E-2</v>
      </c>
      <c r="AS714" s="70">
        <v>9</v>
      </c>
      <c r="AT714" s="70">
        <v>3</v>
      </c>
      <c r="AU714" s="70">
        <v>7</v>
      </c>
      <c r="AV714" s="71">
        <v>5</v>
      </c>
      <c r="AW714" s="11"/>
      <c r="AX714" s="72">
        <v>6.5990716015658105E-2</v>
      </c>
      <c r="AY714" s="73">
        <v>6.0045591962079897E-2</v>
      </c>
      <c r="AZ714" s="73">
        <v>0.67745411734722405</v>
      </c>
      <c r="BA714" s="73">
        <v>7.6773518463483001E-2</v>
      </c>
      <c r="BB714" s="64">
        <v>6.7930539784538304E-3</v>
      </c>
      <c r="BC714" s="74">
        <v>-13.6269165904814</v>
      </c>
      <c r="BD714" s="61">
        <v>43874</v>
      </c>
      <c r="BE714" s="61">
        <v>43913</v>
      </c>
      <c r="BF714" s="70"/>
      <c r="BG714" s="61"/>
      <c r="BH714" s="11"/>
    </row>
    <row r="715" spans="1:60" x14ac:dyDescent="0.3">
      <c r="A715" s="11"/>
      <c r="B715" s="56" t="s">
        <v>2352</v>
      </c>
      <c r="C715" s="56" t="s">
        <v>2249</v>
      </c>
      <c r="D715" s="56" t="s">
        <v>2250</v>
      </c>
      <c r="E715" s="57" t="s">
        <v>34</v>
      </c>
      <c r="F715" s="57" t="s">
        <v>110</v>
      </c>
      <c r="G715" s="58" t="s">
        <v>685</v>
      </c>
      <c r="H715" s="59" t="s">
        <v>686</v>
      </c>
      <c r="I715" s="60" t="s">
        <v>29</v>
      </c>
      <c r="J715" s="60" t="s">
        <v>2251</v>
      </c>
      <c r="K715" s="11"/>
      <c r="L715" s="61">
        <v>44021</v>
      </c>
      <c r="M715" s="62">
        <v>2011.7936000004399</v>
      </c>
      <c r="N715" s="63">
        <v>2011.7936000004399</v>
      </c>
      <c r="O715" s="63">
        <v>2011.7936000004399</v>
      </c>
      <c r="P715" s="64">
        <f t="shared" si="11"/>
        <v>1</v>
      </c>
      <c r="Q715" s="61">
        <v>44021</v>
      </c>
      <c r="R715" s="65">
        <v>64246187.295999996</v>
      </c>
      <c r="S715" s="65">
        <v>58021270.310125001</v>
      </c>
      <c r="T715" s="11"/>
      <c r="U715" s="66">
        <v>5.9648300521075704E-7</v>
      </c>
      <c r="V715" s="67">
        <v>3.6622704022192898</v>
      </c>
      <c r="W715" s="66">
        <v>3.5193716030335101E-5</v>
      </c>
      <c r="X715" s="67">
        <v>2.2818979202384102</v>
      </c>
      <c r="Y715" s="66">
        <v>3.38287437807594E-3</v>
      </c>
      <c r="Z715" s="67">
        <v>18.022225050022801</v>
      </c>
      <c r="AA715" s="66">
        <v>9.3871598601253901E-3</v>
      </c>
      <c r="AB715" s="67">
        <v>21.1639041372982</v>
      </c>
      <c r="AC715" s="66">
        <v>2.8299907346081499E-2</v>
      </c>
      <c r="AD715" s="67">
        <v>27.1159559948428</v>
      </c>
      <c r="AE715" s="66">
        <v>4.6447694614471402E-2</v>
      </c>
      <c r="AF715" s="68">
        <v>21.592457073158599</v>
      </c>
      <c r="AG715" s="66">
        <v>7.3069659265456696E-6</v>
      </c>
      <c r="AH715" s="67">
        <v>-1.8407750392725599</v>
      </c>
      <c r="AI715" s="66">
        <v>3.57162490217888E-3</v>
      </c>
      <c r="AJ715" s="67">
        <v>14.0479049711867</v>
      </c>
      <c r="AK715" s="66">
        <v>0.68546979331760705</v>
      </c>
      <c r="AL715" s="66">
        <v>3.3032661103789003E-2</v>
      </c>
      <c r="AM715" s="67">
        <v>-55.9756239962298</v>
      </c>
      <c r="AN715" s="11"/>
      <c r="AO715" s="69">
        <v>3.7788189729326399E-4</v>
      </c>
      <c r="AP715" s="69">
        <v>-1.9084502218902301E-4</v>
      </c>
      <c r="AQ715" s="69">
        <v>1.3725193257414501E-3</v>
      </c>
      <c r="AR715" s="69">
        <v>7.3069659265456696E-6</v>
      </c>
      <c r="AS715" s="70">
        <v>12</v>
      </c>
      <c r="AT715" s="70">
        <v>0</v>
      </c>
      <c r="AU715" s="70">
        <v>7</v>
      </c>
      <c r="AV715" s="71">
        <v>5</v>
      </c>
      <c r="AW715" s="11"/>
      <c r="AX715" s="72">
        <v>7.2285473027591297E-4</v>
      </c>
      <c r="AY715" s="73">
        <v>-26.6643389177916</v>
      </c>
      <c r="AZ715" s="73">
        <v>0.55743787077062701</v>
      </c>
      <c r="BA715" s="73">
        <v>-14.376032920758</v>
      </c>
      <c r="BB715" s="64">
        <v>7.4686143057718405E-5</v>
      </c>
      <c r="BC715" s="74">
        <v>-1.9084502191219599E-2</v>
      </c>
      <c r="BD715" s="61">
        <v>43782</v>
      </c>
      <c r="BE715" s="61">
        <v>43783</v>
      </c>
      <c r="BF715" s="70">
        <v>6</v>
      </c>
      <c r="BG715" s="61">
        <v>43790</v>
      </c>
      <c r="BH715" s="11"/>
    </row>
    <row r="716" spans="1:60" x14ac:dyDescent="0.3">
      <c r="A716" s="11"/>
      <c r="B716" s="56" t="s">
        <v>2355</v>
      </c>
      <c r="C716" s="56" t="s">
        <v>2253</v>
      </c>
      <c r="D716" s="56" t="s">
        <v>2250</v>
      </c>
      <c r="E716" s="57" t="s">
        <v>73</v>
      </c>
      <c r="F716" s="57" t="s">
        <v>110</v>
      </c>
      <c r="G716" s="58" t="s">
        <v>685</v>
      </c>
      <c r="H716" s="59" t="s">
        <v>686</v>
      </c>
      <c r="I716" s="60" t="s">
        <v>29</v>
      </c>
      <c r="J716" s="60" t="s">
        <v>2254</v>
      </c>
      <c r="K716" s="11"/>
      <c r="L716" s="61">
        <v>44021</v>
      </c>
      <c r="M716" s="62">
        <v>1390.4593000002201</v>
      </c>
      <c r="N716" s="63">
        <v>1390.4593000002201</v>
      </c>
      <c r="O716" s="63">
        <v>1390.4593000002201</v>
      </c>
      <c r="P716" s="64">
        <f t="shared" si="11"/>
        <v>1</v>
      </c>
      <c r="Q716" s="61">
        <v>44021</v>
      </c>
      <c r="R716" s="65">
        <v>6796048.8490000004</v>
      </c>
      <c r="S716" s="65">
        <v>6761269.8767968798</v>
      </c>
      <c r="T716" s="11"/>
      <c r="U716" s="66">
        <v>1.0787807696033301E-6</v>
      </c>
      <c r="V716" s="67">
        <v>3.6623186319957299</v>
      </c>
      <c r="W716" s="66">
        <v>5.22156897204695E-5</v>
      </c>
      <c r="X716" s="67">
        <v>2.2836001176074201</v>
      </c>
      <c r="Y716" s="66">
        <v>4.3042250417784098E-3</v>
      </c>
      <c r="Z716" s="67">
        <v>18.114360116393101</v>
      </c>
      <c r="AA716" s="66">
        <v>1.18438313584193E-2</v>
      </c>
      <c r="AB716" s="67">
        <v>21.409571287134899</v>
      </c>
      <c r="AC716" s="66">
        <v>3.4097586416464799E-2</v>
      </c>
      <c r="AD716" s="67">
        <v>27.695723901881099</v>
      </c>
      <c r="AE716" s="66">
        <v>5.6117522393833497E-2</v>
      </c>
      <c r="AF716" s="68">
        <v>22.5594398510875</v>
      </c>
      <c r="AG716" s="66">
        <v>1.2154405339970301E-5</v>
      </c>
      <c r="AH716" s="67">
        <v>-1.8402902953312199</v>
      </c>
      <c r="AI716" s="66">
        <v>4.5675385354115904E-3</v>
      </c>
      <c r="AJ716" s="67">
        <v>14.147496334509899</v>
      </c>
      <c r="AK716" s="66">
        <v>0.34314046154031502</v>
      </c>
      <c r="AL716" s="66">
        <v>3.1554320443319697E-2</v>
      </c>
      <c r="AM716" s="67">
        <v>50.687943930854097</v>
      </c>
      <c r="AN716" s="11"/>
      <c r="AO716" s="69">
        <v>3.8600367042818101E-4</v>
      </c>
      <c r="AP716" s="69">
        <v>-1.82602601853432E-4</v>
      </c>
      <c r="AQ716" s="69">
        <v>1.6281001971947299E-3</v>
      </c>
      <c r="AR716" s="69">
        <v>1.2154405339970301E-5</v>
      </c>
      <c r="AS716" s="70">
        <v>12</v>
      </c>
      <c r="AT716" s="70">
        <v>0</v>
      </c>
      <c r="AU716" s="70">
        <v>7</v>
      </c>
      <c r="AV716" s="71">
        <v>5</v>
      </c>
      <c r="AW716" s="11"/>
      <c r="AX716" s="72">
        <v>7.86562620152154E-4</v>
      </c>
      <c r="AY716" s="73">
        <v>-22.126770695060301</v>
      </c>
      <c r="AZ716" s="73">
        <v>0.56559069517606997</v>
      </c>
      <c r="BA716" s="73">
        <v>-13.7648151742615</v>
      </c>
      <c r="BB716" s="64">
        <v>8.1268633249180803E-5</v>
      </c>
      <c r="BC716" s="74">
        <v>-1.8260260193386599E-2</v>
      </c>
      <c r="BD716" s="61">
        <v>43782</v>
      </c>
      <c r="BE716" s="61">
        <v>43783</v>
      </c>
      <c r="BF716" s="70">
        <v>4</v>
      </c>
      <c r="BG716" s="61">
        <v>43788</v>
      </c>
      <c r="BH716" s="11"/>
    </row>
    <row r="717" spans="1:60" x14ac:dyDescent="0.3">
      <c r="A717" s="11"/>
      <c r="B717" s="56" t="s">
        <v>2358</v>
      </c>
      <c r="C717" s="56" t="s">
        <v>2256</v>
      </c>
      <c r="D717" s="56" t="s">
        <v>2250</v>
      </c>
      <c r="E717" s="57" t="s">
        <v>52</v>
      </c>
      <c r="F717" s="57" t="s">
        <v>110</v>
      </c>
      <c r="G717" s="58" t="s">
        <v>685</v>
      </c>
      <c r="H717" s="59" t="s">
        <v>686</v>
      </c>
      <c r="I717" s="60" t="s">
        <v>29</v>
      </c>
      <c r="J717" s="60" t="s">
        <v>2257</v>
      </c>
      <c r="K717" s="11"/>
      <c r="L717" s="61">
        <v>44021</v>
      </c>
      <c r="M717" s="62">
        <v>1384.45390000008</v>
      </c>
      <c r="N717" s="63">
        <v>1384.45390000008</v>
      </c>
      <c r="O717" s="63">
        <v>1384.45390000008</v>
      </c>
      <c r="P717" s="64">
        <f t="shared" si="11"/>
        <v>1</v>
      </c>
      <c r="Q717" s="61">
        <v>44021</v>
      </c>
      <c r="R717" s="65">
        <v>91115011.366999999</v>
      </c>
      <c r="S717" s="65">
        <v>91261007.820124999</v>
      </c>
      <c r="T717" s="11"/>
      <c r="U717" s="66">
        <v>8.6676845967304004E-7</v>
      </c>
      <c r="V717" s="67">
        <v>3.66229743076474</v>
      </c>
      <c r="W717" s="66">
        <v>4.3629213905660402E-5</v>
      </c>
      <c r="X717" s="67">
        <v>2.2827414700259401</v>
      </c>
      <c r="Y717" s="66">
        <v>5.2935605781385701E-3</v>
      </c>
      <c r="Z717" s="67">
        <v>18.2132936700364</v>
      </c>
      <c r="AA717" s="66">
        <v>1.4300835893664E-2</v>
      </c>
      <c r="AB717" s="67">
        <v>21.655271740659401</v>
      </c>
      <c r="AC717" s="66">
        <v>3.9487031170210699E-2</v>
      </c>
      <c r="AD717" s="67">
        <v>28.234668377262999</v>
      </c>
      <c r="AE717" s="66">
        <v>6.4137948846109794E-2</v>
      </c>
      <c r="AF717" s="68">
        <v>23.361482496315102</v>
      </c>
      <c r="AG717" s="66">
        <v>9.7512311185710098E-6</v>
      </c>
      <c r="AH717" s="67">
        <v>-1.8405306127533501</v>
      </c>
      <c r="AI717" s="66">
        <v>5.6275615479535199E-3</v>
      </c>
      <c r="AJ717" s="67">
        <v>14.2534986357641</v>
      </c>
      <c r="AK717" s="66">
        <v>0.38428778546571302</v>
      </c>
      <c r="AL717" s="66">
        <v>3.4837475235690397E-2</v>
      </c>
      <c r="AM717" s="67">
        <v>54.802676323393797</v>
      </c>
      <c r="AN717" s="11"/>
      <c r="AO717" s="69">
        <v>3.9381910210067899E-4</v>
      </c>
      <c r="AP717" s="69">
        <v>-1.7477996425441201E-4</v>
      </c>
      <c r="AQ717" s="69">
        <v>1.8710189633566201E-3</v>
      </c>
      <c r="AR717" s="69">
        <v>9.7512311185710098E-6</v>
      </c>
      <c r="AS717" s="70">
        <v>12</v>
      </c>
      <c r="AT717" s="70">
        <v>0</v>
      </c>
      <c r="AU717" s="70">
        <v>7</v>
      </c>
      <c r="AV717" s="71">
        <v>5</v>
      </c>
      <c r="AW717" s="11"/>
      <c r="AX717" s="72">
        <v>8.5263593901117895E-4</v>
      </c>
      <c r="AY717" s="73">
        <v>-18.0016632037295</v>
      </c>
      <c r="AZ717" s="73">
        <v>0.57373775130236004</v>
      </c>
      <c r="BA717" s="73">
        <v>-12.9550907019002</v>
      </c>
      <c r="BB717" s="64">
        <v>8.8095745480671906E-5</v>
      </c>
      <c r="BC717" s="74">
        <v>-1.7477996416488398E-2</v>
      </c>
      <c r="BD717" s="61">
        <v>43782</v>
      </c>
      <c r="BE717" s="61">
        <v>43783</v>
      </c>
      <c r="BF717" s="70">
        <v>3</v>
      </c>
      <c r="BG717" s="61">
        <v>43787</v>
      </c>
      <c r="BH717" s="11"/>
    </row>
    <row r="718" spans="1:60" x14ac:dyDescent="0.3">
      <c r="A718" s="11"/>
      <c r="B718" s="56" t="s">
        <v>2361</v>
      </c>
      <c r="C718" s="56" t="s">
        <v>2259</v>
      </c>
      <c r="D718" s="56" t="s">
        <v>2250</v>
      </c>
      <c r="E718" s="57" t="s">
        <v>56</v>
      </c>
      <c r="F718" s="57" t="s">
        <v>110</v>
      </c>
      <c r="G718" s="58" t="s">
        <v>685</v>
      </c>
      <c r="H718" s="59" t="s">
        <v>686</v>
      </c>
      <c r="I718" s="60" t="s">
        <v>29</v>
      </c>
      <c r="J718" s="60" t="s">
        <v>2260</v>
      </c>
      <c r="K718" s="11"/>
      <c r="L718" s="61">
        <v>44021</v>
      </c>
      <c r="M718" s="62">
        <v>1434.50359999947</v>
      </c>
      <c r="N718" s="63">
        <v>1434.50359999947</v>
      </c>
      <c r="O718" s="63">
        <v>1434.50359999947</v>
      </c>
      <c r="P718" s="64">
        <f t="shared" si="11"/>
        <v>1</v>
      </c>
      <c r="Q718" s="61">
        <v>44021</v>
      </c>
      <c r="R718" s="65">
        <v>186475090.72499999</v>
      </c>
      <c r="S718" s="65">
        <v>222725325.303</v>
      </c>
      <c r="T718" s="11"/>
      <c r="U718" s="66">
        <v>1.20600652735448E-5</v>
      </c>
      <c r="V718" s="67">
        <v>3.6634167604461298</v>
      </c>
      <c r="W718" s="66">
        <v>3.9688005199423098E-4</v>
      </c>
      <c r="X718" s="67">
        <v>2.3180665538348002</v>
      </c>
      <c r="Y718" s="66">
        <v>7.8456494411511795E-3</v>
      </c>
      <c r="Z718" s="67">
        <v>18.468502556352199</v>
      </c>
      <c r="AA718" s="66">
        <v>1.97560624492326E-2</v>
      </c>
      <c r="AB718" s="67">
        <v>22.2007943962235</v>
      </c>
      <c r="AC718" s="66">
        <v>5.0845560446759898E-2</v>
      </c>
      <c r="AD718" s="67">
        <v>29.370521304925202</v>
      </c>
      <c r="AE718" s="66">
        <v>8.1435956384666497E-2</v>
      </c>
      <c r="AF718" s="68">
        <v>25.0912832501926</v>
      </c>
      <c r="AG718" s="66">
        <v>1.13083258838742E-4</v>
      </c>
      <c r="AH718" s="67">
        <v>-1.8301974099813401</v>
      </c>
      <c r="AI718" s="66">
        <v>8.3426880391925806E-3</v>
      </c>
      <c r="AJ718" s="67">
        <v>14.525011284888</v>
      </c>
      <c r="AK718" s="66">
        <v>0.43450359999958899</v>
      </c>
      <c r="AL718" s="66">
        <v>3.7298310458936598E-2</v>
      </c>
      <c r="AM718" s="67">
        <v>62.279493854148299</v>
      </c>
      <c r="AN718" s="11"/>
      <c r="AO718" s="69">
        <v>3.9972607373783798E-4</v>
      </c>
      <c r="AP718" s="69">
        <v>-1.5855408946663401E-4</v>
      </c>
      <c r="AQ718" s="69">
        <v>2.3018638112262098E-3</v>
      </c>
      <c r="AR718" s="69">
        <v>1.13083258838742E-4</v>
      </c>
      <c r="AS718" s="70">
        <v>12</v>
      </c>
      <c r="AT718" s="70">
        <v>0</v>
      </c>
      <c r="AU718" s="70">
        <v>7</v>
      </c>
      <c r="AV718" s="71">
        <v>5</v>
      </c>
      <c r="AW718" s="11"/>
      <c r="AX718" s="72">
        <v>9.6289593438996196E-4</v>
      </c>
      <c r="AY718" s="73">
        <v>-10.7112436470634</v>
      </c>
      <c r="AZ718" s="73">
        <v>0.591683309677137</v>
      </c>
      <c r="BA718" s="73">
        <v>-10.525219355913601</v>
      </c>
      <c r="BB718" s="64">
        <v>9.9489556733232102E-5</v>
      </c>
      <c r="BC718" s="74">
        <v>-1.58554089240397E-2</v>
      </c>
      <c r="BD718" s="61">
        <v>43782</v>
      </c>
      <c r="BE718" s="61">
        <v>43783</v>
      </c>
      <c r="BF718" s="70">
        <v>3</v>
      </c>
      <c r="BG718" s="61">
        <v>43787</v>
      </c>
      <c r="BH718" s="11"/>
    </row>
    <row r="719" spans="1:60" x14ac:dyDescent="0.3">
      <c r="A719" s="11"/>
      <c r="B719" s="56" t="s">
        <v>2364</v>
      </c>
      <c r="C719" s="56" t="s">
        <v>2262</v>
      </c>
      <c r="D719" s="56" t="s">
        <v>2250</v>
      </c>
      <c r="E719" s="57" t="s">
        <v>124</v>
      </c>
      <c r="F719" s="57" t="s">
        <v>110</v>
      </c>
      <c r="G719" s="58" t="s">
        <v>685</v>
      </c>
      <c r="H719" s="59" t="s">
        <v>686</v>
      </c>
      <c r="I719" s="60" t="s">
        <v>29</v>
      </c>
      <c r="J719" s="60" t="s">
        <v>2263</v>
      </c>
      <c r="K719" s="11"/>
      <c r="L719" s="61">
        <v>44021</v>
      </c>
      <c r="M719" s="62">
        <v>1108.62839999981</v>
      </c>
      <c r="N719" s="63">
        <v>1108.62839999981</v>
      </c>
      <c r="O719" s="63">
        <v>1108.62839999981</v>
      </c>
      <c r="P719" s="64">
        <f t="shared" si="11"/>
        <v>1</v>
      </c>
      <c r="Q719" s="61">
        <v>44021</v>
      </c>
      <c r="R719" s="65">
        <v>19465727.910999998</v>
      </c>
      <c r="S719" s="65">
        <v>26817303.189750001</v>
      </c>
      <c r="T719" s="11"/>
      <c r="U719" s="66">
        <v>1.59659284690861E-5</v>
      </c>
      <c r="V719" s="67">
        <v>3.66380734676568</v>
      </c>
      <c r="W719" s="66">
        <v>4.9825088717625498E-4</v>
      </c>
      <c r="X719" s="67">
        <v>2.328203637353</v>
      </c>
      <c r="Y719" s="66">
        <v>8.6252260844048596E-3</v>
      </c>
      <c r="Z719" s="67">
        <v>18.546460220677499</v>
      </c>
      <c r="AA719" s="66">
        <v>2.1324179298971999E-2</v>
      </c>
      <c r="AB719" s="67">
        <v>22.3576060812047</v>
      </c>
      <c r="AC719" s="66">
        <v>5.3765971473694697E-2</v>
      </c>
      <c r="AD719" s="67">
        <v>29.6625624076114</v>
      </c>
      <c r="AE719" s="66">
        <v>6.90438445235486E-2</v>
      </c>
      <c r="AF719" s="68">
        <v>23.852072064066299</v>
      </c>
      <c r="AG719" s="66">
        <v>1.41185357279028E-4</v>
      </c>
      <c r="AH719" s="67">
        <v>-1.8273872001373099</v>
      </c>
      <c r="AI719" s="66">
        <v>9.1356936882220907E-3</v>
      </c>
      <c r="AJ719" s="67">
        <v>14.604311849790999</v>
      </c>
      <c r="AK719" s="66">
        <v>0.10851510975597201</v>
      </c>
      <c r="AL719" s="66">
        <v>2.0328982285718701E-2</v>
      </c>
      <c r="AM719" s="67">
        <v>4.4066605336483899</v>
      </c>
      <c r="AN719" s="11"/>
      <c r="AO719" s="69">
        <v>4.1342170152347502E-4</v>
      </c>
      <c r="AP719" s="69">
        <v>-1.55250732859713E-4</v>
      </c>
      <c r="AQ719" s="69">
        <v>2.4780265412118799E-3</v>
      </c>
      <c r="AR719" s="69">
        <v>1.41185357279028E-4</v>
      </c>
      <c r="AS719" s="70">
        <v>12</v>
      </c>
      <c r="AT719" s="70">
        <v>0</v>
      </c>
      <c r="AU719" s="70">
        <v>7</v>
      </c>
      <c r="AV719" s="71">
        <v>5</v>
      </c>
      <c r="AW719" s="11"/>
      <c r="AX719" s="72">
        <v>1.00329312298754E-3</v>
      </c>
      <c r="AY719" s="73">
        <v>-8.7810105318494607</v>
      </c>
      <c r="AZ719" s="73">
        <v>0.59693492466976705</v>
      </c>
      <c r="BA719" s="73">
        <v>-9.5263902069418709</v>
      </c>
      <c r="BB719" s="64">
        <v>1.03664269668968E-4</v>
      </c>
      <c r="BC719" s="74">
        <v>-1.5525073290547199E-2</v>
      </c>
      <c r="BD719" s="61">
        <v>43782</v>
      </c>
      <c r="BE719" s="61">
        <v>43783</v>
      </c>
      <c r="BF719" s="70">
        <v>3</v>
      </c>
      <c r="BG719" s="61">
        <v>43787</v>
      </c>
      <c r="BH719" s="11"/>
    </row>
    <row r="720" spans="1:60" x14ac:dyDescent="0.3">
      <c r="A720" s="11"/>
      <c r="B720" s="56" t="s">
        <v>2366</v>
      </c>
      <c r="C720" s="56" t="s">
        <v>2265</v>
      </c>
      <c r="D720" s="56" t="s">
        <v>2250</v>
      </c>
      <c r="E720" s="57" t="s">
        <v>131</v>
      </c>
      <c r="F720" s="57" t="s">
        <v>110</v>
      </c>
      <c r="G720" s="58" t="s">
        <v>685</v>
      </c>
      <c r="H720" s="59" t="s">
        <v>686</v>
      </c>
      <c r="I720" s="60" t="s">
        <v>29</v>
      </c>
      <c r="J720" s="60" t="s">
        <v>2266</v>
      </c>
      <c r="K720" s="11"/>
      <c r="L720" s="61">
        <v>44021</v>
      </c>
      <c r="M720" s="62">
        <v>1670.2817000001701</v>
      </c>
      <c r="N720" s="63">
        <v>1670.2817000001701</v>
      </c>
      <c r="O720" s="63">
        <v>1670.2817000001701</v>
      </c>
      <c r="P720" s="64">
        <f t="shared" si="11"/>
        <v>1</v>
      </c>
      <c r="Q720" s="61">
        <v>44021</v>
      </c>
      <c r="R720" s="65">
        <v>35039.139000000003</v>
      </c>
      <c r="S720" s="65">
        <v>34938.1487404785</v>
      </c>
      <c r="T720" s="11"/>
      <c r="U720" s="66">
        <v>7.2443399403709901E-6</v>
      </c>
      <c r="V720" s="67">
        <v>3.6629351879128098</v>
      </c>
      <c r="W720" s="66">
        <v>2.3516533110523599E-4</v>
      </c>
      <c r="X720" s="67">
        <v>2.3018950817458999</v>
      </c>
      <c r="Y720" s="66">
        <v>4.5654913446924201E-3</v>
      </c>
      <c r="Z720" s="67">
        <v>18.140486746706301</v>
      </c>
      <c r="AA720" s="66">
        <v>1.17495803006022E-2</v>
      </c>
      <c r="AB720" s="67">
        <v>21.4001461813459</v>
      </c>
      <c r="AC720" s="66">
        <v>3.3091898621933097E-2</v>
      </c>
      <c r="AD720" s="67">
        <v>27.595155122428</v>
      </c>
      <c r="AE720" s="66">
        <v>5.3776568276589401E-2</v>
      </c>
      <c r="AF720" s="68">
        <v>22.3253444393631</v>
      </c>
      <c r="AG720" s="66">
        <v>6.7238688643556102E-5</v>
      </c>
      <c r="AH720" s="67">
        <v>-1.83478186700086</v>
      </c>
      <c r="AI720" s="66">
        <v>4.8122993321158001E-3</v>
      </c>
      <c r="AJ720" s="67">
        <v>14.1719724141731</v>
      </c>
      <c r="AK720" s="66">
        <v>0.33548817053087998</v>
      </c>
      <c r="AL720" s="66">
        <v>3.09338380739064E-2</v>
      </c>
      <c r="AM720" s="67">
        <v>49.922714829910497</v>
      </c>
      <c r="AN720" s="11"/>
      <c r="AO720" s="69">
        <v>3.8410814704548102E-4</v>
      </c>
      <c r="AP720" s="69">
        <v>-1.8456144607625899E-4</v>
      </c>
      <c r="AQ720" s="69">
        <v>1.5685097896494E-3</v>
      </c>
      <c r="AR720" s="69">
        <v>6.7238688643556102E-5</v>
      </c>
      <c r="AS720" s="70">
        <v>12</v>
      </c>
      <c r="AT720" s="70">
        <v>0</v>
      </c>
      <c r="AU720" s="70">
        <v>7</v>
      </c>
      <c r="AV720" s="71">
        <v>5</v>
      </c>
      <c r="AW720" s="11"/>
      <c r="AX720" s="72">
        <v>7.5167343273278701E-4</v>
      </c>
      <c r="AY720" s="73">
        <v>-22.843478857132101</v>
      </c>
      <c r="AZ720" s="73">
        <v>0.56523034118436</v>
      </c>
      <c r="BA720" s="73">
        <v>-13.888020350030301</v>
      </c>
      <c r="BB720" s="64">
        <v>7.7664074364634005E-5</v>
      </c>
      <c r="BC720" s="74">
        <v>-1.8456144651509E-2</v>
      </c>
      <c r="BD720" s="61">
        <v>43782</v>
      </c>
      <c r="BE720" s="61">
        <v>43783</v>
      </c>
      <c r="BF720" s="70">
        <v>5</v>
      </c>
      <c r="BG720" s="61">
        <v>43789</v>
      </c>
      <c r="BH720" s="11"/>
    </row>
    <row r="721" spans="1:60" x14ac:dyDescent="0.3">
      <c r="A721" s="11"/>
      <c r="B721" s="56" t="s">
        <v>2368</v>
      </c>
      <c r="C721" s="56" t="s">
        <v>2268</v>
      </c>
      <c r="D721" s="56" t="s">
        <v>2269</v>
      </c>
      <c r="E721" s="57" t="s">
        <v>34</v>
      </c>
      <c r="F721" s="57" t="s">
        <v>2104</v>
      </c>
      <c r="G721" s="58" t="s">
        <v>36</v>
      </c>
      <c r="H721" s="59" t="s">
        <v>384</v>
      </c>
      <c r="I721" s="60" t="s">
        <v>29</v>
      </c>
      <c r="J721" s="60" t="s">
        <v>2270</v>
      </c>
      <c r="K721" s="11"/>
      <c r="L721" s="61">
        <v>44021</v>
      </c>
      <c r="M721" s="62">
        <v>1474.93050000072</v>
      </c>
      <c r="N721" s="63">
        <v>1474.93050000072</v>
      </c>
      <c r="O721" s="63">
        <v>1518.7730999998701</v>
      </c>
      <c r="P721" s="64">
        <f t="shared" si="11"/>
        <v>0.9711328835102796</v>
      </c>
      <c r="Q721" s="61">
        <v>43843</v>
      </c>
      <c r="R721" s="65">
        <v>2237554.426</v>
      </c>
      <c r="S721" s="65">
        <v>1769262.7921640601</v>
      </c>
      <c r="T721" s="11"/>
      <c r="U721" s="66">
        <v>7.74889513195376E-3</v>
      </c>
      <c r="V721" s="67">
        <v>4.4371002671177804</v>
      </c>
      <c r="W721" s="66">
        <v>9.5911322552710801E-2</v>
      </c>
      <c r="X721" s="67">
        <v>11.869510803910099</v>
      </c>
      <c r="Y721" s="66">
        <v>3.8241034908423899E-3</v>
      </c>
      <c r="Z721" s="67">
        <v>18.066347961314001</v>
      </c>
      <c r="AA721" s="66">
        <v>0.19622473150229799</v>
      </c>
      <c r="AB721" s="67">
        <v>39.847661301551902</v>
      </c>
      <c r="AC721" s="66">
        <v>0.18179007246362699</v>
      </c>
      <c r="AD721" s="67">
        <v>42.464972506626502</v>
      </c>
      <c r="AE721" s="66">
        <v>0.22549710790015501</v>
      </c>
      <c r="AF721" s="68">
        <v>39.497398401726997</v>
      </c>
      <c r="AG721" s="66">
        <v>3.0493566797304101E-2</v>
      </c>
      <c r="AH721" s="67">
        <v>1.2078509438652001</v>
      </c>
      <c r="AI721" s="66">
        <v>3.5280440153655897E-2</v>
      </c>
      <c r="AJ721" s="67">
        <v>17.218786496319801</v>
      </c>
      <c r="AK721" s="66">
        <v>0.47493050000048198</v>
      </c>
      <c r="AL721" s="66">
        <v>2.5218627384674602E-2</v>
      </c>
      <c r="AM721" s="67">
        <v>-51.628422804642497</v>
      </c>
      <c r="AN721" s="11"/>
      <c r="AO721" s="69">
        <v>4.4666794239674297E-2</v>
      </c>
      <c r="AP721" s="69">
        <v>-5.1092077091234402E-2</v>
      </c>
      <c r="AQ721" s="69">
        <v>0.115308016100316</v>
      </c>
      <c r="AR721" s="69">
        <v>-0.104082785529463</v>
      </c>
      <c r="AS721" s="70">
        <v>7</v>
      </c>
      <c r="AT721" s="70">
        <v>5</v>
      </c>
      <c r="AU721" s="70">
        <v>9</v>
      </c>
      <c r="AV721" s="71">
        <v>3</v>
      </c>
      <c r="AW721" s="11"/>
      <c r="AX721" s="72">
        <v>0.176633650444564</v>
      </c>
      <c r="AY721" s="73">
        <v>1.0036455444515</v>
      </c>
      <c r="AZ721" s="73">
        <v>1.1793518301092301</v>
      </c>
      <c r="BA721" s="73">
        <v>1.42399494902929</v>
      </c>
      <c r="BB721" s="64">
        <v>1.81925229766421E-2</v>
      </c>
      <c r="BC721" s="74">
        <v>-22.136697048408699</v>
      </c>
      <c r="BD721" s="61">
        <v>43843</v>
      </c>
      <c r="BE721" s="61">
        <v>43910</v>
      </c>
      <c r="BF721" s="70"/>
      <c r="BG721" s="61"/>
      <c r="BH721" s="11"/>
    </row>
    <row r="722" spans="1:60" x14ac:dyDescent="0.3">
      <c r="A722" s="11"/>
      <c r="B722" s="56" t="s">
        <v>2371</v>
      </c>
      <c r="C722" s="56" t="s">
        <v>2272</v>
      </c>
      <c r="D722" s="56" t="s">
        <v>2269</v>
      </c>
      <c r="E722" s="57" t="s">
        <v>548</v>
      </c>
      <c r="F722" s="57" t="s">
        <v>2104</v>
      </c>
      <c r="G722" s="58" t="s">
        <v>36</v>
      </c>
      <c r="H722" s="59" t="s">
        <v>384</v>
      </c>
      <c r="I722" s="60" t="s">
        <v>29</v>
      </c>
      <c r="J722" s="60" t="s">
        <v>2273</v>
      </c>
      <c r="K722" s="11"/>
      <c r="L722" s="61">
        <v>44021</v>
      </c>
      <c r="M722" s="62">
        <v>1013.38929999992</v>
      </c>
      <c r="N722" s="63">
        <v>1013.38929999992</v>
      </c>
      <c r="O722" s="63">
        <v>1277.3052999991901</v>
      </c>
      <c r="P722" s="64">
        <f t="shared" si="11"/>
        <v>0.79338064282717891</v>
      </c>
      <c r="Q722" s="61">
        <v>43843</v>
      </c>
      <c r="R722" s="65">
        <v>0</v>
      </c>
      <c r="S722" s="65">
        <v>191036.742641113</v>
      </c>
      <c r="T722" s="11"/>
      <c r="U722" s="66">
        <v>0</v>
      </c>
      <c r="V722" s="67">
        <v>3.66221075391877</v>
      </c>
      <c r="W722" s="66">
        <v>0</v>
      </c>
      <c r="X722" s="67">
        <v>2.27837854863537</v>
      </c>
      <c r="Y722" s="66">
        <v>-0.17964512436621599</v>
      </c>
      <c r="Z722" s="67">
        <v>-0.28057482439908199</v>
      </c>
      <c r="AA722" s="66">
        <v>-7.6381528870115298E-3</v>
      </c>
      <c r="AB722" s="67">
        <v>19.461372862599099</v>
      </c>
      <c r="AC722" s="66">
        <v>9.9944058038090606E-3</v>
      </c>
      <c r="AD722" s="67">
        <v>25.285405840608298</v>
      </c>
      <c r="AE722" s="66"/>
      <c r="AF722" s="68"/>
      <c r="AG722" s="66">
        <v>0</v>
      </c>
      <c r="AH722" s="67">
        <v>-1.84150573586521</v>
      </c>
      <c r="AI722" s="66">
        <v>-0.153318905459018</v>
      </c>
      <c r="AJ722" s="67">
        <v>-1.64114806494035</v>
      </c>
      <c r="AK722" s="66">
        <v>9.9269673773960693E-3</v>
      </c>
      <c r="AL722" s="66">
        <v>4.6988785543362601E-3</v>
      </c>
      <c r="AM722" s="67">
        <v>24.574255334591701</v>
      </c>
      <c r="AN722" s="11"/>
      <c r="AO722" s="69">
        <v>3.43097160111938E-2</v>
      </c>
      <c r="AP722" s="69">
        <v>-5.1014956501603599E-2</v>
      </c>
      <c r="AQ722" s="69">
        <v>0.118039238628699</v>
      </c>
      <c r="AR722" s="69">
        <v>-0.15847536114597499</v>
      </c>
      <c r="AS722" s="70">
        <v>4</v>
      </c>
      <c r="AT722" s="70">
        <v>4</v>
      </c>
      <c r="AU722" s="70">
        <v>6</v>
      </c>
      <c r="AV722" s="71">
        <v>6</v>
      </c>
      <c r="AW722" s="11"/>
      <c r="AX722" s="72">
        <v>0.14529405423207201</v>
      </c>
      <c r="AY722" s="73">
        <v>-0.168199662613461</v>
      </c>
      <c r="AZ722" s="73">
        <v>0.48009725331212399</v>
      </c>
      <c r="BA722" s="73">
        <v>-0.218025006003018</v>
      </c>
      <c r="BB722" s="64">
        <v>1.49102266822774E-2</v>
      </c>
      <c r="BC722" s="74">
        <v>-21.711473364994202</v>
      </c>
      <c r="BD722" s="61">
        <v>43843</v>
      </c>
      <c r="BE722" s="61">
        <v>43910</v>
      </c>
      <c r="BF722" s="70"/>
      <c r="BG722" s="61"/>
      <c r="BH722" s="11"/>
    </row>
    <row r="723" spans="1:60" x14ac:dyDescent="0.3">
      <c r="A723" s="11"/>
      <c r="B723" s="56" t="s">
        <v>2374</v>
      </c>
      <c r="C723" s="56" t="s">
        <v>2275</v>
      </c>
      <c r="D723" s="56" t="s">
        <v>2269</v>
      </c>
      <c r="E723" s="57" t="s">
        <v>41</v>
      </c>
      <c r="F723" s="57" t="s">
        <v>2104</v>
      </c>
      <c r="G723" s="58" t="s">
        <v>36</v>
      </c>
      <c r="H723" s="59" t="s">
        <v>384</v>
      </c>
      <c r="I723" s="60" t="s">
        <v>29</v>
      </c>
      <c r="J723" s="60" t="s">
        <v>2276</v>
      </c>
      <c r="K723" s="11"/>
      <c r="L723" s="61">
        <v>44021</v>
      </c>
      <c r="M723" s="62">
        <v>1624.27820000052</v>
      </c>
      <c r="N723" s="63">
        <v>1624.27820000052</v>
      </c>
      <c r="O723" s="63">
        <v>1667.7260999996199</v>
      </c>
      <c r="P723" s="64">
        <f t="shared" si="11"/>
        <v>0.97394782032906368</v>
      </c>
      <c r="Q723" s="61">
        <v>43843</v>
      </c>
      <c r="R723" s="65">
        <v>141608.01800000001</v>
      </c>
      <c r="S723" s="65">
        <v>128728.12407251001</v>
      </c>
      <c r="T723" s="11"/>
      <c r="U723" s="66">
        <v>7.7652884829149098E-3</v>
      </c>
      <c r="V723" s="67">
        <v>4.4387396022139001</v>
      </c>
      <c r="W723" s="66">
        <v>9.6445943234430204E-2</v>
      </c>
      <c r="X723" s="67">
        <v>11.922972872081999</v>
      </c>
      <c r="Y723" s="66">
        <v>6.7992558651894797E-3</v>
      </c>
      <c r="Z723" s="67">
        <v>18.363863198756</v>
      </c>
      <c r="AA723" s="66">
        <v>0.203374680399138</v>
      </c>
      <c r="AB723" s="67">
        <v>40.562656191235902</v>
      </c>
      <c r="AC723" s="66">
        <v>0.195949312508747</v>
      </c>
      <c r="AD723" s="67">
        <v>43.880896511138403</v>
      </c>
      <c r="AE723" s="66">
        <v>0.247621322681953</v>
      </c>
      <c r="AF723" s="68">
        <v>41.709819879906703</v>
      </c>
      <c r="AG723" s="66">
        <v>3.0644296801256101E-2</v>
      </c>
      <c r="AH723" s="67">
        <v>1.2229239442604001</v>
      </c>
      <c r="AI723" s="66">
        <v>3.8500876406033099E-2</v>
      </c>
      <c r="AJ723" s="67">
        <v>17.540830121579301</v>
      </c>
      <c r="AK723" s="66">
        <v>0.62427820000098999</v>
      </c>
      <c r="AL723" s="66">
        <v>3.15757523712819E-2</v>
      </c>
      <c r="AM723" s="67">
        <v>-36.6936528045917</v>
      </c>
      <c r="AN723" s="11"/>
      <c r="AO723" s="69">
        <v>4.4683769940093002E-2</v>
      </c>
      <c r="AP723" s="69">
        <v>-5.1076655149736298E-2</v>
      </c>
      <c r="AQ723" s="69">
        <v>0.115853860441421</v>
      </c>
      <c r="AR723" s="69">
        <v>-0.103630998461158</v>
      </c>
      <c r="AS723" s="70">
        <v>7</v>
      </c>
      <c r="AT723" s="70">
        <v>5</v>
      </c>
      <c r="AU723" s="70">
        <v>9</v>
      </c>
      <c r="AV723" s="71">
        <v>3</v>
      </c>
      <c r="AW723" s="11"/>
      <c r="AX723" s="72">
        <v>0.17664185579866201</v>
      </c>
      <c r="AY723" s="73">
        <v>1.0412608109563699</v>
      </c>
      <c r="AZ723" s="73">
        <v>1.2014961702934699</v>
      </c>
      <c r="BA723" s="73">
        <v>1.4791329603376699</v>
      </c>
      <c r="BB723" s="64">
        <v>1.8193747941277299E-2</v>
      </c>
      <c r="BC723" s="74">
        <v>-22.051822538516699</v>
      </c>
      <c r="BD723" s="61">
        <v>43843</v>
      </c>
      <c r="BE723" s="61">
        <v>43910</v>
      </c>
      <c r="BF723" s="70"/>
      <c r="BG723" s="61"/>
      <c r="BH723" s="11"/>
    </row>
    <row r="724" spans="1:60" x14ac:dyDescent="0.3">
      <c r="A724" s="11"/>
      <c r="B724" s="56" t="s">
        <v>2378</v>
      </c>
      <c r="C724" s="56" t="s">
        <v>2278</v>
      </c>
      <c r="D724" s="56" t="s">
        <v>2269</v>
      </c>
      <c r="E724" s="57" t="s">
        <v>2279</v>
      </c>
      <c r="F724" s="57" t="s">
        <v>2104</v>
      </c>
      <c r="G724" s="58" t="s">
        <v>36</v>
      </c>
      <c r="H724" s="59" t="s">
        <v>384</v>
      </c>
      <c r="I724" s="60" t="s">
        <v>29</v>
      </c>
      <c r="J724" s="60" t="s">
        <v>2280</v>
      </c>
      <c r="K724" s="11"/>
      <c r="L724" s="61">
        <v>44021</v>
      </c>
      <c r="M724" s="62">
        <v>1843.0285000000099</v>
      </c>
      <c r="N724" s="63">
        <v>1843.0285000000099</v>
      </c>
      <c r="O724" s="63">
        <v>1881.58960000053</v>
      </c>
      <c r="P724" s="64">
        <f t="shared" si="11"/>
        <v>0.9795061048378938</v>
      </c>
      <c r="Q724" s="61">
        <v>43843</v>
      </c>
      <c r="R724" s="65">
        <v>1428041.5970000001</v>
      </c>
      <c r="S724" s="65">
        <v>1250403.0589550801</v>
      </c>
      <c r="T724" s="11"/>
      <c r="U724" s="66">
        <v>7.7975420190341503E-3</v>
      </c>
      <c r="V724" s="67">
        <v>4.4419649558258198</v>
      </c>
      <c r="W724" s="66">
        <v>9.7498195378720995E-2</v>
      </c>
      <c r="X724" s="67">
        <v>12.0281980865111</v>
      </c>
      <c r="Y724" s="66">
        <v>1.26746108653606E-2</v>
      </c>
      <c r="Z724" s="67">
        <v>18.951398698758599</v>
      </c>
      <c r="AA724" s="66">
        <v>0.217556067820697</v>
      </c>
      <c r="AB724" s="67">
        <v>41.980794933391699</v>
      </c>
      <c r="AC724" s="66">
        <v>0.224286153565045</v>
      </c>
      <c r="AD724" s="67">
        <v>46.714580616739099</v>
      </c>
      <c r="AE724" s="66">
        <v>0.29229827381641399</v>
      </c>
      <c r="AF724" s="68">
        <v>46.177514993352801</v>
      </c>
      <c r="AG724" s="66">
        <v>3.0940951490265399E-2</v>
      </c>
      <c r="AH724" s="67">
        <v>1.25258941316133</v>
      </c>
      <c r="AI724" s="66">
        <v>4.4861627990030697E-2</v>
      </c>
      <c r="AJ724" s="67">
        <v>18.176905279979099</v>
      </c>
      <c r="AK724" s="66">
        <v>0.45016444909560999</v>
      </c>
      <c r="AL724" s="66">
        <v>2.79557797948655E-2</v>
      </c>
      <c r="AM724" s="67">
        <v>29.795183550973899</v>
      </c>
      <c r="AN724" s="11"/>
      <c r="AO724" s="69">
        <v>4.4717183498505599E-2</v>
      </c>
      <c r="AP724" s="69">
        <v>-5.1046339452150299E-2</v>
      </c>
      <c r="AQ724" s="69">
        <v>0.116927568797109</v>
      </c>
      <c r="AR724" s="69">
        <v>-0.10274224890599699</v>
      </c>
      <c r="AS724" s="70">
        <v>7</v>
      </c>
      <c r="AT724" s="70">
        <v>5</v>
      </c>
      <c r="AU724" s="70">
        <v>9</v>
      </c>
      <c r="AV724" s="71">
        <v>3</v>
      </c>
      <c r="AW724" s="11"/>
      <c r="AX724" s="72">
        <v>0.17665874411701199</v>
      </c>
      <c r="AY724" s="73">
        <v>1.11582500270561</v>
      </c>
      <c r="AZ724" s="73">
        <v>1.2453958323349099</v>
      </c>
      <c r="BA724" s="73">
        <v>1.5887861106129999</v>
      </c>
      <c r="BB724" s="64">
        <v>1.81962354622556E-2</v>
      </c>
      <c r="BC724" s="74">
        <v>-21.884692602529</v>
      </c>
      <c r="BD724" s="61">
        <v>43843</v>
      </c>
      <c r="BE724" s="61">
        <v>43910</v>
      </c>
      <c r="BF724" s="70"/>
      <c r="BG724" s="61"/>
      <c r="BH724" s="11"/>
    </row>
    <row r="725" spans="1:60" x14ac:dyDescent="0.3">
      <c r="A725" s="11"/>
      <c r="B725" s="56" t="s">
        <v>2381</v>
      </c>
      <c r="C725" s="56" t="s">
        <v>2282</v>
      </c>
      <c r="D725" s="56" t="s">
        <v>2269</v>
      </c>
      <c r="E725" s="57" t="s">
        <v>248</v>
      </c>
      <c r="F725" s="57" t="s">
        <v>2104</v>
      </c>
      <c r="G725" s="58" t="s">
        <v>36</v>
      </c>
      <c r="H725" s="59" t="s">
        <v>384</v>
      </c>
      <c r="I725" s="60" t="s">
        <v>29</v>
      </c>
      <c r="J725" s="60" t="s">
        <v>2283</v>
      </c>
      <c r="K725" s="11"/>
      <c r="L725" s="61">
        <v>44021</v>
      </c>
      <c r="M725" s="62">
        <v>1259.8322000000601</v>
      </c>
      <c r="N725" s="63">
        <v>1259.8322000000601</v>
      </c>
      <c r="O725" s="63">
        <v>1304.8107999991601</v>
      </c>
      <c r="P725" s="64">
        <f t="shared" si="11"/>
        <v>0.96552864216089496</v>
      </c>
      <c r="Q725" s="61">
        <v>43843</v>
      </c>
      <c r="R725" s="65">
        <v>761145.92500000005</v>
      </c>
      <c r="S725" s="65">
        <v>803558.91636230506</v>
      </c>
      <c r="T725" s="11"/>
      <c r="U725" s="66">
        <v>7.7161343087937002E-3</v>
      </c>
      <c r="V725" s="67">
        <v>4.4338241848017796</v>
      </c>
      <c r="W725" s="66">
        <v>9.4842786140361596E-2</v>
      </c>
      <c r="X725" s="67">
        <v>11.7626571626752</v>
      </c>
      <c r="Y725" s="66">
        <v>-2.0985652381568798E-3</v>
      </c>
      <c r="Z725" s="67">
        <v>17.4740810884105</v>
      </c>
      <c r="AA725" s="66">
        <v>0.182054658356647</v>
      </c>
      <c r="AB725" s="67">
        <v>38.430653986986698</v>
      </c>
      <c r="AC725" s="66">
        <v>0.153974855386041</v>
      </c>
      <c r="AD725" s="67">
        <v>39.683450798853301</v>
      </c>
      <c r="AE725" s="66">
        <v>0.182416661606112</v>
      </c>
      <c r="AF725" s="68">
        <v>35.189353772322598</v>
      </c>
      <c r="AG725" s="66">
        <v>3.0192082818757598E-2</v>
      </c>
      <c r="AH725" s="67">
        <v>1.1777025460105499</v>
      </c>
      <c r="AI725" s="66">
        <v>2.8871110276668301E-2</v>
      </c>
      <c r="AJ725" s="67">
        <v>16.5778535086429</v>
      </c>
      <c r="AK725" s="66">
        <v>0.25983219999936402</v>
      </c>
      <c r="AL725" s="66">
        <v>1.49134156035871E-2</v>
      </c>
      <c r="AM725" s="67">
        <v>-73.138252804754302</v>
      </c>
      <c r="AN725" s="11"/>
      <c r="AO725" s="69">
        <v>4.4632769135205301E-2</v>
      </c>
      <c r="AP725" s="69">
        <v>-5.1122920256602797E-2</v>
      </c>
      <c r="AQ725" s="69">
        <v>0.11421758029609901</v>
      </c>
      <c r="AR725" s="69">
        <v>-0.104985388196801</v>
      </c>
      <c r="AS725" s="70">
        <v>7</v>
      </c>
      <c r="AT725" s="70">
        <v>5</v>
      </c>
      <c r="AU725" s="70">
        <v>9</v>
      </c>
      <c r="AV725" s="71">
        <v>3</v>
      </c>
      <c r="AW725" s="11"/>
      <c r="AX725" s="72">
        <v>0.176617890709895</v>
      </c>
      <c r="AY725" s="73">
        <v>0.92906503729318501</v>
      </c>
      <c r="AZ725" s="73">
        <v>1.1354465077402001</v>
      </c>
      <c r="BA725" s="73">
        <v>1.31502748206367</v>
      </c>
      <c r="BB725" s="64">
        <v>1.8190140513852399E-2</v>
      </c>
      <c r="BC725" s="74">
        <v>-22.306122849316999</v>
      </c>
      <c r="BD725" s="61">
        <v>43843</v>
      </c>
      <c r="BE725" s="61">
        <v>43910</v>
      </c>
      <c r="BF725" s="70"/>
      <c r="BG725" s="61"/>
      <c r="BH725" s="11"/>
    </row>
    <row r="726" spans="1:60" x14ac:dyDescent="0.3">
      <c r="A726" s="11"/>
      <c r="B726" s="56" t="s">
        <v>2384</v>
      </c>
      <c r="C726" s="56" t="s">
        <v>2285</v>
      </c>
      <c r="D726" s="56" t="s">
        <v>2269</v>
      </c>
      <c r="E726" s="57" t="s">
        <v>52</v>
      </c>
      <c r="F726" s="57" t="s">
        <v>2104</v>
      </c>
      <c r="G726" s="58" t="s">
        <v>36</v>
      </c>
      <c r="H726" s="59" t="s">
        <v>384</v>
      </c>
      <c r="I726" s="60" t="s">
        <v>29</v>
      </c>
      <c r="J726" s="60" t="s">
        <v>1</v>
      </c>
      <c r="K726" s="11"/>
      <c r="L726" s="61">
        <v>44021</v>
      </c>
      <c r="M726" s="62">
        <v>1537.8410000000099</v>
      </c>
      <c r="N726" s="63">
        <v>1537.8410000000099</v>
      </c>
      <c r="O726" s="63">
        <v>1557.6457000002299</v>
      </c>
      <c r="P726" s="64">
        <f t="shared" si="11"/>
        <v>0.98728549117413733</v>
      </c>
      <c r="Q726" s="61">
        <v>43843</v>
      </c>
      <c r="R726" s="65">
        <v>1425281.0630000001</v>
      </c>
      <c r="S726" s="65">
        <v>1277960.4772910201</v>
      </c>
      <c r="T726" s="11"/>
      <c r="U726" s="66">
        <v>7.8423220365948492E-3</v>
      </c>
      <c r="V726" s="67">
        <v>4.4464429575818896</v>
      </c>
      <c r="W726" s="66">
        <v>9.8962280830164701E-2</v>
      </c>
      <c r="X726" s="67">
        <v>12.1746066316555</v>
      </c>
      <c r="Y726" s="66">
        <v>2.0898858294458499E-2</v>
      </c>
      <c r="Z726" s="67">
        <v>19.773823441675599</v>
      </c>
      <c r="AA726" s="66">
        <v>0.237549691188324</v>
      </c>
      <c r="AB726" s="67">
        <v>43.9801572701545</v>
      </c>
      <c r="AC726" s="66">
        <v>0.26479658643977</v>
      </c>
      <c r="AD726" s="67">
        <v>50.765623904240798</v>
      </c>
      <c r="AE726" s="66">
        <v>0.357072796656284</v>
      </c>
      <c r="AF726" s="68">
        <v>52.654967277369003</v>
      </c>
      <c r="AG726" s="66">
        <v>3.1353296890301897E-2</v>
      </c>
      <c r="AH726" s="67">
        <v>1.29382395316497</v>
      </c>
      <c r="AI726" s="66">
        <v>5.3768801832120502E-2</v>
      </c>
      <c r="AJ726" s="67">
        <v>19.067622664180799</v>
      </c>
      <c r="AK726" s="66">
        <v>0.53784099999931601</v>
      </c>
      <c r="AL726" s="66">
        <v>8.5972353899705894E-2</v>
      </c>
      <c r="AM726" s="67">
        <v>49.332707677793202</v>
      </c>
      <c r="AN726" s="11"/>
      <c r="AO726" s="69">
        <v>4.4763562613297801E-2</v>
      </c>
      <c r="AP726" s="69">
        <v>-5.10041418483888E-2</v>
      </c>
      <c r="AQ726" s="69">
        <v>0.11842178687948</v>
      </c>
      <c r="AR726" s="69">
        <v>-0.10150513387910901</v>
      </c>
      <c r="AS726" s="70">
        <v>7</v>
      </c>
      <c r="AT726" s="70">
        <v>5</v>
      </c>
      <c r="AU726" s="70">
        <v>9</v>
      </c>
      <c r="AV726" s="71">
        <v>3</v>
      </c>
      <c r="AW726" s="11"/>
      <c r="AX726" s="72">
        <v>0.176683695530228</v>
      </c>
      <c r="AY726" s="73">
        <v>1.2208682900491099</v>
      </c>
      <c r="AZ726" s="73">
        <v>1.30724390238356</v>
      </c>
      <c r="BA726" s="73">
        <v>1.74404615126514</v>
      </c>
      <c r="BB726" s="64">
        <v>1.8199847052383099E-2</v>
      </c>
      <c r="BC726" s="74">
        <v>-21.651746607094498</v>
      </c>
      <c r="BD726" s="61">
        <v>43843</v>
      </c>
      <c r="BE726" s="61">
        <v>43910</v>
      </c>
      <c r="BF726" s="70"/>
      <c r="BG726" s="61"/>
      <c r="BH726" s="11"/>
    </row>
    <row r="727" spans="1:60" x14ac:dyDescent="0.3">
      <c r="A727" s="11"/>
      <c r="B727" s="56" t="s">
        <v>2387</v>
      </c>
      <c r="C727" s="56" t="s">
        <v>2287</v>
      </c>
      <c r="D727" s="56" t="s">
        <v>2269</v>
      </c>
      <c r="E727" s="57" t="s">
        <v>2288</v>
      </c>
      <c r="F727" s="57" t="s">
        <v>2104</v>
      </c>
      <c r="G727" s="58" t="s">
        <v>36</v>
      </c>
      <c r="H727" s="59" t="s">
        <v>384</v>
      </c>
      <c r="I727" s="60" t="s">
        <v>29</v>
      </c>
      <c r="J727" s="60" t="s">
        <v>1</v>
      </c>
      <c r="K727" s="11"/>
      <c r="L727" s="61">
        <v>44021</v>
      </c>
      <c r="M727" s="62">
        <v>1000</v>
      </c>
      <c r="N727" s="63">
        <v>1000</v>
      </c>
      <c r="O727" s="63">
        <v>1000</v>
      </c>
      <c r="P727" s="64">
        <f t="shared" si="11"/>
        <v>1</v>
      </c>
      <c r="Q727" s="61">
        <v>44021</v>
      </c>
      <c r="R727" s="65">
        <v>0</v>
      </c>
      <c r="S727" s="65">
        <v>0</v>
      </c>
      <c r="T727" s="11"/>
      <c r="U727" s="66">
        <v>0</v>
      </c>
      <c r="V727" s="67">
        <v>3.66221075391877</v>
      </c>
      <c r="W727" s="66">
        <v>0</v>
      </c>
      <c r="X727" s="67">
        <v>2.27837854863537</v>
      </c>
      <c r="Y727" s="66">
        <v>0</v>
      </c>
      <c r="Z727" s="67">
        <v>17.6839376122225</v>
      </c>
      <c r="AA727" s="66">
        <v>0</v>
      </c>
      <c r="AB727" s="67">
        <v>20.225188151293001</v>
      </c>
      <c r="AC727" s="66">
        <v>0</v>
      </c>
      <c r="AD727" s="67">
        <v>24.2859652602347</v>
      </c>
      <c r="AE727" s="66">
        <v>0</v>
      </c>
      <c r="AF727" s="68">
        <v>16.947687611711402</v>
      </c>
      <c r="AG727" s="66">
        <v>0</v>
      </c>
      <c r="AH727" s="67">
        <v>-1.84150573586521</v>
      </c>
      <c r="AI727" s="66">
        <v>0</v>
      </c>
      <c r="AJ727" s="67">
        <v>13.6907424809615</v>
      </c>
      <c r="AK727" s="66">
        <v>0</v>
      </c>
      <c r="AL727" s="66">
        <v>0</v>
      </c>
      <c r="AM727" s="67">
        <v>-4.4513923221529703</v>
      </c>
      <c r="AN727" s="11"/>
      <c r="AO727" s="69">
        <v>0</v>
      </c>
      <c r="AP727" s="69">
        <v>0</v>
      </c>
      <c r="AQ727" s="69">
        <v>0</v>
      </c>
      <c r="AR727" s="69">
        <v>0</v>
      </c>
      <c r="AS727" s="70">
        <v>0</v>
      </c>
      <c r="AT727" s="70">
        <v>0</v>
      </c>
      <c r="AU727" s="70">
        <v>7</v>
      </c>
      <c r="AV727" s="71">
        <v>5</v>
      </c>
      <c r="AW727" s="11"/>
      <c r="AX727" s="72">
        <v>0</v>
      </c>
      <c r="AY727" s="73">
        <v>-115.357016523136</v>
      </c>
      <c r="AZ727" s="73">
        <v>0.52607977638217596</v>
      </c>
      <c r="BA727" s="73">
        <v>-15.9646500268718</v>
      </c>
      <c r="BB727" s="64">
        <v>0</v>
      </c>
      <c r="BC727" s="74">
        <v>0</v>
      </c>
      <c r="BD727" s="61">
        <v>43656</v>
      </c>
      <c r="BE727" s="61"/>
      <c r="BF727" s="70"/>
      <c r="BG727" s="61"/>
      <c r="BH727" s="11"/>
    </row>
    <row r="728" spans="1:60" x14ac:dyDescent="0.3">
      <c r="A728" s="11"/>
      <c r="B728" s="56" t="s">
        <v>2390</v>
      </c>
      <c r="C728" s="56" t="s">
        <v>2290</v>
      </c>
      <c r="D728" s="56" t="s">
        <v>2269</v>
      </c>
      <c r="E728" s="57" t="s">
        <v>56</v>
      </c>
      <c r="F728" s="57" t="s">
        <v>2104</v>
      </c>
      <c r="G728" s="58" t="s">
        <v>36</v>
      </c>
      <c r="H728" s="59" t="s">
        <v>384</v>
      </c>
      <c r="I728" s="60" t="s">
        <v>29</v>
      </c>
      <c r="J728" s="60" t="s">
        <v>2291</v>
      </c>
      <c r="K728" s="11"/>
      <c r="L728" s="61">
        <v>44021</v>
      </c>
      <c r="M728" s="62">
        <v>897.04079999961004</v>
      </c>
      <c r="N728" s="63">
        <v>897.04079999961004</v>
      </c>
      <c r="O728" s="63">
        <v>905.97219999972697</v>
      </c>
      <c r="P728" s="64">
        <f t="shared" si="11"/>
        <v>0.99014164010758876</v>
      </c>
      <c r="Q728" s="61">
        <v>43847</v>
      </c>
      <c r="R728" s="65">
        <v>440040.989</v>
      </c>
      <c r="S728" s="65">
        <v>276483.27270214801</v>
      </c>
      <c r="T728" s="11"/>
      <c r="U728" s="66">
        <v>7.8308377269422601E-3</v>
      </c>
      <c r="V728" s="67">
        <v>4.4452945266166397</v>
      </c>
      <c r="W728" s="66">
        <v>9.8587026606837797E-2</v>
      </c>
      <c r="X728" s="67">
        <v>12.137081209322799</v>
      </c>
      <c r="Y728" s="66">
        <v>-8.9166924644814606E-3</v>
      </c>
      <c r="Z728" s="67">
        <v>16.7922683657671</v>
      </c>
      <c r="AA728" s="66">
        <v>-8.9166924644814606E-3</v>
      </c>
      <c r="AB728" s="67">
        <v>19.333518904837501</v>
      </c>
      <c r="AC728" s="66">
        <v>-8.3674675381189403E-2</v>
      </c>
      <c r="AD728" s="67">
        <v>15.918497722115699</v>
      </c>
      <c r="AE728" s="66">
        <v>-0.118457856880996</v>
      </c>
      <c r="AF728" s="68">
        <v>5.1019019236118801</v>
      </c>
      <c r="AG728" s="66">
        <v>3.1247682814864699E-2</v>
      </c>
      <c r="AH728" s="67">
        <v>1.2832625456212601</v>
      </c>
      <c r="AI728" s="66">
        <v>-8.9166924644814606E-3</v>
      </c>
      <c r="AJ728" s="67">
        <v>12.7990732345206</v>
      </c>
      <c r="AK728" s="66">
        <v>-0.10295920000047799</v>
      </c>
      <c r="AL728" s="66">
        <v>-6.9393890835271997E-3</v>
      </c>
      <c r="AM728" s="67">
        <v>-109.41739280475301</v>
      </c>
      <c r="AN728" s="11"/>
      <c r="AO728" s="69">
        <v>4.4751680763511097E-2</v>
      </c>
      <c r="AP728" s="69">
        <v>-5.1014973457349698E-2</v>
      </c>
      <c r="AQ728" s="69">
        <v>0.10204938230890501</v>
      </c>
      <c r="AR728" s="69">
        <v>-0.101822311944561</v>
      </c>
      <c r="AS728" s="70">
        <v>3</v>
      </c>
      <c r="AT728" s="70">
        <v>4</v>
      </c>
      <c r="AU728" s="70">
        <v>8</v>
      </c>
      <c r="AV728" s="71">
        <v>4</v>
      </c>
      <c r="AW728" s="11"/>
      <c r="AX728" s="72">
        <v>0.146350192313839</v>
      </c>
      <c r="AY728" s="73">
        <v>-0.21721722282018199</v>
      </c>
      <c r="AZ728" s="73">
        <v>0.51985167348630101</v>
      </c>
      <c r="BA728" s="73">
        <v>-0.28921846021421499</v>
      </c>
      <c r="BB728" s="64">
        <v>1.5041279432443801E-2</v>
      </c>
      <c r="BC728" s="74">
        <v>-21.325764742039599</v>
      </c>
      <c r="BD728" s="61">
        <v>43847</v>
      </c>
      <c r="BE728" s="61">
        <v>43910</v>
      </c>
      <c r="BF728" s="70"/>
      <c r="BG728" s="61"/>
      <c r="BH728" s="11"/>
    </row>
    <row r="729" spans="1:60" x14ac:dyDescent="0.3">
      <c r="A729" s="11"/>
      <c r="B729" s="56" t="s">
        <v>2393</v>
      </c>
      <c r="C729" s="56" t="s">
        <v>2293</v>
      </c>
      <c r="D729" s="56" t="s">
        <v>2269</v>
      </c>
      <c r="E729" s="57" t="s">
        <v>2294</v>
      </c>
      <c r="F729" s="57" t="s">
        <v>2104</v>
      </c>
      <c r="G729" s="58" t="s">
        <v>36</v>
      </c>
      <c r="H729" s="59" t="s">
        <v>384</v>
      </c>
      <c r="I729" s="60" t="s">
        <v>29</v>
      </c>
      <c r="J729" s="60" t="s">
        <v>2295</v>
      </c>
      <c r="K729" s="11"/>
      <c r="L729" s="61">
        <v>44021</v>
      </c>
      <c r="M729" s="62">
        <v>1398.76070000045</v>
      </c>
      <c r="N729" s="63">
        <v>1398.76070000045</v>
      </c>
      <c r="O729" s="63">
        <v>1418.3357999995401</v>
      </c>
      <c r="P729" s="64">
        <f t="shared" si="11"/>
        <v>0.98619854339212443</v>
      </c>
      <c r="Q729" s="61">
        <v>43843</v>
      </c>
      <c r="R729" s="65">
        <v>7996.6809999999996</v>
      </c>
      <c r="S729" s="65">
        <v>3998.1027748107899</v>
      </c>
      <c r="T729" s="11"/>
      <c r="U729" s="66">
        <v>7.83609536665608E-3</v>
      </c>
      <c r="V729" s="67">
        <v>4.4458202905880198</v>
      </c>
      <c r="W729" s="66">
        <v>9.8758096675737803E-2</v>
      </c>
      <c r="X729" s="67">
        <v>12.1541882162128</v>
      </c>
      <c r="Y729" s="66">
        <v>1.9749563816731101E-2</v>
      </c>
      <c r="Z729" s="67">
        <v>19.658893993910201</v>
      </c>
      <c r="AA729" s="66">
        <v>5.4077789780421902E-2</v>
      </c>
      <c r="AB729" s="67">
        <v>25.632967129349701</v>
      </c>
      <c r="AC729" s="66">
        <v>5.4077789780421902E-2</v>
      </c>
      <c r="AD729" s="67">
        <v>29.693744238291401</v>
      </c>
      <c r="AE729" s="66">
        <v>5.4077789780421902E-2</v>
      </c>
      <c r="AF729" s="68">
        <v>22.355466589768199</v>
      </c>
      <c r="AG729" s="66">
        <v>3.1295629183659898E-2</v>
      </c>
      <c r="AH729" s="67">
        <v>1.2880571825007801</v>
      </c>
      <c r="AI729" s="66">
        <v>5.2524225367960801E-2</v>
      </c>
      <c r="AJ729" s="67">
        <v>18.9431650177576</v>
      </c>
      <c r="AK729" s="66">
        <v>6.8825084626951097E-2</v>
      </c>
      <c r="AL729" s="66">
        <v>4.9498369971843204E-3</v>
      </c>
      <c r="AM729" s="67">
        <v>-8.3387528959137907</v>
      </c>
      <c r="AN729" s="11"/>
      <c r="AO729" s="69">
        <v>4.4757146637493903E-2</v>
      </c>
      <c r="AP729" s="69">
        <v>-5.1009893407390303E-2</v>
      </c>
      <c r="AQ729" s="69">
        <v>0.10222089162751199</v>
      </c>
      <c r="AR729" s="69">
        <v>-0.101677406215458</v>
      </c>
      <c r="AS729" s="70">
        <v>5</v>
      </c>
      <c r="AT729" s="70">
        <v>3</v>
      </c>
      <c r="AU729" s="70">
        <v>9</v>
      </c>
      <c r="AV729" s="71">
        <v>3</v>
      </c>
      <c r="AW729" s="11"/>
      <c r="AX729" s="72">
        <v>0.14991986528009901</v>
      </c>
      <c r="AY729" s="73">
        <v>0.20294131973719201</v>
      </c>
      <c r="AZ729" s="73">
        <v>0.73852372730925697</v>
      </c>
      <c r="BA729" s="73">
        <v>0.27565859601509102</v>
      </c>
      <c r="BB729" s="64">
        <v>1.5414640718045099E-2</v>
      </c>
      <c r="BC729" s="74">
        <v>-21.684272511513001</v>
      </c>
      <c r="BD729" s="61">
        <v>43843</v>
      </c>
      <c r="BE729" s="61">
        <v>43910</v>
      </c>
      <c r="BF729" s="70"/>
      <c r="BG729" s="61"/>
      <c r="BH729" s="11"/>
    </row>
    <row r="730" spans="1:60" x14ac:dyDescent="0.3">
      <c r="A730" s="11"/>
      <c r="B730" s="56" t="s">
        <v>2397</v>
      </c>
      <c r="C730" s="56" t="s">
        <v>2297</v>
      </c>
      <c r="D730" s="56" t="s">
        <v>2298</v>
      </c>
      <c r="E730" s="57" t="s">
        <v>34</v>
      </c>
      <c r="F730" s="57" t="s">
        <v>2104</v>
      </c>
      <c r="G730" s="58" t="s">
        <v>36</v>
      </c>
      <c r="H730" s="59" t="s">
        <v>37</v>
      </c>
      <c r="I730" s="60" t="s">
        <v>29</v>
      </c>
      <c r="J730" s="60" t="s">
        <v>2299</v>
      </c>
      <c r="K730" s="11"/>
      <c r="L730" s="61">
        <v>44021</v>
      </c>
      <c r="M730" s="62">
        <v>2317.1121999993902</v>
      </c>
      <c r="N730" s="63">
        <v>2317.1121999993902</v>
      </c>
      <c r="O730" s="63">
        <v>3258.8418000005199</v>
      </c>
      <c r="P730" s="64">
        <f t="shared" si="11"/>
        <v>0.71102322303556453</v>
      </c>
      <c r="Q730" s="61">
        <v>43756</v>
      </c>
      <c r="R730" s="65">
        <v>3859511.1</v>
      </c>
      <c r="S730" s="65">
        <v>4940411.9416171899</v>
      </c>
      <c r="T730" s="11"/>
      <c r="U730" s="66">
        <v>-3.8568865570596203E-2</v>
      </c>
      <c r="V730" s="67">
        <v>-0.194675803140854</v>
      </c>
      <c r="W730" s="66">
        <v>-7.4706384884848402E-3</v>
      </c>
      <c r="X730" s="67">
        <v>1.5313146997868901</v>
      </c>
      <c r="Y730" s="66">
        <v>-0.212773462189944</v>
      </c>
      <c r="Z730" s="67">
        <v>-3.5934086067718498</v>
      </c>
      <c r="AA730" s="66">
        <v>-0.28003362704650497</v>
      </c>
      <c r="AB730" s="67">
        <v>-7.7781745533575304</v>
      </c>
      <c r="AC730" s="66">
        <v>-0.33448350766615498</v>
      </c>
      <c r="AD730" s="67">
        <v>-9.1623855063808204</v>
      </c>
      <c r="AE730" s="66">
        <v>-0.28829972255800401</v>
      </c>
      <c r="AF730" s="68">
        <v>-11.8822846440889</v>
      </c>
      <c r="AG730" s="66">
        <v>2.1066305593194602E-2</v>
      </c>
      <c r="AH730" s="67">
        <v>0.26512482345424399</v>
      </c>
      <c r="AI730" s="66">
        <v>-0.16416600756667299</v>
      </c>
      <c r="AJ730" s="67">
        <v>-2.7258582757058298</v>
      </c>
      <c r="AK730" s="66">
        <v>0.30954685204051202</v>
      </c>
      <c r="AL730" s="66">
        <v>1.6930169862462201E-2</v>
      </c>
      <c r="AM730" s="67">
        <v>-93.567918123910204</v>
      </c>
      <c r="AN730" s="11"/>
      <c r="AO730" s="69">
        <v>9.1494141515868294E-2</v>
      </c>
      <c r="AP730" s="69">
        <v>-0.14428505013260301</v>
      </c>
      <c r="AQ730" s="69">
        <v>0.14312369021907201</v>
      </c>
      <c r="AR730" s="69">
        <v>-0.18556164784880799</v>
      </c>
      <c r="AS730" s="70">
        <v>5</v>
      </c>
      <c r="AT730" s="70">
        <v>7</v>
      </c>
      <c r="AU730" s="70">
        <v>6</v>
      </c>
      <c r="AV730" s="71">
        <v>6</v>
      </c>
      <c r="AW730" s="11"/>
      <c r="AX730" s="72">
        <v>0.34975612232054099</v>
      </c>
      <c r="AY730" s="73">
        <v>-0.60020725052527302</v>
      </c>
      <c r="AZ730" s="73">
        <v>-1.63200015329494</v>
      </c>
      <c r="BA730" s="73">
        <v>-0.79154575419670403</v>
      </c>
      <c r="BB730" s="64">
        <v>3.5464978172894901E-2</v>
      </c>
      <c r="BC730" s="74">
        <v>-48.481037035933703</v>
      </c>
      <c r="BD730" s="61">
        <v>43756</v>
      </c>
      <c r="BE730" s="61">
        <v>43914</v>
      </c>
      <c r="BF730" s="70"/>
      <c r="BG730" s="61"/>
      <c r="BH730" s="11"/>
    </row>
    <row r="731" spans="1:60" x14ac:dyDescent="0.3">
      <c r="A731" s="11"/>
      <c r="B731" s="56" t="s">
        <v>2401</v>
      </c>
      <c r="C731" s="56" t="s">
        <v>2301</v>
      </c>
      <c r="D731" s="56" t="s">
        <v>2298</v>
      </c>
      <c r="E731" s="57" t="s">
        <v>41</v>
      </c>
      <c r="F731" s="57" t="s">
        <v>2104</v>
      </c>
      <c r="G731" s="58" t="s">
        <v>36</v>
      </c>
      <c r="H731" s="59" t="s">
        <v>37</v>
      </c>
      <c r="I731" s="60" t="s">
        <v>29</v>
      </c>
      <c r="J731" s="60" t="s">
        <v>2302</v>
      </c>
      <c r="K731" s="11"/>
      <c r="L731" s="61">
        <v>44021</v>
      </c>
      <c r="M731" s="62">
        <v>2967.0104000009601</v>
      </c>
      <c r="N731" s="63">
        <v>2967.0104000009601</v>
      </c>
      <c r="O731" s="63">
        <v>4153.1318999975902</v>
      </c>
      <c r="P731" s="64">
        <f t="shared" si="11"/>
        <v>0.714403123099144</v>
      </c>
      <c r="Q731" s="61">
        <v>43756</v>
      </c>
      <c r="R731" s="65">
        <v>757498.86199999996</v>
      </c>
      <c r="S731" s="65">
        <v>1158933.2381152301</v>
      </c>
      <c r="T731" s="11"/>
      <c r="U731" s="66">
        <v>-3.8551674392692803E-2</v>
      </c>
      <c r="V731" s="67">
        <v>-0.192956685350509</v>
      </c>
      <c r="W731" s="66">
        <v>-6.93808791038464E-3</v>
      </c>
      <c r="X731" s="67">
        <v>1.58456975759691</v>
      </c>
      <c r="Y731" s="66">
        <v>-0.21020726995368</v>
      </c>
      <c r="Z731" s="67">
        <v>-3.33678938314551</v>
      </c>
      <c r="AA731" s="66">
        <v>-0.27529983051499601</v>
      </c>
      <c r="AB731" s="67">
        <v>-7.3047949002066197</v>
      </c>
      <c r="AC731" s="66">
        <v>-0.32570855635160101</v>
      </c>
      <c r="AD731" s="67">
        <v>-8.2848903749254497</v>
      </c>
      <c r="AE731" s="66">
        <v>-0.27415425506129398</v>
      </c>
      <c r="AF731" s="68">
        <v>-10.467737894418001</v>
      </c>
      <c r="AG731" s="66">
        <v>2.1230646421827301E-2</v>
      </c>
      <c r="AH731" s="67">
        <v>0.28155890631751401</v>
      </c>
      <c r="AI731" s="66">
        <v>-0.16130641487776301</v>
      </c>
      <c r="AJ731" s="67">
        <v>-2.4398990068148101</v>
      </c>
      <c r="AK731" s="66">
        <v>0.527080440366408</v>
      </c>
      <c r="AL731" s="66">
        <v>2.6705643515015299E-2</v>
      </c>
      <c r="AM731" s="67">
        <v>-71.814559291349696</v>
      </c>
      <c r="AN731" s="11"/>
      <c r="AO731" s="69">
        <v>9.1513713488966503E-2</v>
      </c>
      <c r="AP731" s="69">
        <v>-0.14423911836915099</v>
      </c>
      <c r="AQ731" s="69">
        <v>0.14373693350717101</v>
      </c>
      <c r="AR731" s="69">
        <v>-0.185110086039349</v>
      </c>
      <c r="AS731" s="70">
        <v>5</v>
      </c>
      <c r="AT731" s="70">
        <v>7</v>
      </c>
      <c r="AU731" s="70">
        <v>6</v>
      </c>
      <c r="AV731" s="71">
        <v>6</v>
      </c>
      <c r="AW731" s="11"/>
      <c r="AX731" s="72">
        <v>0.34973121262562901</v>
      </c>
      <c r="AY731" s="73">
        <v>-0.58599212245371701</v>
      </c>
      <c r="AZ731" s="73">
        <v>-1.5328963535685001</v>
      </c>
      <c r="BA731" s="73">
        <v>-0.77330157782216702</v>
      </c>
      <c r="BB731" s="64">
        <v>3.5463504836443498E-2</v>
      </c>
      <c r="BC731" s="74">
        <v>-48.335091404092999</v>
      </c>
      <c r="BD731" s="61">
        <v>43756</v>
      </c>
      <c r="BE731" s="61">
        <v>43914</v>
      </c>
      <c r="BF731" s="70"/>
      <c r="BG731" s="61"/>
      <c r="BH731" s="11"/>
    </row>
    <row r="732" spans="1:60" x14ac:dyDescent="0.3">
      <c r="A732" s="11"/>
      <c r="B732" s="56" t="s">
        <v>2404</v>
      </c>
      <c r="C732" s="56" t="s">
        <v>2304</v>
      </c>
      <c r="D732" s="56" t="s">
        <v>2298</v>
      </c>
      <c r="E732" s="57" t="s">
        <v>2279</v>
      </c>
      <c r="F732" s="57" t="s">
        <v>2104</v>
      </c>
      <c r="G732" s="58" t="s">
        <v>36</v>
      </c>
      <c r="H732" s="59" t="s">
        <v>37</v>
      </c>
      <c r="I732" s="60" t="s">
        <v>29</v>
      </c>
      <c r="J732" s="60" t="s">
        <v>2305</v>
      </c>
      <c r="K732" s="11"/>
      <c r="L732" s="61">
        <v>44021</v>
      </c>
      <c r="M732" s="62">
        <v>3821.0989000015002</v>
      </c>
      <c r="N732" s="63">
        <v>3821.0989000015002</v>
      </c>
      <c r="O732" s="63">
        <v>5304.5965000018496</v>
      </c>
      <c r="P732" s="64">
        <f t="shared" si="11"/>
        <v>0.72033733385756449</v>
      </c>
      <c r="Q732" s="61">
        <v>43756</v>
      </c>
      <c r="R732" s="65">
        <v>3686771.1779999998</v>
      </c>
      <c r="S732" s="65">
        <v>4941028.3057343699</v>
      </c>
      <c r="T732" s="11"/>
      <c r="U732" s="66">
        <v>-3.8521672609022103E-2</v>
      </c>
      <c r="V732" s="67">
        <v>-0.189956506983435</v>
      </c>
      <c r="W732" s="66">
        <v>-6.0083303242208803E-3</v>
      </c>
      <c r="X732" s="67">
        <v>1.67754551621329</v>
      </c>
      <c r="Y732" s="66">
        <v>-0.20571089685021399</v>
      </c>
      <c r="Z732" s="67">
        <v>-2.8871520727989299</v>
      </c>
      <c r="AA732" s="66">
        <v>-0.26696811702655399</v>
      </c>
      <c r="AB732" s="67">
        <v>-6.4716235513624296</v>
      </c>
      <c r="AC732" s="66">
        <v>-0.31012549776001802</v>
      </c>
      <c r="AD732" s="67">
        <v>-6.7265845157671702</v>
      </c>
      <c r="AE732" s="66">
        <v>-0.24880626491445601</v>
      </c>
      <c r="AF732" s="68">
        <v>-7.9329388797341398</v>
      </c>
      <c r="AG732" s="66">
        <v>2.1517395542105099E-2</v>
      </c>
      <c r="AH732" s="67">
        <v>0.31023381834529601</v>
      </c>
      <c r="AI732" s="66">
        <v>-0.15629486000485501</v>
      </c>
      <c r="AJ732" s="67">
        <v>-1.9387435195239999</v>
      </c>
      <c r="AK732" s="66">
        <v>-1.01780131017222E-2</v>
      </c>
      <c r="AL732" s="66">
        <v>-7.5861735422222399E-4</v>
      </c>
      <c r="AM732" s="67">
        <v>-16.239062668784801</v>
      </c>
      <c r="AN732" s="11"/>
      <c r="AO732" s="69">
        <v>9.1547868560155607E-2</v>
      </c>
      <c r="AP732" s="69">
        <v>-0.14415903317058101</v>
      </c>
      <c r="AQ732" s="69">
        <v>0.14480772035865799</v>
      </c>
      <c r="AR732" s="69">
        <v>-0.18432167205639399</v>
      </c>
      <c r="AS732" s="70">
        <v>5</v>
      </c>
      <c r="AT732" s="70">
        <v>7</v>
      </c>
      <c r="AU732" s="70">
        <v>6</v>
      </c>
      <c r="AV732" s="71">
        <v>6</v>
      </c>
      <c r="AW732" s="11"/>
      <c r="AX732" s="72">
        <v>0.34968808789271899</v>
      </c>
      <c r="AY732" s="73">
        <v>-0.56097592559308396</v>
      </c>
      <c r="AZ732" s="73">
        <v>-1.35858335846024</v>
      </c>
      <c r="BA732" s="73">
        <v>-0.74112868794964004</v>
      </c>
      <c r="BB732" s="64">
        <v>3.5460968126208199E-2</v>
      </c>
      <c r="BC732" s="74">
        <v>-48.079508026654402</v>
      </c>
      <c r="BD732" s="61">
        <v>43756</v>
      </c>
      <c r="BE732" s="61">
        <v>43914</v>
      </c>
      <c r="BF732" s="70"/>
      <c r="BG732" s="61"/>
      <c r="BH732" s="11"/>
    </row>
    <row r="733" spans="1:60" x14ac:dyDescent="0.3">
      <c r="A733" s="11"/>
      <c r="B733" s="56" t="s">
        <v>2407</v>
      </c>
      <c r="C733" s="56" t="s">
        <v>2307</v>
      </c>
      <c r="D733" s="56" t="s">
        <v>2298</v>
      </c>
      <c r="E733" s="57" t="s">
        <v>248</v>
      </c>
      <c r="F733" s="57" t="s">
        <v>2104</v>
      </c>
      <c r="G733" s="58" t="s">
        <v>36</v>
      </c>
      <c r="H733" s="59" t="s">
        <v>37</v>
      </c>
      <c r="I733" s="60" t="s">
        <v>29</v>
      </c>
      <c r="J733" s="60" t="s">
        <v>2308</v>
      </c>
      <c r="K733" s="11"/>
      <c r="L733" s="61">
        <v>44021</v>
      </c>
      <c r="M733" s="62">
        <v>1967.4637000002001</v>
      </c>
      <c r="N733" s="63">
        <v>1967.4637000002001</v>
      </c>
      <c r="O733" s="63">
        <v>2787.4472999982499</v>
      </c>
      <c r="P733" s="64">
        <f t="shared" si="11"/>
        <v>0.7058299182917056</v>
      </c>
      <c r="Q733" s="61">
        <v>43756</v>
      </c>
      <c r="R733" s="65">
        <v>986923.15</v>
      </c>
      <c r="S733" s="65">
        <v>1543661.8359003901</v>
      </c>
      <c r="T733" s="11"/>
      <c r="U733" s="66">
        <v>-3.8595425281528199E-2</v>
      </c>
      <c r="V733" s="67">
        <v>-0.19733177423404399</v>
      </c>
      <c r="W733" s="66">
        <v>-8.29324092592287E-3</v>
      </c>
      <c r="X733" s="67">
        <v>1.44905445604309</v>
      </c>
      <c r="Y733" s="66">
        <v>-0.216723833942669</v>
      </c>
      <c r="Z733" s="67">
        <v>-3.9884457820444399</v>
      </c>
      <c r="AA733" s="66">
        <v>-0.28729017326899298</v>
      </c>
      <c r="AB733" s="67">
        <v>-8.50382917560637</v>
      </c>
      <c r="AC733" s="66">
        <v>-0.34782248245668601</v>
      </c>
      <c r="AD733" s="67">
        <v>-10.496282985433901</v>
      </c>
      <c r="AE733" s="66">
        <v>-0.30962249601900099</v>
      </c>
      <c r="AF733" s="68">
        <v>-14.0145619901887</v>
      </c>
      <c r="AG733" s="66">
        <v>2.0812401104194599E-2</v>
      </c>
      <c r="AH733" s="67">
        <v>0.23973437455424601</v>
      </c>
      <c r="AI733" s="66">
        <v>-0.16856718599679901</v>
      </c>
      <c r="AJ733" s="67">
        <v>-3.1659761187183899</v>
      </c>
      <c r="AK733" s="66">
        <v>5.68840817159071E-2</v>
      </c>
      <c r="AL733" s="66">
        <v>3.4500852398195998E-3</v>
      </c>
      <c r="AM733" s="67">
        <v>-118.834195156349</v>
      </c>
      <c r="AN733" s="11"/>
      <c r="AO733" s="69">
        <v>9.1463895601918893E-2</v>
      </c>
      <c r="AP733" s="69">
        <v>-0.14435600491284301</v>
      </c>
      <c r="AQ733" s="69">
        <v>0.14217607287355299</v>
      </c>
      <c r="AR733" s="69">
        <v>-0.18625936394790199</v>
      </c>
      <c r="AS733" s="70">
        <v>5</v>
      </c>
      <c r="AT733" s="70">
        <v>7</v>
      </c>
      <c r="AU733" s="70">
        <v>6</v>
      </c>
      <c r="AV733" s="71">
        <v>6</v>
      </c>
      <c r="AW733" s="11"/>
      <c r="AX733" s="72">
        <v>0.349794929170748</v>
      </c>
      <c r="AY733" s="73">
        <v>-0.62200004810165399</v>
      </c>
      <c r="AZ733" s="73">
        <v>-1.78399558406818</v>
      </c>
      <c r="BA733" s="73">
        <v>-0.81946167715614104</v>
      </c>
      <c r="BB733" s="64">
        <v>3.54672875015603E-2</v>
      </c>
      <c r="BC733" s="74">
        <v>-48.705853559949901</v>
      </c>
      <c r="BD733" s="61">
        <v>43756</v>
      </c>
      <c r="BE733" s="61">
        <v>43914</v>
      </c>
      <c r="BF733" s="70"/>
      <c r="BG733" s="61"/>
      <c r="BH733" s="11"/>
    </row>
    <row r="734" spans="1:60" x14ac:dyDescent="0.3">
      <c r="A734" s="11"/>
      <c r="B734" s="56" t="s">
        <v>2410</v>
      </c>
      <c r="C734" s="56" t="s">
        <v>2310</v>
      </c>
      <c r="D734" s="56" t="s">
        <v>2298</v>
      </c>
      <c r="E734" s="57" t="s">
        <v>0</v>
      </c>
      <c r="F734" s="57" t="s">
        <v>2104</v>
      </c>
      <c r="G734" s="58" t="s">
        <v>36</v>
      </c>
      <c r="H734" s="59" t="s">
        <v>37</v>
      </c>
      <c r="I734" s="60" t="s">
        <v>29</v>
      </c>
      <c r="J734" s="60" t="s">
        <v>2311</v>
      </c>
      <c r="K734" s="11"/>
      <c r="L734" s="61">
        <v>44021</v>
      </c>
      <c r="M734" s="62">
        <v>730.000799999572</v>
      </c>
      <c r="N734" s="63">
        <v>730.000799999572</v>
      </c>
      <c r="O734" s="63">
        <v>1016.55840000045</v>
      </c>
      <c r="P734" s="64">
        <f t="shared" si="11"/>
        <v>0.71811004660356836</v>
      </c>
      <c r="Q734" s="61">
        <v>43756</v>
      </c>
      <c r="R734" s="65">
        <v>4766.942</v>
      </c>
      <c r="S734" s="65">
        <v>21930.265961822501</v>
      </c>
      <c r="T734" s="11"/>
      <c r="U734" s="66">
        <v>-3.8532924021637903E-2</v>
      </c>
      <c r="V734" s="67">
        <v>-0.191081648245017</v>
      </c>
      <c r="W734" s="66">
        <v>-6.3576705570085297E-3</v>
      </c>
      <c r="X734" s="67">
        <v>1.6426114929345199</v>
      </c>
      <c r="Y734" s="66">
        <v>-0.207397987075674</v>
      </c>
      <c r="Z734" s="67">
        <v>-3.0558610953448802</v>
      </c>
      <c r="AA734" s="66">
        <v>-0.27009883151011299</v>
      </c>
      <c r="AB734" s="67">
        <v>-6.7846949997183401</v>
      </c>
      <c r="AC734" s="66">
        <v>-0.316002799700073</v>
      </c>
      <c r="AD734" s="67">
        <v>-7.3143147097725896</v>
      </c>
      <c r="AE734" s="66">
        <v>-0.26999920000060201</v>
      </c>
      <c r="AF734" s="68">
        <v>-10.0522323883488</v>
      </c>
      <c r="AG734" s="66">
        <v>2.14097033531289E-2</v>
      </c>
      <c r="AH734" s="67">
        <v>0.29946459944767401</v>
      </c>
      <c r="AI734" s="66">
        <v>-0.15817533666355299</v>
      </c>
      <c r="AJ734" s="67">
        <v>-2.12679118539381</v>
      </c>
      <c r="AK734" s="66">
        <v>-0.26999920000060201</v>
      </c>
      <c r="AL734" s="66">
        <v>-5.5496938830401597E-2</v>
      </c>
      <c r="AM734" s="67">
        <v>-32.375901697261703</v>
      </c>
      <c r="AN734" s="11"/>
      <c r="AO734" s="69">
        <v>9.1535162253421704E-2</v>
      </c>
      <c r="AP734" s="69">
        <v>-0.14418897446012099</v>
      </c>
      <c r="AQ734" s="69">
        <v>0.14440660974112701</v>
      </c>
      <c r="AR734" s="69">
        <v>-0.18461718950507899</v>
      </c>
      <c r="AS734" s="70">
        <v>5</v>
      </c>
      <c r="AT734" s="70">
        <v>7</v>
      </c>
      <c r="AU734" s="70">
        <v>6</v>
      </c>
      <c r="AV734" s="71">
        <v>6</v>
      </c>
      <c r="AW734" s="11"/>
      <c r="AX734" s="72">
        <v>0.34970402120903599</v>
      </c>
      <c r="AY734" s="73">
        <v>-0.57037479051996298</v>
      </c>
      <c r="AZ734" s="73">
        <v>-1.42405607127512</v>
      </c>
      <c r="BA734" s="73">
        <v>-0.75322609487739101</v>
      </c>
      <c r="BB734" s="64">
        <v>3.5461896041670098E-2</v>
      </c>
      <c r="BC734" s="74">
        <v>-48.175274534209201</v>
      </c>
      <c r="BD734" s="61">
        <v>43756</v>
      </c>
      <c r="BE734" s="61">
        <v>43914</v>
      </c>
      <c r="BF734" s="70"/>
      <c r="BG734" s="61"/>
      <c r="BH734" s="11"/>
    </row>
    <row r="735" spans="1:60" x14ac:dyDescent="0.3">
      <c r="A735" s="11"/>
      <c r="B735" s="56" t="s">
        <v>2413</v>
      </c>
      <c r="C735" s="56" t="s">
        <v>2313</v>
      </c>
      <c r="D735" s="56" t="s">
        <v>2298</v>
      </c>
      <c r="E735" s="57" t="s">
        <v>2314</v>
      </c>
      <c r="F735" s="57" t="s">
        <v>2104</v>
      </c>
      <c r="G735" s="58" t="s">
        <v>36</v>
      </c>
      <c r="H735" s="59" t="s">
        <v>37</v>
      </c>
      <c r="I735" s="60" t="s">
        <v>29</v>
      </c>
      <c r="J735" s="60" t="s">
        <v>2315</v>
      </c>
      <c r="K735" s="11"/>
      <c r="L735" s="61">
        <v>44021</v>
      </c>
      <c r="M735" s="62">
        <v>733.24340000003599</v>
      </c>
      <c r="N735" s="63">
        <v>733.24340000003599</v>
      </c>
      <c r="O735" s="63">
        <v>1017.9171000002</v>
      </c>
      <c r="P735" s="64">
        <f t="shared" si="11"/>
        <v>0.72033704905821105</v>
      </c>
      <c r="Q735" s="61">
        <v>43756</v>
      </c>
      <c r="R735" s="65">
        <v>38810.572</v>
      </c>
      <c r="S735" s="65">
        <v>198882.91455346701</v>
      </c>
      <c r="T735" s="11"/>
      <c r="U735" s="66">
        <v>-3.85216348668109E-2</v>
      </c>
      <c r="V735" s="67">
        <v>-0.189952732762322</v>
      </c>
      <c r="W735" s="66">
        <v>-6.0083321177444296E-3</v>
      </c>
      <c r="X735" s="67">
        <v>1.6775453368609301</v>
      </c>
      <c r="Y735" s="66">
        <v>-0.20571130398107901</v>
      </c>
      <c r="Z735" s="67">
        <v>-2.8871927858854201</v>
      </c>
      <c r="AA735" s="66">
        <v>-0.26696829955559198</v>
      </c>
      <c r="AB735" s="67">
        <v>-6.4716418042662598</v>
      </c>
      <c r="AC735" s="66">
        <v>-0.31012562177434999</v>
      </c>
      <c r="AD735" s="67">
        <v>-6.7265969172003697</v>
      </c>
      <c r="AE735" s="66">
        <v>-0.266756600000081</v>
      </c>
      <c r="AF735" s="68">
        <v>-9.7279723882966191</v>
      </c>
      <c r="AG735" s="66">
        <v>2.1517325967579399E-2</v>
      </c>
      <c r="AH735" s="67">
        <v>0.310226860892726</v>
      </c>
      <c r="AI735" s="66">
        <v>-0.15629542180438899</v>
      </c>
      <c r="AJ735" s="67">
        <v>-1.9387996994773899</v>
      </c>
      <c r="AK735" s="66">
        <v>-0.266756600000081</v>
      </c>
      <c r="AL735" s="66">
        <v>-5.4737166353370399E-2</v>
      </c>
      <c r="AM735" s="67">
        <v>-32.051641697238701</v>
      </c>
      <c r="AN735" s="11"/>
      <c r="AO735" s="69">
        <v>9.1547913280082896E-2</v>
      </c>
      <c r="AP735" s="69">
        <v>-0.14415913490389401</v>
      </c>
      <c r="AQ735" s="69">
        <v>0.14480773154544299</v>
      </c>
      <c r="AR735" s="69">
        <v>-0.184321751604439</v>
      </c>
      <c r="AS735" s="70">
        <v>5</v>
      </c>
      <c r="AT735" s="70">
        <v>7</v>
      </c>
      <c r="AU735" s="70">
        <v>6</v>
      </c>
      <c r="AV735" s="71">
        <v>6</v>
      </c>
      <c r="AW735" s="11"/>
      <c r="AX735" s="72">
        <v>0.34968817455635898</v>
      </c>
      <c r="AY735" s="73">
        <v>-0.56097674044212897</v>
      </c>
      <c r="AZ735" s="73">
        <v>-1.35858642983658</v>
      </c>
      <c r="BA735" s="73">
        <v>-0.74112971465456201</v>
      </c>
      <c r="BB735" s="64">
        <v>3.5460975919595503E-2</v>
      </c>
      <c r="BC735" s="74">
        <v>-48.079514530196299</v>
      </c>
      <c r="BD735" s="61">
        <v>43756</v>
      </c>
      <c r="BE735" s="61">
        <v>43914</v>
      </c>
      <c r="BF735" s="70"/>
      <c r="BG735" s="61"/>
      <c r="BH735" s="11"/>
    </row>
    <row r="736" spans="1:60" x14ac:dyDescent="0.3">
      <c r="A736" s="11"/>
      <c r="B736" s="56" t="s">
        <v>2416</v>
      </c>
      <c r="C736" s="56" t="s">
        <v>2317</v>
      </c>
      <c r="D736" s="56" t="s">
        <v>2298</v>
      </c>
      <c r="E736" s="57" t="s">
        <v>52</v>
      </c>
      <c r="F736" s="57" t="s">
        <v>2104</v>
      </c>
      <c r="G736" s="58" t="s">
        <v>36</v>
      </c>
      <c r="H736" s="59" t="s">
        <v>37</v>
      </c>
      <c r="I736" s="60" t="s">
        <v>29</v>
      </c>
      <c r="J736" s="60" t="s">
        <v>1</v>
      </c>
      <c r="K736" s="11"/>
      <c r="L736" s="61">
        <v>44021</v>
      </c>
      <c r="M736" s="62">
        <v>917.41760000027705</v>
      </c>
      <c r="N736" s="63">
        <v>917.41760000027705</v>
      </c>
      <c r="O736" s="63">
        <v>1260.0403000004601</v>
      </c>
      <c r="P736" s="64">
        <f t="shared" si="11"/>
        <v>0.72808591915666665</v>
      </c>
      <c r="Q736" s="61">
        <v>43756</v>
      </c>
      <c r="R736" s="65">
        <v>489000.49099999998</v>
      </c>
      <c r="S736" s="65">
        <v>744919.45879785204</v>
      </c>
      <c r="T736" s="11"/>
      <c r="U736" s="66">
        <v>-3.8482898917209199E-2</v>
      </c>
      <c r="V736" s="67">
        <v>-0.18607913780215299</v>
      </c>
      <c r="W736" s="66">
        <v>-4.8047029076769797E-3</v>
      </c>
      <c r="X736" s="67">
        <v>1.7979082578676799</v>
      </c>
      <c r="Y736" s="66">
        <v>-0.19985717366857</v>
      </c>
      <c r="Z736" s="67">
        <v>-2.30177975463448</v>
      </c>
      <c r="AA736" s="66">
        <v>-0.25604948935593702</v>
      </c>
      <c r="AB736" s="67">
        <v>-5.37976078430074</v>
      </c>
      <c r="AC736" s="66">
        <v>-0.28943492726655701</v>
      </c>
      <c r="AD736" s="67">
        <v>-4.65752746642102</v>
      </c>
      <c r="AE736" s="66">
        <v>-0.22966914277814801</v>
      </c>
      <c r="AF736" s="68">
        <v>-6.01922666610335</v>
      </c>
      <c r="AG736" s="66">
        <v>2.1888421148105401E-2</v>
      </c>
      <c r="AH736" s="67">
        <v>0.34733637894532898</v>
      </c>
      <c r="AI736" s="66">
        <v>-0.149768303796009</v>
      </c>
      <c r="AJ736" s="67">
        <v>-1.28608789863938</v>
      </c>
      <c r="AK736" s="66">
        <v>-8.2582399999373599E-2</v>
      </c>
      <c r="AL736" s="66">
        <v>-1.7253678054657901E-2</v>
      </c>
      <c r="AM736" s="67">
        <v>-18.6431706831208</v>
      </c>
      <c r="AN736" s="11"/>
      <c r="AO736" s="69">
        <v>9.1592008544539597E-2</v>
      </c>
      <c r="AP736" s="69">
        <v>-0.14405540326421001</v>
      </c>
      <c r="AQ736" s="69">
        <v>0.146194368620927</v>
      </c>
      <c r="AR736" s="69">
        <v>-0.18330104156135299</v>
      </c>
      <c r="AS736" s="70">
        <v>5</v>
      </c>
      <c r="AT736" s="70">
        <v>7</v>
      </c>
      <c r="AU736" s="70">
        <v>6</v>
      </c>
      <c r="AV736" s="71">
        <v>6</v>
      </c>
      <c r="AW736" s="11"/>
      <c r="AX736" s="72">
        <v>0.34963297095615398</v>
      </c>
      <c r="AY736" s="73">
        <v>-0.52819749248465098</v>
      </c>
      <c r="AZ736" s="73">
        <v>-1.1303945027139</v>
      </c>
      <c r="BA736" s="73">
        <v>-0.698847123469022</v>
      </c>
      <c r="BB736" s="64">
        <v>3.5457756169234897E-2</v>
      </c>
      <c r="BC736" s="74">
        <v>-47.747060153575099</v>
      </c>
      <c r="BD736" s="61">
        <v>43756</v>
      </c>
      <c r="BE736" s="61">
        <v>43914</v>
      </c>
      <c r="BF736" s="70"/>
      <c r="BG736" s="61"/>
      <c r="BH736" s="11"/>
    </row>
    <row r="737" spans="1:60" x14ac:dyDescent="0.3">
      <c r="A737" s="11"/>
      <c r="B737" s="56" t="s">
        <v>2420</v>
      </c>
      <c r="C737" s="56" t="s">
        <v>2319</v>
      </c>
      <c r="D737" s="56" t="s">
        <v>2298</v>
      </c>
      <c r="E737" s="57" t="s">
        <v>2288</v>
      </c>
      <c r="F737" s="57" t="s">
        <v>2104</v>
      </c>
      <c r="G737" s="58" t="s">
        <v>36</v>
      </c>
      <c r="H737" s="59" t="s">
        <v>37</v>
      </c>
      <c r="I737" s="60" t="s">
        <v>29</v>
      </c>
      <c r="J737" s="60" t="s">
        <v>1</v>
      </c>
      <c r="K737" s="11"/>
      <c r="L737" s="61">
        <v>44021</v>
      </c>
      <c r="M737" s="62">
        <v>1000</v>
      </c>
      <c r="N737" s="63">
        <v>1000</v>
      </c>
      <c r="O737" s="63">
        <v>1000</v>
      </c>
      <c r="P737" s="64">
        <f t="shared" si="11"/>
        <v>1</v>
      </c>
      <c r="Q737" s="61">
        <v>44021</v>
      </c>
      <c r="R737" s="65">
        <v>0</v>
      </c>
      <c r="S737" s="65">
        <v>0</v>
      </c>
      <c r="T737" s="11"/>
      <c r="U737" s="66">
        <v>0</v>
      </c>
      <c r="V737" s="67">
        <v>3.66221075391877</v>
      </c>
      <c r="W737" s="66">
        <v>0</v>
      </c>
      <c r="X737" s="67">
        <v>2.27837854863537</v>
      </c>
      <c r="Y737" s="66">
        <v>0</v>
      </c>
      <c r="Z737" s="67">
        <v>17.6839376122225</v>
      </c>
      <c r="AA737" s="66">
        <v>0</v>
      </c>
      <c r="AB737" s="67">
        <v>20.225188151293001</v>
      </c>
      <c r="AC737" s="66">
        <v>0</v>
      </c>
      <c r="AD737" s="67">
        <v>24.2859652602347</v>
      </c>
      <c r="AE737" s="66">
        <v>0</v>
      </c>
      <c r="AF737" s="68">
        <v>16.947687611711402</v>
      </c>
      <c r="AG737" s="66">
        <v>0</v>
      </c>
      <c r="AH737" s="67">
        <v>-1.84150573586521</v>
      </c>
      <c r="AI737" s="66">
        <v>0</v>
      </c>
      <c r="AJ737" s="67">
        <v>13.6907424809615</v>
      </c>
      <c r="AK737" s="66">
        <v>0</v>
      </c>
      <c r="AL737" s="66">
        <v>0</v>
      </c>
      <c r="AM737" s="67">
        <v>-10.3849306831835</v>
      </c>
      <c r="AN737" s="11"/>
      <c r="AO737" s="69">
        <v>0</v>
      </c>
      <c r="AP737" s="69">
        <v>0</v>
      </c>
      <c r="AQ737" s="69">
        <v>0</v>
      </c>
      <c r="AR737" s="69">
        <v>0</v>
      </c>
      <c r="AS737" s="70">
        <v>0</v>
      </c>
      <c r="AT737" s="70">
        <v>0</v>
      </c>
      <c r="AU737" s="70">
        <v>7</v>
      </c>
      <c r="AV737" s="71">
        <v>5</v>
      </c>
      <c r="AW737" s="11"/>
      <c r="AX737" s="72">
        <v>0</v>
      </c>
      <c r="AY737" s="73">
        <v>-115.357016523136</v>
      </c>
      <c r="AZ737" s="73">
        <v>0.52607977638217596</v>
      </c>
      <c r="BA737" s="73">
        <v>-15.9646500268718</v>
      </c>
      <c r="BB737" s="64">
        <v>0</v>
      </c>
      <c r="BC737" s="74">
        <v>0</v>
      </c>
      <c r="BD737" s="61">
        <v>43656</v>
      </c>
      <c r="BE737" s="61"/>
      <c r="BF737" s="70"/>
      <c r="BG737" s="61"/>
      <c r="BH737" s="11"/>
    </row>
    <row r="738" spans="1:60" x14ac:dyDescent="0.3">
      <c r="A738" s="11"/>
      <c r="B738" s="56" t="s">
        <v>2423</v>
      </c>
      <c r="C738" s="56" t="s">
        <v>2321</v>
      </c>
      <c r="D738" s="56" t="s">
        <v>2298</v>
      </c>
      <c r="E738" s="57" t="s">
        <v>56</v>
      </c>
      <c r="F738" s="57" t="s">
        <v>2104</v>
      </c>
      <c r="G738" s="58" t="s">
        <v>36</v>
      </c>
      <c r="H738" s="59" t="s">
        <v>37</v>
      </c>
      <c r="I738" s="60" t="s">
        <v>29</v>
      </c>
      <c r="J738" s="60" t="s">
        <v>2322</v>
      </c>
      <c r="K738" s="11"/>
      <c r="L738" s="61">
        <v>44021</v>
      </c>
      <c r="M738" s="62">
        <v>3822.7417999990298</v>
      </c>
      <c r="N738" s="63">
        <v>3822.7417999990298</v>
      </c>
      <c r="O738" s="63">
        <v>5275.3598000034699</v>
      </c>
      <c r="P738" s="64">
        <f t="shared" si="11"/>
        <v>0.72464096192955696</v>
      </c>
      <c r="Q738" s="61">
        <v>43756</v>
      </c>
      <c r="R738" s="65">
        <v>678892.26899999997</v>
      </c>
      <c r="S738" s="65">
        <v>672097.68401562504</v>
      </c>
      <c r="T738" s="11"/>
      <c r="U738" s="66">
        <v>-3.8500095665767703E-2</v>
      </c>
      <c r="V738" s="67">
        <v>-0.187798812658002</v>
      </c>
      <c r="W738" s="66">
        <v>-5.3383865451905902E-3</v>
      </c>
      <c r="X738" s="67">
        <v>1.7445398941163099</v>
      </c>
      <c r="Y738" s="66">
        <v>-0.20245726515888199</v>
      </c>
      <c r="Z738" s="67">
        <v>-2.5617889036657302</v>
      </c>
      <c r="AA738" s="66">
        <v>-0.26090929416299302</v>
      </c>
      <c r="AB738" s="67">
        <v>-5.8657412650063598</v>
      </c>
      <c r="AC738" s="66">
        <v>-0.29868187868385598</v>
      </c>
      <c r="AD738" s="67">
        <v>-5.5822226081509099</v>
      </c>
      <c r="AE738" s="66">
        <v>-0.23000746941222999</v>
      </c>
      <c r="AF738" s="68">
        <v>-6.0530593295116004</v>
      </c>
      <c r="AG738" s="66">
        <v>2.17238289333181E-2</v>
      </c>
      <c r="AH738" s="67">
        <v>0.33087715746660301</v>
      </c>
      <c r="AI738" s="66">
        <v>-0.152667528700549</v>
      </c>
      <c r="AJ738" s="67">
        <v>-1.5760103890934301</v>
      </c>
      <c r="AK738" s="66">
        <v>0.90840333281783403</v>
      </c>
      <c r="AL738" s="66">
        <v>4.1052304546610699E-2</v>
      </c>
      <c r="AM738" s="67">
        <v>-33.682270046207101</v>
      </c>
      <c r="AN738" s="11"/>
      <c r="AO738" s="69">
        <v>9.15724615534418E-2</v>
      </c>
      <c r="AP738" s="69">
        <v>-0.14410134530771801</v>
      </c>
      <c r="AQ738" s="69">
        <v>0.14557942735526</v>
      </c>
      <c r="AR738" s="69">
        <v>-0.183753503854095</v>
      </c>
      <c r="AS738" s="70">
        <v>5</v>
      </c>
      <c r="AT738" s="70">
        <v>7</v>
      </c>
      <c r="AU738" s="70">
        <v>6</v>
      </c>
      <c r="AV738" s="71">
        <v>6</v>
      </c>
      <c r="AW738" s="11"/>
      <c r="AX738" s="72">
        <v>0.349657338302932</v>
      </c>
      <c r="AY738" s="73">
        <v>-0.54278626090945203</v>
      </c>
      <c r="AZ738" s="73">
        <v>-1.2319230893044699</v>
      </c>
      <c r="BA738" s="73">
        <v>-0.71768293743571099</v>
      </c>
      <c r="BB738" s="64">
        <v>3.5459173160161298E-2</v>
      </c>
      <c r="BC738" s="74">
        <v>-47.894689571694499</v>
      </c>
      <c r="BD738" s="61">
        <v>43756</v>
      </c>
      <c r="BE738" s="61">
        <v>43914</v>
      </c>
      <c r="BF738" s="70"/>
      <c r="BG738" s="61"/>
      <c r="BH738" s="11"/>
    </row>
    <row r="739" spans="1:60" x14ac:dyDescent="0.3">
      <c r="A739" s="11"/>
      <c r="B739" s="56" t="s">
        <v>2426</v>
      </c>
      <c r="C739" s="56" t="s">
        <v>2324</v>
      </c>
      <c r="D739" s="56" t="s">
        <v>2298</v>
      </c>
      <c r="E739" s="57" t="s">
        <v>2294</v>
      </c>
      <c r="F739" s="57" t="s">
        <v>2104</v>
      </c>
      <c r="G739" s="58" t="s">
        <v>36</v>
      </c>
      <c r="H739" s="59" t="s">
        <v>37</v>
      </c>
      <c r="I739" s="60" t="s">
        <v>29</v>
      </c>
      <c r="J739" s="60" t="s">
        <v>2325</v>
      </c>
      <c r="K739" s="11"/>
      <c r="L739" s="61">
        <v>44021</v>
      </c>
      <c r="M739" s="62">
        <v>4531.0098000019798</v>
      </c>
      <c r="N739" s="63">
        <v>4531.0098000019798</v>
      </c>
      <c r="O739" s="63">
        <v>6242.4452000036799</v>
      </c>
      <c r="P739" s="64">
        <f t="shared" si="11"/>
        <v>0.72583893888236439</v>
      </c>
      <c r="Q739" s="61">
        <v>43756</v>
      </c>
      <c r="R739" s="65">
        <v>26981.882000000001</v>
      </c>
      <c r="S739" s="65">
        <v>27980.297393127399</v>
      </c>
      <c r="T739" s="11"/>
      <c r="U739" s="66">
        <v>-3.8494105499921702E-2</v>
      </c>
      <c r="V739" s="67">
        <v>-0.18719979607340101</v>
      </c>
      <c r="W739" s="66">
        <v>-5.1523380516300702E-3</v>
      </c>
      <c r="X739" s="67">
        <v>1.7631447434723699</v>
      </c>
      <c r="Y739" s="66">
        <v>-0.201552772964642</v>
      </c>
      <c r="Z739" s="67">
        <v>-2.4713396842416802</v>
      </c>
      <c r="AA739" s="66">
        <v>-0.25922033263952499</v>
      </c>
      <c r="AB739" s="67">
        <v>-5.6968451126595001</v>
      </c>
      <c r="AC739" s="66">
        <v>-0.29547471529338498</v>
      </c>
      <c r="AD739" s="67">
        <v>-5.2615062691038501</v>
      </c>
      <c r="AE739" s="66">
        <v>-0.224710893161537</v>
      </c>
      <c r="AF739" s="68">
        <v>-5.5234017044422199</v>
      </c>
      <c r="AG739" s="66">
        <v>2.1781188750537701E-2</v>
      </c>
      <c r="AH739" s="67">
        <v>0.33661313918855701</v>
      </c>
      <c r="AI739" s="66">
        <v>-0.15165906556561801</v>
      </c>
      <c r="AJ739" s="67">
        <v>-1.4751640756003299</v>
      </c>
      <c r="AK739" s="66">
        <v>3.5310098000057</v>
      </c>
      <c r="AL739" s="66">
        <v>0.118609700588422</v>
      </c>
      <c r="AM739" s="67">
        <v>337.87971864175103</v>
      </c>
      <c r="AN739" s="11"/>
      <c r="AO739" s="69">
        <v>9.1579274114337694E-2</v>
      </c>
      <c r="AP739" s="69">
        <v>-0.14408540262316799</v>
      </c>
      <c r="AQ739" s="69">
        <v>0.14579333719666501</v>
      </c>
      <c r="AR739" s="69">
        <v>-0.18359581962809901</v>
      </c>
      <c r="AS739" s="70">
        <v>5</v>
      </c>
      <c r="AT739" s="70">
        <v>7</v>
      </c>
      <c r="AU739" s="70">
        <v>6</v>
      </c>
      <c r="AV739" s="71">
        <v>6</v>
      </c>
      <c r="AW739" s="11"/>
      <c r="AX739" s="72">
        <v>0.34964885003108098</v>
      </c>
      <c r="AY739" s="73">
        <v>-0.53771577529732895</v>
      </c>
      <c r="AZ739" s="73">
        <v>-1.1966302818927901</v>
      </c>
      <c r="BA739" s="73">
        <v>-0.71113949018672395</v>
      </c>
      <c r="BB739" s="64">
        <v>3.5458678784707397E-2</v>
      </c>
      <c r="BC739" s="74">
        <v>-47.843311463948297</v>
      </c>
      <c r="BD739" s="61">
        <v>43756</v>
      </c>
      <c r="BE739" s="61">
        <v>43914</v>
      </c>
      <c r="BF739" s="70"/>
      <c r="BG739" s="61"/>
      <c r="BH739" s="11"/>
    </row>
    <row r="740" spans="1:60" x14ac:dyDescent="0.3">
      <c r="A740" s="11"/>
      <c r="B740" s="56" t="s">
        <v>2429</v>
      </c>
      <c r="C740" s="56" t="s">
        <v>2327</v>
      </c>
      <c r="D740" s="56" t="s">
        <v>2328</v>
      </c>
      <c r="E740" s="57" t="s">
        <v>41</v>
      </c>
      <c r="F740" s="57" t="s">
        <v>2104</v>
      </c>
      <c r="G740" s="58" t="s">
        <v>36</v>
      </c>
      <c r="H740" s="59" t="s">
        <v>316</v>
      </c>
      <c r="I740" s="60" t="s">
        <v>29</v>
      </c>
      <c r="J740" s="60" t="s">
        <v>2329</v>
      </c>
      <c r="K740" s="11"/>
      <c r="L740" s="61">
        <v>44021</v>
      </c>
      <c r="M740" s="62">
        <v>2904.7217000015098</v>
      </c>
      <c r="N740" s="63">
        <v>2904.7217000015098</v>
      </c>
      <c r="O740" s="63">
        <v>4021.7336999997501</v>
      </c>
      <c r="P740" s="64">
        <f t="shared" si="11"/>
        <v>0.72225610064676593</v>
      </c>
      <c r="Q740" s="61">
        <v>43853</v>
      </c>
      <c r="R740" s="65">
        <v>2846835.1189999999</v>
      </c>
      <c r="S740" s="65">
        <v>3534151.3640546901</v>
      </c>
      <c r="T740" s="11"/>
      <c r="U740" s="66">
        <v>-1.13623221268426E-2</v>
      </c>
      <c r="V740" s="67">
        <v>2.5259785412345099</v>
      </c>
      <c r="W740" s="66">
        <v>-3.24884210576784E-2</v>
      </c>
      <c r="X740" s="67">
        <v>-0.97046355713246202</v>
      </c>
      <c r="Y740" s="66">
        <v>-0.26257068067672701</v>
      </c>
      <c r="Z740" s="67">
        <v>-8.5731304554501495</v>
      </c>
      <c r="AA740" s="66">
        <v>-0.14631798266971599</v>
      </c>
      <c r="AB740" s="67">
        <v>5.5933898843213701</v>
      </c>
      <c r="AC740" s="66">
        <v>8.9756232877407499E-2</v>
      </c>
      <c r="AD740" s="67">
        <v>33.261588547960898</v>
      </c>
      <c r="AE740" s="66">
        <v>5.0395500044032801E-2</v>
      </c>
      <c r="AF740" s="68">
        <v>21.987237616121998</v>
      </c>
      <c r="AG740" s="66">
        <v>-3.7090953810547901E-3</v>
      </c>
      <c r="AH740" s="67">
        <v>-2.2124152739706902</v>
      </c>
      <c r="AI740" s="66">
        <v>-0.24333856630255499</v>
      </c>
      <c r="AJ740" s="67">
        <v>-10.643114149294</v>
      </c>
      <c r="AK740" s="66">
        <v>1.0410796624352201</v>
      </c>
      <c r="AL740" s="66">
        <v>4.5417343502776902E-2</v>
      </c>
      <c r="AM740" s="67">
        <v>-20.4146370844683</v>
      </c>
      <c r="AN740" s="11"/>
      <c r="AO740" s="69">
        <v>8.5615680076443795E-2</v>
      </c>
      <c r="AP740" s="69">
        <v>-0.115911633690266</v>
      </c>
      <c r="AQ740" s="69">
        <v>8.2906740901380505E-2</v>
      </c>
      <c r="AR740" s="69">
        <v>-0.32342028488463298</v>
      </c>
      <c r="AS740" s="70">
        <v>8</v>
      </c>
      <c r="AT740" s="70">
        <v>4</v>
      </c>
      <c r="AU740" s="70">
        <v>6</v>
      </c>
      <c r="AV740" s="71">
        <v>6</v>
      </c>
      <c r="AW740" s="11"/>
      <c r="AX740" s="72">
        <v>0.32584781277633701</v>
      </c>
      <c r="AY740" s="73">
        <v>-0.36135509750738498</v>
      </c>
      <c r="AZ740" s="73">
        <v>0.21420280769484601</v>
      </c>
      <c r="BA740" s="73">
        <v>-0.47044699856723998</v>
      </c>
      <c r="BB740" s="64">
        <v>3.31228842322525E-2</v>
      </c>
      <c r="BC740" s="74">
        <v>-45.638121191412203</v>
      </c>
      <c r="BD740" s="61">
        <v>43853</v>
      </c>
      <c r="BE740" s="61">
        <v>43913</v>
      </c>
      <c r="BF740" s="70"/>
      <c r="BG740" s="61"/>
      <c r="BH740" s="11"/>
    </row>
    <row r="741" spans="1:60" x14ac:dyDescent="0.3">
      <c r="A741" s="11"/>
      <c r="B741" s="56" t="s">
        <v>2433</v>
      </c>
      <c r="C741" s="56" t="s">
        <v>2331</v>
      </c>
      <c r="D741" s="56" t="s">
        <v>2328</v>
      </c>
      <c r="E741" s="57" t="s">
        <v>2279</v>
      </c>
      <c r="F741" s="57" t="s">
        <v>2104</v>
      </c>
      <c r="G741" s="58" t="s">
        <v>36</v>
      </c>
      <c r="H741" s="59" t="s">
        <v>316</v>
      </c>
      <c r="I741" s="60" t="s">
        <v>29</v>
      </c>
      <c r="J741" s="60" t="s">
        <v>2332</v>
      </c>
      <c r="K741" s="11"/>
      <c r="L741" s="61">
        <v>44021</v>
      </c>
      <c r="M741" s="62">
        <v>3218.9497999995901</v>
      </c>
      <c r="N741" s="63">
        <v>3218.9497999995901</v>
      </c>
      <c r="O741" s="63">
        <v>4450.0005000010096</v>
      </c>
      <c r="P741" s="64">
        <f t="shared" si="11"/>
        <v>0.72335942434138145</v>
      </c>
      <c r="Q741" s="61">
        <v>43853</v>
      </c>
      <c r="R741" s="65">
        <v>1530562.0930000001</v>
      </c>
      <c r="S741" s="65">
        <v>1866156.23985156</v>
      </c>
      <c r="T741" s="11"/>
      <c r="U741" s="66">
        <v>-1.13533358808127E-2</v>
      </c>
      <c r="V741" s="67">
        <v>2.5268771658375</v>
      </c>
      <c r="W741" s="66">
        <v>-3.2224597385720699E-2</v>
      </c>
      <c r="X741" s="67">
        <v>-0.94408118993669599</v>
      </c>
      <c r="Y741" s="66">
        <v>-0.26135024527320599</v>
      </c>
      <c r="Z741" s="67">
        <v>-8.4510869150981307</v>
      </c>
      <c r="AA741" s="66">
        <v>-0.143470912746998</v>
      </c>
      <c r="AB741" s="67">
        <v>5.8780968765931902</v>
      </c>
      <c r="AC741" s="66">
        <v>9.7032074698363405E-2</v>
      </c>
      <c r="AD741" s="67">
        <v>33.989172730070997</v>
      </c>
      <c r="AE741" s="66">
        <v>6.2436004065602901E-2</v>
      </c>
      <c r="AF741" s="68">
        <v>23.191288018279</v>
      </c>
      <c r="AG741" s="66">
        <v>-3.6275456486691798E-3</v>
      </c>
      <c r="AH741" s="67">
        <v>-2.20426030073213</v>
      </c>
      <c r="AI741" s="66">
        <v>-0.24202432440506499</v>
      </c>
      <c r="AJ741" s="67">
        <v>-10.511689959545</v>
      </c>
      <c r="AK741" s="66">
        <v>5.8534273828627199E-2</v>
      </c>
      <c r="AL741" s="66">
        <v>4.2288363456464096E-3</v>
      </c>
      <c r="AM741" s="67">
        <v>-9.3678339757461799</v>
      </c>
      <c r="AN741" s="11"/>
      <c r="AO741" s="69">
        <v>8.5625520456233103E-2</v>
      </c>
      <c r="AP741" s="69">
        <v>-0.11590359718597</v>
      </c>
      <c r="AQ741" s="69">
        <v>8.3201948258647504E-2</v>
      </c>
      <c r="AR741" s="69">
        <v>-0.32322976419527499</v>
      </c>
      <c r="AS741" s="70">
        <v>8</v>
      </c>
      <c r="AT741" s="70">
        <v>4</v>
      </c>
      <c r="AU741" s="70">
        <v>6</v>
      </c>
      <c r="AV741" s="71">
        <v>6</v>
      </c>
      <c r="AW741" s="11"/>
      <c r="AX741" s="72">
        <v>0.32584187175671098</v>
      </c>
      <c r="AY741" s="73">
        <v>-0.352771229478549</v>
      </c>
      <c r="AZ741" s="73">
        <v>0.22542943996245399</v>
      </c>
      <c r="BA741" s="73">
        <v>-0.45942472215847402</v>
      </c>
      <c r="BB741" s="64">
        <v>3.3122736297737002E-2</v>
      </c>
      <c r="BC741" s="74">
        <v>-45.608478021516902</v>
      </c>
      <c r="BD741" s="61">
        <v>43853</v>
      </c>
      <c r="BE741" s="61">
        <v>43913</v>
      </c>
      <c r="BF741" s="70"/>
      <c r="BG741" s="61"/>
      <c r="BH741" s="11"/>
    </row>
    <row r="742" spans="1:60" x14ac:dyDescent="0.3">
      <c r="A742" s="11"/>
      <c r="B742" s="56" t="s">
        <v>2436</v>
      </c>
      <c r="C742" s="56" t="s">
        <v>2334</v>
      </c>
      <c r="D742" s="56" t="s">
        <v>2328</v>
      </c>
      <c r="E742" s="57" t="s">
        <v>0</v>
      </c>
      <c r="F742" s="57" t="s">
        <v>2104</v>
      </c>
      <c r="G742" s="58" t="s">
        <v>36</v>
      </c>
      <c r="H742" s="59" t="s">
        <v>316</v>
      </c>
      <c r="I742" s="60" t="s">
        <v>29</v>
      </c>
      <c r="J742" s="60" t="s">
        <v>2335</v>
      </c>
      <c r="K742" s="11"/>
      <c r="L742" s="61">
        <v>44021</v>
      </c>
      <c r="M742" s="62">
        <v>1000</v>
      </c>
      <c r="N742" s="63">
        <v>1000</v>
      </c>
      <c r="O742" s="63">
        <v>1000</v>
      </c>
      <c r="P742" s="64">
        <f t="shared" si="11"/>
        <v>1</v>
      </c>
      <c r="Q742" s="61">
        <v>44021</v>
      </c>
      <c r="R742" s="65">
        <v>0</v>
      </c>
      <c r="S742" s="65">
        <v>0</v>
      </c>
      <c r="T742" s="11"/>
      <c r="U742" s="66">
        <v>0</v>
      </c>
      <c r="V742" s="67">
        <v>3.66221075391877</v>
      </c>
      <c r="W742" s="66">
        <v>0</v>
      </c>
      <c r="X742" s="67">
        <v>2.27837854863537</v>
      </c>
      <c r="Y742" s="66">
        <v>0</v>
      </c>
      <c r="Z742" s="67">
        <v>17.6839376122225</v>
      </c>
      <c r="AA742" s="66">
        <v>0</v>
      </c>
      <c r="AB742" s="67">
        <v>20.225188151293001</v>
      </c>
      <c r="AC742" s="66">
        <v>0</v>
      </c>
      <c r="AD742" s="67">
        <v>24.2859652602347</v>
      </c>
      <c r="AE742" s="66">
        <v>0</v>
      </c>
      <c r="AF742" s="68">
        <v>16.947687611711402</v>
      </c>
      <c r="AG742" s="66">
        <v>0</v>
      </c>
      <c r="AH742" s="67">
        <v>-1.84150573586521</v>
      </c>
      <c r="AI742" s="66">
        <v>0</v>
      </c>
      <c r="AJ742" s="67">
        <v>13.6907424809615</v>
      </c>
      <c r="AK742" s="66">
        <v>0</v>
      </c>
      <c r="AL742" s="66">
        <v>0</v>
      </c>
      <c r="AM742" s="67">
        <v>-5.3759816972160497</v>
      </c>
      <c r="AN742" s="11"/>
      <c r="AO742" s="69">
        <v>0</v>
      </c>
      <c r="AP742" s="69">
        <v>0</v>
      </c>
      <c r="AQ742" s="69">
        <v>0</v>
      </c>
      <c r="AR742" s="69">
        <v>0</v>
      </c>
      <c r="AS742" s="70">
        <v>0</v>
      </c>
      <c r="AT742" s="70">
        <v>0</v>
      </c>
      <c r="AU742" s="70">
        <v>7</v>
      </c>
      <c r="AV742" s="71">
        <v>5</v>
      </c>
      <c r="AW742" s="11"/>
      <c r="AX742" s="72">
        <v>0</v>
      </c>
      <c r="AY742" s="73">
        <v>-115.357016523136</v>
      </c>
      <c r="AZ742" s="73">
        <v>0.52607977638217596</v>
      </c>
      <c r="BA742" s="73">
        <v>-15.9646500268718</v>
      </c>
      <c r="BB742" s="64">
        <v>0</v>
      </c>
      <c r="BC742" s="74">
        <v>0</v>
      </c>
      <c r="BD742" s="61">
        <v>43656</v>
      </c>
      <c r="BE742" s="61"/>
      <c r="BF742" s="70"/>
      <c r="BG742" s="61"/>
      <c r="BH742" s="11"/>
    </row>
    <row r="743" spans="1:60" x14ac:dyDescent="0.3">
      <c r="A743" s="11"/>
      <c r="B743" s="56" t="s">
        <v>2439</v>
      </c>
      <c r="C743" s="56" t="s">
        <v>2337</v>
      </c>
      <c r="D743" s="56" t="s">
        <v>2328</v>
      </c>
      <c r="E743" s="57" t="s">
        <v>2314</v>
      </c>
      <c r="F743" s="57" t="s">
        <v>2104</v>
      </c>
      <c r="G743" s="58" t="s">
        <v>36</v>
      </c>
      <c r="H743" s="59" t="s">
        <v>316</v>
      </c>
      <c r="I743" s="60" t="s">
        <v>29</v>
      </c>
      <c r="J743" s="60" t="s">
        <v>2338</v>
      </c>
      <c r="K743" s="11"/>
      <c r="L743" s="61">
        <v>44021</v>
      </c>
      <c r="M743" s="62">
        <v>1000</v>
      </c>
      <c r="N743" s="63">
        <v>1000</v>
      </c>
      <c r="O743" s="63">
        <v>1000</v>
      </c>
      <c r="P743" s="64">
        <f t="shared" si="11"/>
        <v>1</v>
      </c>
      <c r="Q743" s="61">
        <v>44021</v>
      </c>
      <c r="R743" s="65">
        <v>0</v>
      </c>
      <c r="S743" s="65">
        <v>0</v>
      </c>
      <c r="T743" s="11"/>
      <c r="U743" s="66">
        <v>0</v>
      </c>
      <c r="V743" s="67">
        <v>3.66221075391877</v>
      </c>
      <c r="W743" s="66">
        <v>0</v>
      </c>
      <c r="X743" s="67">
        <v>2.27837854863537</v>
      </c>
      <c r="Y743" s="66">
        <v>0</v>
      </c>
      <c r="Z743" s="67">
        <v>17.6839376122225</v>
      </c>
      <c r="AA743" s="66">
        <v>0</v>
      </c>
      <c r="AB743" s="67">
        <v>20.225188151293001</v>
      </c>
      <c r="AC743" s="66">
        <v>0</v>
      </c>
      <c r="AD743" s="67">
        <v>24.2859652602347</v>
      </c>
      <c r="AE743" s="66">
        <v>0</v>
      </c>
      <c r="AF743" s="68">
        <v>16.947687611711402</v>
      </c>
      <c r="AG743" s="66">
        <v>0</v>
      </c>
      <c r="AH743" s="67">
        <v>-1.84150573586521</v>
      </c>
      <c r="AI743" s="66">
        <v>0</v>
      </c>
      <c r="AJ743" s="67">
        <v>13.6907424809615</v>
      </c>
      <c r="AK743" s="66">
        <v>0</v>
      </c>
      <c r="AL743" s="66">
        <v>0</v>
      </c>
      <c r="AM743" s="67">
        <v>-5.3759816972160497</v>
      </c>
      <c r="AN743" s="11"/>
      <c r="AO743" s="69">
        <v>0</v>
      </c>
      <c r="AP743" s="69">
        <v>0</v>
      </c>
      <c r="AQ743" s="69">
        <v>0</v>
      </c>
      <c r="AR743" s="69">
        <v>0</v>
      </c>
      <c r="AS743" s="70">
        <v>0</v>
      </c>
      <c r="AT743" s="70">
        <v>0</v>
      </c>
      <c r="AU743" s="70">
        <v>7</v>
      </c>
      <c r="AV743" s="71">
        <v>5</v>
      </c>
      <c r="AW743" s="11"/>
      <c r="AX743" s="72">
        <v>0</v>
      </c>
      <c r="AY743" s="73">
        <v>-115.357016523136</v>
      </c>
      <c r="AZ743" s="73">
        <v>0.52607977638217596</v>
      </c>
      <c r="BA743" s="73">
        <v>-15.9646500268718</v>
      </c>
      <c r="BB743" s="64">
        <v>0</v>
      </c>
      <c r="BC743" s="74">
        <v>0</v>
      </c>
      <c r="BD743" s="61">
        <v>43656</v>
      </c>
      <c r="BE743" s="61"/>
      <c r="BF743" s="70"/>
      <c r="BG743" s="61"/>
      <c r="BH743" s="11"/>
    </row>
    <row r="744" spans="1:60" x14ac:dyDescent="0.3">
      <c r="A744" s="11"/>
      <c r="B744" s="56" t="s">
        <v>2442</v>
      </c>
      <c r="C744" s="56" t="s">
        <v>2340</v>
      </c>
      <c r="D744" s="56" t="s">
        <v>2328</v>
      </c>
      <c r="E744" s="57" t="s">
        <v>56</v>
      </c>
      <c r="F744" s="57" t="s">
        <v>2104</v>
      </c>
      <c r="G744" s="58" t="s">
        <v>36</v>
      </c>
      <c r="H744" s="59" t="s">
        <v>316</v>
      </c>
      <c r="I744" s="60" t="s">
        <v>29</v>
      </c>
      <c r="J744" s="60" t="s">
        <v>2341</v>
      </c>
      <c r="K744" s="11"/>
      <c r="L744" s="61">
        <v>44021</v>
      </c>
      <c r="M744" s="62">
        <v>3844.4138000011399</v>
      </c>
      <c r="N744" s="63">
        <v>3844.4138000011399</v>
      </c>
      <c r="O744" s="63">
        <v>5306.8152000010004</v>
      </c>
      <c r="P744" s="64">
        <f t="shared" si="11"/>
        <v>0.72442955993651614</v>
      </c>
      <c r="Q744" s="61">
        <v>43853</v>
      </c>
      <c r="R744" s="65">
        <v>2397786.6579999998</v>
      </c>
      <c r="S744" s="65">
        <v>2635318.0502421898</v>
      </c>
      <c r="T744" s="11"/>
      <c r="U744" s="66">
        <v>-1.1344627941980399E-2</v>
      </c>
      <c r="V744" s="67">
        <v>2.5277479597207302</v>
      </c>
      <c r="W744" s="66">
        <v>-3.19691762197181E-2</v>
      </c>
      <c r="X744" s="67">
        <v>-0.91853907333643303</v>
      </c>
      <c r="Y744" s="66">
        <v>-0.26016636382351899</v>
      </c>
      <c r="Z744" s="67">
        <v>-8.3326987701293493</v>
      </c>
      <c r="AA744" s="66">
        <v>-0.14070440930023301</v>
      </c>
      <c r="AB744" s="67">
        <v>6.1547472212696404</v>
      </c>
      <c r="AC744" s="66">
        <v>0.104125553019985</v>
      </c>
      <c r="AD744" s="67">
        <v>34.698520562262303</v>
      </c>
      <c r="AE744" s="66">
        <v>7.39394787942729E-2</v>
      </c>
      <c r="AF744" s="68">
        <v>24.341635491146</v>
      </c>
      <c r="AG744" s="66">
        <v>-3.54871099716547E-3</v>
      </c>
      <c r="AH744" s="67">
        <v>-2.1963768355817601</v>
      </c>
      <c r="AI744" s="66">
        <v>-0.240749321877956</v>
      </c>
      <c r="AJ744" s="67">
        <v>-10.3841897068341</v>
      </c>
      <c r="AK744" s="66">
        <v>1.6289825756312299</v>
      </c>
      <c r="AL744" s="66">
        <v>6.20208161799383E-2</v>
      </c>
      <c r="AM744" s="67">
        <v>38.375654235132998</v>
      </c>
      <c r="AN744" s="11"/>
      <c r="AO744" s="69">
        <v>8.56350678642048E-2</v>
      </c>
      <c r="AP744" s="69">
        <v>-0.115895828759676</v>
      </c>
      <c r="AQ744" s="69">
        <v>8.3487972360744594E-2</v>
      </c>
      <c r="AR744" s="69">
        <v>-0.323045094058034</v>
      </c>
      <c r="AS744" s="70">
        <v>8</v>
      </c>
      <c r="AT744" s="70">
        <v>4</v>
      </c>
      <c r="AU744" s="70">
        <v>6</v>
      </c>
      <c r="AV744" s="71">
        <v>6</v>
      </c>
      <c r="AW744" s="11"/>
      <c r="AX744" s="72">
        <v>0.32583612982940402</v>
      </c>
      <c r="AY744" s="73">
        <v>-0.34443136819390902</v>
      </c>
      <c r="AZ744" s="73">
        <v>0.236336133947361</v>
      </c>
      <c r="BA744" s="73">
        <v>-0.44870822858729298</v>
      </c>
      <c r="BB744" s="64">
        <v>3.3122594639280599E-2</v>
      </c>
      <c r="BC744" s="74">
        <v>-45.579755631974002</v>
      </c>
      <c r="BD744" s="61">
        <v>43853</v>
      </c>
      <c r="BE744" s="61">
        <v>43913</v>
      </c>
      <c r="BF744" s="70"/>
      <c r="BG744" s="61"/>
      <c r="BH744" s="11"/>
    </row>
    <row r="745" spans="1:60" x14ac:dyDescent="0.3">
      <c r="A745" s="11"/>
      <c r="B745" s="56" t="s">
        <v>2445</v>
      </c>
      <c r="C745" s="56" t="s">
        <v>2343</v>
      </c>
      <c r="D745" s="56" t="s">
        <v>2328</v>
      </c>
      <c r="E745" s="57" t="s">
        <v>2294</v>
      </c>
      <c r="F745" s="57" t="s">
        <v>2104</v>
      </c>
      <c r="G745" s="58" t="s">
        <v>36</v>
      </c>
      <c r="H745" s="59" t="s">
        <v>316</v>
      </c>
      <c r="I745" s="60" t="s">
        <v>29</v>
      </c>
      <c r="J745" s="60" t="s">
        <v>2344</v>
      </c>
      <c r="K745" s="11"/>
      <c r="L745" s="61">
        <v>44021</v>
      </c>
      <c r="M745" s="62">
        <v>3956.1215000003599</v>
      </c>
      <c r="N745" s="63">
        <v>3956.1215000003599</v>
      </c>
      <c r="O745" s="63">
        <v>5455.2954000011096</v>
      </c>
      <c r="P745" s="64">
        <f t="shared" si="11"/>
        <v>0.72518923539861013</v>
      </c>
      <c r="Q745" s="61">
        <v>43853</v>
      </c>
      <c r="R745" s="65">
        <v>5732.9049999999997</v>
      </c>
      <c r="S745" s="65">
        <v>8902.7283740386993</v>
      </c>
      <c r="T745" s="11"/>
      <c r="U745" s="66">
        <v>-1.13384204860267E-2</v>
      </c>
      <c r="V745" s="67">
        <v>2.5283687053161001</v>
      </c>
      <c r="W745" s="66">
        <v>-3.1788496042281601E-2</v>
      </c>
      <c r="X745" s="67">
        <v>-0.90047105559278895</v>
      </c>
      <c r="Y745" s="66">
        <v>-0.259325754386664</v>
      </c>
      <c r="Z745" s="67">
        <v>-8.2486378264438809</v>
      </c>
      <c r="AA745" s="66">
        <v>-0.138739325517236</v>
      </c>
      <c r="AB745" s="67">
        <v>6.3512555995694102</v>
      </c>
      <c r="AC745" s="66">
        <v>0.10917567395706999</v>
      </c>
      <c r="AD745" s="67">
        <v>35.203532655956202</v>
      </c>
      <c r="AE745" s="66">
        <v>8.1328906944690998E-2</v>
      </c>
      <c r="AF745" s="68">
        <v>25.0805783061951</v>
      </c>
      <c r="AG745" s="66">
        <v>-3.49243009986822E-3</v>
      </c>
      <c r="AH745" s="67">
        <v>-2.1907487458520301</v>
      </c>
      <c r="AI745" s="66">
        <v>-0.239844122103823</v>
      </c>
      <c r="AJ745" s="67">
        <v>-10.293669729420801</v>
      </c>
      <c r="AK745" s="66">
        <v>0.22176424627279601</v>
      </c>
      <c r="AL745" s="66">
        <v>1.4969510002629201E-2</v>
      </c>
      <c r="AM745" s="67">
        <v>6.9551632686780103</v>
      </c>
      <c r="AN745" s="11"/>
      <c r="AO745" s="69">
        <v>8.5641859464958503E-2</v>
      </c>
      <c r="AP745" s="69">
        <v>-0.115890329854738</v>
      </c>
      <c r="AQ745" s="69">
        <v>8.3689653258334107E-2</v>
      </c>
      <c r="AR745" s="69">
        <v>-0.32291439123335303</v>
      </c>
      <c r="AS745" s="70">
        <v>8</v>
      </c>
      <c r="AT745" s="70">
        <v>4</v>
      </c>
      <c r="AU745" s="70">
        <v>6</v>
      </c>
      <c r="AV745" s="71">
        <v>6</v>
      </c>
      <c r="AW745" s="11"/>
      <c r="AX745" s="72">
        <v>0.32583205031289297</v>
      </c>
      <c r="AY745" s="73">
        <v>-0.338508619970526</v>
      </c>
      <c r="AZ745" s="73">
        <v>0.244082321358746</v>
      </c>
      <c r="BA745" s="73">
        <v>-0.44109319882363701</v>
      </c>
      <c r="BB745" s="64">
        <v>3.3122493501978198E-2</v>
      </c>
      <c r="BC745" s="74">
        <v>-45.559393538976998</v>
      </c>
      <c r="BD745" s="61">
        <v>43853</v>
      </c>
      <c r="BE745" s="61">
        <v>43913</v>
      </c>
      <c r="BF745" s="70"/>
      <c r="BG745" s="61"/>
      <c r="BH745" s="11"/>
    </row>
    <row r="746" spans="1:60" x14ac:dyDescent="0.3">
      <c r="A746" s="11"/>
      <c r="B746" s="56" t="s">
        <v>2449</v>
      </c>
      <c r="C746" s="56" t="s">
        <v>2346</v>
      </c>
      <c r="D746" s="56" t="s">
        <v>2328</v>
      </c>
      <c r="E746" s="57" t="s">
        <v>135</v>
      </c>
      <c r="F746" s="57" t="s">
        <v>2104</v>
      </c>
      <c r="G746" s="58" t="s">
        <v>36</v>
      </c>
      <c r="H746" s="59" t="s">
        <v>316</v>
      </c>
      <c r="I746" s="60" t="s">
        <v>29</v>
      </c>
      <c r="J746" s="60" t="s">
        <v>2347</v>
      </c>
      <c r="K746" s="11"/>
      <c r="L746" s="61">
        <v>44021</v>
      </c>
      <c r="M746" s="62">
        <v>1061.67989999987</v>
      </c>
      <c r="N746" s="63">
        <v>1061.67989999987</v>
      </c>
      <c r="O746" s="63">
        <v>1061.67989999987</v>
      </c>
      <c r="P746" s="64">
        <f t="shared" si="11"/>
        <v>1</v>
      </c>
      <c r="Q746" s="61">
        <v>44021</v>
      </c>
      <c r="R746" s="65">
        <v>0</v>
      </c>
      <c r="S746" s="65">
        <v>0</v>
      </c>
      <c r="T746" s="11"/>
      <c r="U746" s="66">
        <v>0</v>
      </c>
      <c r="V746" s="67">
        <v>3.66221075391877</v>
      </c>
      <c r="W746" s="66">
        <v>0</v>
      </c>
      <c r="X746" s="67">
        <v>2.27837854863537</v>
      </c>
      <c r="Y746" s="66">
        <v>0</v>
      </c>
      <c r="Z746" s="67">
        <v>17.6839376122225</v>
      </c>
      <c r="AA746" s="66">
        <v>0</v>
      </c>
      <c r="AB746" s="67">
        <v>20.225188151293001</v>
      </c>
      <c r="AC746" s="66">
        <v>0.125501102358685</v>
      </c>
      <c r="AD746" s="67">
        <v>36.836075496103099</v>
      </c>
      <c r="AE746" s="66"/>
      <c r="AF746" s="68"/>
      <c r="AG746" s="66">
        <v>0</v>
      </c>
      <c r="AH746" s="67">
        <v>-1.84150573586521</v>
      </c>
      <c r="AI746" s="66">
        <v>0</v>
      </c>
      <c r="AJ746" s="67">
        <v>13.6907424809615</v>
      </c>
      <c r="AK746" s="66">
        <v>5.3768417476021603E-2</v>
      </c>
      <c r="AL746" s="66">
        <v>2.3549777173684599E-2</v>
      </c>
      <c r="AM746" s="67">
        <v>33.9455421552993</v>
      </c>
      <c r="AN746" s="11"/>
      <c r="AO746" s="69">
        <v>0</v>
      </c>
      <c r="AP746" s="69">
        <v>0</v>
      </c>
      <c r="AQ746" s="69">
        <v>0</v>
      </c>
      <c r="AR746" s="69">
        <v>0</v>
      </c>
      <c r="AS746" s="70">
        <v>0</v>
      </c>
      <c r="AT746" s="70">
        <v>0</v>
      </c>
      <c r="AU746" s="70">
        <v>7</v>
      </c>
      <c r="AV746" s="71">
        <v>5</v>
      </c>
      <c r="AW746" s="11"/>
      <c r="AX746" s="72">
        <v>0</v>
      </c>
      <c r="AY746" s="73">
        <v>-115.357016523136</v>
      </c>
      <c r="AZ746" s="73">
        <v>0.52607977638217596</v>
      </c>
      <c r="BA746" s="73">
        <v>-15.9646500268718</v>
      </c>
      <c r="BB746" s="64">
        <v>0</v>
      </c>
      <c r="BC746" s="74">
        <v>0</v>
      </c>
      <c r="BD746" s="61">
        <v>43656</v>
      </c>
      <c r="BE746" s="61"/>
      <c r="BF746" s="70"/>
      <c r="BG746" s="61"/>
      <c r="BH746" s="11"/>
    </row>
    <row r="747" spans="1:60" x14ac:dyDescent="0.3">
      <c r="A747" s="11"/>
      <c r="B747" s="56" t="s">
        <v>2452</v>
      </c>
      <c r="C747" s="56" t="s">
        <v>2349</v>
      </c>
      <c r="D747" s="56" t="s">
        <v>2350</v>
      </c>
      <c r="E747" s="57" t="s">
        <v>34</v>
      </c>
      <c r="F747" s="57" t="s">
        <v>2104</v>
      </c>
      <c r="G747" s="58" t="s">
        <v>36</v>
      </c>
      <c r="H747" s="59" t="s">
        <v>1035</v>
      </c>
      <c r="I747" s="60" t="s">
        <v>29</v>
      </c>
      <c r="J747" s="60" t="s">
        <v>2351</v>
      </c>
      <c r="K747" s="11"/>
      <c r="L747" s="61">
        <v>44021</v>
      </c>
      <c r="M747" s="62">
        <v>2155.2456000000202</v>
      </c>
      <c r="N747" s="63">
        <v>2155.2456000000202</v>
      </c>
      <c r="O747" s="63">
        <v>2391.2047999985498</v>
      </c>
      <c r="P747" s="64">
        <f t="shared" si="11"/>
        <v>0.90132204485426226</v>
      </c>
      <c r="Q747" s="61">
        <v>43881</v>
      </c>
      <c r="R747" s="65">
        <v>3592967.7059999998</v>
      </c>
      <c r="S747" s="65">
        <v>3491289.6288437499</v>
      </c>
      <c r="T747" s="11"/>
      <c r="U747" s="66">
        <v>-7.7107055403757797E-3</v>
      </c>
      <c r="V747" s="67">
        <v>2.8911401998811899</v>
      </c>
      <c r="W747" s="66">
        <v>-1.3433760332191001E-3</v>
      </c>
      <c r="X747" s="67">
        <v>2.1440409453134599</v>
      </c>
      <c r="Y747" s="66">
        <v>-2.86432846814932E-2</v>
      </c>
      <c r="Z747" s="67">
        <v>14.8196091440768</v>
      </c>
      <c r="AA747" s="66">
        <v>0.161150948208233</v>
      </c>
      <c r="AB747" s="67">
        <v>36.340282972145403</v>
      </c>
      <c r="AC747" s="66">
        <v>0.262768607293838</v>
      </c>
      <c r="AD747" s="67">
        <v>50.562825989618403</v>
      </c>
      <c r="AE747" s="66">
        <v>0.35671476506453498</v>
      </c>
      <c r="AF747" s="68">
        <v>52.619164118194</v>
      </c>
      <c r="AG747" s="66">
        <v>-2.58772106053584E-2</v>
      </c>
      <c r="AH747" s="67">
        <v>-4.4292267964046896</v>
      </c>
      <c r="AI747" s="66">
        <v>3.6797552547795901E-3</v>
      </c>
      <c r="AJ747" s="67">
        <v>14.0587180064467</v>
      </c>
      <c r="AK747" s="66">
        <v>1.09507504471578</v>
      </c>
      <c r="AL747" s="66">
        <v>4.7118002583374598E-2</v>
      </c>
      <c r="AM747" s="67">
        <v>-15.0150988564128</v>
      </c>
      <c r="AN747" s="11"/>
      <c r="AO747" s="69">
        <v>4.8959700785417198E-2</v>
      </c>
      <c r="AP747" s="69">
        <v>-6.9220061614032602E-2</v>
      </c>
      <c r="AQ747" s="69">
        <v>0.135634976251895</v>
      </c>
      <c r="AR747" s="69">
        <v>-8.7660247782914702E-2</v>
      </c>
      <c r="AS747" s="70">
        <v>8</v>
      </c>
      <c r="AT747" s="70">
        <v>4</v>
      </c>
      <c r="AU747" s="70">
        <v>7</v>
      </c>
      <c r="AV747" s="71">
        <v>5</v>
      </c>
      <c r="AW747" s="11"/>
      <c r="AX747" s="72">
        <v>0.22583445778524</v>
      </c>
      <c r="AY747" s="73">
        <v>0.79109084978881605</v>
      </c>
      <c r="AZ747" s="73">
        <v>1.28671839176786</v>
      </c>
      <c r="BA747" s="73">
        <v>1.12510641326298</v>
      </c>
      <c r="BB747" s="64">
        <v>2.3217646184930298E-2</v>
      </c>
      <c r="BC747" s="74">
        <v>-28.086803773505402</v>
      </c>
      <c r="BD747" s="61">
        <v>43881</v>
      </c>
      <c r="BE747" s="61">
        <v>43913</v>
      </c>
      <c r="BF747" s="70"/>
      <c r="BG747" s="61"/>
      <c r="BH747" s="11"/>
    </row>
    <row r="748" spans="1:60" x14ac:dyDescent="0.3">
      <c r="A748" s="11"/>
      <c r="B748" s="56" t="s">
        <v>2455</v>
      </c>
      <c r="C748" s="56" t="s">
        <v>2353</v>
      </c>
      <c r="D748" s="56" t="s">
        <v>2350</v>
      </c>
      <c r="E748" s="57" t="s">
        <v>548</v>
      </c>
      <c r="F748" s="57" t="s">
        <v>2104</v>
      </c>
      <c r="G748" s="58" t="s">
        <v>36</v>
      </c>
      <c r="H748" s="59" t="s">
        <v>1035</v>
      </c>
      <c r="I748" s="60" t="s">
        <v>29</v>
      </c>
      <c r="J748" s="60" t="s">
        <v>2354</v>
      </c>
      <c r="K748" s="11"/>
      <c r="L748" s="61">
        <v>44021</v>
      </c>
      <c r="M748" s="62">
        <v>1372.2953999992501</v>
      </c>
      <c r="N748" s="63">
        <v>1372.2953999992501</v>
      </c>
      <c r="O748" s="63">
        <v>1505.3073999993501</v>
      </c>
      <c r="P748" s="64">
        <f t="shared" si="11"/>
        <v>0.91163798171711807</v>
      </c>
      <c r="Q748" s="61">
        <v>43881</v>
      </c>
      <c r="R748" s="65">
        <v>26737.611000000001</v>
      </c>
      <c r="S748" s="65">
        <v>25342.622767181401</v>
      </c>
      <c r="T748" s="11"/>
      <c r="U748" s="66">
        <v>-7.6299864085740401E-3</v>
      </c>
      <c r="V748" s="67">
        <v>2.8992121130613699</v>
      </c>
      <c r="W748" s="66">
        <v>1.0946933853119799E-3</v>
      </c>
      <c r="X748" s="67">
        <v>2.3878478871665698</v>
      </c>
      <c r="Y748" s="66">
        <v>-1.4165730913191499E-2</v>
      </c>
      <c r="Z748" s="67">
        <v>16.267364520899701</v>
      </c>
      <c r="AA748" s="66">
        <v>0.19626250182598601</v>
      </c>
      <c r="AB748" s="67">
        <v>39.851438333920697</v>
      </c>
      <c r="AC748" s="66">
        <v>0.34024007400497802</v>
      </c>
      <c r="AD748" s="67">
        <v>58.309972660732498</v>
      </c>
      <c r="AE748" s="66"/>
      <c r="AF748" s="68"/>
      <c r="AG748" s="66">
        <v>-2.5164244356346899E-2</v>
      </c>
      <c r="AH748" s="67">
        <v>-4.3579301714999001</v>
      </c>
      <c r="AI748" s="66">
        <v>1.9384489674848699E-2</v>
      </c>
      <c r="AJ748" s="67">
        <v>15.629191448446401</v>
      </c>
      <c r="AK748" s="66">
        <v>0.37229539999854699</v>
      </c>
      <c r="AL748" s="66">
        <v>0.160757976767782</v>
      </c>
      <c r="AM748" s="67">
        <v>62.358384168532197</v>
      </c>
      <c r="AN748" s="11"/>
      <c r="AO748" s="69">
        <v>4.9044989926187603E-2</v>
      </c>
      <c r="AP748" s="69">
        <v>-6.9144400667937603E-2</v>
      </c>
      <c r="AQ748" s="69">
        <v>0.13841537317974101</v>
      </c>
      <c r="AR748" s="69">
        <v>-8.5358371088659596E-2</v>
      </c>
      <c r="AS748" s="70">
        <v>8</v>
      </c>
      <c r="AT748" s="70">
        <v>4</v>
      </c>
      <c r="AU748" s="70">
        <v>7</v>
      </c>
      <c r="AV748" s="71">
        <v>5</v>
      </c>
      <c r="AW748" s="11"/>
      <c r="AX748" s="72">
        <v>0.225859064815741</v>
      </c>
      <c r="AY748" s="73">
        <v>0.94036492576924502</v>
      </c>
      <c r="AZ748" s="73">
        <v>1.41449219866263</v>
      </c>
      <c r="BA748" s="73">
        <v>1.3440188044096399</v>
      </c>
      <c r="BB748" s="64">
        <v>2.3223364230288999E-2</v>
      </c>
      <c r="BC748" s="74">
        <v>-27.8995041144954</v>
      </c>
      <c r="BD748" s="61">
        <v>43881</v>
      </c>
      <c r="BE748" s="61">
        <v>43913</v>
      </c>
      <c r="BF748" s="70"/>
      <c r="BG748" s="61"/>
      <c r="BH748" s="11"/>
    </row>
    <row r="749" spans="1:60" x14ac:dyDescent="0.3">
      <c r="A749" s="11"/>
      <c r="B749" s="56" t="s">
        <v>2458</v>
      </c>
      <c r="C749" s="56" t="s">
        <v>2356</v>
      </c>
      <c r="D749" s="56" t="s">
        <v>2350</v>
      </c>
      <c r="E749" s="57" t="s">
        <v>41</v>
      </c>
      <c r="F749" s="57" t="s">
        <v>2104</v>
      </c>
      <c r="G749" s="58" t="s">
        <v>36</v>
      </c>
      <c r="H749" s="59" t="s">
        <v>1035</v>
      </c>
      <c r="I749" s="60" t="s">
        <v>29</v>
      </c>
      <c r="J749" s="60" t="s">
        <v>2357</v>
      </c>
      <c r="K749" s="11"/>
      <c r="L749" s="61">
        <v>44021</v>
      </c>
      <c r="M749" s="62">
        <v>2543.1515999995199</v>
      </c>
      <c r="N749" s="63">
        <v>2543.1515999995199</v>
      </c>
      <c r="O749" s="63">
        <v>2815.1642999984301</v>
      </c>
      <c r="P749" s="64">
        <f t="shared" si="11"/>
        <v>0.90337590598209072</v>
      </c>
      <c r="Q749" s="61">
        <v>43881</v>
      </c>
      <c r="R749" s="65">
        <v>1484325.733</v>
      </c>
      <c r="S749" s="65">
        <v>930943.95880956994</v>
      </c>
      <c r="T749" s="11"/>
      <c r="U749" s="66">
        <v>-7.6945713799432304E-3</v>
      </c>
      <c r="V749" s="67">
        <v>2.89275361592445</v>
      </c>
      <c r="W749" s="66">
        <v>-8.56195160849893E-4</v>
      </c>
      <c r="X749" s="67">
        <v>2.1927590325503798</v>
      </c>
      <c r="Y749" s="66">
        <v>-2.5764745367268901E-2</v>
      </c>
      <c r="Z749" s="67">
        <v>15.107463075502899</v>
      </c>
      <c r="AA749" s="66">
        <v>0.16809040728723601</v>
      </c>
      <c r="AB749" s="67">
        <v>37.034228880016599</v>
      </c>
      <c r="AC749" s="66">
        <v>0.277896531824954</v>
      </c>
      <c r="AD749" s="67">
        <v>52.075618442729997</v>
      </c>
      <c r="AE749" s="66">
        <v>0.38120651162927999</v>
      </c>
      <c r="AF749" s="68">
        <v>55.068338774668497</v>
      </c>
      <c r="AG749" s="66">
        <v>-2.57346262387728E-2</v>
      </c>
      <c r="AH749" s="67">
        <v>-4.41496835974249</v>
      </c>
      <c r="AI749" s="66">
        <v>6.8014628668606704E-3</v>
      </c>
      <c r="AJ749" s="67">
        <v>14.3708887676476</v>
      </c>
      <c r="AK749" s="66">
        <v>1.3143966364511299</v>
      </c>
      <c r="AL749" s="66">
        <v>5.3628071153070798E-2</v>
      </c>
      <c r="AM749" s="67">
        <v>6.9170603171223801</v>
      </c>
      <c r="AN749" s="11"/>
      <c r="AO749" s="69">
        <v>4.8976760626828798E-2</v>
      </c>
      <c r="AP749" s="69">
        <v>-6.9204919802359696E-2</v>
      </c>
      <c r="AQ749" s="69">
        <v>0.136190377581515</v>
      </c>
      <c r="AR749" s="69">
        <v>-8.7200324961449999E-2</v>
      </c>
      <c r="AS749" s="70">
        <v>8</v>
      </c>
      <c r="AT749" s="70">
        <v>4</v>
      </c>
      <c r="AU749" s="70">
        <v>7</v>
      </c>
      <c r="AV749" s="71">
        <v>5</v>
      </c>
      <c r="AW749" s="11"/>
      <c r="AX749" s="72">
        <v>0.225839000555279</v>
      </c>
      <c r="AY749" s="73">
        <v>0.82061006896310595</v>
      </c>
      <c r="AZ749" s="73">
        <v>1.3119894910032599</v>
      </c>
      <c r="BA749" s="73">
        <v>1.16824058449129</v>
      </c>
      <c r="BB749" s="64">
        <v>2.3218750182568301E-2</v>
      </c>
      <c r="BC749" s="74">
        <v>-28.0493859629496</v>
      </c>
      <c r="BD749" s="61">
        <v>43881</v>
      </c>
      <c r="BE749" s="61">
        <v>43913</v>
      </c>
      <c r="BF749" s="70"/>
      <c r="BG749" s="61"/>
      <c r="BH749" s="11"/>
    </row>
    <row r="750" spans="1:60" x14ac:dyDescent="0.3">
      <c r="A750" s="11"/>
      <c r="B750" s="56" t="s">
        <v>2461</v>
      </c>
      <c r="C750" s="56" t="s">
        <v>2359</v>
      </c>
      <c r="D750" s="56" t="s">
        <v>2350</v>
      </c>
      <c r="E750" s="57" t="s">
        <v>2279</v>
      </c>
      <c r="F750" s="57" t="s">
        <v>2104</v>
      </c>
      <c r="G750" s="58" t="s">
        <v>36</v>
      </c>
      <c r="H750" s="59" t="s">
        <v>1035</v>
      </c>
      <c r="I750" s="60" t="s">
        <v>29</v>
      </c>
      <c r="J750" s="60" t="s">
        <v>2360</v>
      </c>
      <c r="K750" s="11"/>
      <c r="L750" s="61">
        <v>44021</v>
      </c>
      <c r="M750" s="62">
        <v>2886.77980000153</v>
      </c>
      <c r="N750" s="63">
        <v>2886.77980000153</v>
      </c>
      <c r="O750" s="63">
        <v>3181.27589999884</v>
      </c>
      <c r="P750" s="64">
        <f t="shared" si="11"/>
        <v>0.90742830573185518</v>
      </c>
      <c r="Q750" s="61">
        <v>43881</v>
      </c>
      <c r="R750" s="65">
        <v>3620691.301</v>
      </c>
      <c r="S750" s="65">
        <v>3338587.1102265599</v>
      </c>
      <c r="T750" s="11"/>
      <c r="U750" s="66">
        <v>-7.6628571123364998E-3</v>
      </c>
      <c r="V750" s="67">
        <v>2.89592504268512</v>
      </c>
      <c r="W750" s="66">
        <v>1.02512265584664E-4</v>
      </c>
      <c r="X750" s="67">
        <v>2.28862977519384</v>
      </c>
      <c r="Y750" s="66">
        <v>-2.0079548316971299E-2</v>
      </c>
      <c r="Z750" s="67">
        <v>15.6759827805217</v>
      </c>
      <c r="AA750" s="66">
        <v>0.18185671037470499</v>
      </c>
      <c r="AB750" s="67">
        <v>38.410859188763403</v>
      </c>
      <c r="AC750" s="66">
        <v>0.30817497257172399</v>
      </c>
      <c r="AD750" s="67">
        <v>55.1034625174361</v>
      </c>
      <c r="AE750" s="66">
        <v>0.43066626953252102</v>
      </c>
      <c r="AF750" s="68">
        <v>60.014314564992702</v>
      </c>
      <c r="AG750" s="66">
        <v>-2.5454260897276999E-2</v>
      </c>
      <c r="AH750" s="67">
        <v>-4.3869318255965499</v>
      </c>
      <c r="AI750" s="66">
        <v>1.29680680893216E-2</v>
      </c>
      <c r="AJ750" s="67">
        <v>14.987549289900899</v>
      </c>
      <c r="AK750" s="66">
        <v>1.4143212705641099</v>
      </c>
      <c r="AL750" s="66">
        <v>6.7571386945928694E-2</v>
      </c>
      <c r="AM750" s="67">
        <v>126.210865697823</v>
      </c>
      <c r="AN750" s="11"/>
      <c r="AO750" s="69">
        <v>4.9010326318239102E-2</v>
      </c>
      <c r="AP750" s="69">
        <v>-6.9175174806368894E-2</v>
      </c>
      <c r="AQ750" s="69">
        <v>0.13728378774249</v>
      </c>
      <c r="AR750" s="69">
        <v>-8.6295185034105104E-2</v>
      </c>
      <c r="AS750" s="70">
        <v>8</v>
      </c>
      <c r="AT750" s="70">
        <v>4</v>
      </c>
      <c r="AU750" s="70">
        <v>7</v>
      </c>
      <c r="AV750" s="71">
        <v>5</v>
      </c>
      <c r="AW750" s="11"/>
      <c r="AX750" s="72">
        <v>0.225848506792972</v>
      </c>
      <c r="AY750" s="73">
        <v>0.87914565449136695</v>
      </c>
      <c r="AZ750" s="73">
        <v>1.3620957128259801</v>
      </c>
      <c r="BA750" s="73">
        <v>1.25400291949882</v>
      </c>
      <c r="BB750" s="64">
        <v>2.3220981150589098E-2</v>
      </c>
      <c r="BC750" s="74">
        <v>-27.975734515755899</v>
      </c>
      <c r="BD750" s="61">
        <v>43881</v>
      </c>
      <c r="BE750" s="61">
        <v>43913</v>
      </c>
      <c r="BF750" s="70"/>
      <c r="BG750" s="61"/>
      <c r="BH750" s="11"/>
    </row>
    <row r="751" spans="1:60" x14ac:dyDescent="0.3">
      <c r="A751" s="11"/>
      <c r="B751" s="56" t="s">
        <v>2465</v>
      </c>
      <c r="C751" s="56" t="s">
        <v>2362</v>
      </c>
      <c r="D751" s="56" t="s">
        <v>2350</v>
      </c>
      <c r="E751" s="57" t="s">
        <v>248</v>
      </c>
      <c r="F751" s="57" t="s">
        <v>2104</v>
      </c>
      <c r="G751" s="58" t="s">
        <v>36</v>
      </c>
      <c r="H751" s="59" t="s">
        <v>1035</v>
      </c>
      <c r="I751" s="60" t="s">
        <v>29</v>
      </c>
      <c r="J751" s="60" t="s">
        <v>2363</v>
      </c>
      <c r="K751" s="11"/>
      <c r="L751" s="61">
        <v>44021</v>
      </c>
      <c r="M751" s="62">
        <v>3415.2421999983499</v>
      </c>
      <c r="N751" s="63">
        <v>3415.2421999983499</v>
      </c>
      <c r="O751" s="63">
        <v>3806.43760000169</v>
      </c>
      <c r="P751" s="64">
        <f t="shared" si="11"/>
        <v>0.89722794877731171</v>
      </c>
      <c r="Q751" s="61">
        <v>43881</v>
      </c>
      <c r="R751" s="65">
        <v>630454.97600000002</v>
      </c>
      <c r="S751" s="65">
        <v>919306.43895800796</v>
      </c>
      <c r="T751" s="11"/>
      <c r="U751" s="66">
        <v>-7.7429781595128597E-3</v>
      </c>
      <c r="V751" s="67">
        <v>2.8879129379674899</v>
      </c>
      <c r="W751" s="66">
        <v>-2.3172059254648E-3</v>
      </c>
      <c r="X751" s="67">
        <v>2.04665795608889</v>
      </c>
      <c r="Y751" s="66">
        <v>-3.4375136157905203E-2</v>
      </c>
      <c r="Z751" s="67">
        <v>14.246423996432</v>
      </c>
      <c r="AA751" s="66">
        <v>0.147395226305962</v>
      </c>
      <c r="AB751" s="67">
        <v>34.964710781874601</v>
      </c>
      <c r="AC751" s="66">
        <v>0.23304549990658399</v>
      </c>
      <c r="AD751" s="67">
        <v>47.590515250922202</v>
      </c>
      <c r="AE751" s="66">
        <v>0.30902024617360402</v>
      </c>
      <c r="AF751" s="68">
        <v>47.849712229101002</v>
      </c>
      <c r="AG751" s="66">
        <v>-2.6162214358009798E-2</v>
      </c>
      <c r="AH751" s="67">
        <v>-4.4577271716698297</v>
      </c>
      <c r="AI751" s="66">
        <v>-2.5347838782181502E-3</v>
      </c>
      <c r="AJ751" s="67">
        <v>13.437264093139699</v>
      </c>
      <c r="AK751" s="66">
        <v>2.1623491393262499</v>
      </c>
      <c r="AL751" s="66">
        <v>7.4303754021457294E-2</v>
      </c>
      <c r="AM751" s="67">
        <v>91.712310604634695</v>
      </c>
      <c r="AN751" s="11"/>
      <c r="AO751" s="69">
        <v>4.8925612616585602E-2</v>
      </c>
      <c r="AP751" s="69">
        <v>-6.9250340162398102E-2</v>
      </c>
      <c r="AQ751" s="69">
        <v>0.13452460664848301</v>
      </c>
      <c r="AR751" s="69">
        <v>-8.8579516079334994E-2</v>
      </c>
      <c r="AS751" s="70">
        <v>8</v>
      </c>
      <c r="AT751" s="70">
        <v>4</v>
      </c>
      <c r="AU751" s="70">
        <v>7</v>
      </c>
      <c r="AV751" s="71">
        <v>5</v>
      </c>
      <c r="AW751" s="11"/>
      <c r="AX751" s="72">
        <v>0.22582593846455001</v>
      </c>
      <c r="AY751" s="73">
        <v>0.73255188627081202</v>
      </c>
      <c r="AZ751" s="73">
        <v>1.23659910104652</v>
      </c>
      <c r="BA751" s="73">
        <v>1.0397989080738601</v>
      </c>
      <c r="BB751" s="64">
        <v>2.32154970564807E-2</v>
      </c>
      <c r="BC751" s="74">
        <v>-28.161599181388699</v>
      </c>
      <c r="BD751" s="61">
        <v>43881</v>
      </c>
      <c r="BE751" s="61">
        <v>43913</v>
      </c>
      <c r="BF751" s="70"/>
      <c r="BG751" s="61"/>
      <c r="BH751" s="11"/>
    </row>
    <row r="752" spans="1:60" x14ac:dyDescent="0.3">
      <c r="A752" s="11"/>
      <c r="B752" s="56" t="s">
        <v>2468</v>
      </c>
      <c r="C752" s="56" t="s">
        <v>2365</v>
      </c>
      <c r="D752" s="56" t="s">
        <v>2350</v>
      </c>
      <c r="E752" s="57" t="s">
        <v>52</v>
      </c>
      <c r="F752" s="57" t="s">
        <v>2104</v>
      </c>
      <c r="G752" s="58" t="s">
        <v>36</v>
      </c>
      <c r="H752" s="59" t="s">
        <v>1035</v>
      </c>
      <c r="I752" s="60" t="s">
        <v>29</v>
      </c>
      <c r="J752" s="60" t="s">
        <v>1</v>
      </c>
      <c r="K752" s="11"/>
      <c r="L752" s="61">
        <v>44021</v>
      </c>
      <c r="M752" s="62">
        <v>1768.66770000011</v>
      </c>
      <c r="N752" s="63">
        <v>1768.66770000011</v>
      </c>
      <c r="O752" s="63">
        <v>1937.0089999996101</v>
      </c>
      <c r="P752" s="64">
        <f t="shared" si="11"/>
        <v>0.91309214360927904</v>
      </c>
      <c r="Q752" s="61">
        <v>43881</v>
      </c>
      <c r="R752" s="65">
        <v>5072710.3949999996</v>
      </c>
      <c r="S752" s="65">
        <v>4798351.6884765597</v>
      </c>
      <c r="T752" s="11"/>
      <c r="U752" s="66">
        <v>-7.6187566010048604E-3</v>
      </c>
      <c r="V752" s="67">
        <v>2.9003350938182799</v>
      </c>
      <c r="W752" s="66">
        <v>1.4369271484611099E-3</v>
      </c>
      <c r="X752" s="67">
        <v>2.4220712634814801</v>
      </c>
      <c r="Y752" s="66">
        <v>-1.21208566833957E-2</v>
      </c>
      <c r="Z752" s="67">
        <v>16.471851943875699</v>
      </c>
      <c r="AA752" s="66">
        <v>0.201263580936939</v>
      </c>
      <c r="AB752" s="67">
        <v>40.3515462449868</v>
      </c>
      <c r="AC752" s="66">
        <v>0.35145966728101502</v>
      </c>
      <c r="AD752" s="67">
        <v>59.431931988336103</v>
      </c>
      <c r="AE752" s="66">
        <v>0.50237656239536599</v>
      </c>
      <c r="AF752" s="68">
        <v>67.185343851218903</v>
      </c>
      <c r="AG752" s="66">
        <v>-2.50644107563858E-2</v>
      </c>
      <c r="AH752" s="67">
        <v>-4.3479468115037898</v>
      </c>
      <c r="AI752" s="66">
        <v>2.1603729386697499E-2</v>
      </c>
      <c r="AJ752" s="67">
        <v>15.851115419631199</v>
      </c>
      <c r="AK752" s="66">
        <v>0.76866769999964202</v>
      </c>
      <c r="AL752" s="66">
        <v>0.11546945738708</v>
      </c>
      <c r="AM752" s="67">
        <v>72.415377677767495</v>
      </c>
      <c r="AN752" s="11"/>
      <c r="AO752" s="69">
        <v>4.9056904936151099E-2</v>
      </c>
      <c r="AP752" s="69">
        <v>-6.9133826259567294E-2</v>
      </c>
      <c r="AQ752" s="69">
        <v>0.13880530620008399</v>
      </c>
      <c r="AR752" s="69">
        <v>-8.5035547916922999E-2</v>
      </c>
      <c r="AS752" s="70">
        <v>8</v>
      </c>
      <c r="AT752" s="70">
        <v>4</v>
      </c>
      <c r="AU752" s="70">
        <v>7</v>
      </c>
      <c r="AV752" s="71">
        <v>5</v>
      </c>
      <c r="AW752" s="11"/>
      <c r="AX752" s="72">
        <v>0.225862905770773</v>
      </c>
      <c r="AY752" s="73">
        <v>0.961609609446896</v>
      </c>
      <c r="AZ752" s="73">
        <v>1.4326730454668</v>
      </c>
      <c r="BA752" s="73">
        <v>1.37533235845513</v>
      </c>
      <c r="BB752" s="64">
        <v>2.3224205816186401E-2</v>
      </c>
      <c r="BC752" s="74">
        <v>-27.873231358244102</v>
      </c>
      <c r="BD752" s="61">
        <v>43881</v>
      </c>
      <c r="BE752" s="61">
        <v>43913</v>
      </c>
      <c r="BF752" s="70"/>
      <c r="BG752" s="61"/>
      <c r="BH752" s="11"/>
    </row>
    <row r="753" spans="1:60" x14ac:dyDescent="0.3">
      <c r="A753" s="11"/>
      <c r="B753" s="56" t="s">
        <v>2471</v>
      </c>
      <c r="C753" s="56" t="s">
        <v>2367</v>
      </c>
      <c r="D753" s="56" t="s">
        <v>2350</v>
      </c>
      <c r="E753" s="57" t="s">
        <v>2288</v>
      </c>
      <c r="F753" s="57" t="s">
        <v>2104</v>
      </c>
      <c r="G753" s="58" t="s">
        <v>36</v>
      </c>
      <c r="H753" s="59" t="s">
        <v>1035</v>
      </c>
      <c r="I753" s="60" t="s">
        <v>29</v>
      </c>
      <c r="J753" s="60" t="s">
        <v>1</v>
      </c>
      <c r="K753" s="11"/>
      <c r="L753" s="61">
        <v>44021</v>
      </c>
      <c r="M753" s="62">
        <v>1000</v>
      </c>
      <c r="N753" s="63">
        <v>1000</v>
      </c>
      <c r="O753" s="63">
        <v>1000</v>
      </c>
      <c r="P753" s="64">
        <f t="shared" si="11"/>
        <v>1</v>
      </c>
      <c r="Q753" s="61">
        <v>44021</v>
      </c>
      <c r="R753" s="65">
        <v>0</v>
      </c>
      <c r="S753" s="65">
        <v>0</v>
      </c>
      <c r="T753" s="11"/>
      <c r="U753" s="66">
        <v>0</v>
      </c>
      <c r="V753" s="67">
        <v>3.66221075391877</v>
      </c>
      <c r="W753" s="66">
        <v>0</v>
      </c>
      <c r="X753" s="67">
        <v>2.27837854863537</v>
      </c>
      <c r="Y753" s="66">
        <v>0</v>
      </c>
      <c r="Z753" s="67">
        <v>17.6839376122225</v>
      </c>
      <c r="AA753" s="66">
        <v>0</v>
      </c>
      <c r="AB753" s="67">
        <v>20.225188151293001</v>
      </c>
      <c r="AC753" s="66">
        <v>0</v>
      </c>
      <c r="AD753" s="67">
        <v>24.2859652602347</v>
      </c>
      <c r="AE753" s="66">
        <v>0</v>
      </c>
      <c r="AF753" s="68">
        <v>16.947687611711402</v>
      </c>
      <c r="AG753" s="66">
        <v>0</v>
      </c>
      <c r="AH753" s="67">
        <v>-1.84150573586521</v>
      </c>
      <c r="AI753" s="66">
        <v>0</v>
      </c>
      <c r="AJ753" s="67">
        <v>13.6907424809615</v>
      </c>
      <c r="AK753" s="66">
        <v>0</v>
      </c>
      <c r="AL753" s="66">
        <v>0</v>
      </c>
      <c r="AM753" s="67">
        <v>-4.4513923221529703</v>
      </c>
      <c r="AN753" s="11"/>
      <c r="AO753" s="69">
        <v>0</v>
      </c>
      <c r="AP753" s="69">
        <v>0</v>
      </c>
      <c r="AQ753" s="69">
        <v>0</v>
      </c>
      <c r="AR753" s="69">
        <v>0</v>
      </c>
      <c r="AS753" s="70">
        <v>0</v>
      </c>
      <c r="AT753" s="70">
        <v>0</v>
      </c>
      <c r="AU753" s="70">
        <v>7</v>
      </c>
      <c r="AV753" s="71">
        <v>5</v>
      </c>
      <c r="AW753" s="11"/>
      <c r="AX753" s="72">
        <v>0</v>
      </c>
      <c r="AY753" s="73">
        <v>-115.357016523136</v>
      </c>
      <c r="AZ753" s="73">
        <v>0.52607977638217596</v>
      </c>
      <c r="BA753" s="73">
        <v>-15.9646500268718</v>
      </c>
      <c r="BB753" s="64">
        <v>0</v>
      </c>
      <c r="BC753" s="74">
        <v>0</v>
      </c>
      <c r="BD753" s="61">
        <v>43656</v>
      </c>
      <c r="BE753" s="61"/>
      <c r="BF753" s="70"/>
      <c r="BG753" s="61"/>
      <c r="BH753" s="11"/>
    </row>
    <row r="754" spans="1:60" x14ac:dyDescent="0.3">
      <c r="A754" s="11"/>
      <c r="B754" s="56" t="s">
        <v>2474</v>
      </c>
      <c r="C754" s="56" t="s">
        <v>2369</v>
      </c>
      <c r="D754" s="56" t="s">
        <v>2350</v>
      </c>
      <c r="E754" s="57" t="s">
        <v>56</v>
      </c>
      <c r="F754" s="57" t="s">
        <v>2104</v>
      </c>
      <c r="G754" s="58" t="s">
        <v>36</v>
      </c>
      <c r="H754" s="59" t="s">
        <v>1035</v>
      </c>
      <c r="I754" s="60" t="s">
        <v>29</v>
      </c>
      <c r="J754" s="60" t="s">
        <v>2370</v>
      </c>
      <c r="K754" s="11"/>
      <c r="L754" s="61">
        <v>44021</v>
      </c>
      <c r="M754" s="62">
        <v>3522.00719999895</v>
      </c>
      <c r="N754" s="63">
        <v>3522.00719999895</v>
      </c>
      <c r="O754" s="63">
        <v>3863.3815999999601</v>
      </c>
      <c r="P754" s="64">
        <f t="shared" si="11"/>
        <v>0.91163844648403003</v>
      </c>
      <c r="Q754" s="61">
        <v>43881</v>
      </c>
      <c r="R754" s="65">
        <v>1483684.253</v>
      </c>
      <c r="S754" s="65">
        <v>1269092.4996601599</v>
      </c>
      <c r="T754" s="11"/>
      <c r="U754" s="66">
        <v>-7.6300470409478302E-3</v>
      </c>
      <c r="V754" s="67">
        <v>2.8992060498239902</v>
      </c>
      <c r="W754" s="66">
        <v>1.0950342802971099E-3</v>
      </c>
      <c r="X754" s="67">
        <v>2.3878819766650801</v>
      </c>
      <c r="Y754" s="66">
        <v>-1.41651470976285E-2</v>
      </c>
      <c r="Z754" s="67">
        <v>16.267422902456001</v>
      </c>
      <c r="AA754" s="66">
        <v>0.19626415822684101</v>
      </c>
      <c r="AB754" s="67">
        <v>39.851603974006103</v>
      </c>
      <c r="AC754" s="66">
        <v>0.34024240452912602</v>
      </c>
      <c r="AD754" s="67">
        <v>58.310205713147298</v>
      </c>
      <c r="AE754" s="66">
        <v>0.48367924571735799</v>
      </c>
      <c r="AF754" s="68">
        <v>65.315612183418096</v>
      </c>
      <c r="AG754" s="66">
        <v>-2.5164245788801099E-2</v>
      </c>
      <c r="AH754" s="67">
        <v>-4.3579303147489599</v>
      </c>
      <c r="AI754" s="66">
        <v>1.93852407555823E-2</v>
      </c>
      <c r="AJ754" s="67">
        <v>15.629266556527</v>
      </c>
      <c r="AK754" s="66">
        <v>2.1476845529605599</v>
      </c>
      <c r="AL754" s="66">
        <v>7.3992945286590797E-2</v>
      </c>
      <c r="AM754" s="67">
        <v>90.245851968065793</v>
      </c>
      <c r="AN754" s="11"/>
      <c r="AO754" s="69">
        <v>4.9044996161683202E-2</v>
      </c>
      <c r="AP754" s="69">
        <v>-6.9144396085030202E-2</v>
      </c>
      <c r="AQ754" s="69">
        <v>0.13841551896984999</v>
      </c>
      <c r="AR754" s="69">
        <v>-8.5358305420377298E-2</v>
      </c>
      <c r="AS754" s="70">
        <v>8</v>
      </c>
      <c r="AT754" s="70">
        <v>4</v>
      </c>
      <c r="AU754" s="70">
        <v>7</v>
      </c>
      <c r="AV754" s="71">
        <v>5</v>
      </c>
      <c r="AW754" s="11"/>
      <c r="AX754" s="72">
        <v>0.22585907689295701</v>
      </c>
      <c r="AY754" s="73">
        <v>0.94037227217268105</v>
      </c>
      <c r="AZ754" s="73">
        <v>1.41449813180952</v>
      </c>
      <c r="BA754" s="73">
        <v>1.34402944499379</v>
      </c>
      <c r="BB754" s="64">
        <v>2.3223365430421802E-2</v>
      </c>
      <c r="BC754" s="74">
        <v>-27.899496130528899</v>
      </c>
      <c r="BD754" s="61">
        <v>43881</v>
      </c>
      <c r="BE754" s="61">
        <v>43913</v>
      </c>
      <c r="BF754" s="70"/>
      <c r="BG754" s="61"/>
      <c r="BH754" s="11"/>
    </row>
    <row r="755" spans="1:60" x14ac:dyDescent="0.3">
      <c r="A755" s="11"/>
      <c r="B755" s="56" t="s">
        <v>2477</v>
      </c>
      <c r="C755" s="56" t="s">
        <v>2372</v>
      </c>
      <c r="D755" s="56" t="s">
        <v>2350</v>
      </c>
      <c r="E755" s="57" t="s">
        <v>2294</v>
      </c>
      <c r="F755" s="57" t="s">
        <v>2104</v>
      </c>
      <c r="G755" s="58" t="s">
        <v>36</v>
      </c>
      <c r="H755" s="59" t="s">
        <v>1035</v>
      </c>
      <c r="I755" s="60" t="s">
        <v>29</v>
      </c>
      <c r="J755" s="60" t="s">
        <v>2373</v>
      </c>
      <c r="K755" s="11"/>
      <c r="L755" s="61">
        <v>44021</v>
      </c>
      <c r="M755" s="62">
        <v>3614.9298000000399</v>
      </c>
      <c r="N755" s="63">
        <v>3614.9298000000399</v>
      </c>
      <c r="O755" s="63">
        <v>3962.4307999983398</v>
      </c>
      <c r="P755" s="64">
        <f t="shared" si="11"/>
        <v>0.91230105520115445</v>
      </c>
      <c r="Q755" s="61">
        <v>43881</v>
      </c>
      <c r="R755" s="65">
        <v>664798.55900000001</v>
      </c>
      <c r="S755" s="65">
        <v>629055.54515625001</v>
      </c>
      <c r="T755" s="11"/>
      <c r="U755" s="66">
        <v>-7.62488315649534E-3</v>
      </c>
      <c r="V755" s="67">
        <v>2.8997224382692401</v>
      </c>
      <c r="W755" s="66">
        <v>1.2509370808402301E-3</v>
      </c>
      <c r="X755" s="67">
        <v>2.4034722567193998</v>
      </c>
      <c r="Y755" s="66">
        <v>-1.32334919144341E-2</v>
      </c>
      <c r="Z755" s="67">
        <v>16.360588420793601</v>
      </c>
      <c r="AA755" s="66">
        <v>0.198541669726255</v>
      </c>
      <c r="AB755" s="67">
        <v>40.079355123918504</v>
      </c>
      <c r="AC755" s="66">
        <v>0.34534806449315503</v>
      </c>
      <c r="AD755" s="67">
        <v>58.820771709550201</v>
      </c>
      <c r="AE755" s="66">
        <v>0.49217903441633098</v>
      </c>
      <c r="AF755" s="68">
        <v>66.165591053315396</v>
      </c>
      <c r="AG755" s="66">
        <v>-2.51186890482131E-2</v>
      </c>
      <c r="AH755" s="67">
        <v>-4.3533746406901601</v>
      </c>
      <c r="AI755" s="66">
        <v>2.0396211029947198E-2</v>
      </c>
      <c r="AJ755" s="67">
        <v>15.7303635839635</v>
      </c>
      <c r="AK755" s="66">
        <v>1.86510354994331</v>
      </c>
      <c r="AL755" s="66">
        <v>8.1215063162817402E-2</v>
      </c>
      <c r="AM755" s="67">
        <v>171.289093635743</v>
      </c>
      <c r="AN755" s="11"/>
      <c r="AO755" s="69">
        <v>4.9050445135435397E-2</v>
      </c>
      <c r="AP755" s="69">
        <v>-6.9139560805560898E-2</v>
      </c>
      <c r="AQ755" s="69">
        <v>0.13859323810538601</v>
      </c>
      <c r="AR755" s="69">
        <v>-8.5211052364757095E-2</v>
      </c>
      <c r="AS755" s="70">
        <v>8</v>
      </c>
      <c r="AT755" s="70">
        <v>4</v>
      </c>
      <c r="AU755" s="70">
        <v>7</v>
      </c>
      <c r="AV755" s="71">
        <v>5</v>
      </c>
      <c r="AW755" s="11"/>
      <c r="AX755" s="72">
        <v>0.22586079868109701</v>
      </c>
      <c r="AY755" s="73">
        <v>0.950047374187307</v>
      </c>
      <c r="AZ755" s="73">
        <v>1.4227784298673201</v>
      </c>
      <c r="BA755" s="73">
        <v>1.35828533025779</v>
      </c>
      <c r="BB755" s="64">
        <v>2.3223746257754099E-2</v>
      </c>
      <c r="BC755" s="74">
        <v>-27.887515410984602</v>
      </c>
      <c r="BD755" s="61">
        <v>43881</v>
      </c>
      <c r="BE755" s="61">
        <v>43913</v>
      </c>
      <c r="BF755" s="70"/>
      <c r="BG755" s="61"/>
      <c r="BH755" s="11"/>
    </row>
    <row r="756" spans="1:60" x14ac:dyDescent="0.3">
      <c r="A756" s="11"/>
      <c r="B756" s="56" t="s">
        <v>2481</v>
      </c>
      <c r="C756" s="56" t="s">
        <v>2375</v>
      </c>
      <c r="D756" s="56" t="s">
        <v>2376</v>
      </c>
      <c r="E756" s="57" t="s">
        <v>34</v>
      </c>
      <c r="F756" s="57" t="s">
        <v>2104</v>
      </c>
      <c r="G756" s="58" t="s">
        <v>36</v>
      </c>
      <c r="H756" s="59" t="s">
        <v>1529</v>
      </c>
      <c r="I756" s="60" t="s">
        <v>29</v>
      </c>
      <c r="J756" s="60" t="s">
        <v>2377</v>
      </c>
      <c r="K756" s="11"/>
      <c r="L756" s="61">
        <v>44021</v>
      </c>
      <c r="M756" s="62">
        <v>1366.5247000008801</v>
      </c>
      <c r="N756" s="63">
        <v>1366.5247000008801</v>
      </c>
      <c r="O756" s="63">
        <v>2076.3460999988001</v>
      </c>
      <c r="P756" s="64">
        <f t="shared" si="11"/>
        <v>0.65813917053696869</v>
      </c>
      <c r="Q756" s="61">
        <v>43836</v>
      </c>
      <c r="R756" s="65">
        <v>530291.58900000004</v>
      </c>
      <c r="S756" s="65">
        <v>824217.01826367201</v>
      </c>
      <c r="T756" s="11"/>
      <c r="U756" s="66">
        <v>-8.9457258727634308E-3</v>
      </c>
      <c r="V756" s="67">
        <v>2.7676381666424299</v>
      </c>
      <c r="W756" s="66">
        <v>-3.3596432213016697E-2</v>
      </c>
      <c r="X756" s="67">
        <v>-1.08126467266629</v>
      </c>
      <c r="Y756" s="66">
        <v>-0.327690049706725</v>
      </c>
      <c r="Z756" s="67">
        <v>-15.085067358450001</v>
      </c>
      <c r="AA756" s="66">
        <v>-0.236046984412533</v>
      </c>
      <c r="AB756" s="67">
        <v>-3.3795102899603102</v>
      </c>
      <c r="AC756" s="66">
        <v>0.119042516542395</v>
      </c>
      <c r="AD756" s="67">
        <v>36.190216914459597</v>
      </c>
      <c r="AE756" s="66">
        <v>7.7082201714802102E-3</v>
      </c>
      <c r="AF756" s="68">
        <v>17.718509628873999</v>
      </c>
      <c r="AG756" s="66">
        <v>2.7767571627919101E-3</v>
      </c>
      <c r="AH756" s="67">
        <v>-1.56383001958602</v>
      </c>
      <c r="AI756" s="66">
        <v>-0.32171685871144301</v>
      </c>
      <c r="AJ756" s="67">
        <v>-18.4809433901974</v>
      </c>
      <c r="AK756" s="66">
        <v>0.29910134043166198</v>
      </c>
      <c r="AL756" s="66">
        <v>2.0522453101875698E-2</v>
      </c>
      <c r="AM756" s="67">
        <v>-14.3775818538561</v>
      </c>
      <c r="AN756" s="11"/>
      <c r="AO756" s="69">
        <v>0.127336877731141</v>
      </c>
      <c r="AP756" s="69">
        <v>-0.1659719898607</v>
      </c>
      <c r="AQ756" s="69">
        <v>8.0615625631326099E-2</v>
      </c>
      <c r="AR756" s="69">
        <v>-0.381151926583843</v>
      </c>
      <c r="AS756" s="70">
        <v>8</v>
      </c>
      <c r="AT756" s="70">
        <v>4</v>
      </c>
      <c r="AU756" s="70">
        <v>4</v>
      </c>
      <c r="AV756" s="71">
        <v>8</v>
      </c>
      <c r="AW756" s="11"/>
      <c r="AX756" s="72">
        <v>0.50587001454492597</v>
      </c>
      <c r="AY756" s="73">
        <v>-0.31507952970241598</v>
      </c>
      <c r="AZ756" s="73">
        <v>6.9189178793635606E-2</v>
      </c>
      <c r="BA756" s="73">
        <v>-0.41721607937688499</v>
      </c>
      <c r="BB756" s="64">
        <v>5.1079818217040197E-2</v>
      </c>
      <c r="BC756" s="74">
        <v>-51.737010510871201</v>
      </c>
      <c r="BD756" s="61">
        <v>43836</v>
      </c>
      <c r="BE756" s="61">
        <v>43913</v>
      </c>
      <c r="BF756" s="70"/>
      <c r="BG756" s="61"/>
      <c r="BH756" s="11"/>
    </row>
    <row r="757" spans="1:60" x14ac:dyDescent="0.3">
      <c r="A757" s="11"/>
      <c r="B757" s="56" t="s">
        <v>2484</v>
      </c>
      <c r="C757" s="56" t="s">
        <v>2379</v>
      </c>
      <c r="D757" s="56" t="s">
        <v>2376</v>
      </c>
      <c r="E757" s="57" t="s">
        <v>41</v>
      </c>
      <c r="F757" s="57" t="s">
        <v>2104</v>
      </c>
      <c r="G757" s="58" t="s">
        <v>36</v>
      </c>
      <c r="H757" s="59" t="s">
        <v>1529</v>
      </c>
      <c r="I757" s="60" t="s">
        <v>29</v>
      </c>
      <c r="J757" s="60" t="s">
        <v>2380</v>
      </c>
      <c r="K757" s="11"/>
      <c r="L757" s="61">
        <v>44021</v>
      </c>
      <c r="M757" s="62">
        <v>1402.1328999996199</v>
      </c>
      <c r="N757" s="63">
        <v>1402.1328999996199</v>
      </c>
      <c r="O757" s="63">
        <v>2124.0524000003902</v>
      </c>
      <c r="P757" s="64">
        <f t="shared" si="11"/>
        <v>0.66012161470186059</v>
      </c>
      <c r="Q757" s="61">
        <v>43836</v>
      </c>
      <c r="R757" s="65">
        <v>252412.47899999999</v>
      </c>
      <c r="S757" s="65">
        <v>385607.36938916001</v>
      </c>
      <c r="T757" s="11"/>
      <c r="U757" s="66">
        <v>-8.9296026444571908E-3</v>
      </c>
      <c r="V757" s="67">
        <v>2.7692504894730501</v>
      </c>
      <c r="W757" s="66">
        <v>-3.3124950825367698E-2</v>
      </c>
      <c r="X757" s="67">
        <v>-1.0341165339014</v>
      </c>
      <c r="Y757" s="66">
        <v>-0.32569778494420498</v>
      </c>
      <c r="Z757" s="67">
        <v>-14.885840882198</v>
      </c>
      <c r="AA757" s="66">
        <v>-0.231482034663786</v>
      </c>
      <c r="AB757" s="67">
        <v>-2.9230153150856499</v>
      </c>
      <c r="AC757" s="66">
        <v>0.132447356689227</v>
      </c>
      <c r="AD757" s="67">
        <v>37.5307009291719</v>
      </c>
      <c r="AE757" s="66">
        <v>2.5899382271745701E-2</v>
      </c>
      <c r="AF757" s="68">
        <v>19.537625838886001</v>
      </c>
      <c r="AG757" s="66">
        <v>2.9234378434921399E-3</v>
      </c>
      <c r="AH757" s="67">
        <v>-1.549161951516</v>
      </c>
      <c r="AI757" s="66">
        <v>-0.31960741477989402</v>
      </c>
      <c r="AJ757" s="67">
        <v>-18.2699989970424</v>
      </c>
      <c r="AK757" s="66">
        <v>0.403929930311278</v>
      </c>
      <c r="AL757" s="66">
        <v>2.66892552554054E-2</v>
      </c>
      <c r="AM757" s="67">
        <v>-3.8947228658944399</v>
      </c>
      <c r="AN757" s="11"/>
      <c r="AO757" s="69">
        <v>0.127355232687551</v>
      </c>
      <c r="AP757" s="69">
        <v>-0.16593130183726301</v>
      </c>
      <c r="AQ757" s="69">
        <v>8.1142834164056696E-2</v>
      </c>
      <c r="AR757" s="69">
        <v>-0.38084009055979601</v>
      </c>
      <c r="AS757" s="70">
        <v>8</v>
      </c>
      <c r="AT757" s="70">
        <v>4</v>
      </c>
      <c r="AU757" s="70">
        <v>4</v>
      </c>
      <c r="AV757" s="71">
        <v>8</v>
      </c>
      <c r="AW757" s="11"/>
      <c r="AX757" s="72">
        <v>0.50585863426327704</v>
      </c>
      <c r="AY757" s="73">
        <v>-0.305577516401627</v>
      </c>
      <c r="AZ757" s="73">
        <v>8.2940349527689305E-2</v>
      </c>
      <c r="BA757" s="73">
        <v>-0.40478870780589199</v>
      </c>
      <c r="BB757" s="64">
        <v>5.1079995194886603E-2</v>
      </c>
      <c r="BC757" s="74">
        <v>-51.676549975876704</v>
      </c>
      <c r="BD757" s="61">
        <v>43836</v>
      </c>
      <c r="BE757" s="61">
        <v>43913</v>
      </c>
      <c r="BF757" s="70"/>
      <c r="BG757" s="61"/>
      <c r="BH757" s="11"/>
    </row>
    <row r="758" spans="1:60" x14ac:dyDescent="0.3">
      <c r="A758" s="11"/>
      <c r="B758" s="56" t="s">
        <v>2487</v>
      </c>
      <c r="C758" s="56" t="s">
        <v>2382</v>
      </c>
      <c r="D758" s="56" t="s">
        <v>2376</v>
      </c>
      <c r="E758" s="57" t="s">
        <v>2279</v>
      </c>
      <c r="F758" s="57" t="s">
        <v>2104</v>
      </c>
      <c r="G758" s="58" t="s">
        <v>36</v>
      </c>
      <c r="H758" s="59" t="s">
        <v>1529</v>
      </c>
      <c r="I758" s="60" t="s">
        <v>29</v>
      </c>
      <c r="J758" s="60" t="s">
        <v>2383</v>
      </c>
      <c r="K758" s="11"/>
      <c r="L758" s="61">
        <v>44021</v>
      </c>
      <c r="M758" s="62">
        <v>1591.6177999991901</v>
      </c>
      <c r="N758" s="63">
        <v>1591.6177999991901</v>
      </c>
      <c r="O758" s="63">
        <v>2396.8790000006602</v>
      </c>
      <c r="P758" s="64">
        <f t="shared" si="11"/>
        <v>0.66403760890672903</v>
      </c>
      <c r="Q758" s="61">
        <v>43836</v>
      </c>
      <c r="R758" s="65">
        <v>1039986.211</v>
      </c>
      <c r="S758" s="65">
        <v>1355697.1044804701</v>
      </c>
      <c r="T758" s="11"/>
      <c r="U758" s="66">
        <v>-8.8979000656763708E-3</v>
      </c>
      <c r="V758" s="67">
        <v>2.7724207473511302</v>
      </c>
      <c r="W758" s="66">
        <v>-3.2197203363466501E-2</v>
      </c>
      <c r="X758" s="67">
        <v>-0.94134178771128096</v>
      </c>
      <c r="Y758" s="66">
        <v>-0.32176274771220098</v>
      </c>
      <c r="Z758" s="67">
        <v>-14.492337158997501</v>
      </c>
      <c r="AA758" s="66">
        <v>-0.222424316683901</v>
      </c>
      <c r="AB758" s="67">
        <v>-2.0172435170970902</v>
      </c>
      <c r="AC758" s="66">
        <v>0.159281332274986</v>
      </c>
      <c r="AD758" s="67">
        <v>40.214098487747798</v>
      </c>
      <c r="AE758" s="66">
        <v>6.2637848110170993E-2</v>
      </c>
      <c r="AF758" s="68">
        <v>23.211472422728502</v>
      </c>
      <c r="AG758" s="66">
        <v>3.21205797445145E-3</v>
      </c>
      <c r="AH758" s="67">
        <v>-1.5202999384200699</v>
      </c>
      <c r="AI758" s="66">
        <v>-0.31543985852011203</v>
      </c>
      <c r="AJ758" s="67">
        <v>-17.853243371064298</v>
      </c>
      <c r="AK758" s="66">
        <v>0.58940852215339001</v>
      </c>
      <c r="AL758" s="66">
        <v>3.6627490857426899E-2</v>
      </c>
      <c r="AM758" s="67">
        <v>14.653136318316699</v>
      </c>
      <c r="AN758" s="11"/>
      <c r="AO758" s="69">
        <v>0.127391281363089</v>
      </c>
      <c r="AP758" s="69">
        <v>-0.165851235613518</v>
      </c>
      <c r="AQ758" s="69">
        <v>8.2180245710333097E-2</v>
      </c>
      <c r="AR758" s="69">
        <v>-0.38022609516512601</v>
      </c>
      <c r="AS758" s="70">
        <v>8</v>
      </c>
      <c r="AT758" s="70">
        <v>4</v>
      </c>
      <c r="AU758" s="70">
        <v>5</v>
      </c>
      <c r="AV758" s="71">
        <v>7</v>
      </c>
      <c r="AW758" s="11"/>
      <c r="AX758" s="72">
        <v>0.50583639624586796</v>
      </c>
      <c r="AY758" s="73">
        <v>-0.28672846660219897</v>
      </c>
      <c r="AZ758" s="73">
        <v>0.11021576591167601</v>
      </c>
      <c r="BA758" s="73">
        <v>-0.380105751574774</v>
      </c>
      <c r="BB758" s="64">
        <v>5.1080358692270199E-2</v>
      </c>
      <c r="BC758" s="74">
        <v>-51.557441990182298</v>
      </c>
      <c r="BD758" s="61">
        <v>43836</v>
      </c>
      <c r="BE758" s="61">
        <v>43913</v>
      </c>
      <c r="BF758" s="70"/>
      <c r="BG758" s="61"/>
      <c r="BH758" s="11"/>
    </row>
    <row r="759" spans="1:60" x14ac:dyDescent="0.3">
      <c r="A759" s="11"/>
      <c r="B759" s="56" t="s">
        <v>2490</v>
      </c>
      <c r="C759" s="56" t="s">
        <v>2385</v>
      </c>
      <c r="D759" s="56" t="s">
        <v>2376</v>
      </c>
      <c r="E759" s="57" t="s">
        <v>248</v>
      </c>
      <c r="F759" s="57" t="s">
        <v>2104</v>
      </c>
      <c r="G759" s="58" t="s">
        <v>36</v>
      </c>
      <c r="H759" s="59" t="s">
        <v>1529</v>
      </c>
      <c r="I759" s="60" t="s">
        <v>29</v>
      </c>
      <c r="J759" s="60" t="s">
        <v>2386</v>
      </c>
      <c r="K759" s="11"/>
      <c r="L759" s="61">
        <v>44021</v>
      </c>
      <c r="M759" s="62">
        <v>1321.2798999995</v>
      </c>
      <c r="N759" s="63">
        <v>1321.2798999995</v>
      </c>
      <c r="O759" s="63">
        <v>2019.7130999993501</v>
      </c>
      <c r="P759" s="64">
        <f t="shared" si="11"/>
        <v>0.6541918750737048</v>
      </c>
      <c r="Q759" s="61">
        <v>43836</v>
      </c>
      <c r="R759" s="65">
        <v>696856.25800000003</v>
      </c>
      <c r="S759" s="65">
        <v>645875.30619042995</v>
      </c>
      <c r="T759" s="11"/>
      <c r="U759" s="66">
        <v>-8.9779131403702195E-3</v>
      </c>
      <c r="V759" s="67">
        <v>2.7644194398817499</v>
      </c>
      <c r="W759" s="66">
        <v>-3.4538727840299502E-2</v>
      </c>
      <c r="X759" s="67">
        <v>-1.1754942353945801</v>
      </c>
      <c r="Y759" s="66">
        <v>-0.33165713109890899</v>
      </c>
      <c r="Z759" s="67">
        <v>-15.4817754976684</v>
      </c>
      <c r="AA759" s="66">
        <v>-0.24509735752682901</v>
      </c>
      <c r="AB759" s="67">
        <v>-4.2845476013899297</v>
      </c>
      <c r="AC759" s="66">
        <v>9.2702492107491694E-2</v>
      </c>
      <c r="AD759" s="67">
        <v>33.556214470998398</v>
      </c>
      <c r="AE759" s="66">
        <v>-2.77166417226908E-2</v>
      </c>
      <c r="AF759" s="68">
        <v>14.176023439446</v>
      </c>
      <c r="AG759" s="66">
        <v>2.4832950421114202E-3</v>
      </c>
      <c r="AH759" s="67">
        <v>-1.5931762316540701</v>
      </c>
      <c r="AI759" s="66">
        <v>-0.32591656819044101</v>
      </c>
      <c r="AJ759" s="67">
        <v>-18.900914338097198</v>
      </c>
      <c r="AK759" s="66">
        <v>0.32127989999949902</v>
      </c>
      <c r="AL759" s="66">
        <v>2.18645047098107E-2</v>
      </c>
      <c r="AM759" s="67">
        <v>-12.159725897072301</v>
      </c>
      <c r="AN759" s="11"/>
      <c r="AO759" s="69">
        <v>0.12730025078781201</v>
      </c>
      <c r="AP759" s="69">
        <v>-0.16605329209414799</v>
      </c>
      <c r="AQ759" s="69">
        <v>7.9562080145478803E-2</v>
      </c>
      <c r="AR759" s="69">
        <v>-0.38177561685559303</v>
      </c>
      <c r="AS759" s="70">
        <v>8</v>
      </c>
      <c r="AT759" s="70">
        <v>4</v>
      </c>
      <c r="AU759" s="70">
        <v>4</v>
      </c>
      <c r="AV759" s="71">
        <v>8</v>
      </c>
      <c r="AW759" s="11"/>
      <c r="AX759" s="72">
        <v>0.50589305847301103</v>
      </c>
      <c r="AY759" s="73">
        <v>-0.333923603947824</v>
      </c>
      <c r="AZ759" s="73">
        <v>4.1916157128412103E-2</v>
      </c>
      <c r="BA759" s="73">
        <v>-0.44183036520735203</v>
      </c>
      <c r="BB759" s="64">
        <v>5.1079494067162202E-2</v>
      </c>
      <c r="BC759" s="74">
        <v>-51.8577019677032</v>
      </c>
      <c r="BD759" s="61">
        <v>43836</v>
      </c>
      <c r="BE759" s="61">
        <v>43913</v>
      </c>
      <c r="BF759" s="70"/>
      <c r="BG759" s="61"/>
      <c r="BH759" s="11"/>
    </row>
    <row r="760" spans="1:60" x14ac:dyDescent="0.3">
      <c r="A760" s="11"/>
      <c r="B760" s="56" t="s">
        <v>2493</v>
      </c>
      <c r="C760" s="56" t="s">
        <v>2388</v>
      </c>
      <c r="D760" s="56" t="s">
        <v>2376</v>
      </c>
      <c r="E760" s="57" t="s">
        <v>56</v>
      </c>
      <c r="F760" s="57" t="s">
        <v>2104</v>
      </c>
      <c r="G760" s="58" t="s">
        <v>36</v>
      </c>
      <c r="H760" s="59" t="s">
        <v>1529</v>
      </c>
      <c r="I760" s="60" t="s">
        <v>29</v>
      </c>
      <c r="J760" s="60" t="s">
        <v>2389</v>
      </c>
      <c r="K760" s="11"/>
      <c r="L760" s="61">
        <v>44021</v>
      </c>
      <c r="M760" s="62">
        <v>1830.95710000023</v>
      </c>
      <c r="N760" s="63">
        <v>1830.95710000023</v>
      </c>
      <c r="O760" s="63">
        <v>2743.79529999942</v>
      </c>
      <c r="P760" s="64">
        <f t="shared" si="11"/>
        <v>0.66730819897556393</v>
      </c>
      <c r="Q760" s="61">
        <v>43836</v>
      </c>
      <c r="R760" s="65">
        <v>157407.81700000001</v>
      </c>
      <c r="S760" s="65">
        <v>179143.65045043899</v>
      </c>
      <c r="T760" s="11"/>
      <c r="U760" s="66">
        <v>-8.8715920028334897E-3</v>
      </c>
      <c r="V760" s="67">
        <v>2.7750515536354201</v>
      </c>
      <c r="W760" s="66">
        <v>-3.1425811112058E-2</v>
      </c>
      <c r="X760" s="67">
        <v>-0.86420256257042605</v>
      </c>
      <c r="Y760" s="66">
        <v>-0.31847653043951102</v>
      </c>
      <c r="Z760" s="67">
        <v>-14.163715431728599</v>
      </c>
      <c r="AA760" s="66">
        <v>-0.21296091599564501</v>
      </c>
      <c r="AB760" s="67">
        <v>-1.07090344827157</v>
      </c>
      <c r="AC760" s="66">
        <v>9.4428826268995195E-2</v>
      </c>
      <c r="AD760" s="67">
        <v>33.728847887134201</v>
      </c>
      <c r="AE760" s="66">
        <v>1.3044400326180001E-2</v>
      </c>
      <c r="AF760" s="68">
        <v>18.252127644344</v>
      </c>
      <c r="AG760" s="66">
        <v>3.4518786142143701E-3</v>
      </c>
      <c r="AH760" s="67">
        <v>-1.4963178744437799</v>
      </c>
      <c r="AI760" s="66">
        <v>-0.31195854218269198</v>
      </c>
      <c r="AJ760" s="67">
        <v>-17.505111737322299</v>
      </c>
      <c r="AK760" s="66">
        <v>0.67267213579034402</v>
      </c>
      <c r="AL760" s="66">
        <v>4.0744868556430398E-2</v>
      </c>
      <c r="AM760" s="67">
        <v>22.979497682012202</v>
      </c>
      <c r="AN760" s="11"/>
      <c r="AO760" s="69">
        <v>0.12742119332688201</v>
      </c>
      <c r="AP760" s="69">
        <v>-0.16578476951777699</v>
      </c>
      <c r="AQ760" s="69">
        <v>8.3042909760551994E-2</v>
      </c>
      <c r="AR760" s="69">
        <v>-0.37971562080841997</v>
      </c>
      <c r="AS760" s="70">
        <v>8</v>
      </c>
      <c r="AT760" s="70">
        <v>4</v>
      </c>
      <c r="AU760" s="70">
        <v>6</v>
      </c>
      <c r="AV760" s="71">
        <v>6</v>
      </c>
      <c r="AW760" s="11"/>
      <c r="AX760" s="72">
        <v>0.50397293736634297</v>
      </c>
      <c r="AY760" s="73">
        <v>-0.26964102785404997</v>
      </c>
      <c r="AZ760" s="73">
        <v>0.13713758097515</v>
      </c>
      <c r="BA760" s="73">
        <v>-0.35736496727258799</v>
      </c>
      <c r="BB760" s="64">
        <v>5.0884779910629702E-2</v>
      </c>
      <c r="BC760" s="74">
        <v>-51.458262939646403</v>
      </c>
      <c r="BD760" s="61">
        <v>43836</v>
      </c>
      <c r="BE760" s="61">
        <v>43913</v>
      </c>
      <c r="BF760" s="70"/>
      <c r="BG760" s="61"/>
      <c r="BH760" s="11"/>
    </row>
    <row r="761" spans="1:60" x14ac:dyDescent="0.3">
      <c r="A761" s="11"/>
      <c r="B761" s="56" t="s">
        <v>2496</v>
      </c>
      <c r="C761" s="56" t="s">
        <v>2391</v>
      </c>
      <c r="D761" s="56" t="s">
        <v>2376</v>
      </c>
      <c r="E761" s="57" t="s">
        <v>2294</v>
      </c>
      <c r="F761" s="57" t="s">
        <v>2104</v>
      </c>
      <c r="G761" s="58" t="s">
        <v>36</v>
      </c>
      <c r="H761" s="59" t="s">
        <v>1529</v>
      </c>
      <c r="I761" s="60" t="s">
        <v>29</v>
      </c>
      <c r="J761" s="60" t="s">
        <v>2392</v>
      </c>
      <c r="K761" s="11"/>
      <c r="L761" s="61">
        <v>44021</v>
      </c>
      <c r="M761" s="62">
        <v>984.59810000006098</v>
      </c>
      <c r="N761" s="63">
        <v>984.59810000006098</v>
      </c>
      <c r="O761" s="63">
        <v>984.59810000006098</v>
      </c>
      <c r="P761" s="64">
        <f t="shared" si="11"/>
        <v>1</v>
      </c>
      <c r="Q761" s="61">
        <v>44021</v>
      </c>
      <c r="R761" s="65">
        <v>0</v>
      </c>
      <c r="S761" s="65">
        <v>0</v>
      </c>
      <c r="T761" s="11"/>
      <c r="U761" s="66">
        <v>0</v>
      </c>
      <c r="V761" s="67">
        <v>3.66221075391877</v>
      </c>
      <c r="W761" s="66">
        <v>0</v>
      </c>
      <c r="X761" s="67">
        <v>2.27837854863537</v>
      </c>
      <c r="Y761" s="66">
        <v>0</v>
      </c>
      <c r="Z761" s="67">
        <v>17.6839376122225</v>
      </c>
      <c r="AA761" s="66">
        <v>0</v>
      </c>
      <c r="AB761" s="67">
        <v>20.225188151293001</v>
      </c>
      <c r="AC761" s="66">
        <v>0</v>
      </c>
      <c r="AD761" s="67">
        <v>24.2859652602347</v>
      </c>
      <c r="AE761" s="66">
        <v>0</v>
      </c>
      <c r="AF761" s="68">
        <v>16.947687611711402</v>
      </c>
      <c r="AG761" s="66">
        <v>0</v>
      </c>
      <c r="AH761" s="67">
        <v>-1.84150573586521</v>
      </c>
      <c r="AI761" s="66">
        <v>0</v>
      </c>
      <c r="AJ761" s="67">
        <v>13.6907424809615</v>
      </c>
      <c r="AK761" s="66">
        <v>-0.24014439290942399</v>
      </c>
      <c r="AL761" s="66">
        <v>-2.1094711524710898E-2</v>
      </c>
      <c r="AM761" s="67">
        <v>-68.302155187935597</v>
      </c>
      <c r="AN761" s="11"/>
      <c r="AO761" s="69">
        <v>0</v>
      </c>
      <c r="AP761" s="69">
        <v>0</v>
      </c>
      <c r="AQ761" s="69">
        <v>0</v>
      </c>
      <c r="AR761" s="69">
        <v>0</v>
      </c>
      <c r="AS761" s="70">
        <v>0</v>
      </c>
      <c r="AT761" s="70">
        <v>0</v>
      </c>
      <c r="AU761" s="70">
        <v>7</v>
      </c>
      <c r="AV761" s="71">
        <v>5</v>
      </c>
      <c r="AW761" s="11"/>
      <c r="AX761" s="72">
        <v>0</v>
      </c>
      <c r="AY761" s="73">
        <v>-115.357016523136</v>
      </c>
      <c r="AZ761" s="73">
        <v>0.52607977638217596</v>
      </c>
      <c r="BA761" s="73">
        <v>-15.9646500268718</v>
      </c>
      <c r="BB761" s="64">
        <v>0</v>
      </c>
      <c r="BC761" s="74">
        <v>0</v>
      </c>
      <c r="BD761" s="61">
        <v>43656</v>
      </c>
      <c r="BE761" s="61"/>
      <c r="BF761" s="70"/>
      <c r="BG761" s="61"/>
      <c r="BH761" s="11"/>
    </row>
    <row r="762" spans="1:60" x14ac:dyDescent="0.3">
      <c r="A762" s="11"/>
      <c r="B762" s="56" t="s">
        <v>2499</v>
      </c>
      <c r="C762" s="56" t="s">
        <v>2394</v>
      </c>
      <c r="D762" s="56" t="s">
        <v>2395</v>
      </c>
      <c r="E762" s="57" t="s">
        <v>34</v>
      </c>
      <c r="F762" s="57" t="s">
        <v>2104</v>
      </c>
      <c r="G762" s="58" t="s">
        <v>685</v>
      </c>
      <c r="H762" s="59" t="s">
        <v>686</v>
      </c>
      <c r="I762" s="60" t="s">
        <v>29</v>
      </c>
      <c r="J762" s="60" t="s">
        <v>2396</v>
      </c>
      <c r="K762" s="11"/>
      <c r="L762" s="61">
        <v>44021</v>
      </c>
      <c r="M762" s="62">
        <v>1838.5778000000901</v>
      </c>
      <c r="N762" s="63">
        <v>1838.5778000000901</v>
      </c>
      <c r="O762" s="63">
        <v>1838.5778000000901</v>
      </c>
      <c r="P762" s="64">
        <f t="shared" si="11"/>
        <v>1</v>
      </c>
      <c r="Q762" s="61">
        <v>44021</v>
      </c>
      <c r="R762" s="65">
        <v>107382007.028</v>
      </c>
      <c r="S762" s="65">
        <v>95357735.767499998</v>
      </c>
      <c r="T762" s="11"/>
      <c r="U762" s="66">
        <v>1.2944956324645299E-5</v>
      </c>
      <c r="V762" s="67">
        <v>3.6635052495512399</v>
      </c>
      <c r="W762" s="66">
        <v>2.8034955357725299E-4</v>
      </c>
      <c r="X762" s="67">
        <v>2.3064135039931002</v>
      </c>
      <c r="Y762" s="66">
        <v>6.1156767915235798E-3</v>
      </c>
      <c r="Z762" s="67">
        <v>18.295505291374901</v>
      </c>
      <c r="AA762" s="66">
        <v>1.46169851886953E-2</v>
      </c>
      <c r="AB762" s="67">
        <v>21.6868866701552</v>
      </c>
      <c r="AC762" s="66">
        <v>3.8269965874860597E-2</v>
      </c>
      <c r="AD762" s="67">
        <v>28.1129618477135</v>
      </c>
      <c r="AE762" s="66">
        <v>5.9665062030035201E-2</v>
      </c>
      <c r="AF762" s="68">
        <v>22.914193814707701</v>
      </c>
      <c r="AG762" s="66">
        <v>6.5326496041961905E-5</v>
      </c>
      <c r="AH762" s="67">
        <v>-1.8349730862610201</v>
      </c>
      <c r="AI762" s="66">
        <v>6.4195188842859404E-3</v>
      </c>
      <c r="AJ762" s="67">
        <v>14.3326943693974</v>
      </c>
      <c r="AK762" s="66">
        <v>0.70839788143522997</v>
      </c>
      <c r="AL762" s="66">
        <v>3.3901954326211098E-2</v>
      </c>
      <c r="AM762" s="67">
        <v>-53.682815184467501</v>
      </c>
      <c r="AN762" s="11"/>
      <c r="AO762" s="69">
        <v>7.8640097126481102E-4</v>
      </c>
      <c r="AP762" s="69">
        <v>-3.3405450267309802E-5</v>
      </c>
      <c r="AQ762" s="69">
        <v>2.2770383584429501E-3</v>
      </c>
      <c r="AR762" s="69">
        <v>6.5326496041961905E-5</v>
      </c>
      <c r="AS762" s="70">
        <v>12</v>
      </c>
      <c r="AT762" s="70">
        <v>0</v>
      </c>
      <c r="AU762" s="70">
        <v>7</v>
      </c>
      <c r="AV762" s="71">
        <v>5</v>
      </c>
      <c r="AW762" s="11"/>
      <c r="AX762" s="72">
        <v>1.0880404253896399E-3</v>
      </c>
      <c r="AY762" s="73">
        <v>-13.723817613616101</v>
      </c>
      <c r="AZ762" s="73">
        <v>0.57520449657386097</v>
      </c>
      <c r="BA762" s="73">
        <v>-12.8454840318009</v>
      </c>
      <c r="BB762" s="64">
        <v>1.1243571421786699E-4</v>
      </c>
      <c r="BC762" s="74">
        <v>-3.3405449993075798E-3</v>
      </c>
      <c r="BD762" s="61">
        <v>43909</v>
      </c>
      <c r="BE762" s="61">
        <v>43910</v>
      </c>
      <c r="BF762" s="70">
        <v>2</v>
      </c>
      <c r="BG762" s="61">
        <v>43913</v>
      </c>
      <c r="BH762" s="11"/>
    </row>
    <row r="763" spans="1:60" x14ac:dyDescent="0.3">
      <c r="A763" s="11"/>
      <c r="B763" s="56" t="s">
        <v>2503</v>
      </c>
      <c r="C763" s="56" t="s">
        <v>2398</v>
      </c>
      <c r="D763" s="56" t="s">
        <v>2395</v>
      </c>
      <c r="E763" s="57" t="s">
        <v>2399</v>
      </c>
      <c r="F763" s="57" t="s">
        <v>2104</v>
      </c>
      <c r="G763" s="58" t="s">
        <v>685</v>
      </c>
      <c r="H763" s="59" t="s">
        <v>686</v>
      </c>
      <c r="I763" s="60" t="s">
        <v>29</v>
      </c>
      <c r="J763" s="60" t="s">
        <v>2400</v>
      </c>
      <c r="K763" s="11"/>
      <c r="L763" s="61">
        <v>44021</v>
      </c>
      <c r="M763" s="62">
        <v>1402.4679000005101</v>
      </c>
      <c r="N763" s="63">
        <v>1402.4679000005101</v>
      </c>
      <c r="O763" s="63">
        <v>1402.4679000005101</v>
      </c>
      <c r="P763" s="64">
        <f t="shared" si="11"/>
        <v>1</v>
      </c>
      <c r="Q763" s="61">
        <v>44021</v>
      </c>
      <c r="R763" s="65">
        <v>5053920.2680000002</v>
      </c>
      <c r="S763" s="65">
        <v>4507201.3132421896</v>
      </c>
      <c r="T763" s="11"/>
      <c r="U763" s="66">
        <v>1.29772924992722E-5</v>
      </c>
      <c r="V763" s="67">
        <v>3.6635084831686999</v>
      </c>
      <c r="W763" s="66">
        <v>2.8037020638294101E-4</v>
      </c>
      <c r="X763" s="67">
        <v>2.3064155692736699</v>
      </c>
      <c r="Y763" s="66">
        <v>6.56431318202522E-3</v>
      </c>
      <c r="Z763" s="67">
        <v>18.340368930425001</v>
      </c>
      <c r="AA763" s="66">
        <v>1.5847217136979501E-2</v>
      </c>
      <c r="AB763" s="67">
        <v>21.8099098649982</v>
      </c>
      <c r="AC763" s="66">
        <v>4.1109898291324498E-2</v>
      </c>
      <c r="AD763" s="67">
        <v>28.396955089381699</v>
      </c>
      <c r="AE763" s="66">
        <v>6.4189268401605701E-2</v>
      </c>
      <c r="AF763" s="68">
        <v>23.366614451864699</v>
      </c>
      <c r="AG763" s="66">
        <v>6.5389016526751207E-5</v>
      </c>
      <c r="AH763" s="67">
        <v>-1.83496683421254</v>
      </c>
      <c r="AI763" s="66">
        <v>6.9059172965353398E-3</v>
      </c>
      <c r="AJ763" s="67">
        <v>14.381334210615</v>
      </c>
      <c r="AK763" s="66">
        <v>0.40246790000121102</v>
      </c>
      <c r="AL763" s="66">
        <v>2.99427632817242E-2</v>
      </c>
      <c r="AM763" s="67">
        <v>16.2753452741308</v>
      </c>
      <c r="AN763" s="11"/>
      <c r="AO763" s="69">
        <v>7.9056076720007695E-4</v>
      </c>
      <c r="AP763" s="69">
        <v>-2.9271554922161199E-5</v>
      </c>
      <c r="AQ763" s="69">
        <v>2.40158226552012E-3</v>
      </c>
      <c r="AR763" s="69">
        <v>6.5389016526751207E-5</v>
      </c>
      <c r="AS763" s="70">
        <v>12</v>
      </c>
      <c r="AT763" s="70">
        <v>0</v>
      </c>
      <c r="AU763" s="70">
        <v>7</v>
      </c>
      <c r="AV763" s="71">
        <v>5</v>
      </c>
      <c r="AW763" s="11"/>
      <c r="AX763" s="72">
        <v>1.11421739649245E-3</v>
      </c>
      <c r="AY763" s="73">
        <v>-12.435877132607899</v>
      </c>
      <c r="AZ763" s="73">
        <v>0.57927112335528397</v>
      </c>
      <c r="BA763" s="73">
        <v>-12.3661584702058</v>
      </c>
      <c r="BB763" s="64">
        <v>1.15140278570749E-4</v>
      </c>
      <c r="BC763" s="74">
        <v>-2.9271555111662901E-3</v>
      </c>
      <c r="BD763" s="61">
        <v>43909</v>
      </c>
      <c r="BE763" s="61">
        <v>43910</v>
      </c>
      <c r="BF763" s="70">
        <v>2</v>
      </c>
      <c r="BG763" s="61">
        <v>43913</v>
      </c>
      <c r="BH763" s="11"/>
    </row>
    <row r="764" spans="1:60" x14ac:dyDescent="0.3">
      <c r="A764" s="11"/>
      <c r="B764" s="56" t="s">
        <v>2506</v>
      </c>
      <c r="C764" s="56" t="s">
        <v>2402</v>
      </c>
      <c r="D764" s="56" t="s">
        <v>2395</v>
      </c>
      <c r="E764" s="57" t="s">
        <v>0</v>
      </c>
      <c r="F764" s="57" t="s">
        <v>2104</v>
      </c>
      <c r="G764" s="58" t="s">
        <v>685</v>
      </c>
      <c r="H764" s="59" t="s">
        <v>686</v>
      </c>
      <c r="I764" s="60" t="s">
        <v>29</v>
      </c>
      <c r="J764" s="60" t="s">
        <v>2403</v>
      </c>
      <c r="K764" s="11"/>
      <c r="L764" s="61">
        <v>44021</v>
      </c>
      <c r="M764" s="62">
        <v>1005.3717999998501</v>
      </c>
      <c r="N764" s="63">
        <v>1005.3717999998501</v>
      </c>
      <c r="O764" s="63">
        <v>1005.3717999998501</v>
      </c>
      <c r="P764" s="64">
        <f t="shared" si="11"/>
        <v>1</v>
      </c>
      <c r="Q764" s="61">
        <v>44021</v>
      </c>
      <c r="R764" s="65">
        <v>0</v>
      </c>
      <c r="S764" s="65">
        <v>0</v>
      </c>
      <c r="T764" s="11"/>
      <c r="U764" s="66">
        <v>0</v>
      </c>
      <c r="V764" s="67">
        <v>3.66221075391877</v>
      </c>
      <c r="W764" s="66">
        <v>0</v>
      </c>
      <c r="X764" s="67">
        <v>2.27837854863537</v>
      </c>
      <c r="Y764" s="66">
        <v>0</v>
      </c>
      <c r="Z764" s="67">
        <v>17.6839376122225</v>
      </c>
      <c r="AA764" s="66">
        <v>0</v>
      </c>
      <c r="AB764" s="67">
        <v>20.225188151293001</v>
      </c>
      <c r="AC764" s="66"/>
      <c r="AD764" s="67"/>
      <c r="AE764" s="66"/>
      <c r="AF764" s="68"/>
      <c r="AG764" s="66">
        <v>0</v>
      </c>
      <c r="AH764" s="67">
        <v>-1.84150573586521</v>
      </c>
      <c r="AI764" s="66">
        <v>0</v>
      </c>
      <c r="AJ764" s="67">
        <v>13.6907424809615</v>
      </c>
      <c r="AK764" s="66">
        <v>5.2644377574324599E-3</v>
      </c>
      <c r="AL764" s="66">
        <v>3.6416656894289199E-3</v>
      </c>
      <c r="AM764" s="67">
        <v>25.881372419738899</v>
      </c>
      <c r="AN764" s="11"/>
      <c r="AO764" s="69">
        <v>0</v>
      </c>
      <c r="AP764" s="69">
        <v>0</v>
      </c>
      <c r="AQ764" s="69">
        <v>0</v>
      </c>
      <c r="AR764" s="69">
        <v>0</v>
      </c>
      <c r="AS764" s="70">
        <v>0</v>
      </c>
      <c r="AT764" s="70">
        <v>0</v>
      </c>
      <c r="AU764" s="70">
        <v>7</v>
      </c>
      <c r="AV764" s="71">
        <v>5</v>
      </c>
      <c r="AW764" s="11"/>
      <c r="AX764" s="72">
        <v>0</v>
      </c>
      <c r="AY764" s="73">
        <v>-115.357016523136</v>
      </c>
      <c r="AZ764" s="73">
        <v>0.52607977638217596</v>
      </c>
      <c r="BA764" s="73">
        <v>-15.9646500268718</v>
      </c>
      <c r="BB764" s="64">
        <v>0</v>
      </c>
      <c r="BC764" s="74">
        <v>0</v>
      </c>
      <c r="BD764" s="61">
        <v>43656</v>
      </c>
      <c r="BE764" s="61"/>
      <c r="BF764" s="70"/>
      <c r="BG764" s="61"/>
      <c r="BH764" s="11"/>
    </row>
    <row r="765" spans="1:60" x14ac:dyDescent="0.3">
      <c r="A765" s="11"/>
      <c r="B765" s="56" t="s">
        <v>2509</v>
      </c>
      <c r="C765" s="56" t="s">
        <v>2405</v>
      </c>
      <c r="D765" s="56" t="s">
        <v>2395</v>
      </c>
      <c r="E765" s="57" t="s">
        <v>2314</v>
      </c>
      <c r="F765" s="57" t="s">
        <v>2104</v>
      </c>
      <c r="G765" s="58" t="s">
        <v>685</v>
      </c>
      <c r="H765" s="59" t="s">
        <v>686</v>
      </c>
      <c r="I765" s="60" t="s">
        <v>29</v>
      </c>
      <c r="J765" s="60" t="s">
        <v>2406</v>
      </c>
      <c r="K765" s="11"/>
      <c r="L765" s="61">
        <v>44021</v>
      </c>
      <c r="M765" s="62">
        <v>1006.27780000027</v>
      </c>
      <c r="N765" s="63">
        <v>1006.27780000027</v>
      </c>
      <c r="O765" s="63">
        <v>1006.27780000027</v>
      </c>
      <c r="P765" s="64">
        <f t="shared" si="11"/>
        <v>1</v>
      </c>
      <c r="Q765" s="61">
        <v>44021</v>
      </c>
      <c r="R765" s="65">
        <v>0</v>
      </c>
      <c r="S765" s="65">
        <v>0</v>
      </c>
      <c r="T765" s="11"/>
      <c r="U765" s="66">
        <v>0</v>
      </c>
      <c r="V765" s="67">
        <v>3.66221075391877</v>
      </c>
      <c r="W765" s="66">
        <v>0</v>
      </c>
      <c r="X765" s="67">
        <v>2.27837854863537</v>
      </c>
      <c r="Y765" s="66">
        <v>0</v>
      </c>
      <c r="Z765" s="67">
        <v>17.6839376122225</v>
      </c>
      <c r="AA765" s="66">
        <v>0</v>
      </c>
      <c r="AB765" s="67">
        <v>20.225188151293001</v>
      </c>
      <c r="AC765" s="66"/>
      <c r="AD765" s="67"/>
      <c r="AE765" s="66"/>
      <c r="AF765" s="68"/>
      <c r="AG765" s="66">
        <v>0</v>
      </c>
      <c r="AH765" s="67">
        <v>-1.84150573586521</v>
      </c>
      <c r="AI765" s="66">
        <v>0</v>
      </c>
      <c r="AJ765" s="67">
        <v>13.6907424809615</v>
      </c>
      <c r="AK765" s="66">
        <v>6.1632986162294401E-3</v>
      </c>
      <c r="AL765" s="66">
        <v>4.1935917342925703E-3</v>
      </c>
      <c r="AM765" s="67">
        <v>26.2467478039034</v>
      </c>
      <c r="AN765" s="11"/>
      <c r="AO765" s="69">
        <v>0</v>
      </c>
      <c r="AP765" s="69">
        <v>0</v>
      </c>
      <c r="AQ765" s="69">
        <v>0</v>
      </c>
      <c r="AR765" s="69">
        <v>0</v>
      </c>
      <c r="AS765" s="70">
        <v>0</v>
      </c>
      <c r="AT765" s="70">
        <v>0</v>
      </c>
      <c r="AU765" s="70">
        <v>7</v>
      </c>
      <c r="AV765" s="71">
        <v>5</v>
      </c>
      <c r="AW765" s="11"/>
      <c r="AX765" s="72">
        <v>0</v>
      </c>
      <c r="AY765" s="73">
        <v>-115.357016523136</v>
      </c>
      <c r="AZ765" s="73">
        <v>0.52607977638217596</v>
      </c>
      <c r="BA765" s="73">
        <v>-15.9646500268718</v>
      </c>
      <c r="BB765" s="64">
        <v>0</v>
      </c>
      <c r="BC765" s="74">
        <v>0</v>
      </c>
      <c r="BD765" s="61">
        <v>43656</v>
      </c>
      <c r="BE765" s="61"/>
      <c r="BF765" s="70"/>
      <c r="BG765" s="61"/>
      <c r="BH765" s="11"/>
    </row>
    <row r="766" spans="1:60" x14ac:dyDescent="0.3">
      <c r="A766" s="11"/>
      <c r="B766" s="56" t="s">
        <v>2513</v>
      </c>
      <c r="C766" s="56" t="s">
        <v>2408</v>
      </c>
      <c r="D766" s="56" t="s">
        <v>2395</v>
      </c>
      <c r="E766" s="57" t="s">
        <v>52</v>
      </c>
      <c r="F766" s="57" t="s">
        <v>2104</v>
      </c>
      <c r="G766" s="58" t="s">
        <v>685</v>
      </c>
      <c r="H766" s="59" t="s">
        <v>686</v>
      </c>
      <c r="I766" s="60" t="s">
        <v>29</v>
      </c>
      <c r="J766" s="60" t="s">
        <v>2409</v>
      </c>
      <c r="K766" s="11"/>
      <c r="L766" s="61">
        <v>44021</v>
      </c>
      <c r="M766" s="62">
        <v>1256.3451000005</v>
      </c>
      <c r="N766" s="63">
        <v>1256.3451000005</v>
      </c>
      <c r="O766" s="63">
        <v>1256.3451000005</v>
      </c>
      <c r="P766" s="64">
        <f t="shared" si="11"/>
        <v>1</v>
      </c>
      <c r="Q766" s="61">
        <v>44021</v>
      </c>
      <c r="R766" s="65">
        <v>106885850.45900001</v>
      </c>
      <c r="S766" s="65">
        <v>158526168.90599999</v>
      </c>
      <c r="T766" s="11"/>
      <c r="U766" s="66">
        <v>2.26853644562652E-5</v>
      </c>
      <c r="V766" s="67">
        <v>3.6644792903644001</v>
      </c>
      <c r="W766" s="66">
        <v>5.9581219284154897E-4</v>
      </c>
      <c r="X766" s="67">
        <v>2.3379597679195299</v>
      </c>
      <c r="Y766" s="66">
        <v>9.5925122968765208E-3</v>
      </c>
      <c r="Z766" s="67">
        <v>18.643188841902901</v>
      </c>
      <c r="AA766" s="66">
        <v>2.24066081409546E-2</v>
      </c>
      <c r="AB766" s="67">
        <v>22.465848965395701</v>
      </c>
      <c r="AC766" s="66">
        <v>5.4992678800772403E-2</v>
      </c>
      <c r="AD766" s="67">
        <v>29.785233140311899</v>
      </c>
      <c r="AE766" s="66">
        <v>8.57888452883344E-2</v>
      </c>
      <c r="AF766" s="68">
        <v>25.5265721405449</v>
      </c>
      <c r="AG766" s="66">
        <v>1.5300685299735099E-4</v>
      </c>
      <c r="AH766" s="67">
        <v>-1.8262050505654801</v>
      </c>
      <c r="AI766" s="66">
        <v>1.01041359648661E-2</v>
      </c>
      <c r="AJ766" s="67">
        <v>14.7011560774554</v>
      </c>
      <c r="AK766" s="66">
        <v>0.25615190383716302</v>
      </c>
      <c r="AL766" s="66">
        <v>3.3423633663915098E-2</v>
      </c>
      <c r="AM766" s="67">
        <v>21.827880328783099</v>
      </c>
      <c r="AN766" s="11"/>
      <c r="AO766" s="69">
        <v>8.0920369691739303E-4</v>
      </c>
      <c r="AP766" s="69">
        <v>-1.06438055809122E-5</v>
      </c>
      <c r="AQ766" s="69">
        <v>2.9615623843710602E-3</v>
      </c>
      <c r="AR766" s="69">
        <v>1.5300685299735099E-4</v>
      </c>
      <c r="AS766" s="70">
        <v>12</v>
      </c>
      <c r="AT766" s="70">
        <v>0</v>
      </c>
      <c r="AU766" s="70">
        <v>7</v>
      </c>
      <c r="AV766" s="71">
        <v>5</v>
      </c>
      <c r="AW766" s="11"/>
      <c r="AX766" s="72">
        <v>1.2196109505021001E-3</v>
      </c>
      <c r="AY766" s="73">
        <v>-6.3457708273053903</v>
      </c>
      <c r="AZ766" s="73">
        <v>0.60095649525646899</v>
      </c>
      <c r="BA766" s="73">
        <v>-8.8497354424180195</v>
      </c>
      <c r="BB766" s="64">
        <v>1.2603066661341701E-4</v>
      </c>
      <c r="BC766" s="74">
        <v>-1.0643805818944E-3</v>
      </c>
      <c r="BD766" s="61">
        <v>43909</v>
      </c>
      <c r="BE766" s="61">
        <v>43910</v>
      </c>
      <c r="BF766" s="70">
        <v>2</v>
      </c>
      <c r="BG766" s="61">
        <v>43913</v>
      </c>
      <c r="BH766" s="11"/>
    </row>
    <row r="767" spans="1:60" x14ac:dyDescent="0.3">
      <c r="A767" s="11"/>
      <c r="B767" s="56" t="s">
        <v>2516</v>
      </c>
      <c r="C767" s="56" t="s">
        <v>2411</v>
      </c>
      <c r="D767" s="56" t="s">
        <v>2395</v>
      </c>
      <c r="E767" s="57" t="s">
        <v>56</v>
      </c>
      <c r="F767" s="57" t="s">
        <v>2104</v>
      </c>
      <c r="G767" s="58" t="s">
        <v>685</v>
      </c>
      <c r="H767" s="59" t="s">
        <v>686</v>
      </c>
      <c r="I767" s="60" t="s">
        <v>29</v>
      </c>
      <c r="J767" s="60" t="s">
        <v>2412</v>
      </c>
      <c r="K767" s="11"/>
      <c r="L767" s="61">
        <v>44021</v>
      </c>
      <c r="M767" s="62">
        <v>2005.44170000032</v>
      </c>
      <c r="N767" s="63">
        <v>2005.44170000032</v>
      </c>
      <c r="O767" s="63">
        <v>2005.44170000032</v>
      </c>
      <c r="P767" s="64">
        <f t="shared" si="11"/>
        <v>1</v>
      </c>
      <c r="Q767" s="61">
        <v>44021</v>
      </c>
      <c r="R767" s="65">
        <v>82336749.746999994</v>
      </c>
      <c r="S767" s="65">
        <v>85713149.362625003</v>
      </c>
      <c r="T767" s="11"/>
      <c r="U767" s="66">
        <v>1.9447465092525801E-5</v>
      </c>
      <c r="V767" s="67">
        <v>3.66415550042802</v>
      </c>
      <c r="W767" s="66">
        <v>4.98243152833311E-4</v>
      </c>
      <c r="X767" s="67">
        <v>2.3282028639186998</v>
      </c>
      <c r="Y767" s="66">
        <v>8.9948810709756799E-3</v>
      </c>
      <c r="Z767" s="67">
        <v>18.5834257193201</v>
      </c>
      <c r="AA767" s="66">
        <v>2.1188378044826098E-2</v>
      </c>
      <c r="AB767" s="67">
        <v>22.344025955768299</v>
      </c>
      <c r="AC767" s="66">
        <v>5.2482871662505197E-2</v>
      </c>
      <c r="AD767" s="67">
        <v>29.534252426499702</v>
      </c>
      <c r="AE767" s="66">
        <v>8.1910008906561402E-2</v>
      </c>
      <c r="AF767" s="68">
        <v>25.1386885023676</v>
      </c>
      <c r="AG767" s="66">
        <v>1.2382845488900801E-4</v>
      </c>
      <c r="AH767" s="67">
        <v>-1.8291228903763099</v>
      </c>
      <c r="AI767" s="66">
        <v>9.4767224909446703E-3</v>
      </c>
      <c r="AJ767" s="67">
        <v>14.638414730056001</v>
      </c>
      <c r="AK767" s="66">
        <v>0.90258780334959698</v>
      </c>
      <c r="AL767" s="66">
        <v>4.0854528821000699E-2</v>
      </c>
      <c r="AM767" s="67">
        <v>-34.2638229930308</v>
      </c>
      <c r="AN767" s="11"/>
      <c r="AO767" s="69">
        <v>8.0591263031237802E-4</v>
      </c>
      <c r="AP767" s="69">
        <v>-1.39325557029224E-5</v>
      </c>
      <c r="AQ767" s="69">
        <v>2.8635139478865299E-3</v>
      </c>
      <c r="AR767" s="69">
        <v>1.2382845488900801E-4</v>
      </c>
      <c r="AS767" s="70">
        <v>12</v>
      </c>
      <c r="AT767" s="70">
        <v>0</v>
      </c>
      <c r="AU767" s="70">
        <v>7</v>
      </c>
      <c r="AV767" s="71">
        <v>5</v>
      </c>
      <c r="AW767" s="11"/>
      <c r="AX767" s="72">
        <v>1.20122627805927E-3</v>
      </c>
      <c r="AY767" s="73">
        <v>-7.3994000731327096</v>
      </c>
      <c r="AZ767" s="73">
        <v>0.596937076572431</v>
      </c>
      <c r="BA767" s="73">
        <v>-9.6568949040956795</v>
      </c>
      <c r="BB767" s="64">
        <v>1.2413084406432499E-4</v>
      </c>
      <c r="BC767" s="74">
        <v>-1.3932555873985601E-3</v>
      </c>
      <c r="BD767" s="61">
        <v>43909</v>
      </c>
      <c r="BE767" s="61">
        <v>43910</v>
      </c>
      <c r="BF767" s="70">
        <v>2</v>
      </c>
      <c r="BG767" s="61">
        <v>43913</v>
      </c>
      <c r="BH767" s="11"/>
    </row>
    <row r="768" spans="1:60" x14ac:dyDescent="0.3">
      <c r="A768" s="11"/>
      <c r="B768" s="56" t="s">
        <v>2519</v>
      </c>
      <c r="C768" s="56" t="s">
        <v>2414</v>
      </c>
      <c r="D768" s="56" t="s">
        <v>2395</v>
      </c>
      <c r="E768" s="57" t="s">
        <v>2294</v>
      </c>
      <c r="F768" s="57" t="s">
        <v>2104</v>
      </c>
      <c r="G768" s="58" t="s">
        <v>685</v>
      </c>
      <c r="H768" s="59" t="s">
        <v>686</v>
      </c>
      <c r="I768" s="60" t="s">
        <v>29</v>
      </c>
      <c r="J768" s="60" t="s">
        <v>2415</v>
      </c>
      <c r="K768" s="11"/>
      <c r="L768" s="61">
        <v>44021</v>
      </c>
      <c r="M768" s="62">
        <v>1271.2625999990901</v>
      </c>
      <c r="N768" s="63">
        <v>1271.2625999990901</v>
      </c>
      <c r="O768" s="63">
        <v>1271.2625999990901</v>
      </c>
      <c r="P768" s="64">
        <f t="shared" si="11"/>
        <v>1</v>
      </c>
      <c r="Q768" s="61">
        <v>44021</v>
      </c>
      <c r="R768" s="65">
        <v>317144.245</v>
      </c>
      <c r="S768" s="65">
        <v>763541.33374511695</v>
      </c>
      <c r="T768" s="11"/>
      <c r="U768" s="66">
        <v>1.50246578414226E-5</v>
      </c>
      <c r="V768" s="67">
        <v>3.6637132197029101</v>
      </c>
      <c r="W768" s="66">
        <v>3.6559704858518698E-4</v>
      </c>
      <c r="X768" s="67">
        <v>2.31493825349389</v>
      </c>
      <c r="Y768" s="66">
        <v>8.1821147850860108E-3</v>
      </c>
      <c r="Z768" s="67">
        <v>18.502149090723801</v>
      </c>
      <c r="AA768" s="66">
        <v>1.6412104429036799E-2</v>
      </c>
      <c r="AB768" s="67">
        <v>21.866398594196699</v>
      </c>
      <c r="AC768" s="66">
        <v>4.5860604965127998E-2</v>
      </c>
      <c r="AD768" s="67">
        <v>28.872025756747501</v>
      </c>
      <c r="AE768" s="66">
        <v>5.6629019045431099E-2</v>
      </c>
      <c r="AF768" s="68">
        <v>22.6105895162618</v>
      </c>
      <c r="AG768" s="66">
        <v>8.4096700447844301E-5</v>
      </c>
      <c r="AH768" s="67">
        <v>-1.8330960658204301</v>
      </c>
      <c r="AI768" s="66">
        <v>8.6234166356007301E-3</v>
      </c>
      <c r="AJ768" s="67">
        <v>14.5530841445288</v>
      </c>
      <c r="AK768" s="66">
        <v>0.27126259999931801</v>
      </c>
      <c r="AL768" s="66">
        <v>2.1156187278393201E-2</v>
      </c>
      <c r="AM768" s="67">
        <v>3.1548152739414901</v>
      </c>
      <c r="AN768" s="11"/>
      <c r="AO768" s="69">
        <v>8.01463529569446E-4</v>
      </c>
      <c r="AP768" s="69">
        <v>-1.83329921128461E-5</v>
      </c>
      <c r="AQ768" s="69">
        <v>2.73037752958771E-3</v>
      </c>
      <c r="AR768" s="69">
        <v>8.4096700447844301E-5</v>
      </c>
      <c r="AS768" s="70">
        <v>12</v>
      </c>
      <c r="AT768" s="70">
        <v>0</v>
      </c>
      <c r="AU768" s="70">
        <v>7</v>
      </c>
      <c r="AV768" s="71">
        <v>5</v>
      </c>
      <c r="AW768" s="11"/>
      <c r="AX768" s="72">
        <v>1.18047453565623E-3</v>
      </c>
      <c r="AY768" s="73">
        <v>-11.745224133584999</v>
      </c>
      <c r="AZ768" s="73">
        <v>0.58087850663650897</v>
      </c>
      <c r="BA768" s="73">
        <v>-12.073225437445201</v>
      </c>
      <c r="BB768" s="64">
        <v>1.21985900712076E-4</v>
      </c>
      <c r="BC768" s="74">
        <v>-1.83329918589337E-3</v>
      </c>
      <c r="BD768" s="61">
        <v>43909</v>
      </c>
      <c r="BE768" s="61">
        <v>43910</v>
      </c>
      <c r="BF768" s="70">
        <v>2</v>
      </c>
      <c r="BG768" s="61">
        <v>43913</v>
      </c>
      <c r="BH768" s="11"/>
    </row>
    <row r="769" spans="1:60" x14ac:dyDescent="0.3">
      <c r="A769" s="11"/>
      <c r="B769" s="56" t="s">
        <v>2522</v>
      </c>
      <c r="C769" s="56" t="s">
        <v>2417</v>
      </c>
      <c r="D769" s="56" t="s">
        <v>2418</v>
      </c>
      <c r="E769" s="57" t="s">
        <v>34</v>
      </c>
      <c r="F769" s="57" t="s">
        <v>2104</v>
      </c>
      <c r="G769" s="58" t="s">
        <v>685</v>
      </c>
      <c r="H769" s="59" t="s">
        <v>710</v>
      </c>
      <c r="I769" s="60" t="s">
        <v>400</v>
      </c>
      <c r="J769" s="60" t="s">
        <v>2419</v>
      </c>
      <c r="K769" s="11"/>
      <c r="L769" s="61">
        <v>44021</v>
      </c>
      <c r="M769" s="62">
        <v>1573.14618000016</v>
      </c>
      <c r="N769" s="63">
        <v>1573.14618000016</v>
      </c>
      <c r="O769" s="63">
        <v>1731.6679820008601</v>
      </c>
      <c r="P769" s="64">
        <f t="shared" si="11"/>
        <v>0.90845716173747371</v>
      </c>
      <c r="Q769" s="61">
        <v>43910</v>
      </c>
      <c r="R769" s="65">
        <v>38725339.567062497</v>
      </c>
      <c r="S769" s="65">
        <v>23659835.853062499</v>
      </c>
      <c r="T769" s="11"/>
      <c r="U769" s="66">
        <v>-9.6991988712034106E-3</v>
      </c>
      <c r="V769" s="67">
        <v>2.6922908667984302</v>
      </c>
      <c r="W769" s="66">
        <v>2.2148409821966201E-2</v>
      </c>
      <c r="X769" s="67">
        <v>4.4932195308356304</v>
      </c>
      <c r="Y769" s="66">
        <v>3.0952682473071001E-2</v>
      </c>
      <c r="Z769" s="67">
        <v>20.7792058595223</v>
      </c>
      <c r="AA769" s="66">
        <v>0.16376683732960401</v>
      </c>
      <c r="AB769" s="67">
        <v>36.601871884253299</v>
      </c>
      <c r="AC769" s="66">
        <v>0.23860705302475299</v>
      </c>
      <c r="AD769" s="67">
        <v>48.146670562738997</v>
      </c>
      <c r="AE769" s="66">
        <v>0.23790371790353701</v>
      </c>
      <c r="AF769" s="68">
        <v>40.738059402094201</v>
      </c>
      <c r="AG769" s="66">
        <v>-3.6920854379786802E-2</v>
      </c>
      <c r="AH769" s="67">
        <v>-5.5335911738438899</v>
      </c>
      <c r="AI769" s="66">
        <v>6.21302201871003E-2</v>
      </c>
      <c r="AJ769" s="67">
        <v>19.9037644996715</v>
      </c>
      <c r="AK769" s="66">
        <v>0.938491989627946</v>
      </c>
      <c r="AL769" s="66">
        <v>5.3766542034281897E-2</v>
      </c>
      <c r="AM769" s="67">
        <v>60.390029176836798</v>
      </c>
      <c r="AN769" s="11"/>
      <c r="AO769" s="69">
        <v>3.6609221278922598E-2</v>
      </c>
      <c r="AP769" s="69">
        <v>-2.3560672336316198E-2</v>
      </c>
      <c r="AQ769" s="69">
        <v>0.14208890951893399</v>
      </c>
      <c r="AR769" s="69">
        <v>-9.9568612038710896E-2</v>
      </c>
      <c r="AS769" s="70">
        <v>8</v>
      </c>
      <c r="AT769" s="70">
        <v>4</v>
      </c>
      <c r="AU769" s="70">
        <v>7</v>
      </c>
      <c r="AV769" s="71">
        <v>5</v>
      </c>
      <c r="AW769" s="11"/>
      <c r="AX769" s="72">
        <v>0.135687722148432</v>
      </c>
      <c r="AY769" s="73">
        <v>1.19770197556863</v>
      </c>
      <c r="AZ769" s="73">
        <v>1.0534863358589099</v>
      </c>
      <c r="BA769" s="73">
        <v>1.8897192512486101</v>
      </c>
      <c r="BB769" s="64">
        <v>1.4042818288235099E-2</v>
      </c>
      <c r="BC769" s="74">
        <v>-11.618422532075799</v>
      </c>
      <c r="BD769" s="61">
        <v>43910</v>
      </c>
      <c r="BE769" s="61">
        <v>43990</v>
      </c>
      <c r="BF769" s="70"/>
      <c r="BG769" s="61"/>
      <c r="BH769" s="11"/>
    </row>
    <row r="770" spans="1:60" x14ac:dyDescent="0.3">
      <c r="A770" s="11"/>
      <c r="B770" s="56" t="s">
        <v>2525</v>
      </c>
      <c r="C770" s="56" t="s">
        <v>2421</v>
      </c>
      <c r="D770" s="56" t="s">
        <v>2418</v>
      </c>
      <c r="E770" s="57" t="s">
        <v>41</v>
      </c>
      <c r="F770" s="57" t="s">
        <v>2104</v>
      </c>
      <c r="G770" s="58" t="s">
        <v>685</v>
      </c>
      <c r="H770" s="59" t="s">
        <v>710</v>
      </c>
      <c r="I770" s="60" t="s">
        <v>400</v>
      </c>
      <c r="J770" s="60" t="s">
        <v>2422</v>
      </c>
      <c r="K770" s="11"/>
      <c r="L770" s="61">
        <v>44021</v>
      </c>
      <c r="M770" s="62">
        <v>1483.2071880009</v>
      </c>
      <c r="N770" s="63">
        <v>1483.2071880009</v>
      </c>
      <c r="O770" s="63">
        <v>1630.56578700058</v>
      </c>
      <c r="P770" s="64">
        <f t="shared" si="11"/>
        <v>0.90962732066717433</v>
      </c>
      <c r="Q770" s="61">
        <v>43910</v>
      </c>
      <c r="R770" s="65">
        <v>289186.454302734</v>
      </c>
      <c r="S770" s="65">
        <v>241134.191056885</v>
      </c>
      <c r="T770" s="11"/>
      <c r="U770" s="66">
        <v>-9.6991988702939107E-3</v>
      </c>
      <c r="V770" s="67">
        <v>2.6922908668893801</v>
      </c>
      <c r="W770" s="66">
        <v>2.23745038183552E-2</v>
      </c>
      <c r="X770" s="67">
        <v>4.5158289304745303</v>
      </c>
      <c r="Y770" s="66">
        <v>3.3284898408965098E-2</v>
      </c>
      <c r="Z770" s="67">
        <v>21.0124274531263</v>
      </c>
      <c r="AA770" s="66">
        <v>0.16937684441829301</v>
      </c>
      <c r="AB770" s="67">
        <v>37.162872593151398</v>
      </c>
      <c r="AC770" s="66">
        <v>0.25126813601498699</v>
      </c>
      <c r="AD770" s="67">
        <v>49.412778861762497</v>
      </c>
      <c r="AE770" s="66">
        <v>0.25786903475469403</v>
      </c>
      <c r="AF770" s="68">
        <v>42.734591087209999</v>
      </c>
      <c r="AG770" s="66">
        <v>-3.68668817463913E-2</v>
      </c>
      <c r="AH770" s="67">
        <v>-5.5281939105043403</v>
      </c>
      <c r="AI770" s="66">
        <v>6.4730667776529999E-2</v>
      </c>
      <c r="AJ770" s="67">
        <v>20.163809258607198</v>
      </c>
      <c r="AK770" s="66">
        <v>0.99154117395286401</v>
      </c>
      <c r="AL770" s="66">
        <v>5.6019942187049303E-2</v>
      </c>
      <c r="AM770" s="67">
        <v>65.694947609328693</v>
      </c>
      <c r="AN770" s="11"/>
      <c r="AO770" s="69">
        <v>3.6668142984126503E-2</v>
      </c>
      <c r="AP770" s="69">
        <v>-2.3498908686633499E-2</v>
      </c>
      <c r="AQ770" s="69">
        <v>0.14257028333493499</v>
      </c>
      <c r="AR770" s="69">
        <v>-9.92385841546638E-2</v>
      </c>
      <c r="AS770" s="70">
        <v>8</v>
      </c>
      <c r="AT770" s="70">
        <v>4</v>
      </c>
      <c r="AU770" s="70">
        <v>7</v>
      </c>
      <c r="AV770" s="71">
        <v>5</v>
      </c>
      <c r="AW770" s="11"/>
      <c r="AX770" s="72">
        <v>0.135690651629848</v>
      </c>
      <c r="AY770" s="73">
        <v>1.2368202867328399</v>
      </c>
      <c r="AZ770" s="73">
        <v>1.0709323820810801</v>
      </c>
      <c r="BA770" s="73">
        <v>1.95496424470548</v>
      </c>
      <c r="BB770" s="64">
        <v>1.4043465935792501E-2</v>
      </c>
      <c r="BC770" s="74">
        <v>-11.5241510338819</v>
      </c>
      <c r="BD770" s="61">
        <v>43910</v>
      </c>
      <c r="BE770" s="61">
        <v>43990</v>
      </c>
      <c r="BF770" s="70"/>
      <c r="BG770" s="61"/>
      <c r="BH770" s="11"/>
    </row>
    <row r="771" spans="1:60" x14ac:dyDescent="0.3">
      <c r="A771" s="11"/>
      <c r="B771" s="56" t="s">
        <v>2528</v>
      </c>
      <c r="C771" s="56" t="s">
        <v>2424</v>
      </c>
      <c r="D771" s="56" t="s">
        <v>2418</v>
      </c>
      <c r="E771" s="57" t="s">
        <v>52</v>
      </c>
      <c r="F771" s="57" t="s">
        <v>2104</v>
      </c>
      <c r="G771" s="58" t="s">
        <v>685</v>
      </c>
      <c r="H771" s="59" t="s">
        <v>710</v>
      </c>
      <c r="I771" s="60" t="s">
        <v>400</v>
      </c>
      <c r="J771" s="60" t="s">
        <v>2425</v>
      </c>
      <c r="K771" s="11"/>
      <c r="L771" s="61">
        <v>44021</v>
      </c>
      <c r="M771" s="62">
        <v>846666.33065986598</v>
      </c>
      <c r="N771" s="63">
        <v>846666.33065986598</v>
      </c>
      <c r="O771" s="63">
        <v>930748.10891532898</v>
      </c>
      <c r="P771" s="64">
        <f t="shared" si="11"/>
        <v>0.90966215515232163</v>
      </c>
      <c r="Q771" s="61">
        <v>43910</v>
      </c>
      <c r="R771" s="65">
        <v>79517262.157875001</v>
      </c>
      <c r="S771" s="65">
        <v>53810954.075874999</v>
      </c>
      <c r="T771" s="11"/>
      <c r="U771" s="66">
        <v>-9.6856812560872606E-3</v>
      </c>
      <c r="V771" s="67">
        <v>2.6936426283100401</v>
      </c>
      <c r="W771" s="66">
        <v>2.2397311664462901E-2</v>
      </c>
      <c r="X771" s="67">
        <v>4.5181097150853002</v>
      </c>
      <c r="Y771" s="66">
        <v>3.3322736539048499E-2</v>
      </c>
      <c r="Z771" s="67">
        <v>21.016211266134601</v>
      </c>
      <c r="AA771" s="66">
        <v>0.16936559510388199</v>
      </c>
      <c r="AB771" s="67">
        <v>37.161747661710301</v>
      </c>
      <c r="AC771" s="66">
        <v>0.25083525702939402</v>
      </c>
      <c r="AD771" s="67">
        <v>49.369490963174002</v>
      </c>
      <c r="AE771" s="66">
        <v>0.25534606139815902</v>
      </c>
      <c r="AF771" s="68">
        <v>42.482293751556398</v>
      </c>
      <c r="AG771" s="66">
        <v>-3.6846995641099098E-2</v>
      </c>
      <c r="AH771" s="67">
        <v>-5.5262052999751203</v>
      </c>
      <c r="AI771" s="66">
        <v>6.4716719316493296E-2</v>
      </c>
      <c r="AJ771" s="67">
        <v>20.162414412625399</v>
      </c>
      <c r="AK771" s="66">
        <v>0.21960773302445899</v>
      </c>
      <c r="AL771" s="66">
        <v>4.0050767916909501E-2</v>
      </c>
      <c r="AM771" s="67">
        <v>13.5371187430719</v>
      </c>
      <c r="AN771" s="11"/>
      <c r="AO771" s="69">
        <v>3.6625137094233699E-2</v>
      </c>
      <c r="AP771" s="69">
        <v>-2.3523143734564701E-2</v>
      </c>
      <c r="AQ771" s="69">
        <v>0.142589765941084</v>
      </c>
      <c r="AR771" s="69">
        <v>-9.9215286399121402E-2</v>
      </c>
      <c r="AS771" s="70">
        <v>8</v>
      </c>
      <c r="AT771" s="70">
        <v>4</v>
      </c>
      <c r="AU771" s="70">
        <v>7</v>
      </c>
      <c r="AV771" s="71">
        <v>5</v>
      </c>
      <c r="AW771" s="11"/>
      <c r="AX771" s="72">
        <v>0.135683323673293</v>
      </c>
      <c r="AY771" s="73">
        <v>1.23649760525404</v>
      </c>
      <c r="AZ771" s="73">
        <v>1.0709198411077501</v>
      </c>
      <c r="BA771" s="73">
        <v>1.9540477622722401</v>
      </c>
      <c r="BB771" s="64">
        <v>1.4042582683323399E-2</v>
      </c>
      <c r="BC771" s="74">
        <v>-11.523747555445899</v>
      </c>
      <c r="BD771" s="61">
        <v>43910</v>
      </c>
      <c r="BE771" s="61">
        <v>43990</v>
      </c>
      <c r="BF771" s="70"/>
      <c r="BG771" s="61"/>
      <c r="BH771" s="11"/>
    </row>
    <row r="772" spans="1:60" x14ac:dyDescent="0.3">
      <c r="A772" s="11"/>
      <c r="B772" s="56" t="s">
        <v>2534</v>
      </c>
      <c r="C772" s="56" t="s">
        <v>2427</v>
      </c>
      <c r="D772" s="56" t="s">
        <v>2418</v>
      </c>
      <c r="E772" s="57" t="s">
        <v>56</v>
      </c>
      <c r="F772" s="57" t="s">
        <v>2104</v>
      </c>
      <c r="G772" s="58" t="s">
        <v>685</v>
      </c>
      <c r="H772" s="59" t="s">
        <v>710</v>
      </c>
      <c r="I772" s="60" t="s">
        <v>400</v>
      </c>
      <c r="J772" s="60" t="s">
        <v>2428</v>
      </c>
      <c r="K772" s="11"/>
      <c r="L772" s="61">
        <v>44021</v>
      </c>
      <c r="M772" s="62">
        <v>1591.5427919998799</v>
      </c>
      <c r="N772" s="63">
        <v>1591.5427919998799</v>
      </c>
      <c r="O772" s="63">
        <v>1749.9791950005999</v>
      </c>
      <c r="P772" s="64">
        <f t="shared" si="11"/>
        <v>0.90946383622539828</v>
      </c>
      <c r="Q772" s="61">
        <v>43910</v>
      </c>
      <c r="R772" s="65">
        <v>34176174.470124997</v>
      </c>
      <c r="S772" s="65">
        <v>22462007.634718701</v>
      </c>
      <c r="T772" s="11"/>
      <c r="U772" s="66">
        <v>-9.6991988712034106E-3</v>
      </c>
      <c r="V772" s="67">
        <v>2.6922908667984302</v>
      </c>
      <c r="W772" s="66">
        <v>2.2348673406668199E-2</v>
      </c>
      <c r="X772" s="67">
        <v>4.51324588930584</v>
      </c>
      <c r="Y772" s="66">
        <v>3.2938442594968399E-2</v>
      </c>
      <c r="Z772" s="67">
        <v>20.9777818717121</v>
      </c>
      <c r="AA772" s="66">
        <v>0.16842470285890199</v>
      </c>
      <c r="AB772" s="67">
        <v>37.067658437183098</v>
      </c>
      <c r="AC772" s="66">
        <v>0.248825779875915</v>
      </c>
      <c r="AD772" s="67">
        <v>49.168543247855297</v>
      </c>
      <c r="AE772" s="66">
        <v>0.25244561229366802</v>
      </c>
      <c r="AF772" s="68">
        <v>42.1922488411074</v>
      </c>
      <c r="AG772" s="66">
        <v>-3.6873832505989398E-2</v>
      </c>
      <c r="AH772" s="67">
        <v>-5.5288889864677904</v>
      </c>
      <c r="AI772" s="66">
        <v>6.4277877627318999E-2</v>
      </c>
      <c r="AJ772" s="67">
        <v>20.118530243693399</v>
      </c>
      <c r="AK772" s="66">
        <v>1.02496571697295</v>
      </c>
      <c r="AL772" s="66">
        <v>5.7411515837884501E-2</v>
      </c>
      <c r="AM772" s="67">
        <v>69.0374019113369</v>
      </c>
      <c r="AN772" s="11"/>
      <c r="AO772" s="69">
        <v>3.6608748998332899E-2</v>
      </c>
      <c r="AP772" s="69">
        <v>-2.3562013708215101E-2</v>
      </c>
      <c r="AQ772" s="69">
        <v>0.142472016419633</v>
      </c>
      <c r="AR772" s="69">
        <v>-9.9267610147799099E-2</v>
      </c>
      <c r="AS772" s="70">
        <v>8</v>
      </c>
      <c r="AT772" s="70">
        <v>4</v>
      </c>
      <c r="AU772" s="70">
        <v>7</v>
      </c>
      <c r="AV772" s="71">
        <v>5</v>
      </c>
      <c r="AW772" s="11"/>
      <c r="AX772" s="72">
        <v>0.13566932730609599</v>
      </c>
      <c r="AY772" s="73">
        <v>1.2300935366638399</v>
      </c>
      <c r="AZ772" s="73">
        <v>1.0681693285132501</v>
      </c>
      <c r="BA772" s="73">
        <v>1.94315631571953</v>
      </c>
      <c r="BB772" s="64">
        <v>1.4041040147676501E-2</v>
      </c>
      <c r="BC772" s="74">
        <v>-11.537817511067299</v>
      </c>
      <c r="BD772" s="61">
        <v>43910</v>
      </c>
      <c r="BE772" s="61">
        <v>43990</v>
      </c>
      <c r="BF772" s="70"/>
      <c r="BG772" s="61"/>
      <c r="BH772" s="11"/>
    </row>
    <row r="773" spans="1:60" x14ac:dyDescent="0.3">
      <c r="A773" s="11"/>
      <c r="B773" s="56" t="s">
        <v>2537</v>
      </c>
      <c r="C773" s="56" t="s">
        <v>2430</v>
      </c>
      <c r="D773" s="56" t="s">
        <v>2431</v>
      </c>
      <c r="E773" s="57" t="s">
        <v>34</v>
      </c>
      <c r="F773" s="57" t="s">
        <v>2104</v>
      </c>
      <c r="G773" s="58" t="s">
        <v>215</v>
      </c>
      <c r="H773" s="59" t="s">
        <v>216</v>
      </c>
      <c r="I773" s="60" t="s">
        <v>29</v>
      </c>
      <c r="J773" s="60" t="s">
        <v>2432</v>
      </c>
      <c r="K773" s="11"/>
      <c r="L773" s="61">
        <v>44021</v>
      </c>
      <c r="M773" s="62">
        <v>1372.2820999994899</v>
      </c>
      <c r="N773" s="63">
        <v>1372.2820999994899</v>
      </c>
      <c r="O773" s="63">
        <v>1372.5899999998501</v>
      </c>
      <c r="P773" s="64">
        <f t="shared" si="11"/>
        <v>0.99977567955444802</v>
      </c>
      <c r="Q773" s="61">
        <v>44020</v>
      </c>
      <c r="R773" s="65">
        <v>49728749.354999997</v>
      </c>
      <c r="S773" s="65">
        <v>15254752.141656199</v>
      </c>
      <c r="T773" s="11"/>
      <c r="U773" s="66">
        <v>-2.2432044534070899E-4</v>
      </c>
      <c r="V773" s="67">
        <v>3.6397787093847001</v>
      </c>
      <c r="W773" s="66">
        <v>3.2031569553510101E-3</v>
      </c>
      <c r="X773" s="67">
        <v>2.5986942441704701</v>
      </c>
      <c r="Y773" s="66">
        <v>1.48264356448635E-2</v>
      </c>
      <c r="Z773" s="67">
        <v>19.1665811767161</v>
      </c>
      <c r="AA773" s="66">
        <v>2.7915733031477399E-2</v>
      </c>
      <c r="AB773" s="67">
        <v>23.0167614544334</v>
      </c>
      <c r="AC773" s="66">
        <v>5.8496277009908199E-2</v>
      </c>
      <c r="AD773" s="67">
        <v>30.135592961218201</v>
      </c>
      <c r="AE773" s="66">
        <v>8.7049626605294195E-2</v>
      </c>
      <c r="AF773" s="68">
        <v>25.652650272240901</v>
      </c>
      <c r="AG773" s="66">
        <v>7.5040851334051695E-4</v>
      </c>
      <c r="AH773" s="67">
        <v>-1.7664648845311599</v>
      </c>
      <c r="AI773" s="66">
        <v>1.6805555833343502E-2</v>
      </c>
      <c r="AJ773" s="67">
        <v>15.371298064303099</v>
      </c>
      <c r="AK773" s="66">
        <v>0.37228209999913803</v>
      </c>
      <c r="AL773" s="66">
        <v>3.82067403079418E-2</v>
      </c>
      <c r="AM773" s="67">
        <v>44.702583983307697</v>
      </c>
      <c r="AN773" s="11"/>
      <c r="AO773" s="69">
        <v>4.5623522473761096E-3</v>
      </c>
      <c r="AP773" s="69">
        <v>-5.3053785759402698E-3</v>
      </c>
      <c r="AQ773" s="69">
        <v>6.9300987051974499E-3</v>
      </c>
      <c r="AR773" s="69">
        <v>-3.0082041457717402E-3</v>
      </c>
      <c r="AS773" s="70">
        <v>9</v>
      </c>
      <c r="AT773" s="70">
        <v>3</v>
      </c>
      <c r="AU773" s="70">
        <v>7</v>
      </c>
      <c r="AV773" s="71">
        <v>5</v>
      </c>
      <c r="AW773" s="11"/>
      <c r="AX773" s="72">
        <v>9.8267935291732993E-3</v>
      </c>
      <c r="AY773" s="73">
        <v>-0.15625337169876699</v>
      </c>
      <c r="AZ773" s="73">
        <v>0.62314423383122597</v>
      </c>
      <c r="BA773" s="73">
        <v>-0.211311337428924</v>
      </c>
      <c r="BB773" s="64">
        <v>1.0149350236554301E-3</v>
      </c>
      <c r="BC773" s="74">
        <v>-1.18593563646027</v>
      </c>
      <c r="BD773" s="61">
        <v>43752</v>
      </c>
      <c r="BE773" s="61">
        <v>43783</v>
      </c>
      <c r="BF773" s="70">
        <v>58</v>
      </c>
      <c r="BG773" s="61">
        <v>43832</v>
      </c>
      <c r="BH773" s="11"/>
    </row>
    <row r="774" spans="1:60" x14ac:dyDescent="0.3">
      <c r="A774" s="11"/>
      <c r="B774" s="56" t="s">
        <v>2542</v>
      </c>
      <c r="C774" s="56" t="s">
        <v>2434</v>
      </c>
      <c r="D774" s="56" t="s">
        <v>2431</v>
      </c>
      <c r="E774" s="57" t="s">
        <v>41</v>
      </c>
      <c r="F774" s="57" t="s">
        <v>2104</v>
      </c>
      <c r="G774" s="58" t="s">
        <v>215</v>
      </c>
      <c r="H774" s="59" t="s">
        <v>216</v>
      </c>
      <c r="I774" s="60" t="s">
        <v>29</v>
      </c>
      <c r="J774" s="60" t="s">
        <v>2435</v>
      </c>
      <c r="K774" s="11"/>
      <c r="L774" s="61">
        <v>44021</v>
      </c>
      <c r="M774" s="62">
        <v>1153.4087000004899</v>
      </c>
      <c r="N774" s="63">
        <v>1153.4087000004899</v>
      </c>
      <c r="O774" s="63">
        <v>1153.6600000001499</v>
      </c>
      <c r="P774" s="64">
        <f t="shared" si="11"/>
        <v>0.9997821715239672</v>
      </c>
      <c r="Q774" s="61">
        <v>44020</v>
      </c>
      <c r="R774" s="65">
        <v>8535311.2780000009</v>
      </c>
      <c r="S774" s="65">
        <v>786693.123988281</v>
      </c>
      <c r="T774" s="11"/>
      <c r="U774" s="66">
        <v>-2.1782847579743199E-4</v>
      </c>
      <c r="V774" s="67">
        <v>3.6404279063390299</v>
      </c>
      <c r="W774" s="66">
        <v>3.39886404617573E-3</v>
      </c>
      <c r="X774" s="67">
        <v>2.6182649532529498</v>
      </c>
      <c r="Y774" s="66">
        <v>1.4754207253645299E-2</v>
      </c>
      <c r="Z774" s="67">
        <v>19.1593583375798</v>
      </c>
      <c r="AA774" s="66">
        <v>1.4754207253645299E-2</v>
      </c>
      <c r="AB774" s="67">
        <v>21.7006088766502</v>
      </c>
      <c r="AC774" s="66">
        <v>1.6393741656429501E-2</v>
      </c>
      <c r="AD774" s="67">
        <v>25.9253394258849</v>
      </c>
      <c r="AE774" s="66">
        <v>3.6974599528548403E-2</v>
      </c>
      <c r="AF774" s="68">
        <v>20.645147564559</v>
      </c>
      <c r="AG774" s="66">
        <v>8.0904049900709695E-4</v>
      </c>
      <c r="AH774" s="67">
        <v>-1.7606016859645</v>
      </c>
      <c r="AI774" s="66">
        <v>1.4754207253645299E-2</v>
      </c>
      <c r="AJ774" s="67">
        <v>15.1661632063333</v>
      </c>
      <c r="AK774" s="66">
        <v>0.15340870000000001</v>
      </c>
      <c r="AL774" s="66">
        <v>1.7052963106834799E-2</v>
      </c>
      <c r="AM774" s="67">
        <v>22.815243983408401</v>
      </c>
      <c r="AN774" s="11"/>
      <c r="AO774" s="69">
        <v>2.7461505342216701E-3</v>
      </c>
      <c r="AP774" s="69">
        <v>-1.84820935010066E-3</v>
      </c>
      <c r="AQ774" s="69">
        <v>5.4007071503292502E-3</v>
      </c>
      <c r="AR774" s="69">
        <v>0</v>
      </c>
      <c r="AS774" s="70">
        <v>6</v>
      </c>
      <c r="AT774" s="70">
        <v>0</v>
      </c>
      <c r="AU774" s="70">
        <v>7</v>
      </c>
      <c r="AV774" s="71">
        <v>5</v>
      </c>
      <c r="AW774" s="11"/>
      <c r="AX774" s="72">
        <v>5.2648179248626498E-3</v>
      </c>
      <c r="AY774" s="73">
        <v>-2.6359563680380198</v>
      </c>
      <c r="AZ774" s="73">
        <v>0.57639567659225599</v>
      </c>
      <c r="BA774" s="73">
        <v>-3.67771696041018</v>
      </c>
      <c r="BB774" s="64">
        <v>5.4402708098393797E-4</v>
      </c>
      <c r="BC774" s="74">
        <v>-0.47267695142545602</v>
      </c>
      <c r="BD774" s="61">
        <v>43907</v>
      </c>
      <c r="BE774" s="61">
        <v>43910</v>
      </c>
      <c r="BF774" s="70">
        <v>11</v>
      </c>
      <c r="BG774" s="61">
        <v>43922</v>
      </c>
      <c r="BH774" s="11"/>
    </row>
    <row r="775" spans="1:60" x14ac:dyDescent="0.3">
      <c r="A775" s="11"/>
      <c r="B775" s="56" t="s">
        <v>2544</v>
      </c>
      <c r="C775" s="56" t="s">
        <v>2437</v>
      </c>
      <c r="D775" s="56" t="s">
        <v>2431</v>
      </c>
      <c r="E775" s="57" t="s">
        <v>2279</v>
      </c>
      <c r="F775" s="57" t="s">
        <v>2104</v>
      </c>
      <c r="G775" s="58" t="s">
        <v>215</v>
      </c>
      <c r="H775" s="59" t="s">
        <v>216</v>
      </c>
      <c r="I775" s="60" t="s">
        <v>29</v>
      </c>
      <c r="J775" s="60" t="s">
        <v>2438</v>
      </c>
      <c r="K775" s="11"/>
      <c r="L775" s="61">
        <v>44021</v>
      </c>
      <c r="M775" s="62">
        <v>1416.2042999994001</v>
      </c>
      <c r="N775" s="63">
        <v>1416.2042999994001</v>
      </c>
      <c r="O775" s="63">
        <v>1416.50699999928</v>
      </c>
      <c r="P775" s="64">
        <f t="shared" ref="P775:P838" si="12">IFERROR(N775/O775,"")</f>
        <v>0.9997863053272027</v>
      </c>
      <c r="Q775" s="61">
        <v>44020</v>
      </c>
      <c r="R775" s="65">
        <v>4700074.32</v>
      </c>
      <c r="S775" s="65">
        <v>2107229.62846094</v>
      </c>
      <c r="T775" s="11"/>
      <c r="U775" s="66">
        <v>-2.1369467322074299E-4</v>
      </c>
      <c r="V775" s="67">
        <v>3.6408412865967001</v>
      </c>
      <c r="W775" s="66">
        <v>3.5239441986050198E-3</v>
      </c>
      <c r="X775" s="67">
        <v>2.6307729684958798</v>
      </c>
      <c r="Y775" s="66">
        <v>1.6796987210909699E-2</v>
      </c>
      <c r="Z775" s="67">
        <v>19.363636333320802</v>
      </c>
      <c r="AA775" s="66">
        <v>3.19389302694617E-2</v>
      </c>
      <c r="AB775" s="67">
        <v>23.419081178231899</v>
      </c>
      <c r="AC775" s="66">
        <v>6.6791393952371395E-2</v>
      </c>
      <c r="AD775" s="67">
        <v>30.965104655479099</v>
      </c>
      <c r="AE775" s="66">
        <v>9.9872243727149895E-2</v>
      </c>
      <c r="AF775" s="68">
        <v>26.9349119844264</v>
      </c>
      <c r="AG775" s="66">
        <v>8.4635641542263297E-4</v>
      </c>
      <c r="AH775" s="67">
        <v>-1.75687009432295</v>
      </c>
      <c r="AI775" s="66">
        <v>1.8877962789702E-2</v>
      </c>
      <c r="AJ775" s="67">
        <v>15.5785387599317</v>
      </c>
      <c r="AK775" s="66">
        <v>0.41620429999951702</v>
      </c>
      <c r="AL775" s="66">
        <v>4.2089219592526199E-2</v>
      </c>
      <c r="AM775" s="67">
        <v>49.094803983345599</v>
      </c>
      <c r="AN775" s="11"/>
      <c r="AO775" s="69">
        <v>4.5730679412372402E-3</v>
      </c>
      <c r="AP775" s="69">
        <v>-5.2947679650969803E-3</v>
      </c>
      <c r="AQ775" s="69">
        <v>7.2637888151803097E-3</v>
      </c>
      <c r="AR775" s="69">
        <v>-2.6883756490860798E-3</v>
      </c>
      <c r="AS775" s="70">
        <v>10</v>
      </c>
      <c r="AT775" s="70">
        <v>2</v>
      </c>
      <c r="AU775" s="70">
        <v>7</v>
      </c>
      <c r="AV775" s="71">
        <v>5</v>
      </c>
      <c r="AW775" s="11"/>
      <c r="AX775" s="72">
        <v>9.8411068822315401E-3</v>
      </c>
      <c r="AY775" s="73">
        <v>0.215436863712512</v>
      </c>
      <c r="AZ775" s="73">
        <v>0.63645005920807296</v>
      </c>
      <c r="BA775" s="73">
        <v>0.29427671137955302</v>
      </c>
      <c r="BB775" s="64">
        <v>1.01642547849224E-3</v>
      </c>
      <c r="BC775" s="74">
        <v>-1.1531632145961299</v>
      </c>
      <c r="BD775" s="61">
        <v>43752</v>
      </c>
      <c r="BE775" s="61">
        <v>43783</v>
      </c>
      <c r="BF775" s="70">
        <v>53</v>
      </c>
      <c r="BG775" s="61">
        <v>43825</v>
      </c>
      <c r="BH775" s="11"/>
    </row>
    <row r="776" spans="1:60" x14ac:dyDescent="0.3">
      <c r="A776" s="11"/>
      <c r="B776" s="56" t="s">
        <v>2547</v>
      </c>
      <c r="C776" s="56" t="s">
        <v>2440</v>
      </c>
      <c r="D776" s="56" t="s">
        <v>2431</v>
      </c>
      <c r="E776" s="57" t="s">
        <v>56</v>
      </c>
      <c r="F776" s="57" t="s">
        <v>2104</v>
      </c>
      <c r="G776" s="58" t="s">
        <v>215</v>
      </c>
      <c r="H776" s="59" t="s">
        <v>216</v>
      </c>
      <c r="I776" s="60" t="s">
        <v>29</v>
      </c>
      <c r="J776" s="60" t="s">
        <v>2441</v>
      </c>
      <c r="K776" s="11"/>
      <c r="L776" s="61">
        <v>44021</v>
      </c>
      <c r="M776" s="62">
        <v>1453.7526999991401</v>
      </c>
      <c r="N776" s="63">
        <v>1453.7526999991401</v>
      </c>
      <c r="O776" s="63">
        <v>1454.0504999999</v>
      </c>
      <c r="P776" s="64">
        <f t="shared" si="12"/>
        <v>0.99979519280743001</v>
      </c>
      <c r="Q776" s="61">
        <v>44020</v>
      </c>
      <c r="R776" s="65">
        <v>28923078.541999999</v>
      </c>
      <c r="S776" s="65">
        <v>14076687.152734401</v>
      </c>
      <c r="T776" s="11"/>
      <c r="U776" s="66">
        <v>-2.04807192858425E-4</v>
      </c>
      <c r="V776" s="67">
        <v>3.6417300346329302</v>
      </c>
      <c r="W776" s="66">
        <v>3.7904714954493102E-3</v>
      </c>
      <c r="X776" s="67">
        <v>2.6574256981803002</v>
      </c>
      <c r="Y776" s="66">
        <v>1.8436414551615599E-2</v>
      </c>
      <c r="Z776" s="67">
        <v>19.527579067391301</v>
      </c>
      <c r="AA776" s="66">
        <v>3.5292236729219398E-2</v>
      </c>
      <c r="AB776" s="67">
        <v>23.754411824222199</v>
      </c>
      <c r="AC776" s="66">
        <v>7.3731123600737206E-2</v>
      </c>
      <c r="AD776" s="67">
        <v>31.659077620308398</v>
      </c>
      <c r="AE776" s="66">
        <v>0.110639251059183</v>
      </c>
      <c r="AF776" s="68">
        <v>28.011612717644301</v>
      </c>
      <c r="AG776" s="66">
        <v>9.2625526303891103E-4</v>
      </c>
      <c r="AH776" s="67">
        <v>-1.7488802095613201</v>
      </c>
      <c r="AI776" s="66">
        <v>2.06019753768487E-2</v>
      </c>
      <c r="AJ776" s="67">
        <v>15.750940018653599</v>
      </c>
      <c r="AK776" s="66">
        <v>0.45375269999960399</v>
      </c>
      <c r="AL776" s="66">
        <v>4.5325023333134602E-2</v>
      </c>
      <c r="AM776" s="67">
        <v>52.849643983354298</v>
      </c>
      <c r="AN776" s="11"/>
      <c r="AO776" s="69">
        <v>4.5820021350664302E-3</v>
      </c>
      <c r="AP776" s="69">
        <v>-5.2858987210129297E-3</v>
      </c>
      <c r="AQ776" s="69">
        <v>7.54102929386136E-3</v>
      </c>
      <c r="AR776" s="69">
        <v>-2.4226996256402301E-3</v>
      </c>
      <c r="AS776" s="70">
        <v>10</v>
      </c>
      <c r="AT776" s="70">
        <v>2</v>
      </c>
      <c r="AU776" s="70">
        <v>7</v>
      </c>
      <c r="AV776" s="71">
        <v>5</v>
      </c>
      <c r="AW776" s="11"/>
      <c r="AX776" s="72">
        <v>9.8543879739736405E-3</v>
      </c>
      <c r="AY776" s="73">
        <v>0.52430832948994099</v>
      </c>
      <c r="AZ776" s="73">
        <v>0.647537920060131</v>
      </c>
      <c r="BA776" s="73">
        <v>0.72207254980912705</v>
      </c>
      <c r="BB776" s="64">
        <v>1.01780750235548E-3</v>
      </c>
      <c r="BC776" s="74">
        <v>-1.12597443948471</v>
      </c>
      <c r="BD776" s="61">
        <v>43752</v>
      </c>
      <c r="BE776" s="61">
        <v>43783</v>
      </c>
      <c r="BF776" s="70">
        <v>51</v>
      </c>
      <c r="BG776" s="61">
        <v>43823</v>
      </c>
      <c r="BH776" s="11"/>
    </row>
    <row r="777" spans="1:60" x14ac:dyDescent="0.3">
      <c r="A777" s="11"/>
      <c r="B777" s="56" t="s">
        <v>2550</v>
      </c>
      <c r="C777" s="56" t="s">
        <v>2443</v>
      </c>
      <c r="D777" s="56" t="s">
        <v>2431</v>
      </c>
      <c r="E777" s="57" t="s">
        <v>2294</v>
      </c>
      <c r="F777" s="57" t="s">
        <v>2104</v>
      </c>
      <c r="G777" s="58" t="s">
        <v>215</v>
      </c>
      <c r="H777" s="59" t="s">
        <v>216</v>
      </c>
      <c r="I777" s="60" t="s">
        <v>29</v>
      </c>
      <c r="J777" s="60" t="s">
        <v>2444</v>
      </c>
      <c r="K777" s="11"/>
      <c r="L777" s="61">
        <v>44021</v>
      </c>
      <c r="M777" s="62">
        <v>1082.1974999997799</v>
      </c>
      <c r="N777" s="63">
        <v>1082.1974999997799</v>
      </c>
      <c r="O777" s="63">
        <v>1082.53360000066</v>
      </c>
      <c r="P777" s="64">
        <f t="shared" si="12"/>
        <v>0.99968952464765992</v>
      </c>
      <c r="Q777" s="61">
        <v>43752</v>
      </c>
      <c r="R777" s="65">
        <v>0</v>
      </c>
      <c r="S777" s="65">
        <v>1263.4828893127401</v>
      </c>
      <c r="T777" s="11"/>
      <c r="U777" s="66">
        <v>0</v>
      </c>
      <c r="V777" s="67">
        <v>3.66221075391877</v>
      </c>
      <c r="W777" s="66">
        <v>0</v>
      </c>
      <c r="X777" s="67">
        <v>2.27837854863537</v>
      </c>
      <c r="Y777" s="66">
        <v>0</v>
      </c>
      <c r="Z777" s="67">
        <v>17.6839376122225</v>
      </c>
      <c r="AA777" s="66">
        <v>1.31038195104338E-2</v>
      </c>
      <c r="AB777" s="67">
        <v>21.535570102336401</v>
      </c>
      <c r="AC777" s="66">
        <v>5.1506956167941098E-2</v>
      </c>
      <c r="AD777" s="67">
        <v>29.436660877021499</v>
      </c>
      <c r="AE777" s="66">
        <v>6.2127850769684301E-2</v>
      </c>
      <c r="AF777" s="68">
        <v>23.160472688672598</v>
      </c>
      <c r="AG777" s="66">
        <v>0</v>
      </c>
      <c r="AH777" s="67">
        <v>-1.84150573586521</v>
      </c>
      <c r="AI777" s="66">
        <v>0</v>
      </c>
      <c r="AJ777" s="67">
        <v>13.6907424809615</v>
      </c>
      <c r="AK777" s="66">
        <v>8.2197499999892898E-2</v>
      </c>
      <c r="AL777" s="66">
        <v>9.4028462171991106E-3</v>
      </c>
      <c r="AM777" s="67">
        <v>15.6941239833977</v>
      </c>
      <c r="AN777" s="11"/>
      <c r="AO777" s="69">
        <v>4.5841981827834397E-3</v>
      </c>
      <c r="AP777" s="69">
        <v>-5.28379230854625E-3</v>
      </c>
      <c r="AQ777" s="69">
        <v>5.9515061839192597E-3</v>
      </c>
      <c r="AR777" s="69">
        <v>-2.36075688917481E-3</v>
      </c>
      <c r="AS777" s="70">
        <v>3</v>
      </c>
      <c r="AT777" s="70">
        <v>2</v>
      </c>
      <c r="AU777" s="70">
        <v>7</v>
      </c>
      <c r="AV777" s="71">
        <v>5</v>
      </c>
      <c r="AW777" s="11"/>
      <c r="AX777" s="72">
        <v>8.2695089614026104E-3</v>
      </c>
      <c r="AY777" s="73">
        <v>-1.9046536504956699</v>
      </c>
      <c r="AZ777" s="73">
        <v>0.57200315000773105</v>
      </c>
      <c r="BA777" s="73">
        <v>-2.5043874473994898</v>
      </c>
      <c r="BB777" s="64">
        <v>8.5398935606917803E-4</v>
      </c>
      <c r="BC777" s="74">
        <v>-1.1193555562494999</v>
      </c>
      <c r="BD777" s="61">
        <v>43752</v>
      </c>
      <c r="BE777" s="61">
        <v>43783</v>
      </c>
      <c r="BF777" s="70"/>
      <c r="BG777" s="61"/>
      <c r="BH777" s="11"/>
    </row>
    <row r="778" spans="1:60" x14ac:dyDescent="0.3">
      <c r="A778" s="11"/>
      <c r="B778" s="56" t="s">
        <v>2554</v>
      </c>
      <c r="C778" s="56" t="s">
        <v>2446</v>
      </c>
      <c r="D778" s="56" t="s">
        <v>2447</v>
      </c>
      <c r="E778" s="57" t="s">
        <v>34</v>
      </c>
      <c r="F778" s="57" t="s">
        <v>2104</v>
      </c>
      <c r="G778" s="58" t="s">
        <v>200</v>
      </c>
      <c r="H778" s="59" t="s">
        <v>1198</v>
      </c>
      <c r="I778" s="60" t="s">
        <v>29</v>
      </c>
      <c r="J778" s="60" t="s">
        <v>2448</v>
      </c>
      <c r="K778" s="11"/>
      <c r="L778" s="61">
        <v>44021</v>
      </c>
      <c r="M778" s="62">
        <v>2258.0245999991898</v>
      </c>
      <c r="N778" s="63">
        <v>2258.0245999991898</v>
      </c>
      <c r="O778" s="63">
        <v>2434.2076000012498</v>
      </c>
      <c r="P778" s="64">
        <f t="shared" si="12"/>
        <v>0.92762203190805514</v>
      </c>
      <c r="Q778" s="61">
        <v>43747</v>
      </c>
      <c r="R778" s="65">
        <v>17522492.471999999</v>
      </c>
      <c r="S778" s="65">
        <v>20269924.854874998</v>
      </c>
      <c r="T778" s="11"/>
      <c r="U778" s="66">
        <v>-3.10715488012647E-3</v>
      </c>
      <c r="V778" s="67">
        <v>3.3514952659061201</v>
      </c>
      <c r="W778" s="66">
        <v>2.2065418716010799E-2</v>
      </c>
      <c r="X778" s="67">
        <v>4.4849204202400896</v>
      </c>
      <c r="Y778" s="66">
        <v>-2.5440894713938199E-2</v>
      </c>
      <c r="Z778" s="67">
        <v>15.1398481408251</v>
      </c>
      <c r="AA778" s="66">
        <v>-3.7701244182244402E-2</v>
      </c>
      <c r="AB778" s="67">
        <v>16.455063733068499</v>
      </c>
      <c r="AC778" s="66">
        <v>3.2467880446347401E-2</v>
      </c>
      <c r="AD778" s="67">
        <v>27.532753304869399</v>
      </c>
      <c r="AE778" s="66">
        <v>6.2709233308851295E-2</v>
      </c>
      <c r="AF778" s="68">
        <v>23.218610942596602</v>
      </c>
      <c r="AG778" s="66">
        <v>5.6213084280898303E-3</v>
      </c>
      <c r="AH778" s="67">
        <v>-1.2793748930562301</v>
      </c>
      <c r="AI778" s="66">
        <v>-2.3043335690090299E-2</v>
      </c>
      <c r="AJ778" s="67">
        <v>11.3864089119597</v>
      </c>
      <c r="AK778" s="66">
        <v>0.95450891118380199</v>
      </c>
      <c r="AL778" s="66">
        <v>4.2600566999681198E-2</v>
      </c>
      <c r="AM778" s="67">
        <v>-29.0717122096103</v>
      </c>
      <c r="AN778" s="11"/>
      <c r="AO778" s="69">
        <v>2.3152617768573702E-2</v>
      </c>
      <c r="AP778" s="69">
        <v>-3.0541694929525E-2</v>
      </c>
      <c r="AQ778" s="69">
        <v>1.2525391910457999E-2</v>
      </c>
      <c r="AR778" s="69">
        <v>-3.1833619459575899E-2</v>
      </c>
      <c r="AS778" s="70">
        <v>7</v>
      </c>
      <c r="AT778" s="70">
        <v>5</v>
      </c>
      <c r="AU778" s="70">
        <v>7</v>
      </c>
      <c r="AV778" s="71">
        <v>5</v>
      </c>
      <c r="AW778" s="11"/>
      <c r="AX778" s="72">
        <v>5.5461638991328097E-2</v>
      </c>
      <c r="AY778" s="73">
        <v>-1.12646473372115</v>
      </c>
      <c r="AZ778" s="73">
        <v>0.40215875398325801</v>
      </c>
      <c r="BA778" s="73">
        <v>-1.4279999167120001</v>
      </c>
      <c r="BB778" s="64">
        <v>5.7098076509646501E-3</v>
      </c>
      <c r="BC778" s="74">
        <v>-9.9850686523714103</v>
      </c>
      <c r="BD778" s="61">
        <v>43747</v>
      </c>
      <c r="BE778" s="61">
        <v>43914</v>
      </c>
      <c r="BF778" s="70"/>
      <c r="BG778" s="61"/>
      <c r="BH778" s="11"/>
    </row>
    <row r="779" spans="1:60" x14ac:dyDescent="0.3">
      <c r="A779" s="11"/>
      <c r="B779" s="56" t="s">
        <v>2557</v>
      </c>
      <c r="C779" s="56" t="s">
        <v>2450</v>
      </c>
      <c r="D779" s="56" t="s">
        <v>2447</v>
      </c>
      <c r="E779" s="57" t="s">
        <v>41</v>
      </c>
      <c r="F779" s="57" t="s">
        <v>2104</v>
      </c>
      <c r="G779" s="58" t="s">
        <v>200</v>
      </c>
      <c r="H779" s="59" t="s">
        <v>1198</v>
      </c>
      <c r="I779" s="60" t="s">
        <v>29</v>
      </c>
      <c r="J779" s="60" t="s">
        <v>2451</v>
      </c>
      <c r="K779" s="11"/>
      <c r="L779" s="61">
        <v>44021</v>
      </c>
      <c r="M779" s="62">
        <v>2316.9692000001701</v>
      </c>
      <c r="N779" s="63">
        <v>2316.9692000001701</v>
      </c>
      <c r="O779" s="63">
        <v>2491.0795000009198</v>
      </c>
      <c r="P779" s="64">
        <f t="shared" si="12"/>
        <v>0.93010648596293877</v>
      </c>
      <c r="Q779" s="61">
        <v>43747</v>
      </c>
      <c r="R779" s="65">
        <v>548544.39099999995</v>
      </c>
      <c r="S779" s="65">
        <v>598509.16722949198</v>
      </c>
      <c r="T779" s="11"/>
      <c r="U779" s="66">
        <v>-3.09745224149083E-3</v>
      </c>
      <c r="V779" s="67">
        <v>3.3524655297696899</v>
      </c>
      <c r="W779" s="66">
        <v>2.2364442247635501E-2</v>
      </c>
      <c r="X779" s="67">
        <v>4.5148227734025603</v>
      </c>
      <c r="Y779" s="66">
        <v>-2.3709428467554999E-2</v>
      </c>
      <c r="Z779" s="67">
        <v>15.312994765467</v>
      </c>
      <c r="AA779" s="66">
        <v>-3.4255097757522897E-2</v>
      </c>
      <c r="AB779" s="67">
        <v>16.799678375536999</v>
      </c>
      <c r="AC779" s="66">
        <v>3.9870894519481198E-2</v>
      </c>
      <c r="AD779" s="67">
        <v>28.273054712190099</v>
      </c>
      <c r="AE779" s="66">
        <v>7.4178256618324695E-2</v>
      </c>
      <c r="AF779" s="68">
        <v>24.3655132735439</v>
      </c>
      <c r="AG779" s="66">
        <v>5.7095283900707701E-3</v>
      </c>
      <c r="AH779" s="67">
        <v>-1.2705528968581301</v>
      </c>
      <c r="AI779" s="66">
        <v>-2.1221608553787501E-2</v>
      </c>
      <c r="AJ779" s="67">
        <v>11.5685816255864</v>
      </c>
      <c r="AK779" s="66">
        <v>1.0651453731954099</v>
      </c>
      <c r="AL779" s="66">
        <v>4.6180474539141897E-2</v>
      </c>
      <c r="AM779" s="67">
        <v>-18.0080660084495</v>
      </c>
      <c r="AN779" s="11"/>
      <c r="AO779" s="69">
        <v>2.3162596216934599E-2</v>
      </c>
      <c r="AP779" s="69">
        <v>-3.05322174308458E-2</v>
      </c>
      <c r="AQ779" s="69">
        <v>1.28226568485843E-2</v>
      </c>
      <c r="AR779" s="69">
        <v>-3.1540795325781801E-2</v>
      </c>
      <c r="AS779" s="70">
        <v>8</v>
      </c>
      <c r="AT779" s="70">
        <v>4</v>
      </c>
      <c r="AU779" s="70">
        <v>7</v>
      </c>
      <c r="AV779" s="71">
        <v>5</v>
      </c>
      <c r="AW779" s="11"/>
      <c r="AX779" s="72">
        <v>5.5466952244823897E-2</v>
      </c>
      <c r="AY779" s="73">
        <v>-1.06944274425041</v>
      </c>
      <c r="AZ779" s="73">
        <v>0.41360092614058902</v>
      </c>
      <c r="BA779" s="73">
        <v>-1.3580304697879899</v>
      </c>
      <c r="BB779" s="64">
        <v>5.7104163714575404E-3</v>
      </c>
      <c r="BC779" s="74">
        <v>-9.8381284098723008</v>
      </c>
      <c r="BD779" s="61">
        <v>43747</v>
      </c>
      <c r="BE779" s="61">
        <v>43914</v>
      </c>
      <c r="BF779" s="70"/>
      <c r="BG779" s="61"/>
      <c r="BH779" s="11"/>
    </row>
    <row r="780" spans="1:60" x14ac:dyDescent="0.3">
      <c r="A780" s="11"/>
      <c r="B780" s="56" t="s">
        <v>2559</v>
      </c>
      <c r="C780" s="56" t="s">
        <v>2453</v>
      </c>
      <c r="D780" s="56" t="s">
        <v>2447</v>
      </c>
      <c r="E780" s="57" t="s">
        <v>2279</v>
      </c>
      <c r="F780" s="57" t="s">
        <v>2104</v>
      </c>
      <c r="G780" s="58" t="s">
        <v>200</v>
      </c>
      <c r="H780" s="59" t="s">
        <v>1198</v>
      </c>
      <c r="I780" s="60" t="s">
        <v>29</v>
      </c>
      <c r="J780" s="60" t="s">
        <v>2454</v>
      </c>
      <c r="K780" s="11"/>
      <c r="L780" s="61">
        <v>44021</v>
      </c>
      <c r="M780" s="62">
        <v>2392.7223000004901</v>
      </c>
      <c r="N780" s="63">
        <v>2392.7223000004901</v>
      </c>
      <c r="O780" s="63">
        <v>2567.7677000016001</v>
      </c>
      <c r="P780" s="64">
        <f t="shared" si="12"/>
        <v>0.93182973677836944</v>
      </c>
      <c r="Q780" s="61">
        <v>43747</v>
      </c>
      <c r="R780" s="65">
        <v>3627370.5830000001</v>
      </c>
      <c r="S780" s="65">
        <v>4252342.7052226597</v>
      </c>
      <c r="T780" s="11"/>
      <c r="U780" s="66">
        <v>-3.09073573043861E-3</v>
      </c>
      <c r="V780" s="67">
        <v>3.35313718087491</v>
      </c>
      <c r="W780" s="66">
        <v>2.2571538098418401E-2</v>
      </c>
      <c r="X780" s="67">
        <v>4.5355323584808502</v>
      </c>
      <c r="Y780" s="66">
        <v>-2.2509364654069899E-2</v>
      </c>
      <c r="Z780" s="67">
        <v>15.4330011468119</v>
      </c>
      <c r="AA780" s="66">
        <v>-3.1863206340858603E-2</v>
      </c>
      <c r="AB780" s="67">
        <v>17.038867517199801</v>
      </c>
      <c r="AC780" s="66">
        <v>4.5024605477010503E-2</v>
      </c>
      <c r="AD780" s="67">
        <v>28.788425807928402</v>
      </c>
      <c r="AE780" s="66">
        <v>8.2186521953262898E-2</v>
      </c>
      <c r="AF780" s="68">
        <v>25.166339807037701</v>
      </c>
      <c r="AG780" s="66">
        <v>5.7706747375050301E-3</v>
      </c>
      <c r="AH780" s="67">
        <v>-1.2644382621147101</v>
      </c>
      <c r="AI780" s="66">
        <v>-1.99589899648345E-2</v>
      </c>
      <c r="AJ780" s="67">
        <v>11.6948434844817</v>
      </c>
      <c r="AK780" s="66">
        <v>0.94181373304803895</v>
      </c>
      <c r="AL780" s="66">
        <v>5.0461480030207902E-2</v>
      </c>
      <c r="AM780" s="67">
        <v>78.960111946216799</v>
      </c>
      <c r="AN780" s="11"/>
      <c r="AO780" s="69">
        <v>2.316954804337E-2</v>
      </c>
      <c r="AP780" s="69">
        <v>-3.0525661438332501E-2</v>
      </c>
      <c r="AQ780" s="69">
        <v>1.3028328174186799E-2</v>
      </c>
      <c r="AR780" s="69">
        <v>-3.13381396390469E-2</v>
      </c>
      <c r="AS780" s="70">
        <v>8</v>
      </c>
      <c r="AT780" s="70">
        <v>4</v>
      </c>
      <c r="AU780" s="70">
        <v>7</v>
      </c>
      <c r="AV780" s="71">
        <v>5</v>
      </c>
      <c r="AW780" s="11"/>
      <c r="AX780" s="72">
        <v>5.5470864270391801E-2</v>
      </c>
      <c r="AY780" s="73">
        <v>-1.0298719643215</v>
      </c>
      <c r="AZ780" s="73">
        <v>0.42154122139436401</v>
      </c>
      <c r="BA780" s="73">
        <v>-1.30932535231659</v>
      </c>
      <c r="BB780" s="64">
        <v>5.7108620545113804E-3</v>
      </c>
      <c r="BC780" s="74">
        <v>-9.7363013017747999</v>
      </c>
      <c r="BD780" s="61">
        <v>43747</v>
      </c>
      <c r="BE780" s="61">
        <v>43914</v>
      </c>
      <c r="BF780" s="70"/>
      <c r="BG780" s="61"/>
      <c r="BH780" s="11"/>
    </row>
    <row r="781" spans="1:60" x14ac:dyDescent="0.3">
      <c r="A781" s="11"/>
      <c r="B781" s="56" t="s">
        <v>2562</v>
      </c>
      <c r="C781" s="56" t="s">
        <v>2456</v>
      </c>
      <c r="D781" s="56" t="s">
        <v>2447</v>
      </c>
      <c r="E781" s="57" t="s">
        <v>56</v>
      </c>
      <c r="F781" s="57" t="s">
        <v>2104</v>
      </c>
      <c r="G781" s="58" t="s">
        <v>200</v>
      </c>
      <c r="H781" s="59" t="s">
        <v>1198</v>
      </c>
      <c r="I781" s="60" t="s">
        <v>29</v>
      </c>
      <c r="J781" s="60" t="s">
        <v>2457</v>
      </c>
      <c r="K781" s="11"/>
      <c r="L781" s="61">
        <v>44021</v>
      </c>
      <c r="M781" s="62">
        <v>2744.86780000106</v>
      </c>
      <c r="N781" s="63">
        <v>2744.86780000106</v>
      </c>
      <c r="O781" s="63">
        <v>2930.1568000018601</v>
      </c>
      <c r="P781" s="64">
        <f t="shared" si="12"/>
        <v>0.93676481750031859</v>
      </c>
      <c r="Q781" s="61">
        <v>43747</v>
      </c>
      <c r="R781" s="65">
        <v>46325486.564000003</v>
      </c>
      <c r="S781" s="65">
        <v>48604228.807374999</v>
      </c>
      <c r="T781" s="11"/>
      <c r="U781" s="66">
        <v>-3.0715229486304499E-3</v>
      </c>
      <c r="V781" s="67">
        <v>3.35505845905573</v>
      </c>
      <c r="W781" s="66">
        <v>2.31626477925602E-2</v>
      </c>
      <c r="X781" s="67">
        <v>4.5946433278950298</v>
      </c>
      <c r="Y781" s="66">
        <v>-1.90765037805249E-2</v>
      </c>
      <c r="Z781" s="67">
        <v>15.776287234170001</v>
      </c>
      <c r="AA781" s="66">
        <v>-2.50047011595598E-2</v>
      </c>
      <c r="AB781" s="67">
        <v>17.724718035344299</v>
      </c>
      <c r="AC781" s="66">
        <v>5.9874151162148302E-2</v>
      </c>
      <c r="AD781" s="67">
        <v>30.273380376456799</v>
      </c>
      <c r="AE781" s="66">
        <v>0.105372170155606</v>
      </c>
      <c r="AF781" s="68">
        <v>27.4849046272866</v>
      </c>
      <c r="AG781" s="66">
        <v>5.9451104261825103E-3</v>
      </c>
      <c r="AH781" s="67">
        <v>-1.24699469324696</v>
      </c>
      <c r="AI781" s="66">
        <v>-1.6346668886399102E-2</v>
      </c>
      <c r="AJ781" s="67">
        <v>12.0560755923216</v>
      </c>
      <c r="AK781" s="66">
        <v>1.3918123752856599</v>
      </c>
      <c r="AL781" s="66">
        <v>5.5788397918149699E-2</v>
      </c>
      <c r="AM781" s="67">
        <v>14.658634200575801</v>
      </c>
      <c r="AN781" s="11"/>
      <c r="AO781" s="69">
        <v>2.3189313586044601E-2</v>
      </c>
      <c r="AP781" s="69">
        <v>-3.05069322621421E-2</v>
      </c>
      <c r="AQ781" s="69">
        <v>1.36154241263284E-2</v>
      </c>
      <c r="AR781" s="69">
        <v>-3.0759647379454701E-2</v>
      </c>
      <c r="AS781" s="70">
        <v>8</v>
      </c>
      <c r="AT781" s="70">
        <v>4</v>
      </c>
      <c r="AU781" s="70">
        <v>7</v>
      </c>
      <c r="AV781" s="71">
        <v>5</v>
      </c>
      <c r="AW781" s="11"/>
      <c r="AX781" s="72">
        <v>5.5482585905046997E-2</v>
      </c>
      <c r="AY781" s="73">
        <v>-0.91644807182729005</v>
      </c>
      <c r="AZ781" s="73">
        <v>0.44430391473724701</v>
      </c>
      <c r="BA781" s="73">
        <v>-1.1690429991394899</v>
      </c>
      <c r="BB781" s="64">
        <v>5.7121918596203603E-3</v>
      </c>
      <c r="BC781" s="74">
        <v>-9.4450815738964593</v>
      </c>
      <c r="BD781" s="61">
        <v>43747</v>
      </c>
      <c r="BE781" s="61">
        <v>43914</v>
      </c>
      <c r="BF781" s="70"/>
      <c r="BG781" s="61"/>
      <c r="BH781" s="11"/>
    </row>
    <row r="782" spans="1:60" x14ac:dyDescent="0.3">
      <c r="A782" s="11"/>
      <c r="B782" s="56" t="s">
        <v>2566</v>
      </c>
      <c r="C782" s="56" t="s">
        <v>2459</v>
      </c>
      <c r="D782" s="56" t="s">
        <v>2447</v>
      </c>
      <c r="E782" s="57" t="s">
        <v>2294</v>
      </c>
      <c r="F782" s="57" t="s">
        <v>2104</v>
      </c>
      <c r="G782" s="58" t="s">
        <v>200</v>
      </c>
      <c r="H782" s="59" t="s">
        <v>1198</v>
      </c>
      <c r="I782" s="60" t="s">
        <v>29</v>
      </c>
      <c r="J782" s="60" t="s">
        <v>2460</v>
      </c>
      <c r="K782" s="11"/>
      <c r="L782" s="61">
        <v>44021</v>
      </c>
      <c r="M782" s="62">
        <v>2779.0390999987699</v>
      </c>
      <c r="N782" s="63">
        <v>2779.0390999987699</v>
      </c>
      <c r="O782" s="63">
        <v>2964.5240999981802</v>
      </c>
      <c r="P782" s="64">
        <f t="shared" si="12"/>
        <v>0.93743177867924088</v>
      </c>
      <c r="Q782" s="61">
        <v>43747</v>
      </c>
      <c r="R782" s="65">
        <v>891776.66799999995</v>
      </c>
      <c r="S782" s="65">
        <v>764142.82472558599</v>
      </c>
      <c r="T782" s="11"/>
      <c r="U782" s="66">
        <v>-3.0689189325130402E-3</v>
      </c>
      <c r="V782" s="67">
        <v>3.3553188606674702</v>
      </c>
      <c r="W782" s="66">
        <v>2.32422205226612E-2</v>
      </c>
      <c r="X782" s="67">
        <v>4.6026006009051299</v>
      </c>
      <c r="Y782" s="66">
        <v>-1.86131054733778E-2</v>
      </c>
      <c r="Z782" s="67">
        <v>15.822627064888399</v>
      </c>
      <c r="AA782" s="66">
        <v>-2.4076971184513199E-2</v>
      </c>
      <c r="AB782" s="67">
        <v>17.817491032852601</v>
      </c>
      <c r="AC782" s="66">
        <v>6.1890859025879798E-2</v>
      </c>
      <c r="AD782" s="67">
        <v>30.475051162822599</v>
      </c>
      <c r="AE782" s="66">
        <v>0.108533783059102</v>
      </c>
      <c r="AF782" s="68">
        <v>27.8010659176216</v>
      </c>
      <c r="AG782" s="66">
        <v>5.9685784581233704E-3</v>
      </c>
      <c r="AH782" s="67">
        <v>-1.2446478900528699</v>
      </c>
      <c r="AI782" s="66">
        <v>-1.5858967031817901E-2</v>
      </c>
      <c r="AJ782" s="67">
        <v>12.104845777779699</v>
      </c>
      <c r="AK782" s="66">
        <v>1.15494537107996</v>
      </c>
      <c r="AL782" s="66">
        <v>5.8608402279787697E-2</v>
      </c>
      <c r="AM782" s="67">
        <v>100.273275749409</v>
      </c>
      <c r="AN782" s="11"/>
      <c r="AO782" s="69">
        <v>2.3191971082269398E-2</v>
      </c>
      <c r="AP782" s="69">
        <v>-3.0504383498737301E-2</v>
      </c>
      <c r="AQ782" s="69">
        <v>1.36946571201406E-2</v>
      </c>
      <c r="AR782" s="69">
        <v>-3.06814770101482E-2</v>
      </c>
      <c r="AS782" s="70">
        <v>8</v>
      </c>
      <c r="AT782" s="70">
        <v>4</v>
      </c>
      <c r="AU782" s="70">
        <v>7</v>
      </c>
      <c r="AV782" s="71">
        <v>5</v>
      </c>
      <c r="AW782" s="11"/>
      <c r="AX782" s="72">
        <v>5.5484218818965002E-2</v>
      </c>
      <c r="AY782" s="73">
        <v>-0.90111105733922203</v>
      </c>
      <c r="AZ782" s="73">
        <v>0.44738238502122801</v>
      </c>
      <c r="BA782" s="73">
        <v>-1.1499980263452001</v>
      </c>
      <c r="BB782" s="64">
        <v>5.7123766657059599E-3</v>
      </c>
      <c r="BC782" s="74">
        <v>-9.4057592582685192</v>
      </c>
      <c r="BD782" s="61">
        <v>43747</v>
      </c>
      <c r="BE782" s="61">
        <v>43914</v>
      </c>
      <c r="BF782" s="70"/>
      <c r="BG782" s="61"/>
      <c r="BH782" s="11"/>
    </row>
    <row r="783" spans="1:60" x14ac:dyDescent="0.3">
      <c r="A783" s="11"/>
      <c r="B783" s="56" t="s">
        <v>2569</v>
      </c>
      <c r="C783" s="56" t="s">
        <v>2462</v>
      </c>
      <c r="D783" s="56" t="s">
        <v>2463</v>
      </c>
      <c r="E783" s="57" t="s">
        <v>34</v>
      </c>
      <c r="F783" s="57" t="s">
        <v>2104</v>
      </c>
      <c r="G783" s="58" t="s">
        <v>200</v>
      </c>
      <c r="H783" s="59" t="s">
        <v>603</v>
      </c>
      <c r="I783" s="60" t="s">
        <v>400</v>
      </c>
      <c r="J783" s="60" t="s">
        <v>2464</v>
      </c>
      <c r="K783" s="11"/>
      <c r="L783" s="61">
        <v>44021</v>
      </c>
      <c r="M783" s="62">
        <v>1637.92741199955</v>
      </c>
      <c r="N783" s="63">
        <v>1637.92741199955</v>
      </c>
      <c r="O783" s="63">
        <v>2063.6643059998801</v>
      </c>
      <c r="P783" s="64">
        <f t="shared" si="12"/>
        <v>0.79369857163175894</v>
      </c>
      <c r="Q783" s="61">
        <v>43885</v>
      </c>
      <c r="R783" s="65">
        <v>1605045.1976464801</v>
      </c>
      <c r="S783" s="65">
        <v>1718683.86413867</v>
      </c>
      <c r="T783" s="11"/>
      <c r="U783" s="66">
        <v>-9.93680643478001E-3</v>
      </c>
      <c r="V783" s="67">
        <v>2.6685301104407699</v>
      </c>
      <c r="W783" s="66">
        <v>4.0671154674782901E-3</v>
      </c>
      <c r="X783" s="67">
        <v>2.6850900953832002</v>
      </c>
      <c r="Y783" s="66">
        <v>-0.14989572386184599</v>
      </c>
      <c r="Z783" s="67">
        <v>2.6943652260379198</v>
      </c>
      <c r="AA783" s="66">
        <v>-7.2527717744378606E-2</v>
      </c>
      <c r="AB783" s="67">
        <v>12.972416376855101</v>
      </c>
      <c r="AC783" s="66">
        <v>6.9299496883104397E-2</v>
      </c>
      <c r="AD783" s="67">
        <v>31.215914948552399</v>
      </c>
      <c r="AE783" s="66">
        <v>9.8248163443786299E-2</v>
      </c>
      <c r="AF783" s="68">
        <v>26.7725039561046</v>
      </c>
      <c r="AG783" s="66">
        <v>-3.7107636335349498E-2</v>
      </c>
      <c r="AH783" s="67">
        <v>-5.5522693694001601</v>
      </c>
      <c r="AI783" s="66">
        <v>-0.115527836690453</v>
      </c>
      <c r="AJ783" s="67">
        <v>2.1379588119161799</v>
      </c>
      <c r="AK783" s="66">
        <v>0.59652940454019698</v>
      </c>
      <c r="AL783" s="66">
        <v>2.95521874777478E-2</v>
      </c>
      <c r="AM783" s="67">
        <v>-64.869662874029004</v>
      </c>
      <c r="AN783" s="11"/>
      <c r="AO783" s="69">
        <v>3.7693337180826299E-2</v>
      </c>
      <c r="AP783" s="69">
        <v>-5.8223507739094203E-2</v>
      </c>
      <c r="AQ783" s="69">
        <v>0.13217863063444399</v>
      </c>
      <c r="AR783" s="69">
        <v>-0.23313809793297</v>
      </c>
      <c r="AS783" s="70">
        <v>7</v>
      </c>
      <c r="AT783" s="70">
        <v>5</v>
      </c>
      <c r="AU783" s="70">
        <v>6</v>
      </c>
      <c r="AV783" s="71">
        <v>6</v>
      </c>
      <c r="AW783" s="11"/>
      <c r="AX783" s="72">
        <v>0.181592756113096</v>
      </c>
      <c r="AY783" s="73">
        <v>-0.37046209259960999</v>
      </c>
      <c r="AZ783" s="73">
        <v>0.32636954867484702</v>
      </c>
      <c r="BA783" s="73">
        <v>-0.49998411162505402</v>
      </c>
      <c r="BB783" s="64">
        <v>1.86727402849283E-2</v>
      </c>
      <c r="BC783" s="74">
        <v>-27.275685748056301</v>
      </c>
      <c r="BD783" s="61">
        <v>43885</v>
      </c>
      <c r="BE783" s="61">
        <v>43929</v>
      </c>
      <c r="BF783" s="70"/>
      <c r="BG783" s="61"/>
      <c r="BH783" s="11"/>
    </row>
    <row r="784" spans="1:60" x14ac:dyDescent="0.3">
      <c r="A784" s="11"/>
      <c r="B784" s="56" t="s">
        <v>2572</v>
      </c>
      <c r="C784" s="56" t="s">
        <v>2466</v>
      </c>
      <c r="D784" s="56" t="s">
        <v>2463</v>
      </c>
      <c r="E784" s="57" t="s">
        <v>41</v>
      </c>
      <c r="F784" s="57" t="s">
        <v>2104</v>
      </c>
      <c r="G784" s="58" t="s">
        <v>200</v>
      </c>
      <c r="H784" s="59" t="s">
        <v>603</v>
      </c>
      <c r="I784" s="60" t="s">
        <v>400</v>
      </c>
      <c r="J784" s="60" t="s">
        <v>2467</v>
      </c>
      <c r="K784" s="11"/>
      <c r="L784" s="61">
        <v>44021</v>
      </c>
      <c r="M784" s="62">
        <v>1602.1562220007199</v>
      </c>
      <c r="N784" s="63">
        <v>1602.1562220007199</v>
      </c>
      <c r="O784" s="63">
        <v>2014.0223399996801</v>
      </c>
      <c r="P784" s="64">
        <f t="shared" si="12"/>
        <v>0.79550072021593088</v>
      </c>
      <c r="Q784" s="61">
        <v>43885</v>
      </c>
      <c r="R784" s="65">
        <v>18721.477299591101</v>
      </c>
      <c r="S784" s="65">
        <v>19813.410106628398</v>
      </c>
      <c r="T784" s="11"/>
      <c r="U784" s="66">
        <v>-9.8935374480788596E-3</v>
      </c>
      <c r="V784" s="67">
        <v>2.6728570091108801</v>
      </c>
      <c r="W784" s="66">
        <v>4.6907598116376903E-3</v>
      </c>
      <c r="X784" s="67">
        <v>2.74745452979914</v>
      </c>
      <c r="Y784" s="66">
        <v>-0.14749311718885999</v>
      </c>
      <c r="Z784" s="67">
        <v>2.9346258933364902</v>
      </c>
      <c r="AA784" s="66">
        <v>-6.75061433648807E-2</v>
      </c>
      <c r="AB784" s="67">
        <v>13.4745738148049</v>
      </c>
      <c r="AC784" s="66">
        <v>8.0633870798919802E-2</v>
      </c>
      <c r="AD784" s="67">
        <v>32.349352340155697</v>
      </c>
      <c r="AE784" s="66">
        <v>0.11521312351033</v>
      </c>
      <c r="AF784" s="68">
        <v>28.468999962759</v>
      </c>
      <c r="AG784" s="66">
        <v>-3.69217259030847E-2</v>
      </c>
      <c r="AH784" s="67">
        <v>-5.5336783261736899</v>
      </c>
      <c r="AI784" s="66">
        <v>-0.112907546223141</v>
      </c>
      <c r="AJ784" s="67">
        <v>2.3999878586473602</v>
      </c>
      <c r="AK784" s="66">
        <v>0.72573619061033201</v>
      </c>
      <c r="AL784" s="66">
        <v>3.4552082644950098E-2</v>
      </c>
      <c r="AM784" s="67">
        <v>-51.948984266957297</v>
      </c>
      <c r="AN784" s="11"/>
      <c r="AO784" s="69">
        <v>3.77134411864972E-2</v>
      </c>
      <c r="AP784" s="69">
        <v>-5.8159256141152603E-2</v>
      </c>
      <c r="AQ784" s="69">
        <v>0.132676031975279</v>
      </c>
      <c r="AR784" s="69">
        <v>-0.232756184321188</v>
      </c>
      <c r="AS784" s="70">
        <v>7</v>
      </c>
      <c r="AT784" s="70">
        <v>5</v>
      </c>
      <c r="AU784" s="70">
        <v>6</v>
      </c>
      <c r="AV784" s="71">
        <v>6</v>
      </c>
      <c r="AW784" s="11"/>
      <c r="AX784" s="72">
        <v>0.18155316095566401</v>
      </c>
      <c r="AY784" s="73">
        <v>-0.34409953882823202</v>
      </c>
      <c r="AZ784" s="73">
        <v>0.34349793901537901</v>
      </c>
      <c r="BA784" s="73">
        <v>-0.46497686301472602</v>
      </c>
      <c r="BB784" s="64">
        <v>1.8669247805973999E-2</v>
      </c>
      <c r="BC784" s="74">
        <v>-27.218253199738701</v>
      </c>
      <c r="BD784" s="61">
        <v>43885</v>
      </c>
      <c r="BE784" s="61">
        <v>43929</v>
      </c>
      <c r="BF784" s="70"/>
      <c r="BG784" s="61"/>
      <c r="BH784" s="11"/>
    </row>
    <row r="785" spans="1:60" x14ac:dyDescent="0.3">
      <c r="A785" s="11"/>
      <c r="B785" s="56" t="s">
        <v>2575</v>
      </c>
      <c r="C785" s="56" t="s">
        <v>2469</v>
      </c>
      <c r="D785" s="56" t="s">
        <v>2463</v>
      </c>
      <c r="E785" s="57" t="s">
        <v>2279</v>
      </c>
      <c r="F785" s="57" t="s">
        <v>2104</v>
      </c>
      <c r="G785" s="58" t="s">
        <v>200</v>
      </c>
      <c r="H785" s="59" t="s">
        <v>603</v>
      </c>
      <c r="I785" s="60" t="s">
        <v>400</v>
      </c>
      <c r="J785" s="60" t="s">
        <v>2470</v>
      </c>
      <c r="K785" s="11"/>
      <c r="L785" s="61">
        <v>44021</v>
      </c>
      <c r="M785" s="62">
        <v>1665.5223299991301</v>
      </c>
      <c r="N785" s="63">
        <v>1665.5223299991301</v>
      </c>
      <c r="O785" s="63">
        <v>2091.68407800049</v>
      </c>
      <c r="P785" s="64">
        <f t="shared" si="12"/>
        <v>0.79625902760193978</v>
      </c>
      <c r="Q785" s="61">
        <v>43885</v>
      </c>
      <c r="R785" s="65">
        <v>452571.89136816398</v>
      </c>
      <c r="S785" s="65">
        <v>473333.085294922</v>
      </c>
      <c r="T785" s="11"/>
      <c r="U785" s="66">
        <v>-9.8861450805998192E-3</v>
      </c>
      <c r="V785" s="67">
        <v>2.6735962458587901</v>
      </c>
      <c r="W785" s="66">
        <v>4.6852692903485097E-3</v>
      </c>
      <c r="X785" s="67">
        <v>2.74690547767023</v>
      </c>
      <c r="Y785" s="66">
        <v>-0.14631015289342</v>
      </c>
      <c r="Z785" s="67">
        <v>3.0529223228804798</v>
      </c>
      <c r="AA785" s="66">
        <v>-6.4675348264281604E-2</v>
      </c>
      <c r="AB785" s="67">
        <v>13.757653324864799</v>
      </c>
      <c r="AC785" s="66">
        <v>8.6288929838774495E-2</v>
      </c>
      <c r="AD785" s="67">
        <v>32.914858244126698</v>
      </c>
      <c r="AE785" s="66">
        <v>0.123829385107529</v>
      </c>
      <c r="AF785" s="68">
        <v>29.3306261224789</v>
      </c>
      <c r="AG785" s="66">
        <v>-3.6878059378068401E-2</v>
      </c>
      <c r="AH785" s="67">
        <v>-5.5293116736720496</v>
      </c>
      <c r="AI785" s="66">
        <v>-0.11162867140054</v>
      </c>
      <c r="AJ785" s="67">
        <v>2.5278753409074901</v>
      </c>
      <c r="AK785" s="66">
        <v>0.79105755395488797</v>
      </c>
      <c r="AL785" s="66">
        <v>4.4182598023326101E-2</v>
      </c>
      <c r="AM785" s="67">
        <v>63.8844940369017</v>
      </c>
      <c r="AN785" s="11"/>
      <c r="AO785" s="69">
        <v>3.7716022663516903E-2</v>
      </c>
      <c r="AP785" s="69">
        <v>-5.8130974781306598E-2</v>
      </c>
      <c r="AQ785" s="69">
        <v>0.13304193191841501</v>
      </c>
      <c r="AR785" s="69">
        <v>-0.232681930961844</v>
      </c>
      <c r="AS785" s="70">
        <v>7</v>
      </c>
      <c r="AT785" s="70">
        <v>5</v>
      </c>
      <c r="AU785" s="70">
        <v>6</v>
      </c>
      <c r="AV785" s="71">
        <v>6</v>
      </c>
      <c r="AW785" s="11"/>
      <c r="AX785" s="72">
        <v>0.18155714404856599</v>
      </c>
      <c r="AY785" s="73">
        <v>-0.32919267686929699</v>
      </c>
      <c r="AZ785" s="73">
        <v>0.35306505404514599</v>
      </c>
      <c r="BA785" s="73">
        <v>-0.44507404765226999</v>
      </c>
      <c r="BB785" s="64">
        <v>1.8669802176063999E-2</v>
      </c>
      <c r="BC785" s="74">
        <v>-27.207228566985599</v>
      </c>
      <c r="BD785" s="61">
        <v>43885</v>
      </c>
      <c r="BE785" s="61">
        <v>43929</v>
      </c>
      <c r="BF785" s="70"/>
      <c r="BG785" s="61"/>
      <c r="BH785" s="11"/>
    </row>
    <row r="786" spans="1:60" x14ac:dyDescent="0.3">
      <c r="A786" s="11"/>
      <c r="B786" s="56" t="s">
        <v>2578</v>
      </c>
      <c r="C786" s="56" t="s">
        <v>2472</v>
      </c>
      <c r="D786" s="56" t="s">
        <v>2463</v>
      </c>
      <c r="E786" s="57" t="s">
        <v>56</v>
      </c>
      <c r="F786" s="57" t="s">
        <v>2104</v>
      </c>
      <c r="G786" s="58" t="s">
        <v>200</v>
      </c>
      <c r="H786" s="59" t="s">
        <v>603</v>
      </c>
      <c r="I786" s="60" t="s">
        <v>400</v>
      </c>
      <c r="J786" s="60" t="s">
        <v>2473</v>
      </c>
      <c r="K786" s="11"/>
      <c r="L786" s="61">
        <v>44021</v>
      </c>
      <c r="M786" s="62">
        <v>2309.8754579983702</v>
      </c>
      <c r="N786" s="63">
        <v>2309.8754579983702</v>
      </c>
      <c r="O786" s="63">
        <v>2497.4411740004998</v>
      </c>
      <c r="P786" s="64">
        <f t="shared" si="12"/>
        <v>0.92489684323507826</v>
      </c>
      <c r="Q786" s="61">
        <v>43910</v>
      </c>
      <c r="R786" s="65">
        <v>321061.28905175801</v>
      </c>
      <c r="S786" s="65">
        <v>32433.2396582336</v>
      </c>
      <c r="T786" s="11"/>
      <c r="U786" s="66">
        <v>-9.8676976140268397E-3</v>
      </c>
      <c r="V786" s="67">
        <v>2.6754409925160898</v>
      </c>
      <c r="W786" s="66">
        <v>5.3651159760193003E-3</v>
      </c>
      <c r="X786" s="67">
        <v>2.8148901462373002</v>
      </c>
      <c r="Y786" s="66">
        <v>4.6715996328202898E-2</v>
      </c>
      <c r="Z786" s="67">
        <v>22.355537245050101</v>
      </c>
      <c r="AA786" s="66">
        <v>0.17033846210339099</v>
      </c>
      <c r="AB786" s="67">
        <v>37.259034361632096</v>
      </c>
      <c r="AC786" s="66">
        <v>0.22542444450111401</v>
      </c>
      <c r="AD786" s="67">
        <v>46.828409710375098</v>
      </c>
      <c r="AE786" s="66">
        <v>0.27623078301985499</v>
      </c>
      <c r="AF786" s="68">
        <v>44.570765913697002</v>
      </c>
      <c r="AG786" s="66">
        <v>-3.6739488217790502E-2</v>
      </c>
      <c r="AH786" s="67">
        <v>-5.5154545576442597</v>
      </c>
      <c r="AI786" s="66">
        <v>7.7936702566148597E-2</v>
      </c>
      <c r="AJ786" s="67">
        <v>21.484412737569102</v>
      </c>
      <c r="AK786" s="66">
        <v>1.3825675953295999</v>
      </c>
      <c r="AL786" s="66">
        <v>5.5533893861138502E-2</v>
      </c>
      <c r="AM786" s="67">
        <v>13.734156204969601</v>
      </c>
      <c r="AN786" s="11"/>
      <c r="AO786" s="69">
        <v>3.7714723379394903E-2</v>
      </c>
      <c r="AP786" s="69">
        <v>-2.4925239360527499E-2</v>
      </c>
      <c r="AQ786" s="69">
        <v>0.140306192692224</v>
      </c>
      <c r="AR786" s="69">
        <v>-0.100971928765794</v>
      </c>
      <c r="AS786" s="70">
        <v>8</v>
      </c>
      <c r="AT786" s="70">
        <v>4</v>
      </c>
      <c r="AU786" s="70">
        <v>7</v>
      </c>
      <c r="AV786" s="71">
        <v>5</v>
      </c>
      <c r="AW786" s="11"/>
      <c r="AX786" s="72">
        <v>0.13984742897257099</v>
      </c>
      <c r="AY786" s="73">
        <v>1.21610637715639</v>
      </c>
      <c r="AZ786" s="73">
        <v>1.08743180912461</v>
      </c>
      <c r="BA786" s="73">
        <v>1.9532945880582699</v>
      </c>
      <c r="BB786" s="64">
        <v>1.44843009952092E-2</v>
      </c>
      <c r="BC786" s="74">
        <v>-11.373195211068399</v>
      </c>
      <c r="BD786" s="61">
        <v>43910</v>
      </c>
      <c r="BE786" s="61">
        <v>43986</v>
      </c>
      <c r="BF786" s="70"/>
      <c r="BG786" s="61"/>
      <c r="BH786" s="11"/>
    </row>
    <row r="787" spans="1:60" x14ac:dyDescent="0.3">
      <c r="A787" s="11"/>
      <c r="B787" s="56" t="s">
        <v>2592</v>
      </c>
      <c r="C787" s="56" t="s">
        <v>2475</v>
      </c>
      <c r="D787" s="56" t="s">
        <v>2463</v>
      </c>
      <c r="E787" s="57" t="s">
        <v>2294</v>
      </c>
      <c r="F787" s="57" t="s">
        <v>2104</v>
      </c>
      <c r="G787" s="58" t="s">
        <v>200</v>
      </c>
      <c r="H787" s="59" t="s">
        <v>603</v>
      </c>
      <c r="I787" s="60" t="s">
        <v>400</v>
      </c>
      <c r="J787" s="60" t="s">
        <v>2476</v>
      </c>
      <c r="K787" s="11"/>
      <c r="L787" s="61">
        <v>44021</v>
      </c>
      <c r="M787" s="62">
        <v>2178.34754399955</v>
      </c>
      <c r="N787" s="63">
        <v>2178.34754399955</v>
      </c>
      <c r="O787" s="63">
        <v>2404.5833639986799</v>
      </c>
      <c r="P787" s="64">
        <f t="shared" si="12"/>
        <v>0.90591475288970091</v>
      </c>
      <c r="Q787" s="61">
        <v>43910</v>
      </c>
      <c r="R787" s="65">
        <v>0</v>
      </c>
      <c r="S787" s="65">
        <v>0</v>
      </c>
      <c r="T787" s="11"/>
      <c r="U787" s="66">
        <v>-9.6991988721129001E-3</v>
      </c>
      <c r="V787" s="67">
        <v>2.6922908667074799</v>
      </c>
      <c r="W787" s="66">
        <v>2.19951641829539E-2</v>
      </c>
      <c r="X787" s="67">
        <v>4.4778949669344001</v>
      </c>
      <c r="Y787" s="66">
        <v>2.52337545480259E-2</v>
      </c>
      <c r="Z787" s="67">
        <v>20.2073130670178</v>
      </c>
      <c r="AA787" s="66">
        <v>0.146319058658264</v>
      </c>
      <c r="AB787" s="67">
        <v>34.857094017148498</v>
      </c>
      <c r="AC787" s="66">
        <v>0.196020263792889</v>
      </c>
      <c r="AD787" s="67">
        <v>43.887991639552602</v>
      </c>
      <c r="AE787" s="66">
        <v>0.18006064062879901</v>
      </c>
      <c r="AF787" s="68">
        <v>34.953751674620399</v>
      </c>
      <c r="AG787" s="66">
        <v>-3.6968984271879897E-2</v>
      </c>
      <c r="AH787" s="67">
        <v>-5.5384041630532002</v>
      </c>
      <c r="AI787" s="66">
        <v>5.5813703633248203E-2</v>
      </c>
      <c r="AJ787" s="67">
        <v>19.272112844279</v>
      </c>
      <c r="AK787" s="66">
        <v>1.1808118614030501</v>
      </c>
      <c r="AL787" s="66">
        <v>5.9545835301833001E-2</v>
      </c>
      <c r="AM787" s="67">
        <v>102.85992478171799</v>
      </c>
      <c r="AN787" s="11"/>
      <c r="AO787" s="69">
        <v>3.65569780988153E-2</v>
      </c>
      <c r="AP787" s="69">
        <v>-2.3708267337497101E-2</v>
      </c>
      <c r="AQ787" s="69">
        <v>0.140306192692224</v>
      </c>
      <c r="AR787" s="69">
        <v>-0.100971928765794</v>
      </c>
      <c r="AS787" s="70">
        <v>8</v>
      </c>
      <c r="AT787" s="70">
        <v>4</v>
      </c>
      <c r="AU787" s="70">
        <v>7</v>
      </c>
      <c r="AV787" s="71">
        <v>5</v>
      </c>
      <c r="AW787" s="11"/>
      <c r="AX787" s="72">
        <v>0.135765909448819</v>
      </c>
      <c r="AY787" s="73">
        <v>1.0744655249673101</v>
      </c>
      <c r="AZ787" s="73">
        <v>0.99898921115982398</v>
      </c>
      <c r="BA787" s="73">
        <v>1.6862215630917501</v>
      </c>
      <c r="BB787" s="64">
        <v>1.40501102299095E-2</v>
      </c>
      <c r="BC787" s="74">
        <v>-11.852551767005901</v>
      </c>
      <c r="BD787" s="61">
        <v>43910</v>
      </c>
      <c r="BE787" s="61">
        <v>43990</v>
      </c>
      <c r="BF787" s="70"/>
      <c r="BG787" s="61"/>
      <c r="BH787" s="11"/>
    </row>
    <row r="788" spans="1:60" x14ac:dyDescent="0.3">
      <c r="A788" s="11"/>
      <c r="B788" s="56" t="s">
        <v>2597</v>
      </c>
      <c r="C788" s="56" t="s">
        <v>2478</v>
      </c>
      <c r="D788" s="56" t="s">
        <v>2479</v>
      </c>
      <c r="E788" s="57" t="s">
        <v>34</v>
      </c>
      <c r="F788" s="57" t="s">
        <v>2104</v>
      </c>
      <c r="G788" s="58" t="s">
        <v>200</v>
      </c>
      <c r="H788" s="59" t="s">
        <v>142</v>
      </c>
      <c r="I788" s="60" t="s">
        <v>29</v>
      </c>
      <c r="J788" s="60" t="s">
        <v>2480</v>
      </c>
      <c r="K788" s="11"/>
      <c r="L788" s="61">
        <v>44021</v>
      </c>
      <c r="M788" s="62">
        <v>1950.48650000058</v>
      </c>
      <c r="N788" s="63">
        <v>1950.48650000058</v>
      </c>
      <c r="O788" s="63">
        <v>2008.81689999998</v>
      </c>
      <c r="P788" s="64">
        <f t="shared" si="12"/>
        <v>0.97096280900494192</v>
      </c>
      <c r="Q788" s="61">
        <v>43747</v>
      </c>
      <c r="R788" s="65">
        <v>7477808.6330000004</v>
      </c>
      <c r="S788" s="65">
        <v>7656876.7765468797</v>
      </c>
      <c r="T788" s="11"/>
      <c r="U788" s="66">
        <v>-2.3094101106835301E-3</v>
      </c>
      <c r="V788" s="67">
        <v>3.4312697428504202</v>
      </c>
      <c r="W788" s="66">
        <v>1.5310498987673799E-2</v>
      </c>
      <c r="X788" s="67">
        <v>3.80942844740275</v>
      </c>
      <c r="Y788" s="66">
        <v>-5.4543088617720102E-3</v>
      </c>
      <c r="Z788" s="67">
        <v>17.138506726041701</v>
      </c>
      <c r="AA788" s="66">
        <v>-5.76806337721791E-3</v>
      </c>
      <c r="AB788" s="67">
        <v>19.648381813574801</v>
      </c>
      <c r="AC788" s="66">
        <v>5.1425379897409598E-2</v>
      </c>
      <c r="AD788" s="67">
        <v>29.428503249975599</v>
      </c>
      <c r="AE788" s="66">
        <v>8.3474557252047804E-2</v>
      </c>
      <c r="AF788" s="68">
        <v>25.295143336930799</v>
      </c>
      <c r="AG788" s="66">
        <v>2.3647852958674801E-3</v>
      </c>
      <c r="AH788" s="67">
        <v>-1.6050272062784601</v>
      </c>
      <c r="AI788" s="66">
        <v>-5.1901839096899502E-3</v>
      </c>
      <c r="AJ788" s="67">
        <v>13.171724089988899</v>
      </c>
      <c r="AK788" s="66">
        <v>0.95048650000011503</v>
      </c>
      <c r="AL788" s="66">
        <v>4.2845067777307101E-2</v>
      </c>
      <c r="AM788" s="67">
        <v>-23.6462650152389</v>
      </c>
      <c r="AN788" s="11"/>
      <c r="AO788" s="69">
        <v>1.4378107611264601E-2</v>
      </c>
      <c r="AP788" s="69">
        <v>-1.42081997200876E-2</v>
      </c>
      <c r="AQ788" s="69">
        <v>1.8001891443418599E-2</v>
      </c>
      <c r="AR788" s="69">
        <v>-2.0353453883217298E-2</v>
      </c>
      <c r="AS788" s="70">
        <v>8</v>
      </c>
      <c r="AT788" s="70">
        <v>4</v>
      </c>
      <c r="AU788" s="70">
        <v>7</v>
      </c>
      <c r="AV788" s="71">
        <v>5</v>
      </c>
      <c r="AW788" s="11"/>
      <c r="AX788" s="72">
        <v>3.4716666402455298E-2</v>
      </c>
      <c r="AY788" s="73">
        <v>-0.94698276761937406</v>
      </c>
      <c r="AZ788" s="73">
        <v>0.51067504808179398</v>
      </c>
      <c r="BA788" s="73">
        <v>-1.25392376964373</v>
      </c>
      <c r="BB788" s="64">
        <v>3.5843442618352099E-3</v>
      </c>
      <c r="BC788" s="74">
        <v>-5.7787397149149902</v>
      </c>
      <c r="BD788" s="61">
        <v>43747</v>
      </c>
      <c r="BE788" s="61">
        <v>43913</v>
      </c>
      <c r="BF788" s="70"/>
      <c r="BG788" s="61"/>
      <c r="BH788" s="11"/>
    </row>
    <row r="789" spans="1:60" x14ac:dyDescent="0.3">
      <c r="A789" s="11"/>
      <c r="B789" s="56" t="s">
        <v>2599</v>
      </c>
      <c r="C789" s="56" t="s">
        <v>2482</v>
      </c>
      <c r="D789" s="56" t="s">
        <v>2479</v>
      </c>
      <c r="E789" s="57" t="s">
        <v>41</v>
      </c>
      <c r="F789" s="57" t="s">
        <v>2104</v>
      </c>
      <c r="G789" s="58" t="s">
        <v>200</v>
      </c>
      <c r="H789" s="59" t="s">
        <v>142</v>
      </c>
      <c r="I789" s="60" t="s">
        <v>29</v>
      </c>
      <c r="J789" s="60" t="s">
        <v>2483</v>
      </c>
      <c r="K789" s="11"/>
      <c r="L789" s="61">
        <v>44021</v>
      </c>
      <c r="M789" s="62">
        <v>2054.4662999995098</v>
      </c>
      <c r="N789" s="63">
        <v>2054.4662999995098</v>
      </c>
      <c r="O789" s="63">
        <v>2110.25299999863</v>
      </c>
      <c r="P789" s="64">
        <f t="shared" si="12"/>
        <v>0.97356397550475871</v>
      </c>
      <c r="Q789" s="61">
        <v>43747</v>
      </c>
      <c r="R789" s="65">
        <v>245666.446</v>
      </c>
      <c r="S789" s="65">
        <v>558540.15264550794</v>
      </c>
      <c r="T789" s="11"/>
      <c r="U789" s="66">
        <v>-2.29967747691262E-3</v>
      </c>
      <c r="V789" s="67">
        <v>3.4322430062275102</v>
      </c>
      <c r="W789" s="66">
        <v>1.56076416660653E-2</v>
      </c>
      <c r="X789" s="67">
        <v>3.83914271524191</v>
      </c>
      <c r="Y789" s="66">
        <v>-3.6868313991362798E-3</v>
      </c>
      <c r="Z789" s="67">
        <v>17.3152544723125</v>
      </c>
      <c r="AA789" s="66">
        <v>-2.2070308923503E-3</v>
      </c>
      <c r="AB789" s="67">
        <v>20.004485062061601</v>
      </c>
      <c r="AC789" s="66">
        <v>5.89650919282576E-2</v>
      </c>
      <c r="AD789" s="67">
        <v>30.182474453060401</v>
      </c>
      <c r="AE789" s="66">
        <v>9.5168593428825304E-2</v>
      </c>
      <c r="AF789" s="68">
        <v>26.464546954608501</v>
      </c>
      <c r="AG789" s="66">
        <v>2.4527681835024898E-3</v>
      </c>
      <c r="AH789" s="67">
        <v>-1.59622891751496</v>
      </c>
      <c r="AI789" s="66">
        <v>-3.3347718790537298E-3</v>
      </c>
      <c r="AJ789" s="67">
        <v>13.3572652930598</v>
      </c>
      <c r="AK789" s="66">
        <v>1.0544663000001999</v>
      </c>
      <c r="AL789" s="66">
        <v>4.6251805979409297E-2</v>
      </c>
      <c r="AM789" s="67">
        <v>-13.248285015230101</v>
      </c>
      <c r="AN789" s="11"/>
      <c r="AO789" s="69">
        <v>1.43880664163589E-2</v>
      </c>
      <c r="AP789" s="69">
        <v>-1.41985761792967E-2</v>
      </c>
      <c r="AQ789" s="69">
        <v>1.8299923776794499E-2</v>
      </c>
      <c r="AR789" s="69">
        <v>-2.00571716650302E-2</v>
      </c>
      <c r="AS789" s="70">
        <v>8</v>
      </c>
      <c r="AT789" s="70">
        <v>4</v>
      </c>
      <c r="AU789" s="70">
        <v>7</v>
      </c>
      <c r="AV789" s="71">
        <v>5</v>
      </c>
      <c r="AW789" s="11"/>
      <c r="AX789" s="72">
        <v>3.4720514430846401E-2</v>
      </c>
      <c r="AY789" s="73">
        <v>-0.853228043978561</v>
      </c>
      <c r="AZ789" s="73">
        <v>0.52252482088169905</v>
      </c>
      <c r="BA789" s="73">
        <v>-1.1331349146057601</v>
      </c>
      <c r="BB789" s="64">
        <v>3.58478143894899E-3</v>
      </c>
      <c r="BC789" s="74">
        <v>-5.6258183259851604</v>
      </c>
      <c r="BD789" s="61">
        <v>43747</v>
      </c>
      <c r="BE789" s="61">
        <v>43913</v>
      </c>
      <c r="BF789" s="70"/>
      <c r="BG789" s="61"/>
      <c r="BH789" s="11"/>
    </row>
    <row r="790" spans="1:60" x14ac:dyDescent="0.3">
      <c r="A790" s="11"/>
      <c r="B790" s="56" t="s">
        <v>2603</v>
      </c>
      <c r="C790" s="56" t="s">
        <v>2485</v>
      </c>
      <c r="D790" s="56" t="s">
        <v>2479</v>
      </c>
      <c r="E790" s="57" t="s">
        <v>2279</v>
      </c>
      <c r="F790" s="57" t="s">
        <v>2104</v>
      </c>
      <c r="G790" s="58" t="s">
        <v>200</v>
      </c>
      <c r="H790" s="59" t="s">
        <v>142</v>
      </c>
      <c r="I790" s="60" t="s">
        <v>29</v>
      </c>
      <c r="J790" s="60" t="s">
        <v>2486</v>
      </c>
      <c r="K790" s="11"/>
      <c r="L790" s="61">
        <v>44021</v>
      </c>
      <c r="M790" s="62">
        <v>2100.7800000011898</v>
      </c>
      <c r="N790" s="63">
        <v>2100.7800000011898</v>
      </c>
      <c r="O790" s="63">
        <v>2155.0619000010201</v>
      </c>
      <c r="P790" s="64">
        <f t="shared" si="12"/>
        <v>0.97481190679497209</v>
      </c>
      <c r="Q790" s="61">
        <v>43747</v>
      </c>
      <c r="R790" s="65">
        <v>3333418.8569999998</v>
      </c>
      <c r="S790" s="65">
        <v>4212331.0153046902</v>
      </c>
      <c r="T790" s="11"/>
      <c r="U790" s="66">
        <v>-2.2950092798055301E-3</v>
      </c>
      <c r="V790" s="67">
        <v>3.43270982593822</v>
      </c>
      <c r="W790" s="66">
        <v>1.5750127346109401E-2</v>
      </c>
      <c r="X790" s="67">
        <v>3.8533912832463102</v>
      </c>
      <c r="Y790" s="66">
        <v>-2.8391444793669498E-3</v>
      </c>
      <c r="Z790" s="67">
        <v>17.400023164285798</v>
      </c>
      <c r="AA790" s="66">
        <v>-4.9728207523003199E-4</v>
      </c>
      <c r="AB790" s="67">
        <v>20.175459943770001</v>
      </c>
      <c r="AC790" s="66">
        <v>6.2595288260126794E-2</v>
      </c>
      <c r="AD790" s="67">
        <v>30.5454940862546</v>
      </c>
      <c r="AE790" s="66">
        <v>0.10081422671472</v>
      </c>
      <c r="AF790" s="68">
        <v>27.0291102831834</v>
      </c>
      <c r="AG790" s="66">
        <v>2.4949515682237701E-3</v>
      </c>
      <c r="AH790" s="67">
        <v>-1.59201057904284</v>
      </c>
      <c r="AI790" s="66">
        <v>-2.44490696968569E-3</v>
      </c>
      <c r="AJ790" s="67">
        <v>13.4462517840002</v>
      </c>
      <c r="AK790" s="66">
        <v>0.90546938775689301</v>
      </c>
      <c r="AL790" s="66">
        <v>4.8990162462359897E-2</v>
      </c>
      <c r="AM790" s="67">
        <v>75.325677417102298</v>
      </c>
      <c r="AN790" s="11"/>
      <c r="AO790" s="69">
        <v>1.4392775297892501E-2</v>
      </c>
      <c r="AP790" s="69">
        <v>-1.41939660425123E-2</v>
      </c>
      <c r="AQ790" s="69">
        <v>1.8442684771798699E-2</v>
      </c>
      <c r="AR790" s="69">
        <v>-1.9915189925995901E-2</v>
      </c>
      <c r="AS790" s="70">
        <v>8</v>
      </c>
      <c r="AT790" s="70">
        <v>4</v>
      </c>
      <c r="AU790" s="70">
        <v>7</v>
      </c>
      <c r="AV790" s="71">
        <v>5</v>
      </c>
      <c r="AW790" s="11"/>
      <c r="AX790" s="72">
        <v>3.47224881457441E-2</v>
      </c>
      <c r="AY790" s="73">
        <v>-0.80822470341899999</v>
      </c>
      <c r="AZ790" s="73">
        <v>0.52821349378882598</v>
      </c>
      <c r="BA790" s="73">
        <v>-1.0748884400218199</v>
      </c>
      <c r="BB790" s="64">
        <v>3.5850042854508502E-3</v>
      </c>
      <c r="BC790" s="74">
        <v>-5.5525365652356404</v>
      </c>
      <c r="BD790" s="61">
        <v>43747</v>
      </c>
      <c r="BE790" s="61">
        <v>43913</v>
      </c>
      <c r="BF790" s="70"/>
      <c r="BG790" s="61"/>
      <c r="BH790" s="11"/>
    </row>
    <row r="791" spans="1:60" x14ac:dyDescent="0.3">
      <c r="A791" s="11"/>
      <c r="B791" s="56" t="s">
        <v>8960</v>
      </c>
      <c r="C791" s="56" t="s">
        <v>2488</v>
      </c>
      <c r="D791" s="56" t="s">
        <v>2479</v>
      </c>
      <c r="E791" s="57" t="s">
        <v>0</v>
      </c>
      <c r="F791" s="57" t="s">
        <v>2104</v>
      </c>
      <c r="G791" s="58" t="s">
        <v>200</v>
      </c>
      <c r="H791" s="59" t="s">
        <v>142</v>
      </c>
      <c r="I791" s="60" t="s">
        <v>29</v>
      </c>
      <c r="J791" s="60" t="s">
        <v>2489</v>
      </c>
      <c r="K791" s="11"/>
      <c r="L791" s="61">
        <v>44021</v>
      </c>
      <c r="M791" s="62">
        <v>1000</v>
      </c>
      <c r="N791" s="63">
        <v>1000</v>
      </c>
      <c r="O791" s="63">
        <v>1000</v>
      </c>
      <c r="P791" s="64">
        <f t="shared" si="12"/>
        <v>1</v>
      </c>
      <c r="Q791" s="61">
        <v>44021</v>
      </c>
      <c r="R791" s="65">
        <v>0</v>
      </c>
      <c r="S791" s="65">
        <v>0</v>
      </c>
      <c r="T791" s="11"/>
      <c r="U791" s="66">
        <v>0</v>
      </c>
      <c r="V791" s="67">
        <v>3.66221075391877</v>
      </c>
      <c r="W791" s="66">
        <v>0</v>
      </c>
      <c r="X791" s="67">
        <v>2.27837854863537</v>
      </c>
      <c r="Y791" s="66">
        <v>0</v>
      </c>
      <c r="Z791" s="67">
        <v>17.6839376122225</v>
      </c>
      <c r="AA791" s="66">
        <v>0</v>
      </c>
      <c r="AB791" s="67">
        <v>20.225188151293001</v>
      </c>
      <c r="AC791" s="66">
        <v>0</v>
      </c>
      <c r="AD791" s="67">
        <v>24.2859652602347</v>
      </c>
      <c r="AE791" s="66">
        <v>0</v>
      </c>
      <c r="AF791" s="68">
        <v>16.947687611711402</v>
      </c>
      <c r="AG791" s="66">
        <v>0</v>
      </c>
      <c r="AH791" s="67">
        <v>-1.84150573586521</v>
      </c>
      <c r="AI791" s="66">
        <v>0</v>
      </c>
      <c r="AJ791" s="67">
        <v>13.6907424809615</v>
      </c>
      <c r="AK791" s="66">
        <v>0</v>
      </c>
      <c r="AL791" s="66">
        <v>0</v>
      </c>
      <c r="AM791" s="67">
        <v>-5.3759816972160497</v>
      </c>
      <c r="AN791" s="11"/>
      <c r="AO791" s="69">
        <v>0</v>
      </c>
      <c r="AP791" s="69">
        <v>0</v>
      </c>
      <c r="AQ791" s="69">
        <v>0</v>
      </c>
      <c r="AR791" s="69">
        <v>0</v>
      </c>
      <c r="AS791" s="70">
        <v>0</v>
      </c>
      <c r="AT791" s="70">
        <v>0</v>
      </c>
      <c r="AU791" s="70">
        <v>7</v>
      </c>
      <c r="AV791" s="71">
        <v>5</v>
      </c>
      <c r="AW791" s="11"/>
      <c r="AX791" s="72">
        <v>0</v>
      </c>
      <c r="AY791" s="73">
        <v>-115.357016523136</v>
      </c>
      <c r="AZ791" s="73">
        <v>0.52607977638217596</v>
      </c>
      <c r="BA791" s="73">
        <v>-15.9646500268718</v>
      </c>
      <c r="BB791" s="64">
        <v>0</v>
      </c>
      <c r="BC791" s="74">
        <v>0</v>
      </c>
      <c r="BD791" s="61">
        <v>43656</v>
      </c>
      <c r="BE791" s="61"/>
      <c r="BF791" s="70"/>
      <c r="BG791" s="61"/>
      <c r="BH791" s="11"/>
    </row>
    <row r="792" spans="1:60" x14ac:dyDescent="0.3">
      <c r="A792" s="11"/>
      <c r="B792" s="56" t="s">
        <v>2610</v>
      </c>
      <c r="C792" s="56" t="s">
        <v>2491</v>
      </c>
      <c r="D792" s="56" t="s">
        <v>2479</v>
      </c>
      <c r="E792" s="57" t="s">
        <v>2314</v>
      </c>
      <c r="F792" s="57" t="s">
        <v>2104</v>
      </c>
      <c r="G792" s="58" t="s">
        <v>200</v>
      </c>
      <c r="H792" s="59" t="s">
        <v>142</v>
      </c>
      <c r="I792" s="60" t="s">
        <v>29</v>
      </c>
      <c r="J792" s="60" t="s">
        <v>2492</v>
      </c>
      <c r="K792" s="11"/>
      <c r="L792" s="61">
        <v>44021</v>
      </c>
      <c r="M792" s="62">
        <v>1000</v>
      </c>
      <c r="N792" s="63">
        <v>1000</v>
      </c>
      <c r="O792" s="63">
        <v>1000</v>
      </c>
      <c r="P792" s="64">
        <f t="shared" si="12"/>
        <v>1</v>
      </c>
      <c r="Q792" s="61">
        <v>44021</v>
      </c>
      <c r="R792" s="65">
        <v>0</v>
      </c>
      <c r="S792" s="65">
        <v>0</v>
      </c>
      <c r="T792" s="11"/>
      <c r="U792" s="66">
        <v>0</v>
      </c>
      <c r="V792" s="67">
        <v>3.66221075391877</v>
      </c>
      <c r="W792" s="66">
        <v>0</v>
      </c>
      <c r="X792" s="67">
        <v>2.27837854863537</v>
      </c>
      <c r="Y792" s="66">
        <v>0</v>
      </c>
      <c r="Z792" s="67">
        <v>17.6839376122225</v>
      </c>
      <c r="AA792" s="66">
        <v>0</v>
      </c>
      <c r="AB792" s="67">
        <v>20.225188151293001</v>
      </c>
      <c r="AC792" s="66">
        <v>0</v>
      </c>
      <c r="AD792" s="67">
        <v>24.2859652602347</v>
      </c>
      <c r="AE792" s="66">
        <v>0</v>
      </c>
      <c r="AF792" s="68">
        <v>16.947687611711402</v>
      </c>
      <c r="AG792" s="66">
        <v>0</v>
      </c>
      <c r="AH792" s="67">
        <v>-1.84150573586521</v>
      </c>
      <c r="AI792" s="66">
        <v>0</v>
      </c>
      <c r="AJ792" s="67">
        <v>13.6907424809615</v>
      </c>
      <c r="AK792" s="66">
        <v>0</v>
      </c>
      <c r="AL792" s="66">
        <v>0</v>
      </c>
      <c r="AM792" s="67">
        <v>-5.3759816972160497</v>
      </c>
      <c r="AN792" s="11"/>
      <c r="AO792" s="69">
        <v>0</v>
      </c>
      <c r="AP792" s="69">
        <v>0</v>
      </c>
      <c r="AQ792" s="69">
        <v>0</v>
      </c>
      <c r="AR792" s="69">
        <v>0</v>
      </c>
      <c r="AS792" s="70">
        <v>0</v>
      </c>
      <c r="AT792" s="70">
        <v>0</v>
      </c>
      <c r="AU792" s="70">
        <v>7</v>
      </c>
      <c r="AV792" s="71">
        <v>5</v>
      </c>
      <c r="AW792" s="11"/>
      <c r="AX792" s="72">
        <v>0</v>
      </c>
      <c r="AY792" s="73">
        <v>-115.357016523136</v>
      </c>
      <c r="AZ792" s="73">
        <v>0.52607977638217596</v>
      </c>
      <c r="BA792" s="73">
        <v>-15.9646500268718</v>
      </c>
      <c r="BB792" s="64">
        <v>0</v>
      </c>
      <c r="BC792" s="74">
        <v>0</v>
      </c>
      <c r="BD792" s="61">
        <v>43656</v>
      </c>
      <c r="BE792" s="61"/>
      <c r="BF792" s="70"/>
      <c r="BG792" s="61"/>
      <c r="BH792" s="11"/>
    </row>
    <row r="793" spans="1:60" x14ac:dyDescent="0.3">
      <c r="A793" s="11"/>
      <c r="B793" s="56" t="s">
        <v>2612</v>
      </c>
      <c r="C793" s="56" t="s">
        <v>2494</v>
      </c>
      <c r="D793" s="56" t="s">
        <v>2479</v>
      </c>
      <c r="E793" s="57" t="s">
        <v>56</v>
      </c>
      <c r="F793" s="57" t="s">
        <v>2104</v>
      </c>
      <c r="G793" s="58" t="s">
        <v>200</v>
      </c>
      <c r="H793" s="59" t="s">
        <v>142</v>
      </c>
      <c r="I793" s="60" t="s">
        <v>29</v>
      </c>
      <c r="J793" s="60" t="s">
        <v>2495</v>
      </c>
      <c r="K793" s="11"/>
      <c r="L793" s="61">
        <v>44021</v>
      </c>
      <c r="M793" s="62">
        <v>2210.7932999990899</v>
      </c>
      <c r="N793" s="63">
        <v>2210.7932999990899</v>
      </c>
      <c r="O793" s="63">
        <v>2262.74010000005</v>
      </c>
      <c r="P793" s="64">
        <f t="shared" si="12"/>
        <v>0.97704252468016151</v>
      </c>
      <c r="Q793" s="61">
        <v>43747</v>
      </c>
      <c r="R793" s="65">
        <v>7826671.9900000002</v>
      </c>
      <c r="S793" s="65">
        <v>2132287.3448710898</v>
      </c>
      <c r="T793" s="11"/>
      <c r="U793" s="66">
        <v>-2.2866965036882898E-3</v>
      </c>
      <c r="V793" s="67">
        <v>3.4335411035499401</v>
      </c>
      <c r="W793" s="66">
        <v>1.6004135719413198E-2</v>
      </c>
      <c r="X793" s="67">
        <v>3.8787921205766902</v>
      </c>
      <c r="Y793" s="66">
        <v>-1.3259078523333301E-3</v>
      </c>
      <c r="Z793" s="67">
        <v>17.5513468269783</v>
      </c>
      <c r="AA793" s="66">
        <v>2.5602367841202102E-3</v>
      </c>
      <c r="AB793" s="67">
        <v>20.481211829697699</v>
      </c>
      <c r="AC793" s="66">
        <v>6.9101405648325495E-2</v>
      </c>
      <c r="AD793" s="67">
        <v>31.1961058250745</v>
      </c>
      <c r="AE793" s="66">
        <v>0.110956487287767</v>
      </c>
      <c r="AF793" s="68">
        <v>28.043336340488199</v>
      </c>
      <c r="AG793" s="66">
        <v>2.5701936174300499E-3</v>
      </c>
      <c r="AH793" s="67">
        <v>-1.5844863741222099</v>
      </c>
      <c r="AI793" s="66">
        <v>-8.5601789032807595E-4</v>
      </c>
      <c r="AJ793" s="67">
        <v>13.6051406919287</v>
      </c>
      <c r="AK793" s="66">
        <v>1.2107933000009501</v>
      </c>
      <c r="AL793" s="66">
        <v>5.1081071458611398E-2</v>
      </c>
      <c r="AM793" s="67">
        <v>2.3844149848446299</v>
      </c>
      <c r="AN793" s="11"/>
      <c r="AO793" s="69">
        <v>1.44012578257389E-2</v>
      </c>
      <c r="AP793" s="69">
        <v>-1.4185710989295299E-2</v>
      </c>
      <c r="AQ793" s="69">
        <v>1.8697238832828599E-2</v>
      </c>
      <c r="AR793" s="69">
        <v>-1.9662065863485598E-2</v>
      </c>
      <c r="AS793" s="70">
        <v>8</v>
      </c>
      <c r="AT793" s="70">
        <v>4</v>
      </c>
      <c r="AU793" s="70">
        <v>7</v>
      </c>
      <c r="AV793" s="71">
        <v>5</v>
      </c>
      <c r="AW793" s="11"/>
      <c r="AX793" s="72">
        <v>3.4726278868547497E-2</v>
      </c>
      <c r="AY793" s="73">
        <v>-0.72775574951629096</v>
      </c>
      <c r="AZ793" s="73">
        <v>0.53838514038034202</v>
      </c>
      <c r="BA793" s="73">
        <v>-0.97031377674648001</v>
      </c>
      <c r="BB793" s="64">
        <v>3.5854298312187902E-3</v>
      </c>
      <c r="BC793" s="74">
        <v>-5.4215550429944397</v>
      </c>
      <c r="BD793" s="61">
        <v>43747</v>
      </c>
      <c r="BE793" s="61">
        <v>43913</v>
      </c>
      <c r="BF793" s="70"/>
      <c r="BG793" s="61"/>
      <c r="BH793" s="11"/>
    </row>
    <row r="794" spans="1:60" x14ac:dyDescent="0.3">
      <c r="A794" s="11"/>
      <c r="B794" s="56" t="s">
        <v>2615</v>
      </c>
      <c r="C794" s="56" t="s">
        <v>2497</v>
      </c>
      <c r="D794" s="56" t="s">
        <v>2479</v>
      </c>
      <c r="E794" s="57" t="s">
        <v>2294</v>
      </c>
      <c r="F794" s="57" t="s">
        <v>2104</v>
      </c>
      <c r="G794" s="58" t="s">
        <v>200</v>
      </c>
      <c r="H794" s="59" t="s">
        <v>142</v>
      </c>
      <c r="I794" s="60" t="s">
        <v>29</v>
      </c>
      <c r="J794" s="60" t="s">
        <v>2498</v>
      </c>
      <c r="K794" s="11"/>
      <c r="L794" s="61">
        <v>44021</v>
      </c>
      <c r="M794" s="62">
        <v>2096.7215999998198</v>
      </c>
      <c r="N794" s="63">
        <v>2096.7215999998198</v>
      </c>
      <c r="O794" s="63">
        <v>2144.4380999989799</v>
      </c>
      <c r="P794" s="64">
        <f t="shared" si="12"/>
        <v>0.97774871655228346</v>
      </c>
      <c r="Q794" s="61">
        <v>43747</v>
      </c>
      <c r="R794" s="65">
        <v>2914.8240000000001</v>
      </c>
      <c r="S794" s="65">
        <v>4307.76782442474</v>
      </c>
      <c r="T794" s="11"/>
      <c r="U794" s="66">
        <v>-2.2842017488073898E-3</v>
      </c>
      <c r="V794" s="67">
        <v>3.4337905790380301</v>
      </c>
      <c r="W794" s="66">
        <v>1.60799895365926E-2</v>
      </c>
      <c r="X794" s="67">
        <v>3.8863775022946401</v>
      </c>
      <c r="Y794" s="66">
        <v>-8.4498660726239905E-4</v>
      </c>
      <c r="Z794" s="67">
        <v>17.5994389514963</v>
      </c>
      <c r="AA794" s="66">
        <v>3.52683376331697E-3</v>
      </c>
      <c r="AB794" s="67">
        <v>20.5778715276392</v>
      </c>
      <c r="AC794" s="66">
        <v>7.1151639884192305E-2</v>
      </c>
      <c r="AD794" s="67">
        <v>31.401129248668401</v>
      </c>
      <c r="AE794" s="66">
        <v>0.11415138348646001</v>
      </c>
      <c r="AF794" s="68">
        <v>28.362825960357402</v>
      </c>
      <c r="AG794" s="66">
        <v>2.5925982772605498E-3</v>
      </c>
      <c r="AH794" s="67">
        <v>-1.58224590813916</v>
      </c>
      <c r="AI794" s="66">
        <v>-3.5032909363508197E-4</v>
      </c>
      <c r="AJ794" s="67">
        <v>13.655709571598001</v>
      </c>
      <c r="AK794" s="66">
        <v>0.88264593116589796</v>
      </c>
      <c r="AL794" s="66">
        <v>4.8052868563900099E-2</v>
      </c>
      <c r="AM794" s="67">
        <v>73.043331758002793</v>
      </c>
      <c r="AN794" s="11"/>
      <c r="AO794" s="69">
        <v>1.44037807804125E-2</v>
      </c>
      <c r="AP794" s="69">
        <v>-1.41831148939673E-2</v>
      </c>
      <c r="AQ794" s="69">
        <v>1.8780290583890701E-2</v>
      </c>
      <c r="AR794" s="69">
        <v>-1.95806530427944E-2</v>
      </c>
      <c r="AS794" s="70">
        <v>8</v>
      </c>
      <c r="AT794" s="70">
        <v>4</v>
      </c>
      <c r="AU794" s="70">
        <v>7</v>
      </c>
      <c r="AV794" s="71">
        <v>5</v>
      </c>
      <c r="AW794" s="11"/>
      <c r="AX794" s="72">
        <v>3.4727452309671197E-2</v>
      </c>
      <c r="AY794" s="73">
        <v>-0.70228429103281098</v>
      </c>
      <c r="AZ794" s="73">
        <v>0.54160306352423504</v>
      </c>
      <c r="BA794" s="73">
        <v>-0.93709467669850699</v>
      </c>
      <c r="BB794" s="64">
        <v>3.5855616079425098E-3</v>
      </c>
      <c r="BC794" s="74">
        <v>-5.3799407872065803</v>
      </c>
      <c r="BD794" s="61">
        <v>43747</v>
      </c>
      <c r="BE794" s="61">
        <v>43913</v>
      </c>
      <c r="BF794" s="70"/>
      <c r="BG794" s="61"/>
      <c r="BH794" s="11"/>
    </row>
    <row r="795" spans="1:60" x14ac:dyDescent="0.3">
      <c r="A795" s="11"/>
      <c r="B795" s="56" t="s">
        <v>2620</v>
      </c>
      <c r="C795" s="56" t="s">
        <v>2500</v>
      </c>
      <c r="D795" s="56" t="s">
        <v>2501</v>
      </c>
      <c r="E795" s="57" t="s">
        <v>41</v>
      </c>
      <c r="F795" s="57" t="s">
        <v>2104</v>
      </c>
      <c r="G795" s="58" t="s">
        <v>27</v>
      </c>
      <c r="H795" s="59" t="s">
        <v>544</v>
      </c>
      <c r="I795" s="60" t="s">
        <v>29</v>
      </c>
      <c r="J795" s="60" t="s">
        <v>2502</v>
      </c>
      <c r="K795" s="11"/>
      <c r="L795" s="61">
        <v>44021</v>
      </c>
      <c r="M795" s="62">
        <v>842.19110000040405</v>
      </c>
      <c r="N795" s="63">
        <v>842.19110000040405</v>
      </c>
      <c r="O795" s="63">
        <v>1184.13150000013</v>
      </c>
      <c r="P795" s="64">
        <f t="shared" si="12"/>
        <v>0.71123105837511424</v>
      </c>
      <c r="Q795" s="61">
        <v>43756</v>
      </c>
      <c r="R795" s="65">
        <v>11935932.84</v>
      </c>
      <c r="S795" s="65">
        <v>16194019.991281301</v>
      </c>
      <c r="T795" s="11"/>
      <c r="U795" s="66">
        <v>-4.2056572263390997E-2</v>
      </c>
      <c r="V795" s="67">
        <v>-0.54344647242032795</v>
      </c>
      <c r="W795" s="66">
        <v>1.39384907743079E-2</v>
      </c>
      <c r="X795" s="67">
        <v>3.6722276260661602</v>
      </c>
      <c r="Y795" s="66">
        <v>-0.17252187480509701</v>
      </c>
      <c r="Z795" s="67">
        <v>0.431750131712761</v>
      </c>
      <c r="AA795" s="66">
        <v>-0.27001009965810202</v>
      </c>
      <c r="AB795" s="67">
        <v>-6.7758218145172604</v>
      </c>
      <c r="AC795" s="66">
        <v>-0.292576536223351</v>
      </c>
      <c r="AD795" s="67">
        <v>-4.97168836210039</v>
      </c>
      <c r="AE795" s="66">
        <v>-0.21302054540865401</v>
      </c>
      <c r="AF795" s="68">
        <v>-4.35436692915391</v>
      </c>
      <c r="AG795" s="66">
        <v>2.4510162307706199E-2</v>
      </c>
      <c r="AH795" s="67">
        <v>0.60951049490540798</v>
      </c>
      <c r="AI795" s="66">
        <v>-0.11710857655998599</v>
      </c>
      <c r="AJ795" s="67">
        <v>1.9798848249629399</v>
      </c>
      <c r="AK795" s="66">
        <v>-0.15780889999950901</v>
      </c>
      <c r="AL795" s="66">
        <v>-1.8968489208418801E-2</v>
      </c>
      <c r="AM795" s="67">
        <v>-9.7997320086578803</v>
      </c>
      <c r="AN795" s="11"/>
      <c r="AO795" s="69">
        <v>0.115928542276379</v>
      </c>
      <c r="AP795" s="69">
        <v>-0.12948941776179701</v>
      </c>
      <c r="AQ795" s="69">
        <v>0.19224421953928</v>
      </c>
      <c r="AR795" s="69">
        <v>-0.20653754277474901</v>
      </c>
      <c r="AS795" s="70">
        <v>5</v>
      </c>
      <c r="AT795" s="70">
        <v>7</v>
      </c>
      <c r="AU795" s="70">
        <v>6</v>
      </c>
      <c r="AV795" s="71">
        <v>6</v>
      </c>
      <c r="AW795" s="11"/>
      <c r="AX795" s="72">
        <v>0.35237155763432398</v>
      </c>
      <c r="AY795" s="73">
        <v>-0.55098876423471699</v>
      </c>
      <c r="AZ795" s="73">
        <v>-0.57624563364606696</v>
      </c>
      <c r="BA795" s="73">
        <v>-0.751951742009624</v>
      </c>
      <c r="BB795" s="64">
        <v>3.6026065303922203E-2</v>
      </c>
      <c r="BC795" s="74">
        <v>-51.196324056945699</v>
      </c>
      <c r="BD795" s="61">
        <v>43756</v>
      </c>
      <c r="BE795" s="61">
        <v>43914</v>
      </c>
      <c r="BF795" s="70"/>
      <c r="BG795" s="61"/>
      <c r="BH795" s="11"/>
    </row>
    <row r="796" spans="1:60" x14ac:dyDescent="0.3">
      <c r="A796" s="11"/>
      <c r="B796" s="56" t="s">
        <v>8961</v>
      </c>
      <c r="C796" s="56" t="s">
        <v>2504</v>
      </c>
      <c r="D796" s="56" t="s">
        <v>2501</v>
      </c>
      <c r="E796" s="57" t="s">
        <v>2279</v>
      </c>
      <c r="F796" s="57" t="s">
        <v>2104</v>
      </c>
      <c r="G796" s="58" t="s">
        <v>27</v>
      </c>
      <c r="H796" s="59" t="s">
        <v>544</v>
      </c>
      <c r="I796" s="60" t="s">
        <v>29</v>
      </c>
      <c r="J796" s="60" t="s">
        <v>2505</v>
      </c>
      <c r="K796" s="11"/>
      <c r="L796" s="61">
        <v>44021</v>
      </c>
      <c r="M796" s="62">
        <v>1094.8328000009101</v>
      </c>
      <c r="N796" s="63">
        <v>1094.8328000009101</v>
      </c>
      <c r="O796" s="63">
        <v>1528.5129000004399</v>
      </c>
      <c r="P796" s="64">
        <f t="shared" si="12"/>
        <v>0.71627318290908437</v>
      </c>
      <c r="Q796" s="61">
        <v>43756</v>
      </c>
      <c r="R796" s="65">
        <v>1416011.6140000001</v>
      </c>
      <c r="S796" s="65">
        <v>1508635.02050391</v>
      </c>
      <c r="T796" s="11"/>
      <c r="U796" s="66">
        <v>-4.2030987460748299E-2</v>
      </c>
      <c r="V796" s="67">
        <v>-0.54088799215605798</v>
      </c>
      <c r="W796" s="66">
        <v>1.47490110030049E-2</v>
      </c>
      <c r="X796" s="67">
        <v>3.7532796489358602</v>
      </c>
      <c r="Y796" s="66">
        <v>-0.16850070008425999</v>
      </c>
      <c r="Z796" s="67">
        <v>0.83386760379653402</v>
      </c>
      <c r="AA796" s="66">
        <v>-0.26284895629680199</v>
      </c>
      <c r="AB796" s="67">
        <v>-6.0597074783872804</v>
      </c>
      <c r="AC796" s="66">
        <v>-0.27863696779881097</v>
      </c>
      <c r="AD796" s="67">
        <v>-3.5777315196464801</v>
      </c>
      <c r="AE796" s="66">
        <v>-0.189607388829172</v>
      </c>
      <c r="AF796" s="68">
        <v>-2.0130512712057702</v>
      </c>
      <c r="AG796" s="66">
        <v>2.4755988930337501E-2</v>
      </c>
      <c r="AH796" s="67">
        <v>0.63409315716853598</v>
      </c>
      <c r="AI796" s="66">
        <v>-0.112605367862707</v>
      </c>
      <c r="AJ796" s="67">
        <v>2.4302056946908102</v>
      </c>
      <c r="AK796" s="66">
        <v>9.4832800001313403E-2</v>
      </c>
      <c r="AL796" s="66">
        <v>1.01536880956701E-2</v>
      </c>
      <c r="AM796" s="67">
        <v>15.464437991438899</v>
      </c>
      <c r="AN796" s="11"/>
      <c r="AO796" s="69">
        <v>0.115958372014575</v>
      </c>
      <c r="AP796" s="69">
        <v>-0.12941980271716599</v>
      </c>
      <c r="AQ796" s="69">
        <v>0.193197415701579</v>
      </c>
      <c r="AR796" s="69">
        <v>-0.205882495095429</v>
      </c>
      <c r="AS796" s="70">
        <v>5</v>
      </c>
      <c r="AT796" s="70">
        <v>7</v>
      </c>
      <c r="AU796" s="70">
        <v>6</v>
      </c>
      <c r="AV796" s="71">
        <v>6</v>
      </c>
      <c r="AW796" s="11"/>
      <c r="AX796" s="72">
        <v>0.35233905685308903</v>
      </c>
      <c r="AY796" s="73">
        <v>-0.52969024131743903</v>
      </c>
      <c r="AZ796" s="73">
        <v>-0.51453214191042196</v>
      </c>
      <c r="BA796" s="73">
        <v>-0.72362113849794696</v>
      </c>
      <c r="BB796" s="64">
        <v>3.6024270464076802E-2</v>
      </c>
      <c r="BC796" s="74">
        <v>-50.990227167901999</v>
      </c>
      <c r="BD796" s="61">
        <v>43756</v>
      </c>
      <c r="BE796" s="61">
        <v>43914</v>
      </c>
      <c r="BF796" s="70"/>
      <c r="BG796" s="61"/>
      <c r="BH796" s="11"/>
    </row>
    <row r="797" spans="1:60" x14ac:dyDescent="0.3">
      <c r="A797" s="11"/>
      <c r="B797" s="56" t="s">
        <v>8962</v>
      </c>
      <c r="C797" s="56" t="s">
        <v>2507</v>
      </c>
      <c r="D797" s="56" t="s">
        <v>2501</v>
      </c>
      <c r="E797" s="57" t="s">
        <v>48</v>
      </c>
      <c r="F797" s="57" t="s">
        <v>2104</v>
      </c>
      <c r="G797" s="58" t="s">
        <v>27</v>
      </c>
      <c r="H797" s="59" t="s">
        <v>544</v>
      </c>
      <c r="I797" s="60" t="s">
        <v>29</v>
      </c>
      <c r="J797" s="60" t="s">
        <v>2508</v>
      </c>
      <c r="K797" s="11"/>
      <c r="L797" s="61">
        <v>44021</v>
      </c>
      <c r="M797" s="62">
        <v>887.54989999998395</v>
      </c>
      <c r="N797" s="63">
        <v>887.54989999998395</v>
      </c>
      <c r="O797" s="63">
        <v>1232.2437999993599</v>
      </c>
      <c r="P797" s="64">
        <f t="shared" si="12"/>
        <v>0.72027134565452466</v>
      </c>
      <c r="Q797" s="61">
        <v>43756</v>
      </c>
      <c r="R797" s="65">
        <v>3272374.304</v>
      </c>
      <c r="S797" s="65">
        <v>4516977.0999453096</v>
      </c>
      <c r="T797" s="11"/>
      <c r="U797" s="66">
        <v>-4.2017605808723602E-2</v>
      </c>
      <c r="V797" s="67">
        <v>-0.539549826953589</v>
      </c>
      <c r="W797" s="66">
        <v>1.5175767086475399E-2</v>
      </c>
      <c r="X797" s="67">
        <v>3.7959552572829098</v>
      </c>
      <c r="Y797" s="66">
        <v>-0.16378319205425201</v>
      </c>
      <c r="Z797" s="67">
        <v>1.30561840679729</v>
      </c>
      <c r="AA797" s="66">
        <v>-0.25884707304881899</v>
      </c>
      <c r="AB797" s="67">
        <v>-5.6595191535889198</v>
      </c>
      <c r="AC797" s="66">
        <v>-0.27100546390749503</v>
      </c>
      <c r="AD797" s="67">
        <v>-2.81458113051485</v>
      </c>
      <c r="AE797" s="66">
        <v>-0.18806377224333101</v>
      </c>
      <c r="AF797" s="68">
        <v>-1.8586896126216701</v>
      </c>
      <c r="AG797" s="66">
        <v>2.4885121167244499E-2</v>
      </c>
      <c r="AH797" s="67">
        <v>0.64700638085923901</v>
      </c>
      <c r="AI797" s="66">
        <v>-0.110030540028674</v>
      </c>
      <c r="AJ797" s="67">
        <v>2.68768847809406</v>
      </c>
      <c r="AK797" s="66">
        <v>-0.11245010000042401</v>
      </c>
      <c r="AL797" s="66">
        <v>-3.4117143668481703E-2</v>
      </c>
      <c r="AM797" s="67">
        <v>0.113749722091598</v>
      </c>
      <c r="AN797" s="11"/>
      <c r="AO797" s="69">
        <v>0.115974028778583</v>
      </c>
      <c r="AP797" s="69">
        <v>-0.129383188244974</v>
      </c>
      <c r="AQ797" s="69">
        <v>0.193699223638687</v>
      </c>
      <c r="AR797" s="69">
        <v>-0.20553739601397</v>
      </c>
      <c r="AS797" s="70">
        <v>5</v>
      </c>
      <c r="AT797" s="70">
        <v>7</v>
      </c>
      <c r="AU797" s="70">
        <v>6</v>
      </c>
      <c r="AV797" s="71">
        <v>6</v>
      </c>
      <c r="AW797" s="11"/>
      <c r="AX797" s="72">
        <v>0.35172889292472997</v>
      </c>
      <c r="AY797" s="73">
        <v>-0.51855214428724095</v>
      </c>
      <c r="AZ797" s="73">
        <v>-0.48187715318817897</v>
      </c>
      <c r="BA797" s="73">
        <v>-0.70900363684177103</v>
      </c>
      <c r="BB797" s="64">
        <v>3.59633705944725E-2</v>
      </c>
      <c r="BC797" s="74">
        <v>-50.790492920321398</v>
      </c>
      <c r="BD797" s="61">
        <v>43756</v>
      </c>
      <c r="BE797" s="61">
        <v>43914</v>
      </c>
      <c r="BF797" s="70"/>
      <c r="BG797" s="61"/>
      <c r="BH797" s="11"/>
    </row>
    <row r="798" spans="1:60" x14ac:dyDescent="0.3">
      <c r="A798" s="11"/>
      <c r="B798" s="56" t="s">
        <v>2623</v>
      </c>
      <c r="C798" s="56" t="s">
        <v>2510</v>
      </c>
      <c r="D798" s="56" t="s">
        <v>2501</v>
      </c>
      <c r="E798" s="57" t="s">
        <v>2511</v>
      </c>
      <c r="F798" s="57" t="s">
        <v>2104</v>
      </c>
      <c r="G798" s="58" t="s">
        <v>27</v>
      </c>
      <c r="H798" s="59" t="s">
        <v>544</v>
      </c>
      <c r="I798" s="60" t="s">
        <v>29</v>
      </c>
      <c r="J798" s="60" t="s">
        <v>2512</v>
      </c>
      <c r="K798" s="11"/>
      <c r="L798" s="61">
        <v>44021</v>
      </c>
      <c r="M798" s="62">
        <v>772.16089999955102</v>
      </c>
      <c r="N798" s="63">
        <v>772.16089999955102</v>
      </c>
      <c r="O798" s="63">
        <v>1158.5245999991901</v>
      </c>
      <c r="P798" s="64">
        <f t="shared" si="12"/>
        <v>0.66650367199806615</v>
      </c>
      <c r="Q798" s="61">
        <v>43756</v>
      </c>
      <c r="R798" s="65">
        <v>0</v>
      </c>
      <c r="S798" s="65">
        <v>47157.558041992197</v>
      </c>
      <c r="T798" s="11"/>
      <c r="U798" s="66">
        <v>0</v>
      </c>
      <c r="V798" s="67">
        <v>3.66221075391877</v>
      </c>
      <c r="W798" s="66">
        <v>0</v>
      </c>
      <c r="X798" s="67">
        <v>2.27837854863537</v>
      </c>
      <c r="Y798" s="66">
        <v>-0.22696417805767899</v>
      </c>
      <c r="Z798" s="67">
        <v>-5.0124801935453398</v>
      </c>
      <c r="AA798" s="66">
        <v>-0.31377663604886002</v>
      </c>
      <c r="AB798" s="67">
        <v>-11.1524754535931</v>
      </c>
      <c r="AC798" s="66">
        <v>-0.32342014503316002</v>
      </c>
      <c r="AD798" s="67">
        <v>-8.0560492430813593</v>
      </c>
      <c r="AE798" s="66">
        <v>-0.240997247616178</v>
      </c>
      <c r="AF798" s="68">
        <v>-7.1520371499063904</v>
      </c>
      <c r="AG798" s="66">
        <v>0</v>
      </c>
      <c r="AH798" s="67">
        <v>-1.84150573586521</v>
      </c>
      <c r="AI798" s="66">
        <v>-0.17693692898581501</v>
      </c>
      <c r="AJ798" s="67">
        <v>-4.0029504176200099</v>
      </c>
      <c r="AK798" s="66">
        <v>-0.227839100000856</v>
      </c>
      <c r="AL798" s="66">
        <v>-7.3376407465766499E-2</v>
      </c>
      <c r="AM798" s="67">
        <v>-6.4584833385015399</v>
      </c>
      <c r="AN798" s="11"/>
      <c r="AO798" s="69">
        <v>0.115981383709441</v>
      </c>
      <c r="AP798" s="69">
        <v>-0.12936630204785601</v>
      </c>
      <c r="AQ798" s="69">
        <v>0.19393145797046599</v>
      </c>
      <c r="AR798" s="69">
        <v>-0.20537795768817901</v>
      </c>
      <c r="AS798" s="70">
        <v>3</v>
      </c>
      <c r="AT798" s="70">
        <v>7</v>
      </c>
      <c r="AU798" s="70">
        <v>5</v>
      </c>
      <c r="AV798" s="71">
        <v>7</v>
      </c>
      <c r="AW798" s="11"/>
      <c r="AX798" s="72">
        <v>0.32169938835664702</v>
      </c>
      <c r="AY798" s="73">
        <v>-0.918049731412793</v>
      </c>
      <c r="AZ798" s="73">
        <v>-0.815185819928956</v>
      </c>
      <c r="BA798" s="73">
        <v>-1.2232044944939799</v>
      </c>
      <c r="BB798" s="64">
        <v>3.2826272788079203E-2</v>
      </c>
      <c r="BC798" s="74">
        <v>-50.381631948053801</v>
      </c>
      <c r="BD798" s="61">
        <v>43756</v>
      </c>
      <c r="BE798" s="61">
        <v>43914</v>
      </c>
      <c r="BF798" s="70"/>
      <c r="BG798" s="61"/>
      <c r="BH798" s="11"/>
    </row>
    <row r="799" spans="1:60" x14ac:dyDescent="0.3">
      <c r="A799" s="11"/>
      <c r="B799" s="56" t="s">
        <v>2627</v>
      </c>
      <c r="C799" s="56" t="s">
        <v>2514</v>
      </c>
      <c r="D799" s="56" t="s">
        <v>2501</v>
      </c>
      <c r="E799" s="57" t="s">
        <v>52</v>
      </c>
      <c r="F799" s="57" t="s">
        <v>2104</v>
      </c>
      <c r="G799" s="58" t="s">
        <v>27</v>
      </c>
      <c r="H799" s="59" t="s">
        <v>544</v>
      </c>
      <c r="I799" s="60" t="s">
        <v>29</v>
      </c>
      <c r="J799" s="60" t="s">
        <v>2515</v>
      </c>
      <c r="K799" s="11"/>
      <c r="L799" s="61">
        <v>44021</v>
      </c>
      <c r="M799" s="62">
        <v>908.852300000377</v>
      </c>
      <c r="N799" s="63">
        <v>908.852300000377</v>
      </c>
      <c r="O799" s="63">
        <v>1255.22140000015</v>
      </c>
      <c r="P799" s="64">
        <f t="shared" si="12"/>
        <v>0.72405736549764721</v>
      </c>
      <c r="Q799" s="61">
        <v>43756</v>
      </c>
      <c r="R799" s="65">
        <v>3484358.3569999998</v>
      </c>
      <c r="S799" s="65">
        <v>10125708.733999999</v>
      </c>
      <c r="T799" s="11"/>
      <c r="U799" s="66">
        <v>-4.2002020449217498E-2</v>
      </c>
      <c r="V799" s="67">
        <v>-0.53799129100298204</v>
      </c>
      <c r="W799" s="66">
        <v>1.5670577800847199E-2</v>
      </c>
      <c r="X799" s="67">
        <v>3.8454363287200999</v>
      </c>
      <c r="Y799" s="66">
        <v>-0.161218964442087</v>
      </c>
      <c r="Z799" s="67">
        <v>1.56204116801382</v>
      </c>
      <c r="AA799" s="66">
        <v>-0.25435646781814297</v>
      </c>
      <c r="AB799" s="67">
        <v>-5.2104586305213196</v>
      </c>
      <c r="AC799" s="66">
        <v>-0.26221029336011298</v>
      </c>
      <c r="AD799" s="67">
        <v>-1.93506407577661</v>
      </c>
      <c r="AE799" s="66">
        <v>-0.17026159722619899</v>
      </c>
      <c r="AF799" s="68">
        <v>-7.8472110908478498E-2</v>
      </c>
      <c r="AG799" s="66">
        <v>2.50348782792571E-2</v>
      </c>
      <c r="AH799" s="67">
        <v>0.66198209206049796</v>
      </c>
      <c r="AI799" s="66">
        <v>-0.107194538954063</v>
      </c>
      <c r="AJ799" s="67">
        <v>2.9712885855551598</v>
      </c>
      <c r="AK799" s="66">
        <v>-9.11477000000014E-2</v>
      </c>
      <c r="AL799" s="66">
        <v>-2.7427823683865399E-2</v>
      </c>
      <c r="AM799" s="67">
        <v>2.2439897221338501</v>
      </c>
      <c r="AN799" s="11"/>
      <c r="AO799" s="69">
        <v>0.11599231150830699</v>
      </c>
      <c r="AP799" s="69">
        <v>-0.12934089280955999</v>
      </c>
      <c r="AQ799" s="69">
        <v>0.19428130511922101</v>
      </c>
      <c r="AR799" s="69">
        <v>-0.205137134670513</v>
      </c>
      <c r="AS799" s="70">
        <v>5</v>
      </c>
      <c r="AT799" s="70">
        <v>7</v>
      </c>
      <c r="AU799" s="70">
        <v>6</v>
      </c>
      <c r="AV799" s="71">
        <v>6</v>
      </c>
      <c r="AW799" s="11"/>
      <c r="AX799" s="72">
        <v>0.35150112419913099</v>
      </c>
      <c r="AY799" s="73">
        <v>-0.50600824211051099</v>
      </c>
      <c r="AZ799" s="73">
        <v>-0.44475318233026001</v>
      </c>
      <c r="BA799" s="73">
        <v>-0.69238558560209595</v>
      </c>
      <c r="BB799" s="64">
        <v>3.59414551165173E-2</v>
      </c>
      <c r="BC799" s="74">
        <v>-50.617787427734598</v>
      </c>
      <c r="BD799" s="61">
        <v>43756</v>
      </c>
      <c r="BE799" s="61">
        <v>43914</v>
      </c>
      <c r="BF799" s="70"/>
      <c r="BG799" s="61"/>
      <c r="BH799" s="11"/>
    </row>
    <row r="800" spans="1:60" x14ac:dyDescent="0.3">
      <c r="A800" s="11"/>
      <c r="B800" s="56" t="s">
        <v>2630</v>
      </c>
      <c r="C800" s="56" t="s">
        <v>2517</v>
      </c>
      <c r="D800" s="56" t="s">
        <v>2501</v>
      </c>
      <c r="E800" s="57" t="s">
        <v>2288</v>
      </c>
      <c r="F800" s="57" t="s">
        <v>2104</v>
      </c>
      <c r="G800" s="58" t="s">
        <v>27</v>
      </c>
      <c r="H800" s="59" t="s">
        <v>544</v>
      </c>
      <c r="I800" s="60" t="s">
        <v>29</v>
      </c>
      <c r="J800" s="60" t="s">
        <v>2518</v>
      </c>
      <c r="K800" s="11"/>
      <c r="L800" s="61">
        <v>44021</v>
      </c>
      <c r="M800" s="62">
        <v>904.558400000446</v>
      </c>
      <c r="N800" s="63">
        <v>904.558400000446</v>
      </c>
      <c r="O800" s="63">
        <v>1248.2305999994301</v>
      </c>
      <c r="P800" s="64">
        <f t="shared" si="12"/>
        <v>0.72467250842981978</v>
      </c>
      <c r="Q800" s="61">
        <v>43756</v>
      </c>
      <c r="R800" s="65">
        <v>201931.003</v>
      </c>
      <c r="S800" s="65">
        <v>214300.19637402301</v>
      </c>
      <c r="T800" s="11"/>
      <c r="U800" s="66">
        <v>-4.19983270730881E-2</v>
      </c>
      <c r="V800" s="67">
        <v>-0.53762195339004404</v>
      </c>
      <c r="W800" s="66">
        <v>1.57893672985665E-2</v>
      </c>
      <c r="X800" s="67">
        <v>3.8573152784920199</v>
      </c>
      <c r="Y800" s="66">
        <v>-0.160957635687664</v>
      </c>
      <c r="Z800" s="67">
        <v>1.58817404345609</v>
      </c>
      <c r="AA800" s="66">
        <v>-0.253299591863761</v>
      </c>
      <c r="AB800" s="67">
        <v>-5.1047710350831004</v>
      </c>
      <c r="AC800" s="66">
        <v>-0.26009623281162902</v>
      </c>
      <c r="AD800" s="67">
        <v>-1.7236580209282699</v>
      </c>
      <c r="AE800" s="66">
        <v>-0.16632298718934199</v>
      </c>
      <c r="AF800" s="68">
        <v>0.31538889277726401</v>
      </c>
      <c r="AG800" s="66">
        <v>2.5070971241802902E-2</v>
      </c>
      <c r="AH800" s="67">
        <v>0.66559138831507902</v>
      </c>
      <c r="AI800" s="66">
        <v>-0.106565926337644</v>
      </c>
      <c r="AJ800" s="67">
        <v>3.03414984719711</v>
      </c>
      <c r="AK800" s="66">
        <v>-0.101993277446163</v>
      </c>
      <c r="AL800" s="66">
        <v>-3.0889691715856302E-2</v>
      </c>
      <c r="AM800" s="67">
        <v>3.1320971835084501</v>
      </c>
      <c r="AN800" s="11"/>
      <c r="AO800" s="69">
        <v>0.11599663357090299</v>
      </c>
      <c r="AP800" s="69">
        <v>-0.129330733709212</v>
      </c>
      <c r="AQ800" s="69">
        <v>0.194421191114234</v>
      </c>
      <c r="AR800" s="69">
        <v>-0.20504123034246699</v>
      </c>
      <c r="AS800" s="70">
        <v>5</v>
      </c>
      <c r="AT800" s="70">
        <v>7</v>
      </c>
      <c r="AU800" s="70">
        <v>6</v>
      </c>
      <c r="AV800" s="71">
        <v>6</v>
      </c>
      <c r="AW800" s="11"/>
      <c r="AX800" s="72">
        <v>0.35153824985842202</v>
      </c>
      <c r="AY800" s="73">
        <v>-0.50286175324163196</v>
      </c>
      <c r="AZ800" s="73">
        <v>-0.43578853270901202</v>
      </c>
      <c r="BA800" s="73">
        <v>-0.68815067641480698</v>
      </c>
      <c r="BB800" s="64">
        <v>3.5945367289277802E-2</v>
      </c>
      <c r="BC800" s="74">
        <v>-50.596428256074397</v>
      </c>
      <c r="BD800" s="61">
        <v>43756</v>
      </c>
      <c r="BE800" s="61">
        <v>43914</v>
      </c>
      <c r="BF800" s="70"/>
      <c r="BG800" s="61"/>
      <c r="BH800" s="11"/>
    </row>
    <row r="801" spans="1:60" x14ac:dyDescent="0.3">
      <c r="A801" s="11"/>
      <c r="B801" s="56" t="s">
        <v>2633</v>
      </c>
      <c r="C801" s="56" t="s">
        <v>2520</v>
      </c>
      <c r="D801" s="56" t="s">
        <v>2501</v>
      </c>
      <c r="E801" s="57" t="s">
        <v>79</v>
      </c>
      <c r="F801" s="57" t="s">
        <v>2104</v>
      </c>
      <c r="G801" s="58" t="s">
        <v>27</v>
      </c>
      <c r="H801" s="59" t="s">
        <v>544</v>
      </c>
      <c r="I801" s="60" t="s">
        <v>29</v>
      </c>
      <c r="J801" s="60" t="s">
        <v>2521</v>
      </c>
      <c r="K801" s="11"/>
      <c r="L801" s="61">
        <v>44021</v>
      </c>
      <c r="M801" s="62">
        <v>925.90849999990303</v>
      </c>
      <c r="N801" s="63">
        <v>925.90849999990303</v>
      </c>
      <c r="O801" s="63">
        <v>1275.5375999994601</v>
      </c>
      <c r="P801" s="64">
        <f t="shared" si="12"/>
        <v>0.72589667290113202</v>
      </c>
      <c r="Q801" s="61">
        <v>43756</v>
      </c>
      <c r="R801" s="65">
        <v>6764780.2300000004</v>
      </c>
      <c r="S801" s="65">
        <v>7903921.4175000004</v>
      </c>
      <c r="T801" s="11"/>
      <c r="U801" s="66">
        <v>-4.1994284920292599E-2</v>
      </c>
      <c r="V801" s="67">
        <v>-0.53721773811048501</v>
      </c>
      <c r="W801" s="66">
        <v>1.59188044854091E-2</v>
      </c>
      <c r="X801" s="67">
        <v>3.87025899717628</v>
      </c>
      <c r="Y801" s="66">
        <v>-0.15996408718361599</v>
      </c>
      <c r="Z801" s="67">
        <v>1.6875288938608699</v>
      </c>
      <c r="AA801" s="66">
        <v>-0.25226935660990402</v>
      </c>
      <c r="AB801" s="67">
        <v>-5.0017475096974504</v>
      </c>
      <c r="AC801" s="66">
        <v>-0.25798821366886798</v>
      </c>
      <c r="AD801" s="67">
        <v>-1.51285610665218</v>
      </c>
      <c r="AE801" s="66">
        <v>-0.16096813185227801</v>
      </c>
      <c r="AF801" s="68">
        <v>0.85087442648364198</v>
      </c>
      <c r="AG801" s="66">
        <v>2.5110038612183399E-2</v>
      </c>
      <c r="AH801" s="67">
        <v>0.66949812535313002</v>
      </c>
      <c r="AI801" s="66">
        <v>-0.105805191902618</v>
      </c>
      <c r="AJ801" s="67">
        <v>3.1102232906996501</v>
      </c>
      <c r="AK801" s="66">
        <v>-8.0027530362713206E-2</v>
      </c>
      <c r="AL801" s="66">
        <v>-2.3979977961971599E-2</v>
      </c>
      <c r="AM801" s="67">
        <v>3.35600668586267</v>
      </c>
      <c r="AN801" s="11"/>
      <c r="AO801" s="69">
        <v>0.116001360751397</v>
      </c>
      <c r="AP801" s="69">
        <v>-0.129319536352414</v>
      </c>
      <c r="AQ801" s="69">
        <v>0.194572473053995</v>
      </c>
      <c r="AR801" s="69">
        <v>-0.20493708601396099</v>
      </c>
      <c r="AS801" s="70">
        <v>5</v>
      </c>
      <c r="AT801" s="70">
        <v>7</v>
      </c>
      <c r="AU801" s="70">
        <v>6</v>
      </c>
      <c r="AV801" s="71">
        <v>6</v>
      </c>
      <c r="AW801" s="11"/>
      <c r="AX801" s="72">
        <v>0.351365394592285</v>
      </c>
      <c r="AY801" s="73">
        <v>-0.50014441732491799</v>
      </c>
      <c r="AZ801" s="73">
        <v>-0.42748304786437102</v>
      </c>
      <c r="BA801" s="73">
        <v>-0.68459775179053395</v>
      </c>
      <c r="BB801" s="64">
        <v>3.5928126580329303E-2</v>
      </c>
      <c r="BC801" s="74">
        <v>-50.535397780477098</v>
      </c>
      <c r="BD801" s="61">
        <v>43756</v>
      </c>
      <c r="BE801" s="61">
        <v>43914</v>
      </c>
      <c r="BF801" s="70"/>
      <c r="BG801" s="61"/>
      <c r="BH801" s="11"/>
    </row>
    <row r="802" spans="1:60" x14ac:dyDescent="0.3">
      <c r="A802" s="11"/>
      <c r="B802" s="56" t="s">
        <v>2635</v>
      </c>
      <c r="C802" s="56" t="s">
        <v>2523</v>
      </c>
      <c r="D802" s="56" t="s">
        <v>2501</v>
      </c>
      <c r="E802" s="57" t="s">
        <v>56</v>
      </c>
      <c r="F802" s="57" t="s">
        <v>2104</v>
      </c>
      <c r="G802" s="58" t="s">
        <v>27</v>
      </c>
      <c r="H802" s="59" t="s">
        <v>544</v>
      </c>
      <c r="I802" s="60" t="s">
        <v>29</v>
      </c>
      <c r="J802" s="60" t="s">
        <v>2524</v>
      </c>
      <c r="K802" s="11"/>
      <c r="L802" s="61">
        <v>44021</v>
      </c>
      <c r="M802" s="62">
        <v>983.11710000038101</v>
      </c>
      <c r="N802" s="63">
        <v>983.11710000038101</v>
      </c>
      <c r="O802" s="63">
        <v>1366.8677999991901</v>
      </c>
      <c r="P802" s="64">
        <f t="shared" si="12"/>
        <v>0.71924812333787036</v>
      </c>
      <c r="Q802" s="61">
        <v>43756</v>
      </c>
      <c r="R802" s="65">
        <v>35929332.542999998</v>
      </c>
      <c r="S802" s="65">
        <v>56821677.420249999</v>
      </c>
      <c r="T802" s="11"/>
      <c r="U802" s="66">
        <v>-4.20160869507527E-2</v>
      </c>
      <c r="V802" s="67">
        <v>-0.53939794115649398</v>
      </c>
      <c r="W802" s="66">
        <v>1.5224802653392501E-2</v>
      </c>
      <c r="X802" s="67">
        <v>3.8008588139746302</v>
      </c>
      <c r="Y802" s="66">
        <v>-0.16613229436014099</v>
      </c>
      <c r="Z802" s="67">
        <v>1.0707081762084301</v>
      </c>
      <c r="AA802" s="66">
        <v>-0.25861469312454599</v>
      </c>
      <c r="AB802" s="67">
        <v>-5.6362811611616097</v>
      </c>
      <c r="AC802" s="66">
        <v>-0.27033209739980502</v>
      </c>
      <c r="AD802" s="67">
        <v>-2.7472444797458602</v>
      </c>
      <c r="AE802" s="66">
        <v>-0.17554816162388301</v>
      </c>
      <c r="AF802" s="68">
        <v>-0.607128550676862</v>
      </c>
      <c r="AG802" s="66">
        <v>2.4899912148612199E-2</v>
      </c>
      <c r="AH802" s="67">
        <v>0.64848547899600795</v>
      </c>
      <c r="AI802" s="66">
        <v>-0.10995257780086801</v>
      </c>
      <c r="AJ802" s="67">
        <v>2.6954847008746601</v>
      </c>
      <c r="AK802" s="66">
        <v>-1.6882899999473001E-2</v>
      </c>
      <c r="AL802" s="66">
        <v>-1.8967892074215299E-3</v>
      </c>
      <c r="AM802" s="67">
        <v>4.2928679913529804</v>
      </c>
      <c r="AN802" s="11"/>
      <c r="AO802" s="69">
        <v>0.11597586941396</v>
      </c>
      <c r="AP802" s="69">
        <v>-0.12937904006233999</v>
      </c>
      <c r="AQ802" s="69">
        <v>0.19375739558396199</v>
      </c>
      <c r="AR802" s="69">
        <v>-0.20549772404512601</v>
      </c>
      <c r="AS802" s="70">
        <v>5</v>
      </c>
      <c r="AT802" s="70">
        <v>7</v>
      </c>
      <c r="AU802" s="70">
        <v>6</v>
      </c>
      <c r="AV802" s="71">
        <v>6</v>
      </c>
      <c r="AW802" s="11"/>
      <c r="AX802" s="72">
        <v>0.35232017664238802</v>
      </c>
      <c r="AY802" s="73">
        <v>-0.51709830203253704</v>
      </c>
      <c r="AZ802" s="73">
        <v>-0.47805912563262598</v>
      </c>
      <c r="BA802" s="73">
        <v>-0.70684065667319396</v>
      </c>
      <c r="BB802" s="64">
        <v>3.6023235485044998E-2</v>
      </c>
      <c r="BC802" s="74">
        <v>-50.868898952787298</v>
      </c>
      <c r="BD802" s="61">
        <v>43756</v>
      </c>
      <c r="BE802" s="61">
        <v>43914</v>
      </c>
      <c r="BF802" s="70"/>
      <c r="BG802" s="61"/>
      <c r="BH802" s="11"/>
    </row>
    <row r="803" spans="1:60" x14ac:dyDescent="0.3">
      <c r="A803" s="11"/>
      <c r="B803" s="56" t="s">
        <v>2638</v>
      </c>
      <c r="C803" s="56" t="s">
        <v>2526</v>
      </c>
      <c r="D803" s="56" t="s">
        <v>2501</v>
      </c>
      <c r="E803" s="57" t="s">
        <v>2294</v>
      </c>
      <c r="F803" s="57" t="s">
        <v>2104</v>
      </c>
      <c r="G803" s="58" t="s">
        <v>27</v>
      </c>
      <c r="H803" s="59" t="s">
        <v>544</v>
      </c>
      <c r="I803" s="60" t="s">
        <v>29</v>
      </c>
      <c r="J803" s="60" t="s">
        <v>2527</v>
      </c>
      <c r="K803" s="11"/>
      <c r="L803" s="61">
        <v>44021</v>
      </c>
      <c r="M803" s="62">
        <v>1057.76139999926</v>
      </c>
      <c r="N803" s="63">
        <v>1057.76139999926</v>
      </c>
      <c r="O803" s="63">
        <v>1468.21990000084</v>
      </c>
      <c r="P803" s="64">
        <f t="shared" si="12"/>
        <v>0.72043799433494593</v>
      </c>
      <c r="Q803" s="61">
        <v>43756</v>
      </c>
      <c r="R803" s="65">
        <v>1019890.017</v>
      </c>
      <c r="S803" s="65">
        <v>1071255.87203418</v>
      </c>
      <c r="T803" s="11"/>
      <c r="U803" s="66">
        <v>-4.2010087971939399E-2</v>
      </c>
      <c r="V803" s="67">
        <v>-0.53879804327516501</v>
      </c>
      <c r="W803" s="66">
        <v>1.54147464945709E-2</v>
      </c>
      <c r="X803" s="67">
        <v>3.8198531980924599</v>
      </c>
      <c r="Y803" s="66">
        <v>-0.16518582633114401</v>
      </c>
      <c r="Z803" s="67">
        <v>1.1653549791080899</v>
      </c>
      <c r="AA803" s="66">
        <v>-0.25691909578279598</v>
      </c>
      <c r="AB803" s="67">
        <v>-5.46672142698662</v>
      </c>
      <c r="AC803" s="66">
        <v>-0.26699378037767002</v>
      </c>
      <c r="AD803" s="67">
        <v>-2.4134127775323599</v>
      </c>
      <c r="AE803" s="66">
        <v>-0.16987570047785999</v>
      </c>
      <c r="AF803" s="68">
        <v>-3.9882436074549298E-2</v>
      </c>
      <c r="AG803" s="66">
        <v>2.4957432384326201E-2</v>
      </c>
      <c r="AH803" s="67">
        <v>0.65423750256741198</v>
      </c>
      <c r="AI803" s="66">
        <v>-0.108892237148248</v>
      </c>
      <c r="AJ803" s="67">
        <v>2.80151876613672</v>
      </c>
      <c r="AK803" s="66">
        <v>5.7761399999435498E-2</v>
      </c>
      <c r="AL803" s="66">
        <v>6.2811515690555098E-3</v>
      </c>
      <c r="AM803" s="67">
        <v>11.7572979912511</v>
      </c>
      <c r="AN803" s="11"/>
      <c r="AO803" s="69">
        <v>0.115982835981413</v>
      </c>
      <c r="AP803" s="69">
        <v>-0.12936279056157199</v>
      </c>
      <c r="AQ803" s="69">
        <v>0.193980307496677</v>
      </c>
      <c r="AR803" s="69">
        <v>-0.205343906063645</v>
      </c>
      <c r="AS803" s="70">
        <v>5</v>
      </c>
      <c r="AT803" s="70">
        <v>7</v>
      </c>
      <c r="AU803" s="70">
        <v>6</v>
      </c>
      <c r="AV803" s="71">
        <v>6</v>
      </c>
      <c r="AW803" s="11"/>
      <c r="AX803" s="72">
        <v>0.35231261218315901</v>
      </c>
      <c r="AY803" s="73">
        <v>-0.51205651240161398</v>
      </c>
      <c r="AZ803" s="73">
        <v>-0.46345641398738702</v>
      </c>
      <c r="BA803" s="73">
        <v>-0.70011544106910195</v>
      </c>
      <c r="BB803" s="64">
        <v>3.6022819615172903E-2</v>
      </c>
      <c r="BC803" s="74">
        <v>-50.820432279957501</v>
      </c>
      <c r="BD803" s="61">
        <v>43756</v>
      </c>
      <c r="BE803" s="61">
        <v>43914</v>
      </c>
      <c r="BF803" s="70"/>
      <c r="BG803" s="61"/>
      <c r="BH803" s="11"/>
    </row>
    <row r="804" spans="1:60" x14ac:dyDescent="0.3">
      <c r="A804" s="11"/>
      <c r="B804" s="56" t="s">
        <v>2641</v>
      </c>
      <c r="C804" s="56" t="s">
        <v>2529</v>
      </c>
      <c r="D804" s="56" t="s">
        <v>2501</v>
      </c>
      <c r="E804" s="57" t="s">
        <v>135</v>
      </c>
      <c r="F804" s="57" t="s">
        <v>2104</v>
      </c>
      <c r="G804" s="58" t="s">
        <v>27</v>
      </c>
      <c r="H804" s="59" t="s">
        <v>544</v>
      </c>
      <c r="I804" s="60" t="s">
        <v>29</v>
      </c>
      <c r="J804" s="60" t="s">
        <v>2530</v>
      </c>
      <c r="K804" s="11"/>
      <c r="L804" s="61">
        <v>44021</v>
      </c>
      <c r="M804" s="62">
        <v>666.72190000023704</v>
      </c>
      <c r="N804" s="63">
        <v>666.72190000023704</v>
      </c>
      <c r="O804" s="63">
        <v>921.39059999957703</v>
      </c>
      <c r="P804" s="64">
        <f t="shared" si="12"/>
        <v>0.72360397425428813</v>
      </c>
      <c r="Q804" s="61">
        <v>43756</v>
      </c>
      <c r="R804" s="65">
        <v>49160722.046999998</v>
      </c>
      <c r="S804" s="65">
        <v>62509782.630999997</v>
      </c>
      <c r="T804" s="11"/>
      <c r="U804" s="66">
        <v>-4.1994247556431198E-2</v>
      </c>
      <c r="V804" s="67">
        <v>-0.53721400172435096</v>
      </c>
      <c r="W804" s="66">
        <v>1.5918479295578401E-2</v>
      </c>
      <c r="X804" s="67">
        <v>3.8702264781932199</v>
      </c>
      <c r="Y804" s="66">
        <v>-0.16266970860306201</v>
      </c>
      <c r="Z804" s="67">
        <v>1.41696675191633</v>
      </c>
      <c r="AA804" s="66">
        <v>-0.25240314722672302</v>
      </c>
      <c r="AB804" s="67">
        <v>-5.01512657137937</v>
      </c>
      <c r="AC804" s="66">
        <v>-0.25806330280378498</v>
      </c>
      <c r="AD804" s="67">
        <v>-1.5203650201437999</v>
      </c>
      <c r="AE804" s="66"/>
      <c r="AF804" s="68"/>
      <c r="AG804" s="66">
        <v>2.51101453668525E-2</v>
      </c>
      <c r="AH804" s="67">
        <v>0.66950880082004005</v>
      </c>
      <c r="AI804" s="66">
        <v>-0.106073552699818</v>
      </c>
      <c r="AJ804" s="67">
        <v>3.0833872109797098</v>
      </c>
      <c r="AK804" s="66">
        <v>-0.32124071126978399</v>
      </c>
      <c r="AL804" s="66">
        <v>-0.14464222991227901</v>
      </c>
      <c r="AM804" s="67">
        <v>-3.7426137429138202</v>
      </c>
      <c r="AN804" s="11"/>
      <c r="AO804" s="69">
        <v>0.116001396050706</v>
      </c>
      <c r="AP804" s="69">
        <v>-0.12931946972093999</v>
      </c>
      <c r="AQ804" s="69">
        <v>0.19457244927791201</v>
      </c>
      <c r="AR804" s="69">
        <v>-0.204936514897854</v>
      </c>
      <c r="AS804" s="70">
        <v>5</v>
      </c>
      <c r="AT804" s="70">
        <v>7</v>
      </c>
      <c r="AU804" s="70">
        <v>6</v>
      </c>
      <c r="AV804" s="71">
        <v>6</v>
      </c>
      <c r="AW804" s="11"/>
      <c r="AX804" s="72">
        <v>0.35229273419827201</v>
      </c>
      <c r="AY804" s="73">
        <v>-0.49862885033826398</v>
      </c>
      <c r="AZ804" s="73">
        <v>-0.42457538403641598</v>
      </c>
      <c r="BA804" s="73">
        <v>-0.68218679897654499</v>
      </c>
      <c r="BB804" s="64">
        <v>3.6021736942966502E-2</v>
      </c>
      <c r="BC804" s="74">
        <v>-50.691617648350103</v>
      </c>
      <c r="BD804" s="61">
        <v>43756</v>
      </c>
      <c r="BE804" s="61">
        <v>43914</v>
      </c>
      <c r="BF804" s="70"/>
      <c r="BG804" s="61"/>
      <c r="BH804" s="11"/>
    </row>
    <row r="805" spans="1:60" x14ac:dyDescent="0.3">
      <c r="A805" s="11"/>
      <c r="B805" s="56" t="s">
        <v>2644</v>
      </c>
      <c r="C805" s="56" t="s">
        <v>2531</v>
      </c>
      <c r="D805" s="56" t="s">
        <v>2532</v>
      </c>
      <c r="E805" s="57" t="s">
        <v>34</v>
      </c>
      <c r="F805" s="57" t="s">
        <v>26</v>
      </c>
      <c r="G805" s="58" t="s">
        <v>36</v>
      </c>
      <c r="H805" s="59" t="s">
        <v>37</v>
      </c>
      <c r="I805" s="60" t="s">
        <v>29</v>
      </c>
      <c r="J805" s="60" t="s">
        <v>2533</v>
      </c>
      <c r="K805" s="11"/>
      <c r="L805" s="61">
        <v>43873</v>
      </c>
      <c r="M805" s="62"/>
      <c r="N805" s="63"/>
      <c r="O805" s="63">
        <v>931.84960000030696</v>
      </c>
      <c r="P805" s="64">
        <f t="shared" si="12"/>
        <v>0</v>
      </c>
      <c r="Q805" s="61">
        <v>43756</v>
      </c>
      <c r="R805" s="65"/>
      <c r="S805" s="65">
        <v>1160689.5620703101</v>
      </c>
      <c r="T805" s="11"/>
      <c r="U805" s="66"/>
      <c r="V805" s="67"/>
      <c r="W805" s="66"/>
      <c r="X805" s="67"/>
      <c r="Y805" s="66"/>
      <c r="Z805" s="67"/>
      <c r="AA805" s="66"/>
      <c r="AB805" s="67"/>
      <c r="AC805" s="66"/>
      <c r="AD805" s="67"/>
      <c r="AE805" s="66"/>
      <c r="AF805" s="68"/>
      <c r="AG805" s="66"/>
      <c r="AH805" s="67"/>
      <c r="AI805" s="66"/>
      <c r="AJ805" s="67"/>
      <c r="AK805" s="66"/>
      <c r="AL805" s="66"/>
      <c r="AM805" s="67"/>
      <c r="AN805" s="11"/>
      <c r="AO805" s="69">
        <v>7.9417676184675698E-2</v>
      </c>
      <c r="AP805" s="69">
        <v>-4.5434585152179401E-2</v>
      </c>
      <c r="AQ805" s="69">
        <v>4.7022983246279203E-2</v>
      </c>
      <c r="AR805" s="69">
        <v>-6.5985587616523803E-2</v>
      </c>
      <c r="AS805" s="70"/>
      <c r="AT805" s="70"/>
      <c r="AU805" s="70"/>
      <c r="AV805" s="71"/>
      <c r="AW805" s="11"/>
      <c r="AX805" s="72"/>
      <c r="AY805" s="73"/>
      <c r="AZ805" s="73"/>
      <c r="BA805" s="73"/>
      <c r="BB805" s="64"/>
      <c r="BC805" s="74">
        <v>-15.2349692482676</v>
      </c>
      <c r="BD805" s="61">
        <v>43756</v>
      </c>
      <c r="BE805" s="61">
        <v>43782</v>
      </c>
      <c r="BF805" s="70"/>
      <c r="BG805" s="61"/>
      <c r="BH805" s="11"/>
    </row>
    <row r="806" spans="1:60" x14ac:dyDescent="0.3">
      <c r="A806" s="11"/>
      <c r="B806" s="56" t="s">
        <v>2646</v>
      </c>
      <c r="C806" s="56" t="s">
        <v>2535</v>
      </c>
      <c r="D806" s="56" t="s">
        <v>2532</v>
      </c>
      <c r="E806" s="57" t="s">
        <v>41</v>
      </c>
      <c r="F806" s="57" t="s">
        <v>26</v>
      </c>
      <c r="G806" s="58" t="s">
        <v>36</v>
      </c>
      <c r="H806" s="59" t="s">
        <v>37</v>
      </c>
      <c r="I806" s="60" t="s">
        <v>29</v>
      </c>
      <c r="J806" s="60" t="s">
        <v>2536</v>
      </c>
      <c r="K806" s="11"/>
      <c r="L806" s="61">
        <v>44021</v>
      </c>
      <c r="M806" s="62">
        <v>688.24899999983597</v>
      </c>
      <c r="N806" s="63">
        <v>688.24899999983597</v>
      </c>
      <c r="O806" s="63">
        <v>895.65940000023704</v>
      </c>
      <c r="P806" s="64">
        <f t="shared" si="12"/>
        <v>0.76842714987377325</v>
      </c>
      <c r="Q806" s="61">
        <v>43756</v>
      </c>
      <c r="R806" s="65">
        <v>87771.747000000003</v>
      </c>
      <c r="S806" s="65">
        <v>85987.473676879905</v>
      </c>
      <c r="T806" s="11"/>
      <c r="U806" s="66">
        <v>-3.6671751703579503E-2</v>
      </c>
      <c r="V806" s="67">
        <v>-4.9644164391793302E-3</v>
      </c>
      <c r="W806" s="66">
        <v>-2.42477446017801E-2</v>
      </c>
      <c r="X806" s="67">
        <v>-0.14639591154264101</v>
      </c>
      <c r="Y806" s="66">
        <v>-0.188317941130663</v>
      </c>
      <c r="Z806" s="67">
        <v>-1.14785650084377</v>
      </c>
      <c r="AA806" s="66">
        <v>-0.21463854264118701</v>
      </c>
      <c r="AB806" s="67">
        <v>-1.2386661128257399</v>
      </c>
      <c r="AC806" s="66">
        <v>-0.277343518263369</v>
      </c>
      <c r="AD806" s="67">
        <v>-3.4483865661022701</v>
      </c>
      <c r="AE806" s="66"/>
      <c r="AF806" s="68"/>
      <c r="AG806" s="66">
        <v>1.56169876627246E-2</v>
      </c>
      <c r="AH806" s="67">
        <v>-0.27980696959275497</v>
      </c>
      <c r="AI806" s="66">
        <v>-0.14950820928061101</v>
      </c>
      <c r="AJ806" s="67">
        <v>-1.26007844709966</v>
      </c>
      <c r="AK806" s="66">
        <v>-0.31175100000022199</v>
      </c>
      <c r="AL806" s="66">
        <v>-0.124680215800327</v>
      </c>
      <c r="AM806" s="67">
        <v>-4.00670840908424</v>
      </c>
      <c r="AN806" s="11"/>
      <c r="AO806" s="69">
        <v>7.9611215902332305E-2</v>
      </c>
      <c r="AP806" s="69">
        <v>-0.14208012120347099</v>
      </c>
      <c r="AQ806" s="69">
        <v>0.13743051965502701</v>
      </c>
      <c r="AR806" s="69">
        <v>-0.15648557383072301</v>
      </c>
      <c r="AS806" s="70">
        <v>5</v>
      </c>
      <c r="AT806" s="70">
        <v>7</v>
      </c>
      <c r="AU806" s="70">
        <v>3</v>
      </c>
      <c r="AV806" s="71">
        <v>9</v>
      </c>
      <c r="AW806" s="11"/>
      <c r="AX806" s="72">
        <v>0.34433020878699599</v>
      </c>
      <c r="AY806" s="73">
        <v>-0.45239485091406101</v>
      </c>
      <c r="AZ806" s="73">
        <v>-1.21188980382794</v>
      </c>
      <c r="BA806" s="73">
        <v>-0.600789504405839</v>
      </c>
      <c r="BB806" s="64">
        <v>3.4925960997243197E-2</v>
      </c>
      <c r="BC806" s="74">
        <v>-44.644102434511296</v>
      </c>
      <c r="BD806" s="61">
        <v>43756</v>
      </c>
      <c r="BE806" s="61">
        <v>43908</v>
      </c>
      <c r="BF806" s="70"/>
      <c r="BG806" s="61"/>
      <c r="BH806" s="11"/>
    </row>
    <row r="807" spans="1:60" x14ac:dyDescent="0.3">
      <c r="A807" s="11"/>
      <c r="B807" s="56" t="s">
        <v>2650</v>
      </c>
      <c r="C807" s="56" t="s">
        <v>2538</v>
      </c>
      <c r="D807" s="56" t="s">
        <v>2532</v>
      </c>
      <c r="E807" s="57" t="s">
        <v>206</v>
      </c>
      <c r="F807" s="57" t="s">
        <v>26</v>
      </c>
      <c r="G807" s="58" t="s">
        <v>36</v>
      </c>
      <c r="H807" s="59" t="s">
        <v>37</v>
      </c>
      <c r="I807" s="60" t="s">
        <v>29</v>
      </c>
      <c r="J807" s="60" t="s">
        <v>2539</v>
      </c>
      <c r="K807" s="11"/>
      <c r="L807" s="61">
        <v>44021</v>
      </c>
      <c r="M807" s="62">
        <v>734.25349999964203</v>
      </c>
      <c r="N807" s="63">
        <v>734.25349999964203</v>
      </c>
      <c r="O807" s="63">
        <v>945.40600000042502</v>
      </c>
      <c r="P807" s="64">
        <f t="shared" si="12"/>
        <v>0.77665415704925922</v>
      </c>
      <c r="Q807" s="61">
        <v>43756</v>
      </c>
      <c r="R807" s="65">
        <v>42512141.961999997</v>
      </c>
      <c r="S807" s="65">
        <v>58132967.017999999</v>
      </c>
      <c r="T807" s="11"/>
      <c r="U807" s="66">
        <v>-3.6632205577006999E-2</v>
      </c>
      <c r="V807" s="67">
        <v>-1.00980378192617E-3</v>
      </c>
      <c r="W807" s="66">
        <v>-2.3042905143483901E-2</v>
      </c>
      <c r="X807" s="67">
        <v>-2.59119657130213E-2</v>
      </c>
      <c r="Y807" s="66">
        <v>-0.182268639370741</v>
      </c>
      <c r="Z807" s="67">
        <v>-0.54292632485157799</v>
      </c>
      <c r="AA807" s="66">
        <v>-0.20364351555239399</v>
      </c>
      <c r="AB807" s="67">
        <v>-0.139163403946441</v>
      </c>
      <c r="AC807" s="66">
        <v>-0.27914496053388599</v>
      </c>
      <c r="AD807" s="67">
        <v>-3.6285307931539101</v>
      </c>
      <c r="AE807" s="66"/>
      <c r="AF807" s="68"/>
      <c r="AG807" s="66">
        <v>1.5992904340237101E-2</v>
      </c>
      <c r="AH807" s="67">
        <v>-0.242215301841497</v>
      </c>
      <c r="AI807" s="66">
        <v>-0.14285015527915701</v>
      </c>
      <c r="AJ807" s="67">
        <v>-0.59427304695418603</v>
      </c>
      <c r="AK807" s="66">
        <v>-0.26574650000024103</v>
      </c>
      <c r="AL807" s="66">
        <v>-9.7966266285802697E-2</v>
      </c>
      <c r="AM807" s="67">
        <v>-5.4658357414300598</v>
      </c>
      <c r="AN807" s="11"/>
      <c r="AO807" s="69">
        <v>7.9655479432403795E-2</v>
      </c>
      <c r="AP807" s="69">
        <v>-0.14197443280689201</v>
      </c>
      <c r="AQ807" s="69">
        <v>0.138892028180708</v>
      </c>
      <c r="AR807" s="69">
        <v>-0.15543606096703999</v>
      </c>
      <c r="AS807" s="70">
        <v>5</v>
      </c>
      <c r="AT807" s="70">
        <v>7</v>
      </c>
      <c r="AU807" s="70">
        <v>3</v>
      </c>
      <c r="AV807" s="71">
        <v>9</v>
      </c>
      <c r="AW807" s="11"/>
      <c r="AX807" s="72">
        <v>0.34426291608193399</v>
      </c>
      <c r="AY807" s="73">
        <v>-0.41973795096328098</v>
      </c>
      <c r="AZ807" s="73">
        <v>-0.48465048347634399</v>
      </c>
      <c r="BA807" s="73">
        <v>-0.55822311574956995</v>
      </c>
      <c r="BB807" s="64">
        <v>3.49215422810812E-2</v>
      </c>
      <c r="BC807" s="74">
        <v>-44.308593345107496</v>
      </c>
      <c r="BD807" s="61">
        <v>43756</v>
      </c>
      <c r="BE807" s="61">
        <v>43908</v>
      </c>
      <c r="BF807" s="70"/>
      <c r="BG807" s="61"/>
      <c r="BH807" s="11"/>
    </row>
    <row r="808" spans="1:60" x14ac:dyDescent="0.3">
      <c r="A808" s="11"/>
      <c r="B808" s="56" t="s">
        <v>2652</v>
      </c>
      <c r="C808" s="56" t="s">
        <v>2540</v>
      </c>
      <c r="D808" s="56" t="s">
        <v>2532</v>
      </c>
      <c r="E808" s="57" t="s">
        <v>48</v>
      </c>
      <c r="F808" s="57" t="s">
        <v>26</v>
      </c>
      <c r="G808" s="58" t="s">
        <v>36</v>
      </c>
      <c r="H808" s="59" t="s">
        <v>37</v>
      </c>
      <c r="I808" s="60" t="s">
        <v>29</v>
      </c>
      <c r="J808" s="60" t="s">
        <v>2541</v>
      </c>
      <c r="K808" s="11"/>
      <c r="L808" s="61">
        <v>43873</v>
      </c>
      <c r="M808" s="62"/>
      <c r="N808" s="63"/>
      <c r="O808" s="63">
        <v>964.44479999970599</v>
      </c>
      <c r="P808" s="64">
        <f t="shared" si="12"/>
        <v>0</v>
      </c>
      <c r="Q808" s="61">
        <v>43756</v>
      </c>
      <c r="R808" s="65"/>
      <c r="S808" s="65">
        <v>5367482.0547187496</v>
      </c>
      <c r="T808" s="11"/>
      <c r="U808" s="66"/>
      <c r="V808" s="67"/>
      <c r="W808" s="66"/>
      <c r="X808" s="67"/>
      <c r="Y808" s="66"/>
      <c r="Z808" s="67"/>
      <c r="AA808" s="66"/>
      <c r="AB808" s="67"/>
      <c r="AC808" s="66"/>
      <c r="AD808" s="67"/>
      <c r="AE808" s="66"/>
      <c r="AF808" s="68"/>
      <c r="AG808" s="66"/>
      <c r="AH808" s="67"/>
      <c r="AI808" s="66"/>
      <c r="AJ808" s="67"/>
      <c r="AK808" s="66"/>
      <c r="AL808" s="66"/>
      <c r="AM808" s="67"/>
      <c r="AN808" s="11"/>
      <c r="AO808" s="69">
        <v>7.9459012567895101E-2</v>
      </c>
      <c r="AP808" s="69">
        <v>-4.5324729834683199E-2</v>
      </c>
      <c r="AQ808" s="69">
        <v>4.9093485868070302E-2</v>
      </c>
      <c r="AR808" s="69">
        <v>-6.4616048251991701E-2</v>
      </c>
      <c r="AS808" s="70"/>
      <c r="AT808" s="70"/>
      <c r="AU808" s="70"/>
      <c r="AV808" s="71"/>
      <c r="AW808" s="11"/>
      <c r="AX808" s="72"/>
      <c r="AY808" s="73"/>
      <c r="AZ808" s="73"/>
      <c r="BA808" s="73"/>
      <c r="BB808" s="64"/>
      <c r="BC808" s="74">
        <v>-15.126951796482899</v>
      </c>
      <c r="BD808" s="61">
        <v>43756</v>
      </c>
      <c r="BE808" s="61">
        <v>43782</v>
      </c>
      <c r="BF808" s="70"/>
      <c r="BG808" s="61"/>
      <c r="BH808" s="11"/>
    </row>
    <row r="809" spans="1:60" x14ac:dyDescent="0.3">
      <c r="A809" s="11"/>
      <c r="B809" s="56" t="s">
        <v>2655</v>
      </c>
      <c r="C809" s="56" t="s">
        <v>2543</v>
      </c>
      <c r="D809" s="56" t="s">
        <v>2532</v>
      </c>
      <c r="E809" s="57" t="s">
        <v>306</v>
      </c>
      <c r="F809" s="57" t="s">
        <v>26</v>
      </c>
      <c r="G809" s="58" t="s">
        <v>36</v>
      </c>
      <c r="H809" s="59" t="s">
        <v>37</v>
      </c>
      <c r="I809" s="60" t="s">
        <v>29</v>
      </c>
      <c r="J809" s="60" t="s">
        <v>1</v>
      </c>
      <c r="K809" s="11"/>
      <c r="L809" s="61">
        <v>44021</v>
      </c>
      <c r="M809" s="62">
        <v>675.35170000046503</v>
      </c>
      <c r="N809" s="63">
        <v>675.35170000046503</v>
      </c>
      <c r="O809" s="63"/>
      <c r="P809" s="64" t="str">
        <f t="shared" si="12"/>
        <v/>
      </c>
      <c r="Q809" s="61"/>
      <c r="R809" s="65">
        <v>747684.33</v>
      </c>
      <c r="S809" s="65"/>
      <c r="T809" s="11"/>
      <c r="U809" s="66">
        <v>-3.6711284833472697E-2</v>
      </c>
      <c r="V809" s="67">
        <v>-8.9177294285036606E-3</v>
      </c>
      <c r="W809" s="66">
        <v>-2.5943571069546999E-2</v>
      </c>
      <c r="X809" s="67">
        <v>-0.31597855831933003</v>
      </c>
      <c r="Y809" s="66"/>
      <c r="Z809" s="67"/>
      <c r="AA809" s="66"/>
      <c r="AB809" s="67"/>
      <c r="AC809" s="66"/>
      <c r="AD809" s="67"/>
      <c r="AE809" s="66"/>
      <c r="AF809" s="68"/>
      <c r="AG809" s="66">
        <v>1.52415888587711E-2</v>
      </c>
      <c r="AH809" s="67">
        <v>-0.31734684998809798</v>
      </c>
      <c r="AI809" s="66"/>
      <c r="AJ809" s="67"/>
      <c r="AK809" s="66">
        <v>-0.17736585743667099</v>
      </c>
      <c r="AL809" s="66">
        <v>-0.37411268001422299</v>
      </c>
      <c r="AM809" s="67">
        <v>-4.2703382788313302</v>
      </c>
      <c r="AN809" s="11"/>
      <c r="AO809" s="69">
        <v>7.9566775260900599E-2</v>
      </c>
      <c r="AP809" s="69">
        <v>-0.14218594314574101</v>
      </c>
      <c r="AQ809" s="69">
        <v>0.13271090912719999</v>
      </c>
      <c r="AR809" s="69">
        <v>-0.16413118267257201</v>
      </c>
      <c r="AS809" s="70"/>
      <c r="AT809" s="70"/>
      <c r="AU809" s="70"/>
      <c r="AV809" s="71"/>
      <c r="AW809" s="11"/>
      <c r="AX809" s="72"/>
      <c r="AY809" s="73"/>
      <c r="AZ809" s="73"/>
      <c r="BA809" s="73"/>
      <c r="BB809" s="64"/>
      <c r="BC809" s="74">
        <v>-38.431930621911299</v>
      </c>
      <c r="BD809" s="61">
        <v>43874</v>
      </c>
      <c r="BE809" s="61">
        <v>43908</v>
      </c>
      <c r="BF809" s="70"/>
      <c r="BG809" s="61"/>
      <c r="BH809" s="11"/>
    </row>
    <row r="810" spans="1:60" x14ac:dyDescent="0.3">
      <c r="A810" s="11"/>
      <c r="B810" s="56" t="s">
        <v>2658</v>
      </c>
      <c r="C810" s="56" t="s">
        <v>2545</v>
      </c>
      <c r="D810" s="56" t="s">
        <v>2532</v>
      </c>
      <c r="E810" s="57" t="s">
        <v>309</v>
      </c>
      <c r="F810" s="57" t="s">
        <v>26</v>
      </c>
      <c r="G810" s="58" t="s">
        <v>36</v>
      </c>
      <c r="H810" s="59" t="s">
        <v>37</v>
      </c>
      <c r="I810" s="60" t="s">
        <v>29</v>
      </c>
      <c r="J810" s="60" t="s">
        <v>2546</v>
      </c>
      <c r="K810" s="11"/>
      <c r="L810" s="61">
        <v>44021</v>
      </c>
      <c r="M810" s="62">
        <v>690.860299999826</v>
      </c>
      <c r="N810" s="63">
        <v>690.860299999826</v>
      </c>
      <c r="O810" s="63">
        <v>945.83069999981706</v>
      </c>
      <c r="P810" s="64">
        <f t="shared" si="12"/>
        <v>0.7304270203958908</v>
      </c>
      <c r="Q810" s="61">
        <v>43756</v>
      </c>
      <c r="R810" s="65">
        <v>592933.951</v>
      </c>
      <c r="S810" s="65">
        <v>702693.10444238305</v>
      </c>
      <c r="T810" s="11"/>
      <c r="U810" s="66">
        <v>-3.6710695983856602E-2</v>
      </c>
      <c r="V810" s="67">
        <v>-8.8588444668857794E-3</v>
      </c>
      <c r="W810" s="66">
        <v>-2.5923705521563499E-2</v>
      </c>
      <c r="X810" s="67">
        <v>-0.31399200352098</v>
      </c>
      <c r="Y810" s="66">
        <v>-0.22286741394520501</v>
      </c>
      <c r="Z810" s="67">
        <v>-4.6028037822980004</v>
      </c>
      <c r="AA810" s="66">
        <v>-0.25718411119218199</v>
      </c>
      <c r="AB810" s="67">
        <v>-5.4932229679252504</v>
      </c>
      <c r="AC810" s="66"/>
      <c r="AD810" s="67"/>
      <c r="AE810" s="66"/>
      <c r="AF810" s="68"/>
      <c r="AG810" s="66">
        <v>1.52478146446811E-2</v>
      </c>
      <c r="AH810" s="67">
        <v>-0.31672427139710602</v>
      </c>
      <c r="AI810" s="66">
        <v>-0.18625386121682799</v>
      </c>
      <c r="AJ810" s="67">
        <v>-4.9346436407213297</v>
      </c>
      <c r="AK810" s="66">
        <v>-0.30928336905897602</v>
      </c>
      <c r="AL810" s="66">
        <v>-0.23388152174360599</v>
      </c>
      <c r="AM810" s="67">
        <v>-7.6247843286255401</v>
      </c>
      <c r="AN810" s="11"/>
      <c r="AO810" s="69">
        <v>7.9567475118892603E-2</v>
      </c>
      <c r="AP810" s="69">
        <v>-0.14218429072483599</v>
      </c>
      <c r="AQ810" s="69">
        <v>0.13273486733494799</v>
      </c>
      <c r="AR810" s="69">
        <v>-0.16411354666721301</v>
      </c>
      <c r="AS810" s="70">
        <v>5</v>
      </c>
      <c r="AT810" s="70">
        <v>7</v>
      </c>
      <c r="AU810" s="70">
        <v>2</v>
      </c>
      <c r="AV810" s="71">
        <v>10</v>
      </c>
      <c r="AW810" s="11"/>
      <c r="AX810" s="72">
        <v>0.34390688464394797</v>
      </c>
      <c r="AY810" s="73">
        <v>-0.58793921523374604</v>
      </c>
      <c r="AZ810" s="73">
        <v>-3.48156726893649</v>
      </c>
      <c r="BA810" s="73">
        <v>-0.77531188428656606</v>
      </c>
      <c r="BB810" s="64">
        <v>3.4872208793312903E-2</v>
      </c>
      <c r="BC810" s="74">
        <v>-45.337183493829798</v>
      </c>
      <c r="BD810" s="61">
        <v>43756</v>
      </c>
      <c r="BE810" s="61">
        <v>43908</v>
      </c>
      <c r="BF810" s="70"/>
      <c r="BG810" s="61"/>
      <c r="BH810" s="11"/>
    </row>
    <row r="811" spans="1:60" x14ac:dyDescent="0.3">
      <c r="A811" s="11"/>
      <c r="B811" s="56" t="s">
        <v>2661</v>
      </c>
      <c r="C811" s="56" t="s">
        <v>2548</v>
      </c>
      <c r="D811" s="56" t="s">
        <v>2532</v>
      </c>
      <c r="E811" s="57" t="s">
        <v>131</v>
      </c>
      <c r="F811" s="57" t="s">
        <v>26</v>
      </c>
      <c r="G811" s="58" t="s">
        <v>36</v>
      </c>
      <c r="H811" s="59" t="s">
        <v>37</v>
      </c>
      <c r="I811" s="60" t="s">
        <v>29</v>
      </c>
      <c r="J811" s="60" t="s">
        <v>2549</v>
      </c>
      <c r="K811" s="11"/>
      <c r="L811" s="61">
        <v>44021</v>
      </c>
      <c r="M811" s="62">
        <v>592.663200000301</v>
      </c>
      <c r="N811" s="63">
        <v>592.663200000301</v>
      </c>
      <c r="O811" s="63">
        <v>821.340099999681</v>
      </c>
      <c r="P811" s="64">
        <f t="shared" si="12"/>
        <v>0.72158074347098256</v>
      </c>
      <c r="Q811" s="61">
        <v>43756</v>
      </c>
      <c r="R811" s="65">
        <v>0</v>
      </c>
      <c r="S811" s="65">
        <v>9534305.9469843693</v>
      </c>
      <c r="T811" s="11"/>
      <c r="U811" s="66">
        <v>0</v>
      </c>
      <c r="V811" s="67">
        <v>3.66221075391877</v>
      </c>
      <c r="W811" s="66">
        <v>0</v>
      </c>
      <c r="X811" s="67">
        <v>2.27837854863537</v>
      </c>
      <c r="Y811" s="66">
        <v>-0.236761654338043</v>
      </c>
      <c r="Z811" s="67">
        <v>-5.9922278215817597</v>
      </c>
      <c r="AA811" s="66">
        <v>-0.260932290733908</v>
      </c>
      <c r="AB811" s="67">
        <v>-5.86804092209786</v>
      </c>
      <c r="AC811" s="66">
        <v>-0.33367309458495598</v>
      </c>
      <c r="AD811" s="67">
        <v>-9.0813441982609202</v>
      </c>
      <c r="AE811" s="66"/>
      <c r="AF811" s="68"/>
      <c r="AG811" s="66">
        <v>0</v>
      </c>
      <c r="AH811" s="67">
        <v>-1.84150573586521</v>
      </c>
      <c r="AI811" s="66">
        <v>-0.200294912090758</v>
      </c>
      <c r="AJ811" s="67">
        <v>-6.3387487281143002</v>
      </c>
      <c r="AK811" s="66">
        <v>-0.40733680000004802</v>
      </c>
      <c r="AL811" s="66">
        <v>-0.185110414238006</v>
      </c>
      <c r="AM811" s="67">
        <v>-9.5858627817651705</v>
      </c>
      <c r="AN811" s="11"/>
      <c r="AO811" s="69">
        <v>7.9643573169960305E-2</v>
      </c>
      <c r="AP811" s="69">
        <v>-0.14200265996172701</v>
      </c>
      <c r="AQ811" s="69">
        <v>0.13513448612502499</v>
      </c>
      <c r="AR811" s="69">
        <v>-0.16228291895473401</v>
      </c>
      <c r="AS811" s="70">
        <v>3</v>
      </c>
      <c r="AT811" s="70">
        <v>7</v>
      </c>
      <c r="AU811" s="70">
        <v>3</v>
      </c>
      <c r="AV811" s="71">
        <v>9</v>
      </c>
      <c r="AW811" s="11"/>
      <c r="AX811" s="72">
        <v>0.32396250183577702</v>
      </c>
      <c r="AY811" s="73">
        <v>-0.76953278057408203</v>
      </c>
      <c r="AZ811" s="73">
        <v>-0.68034402404100502</v>
      </c>
      <c r="BA811" s="73">
        <v>-0.99749608672300405</v>
      </c>
      <c r="BB811" s="64">
        <v>3.27724844911427E-2</v>
      </c>
      <c r="BC811" s="74">
        <v>-44.747809098800602</v>
      </c>
      <c r="BD811" s="61">
        <v>43756</v>
      </c>
      <c r="BE811" s="61">
        <v>43908</v>
      </c>
      <c r="BF811" s="70"/>
      <c r="BG811" s="61"/>
      <c r="BH811" s="11"/>
    </row>
    <row r="812" spans="1:60" x14ac:dyDescent="0.3">
      <c r="A812" s="11"/>
      <c r="B812" s="56" t="s">
        <v>2663</v>
      </c>
      <c r="C812" s="56" t="s">
        <v>2551</v>
      </c>
      <c r="D812" s="56" t="s">
        <v>2552</v>
      </c>
      <c r="E812" s="57" t="s">
        <v>34</v>
      </c>
      <c r="F812" s="57" t="s">
        <v>2553</v>
      </c>
      <c r="G812" s="58" t="s">
        <v>36</v>
      </c>
      <c r="H812" s="59" t="s">
        <v>37</v>
      </c>
      <c r="I812" s="60" t="s">
        <v>29</v>
      </c>
      <c r="J812" s="60" t="s">
        <v>1</v>
      </c>
      <c r="K812" s="11"/>
      <c r="L812" s="61">
        <v>44021</v>
      </c>
      <c r="M812" s="62">
        <v>989.31159999966599</v>
      </c>
      <c r="N812" s="63">
        <v>989.31159999966599</v>
      </c>
      <c r="O812" s="63">
        <v>1286.49220000021</v>
      </c>
      <c r="P812" s="64">
        <f t="shared" si="12"/>
        <v>0.76899929902373643</v>
      </c>
      <c r="Q812" s="61">
        <v>43756</v>
      </c>
      <c r="R812" s="65">
        <v>1791308.213</v>
      </c>
      <c r="S812" s="65">
        <v>2199561.0392539101</v>
      </c>
      <c r="T812" s="11"/>
      <c r="U812" s="66">
        <v>-3.4481197100831203E-2</v>
      </c>
      <c r="V812" s="67">
        <v>0.214091043835651</v>
      </c>
      <c r="W812" s="66">
        <v>-1.24882389354752E-2</v>
      </c>
      <c r="X812" s="67">
        <v>1.02955465508785</v>
      </c>
      <c r="Y812" s="66">
        <v>-0.14654267568766999</v>
      </c>
      <c r="Z812" s="67">
        <v>3.0296700434555501</v>
      </c>
      <c r="AA812" s="66">
        <v>-0.206988233056036</v>
      </c>
      <c r="AB812" s="67">
        <v>-0.47363515431061398</v>
      </c>
      <c r="AC812" s="66">
        <v>-0.25602009030524597</v>
      </c>
      <c r="AD812" s="67">
        <v>-1.3160437702899801</v>
      </c>
      <c r="AE812" s="66">
        <v>-0.15235185116762301</v>
      </c>
      <c r="AF812" s="68">
        <v>1.7125024949491501</v>
      </c>
      <c r="AG812" s="66">
        <v>2.0893133256322499E-2</v>
      </c>
      <c r="AH812" s="67">
        <v>0.24780758976703501</v>
      </c>
      <c r="AI812" s="66">
        <v>-0.11083992331347001</v>
      </c>
      <c r="AJ812" s="67">
        <v>2.60675014961453</v>
      </c>
      <c r="AK812" s="66">
        <v>-2.2676446176774299E-2</v>
      </c>
      <c r="AL812" s="66">
        <v>-6.26318741069554E-3</v>
      </c>
      <c r="AM812" s="67">
        <v>4.14959756199096E-2</v>
      </c>
      <c r="AN812" s="11"/>
      <c r="AO812" s="69">
        <v>8.2239497054688401E-2</v>
      </c>
      <c r="AP812" s="69">
        <v>-0.116983867810632</v>
      </c>
      <c r="AQ812" s="69">
        <v>0.11409315949276801</v>
      </c>
      <c r="AR812" s="69">
        <v>-0.130137646305229</v>
      </c>
      <c r="AS812" s="70">
        <v>5</v>
      </c>
      <c r="AT812" s="70">
        <v>7</v>
      </c>
      <c r="AU812" s="70">
        <v>8</v>
      </c>
      <c r="AV812" s="71">
        <v>4</v>
      </c>
      <c r="AW812" s="11"/>
      <c r="AX812" s="72">
        <v>0.30331169745651998</v>
      </c>
      <c r="AY812" s="73">
        <v>-0.49340891539713999</v>
      </c>
      <c r="AZ812" s="73">
        <v>-0.245033021699328</v>
      </c>
      <c r="BA812" s="73">
        <v>-0.65934353961165504</v>
      </c>
      <c r="BB812" s="64">
        <v>3.0919517214097102E-2</v>
      </c>
      <c r="BC812" s="74">
        <v>-44.158270061772797</v>
      </c>
      <c r="BD812" s="61">
        <v>43756</v>
      </c>
      <c r="BE812" s="61">
        <v>43908</v>
      </c>
      <c r="BF812" s="70"/>
      <c r="BG812" s="61"/>
      <c r="BH812" s="11"/>
    </row>
    <row r="813" spans="1:60" x14ac:dyDescent="0.3">
      <c r="A813" s="11"/>
      <c r="B813" s="56" t="s">
        <v>2665</v>
      </c>
      <c r="C813" s="56" t="s">
        <v>2555</v>
      </c>
      <c r="D813" s="56" t="s">
        <v>2552</v>
      </c>
      <c r="E813" s="57" t="s">
        <v>41</v>
      </c>
      <c r="F813" s="57" t="s">
        <v>2553</v>
      </c>
      <c r="G813" s="58" t="s">
        <v>36</v>
      </c>
      <c r="H813" s="59" t="s">
        <v>37</v>
      </c>
      <c r="I813" s="60" t="s">
        <v>29</v>
      </c>
      <c r="J813" s="60" t="s">
        <v>2556</v>
      </c>
      <c r="K813" s="11"/>
      <c r="L813" s="61">
        <v>44021</v>
      </c>
      <c r="M813" s="62">
        <v>740.02080000005697</v>
      </c>
      <c r="N813" s="63">
        <v>740.02080000005697</v>
      </c>
      <c r="O813" s="63">
        <v>962.31670000031602</v>
      </c>
      <c r="P813" s="64">
        <f t="shared" si="12"/>
        <v>0.768999228632127</v>
      </c>
      <c r="Q813" s="61">
        <v>43756</v>
      </c>
      <c r="R813" s="65">
        <v>7618121.4960000003</v>
      </c>
      <c r="S813" s="65">
        <v>6140903.8062187498</v>
      </c>
      <c r="T813" s="11"/>
      <c r="U813" s="66">
        <v>-3.44812289513357E-2</v>
      </c>
      <c r="V813" s="67">
        <v>0.214087858785206</v>
      </c>
      <c r="W813" s="66">
        <v>-1.2488335346461101E-2</v>
      </c>
      <c r="X813" s="67">
        <v>1.0295450139892599</v>
      </c>
      <c r="Y813" s="66">
        <v>-0.14654268971571599</v>
      </c>
      <c r="Z813" s="67">
        <v>3.0296686406509301</v>
      </c>
      <c r="AA813" s="66">
        <v>-0.206988336734066</v>
      </c>
      <c r="AB813" s="67">
        <v>-0.47364552211365701</v>
      </c>
      <c r="AC813" s="66"/>
      <c r="AD813" s="67"/>
      <c r="AE813" s="66"/>
      <c r="AF813" s="68"/>
      <c r="AG813" s="66">
        <v>2.0893234399409301E-2</v>
      </c>
      <c r="AH813" s="67">
        <v>0.24781770407571499</v>
      </c>
      <c r="AI813" s="66">
        <v>-0.110839938265563</v>
      </c>
      <c r="AJ813" s="67">
        <v>2.6067486544052398</v>
      </c>
      <c r="AK813" s="66">
        <v>-0.259979200000234</v>
      </c>
      <c r="AL813" s="66">
        <v>-0.17637874924723301</v>
      </c>
      <c r="AM813" s="67">
        <v>-2.5894736299233001</v>
      </c>
      <c r="AN813" s="11"/>
      <c r="AO813" s="69">
        <v>8.2239513603853995E-2</v>
      </c>
      <c r="AP813" s="69">
        <v>-0.116983948538254</v>
      </c>
      <c r="AQ813" s="69">
        <v>0.114093130079709</v>
      </c>
      <c r="AR813" s="69">
        <v>-0.13013766374569999</v>
      </c>
      <c r="AS813" s="70">
        <v>5</v>
      </c>
      <c r="AT813" s="70">
        <v>7</v>
      </c>
      <c r="AU813" s="70">
        <v>8</v>
      </c>
      <c r="AV813" s="71">
        <v>4</v>
      </c>
      <c r="AW813" s="11"/>
      <c r="AX813" s="72">
        <v>0.30331189712742301</v>
      </c>
      <c r="AY813" s="73">
        <v>-0.49340860733082098</v>
      </c>
      <c r="AZ813" s="73">
        <v>-0.245034298641258</v>
      </c>
      <c r="BA813" s="73">
        <v>-0.65934308217947502</v>
      </c>
      <c r="BB813" s="64">
        <v>3.09195368618384E-2</v>
      </c>
      <c r="BC813" s="74">
        <v>-44.158279701427098</v>
      </c>
      <c r="BD813" s="61">
        <v>43756</v>
      </c>
      <c r="BE813" s="61">
        <v>43908</v>
      </c>
      <c r="BF813" s="70"/>
      <c r="BG813" s="61"/>
      <c r="BH813" s="11"/>
    </row>
    <row r="814" spans="1:60" x14ac:dyDescent="0.3">
      <c r="A814" s="11"/>
      <c r="B814" s="56" t="s">
        <v>2667</v>
      </c>
      <c r="C814" s="56" t="s">
        <v>2558</v>
      </c>
      <c r="D814" s="56" t="s">
        <v>2552</v>
      </c>
      <c r="E814" s="57" t="s">
        <v>79</v>
      </c>
      <c r="F814" s="57" t="s">
        <v>2553</v>
      </c>
      <c r="G814" s="58" t="s">
        <v>36</v>
      </c>
      <c r="H814" s="59" t="s">
        <v>37</v>
      </c>
      <c r="I814" s="60" t="s">
        <v>29</v>
      </c>
      <c r="J814" s="60" t="s">
        <v>1</v>
      </c>
      <c r="K814" s="11"/>
      <c r="L814" s="61">
        <v>44021</v>
      </c>
      <c r="M814" s="62">
        <v>751.764700000174</v>
      </c>
      <c r="N814" s="63">
        <v>751.764700000174</v>
      </c>
      <c r="O814" s="63">
        <v>972.53450000006706</v>
      </c>
      <c r="P814" s="64">
        <f t="shared" si="12"/>
        <v>0.77299540530451327</v>
      </c>
      <c r="Q814" s="61">
        <v>43756</v>
      </c>
      <c r="R814" s="65">
        <v>428198.52899999998</v>
      </c>
      <c r="S814" s="65">
        <v>391751.58847314498</v>
      </c>
      <c r="T814" s="11"/>
      <c r="U814" s="66">
        <v>-3.4462248693671399E-2</v>
      </c>
      <c r="V814" s="67">
        <v>0.21598588455162801</v>
      </c>
      <c r="W814" s="66">
        <v>-1.19085203559735E-2</v>
      </c>
      <c r="X814" s="67">
        <v>1.0875265130380301</v>
      </c>
      <c r="Y814" s="66">
        <v>-0.143498629453534</v>
      </c>
      <c r="Z814" s="67">
        <v>3.3340746668691299</v>
      </c>
      <c r="AA814" s="66">
        <v>-0.20130374852393301</v>
      </c>
      <c r="AB814" s="67">
        <v>9.4813298899680404E-2</v>
      </c>
      <c r="AC814" s="66"/>
      <c r="AD814" s="67"/>
      <c r="AE814" s="66"/>
      <c r="AF814" s="68"/>
      <c r="AG814" s="66">
        <v>2.1073013680506798E-2</v>
      </c>
      <c r="AH814" s="67">
        <v>0.26579563218547297</v>
      </c>
      <c r="AI814" s="66">
        <v>-0.107511348659464</v>
      </c>
      <c r="AJ814" s="67">
        <v>2.9396076150151198</v>
      </c>
      <c r="AK814" s="66">
        <v>-0.24823529999965099</v>
      </c>
      <c r="AL814" s="66">
        <v>-0.183817768321314</v>
      </c>
      <c r="AM814" s="67">
        <v>-1.26074304079521</v>
      </c>
      <c r="AN814" s="11"/>
      <c r="AO814" s="69">
        <v>8.2260682203923394E-2</v>
      </c>
      <c r="AP814" s="69">
        <v>-0.116932054470526</v>
      </c>
      <c r="AQ814" s="69">
        <v>0.11474722787897899</v>
      </c>
      <c r="AR814" s="69">
        <v>-0.12960993542132199</v>
      </c>
      <c r="AS814" s="70">
        <v>5</v>
      </c>
      <c r="AT814" s="70">
        <v>7</v>
      </c>
      <c r="AU814" s="70">
        <v>8</v>
      </c>
      <c r="AV814" s="71">
        <v>4</v>
      </c>
      <c r="AW814" s="11"/>
      <c r="AX814" s="72">
        <v>0.30328586558956899</v>
      </c>
      <c r="AY814" s="73">
        <v>-0.474273634953079</v>
      </c>
      <c r="AZ814" s="73">
        <v>-0.15495982991683399</v>
      </c>
      <c r="BA814" s="73">
        <v>-0.63430591170708805</v>
      </c>
      <c r="BB814" s="64">
        <v>3.0917856665473701E-2</v>
      </c>
      <c r="BC814" s="74">
        <v>-43.992043469916098</v>
      </c>
      <c r="BD814" s="61">
        <v>43756</v>
      </c>
      <c r="BE814" s="61">
        <v>43908</v>
      </c>
      <c r="BF814" s="70"/>
      <c r="BG814" s="61"/>
      <c r="BH814" s="11"/>
    </row>
    <row r="815" spans="1:60" x14ac:dyDescent="0.3">
      <c r="A815" s="11"/>
      <c r="B815" s="56" t="s">
        <v>2671</v>
      </c>
      <c r="C815" s="56" t="s">
        <v>2560</v>
      </c>
      <c r="D815" s="56" t="s">
        <v>2552</v>
      </c>
      <c r="E815" s="57" t="s">
        <v>56</v>
      </c>
      <c r="F815" s="57" t="s">
        <v>2553</v>
      </c>
      <c r="G815" s="58" t="s">
        <v>36</v>
      </c>
      <c r="H815" s="59" t="s">
        <v>37</v>
      </c>
      <c r="I815" s="60" t="s">
        <v>29</v>
      </c>
      <c r="J815" s="60" t="s">
        <v>2561</v>
      </c>
      <c r="K815" s="11"/>
      <c r="L815" s="61">
        <v>44021</v>
      </c>
      <c r="M815" s="62">
        <v>846.96219999995105</v>
      </c>
      <c r="N815" s="63">
        <v>846.96219999995105</v>
      </c>
      <c r="O815" s="63">
        <v>1099.4807999990901</v>
      </c>
      <c r="P815" s="64">
        <f t="shared" si="12"/>
        <v>0.7703292317616206</v>
      </c>
      <c r="Q815" s="61">
        <v>43756</v>
      </c>
      <c r="R815" s="65">
        <v>4866455.1849999996</v>
      </c>
      <c r="S815" s="65">
        <v>6200578.4239999996</v>
      </c>
      <c r="T815" s="11"/>
      <c r="U815" s="66">
        <v>-3.4474888786462501E-2</v>
      </c>
      <c r="V815" s="67">
        <v>0.21472187527251699</v>
      </c>
      <c r="W815" s="66">
        <v>-1.22950843569924E-2</v>
      </c>
      <c r="X815" s="67">
        <v>1.04887011293613</v>
      </c>
      <c r="Y815" s="66">
        <v>-0.14552913729406999</v>
      </c>
      <c r="Z815" s="67">
        <v>3.1310238828155001</v>
      </c>
      <c r="AA815" s="66">
        <v>-0.205093447923136</v>
      </c>
      <c r="AB815" s="67">
        <v>-0.28415664102067201</v>
      </c>
      <c r="AC815" s="66">
        <v>-0.252465231682581</v>
      </c>
      <c r="AD815" s="67">
        <v>-0.96055790802347496</v>
      </c>
      <c r="AE815" s="66">
        <v>-0.146260732319206</v>
      </c>
      <c r="AF815" s="68">
        <v>2.32161437979084</v>
      </c>
      <c r="AG815" s="66">
        <v>2.0953135435775001E-2</v>
      </c>
      <c r="AH815" s="67">
        <v>0.253807807712292</v>
      </c>
      <c r="AI815" s="66">
        <v>-0.109731770287908</v>
      </c>
      <c r="AJ815" s="67">
        <v>2.7175654521706698</v>
      </c>
      <c r="AK815" s="66">
        <v>-0.148971244193526</v>
      </c>
      <c r="AL815" s="66">
        <v>-4.7516586142592097E-2</v>
      </c>
      <c r="AM815" s="67">
        <v>0.80224620214721698</v>
      </c>
      <c r="AN815" s="11"/>
      <c r="AO815" s="69">
        <v>8.2246571999421605E-2</v>
      </c>
      <c r="AP815" s="69">
        <v>-0.11696651491365601</v>
      </c>
      <c r="AQ815" s="69">
        <v>0.114311227069265</v>
      </c>
      <c r="AR815" s="69">
        <v>-0.129961903347139</v>
      </c>
      <c r="AS815" s="70">
        <v>5</v>
      </c>
      <c r="AT815" s="70">
        <v>7</v>
      </c>
      <c r="AU815" s="70">
        <v>8</v>
      </c>
      <c r="AV815" s="71">
        <v>4</v>
      </c>
      <c r="AW815" s="11"/>
      <c r="AX815" s="72">
        <v>0.30330291688005701</v>
      </c>
      <c r="AY815" s="73">
        <v>-0.48703026147177297</v>
      </c>
      <c r="AZ815" s="73">
        <v>-0.21499984989054599</v>
      </c>
      <c r="BA815" s="73">
        <v>-0.65100256765435904</v>
      </c>
      <c r="BB815" s="64">
        <v>3.0918947122809199E-2</v>
      </c>
      <c r="BC815" s="74">
        <v>-44.102898386190603</v>
      </c>
      <c r="BD815" s="61">
        <v>43756</v>
      </c>
      <c r="BE815" s="61">
        <v>43908</v>
      </c>
      <c r="BF815" s="70"/>
      <c r="BG815" s="61"/>
      <c r="BH815" s="11"/>
    </row>
    <row r="816" spans="1:60" x14ac:dyDescent="0.3">
      <c r="A816" s="11"/>
      <c r="B816" s="56" t="s">
        <v>2674</v>
      </c>
      <c r="C816" s="56" t="s">
        <v>2563</v>
      </c>
      <c r="D816" s="56" t="s">
        <v>2564</v>
      </c>
      <c r="E816" s="57" t="s">
        <v>73</v>
      </c>
      <c r="F816" s="57" t="s">
        <v>140</v>
      </c>
      <c r="G816" s="58" t="s">
        <v>36</v>
      </c>
      <c r="H816" s="59" t="s">
        <v>94</v>
      </c>
      <c r="I816" s="60" t="s">
        <v>29</v>
      </c>
      <c r="J816" s="60" t="s">
        <v>2565</v>
      </c>
      <c r="K816" s="11"/>
      <c r="L816" s="61">
        <v>44021</v>
      </c>
      <c r="M816" s="62">
        <v>742.545500000007</v>
      </c>
      <c r="N816" s="63">
        <v>742.545500000007</v>
      </c>
      <c r="O816" s="63">
        <v>1090.2778999991699</v>
      </c>
      <c r="P816" s="64">
        <f t="shared" si="12"/>
        <v>0.68106076441664309</v>
      </c>
      <c r="Q816" s="61">
        <v>43656</v>
      </c>
      <c r="R816" s="65">
        <v>249592.916</v>
      </c>
      <c r="S816" s="65">
        <v>329940.28774560499</v>
      </c>
      <c r="T816" s="11"/>
      <c r="U816" s="66">
        <v>-3.0339566682414401E-2</v>
      </c>
      <c r="V816" s="67">
        <v>0.62825408567732699</v>
      </c>
      <c r="W816" s="66">
        <v>2.9643313198903301E-2</v>
      </c>
      <c r="X816" s="67">
        <v>5.2427098685293503</v>
      </c>
      <c r="Y816" s="66">
        <v>-0.137909536086227</v>
      </c>
      <c r="Z816" s="67">
        <v>3.89298400359985</v>
      </c>
      <c r="AA816" s="66">
        <v>-0.31748967772175102</v>
      </c>
      <c r="AB816" s="67">
        <v>-11.523779620882101</v>
      </c>
      <c r="AC816" s="66">
        <v>-0.33574023658351498</v>
      </c>
      <c r="AD816" s="67">
        <v>-9.2880583981168492</v>
      </c>
      <c r="AE816" s="66">
        <v>-0.259454712821171</v>
      </c>
      <c r="AF816" s="68">
        <v>-8.9977836704056209</v>
      </c>
      <c r="AG816" s="66">
        <v>2.9078236613713698E-2</v>
      </c>
      <c r="AH816" s="67">
        <v>1.0663179255061599</v>
      </c>
      <c r="AI816" s="66">
        <v>-0.120178399113647</v>
      </c>
      <c r="AJ816" s="67">
        <v>1.6729025695967701</v>
      </c>
      <c r="AK816" s="66">
        <v>-0.222359588216059</v>
      </c>
      <c r="AL816" s="66">
        <v>-2.7834995442390199E-2</v>
      </c>
      <c r="AM816" s="67">
        <v>-19.627913682052199</v>
      </c>
      <c r="AN816" s="11"/>
      <c r="AO816" s="69">
        <v>0.103746372289606</v>
      </c>
      <c r="AP816" s="69">
        <v>-8.4134527740388904E-2</v>
      </c>
      <c r="AQ816" s="69">
        <v>0.122356752655905</v>
      </c>
      <c r="AR816" s="69">
        <v>-0.19162220149621101</v>
      </c>
      <c r="AS816" s="70">
        <v>5</v>
      </c>
      <c r="AT816" s="70">
        <v>7</v>
      </c>
      <c r="AU816" s="70">
        <v>6</v>
      </c>
      <c r="AV816" s="71">
        <v>6</v>
      </c>
      <c r="AW816" s="11"/>
      <c r="AX816" s="72">
        <v>0.25437145956268098</v>
      </c>
      <c r="AY816" s="73">
        <v>-1.09797988125683</v>
      </c>
      <c r="AZ816" s="73">
        <v>-0.86993447310578598</v>
      </c>
      <c r="BA816" s="73">
        <v>-1.4659660070228699</v>
      </c>
      <c r="BB816" s="64">
        <v>2.6161621579303799E-2</v>
      </c>
      <c r="BC816" s="74">
        <v>-48.824955545715099</v>
      </c>
      <c r="BD816" s="61">
        <v>43656</v>
      </c>
      <c r="BE816" s="61">
        <v>43914</v>
      </c>
      <c r="BF816" s="70"/>
      <c r="BG816" s="61"/>
      <c r="BH816" s="11"/>
    </row>
    <row r="817" spans="1:60" x14ac:dyDescent="0.3">
      <c r="A817" s="11"/>
      <c r="B817" s="56" t="s">
        <v>2677</v>
      </c>
      <c r="C817" s="56" t="s">
        <v>2567</v>
      </c>
      <c r="D817" s="56" t="s">
        <v>2564</v>
      </c>
      <c r="E817" s="57" t="s">
        <v>48</v>
      </c>
      <c r="F817" s="57" t="s">
        <v>140</v>
      </c>
      <c r="G817" s="58" t="s">
        <v>36</v>
      </c>
      <c r="H817" s="59" t="s">
        <v>94</v>
      </c>
      <c r="I817" s="60" t="s">
        <v>29</v>
      </c>
      <c r="J817" s="60" t="s">
        <v>2568</v>
      </c>
      <c r="K817" s="11"/>
      <c r="L817" s="61">
        <v>44021</v>
      </c>
      <c r="M817" s="62">
        <v>607.94249999988801</v>
      </c>
      <c r="N817" s="63">
        <v>607.94249999988801</v>
      </c>
      <c r="O817" s="63">
        <v>896.100700000301</v>
      </c>
      <c r="P817" s="64">
        <f t="shared" si="12"/>
        <v>0.67843100669342604</v>
      </c>
      <c r="Q817" s="61">
        <v>43656</v>
      </c>
      <c r="R817" s="65">
        <v>1820899.5079999999</v>
      </c>
      <c r="S817" s="65">
        <v>2661062.8356562499</v>
      </c>
      <c r="T817" s="11"/>
      <c r="U817" s="66">
        <v>-3.03498885914451E-2</v>
      </c>
      <c r="V817" s="67">
        <v>0.62722189477426604</v>
      </c>
      <c r="W817" s="66">
        <v>2.93141867296072E-2</v>
      </c>
      <c r="X817" s="67">
        <v>5.2097972215997297</v>
      </c>
      <c r="Y817" s="66">
        <v>-0.139578639547835</v>
      </c>
      <c r="Z817" s="67">
        <v>3.7260736574389699</v>
      </c>
      <c r="AA817" s="66">
        <v>-0.32013217522646298</v>
      </c>
      <c r="AB817" s="67">
        <v>-11.7880293713533</v>
      </c>
      <c r="AC817" s="66">
        <v>-0.340854840339744</v>
      </c>
      <c r="AD817" s="67">
        <v>-9.79951877373969</v>
      </c>
      <c r="AE817" s="66">
        <v>-0.267995997678663</v>
      </c>
      <c r="AF817" s="68">
        <v>-9.8519121561548708</v>
      </c>
      <c r="AG817" s="66">
        <v>2.8979340440855601E-2</v>
      </c>
      <c r="AH817" s="67">
        <v>1.0564283082203501</v>
      </c>
      <c r="AI817" s="66">
        <v>-0.12196496828808399</v>
      </c>
      <c r="AJ817" s="67">
        <v>1.4942456521530401</v>
      </c>
      <c r="AK817" s="66">
        <v>-0.39205750000022799</v>
      </c>
      <c r="AL817" s="66">
        <v>-5.11423400403146E-2</v>
      </c>
      <c r="AM817" s="67">
        <v>-22.326022746710802</v>
      </c>
      <c r="AN817" s="11"/>
      <c r="AO817" s="69">
        <v>0.1037347759775</v>
      </c>
      <c r="AP817" s="69">
        <v>-8.4163882229477197E-2</v>
      </c>
      <c r="AQ817" s="69">
        <v>0.121998206843273</v>
      </c>
      <c r="AR817" s="69">
        <v>-0.191889501801634</v>
      </c>
      <c r="AS817" s="70">
        <v>5</v>
      </c>
      <c r="AT817" s="70">
        <v>7</v>
      </c>
      <c r="AU817" s="70">
        <v>6</v>
      </c>
      <c r="AV817" s="71">
        <v>6</v>
      </c>
      <c r="AW817" s="11"/>
      <c r="AX817" s="72">
        <v>0.25438158467790301</v>
      </c>
      <c r="AY817" s="73">
        <v>-1.10827718611836</v>
      </c>
      <c r="AZ817" s="73">
        <v>-0.88604398223014902</v>
      </c>
      <c r="BA817" s="73">
        <v>-1.47891966457973</v>
      </c>
      <c r="BB817" s="64">
        <v>2.6162245472441999E-2</v>
      </c>
      <c r="BC817" s="74">
        <v>-48.964430002146401</v>
      </c>
      <c r="BD817" s="61">
        <v>43656</v>
      </c>
      <c r="BE817" s="61">
        <v>43914</v>
      </c>
      <c r="BF817" s="70"/>
      <c r="BG817" s="61"/>
      <c r="BH817" s="11"/>
    </row>
    <row r="818" spans="1:60" x14ac:dyDescent="0.3">
      <c r="A818" s="11"/>
      <c r="B818" s="56" t="s">
        <v>2680</v>
      </c>
      <c r="C818" s="56" t="s">
        <v>2570</v>
      </c>
      <c r="D818" s="56" t="s">
        <v>2564</v>
      </c>
      <c r="E818" s="57" t="s">
        <v>152</v>
      </c>
      <c r="F818" s="57" t="s">
        <v>140</v>
      </c>
      <c r="G818" s="58" t="s">
        <v>36</v>
      </c>
      <c r="H818" s="59" t="s">
        <v>94</v>
      </c>
      <c r="I818" s="60" t="s">
        <v>29</v>
      </c>
      <c r="J818" s="60" t="s">
        <v>2571</v>
      </c>
      <c r="K818" s="11"/>
      <c r="L818" s="61">
        <v>44021</v>
      </c>
      <c r="M818" s="62">
        <v>563.70980000030204</v>
      </c>
      <c r="N818" s="63">
        <v>563.70980000030204</v>
      </c>
      <c r="O818" s="63">
        <v>829.41160000022501</v>
      </c>
      <c r="P818" s="64">
        <f t="shared" si="12"/>
        <v>0.6796502484413639</v>
      </c>
      <c r="Q818" s="61">
        <v>43656</v>
      </c>
      <c r="R818" s="65">
        <v>196642.71400000001</v>
      </c>
      <c r="S818" s="65">
        <v>205878.62975561499</v>
      </c>
      <c r="T818" s="11"/>
      <c r="U818" s="66">
        <v>-3.0342176440171901E-2</v>
      </c>
      <c r="V818" s="67">
        <v>0.62799310990158097</v>
      </c>
      <c r="W818" s="66">
        <v>2.95586124993861E-2</v>
      </c>
      <c r="X818" s="67">
        <v>5.2342397985776197</v>
      </c>
      <c r="Y818" s="66">
        <v>-0.138399756304425</v>
      </c>
      <c r="Z818" s="67">
        <v>3.8439619817800099</v>
      </c>
      <c r="AA818" s="66">
        <v>-0.31890875541663299</v>
      </c>
      <c r="AB818" s="67">
        <v>-11.6656873903703</v>
      </c>
      <c r="AC818" s="66">
        <v>-0.33910731915675602</v>
      </c>
      <c r="AD818" s="67">
        <v>-9.6247666554409097</v>
      </c>
      <c r="AE818" s="66">
        <v>-0.26542802375304703</v>
      </c>
      <c r="AF818" s="68">
        <v>-9.5951147635932994</v>
      </c>
      <c r="AG818" s="66">
        <v>2.90526618628064E-2</v>
      </c>
      <c r="AH818" s="67">
        <v>1.0637604504154301</v>
      </c>
      <c r="AI818" s="66">
        <v>-0.120743784482329</v>
      </c>
      <c r="AJ818" s="67">
        <v>1.6163640327286</v>
      </c>
      <c r="AK818" s="66">
        <v>-0.43629019999934798</v>
      </c>
      <c r="AL818" s="66">
        <v>-5.8673076732738999E-2</v>
      </c>
      <c r="AM818" s="67">
        <v>-26.7492927466228</v>
      </c>
      <c r="AN818" s="11"/>
      <c r="AO818" s="69">
        <v>0.10373737735251801</v>
      </c>
      <c r="AP818" s="69">
        <v>-8.4142223781818806E-2</v>
      </c>
      <c r="AQ818" s="69">
        <v>0.12226449502122699</v>
      </c>
      <c r="AR818" s="69">
        <v>-0.19169046042865401</v>
      </c>
      <c r="AS818" s="70">
        <v>5</v>
      </c>
      <c r="AT818" s="70">
        <v>7</v>
      </c>
      <c r="AU818" s="70">
        <v>6</v>
      </c>
      <c r="AV818" s="71">
        <v>6</v>
      </c>
      <c r="AW818" s="11"/>
      <c r="AX818" s="72">
        <v>0.25437813482450999</v>
      </c>
      <c r="AY818" s="73">
        <v>-1.10351768580585</v>
      </c>
      <c r="AZ818" s="73">
        <v>-0.87853716746576505</v>
      </c>
      <c r="BA818" s="73">
        <v>-1.4729915318312099</v>
      </c>
      <c r="BB818" s="64">
        <v>2.6162144991358199E-2</v>
      </c>
      <c r="BC818" s="74">
        <v>-48.915990564855697</v>
      </c>
      <c r="BD818" s="61">
        <v>43656</v>
      </c>
      <c r="BE818" s="61">
        <v>43914</v>
      </c>
      <c r="BF818" s="70"/>
      <c r="BG818" s="61"/>
      <c r="BH818" s="11"/>
    </row>
    <row r="819" spans="1:60" x14ac:dyDescent="0.3">
      <c r="A819" s="11"/>
      <c r="B819" s="56" t="s">
        <v>2683</v>
      </c>
      <c r="C819" s="56" t="s">
        <v>2573</v>
      </c>
      <c r="D819" s="56" t="s">
        <v>2564</v>
      </c>
      <c r="E819" s="57" t="s">
        <v>87</v>
      </c>
      <c r="F819" s="57" t="s">
        <v>140</v>
      </c>
      <c r="G819" s="58" t="s">
        <v>36</v>
      </c>
      <c r="H819" s="59" t="s">
        <v>94</v>
      </c>
      <c r="I819" s="60" t="s">
        <v>29</v>
      </c>
      <c r="J819" s="60" t="s">
        <v>2574</v>
      </c>
      <c r="K819" s="11"/>
      <c r="L819" s="61">
        <v>44021</v>
      </c>
      <c r="M819" s="62">
        <v>546.84850000031304</v>
      </c>
      <c r="N819" s="63">
        <v>546.84850000031304</v>
      </c>
      <c r="O819" s="63">
        <v>815.86950000003003</v>
      </c>
      <c r="P819" s="64">
        <f t="shared" si="12"/>
        <v>0.67026466855335676</v>
      </c>
      <c r="Q819" s="61">
        <v>43656</v>
      </c>
      <c r="R819" s="65">
        <v>127608.352</v>
      </c>
      <c r="S819" s="65">
        <v>160804.422152832</v>
      </c>
      <c r="T819" s="11"/>
      <c r="U819" s="66">
        <v>-3.0381922588276201E-2</v>
      </c>
      <c r="V819" s="67">
        <v>0.62401849509115004</v>
      </c>
      <c r="W819" s="66">
        <v>2.8293618357565699E-2</v>
      </c>
      <c r="X819" s="67">
        <v>5.10774038439558</v>
      </c>
      <c r="Y819" s="66">
        <v>-0.14474220283678699</v>
      </c>
      <c r="Z819" s="67">
        <v>3.2097173285437699</v>
      </c>
      <c r="AA819" s="66">
        <v>-0.328338199623395</v>
      </c>
      <c r="AB819" s="67">
        <v>-12.6086318110465</v>
      </c>
      <c r="AC819" s="66">
        <v>-0.35667523768730502</v>
      </c>
      <c r="AD819" s="67">
        <v>-11.3815585084958</v>
      </c>
      <c r="AE819" s="66">
        <v>-0.29424041294812903</v>
      </c>
      <c r="AF819" s="68">
        <v>-12.4763536831015</v>
      </c>
      <c r="AG819" s="66">
        <v>2.8673324735791501E-2</v>
      </c>
      <c r="AH819" s="67">
        <v>1.0258267377139401</v>
      </c>
      <c r="AI819" s="66">
        <v>-0.127495185533917</v>
      </c>
      <c r="AJ819" s="67">
        <v>0.94122392756980799</v>
      </c>
      <c r="AK819" s="66">
        <v>-0.45315149999980298</v>
      </c>
      <c r="AL819" s="66">
        <v>-6.1683603772544303E-2</v>
      </c>
      <c r="AM819" s="67">
        <v>-28.435422746668301</v>
      </c>
      <c r="AN819" s="11"/>
      <c r="AO819" s="69">
        <v>0.103698090242688</v>
      </c>
      <c r="AP819" s="69">
        <v>-8.42549128182873E-2</v>
      </c>
      <c r="AQ819" s="69">
        <v>0.12088531665183801</v>
      </c>
      <c r="AR819" s="69">
        <v>-0.19271713576919899</v>
      </c>
      <c r="AS819" s="70">
        <v>5</v>
      </c>
      <c r="AT819" s="70">
        <v>7</v>
      </c>
      <c r="AU819" s="70">
        <v>5</v>
      </c>
      <c r="AV819" s="71">
        <v>7</v>
      </c>
      <c r="AW819" s="11"/>
      <c r="AX819" s="72">
        <v>0.25441306259948798</v>
      </c>
      <c r="AY819" s="73">
        <v>-1.14025933975063</v>
      </c>
      <c r="AZ819" s="73">
        <v>-0.93608714183574204</v>
      </c>
      <c r="BA819" s="73">
        <v>-1.5190456059044699</v>
      </c>
      <c r="BB819" s="64">
        <v>2.61641816441988E-2</v>
      </c>
      <c r="BC819" s="74">
        <v>-49.400057239574402</v>
      </c>
      <c r="BD819" s="61">
        <v>43656</v>
      </c>
      <c r="BE819" s="61">
        <v>43914</v>
      </c>
      <c r="BF819" s="70"/>
      <c r="BG819" s="61"/>
      <c r="BH819" s="11"/>
    </row>
    <row r="820" spans="1:60" x14ac:dyDescent="0.3">
      <c r="A820" s="11"/>
      <c r="B820" s="56" t="s">
        <v>2687</v>
      </c>
      <c r="C820" s="56" t="s">
        <v>2576</v>
      </c>
      <c r="D820" s="56" t="s">
        <v>2564</v>
      </c>
      <c r="E820" s="57" t="s">
        <v>159</v>
      </c>
      <c r="F820" s="57" t="s">
        <v>140</v>
      </c>
      <c r="G820" s="58" t="s">
        <v>36</v>
      </c>
      <c r="H820" s="59" t="s">
        <v>94</v>
      </c>
      <c r="I820" s="60" t="s">
        <v>29</v>
      </c>
      <c r="J820" s="60" t="s">
        <v>2577</v>
      </c>
      <c r="K820" s="11"/>
      <c r="L820" s="61">
        <v>44021</v>
      </c>
      <c r="M820" s="62">
        <v>612.52950000017904</v>
      </c>
      <c r="N820" s="63">
        <v>612.52950000017904</v>
      </c>
      <c r="O820" s="63">
        <v>907.49639999959595</v>
      </c>
      <c r="P820" s="64">
        <f t="shared" si="12"/>
        <v>0.67496631391645379</v>
      </c>
      <c r="Q820" s="61">
        <v>43656</v>
      </c>
      <c r="R820" s="65">
        <v>32811.178999999996</v>
      </c>
      <c r="S820" s="65">
        <v>147247.63887695299</v>
      </c>
      <c r="T820" s="11"/>
      <c r="U820" s="66">
        <v>-3.0363438690074001E-2</v>
      </c>
      <c r="V820" s="67">
        <v>0.62586688491137499</v>
      </c>
      <c r="W820" s="66">
        <v>2.8883786244477998E-2</v>
      </c>
      <c r="X820" s="67">
        <v>5.1667571730868103</v>
      </c>
      <c r="Y820" s="66">
        <v>-0.14175938838525301</v>
      </c>
      <c r="Z820" s="67">
        <v>3.5079987736971798</v>
      </c>
      <c r="AA820" s="66">
        <v>-0.32361375379899998</v>
      </c>
      <c r="AB820" s="67">
        <v>-12.136187228607</v>
      </c>
      <c r="AC820" s="66">
        <v>-0.34759838834172102</v>
      </c>
      <c r="AD820" s="67">
        <v>-10.4738735739375</v>
      </c>
      <c r="AE820" s="66">
        <v>-0.27922688362479697</v>
      </c>
      <c r="AF820" s="68">
        <v>-10.975000750768199</v>
      </c>
      <c r="AG820" s="66">
        <v>2.88504321724758E-2</v>
      </c>
      <c r="AH820" s="67">
        <v>1.0435374813823699</v>
      </c>
      <c r="AI820" s="66">
        <v>-0.124301583728957</v>
      </c>
      <c r="AJ820" s="67">
        <v>1.26058410806581</v>
      </c>
      <c r="AK820" s="66">
        <v>-0.38747050000005401</v>
      </c>
      <c r="AL820" s="66">
        <v>-5.03896943027939E-2</v>
      </c>
      <c r="AM820" s="67">
        <v>-21.8673227466934</v>
      </c>
      <c r="AN820" s="11"/>
      <c r="AO820" s="69">
        <v>0.103719213911972</v>
      </c>
      <c r="AP820" s="69">
        <v>-8.4202215255645599E-2</v>
      </c>
      <c r="AQ820" s="69">
        <v>0.121528926245519</v>
      </c>
      <c r="AR820" s="69">
        <v>-0.19223810217052201</v>
      </c>
      <c r="AS820" s="70">
        <v>5</v>
      </c>
      <c r="AT820" s="70">
        <v>7</v>
      </c>
      <c r="AU820" s="70">
        <v>6</v>
      </c>
      <c r="AV820" s="71">
        <v>6</v>
      </c>
      <c r="AW820" s="11"/>
      <c r="AX820" s="72">
        <v>0.254394653131021</v>
      </c>
      <c r="AY820" s="73">
        <v>-1.1218465405108899</v>
      </c>
      <c r="AZ820" s="73">
        <v>-0.90726925112721801</v>
      </c>
      <c r="BA820" s="73">
        <v>-1.49596584003302</v>
      </c>
      <c r="BB820" s="64">
        <v>2.6163040107312598E-2</v>
      </c>
      <c r="BC820" s="74">
        <v>-49.149263842788102</v>
      </c>
      <c r="BD820" s="61">
        <v>43656</v>
      </c>
      <c r="BE820" s="61">
        <v>43914</v>
      </c>
      <c r="BF820" s="70"/>
      <c r="BG820" s="61"/>
      <c r="BH820" s="11"/>
    </row>
    <row r="821" spans="1:60" x14ac:dyDescent="0.3">
      <c r="A821" s="11"/>
      <c r="B821" s="56" t="s">
        <v>2690</v>
      </c>
      <c r="C821" s="56" t="s">
        <v>2579</v>
      </c>
      <c r="D821" s="56" t="s">
        <v>2564</v>
      </c>
      <c r="E821" s="57" t="s">
        <v>163</v>
      </c>
      <c r="F821" s="57" t="s">
        <v>140</v>
      </c>
      <c r="G821" s="58" t="s">
        <v>36</v>
      </c>
      <c r="H821" s="59" t="s">
        <v>94</v>
      </c>
      <c r="I821" s="60" t="s">
        <v>29</v>
      </c>
      <c r="J821" s="60" t="s">
        <v>2580</v>
      </c>
      <c r="K821" s="11"/>
      <c r="L821" s="61">
        <v>44021</v>
      </c>
      <c r="M821" s="62">
        <v>466.05019999993999</v>
      </c>
      <c r="N821" s="63">
        <v>466.05019999993999</v>
      </c>
      <c r="O821" s="63">
        <v>703.09549999982096</v>
      </c>
      <c r="P821" s="64">
        <f t="shared" si="12"/>
        <v>0.66285476155096812</v>
      </c>
      <c r="Q821" s="61">
        <v>43656</v>
      </c>
      <c r="R821" s="65">
        <v>2620829.233</v>
      </c>
      <c r="S821" s="65">
        <v>4460211.8399609402</v>
      </c>
      <c r="T821" s="11"/>
      <c r="U821" s="66">
        <v>-3.03950880861521E-2</v>
      </c>
      <c r="V821" s="67">
        <v>0.62270194530356104</v>
      </c>
      <c r="W821" s="66">
        <v>2.78726386841299E-2</v>
      </c>
      <c r="X821" s="67">
        <v>5.0656424170519996</v>
      </c>
      <c r="Y821" s="66">
        <v>-0.14721070958694299</v>
      </c>
      <c r="Z821" s="67">
        <v>2.96286665352818</v>
      </c>
      <c r="AA821" s="66">
        <v>-0.33579348309722301</v>
      </c>
      <c r="AB821" s="67">
        <v>-13.3541601584293</v>
      </c>
      <c r="AC821" s="66">
        <v>-0.374171706101042</v>
      </c>
      <c r="AD821" s="67">
        <v>-13.1312053498696</v>
      </c>
      <c r="AE821" s="66">
        <v>-0.32467160984757398</v>
      </c>
      <c r="AF821" s="68">
        <v>-15.5194733730459</v>
      </c>
      <c r="AG821" s="66">
        <v>2.8547051289933699E-2</v>
      </c>
      <c r="AH821" s="67">
        <v>1.01319939312816</v>
      </c>
      <c r="AI821" s="66">
        <v>-0.13036431384724001</v>
      </c>
      <c r="AJ821" s="67">
        <v>0.65431109623750705</v>
      </c>
      <c r="AK821" s="66">
        <v>-0.53394980000041004</v>
      </c>
      <c r="AL821" s="66">
        <v>-7.7375183661424707E-2</v>
      </c>
      <c r="AM821" s="67">
        <v>-36.515252746758101</v>
      </c>
      <c r="AN821" s="11"/>
      <c r="AO821" s="69">
        <v>0.103648452057387</v>
      </c>
      <c r="AP821" s="69">
        <v>-8.4292292196623694E-2</v>
      </c>
      <c r="AQ821" s="69">
        <v>0.120427025765821</v>
      </c>
      <c r="AR821" s="69">
        <v>-0.19305879674269799</v>
      </c>
      <c r="AS821" s="70">
        <v>5</v>
      </c>
      <c r="AT821" s="70">
        <v>7</v>
      </c>
      <c r="AU821" s="70">
        <v>5</v>
      </c>
      <c r="AV821" s="71">
        <v>7</v>
      </c>
      <c r="AW821" s="11"/>
      <c r="AX821" s="72">
        <v>0.25444987002032599</v>
      </c>
      <c r="AY821" s="73">
        <v>-1.16935574041963</v>
      </c>
      <c r="AZ821" s="73">
        <v>-0.98130915550882503</v>
      </c>
      <c r="BA821" s="73">
        <v>-1.55573349490624</v>
      </c>
      <c r="BB821" s="64">
        <v>2.6167112916227801E-2</v>
      </c>
      <c r="BC821" s="74">
        <v>-49.8862672282849</v>
      </c>
      <c r="BD821" s="61">
        <v>43656</v>
      </c>
      <c r="BE821" s="61">
        <v>43914</v>
      </c>
      <c r="BF821" s="70"/>
      <c r="BG821" s="61"/>
      <c r="BH821" s="11"/>
    </row>
    <row r="822" spans="1:60" x14ac:dyDescent="0.3">
      <c r="A822" s="11"/>
      <c r="B822" s="56" t="s">
        <v>2693</v>
      </c>
      <c r="C822" s="56" t="s">
        <v>2581</v>
      </c>
      <c r="D822" s="56" t="s">
        <v>2582</v>
      </c>
      <c r="E822" s="57" t="s">
        <v>1170</v>
      </c>
      <c r="F822" s="57" t="s">
        <v>315</v>
      </c>
      <c r="G822" s="58" t="s">
        <v>141</v>
      </c>
      <c r="H822" s="59" t="s">
        <v>384</v>
      </c>
      <c r="I822" s="60" t="s">
        <v>29</v>
      </c>
      <c r="J822" s="60" t="s">
        <v>2583</v>
      </c>
      <c r="K822" s="11"/>
      <c r="L822" s="61">
        <v>43697</v>
      </c>
      <c r="M822" s="62"/>
      <c r="N822" s="63"/>
      <c r="O822" s="63">
        <v>1472.7984999995699</v>
      </c>
      <c r="P822" s="64">
        <f t="shared" si="12"/>
        <v>0</v>
      </c>
      <c r="Q822" s="61">
        <v>43672</v>
      </c>
      <c r="R822" s="65"/>
      <c r="S822" s="65">
        <v>56330.937599975601</v>
      </c>
      <c r="T822" s="11"/>
      <c r="U822" s="66"/>
      <c r="V822" s="67"/>
      <c r="W822" s="66"/>
      <c r="X822" s="67"/>
      <c r="Y822" s="66"/>
      <c r="Z822" s="67"/>
      <c r="AA822" s="66"/>
      <c r="AB822" s="67"/>
      <c r="AC822" s="66"/>
      <c r="AD822" s="67"/>
      <c r="AE822" s="66"/>
      <c r="AF822" s="68"/>
      <c r="AG822" s="66"/>
      <c r="AH822" s="67"/>
      <c r="AI822" s="66"/>
      <c r="AJ822" s="67"/>
      <c r="AK822" s="66"/>
      <c r="AL822" s="66"/>
      <c r="AM822" s="67"/>
      <c r="AN822" s="11"/>
      <c r="AO822" s="69">
        <v>1.96871102998557E-2</v>
      </c>
      <c r="AP822" s="69">
        <v>-2.1264926716867201E-2</v>
      </c>
      <c r="AQ822" s="69">
        <v>-1.97841633316784E-2</v>
      </c>
      <c r="AR822" s="69">
        <v>-1.97841633316784E-2</v>
      </c>
      <c r="AS822" s="70"/>
      <c r="AT822" s="70"/>
      <c r="AU822" s="70"/>
      <c r="AV822" s="71"/>
      <c r="AW822" s="11"/>
      <c r="AX822" s="72"/>
      <c r="AY822" s="73"/>
      <c r="AZ822" s="73"/>
      <c r="BA822" s="73"/>
      <c r="BB822" s="64"/>
      <c r="BC822" s="74">
        <v>-6.3398421440215298</v>
      </c>
      <c r="BD822" s="61">
        <v>43672</v>
      </c>
      <c r="BE822" s="61">
        <v>43692</v>
      </c>
      <c r="BF822" s="70"/>
      <c r="BG822" s="61"/>
      <c r="BH822" s="11"/>
    </row>
    <row r="823" spans="1:60" x14ac:dyDescent="0.3">
      <c r="A823" s="11"/>
      <c r="B823" s="56" t="s">
        <v>2696</v>
      </c>
      <c r="C823" s="56" t="s">
        <v>2584</v>
      </c>
      <c r="D823" s="56" t="s">
        <v>2582</v>
      </c>
      <c r="E823" s="57" t="s">
        <v>73</v>
      </c>
      <c r="F823" s="57" t="s">
        <v>315</v>
      </c>
      <c r="G823" s="58" t="s">
        <v>141</v>
      </c>
      <c r="H823" s="59" t="s">
        <v>384</v>
      </c>
      <c r="I823" s="60" t="s">
        <v>29</v>
      </c>
      <c r="J823" s="60" t="s">
        <v>2585</v>
      </c>
      <c r="K823" s="11"/>
      <c r="L823" s="61">
        <v>43697</v>
      </c>
      <c r="M823" s="62"/>
      <c r="N823" s="63"/>
      <c r="O823" s="63">
        <v>1714.88529999927</v>
      </c>
      <c r="P823" s="64">
        <f t="shared" si="12"/>
        <v>0</v>
      </c>
      <c r="Q823" s="61">
        <v>43672</v>
      </c>
      <c r="R823" s="65"/>
      <c r="S823" s="65">
        <v>545830.08973339805</v>
      </c>
      <c r="T823" s="11"/>
      <c r="U823" s="66"/>
      <c r="V823" s="67"/>
      <c r="W823" s="66"/>
      <c r="X823" s="67"/>
      <c r="Y823" s="66"/>
      <c r="Z823" s="67"/>
      <c r="AA823" s="66"/>
      <c r="AB823" s="67"/>
      <c r="AC823" s="66"/>
      <c r="AD823" s="67"/>
      <c r="AE823" s="66"/>
      <c r="AF823" s="68"/>
      <c r="AG823" s="66"/>
      <c r="AH823" s="67"/>
      <c r="AI823" s="66"/>
      <c r="AJ823" s="67"/>
      <c r="AK823" s="66"/>
      <c r="AL823" s="66"/>
      <c r="AM823" s="67"/>
      <c r="AN823" s="11"/>
      <c r="AO823" s="69">
        <v>1.9713682744622901E-2</v>
      </c>
      <c r="AP823" s="69">
        <v>-2.1188554810578401E-2</v>
      </c>
      <c r="AQ823" s="69">
        <v>-1.9273823998446502E-2</v>
      </c>
      <c r="AR823" s="69">
        <v>-1.9273823998446502E-2</v>
      </c>
      <c r="AS823" s="70"/>
      <c r="AT823" s="70"/>
      <c r="AU823" s="70"/>
      <c r="AV823" s="71"/>
      <c r="AW823" s="11"/>
      <c r="AX823" s="72"/>
      <c r="AY823" s="73"/>
      <c r="AZ823" s="73"/>
      <c r="BA823" s="73"/>
      <c r="BB823" s="64"/>
      <c r="BC823" s="74">
        <v>-6.2910738110877</v>
      </c>
      <c r="BD823" s="61">
        <v>43672</v>
      </c>
      <c r="BE823" s="61">
        <v>43692</v>
      </c>
      <c r="BF823" s="70"/>
      <c r="BG823" s="61"/>
      <c r="BH823" s="11"/>
    </row>
    <row r="824" spans="1:60" x14ac:dyDescent="0.3">
      <c r="A824" s="11"/>
      <c r="B824" s="56" t="s">
        <v>2699</v>
      </c>
      <c r="C824" s="56" t="s">
        <v>2586</v>
      </c>
      <c r="D824" s="56" t="s">
        <v>2582</v>
      </c>
      <c r="E824" s="57" t="s">
        <v>326</v>
      </c>
      <c r="F824" s="57" t="s">
        <v>315</v>
      </c>
      <c r="G824" s="58" t="s">
        <v>141</v>
      </c>
      <c r="H824" s="59" t="s">
        <v>384</v>
      </c>
      <c r="I824" s="60" t="s">
        <v>29</v>
      </c>
      <c r="J824" s="60" t="s">
        <v>2587</v>
      </c>
      <c r="K824" s="11"/>
      <c r="L824" s="61">
        <v>43697</v>
      </c>
      <c r="M824" s="62"/>
      <c r="N824" s="63"/>
      <c r="O824" s="63">
        <v>1271.5642000008399</v>
      </c>
      <c r="P824" s="64">
        <f t="shared" si="12"/>
        <v>0</v>
      </c>
      <c r="Q824" s="61">
        <v>43697</v>
      </c>
      <c r="R824" s="65"/>
      <c r="S824" s="65">
        <v>0</v>
      </c>
      <c r="T824" s="11"/>
      <c r="U824" s="66"/>
      <c r="V824" s="67"/>
      <c r="W824" s="66"/>
      <c r="X824" s="67"/>
      <c r="Y824" s="66"/>
      <c r="Z824" s="67"/>
      <c r="AA824" s="66"/>
      <c r="AB824" s="67"/>
      <c r="AC824" s="66"/>
      <c r="AD824" s="67"/>
      <c r="AE824" s="66"/>
      <c r="AF824" s="68"/>
      <c r="AG824" s="66"/>
      <c r="AH824" s="67"/>
      <c r="AI824" s="66"/>
      <c r="AJ824" s="67"/>
      <c r="AK824" s="66"/>
      <c r="AL824" s="66"/>
      <c r="AM824" s="67"/>
      <c r="AN824" s="11"/>
      <c r="AO824" s="69">
        <v>0</v>
      </c>
      <c r="AP824" s="69">
        <v>0</v>
      </c>
      <c r="AQ824" s="69">
        <v>0</v>
      </c>
      <c r="AR824" s="69">
        <v>0</v>
      </c>
      <c r="AS824" s="70"/>
      <c r="AT824" s="70"/>
      <c r="AU824" s="70"/>
      <c r="AV824" s="71"/>
      <c r="AW824" s="11"/>
      <c r="AX824" s="72"/>
      <c r="AY824" s="73"/>
      <c r="AZ824" s="73"/>
      <c r="BA824" s="73"/>
      <c r="BB824" s="64"/>
      <c r="BC824" s="74">
        <v>0</v>
      </c>
      <c r="BD824" s="61">
        <v>43656</v>
      </c>
      <c r="BE824" s="61"/>
      <c r="BF824" s="70"/>
      <c r="BG824" s="61"/>
      <c r="BH824" s="11"/>
    </row>
    <row r="825" spans="1:60" x14ac:dyDescent="0.3">
      <c r="A825" s="11"/>
      <c r="B825" s="56" t="s">
        <v>2703</v>
      </c>
      <c r="C825" s="56" t="s">
        <v>2588</v>
      </c>
      <c r="D825" s="56" t="s">
        <v>2582</v>
      </c>
      <c r="E825" s="57" t="s">
        <v>330</v>
      </c>
      <c r="F825" s="57" t="s">
        <v>315</v>
      </c>
      <c r="G825" s="58" t="s">
        <v>141</v>
      </c>
      <c r="H825" s="59" t="s">
        <v>384</v>
      </c>
      <c r="I825" s="60" t="s">
        <v>29</v>
      </c>
      <c r="J825" s="60" t="s">
        <v>2589</v>
      </c>
      <c r="K825" s="11"/>
      <c r="L825" s="61">
        <v>43697</v>
      </c>
      <c r="M825" s="62"/>
      <c r="N825" s="63"/>
      <c r="O825" s="63">
        <v>1271.7396000009001</v>
      </c>
      <c r="P825" s="64">
        <f t="shared" si="12"/>
        <v>0</v>
      </c>
      <c r="Q825" s="61">
        <v>43672</v>
      </c>
      <c r="R825" s="65"/>
      <c r="S825" s="65">
        <v>3517677.10346484</v>
      </c>
      <c r="T825" s="11"/>
      <c r="U825" s="66"/>
      <c r="V825" s="67"/>
      <c r="W825" s="66"/>
      <c r="X825" s="67"/>
      <c r="Y825" s="66"/>
      <c r="Z825" s="67"/>
      <c r="AA825" s="66"/>
      <c r="AB825" s="67"/>
      <c r="AC825" s="66"/>
      <c r="AD825" s="67"/>
      <c r="AE825" s="66"/>
      <c r="AF825" s="68"/>
      <c r="AG825" s="66"/>
      <c r="AH825" s="67"/>
      <c r="AI825" s="66"/>
      <c r="AJ825" s="67"/>
      <c r="AK825" s="66"/>
      <c r="AL825" s="66"/>
      <c r="AM825" s="67"/>
      <c r="AN825" s="11"/>
      <c r="AO825" s="69">
        <v>1.9624247757747099E-2</v>
      </c>
      <c r="AP825" s="69">
        <v>-2.144597667575E-2</v>
      </c>
      <c r="AQ825" s="69">
        <v>-2.0992104462493399E-2</v>
      </c>
      <c r="AR825" s="69">
        <v>-2.0992104462493399E-2</v>
      </c>
      <c r="AS825" s="70"/>
      <c r="AT825" s="70"/>
      <c r="AU825" s="70"/>
      <c r="AV825" s="71"/>
      <c r="AW825" s="11"/>
      <c r="AX825" s="72"/>
      <c r="AY825" s="73"/>
      <c r="AZ825" s="73"/>
      <c r="BA825" s="73"/>
      <c r="BB825" s="64"/>
      <c r="BC825" s="74">
        <v>-6.4552523174134002</v>
      </c>
      <c r="BD825" s="61">
        <v>43672</v>
      </c>
      <c r="BE825" s="61">
        <v>43692</v>
      </c>
      <c r="BF825" s="70"/>
      <c r="BG825" s="61"/>
      <c r="BH825" s="11"/>
    </row>
    <row r="826" spans="1:60" x14ac:dyDescent="0.3">
      <c r="A826" s="11"/>
      <c r="B826" s="56" t="s">
        <v>2706</v>
      </c>
      <c r="C826" s="56" t="s">
        <v>2590</v>
      </c>
      <c r="D826" s="56" t="s">
        <v>2582</v>
      </c>
      <c r="E826" s="57" t="s">
        <v>334</v>
      </c>
      <c r="F826" s="57" t="s">
        <v>315</v>
      </c>
      <c r="G826" s="58" t="s">
        <v>141</v>
      </c>
      <c r="H826" s="59" t="s">
        <v>384</v>
      </c>
      <c r="I826" s="60" t="s">
        <v>29</v>
      </c>
      <c r="J826" s="60" t="s">
        <v>2591</v>
      </c>
      <c r="K826" s="11"/>
      <c r="L826" s="61">
        <v>43697</v>
      </c>
      <c r="M826" s="62"/>
      <c r="N826" s="63"/>
      <c r="O826" s="63">
        <v>1670.9392000008399</v>
      </c>
      <c r="P826" s="64">
        <f t="shared" si="12"/>
        <v>0</v>
      </c>
      <c r="Q826" s="61">
        <v>43697</v>
      </c>
      <c r="R826" s="65"/>
      <c r="S826" s="65">
        <v>0</v>
      </c>
      <c r="T826" s="11"/>
      <c r="U826" s="66"/>
      <c r="V826" s="67"/>
      <c r="W826" s="66"/>
      <c r="X826" s="67"/>
      <c r="Y826" s="66"/>
      <c r="Z826" s="67"/>
      <c r="AA826" s="66"/>
      <c r="AB826" s="67"/>
      <c r="AC826" s="66"/>
      <c r="AD826" s="67"/>
      <c r="AE826" s="66"/>
      <c r="AF826" s="68"/>
      <c r="AG826" s="66"/>
      <c r="AH826" s="67"/>
      <c r="AI826" s="66"/>
      <c r="AJ826" s="67"/>
      <c r="AK826" s="66"/>
      <c r="AL826" s="66"/>
      <c r="AM826" s="67"/>
      <c r="AN826" s="11"/>
      <c r="AO826" s="69">
        <v>0</v>
      </c>
      <c r="AP826" s="69">
        <v>0</v>
      </c>
      <c r="AQ826" s="69">
        <v>0</v>
      </c>
      <c r="AR826" s="69">
        <v>0</v>
      </c>
      <c r="AS826" s="70"/>
      <c r="AT826" s="70"/>
      <c r="AU826" s="70"/>
      <c r="AV826" s="71"/>
      <c r="AW826" s="11"/>
      <c r="AX826" s="72"/>
      <c r="AY826" s="73"/>
      <c r="AZ826" s="73"/>
      <c r="BA826" s="73"/>
      <c r="BB826" s="64"/>
      <c r="BC826" s="74">
        <v>0</v>
      </c>
      <c r="BD826" s="61">
        <v>43656</v>
      </c>
      <c r="BE826" s="61"/>
      <c r="BF826" s="70"/>
      <c r="BG826" s="61"/>
      <c r="BH826" s="11"/>
    </row>
    <row r="827" spans="1:60" x14ac:dyDescent="0.3">
      <c r="A827" s="11"/>
      <c r="B827" s="56" t="s">
        <v>2709</v>
      </c>
      <c r="C827" s="56" t="s">
        <v>2593</v>
      </c>
      <c r="D827" s="56" t="s">
        <v>2594</v>
      </c>
      <c r="E827" s="57" t="s">
        <v>34</v>
      </c>
      <c r="F827" s="57" t="s">
        <v>2595</v>
      </c>
      <c r="G827" s="58" t="s">
        <v>111</v>
      </c>
      <c r="H827" s="59" t="s">
        <v>1</v>
      </c>
      <c r="I827" s="60" t="s">
        <v>29</v>
      </c>
      <c r="J827" s="60" t="s">
        <v>2596</v>
      </c>
      <c r="K827" s="11"/>
      <c r="L827" s="61">
        <v>44021</v>
      </c>
      <c r="M827" s="62">
        <v>1114.4489999990899</v>
      </c>
      <c r="N827" s="63">
        <v>1114.4489999990899</v>
      </c>
      <c r="O827" s="63">
        <v>1115.2747000008801</v>
      </c>
      <c r="P827" s="64">
        <f t="shared" si="12"/>
        <v>0.99925964428154823</v>
      </c>
      <c r="Q827" s="61">
        <v>44012</v>
      </c>
      <c r="R827" s="65">
        <v>11602788.622</v>
      </c>
      <c r="S827" s="65">
        <v>5067007.6433906201</v>
      </c>
      <c r="T827" s="11"/>
      <c r="U827" s="66">
        <v>1.54449937326717E-4</v>
      </c>
      <c r="V827" s="67">
        <v>3.67765574765144</v>
      </c>
      <c r="W827" s="66">
        <v>2.2003002963174399E-2</v>
      </c>
      <c r="X827" s="67">
        <v>4.4786788449564501</v>
      </c>
      <c r="Y827" s="66">
        <v>4.2849556568398797E-2</v>
      </c>
      <c r="Z827" s="67">
        <v>21.968893269076901</v>
      </c>
      <c r="AA827" s="66">
        <v>5.3591849049553303E-2</v>
      </c>
      <c r="AB827" s="67">
        <v>25.5843730562483</v>
      </c>
      <c r="AC827" s="66">
        <v>9.4114982461178401E-2</v>
      </c>
      <c r="AD827" s="67">
        <v>33.6974635063671</v>
      </c>
      <c r="AE827" s="66"/>
      <c r="AF827" s="68"/>
      <c r="AG827" s="66">
        <v>-7.4035571833519498E-4</v>
      </c>
      <c r="AH827" s="67">
        <v>-1.91554130769873</v>
      </c>
      <c r="AI827" s="66">
        <v>4.8140882599909701E-2</v>
      </c>
      <c r="AJ827" s="67">
        <v>18.504830740945199</v>
      </c>
      <c r="AK827" s="66">
        <v>0.11452200118947101</v>
      </c>
      <c r="AL827" s="66">
        <v>4.46868837789225E-2</v>
      </c>
      <c r="AM827" s="67">
        <v>39.833657503011601</v>
      </c>
      <c r="AN827" s="11"/>
      <c r="AO827" s="69">
        <v>1.90414552616858E-2</v>
      </c>
      <c r="AP827" s="69">
        <v>-2.70666901351433E-2</v>
      </c>
      <c r="AQ827" s="69">
        <v>3.1203170590742998E-2</v>
      </c>
      <c r="AR827" s="69">
        <v>-1.6089219953755701E-2</v>
      </c>
      <c r="AS827" s="70">
        <v>7</v>
      </c>
      <c r="AT827" s="70">
        <v>5</v>
      </c>
      <c r="AU827" s="70">
        <v>7</v>
      </c>
      <c r="AV827" s="71">
        <v>5</v>
      </c>
      <c r="AW827" s="11"/>
      <c r="AX827" s="72">
        <v>5.0499762259787501E-2</v>
      </c>
      <c r="AY827" s="73">
        <v>0.49002719166992398</v>
      </c>
      <c r="AZ827" s="73">
        <v>0.71288247846769104</v>
      </c>
      <c r="BA827" s="73">
        <v>0.66656142303781996</v>
      </c>
      <c r="BB827" s="64">
        <v>5.2032633728686098E-3</v>
      </c>
      <c r="BC827" s="74">
        <v>-6.3050533062414598</v>
      </c>
      <c r="BD827" s="61">
        <v>43749</v>
      </c>
      <c r="BE827" s="61">
        <v>43784</v>
      </c>
      <c r="BF827" s="70">
        <v>132</v>
      </c>
      <c r="BG827" s="61">
        <v>43935</v>
      </c>
      <c r="BH827" s="11"/>
    </row>
    <row r="828" spans="1:60" x14ac:dyDescent="0.3">
      <c r="A828" s="11"/>
      <c r="B828" s="56" t="s">
        <v>2712</v>
      </c>
      <c r="C828" s="56" t="s">
        <v>2598</v>
      </c>
      <c r="D828" s="56" t="s">
        <v>2594</v>
      </c>
      <c r="E828" s="57" t="s">
        <v>73</v>
      </c>
      <c r="F828" s="57" t="s">
        <v>2595</v>
      </c>
      <c r="G828" s="58" t="s">
        <v>111</v>
      </c>
      <c r="H828" s="59" t="s">
        <v>1</v>
      </c>
      <c r="I828" s="60" t="s">
        <v>29</v>
      </c>
      <c r="J828" s="60" t="s">
        <v>1</v>
      </c>
      <c r="K828" s="11"/>
      <c r="L828" s="61">
        <v>44021</v>
      </c>
      <c r="M828" s="62">
        <v>1107.0792999994001</v>
      </c>
      <c r="N828" s="63">
        <v>1107.0792999994001</v>
      </c>
      <c r="O828" s="63">
        <v>1107.70879999921</v>
      </c>
      <c r="P828" s="64">
        <f t="shared" si="12"/>
        <v>0.99943170985026897</v>
      </c>
      <c r="Q828" s="61">
        <v>44012</v>
      </c>
      <c r="R828" s="65">
        <v>824856.75699999998</v>
      </c>
      <c r="S828" s="65">
        <v>317382.048709961</v>
      </c>
      <c r="T828" s="11"/>
      <c r="U828" s="66">
        <v>1.73549751707469E-4</v>
      </c>
      <c r="V828" s="67">
        <v>3.6795657290895201</v>
      </c>
      <c r="W828" s="66">
        <v>2.2589574786252301E-2</v>
      </c>
      <c r="X828" s="67">
        <v>4.5373360272642502</v>
      </c>
      <c r="Y828" s="66">
        <v>4.6657539558509598E-2</v>
      </c>
      <c r="Z828" s="67">
        <v>22.349691568088002</v>
      </c>
      <c r="AA828" s="66">
        <v>6.1510358715168002E-2</v>
      </c>
      <c r="AB828" s="67">
        <v>26.376224022824299</v>
      </c>
      <c r="AC828" s="66"/>
      <c r="AD828" s="67"/>
      <c r="AE828" s="66"/>
      <c r="AF828" s="68"/>
      <c r="AG828" s="66">
        <v>-5.6829015011317097E-4</v>
      </c>
      <c r="AH828" s="67">
        <v>-1.89833475087653</v>
      </c>
      <c r="AI828" s="66">
        <v>5.21070236463856E-2</v>
      </c>
      <c r="AJ828" s="67">
        <v>18.9014448456001</v>
      </c>
      <c r="AK828" s="66">
        <v>0.107079299999896</v>
      </c>
      <c r="AL828" s="66">
        <v>6.5341850075128605E-2</v>
      </c>
      <c r="AM828" s="67">
        <v>30.916226641624199</v>
      </c>
      <c r="AN828" s="11"/>
      <c r="AO828" s="69">
        <v>1.88430658799916E-2</v>
      </c>
      <c r="AP828" s="69">
        <v>-2.65325770078562E-2</v>
      </c>
      <c r="AQ828" s="69">
        <v>3.1795042699741302E-2</v>
      </c>
      <c r="AR828" s="69">
        <v>-1.5249821887664401E-2</v>
      </c>
      <c r="AS828" s="70">
        <v>7</v>
      </c>
      <c r="AT828" s="70">
        <v>5</v>
      </c>
      <c r="AU828" s="70">
        <v>7</v>
      </c>
      <c r="AV828" s="71">
        <v>5</v>
      </c>
      <c r="AW828" s="11"/>
      <c r="AX828" s="72">
        <v>4.9985469532985001E-2</v>
      </c>
      <c r="AY828" s="73">
        <v>0.63988629544201103</v>
      </c>
      <c r="AZ828" s="73">
        <v>0.73924147524758199</v>
      </c>
      <c r="BA828" s="73">
        <v>0.87645022562173802</v>
      </c>
      <c r="BB828" s="64">
        <v>5.1510989140388097E-3</v>
      </c>
      <c r="BC828" s="74">
        <v>-6.1408211539674102</v>
      </c>
      <c r="BD828" s="61">
        <v>43749</v>
      </c>
      <c r="BE828" s="61">
        <v>43784</v>
      </c>
      <c r="BF828" s="70">
        <v>89</v>
      </c>
      <c r="BG828" s="61">
        <v>43874</v>
      </c>
      <c r="BH828" s="11"/>
    </row>
    <row r="829" spans="1:60" x14ac:dyDescent="0.3">
      <c r="A829" s="11"/>
      <c r="B829" s="56" t="s">
        <v>2715</v>
      </c>
      <c r="C829" s="56" t="s">
        <v>2600</v>
      </c>
      <c r="D829" s="56" t="s">
        <v>2601</v>
      </c>
      <c r="E829" s="57" t="s">
        <v>41</v>
      </c>
      <c r="F829" s="57" t="s">
        <v>26</v>
      </c>
      <c r="G829" s="58" t="s">
        <v>111</v>
      </c>
      <c r="H829" s="59" t="s">
        <v>2017</v>
      </c>
      <c r="I829" s="60" t="s">
        <v>29</v>
      </c>
      <c r="J829" s="60" t="s">
        <v>2602</v>
      </c>
      <c r="K829" s="11"/>
      <c r="L829" s="61">
        <v>44021</v>
      </c>
      <c r="M829" s="62">
        <v>1995.7201000005</v>
      </c>
      <c r="N829" s="63">
        <v>1995.7201000005</v>
      </c>
      <c r="O829" s="63"/>
      <c r="P829" s="64" t="str">
        <f t="shared" si="12"/>
        <v/>
      </c>
      <c r="Q829" s="61"/>
      <c r="R829" s="65">
        <v>265260.30800000002</v>
      </c>
      <c r="S829" s="65"/>
      <c r="T829" s="11"/>
      <c r="U829" s="66">
        <v>-8.3063846886943804E-4</v>
      </c>
      <c r="V829" s="67">
        <v>3.5791469070318298</v>
      </c>
      <c r="W829" s="66">
        <v>1.09305223631964E-2</v>
      </c>
      <c r="X829" s="67">
        <v>3.37143078495501</v>
      </c>
      <c r="Y829" s="66">
        <v>-1.0125122158569901E-2</v>
      </c>
      <c r="Z829" s="67">
        <v>16.671425396372801</v>
      </c>
      <c r="AA829" s="66"/>
      <c r="AB829" s="67"/>
      <c r="AC829" s="66"/>
      <c r="AD829" s="67"/>
      <c r="AE829" s="66"/>
      <c r="AF829" s="68"/>
      <c r="AG829" s="66">
        <v>6.2622390705655596E-3</v>
      </c>
      <c r="AH829" s="67">
        <v>-1.21528182880866</v>
      </c>
      <c r="AI829" s="66">
        <v>-9.5665665357955697E-3</v>
      </c>
      <c r="AJ829" s="67">
        <v>12.7340858273819</v>
      </c>
      <c r="AK829" s="66">
        <v>-2.1399500001280099E-3</v>
      </c>
      <c r="AL829" s="66">
        <v>-3.2863273563634699E-3</v>
      </c>
      <c r="AM829" s="67">
        <v>14.560002865167901</v>
      </c>
      <c r="AN829" s="11"/>
      <c r="AO829" s="69">
        <v>1.8590160798339601E-2</v>
      </c>
      <c r="AP829" s="69">
        <v>-4.0112067395966698E-2</v>
      </c>
      <c r="AQ829" s="69">
        <v>4.2429408800671801E-2</v>
      </c>
      <c r="AR829" s="69">
        <v>-0.11554693983634901</v>
      </c>
      <c r="AS829" s="70"/>
      <c r="AT829" s="70"/>
      <c r="AU829" s="70"/>
      <c r="AV829" s="71"/>
      <c r="AW829" s="11"/>
      <c r="AX829" s="72"/>
      <c r="AY829" s="73"/>
      <c r="AZ829" s="73"/>
      <c r="BA829" s="73"/>
      <c r="BB829" s="64"/>
      <c r="BC829" s="74">
        <v>-16.652466076426201</v>
      </c>
      <c r="BD829" s="61">
        <v>43899</v>
      </c>
      <c r="BE829" s="61">
        <v>43914</v>
      </c>
      <c r="BF829" s="70"/>
      <c r="BG829" s="61"/>
      <c r="BH829" s="11"/>
    </row>
    <row r="830" spans="1:60" x14ac:dyDescent="0.3">
      <c r="A830" s="11"/>
      <c r="B830" s="56" t="s">
        <v>2719</v>
      </c>
      <c r="C830" s="56" t="s">
        <v>2604</v>
      </c>
      <c r="D830" s="56" t="s">
        <v>2601</v>
      </c>
      <c r="E830" s="57" t="s">
        <v>206</v>
      </c>
      <c r="F830" s="57" t="s">
        <v>26</v>
      </c>
      <c r="G830" s="58" t="s">
        <v>111</v>
      </c>
      <c r="H830" s="59" t="s">
        <v>2017</v>
      </c>
      <c r="I830" s="60" t="s">
        <v>29</v>
      </c>
      <c r="J830" s="60" t="s">
        <v>2605</v>
      </c>
      <c r="K830" s="11"/>
      <c r="L830" s="61">
        <v>44021</v>
      </c>
      <c r="M830" s="62">
        <v>1076.6578999999899</v>
      </c>
      <c r="N830" s="63">
        <v>1076.6578999999899</v>
      </c>
      <c r="O830" s="63">
        <v>1113.4996000006799</v>
      </c>
      <c r="P830" s="64">
        <f t="shared" si="12"/>
        <v>0.96691359386149078</v>
      </c>
      <c r="Q830" s="61">
        <v>43899</v>
      </c>
      <c r="R830" s="65">
        <v>198345190.94100001</v>
      </c>
      <c r="S830" s="65">
        <v>158384796.48525</v>
      </c>
      <c r="T830" s="11"/>
      <c r="U830" s="66">
        <v>-8.0323081601818601E-4</v>
      </c>
      <c r="V830" s="67">
        <v>3.5818876723169502</v>
      </c>
      <c r="W830" s="66">
        <v>1.1762254858695099E-2</v>
      </c>
      <c r="X830" s="67">
        <v>3.4546040345048801</v>
      </c>
      <c r="Y830" s="66">
        <v>-5.1762977473117601E-3</v>
      </c>
      <c r="Z830" s="67">
        <v>17.1663078374986</v>
      </c>
      <c r="AA830" s="66">
        <v>2.6571281843644101E-2</v>
      </c>
      <c r="AB830" s="67">
        <v>22.8823163356574</v>
      </c>
      <c r="AC830" s="66">
        <v>0.10545432181068499</v>
      </c>
      <c r="AD830" s="67">
        <v>34.8313974413322</v>
      </c>
      <c r="AE830" s="66"/>
      <c r="AF830" s="68"/>
      <c r="AG830" s="66">
        <v>6.5104618261102604E-3</v>
      </c>
      <c r="AH830" s="67">
        <v>-1.19045955325419</v>
      </c>
      <c r="AI830" s="66">
        <v>-4.3694051382772202E-3</v>
      </c>
      <c r="AJ830" s="67">
        <v>13.2538019671338</v>
      </c>
      <c r="AK830" s="66">
        <v>7.6657899999190704E-2</v>
      </c>
      <c r="AL830" s="66">
        <v>2.8824638317019001E-2</v>
      </c>
      <c r="AM830" s="67">
        <v>36.109741917811299</v>
      </c>
      <c r="AN830" s="11"/>
      <c r="AO830" s="69">
        <v>1.8618040352521299E-2</v>
      </c>
      <c r="AP830" s="69">
        <v>-4.0085740898575799E-2</v>
      </c>
      <c r="AQ830" s="69">
        <v>4.3286848564093802E-2</v>
      </c>
      <c r="AR830" s="69">
        <v>-0.114795592842711</v>
      </c>
      <c r="AS830" s="70">
        <v>10</v>
      </c>
      <c r="AT830" s="70">
        <v>2</v>
      </c>
      <c r="AU830" s="70">
        <v>7</v>
      </c>
      <c r="AV830" s="71">
        <v>5</v>
      </c>
      <c r="AW830" s="11"/>
      <c r="AX830" s="72">
        <v>8.0407921488367701E-2</v>
      </c>
      <c r="AY830" s="73">
        <v>-7.4319402516039204E-2</v>
      </c>
      <c r="AZ830" s="73">
        <v>0.63312433379269395</v>
      </c>
      <c r="BA830" s="73">
        <v>-8.8876581592330695E-2</v>
      </c>
      <c r="BB830" s="64">
        <v>8.2324973348568194E-3</v>
      </c>
      <c r="BC830" s="74">
        <v>-16.618200850760299</v>
      </c>
      <c r="BD830" s="61">
        <v>43899</v>
      </c>
      <c r="BE830" s="61">
        <v>43914</v>
      </c>
      <c r="BF830" s="70"/>
      <c r="BG830" s="61"/>
      <c r="BH830" s="11"/>
    </row>
    <row r="831" spans="1:60" x14ac:dyDescent="0.3">
      <c r="A831" s="11"/>
      <c r="B831" s="56" t="s">
        <v>2722</v>
      </c>
      <c r="C831" s="56" t="s">
        <v>2606</v>
      </c>
      <c r="D831" s="56" t="s">
        <v>2601</v>
      </c>
      <c r="E831" s="57" t="s">
        <v>0</v>
      </c>
      <c r="F831" s="57" t="s">
        <v>26</v>
      </c>
      <c r="G831" s="58" t="s">
        <v>111</v>
      </c>
      <c r="H831" s="59" t="s">
        <v>2017</v>
      </c>
      <c r="I831" s="60" t="s">
        <v>29</v>
      </c>
      <c r="J831" s="60" t="s">
        <v>2607</v>
      </c>
      <c r="K831" s="11"/>
      <c r="L831" s="61">
        <v>43880</v>
      </c>
      <c r="M831" s="62"/>
      <c r="N831" s="63"/>
      <c r="O831" s="63"/>
      <c r="P831" s="64" t="str">
        <f t="shared" si="12"/>
        <v/>
      </c>
      <c r="Q831" s="61"/>
      <c r="R831" s="65"/>
      <c r="S831" s="65"/>
      <c r="T831" s="11"/>
      <c r="U831" s="66"/>
      <c r="V831" s="67"/>
      <c r="W831" s="66"/>
      <c r="X831" s="67"/>
      <c r="Y831" s="66"/>
      <c r="Z831" s="67"/>
      <c r="AA831" s="66"/>
      <c r="AB831" s="67"/>
      <c r="AC831" s="66"/>
      <c r="AD831" s="67"/>
      <c r="AE831" s="66"/>
      <c r="AF831" s="68"/>
      <c r="AG831" s="66"/>
      <c r="AH831" s="67"/>
      <c r="AI831" s="66"/>
      <c r="AJ831" s="67"/>
      <c r="AK831" s="66"/>
      <c r="AL831" s="66"/>
      <c r="AM831" s="67"/>
      <c r="AN831" s="11"/>
      <c r="AO831" s="69">
        <v>1.1429111764300599E-3</v>
      </c>
      <c r="AP831" s="69">
        <v>-3.7679999968531801E-4</v>
      </c>
      <c r="AQ831" s="69"/>
      <c r="AR831" s="69"/>
      <c r="AS831" s="70"/>
      <c r="AT831" s="70"/>
      <c r="AU831" s="70"/>
      <c r="AV831" s="71"/>
      <c r="AW831" s="11"/>
      <c r="AX831" s="72"/>
      <c r="AY831" s="73"/>
      <c r="AZ831" s="73"/>
      <c r="BA831" s="73"/>
      <c r="BB831" s="64"/>
      <c r="BC831" s="74">
        <v>-3.7679999973647703E-2</v>
      </c>
      <c r="BD831" s="61">
        <v>43872</v>
      </c>
      <c r="BE831" s="61">
        <v>43873</v>
      </c>
      <c r="BF831" s="70">
        <v>3</v>
      </c>
      <c r="BG831" s="61">
        <v>43875</v>
      </c>
      <c r="BH831" s="11"/>
    </row>
    <row r="832" spans="1:60" x14ac:dyDescent="0.3">
      <c r="A832" s="11"/>
      <c r="B832" s="56" t="s">
        <v>2724</v>
      </c>
      <c r="C832" s="56" t="s">
        <v>2608</v>
      </c>
      <c r="D832" s="56" t="s">
        <v>2601</v>
      </c>
      <c r="E832" s="57" t="s">
        <v>48</v>
      </c>
      <c r="F832" s="57" t="s">
        <v>26</v>
      </c>
      <c r="G832" s="58" t="s">
        <v>111</v>
      </c>
      <c r="H832" s="59" t="s">
        <v>2017</v>
      </c>
      <c r="I832" s="60" t="s">
        <v>29</v>
      </c>
      <c r="J832" s="60" t="s">
        <v>2609</v>
      </c>
      <c r="K832" s="11"/>
      <c r="L832" s="61">
        <v>43880</v>
      </c>
      <c r="M832" s="62"/>
      <c r="N832" s="63"/>
      <c r="O832" s="63">
        <v>1068.02229999937</v>
      </c>
      <c r="P832" s="64">
        <f t="shared" si="12"/>
        <v>0</v>
      </c>
      <c r="Q832" s="61">
        <v>43880</v>
      </c>
      <c r="R832" s="65"/>
      <c r="S832" s="65">
        <v>5659717.0685390597</v>
      </c>
      <c r="T832" s="11"/>
      <c r="U832" s="66"/>
      <c r="V832" s="67"/>
      <c r="W832" s="66"/>
      <c r="X832" s="67"/>
      <c r="Y832" s="66"/>
      <c r="Z832" s="67"/>
      <c r="AA832" s="66"/>
      <c r="AB832" s="67"/>
      <c r="AC832" s="66"/>
      <c r="AD832" s="67"/>
      <c r="AE832" s="66"/>
      <c r="AF832" s="68"/>
      <c r="AG832" s="66"/>
      <c r="AH832" s="67"/>
      <c r="AI832" s="66"/>
      <c r="AJ832" s="67"/>
      <c r="AK832" s="66"/>
      <c r="AL832" s="66"/>
      <c r="AM832" s="67"/>
      <c r="AN832" s="11"/>
      <c r="AO832" s="69">
        <v>5.5277584342547899E-3</v>
      </c>
      <c r="AP832" s="69">
        <v>-4.2387315716041502E-3</v>
      </c>
      <c r="AQ832" s="69">
        <v>1.44484067241137E-2</v>
      </c>
      <c r="AR832" s="69">
        <v>-3.7008655990575798E-3</v>
      </c>
      <c r="AS832" s="70"/>
      <c r="AT832" s="70"/>
      <c r="AU832" s="70"/>
      <c r="AV832" s="71"/>
      <c r="AW832" s="11"/>
      <c r="AX832" s="72"/>
      <c r="AY832" s="73"/>
      <c r="AZ832" s="73"/>
      <c r="BA832" s="73"/>
      <c r="BB832" s="64"/>
      <c r="BC832" s="74">
        <v>-1.3521471748681499</v>
      </c>
      <c r="BD832" s="61">
        <v>43713</v>
      </c>
      <c r="BE832" s="61">
        <v>43724</v>
      </c>
      <c r="BF832" s="70">
        <v>59</v>
      </c>
      <c r="BG832" s="61">
        <v>43796</v>
      </c>
      <c r="BH832" s="11"/>
    </row>
    <row r="833" spans="1:60" x14ac:dyDescent="0.3">
      <c r="A833" s="11"/>
      <c r="B833" s="56" t="s">
        <v>2727</v>
      </c>
      <c r="C833" s="56" t="s">
        <v>2611</v>
      </c>
      <c r="D833" s="56" t="s">
        <v>2601</v>
      </c>
      <c r="E833" s="57" t="s">
        <v>306</v>
      </c>
      <c r="F833" s="57" t="s">
        <v>26</v>
      </c>
      <c r="G833" s="58" t="s">
        <v>111</v>
      </c>
      <c r="H833" s="59" t="s">
        <v>2017</v>
      </c>
      <c r="I833" s="60" t="s">
        <v>29</v>
      </c>
      <c r="J833" s="60" t="s">
        <v>1</v>
      </c>
      <c r="K833" s="11"/>
      <c r="L833" s="61">
        <v>44021</v>
      </c>
      <c r="M833" s="62">
        <v>969.78239999990899</v>
      </c>
      <c r="N833" s="63">
        <v>969.78239999990899</v>
      </c>
      <c r="O833" s="63"/>
      <c r="P833" s="64" t="str">
        <f t="shared" si="12"/>
        <v/>
      </c>
      <c r="Q833" s="61"/>
      <c r="R833" s="65">
        <v>5740394.9819999998</v>
      </c>
      <c r="S833" s="65"/>
      <c r="T833" s="11"/>
      <c r="U833" s="66">
        <v>-8.5523316465696596E-4</v>
      </c>
      <c r="V833" s="67">
        <v>3.5766874374530699</v>
      </c>
      <c r="W833" s="66">
        <v>1.01831602187303E-2</v>
      </c>
      <c r="X833" s="67">
        <v>3.2966945705084099</v>
      </c>
      <c r="Y833" s="66"/>
      <c r="Z833" s="67"/>
      <c r="AA833" s="66"/>
      <c r="AB833" s="67"/>
      <c r="AC833" s="66"/>
      <c r="AD833" s="67"/>
      <c r="AE833" s="66"/>
      <c r="AF833" s="68"/>
      <c r="AG833" s="66">
        <v>6.0389366335584799E-3</v>
      </c>
      <c r="AH833" s="67">
        <v>-1.23761207250936</v>
      </c>
      <c r="AI833" s="66"/>
      <c r="AJ833" s="67"/>
      <c r="AK833" s="66">
        <v>-3.3902007912729501E-2</v>
      </c>
      <c r="AL833" s="66">
        <v>-8.3244820551044499E-2</v>
      </c>
      <c r="AM833" s="67">
        <v>7.7040304994734496</v>
      </c>
      <c r="AN833" s="11"/>
      <c r="AO833" s="69">
        <v>1.8565001448223501E-2</v>
      </c>
      <c r="AP833" s="69">
        <v>-4.0135716751174201E-2</v>
      </c>
      <c r="AQ833" s="69">
        <v>4.16583073274523E-2</v>
      </c>
      <c r="AR833" s="69">
        <v>-0.116223167569842</v>
      </c>
      <c r="AS833" s="70"/>
      <c r="AT833" s="70"/>
      <c r="AU833" s="70"/>
      <c r="AV833" s="71"/>
      <c r="AW833" s="11"/>
      <c r="AX833" s="72"/>
      <c r="AY833" s="73"/>
      <c r="AZ833" s="73"/>
      <c r="BA833" s="73"/>
      <c r="BB833" s="64"/>
      <c r="BC833" s="74">
        <v>-16.683309250336599</v>
      </c>
      <c r="BD833" s="61">
        <v>43899</v>
      </c>
      <c r="BE833" s="61">
        <v>43914</v>
      </c>
      <c r="BF833" s="70"/>
      <c r="BG833" s="61"/>
      <c r="BH833" s="11"/>
    </row>
    <row r="834" spans="1:60" x14ac:dyDescent="0.3">
      <c r="A834" s="11"/>
      <c r="B834" s="56" t="s">
        <v>2730</v>
      </c>
      <c r="C834" s="56" t="s">
        <v>2613</v>
      </c>
      <c r="D834" s="56" t="s">
        <v>2601</v>
      </c>
      <c r="E834" s="57" t="s">
        <v>309</v>
      </c>
      <c r="F834" s="57" t="s">
        <v>26</v>
      </c>
      <c r="G834" s="58" t="s">
        <v>111</v>
      </c>
      <c r="H834" s="59" t="s">
        <v>2017</v>
      </c>
      <c r="I834" s="60" t="s">
        <v>29</v>
      </c>
      <c r="J834" s="60" t="s">
        <v>2614</v>
      </c>
      <c r="K834" s="11"/>
      <c r="L834" s="61">
        <v>44021</v>
      </c>
      <c r="M834" s="62">
        <v>969.80860000010603</v>
      </c>
      <c r="N834" s="63">
        <v>969.80860000010603</v>
      </c>
      <c r="O834" s="63">
        <v>1008.5959000000699</v>
      </c>
      <c r="P834" s="64">
        <f t="shared" si="12"/>
        <v>0.96154327020369479</v>
      </c>
      <c r="Q834" s="61">
        <v>43899</v>
      </c>
      <c r="R834" s="65">
        <v>2103901.1830000002</v>
      </c>
      <c r="S834" s="65">
        <v>826952.96765429701</v>
      </c>
      <c r="T834" s="11"/>
      <c r="U834" s="66">
        <v>-8.4882795545126999E-4</v>
      </c>
      <c r="V834" s="67">
        <v>3.5773279583736399</v>
      </c>
      <c r="W834" s="66">
        <v>1.03775838615547E-2</v>
      </c>
      <c r="X834" s="67">
        <v>3.3161369347908498</v>
      </c>
      <c r="Y834" s="66">
        <v>-1.34071870888874E-2</v>
      </c>
      <c r="Z834" s="67">
        <v>16.343218903348301</v>
      </c>
      <c r="AA834" s="66">
        <v>-1.16331318258744E-2</v>
      </c>
      <c r="AB834" s="67">
        <v>19.061874968698199</v>
      </c>
      <c r="AC834" s="66">
        <v>-1.16331318258744E-2</v>
      </c>
      <c r="AD834" s="67">
        <v>23.122652077639898</v>
      </c>
      <c r="AE834" s="66"/>
      <c r="AF834" s="68"/>
      <c r="AG834" s="66">
        <v>6.0970100057602403E-3</v>
      </c>
      <c r="AH834" s="67">
        <v>-1.2318047352891901</v>
      </c>
      <c r="AI834" s="66">
        <v>-1.30123871031174E-2</v>
      </c>
      <c r="AJ834" s="67">
        <v>12.3895037706534</v>
      </c>
      <c r="AK834" s="66">
        <v>-3.0191400000148898E-2</v>
      </c>
      <c r="AL834" s="66">
        <v>-1.1725296340046E-2</v>
      </c>
      <c r="AM834" s="67">
        <v>25.424811917851901</v>
      </c>
      <c r="AN834" s="11"/>
      <c r="AO834" s="69">
        <v>1.8571560833152E-2</v>
      </c>
      <c r="AP834" s="69">
        <v>-4.0129569850250797E-2</v>
      </c>
      <c r="AQ834" s="69">
        <v>4.1858625083477798E-2</v>
      </c>
      <c r="AR834" s="69">
        <v>-0.116047241878696</v>
      </c>
      <c r="AS834" s="70">
        <v>7</v>
      </c>
      <c r="AT834" s="70">
        <v>2</v>
      </c>
      <c r="AU834" s="70">
        <v>7</v>
      </c>
      <c r="AV834" s="71">
        <v>5</v>
      </c>
      <c r="AW834" s="11"/>
      <c r="AX834" s="72">
        <v>7.8782231017903506E-2</v>
      </c>
      <c r="AY834" s="73">
        <v>-0.54392856606136797</v>
      </c>
      <c r="AZ834" s="73">
        <v>0.50429782850460503</v>
      </c>
      <c r="BA834" s="73">
        <v>-0.64310352364282197</v>
      </c>
      <c r="BB834" s="64">
        <v>8.0629086330918694E-3</v>
      </c>
      <c r="BC834" s="74">
        <v>-16.6753007819934</v>
      </c>
      <c r="BD834" s="61">
        <v>43899</v>
      </c>
      <c r="BE834" s="61">
        <v>43914</v>
      </c>
      <c r="BF834" s="70"/>
      <c r="BG834" s="61"/>
      <c r="BH834" s="11"/>
    </row>
    <row r="835" spans="1:60" x14ac:dyDescent="0.3">
      <c r="A835" s="11"/>
      <c r="B835" s="56" t="s">
        <v>2735</v>
      </c>
      <c r="C835" s="56" t="s">
        <v>2616</v>
      </c>
      <c r="D835" s="56" t="s">
        <v>2617</v>
      </c>
      <c r="E835" s="57" t="s">
        <v>34</v>
      </c>
      <c r="F835" s="57" t="s">
        <v>2618</v>
      </c>
      <c r="G835" s="58" t="s">
        <v>36</v>
      </c>
      <c r="H835" s="59" t="s">
        <v>37</v>
      </c>
      <c r="I835" s="60" t="s">
        <v>29</v>
      </c>
      <c r="J835" s="60" t="s">
        <v>2619</v>
      </c>
      <c r="K835" s="11"/>
      <c r="L835" s="61">
        <v>44021</v>
      </c>
      <c r="M835" s="62">
        <v>959.09509999956902</v>
      </c>
      <c r="N835" s="63">
        <v>959.09509999956902</v>
      </c>
      <c r="O835" s="63">
        <v>1221.5174000002401</v>
      </c>
      <c r="P835" s="64">
        <f t="shared" si="12"/>
        <v>0.78516695709727957</v>
      </c>
      <c r="Q835" s="61">
        <v>43756</v>
      </c>
      <c r="R835" s="65">
        <v>5107991.29</v>
      </c>
      <c r="S835" s="65">
        <v>4297701.2413750002</v>
      </c>
      <c r="T835" s="11"/>
      <c r="U835" s="66">
        <v>-3.6624913504056202E-2</v>
      </c>
      <c r="V835" s="67">
        <v>-2.8059648684575201E-4</v>
      </c>
      <c r="W835" s="66">
        <v>1.3376293645706E-3</v>
      </c>
      <c r="X835" s="67">
        <v>2.4121414850924299</v>
      </c>
      <c r="Y835" s="66">
        <v>-0.16454883228841899</v>
      </c>
      <c r="Z835" s="67">
        <v>1.22905438338057</v>
      </c>
      <c r="AA835" s="66">
        <v>-0.187002846225514</v>
      </c>
      <c r="AB835" s="67">
        <v>1.52490352874156</v>
      </c>
      <c r="AC835" s="66">
        <v>-0.23996926261868801</v>
      </c>
      <c r="AD835" s="67">
        <v>0.28903899836586799</v>
      </c>
      <c r="AE835" s="66">
        <v>-0.16561972039373399</v>
      </c>
      <c r="AF835" s="68">
        <v>0.38571557233808601</v>
      </c>
      <c r="AG835" s="66">
        <v>2.4950200267994702E-2</v>
      </c>
      <c r="AH835" s="67">
        <v>0.65351429093425395</v>
      </c>
      <c r="AI835" s="66">
        <v>-0.12989008398930299</v>
      </c>
      <c r="AJ835" s="67">
        <v>0.70173408203118004</v>
      </c>
      <c r="AK835" s="66">
        <v>-3.9885450371002697E-2</v>
      </c>
      <c r="AL835" s="66">
        <v>-1.0104126765327201E-2</v>
      </c>
      <c r="AM835" s="67">
        <v>-1.07273751254979</v>
      </c>
      <c r="AN835" s="11"/>
      <c r="AO835" s="69">
        <v>8.1193149653699906E-2</v>
      </c>
      <c r="AP835" s="69">
        <v>-0.13391325543212601</v>
      </c>
      <c r="AQ835" s="69">
        <v>0.12925437750527599</v>
      </c>
      <c r="AR835" s="69">
        <v>-0.160873164339282</v>
      </c>
      <c r="AS835" s="70">
        <v>5</v>
      </c>
      <c r="AT835" s="70">
        <v>7</v>
      </c>
      <c r="AU835" s="70">
        <v>6</v>
      </c>
      <c r="AV835" s="71">
        <v>6</v>
      </c>
      <c r="AW835" s="11"/>
      <c r="AX835" s="72">
        <v>0.310680300905951</v>
      </c>
      <c r="AY835" s="73">
        <v>-0.44560633486116802</v>
      </c>
      <c r="AZ835" s="73">
        <v>0.13192318084247701</v>
      </c>
      <c r="BA835" s="73">
        <v>-0.58779245249297696</v>
      </c>
      <c r="BB835" s="64">
        <v>3.1544526970865301E-2</v>
      </c>
      <c r="BC835" s="74">
        <v>-43.303353681287298</v>
      </c>
      <c r="BD835" s="61">
        <v>43756</v>
      </c>
      <c r="BE835" s="61">
        <v>43908</v>
      </c>
      <c r="BF835" s="70"/>
      <c r="BG835" s="61"/>
      <c r="BH835" s="11"/>
    </row>
    <row r="836" spans="1:60" x14ac:dyDescent="0.3">
      <c r="A836" s="11"/>
      <c r="B836" s="56" t="s">
        <v>2739</v>
      </c>
      <c r="C836" s="56" t="s">
        <v>2621</v>
      </c>
      <c r="D836" s="56" t="s">
        <v>2617</v>
      </c>
      <c r="E836" s="57" t="s">
        <v>41</v>
      </c>
      <c r="F836" s="57" t="s">
        <v>2618</v>
      </c>
      <c r="G836" s="58" t="s">
        <v>36</v>
      </c>
      <c r="H836" s="59" t="s">
        <v>37</v>
      </c>
      <c r="I836" s="60" t="s">
        <v>29</v>
      </c>
      <c r="J836" s="60" t="s">
        <v>2622</v>
      </c>
      <c r="K836" s="11"/>
      <c r="L836" s="61">
        <v>44021</v>
      </c>
      <c r="M836" s="62">
        <v>996.23990000039305</v>
      </c>
      <c r="N836" s="63">
        <v>996.23990000039305</v>
      </c>
      <c r="O836" s="63">
        <v>1258.7292999997701</v>
      </c>
      <c r="P836" s="64">
        <f t="shared" si="12"/>
        <v>0.79146477324439413</v>
      </c>
      <c r="Q836" s="61">
        <v>43756</v>
      </c>
      <c r="R836" s="65">
        <v>18627522.210000001</v>
      </c>
      <c r="S836" s="65">
        <v>18385570.028749999</v>
      </c>
      <c r="T836" s="11"/>
      <c r="U836" s="66">
        <v>-3.6599811253836399E-2</v>
      </c>
      <c r="V836" s="67">
        <v>2.2296285351330902E-3</v>
      </c>
      <c r="W836" s="66">
        <v>2.1194349374127298E-3</v>
      </c>
      <c r="X836" s="67">
        <v>2.4903220423766501</v>
      </c>
      <c r="Y836" s="66">
        <v>-0.159668344619567</v>
      </c>
      <c r="Z836" s="67">
        <v>1.7171031502657601</v>
      </c>
      <c r="AA836" s="66">
        <v>-0.178233055715391</v>
      </c>
      <c r="AB836" s="67">
        <v>2.4018825797538699</v>
      </c>
      <c r="AC836" s="66">
        <v>-0.224421975398436</v>
      </c>
      <c r="AD836" s="67">
        <v>1.8437677203910401</v>
      </c>
      <c r="AE836" s="66">
        <v>-0.14036184639917301</v>
      </c>
      <c r="AF836" s="68">
        <v>2.9115029717941101</v>
      </c>
      <c r="AG836" s="66">
        <v>2.5190141897837699E-2</v>
      </c>
      <c r="AH836" s="67">
        <v>0.67750845391856296</v>
      </c>
      <c r="AI836" s="66">
        <v>-0.12460220070905099</v>
      </c>
      <c r="AJ836" s="67">
        <v>1.23052241005644</v>
      </c>
      <c r="AK836" s="66">
        <v>-3.7869977504669801E-3</v>
      </c>
      <c r="AL836" s="66">
        <v>-9.4435126902681099E-4</v>
      </c>
      <c r="AM836" s="67">
        <v>2.9750103967671699</v>
      </c>
      <c r="AN836" s="11"/>
      <c r="AO836" s="69">
        <v>8.1221415119216503E-2</v>
      </c>
      <c r="AP836" s="69">
        <v>-0.133845633685269</v>
      </c>
      <c r="AQ836" s="69">
        <v>0.130154658594693</v>
      </c>
      <c r="AR836" s="69">
        <v>-0.16019602161221</v>
      </c>
      <c r="AS836" s="70">
        <v>5</v>
      </c>
      <c r="AT836" s="70">
        <v>7</v>
      </c>
      <c r="AU836" s="70">
        <v>6</v>
      </c>
      <c r="AV836" s="71">
        <v>6</v>
      </c>
      <c r="AW836" s="11"/>
      <c r="AX836" s="72">
        <v>0.31067600402864598</v>
      </c>
      <c r="AY836" s="73">
        <v>-0.41668539320744502</v>
      </c>
      <c r="AZ836" s="73">
        <v>0.26776362588952901</v>
      </c>
      <c r="BA836" s="73">
        <v>-0.55028037691499798</v>
      </c>
      <c r="BB836" s="64">
        <v>3.1545542138374003E-2</v>
      </c>
      <c r="BC836" s="74">
        <v>-43.017271465738297</v>
      </c>
      <c r="BD836" s="61">
        <v>43756</v>
      </c>
      <c r="BE836" s="61">
        <v>43908</v>
      </c>
      <c r="BF836" s="70"/>
      <c r="BG836" s="61"/>
      <c r="BH836" s="11"/>
    </row>
    <row r="837" spans="1:60" x14ac:dyDescent="0.3">
      <c r="A837" s="11"/>
      <c r="B837" s="56" t="s">
        <v>2743</v>
      </c>
      <c r="C837" s="56" t="s">
        <v>2624</v>
      </c>
      <c r="D837" s="56" t="s">
        <v>2625</v>
      </c>
      <c r="E837" s="57" t="s">
        <v>34</v>
      </c>
      <c r="F837" s="57" t="s">
        <v>236</v>
      </c>
      <c r="G837" s="58" t="s">
        <v>200</v>
      </c>
      <c r="H837" s="59" t="s">
        <v>201</v>
      </c>
      <c r="I837" s="60" t="s">
        <v>29</v>
      </c>
      <c r="J837" s="60" t="s">
        <v>2626</v>
      </c>
      <c r="K837" s="11"/>
      <c r="L837" s="61">
        <v>44021</v>
      </c>
      <c r="M837" s="62">
        <v>2121.81549999863</v>
      </c>
      <c r="N837" s="63">
        <v>2121.81549999863</v>
      </c>
      <c r="O837" s="63">
        <v>2127.21460000053</v>
      </c>
      <c r="P837" s="64">
        <f t="shared" si="12"/>
        <v>0.99746189218431525</v>
      </c>
      <c r="Q837" s="61">
        <v>43984</v>
      </c>
      <c r="R837" s="65">
        <v>74506998.248999998</v>
      </c>
      <c r="S837" s="65">
        <v>88881527.846375003</v>
      </c>
      <c r="T837" s="11"/>
      <c r="U837" s="66">
        <v>-1.91125683431892E-3</v>
      </c>
      <c r="V837" s="67">
        <v>3.4710850704868799</v>
      </c>
      <c r="W837" s="66">
        <v>8.5156158820609597E-3</v>
      </c>
      <c r="X837" s="67">
        <v>3.1299401368414701</v>
      </c>
      <c r="Y837" s="66">
        <v>2.7308545350024398E-2</v>
      </c>
      <c r="Z837" s="67">
        <v>20.414792147232198</v>
      </c>
      <c r="AA837" s="66">
        <v>4.5020512157862E-2</v>
      </c>
      <c r="AB837" s="67">
        <v>24.727239367086401</v>
      </c>
      <c r="AC837" s="66">
        <v>0.101729070609581</v>
      </c>
      <c r="AD837" s="67">
        <v>34.458872321178198</v>
      </c>
      <c r="AE837" s="66">
        <v>0.13598797868151499</v>
      </c>
      <c r="AF837" s="68">
        <v>30.546485479862898</v>
      </c>
      <c r="AG837" s="66">
        <v>1.4029827980266401E-3</v>
      </c>
      <c r="AH837" s="67">
        <v>-1.7012074560625501</v>
      </c>
      <c r="AI837" s="66">
        <v>3.1520404172624701E-2</v>
      </c>
      <c r="AJ837" s="67">
        <v>16.842782898224002</v>
      </c>
      <c r="AK837" s="66">
        <v>1.0173759472125701</v>
      </c>
      <c r="AL837" s="66">
        <v>4.9231384387894699E-2</v>
      </c>
      <c r="AM837" s="67">
        <v>15.323631609440801</v>
      </c>
      <c r="AN837" s="11"/>
      <c r="AO837" s="69">
        <v>1.7867420259790399E-2</v>
      </c>
      <c r="AP837" s="69">
        <v>-2.5939572886272799E-2</v>
      </c>
      <c r="AQ837" s="69">
        <v>2.5648384475061899E-2</v>
      </c>
      <c r="AR837" s="69">
        <v>-1.80647516326644E-2</v>
      </c>
      <c r="AS837" s="70">
        <v>7</v>
      </c>
      <c r="AT837" s="70">
        <v>5</v>
      </c>
      <c r="AU837" s="70">
        <v>7</v>
      </c>
      <c r="AV837" s="71">
        <v>5</v>
      </c>
      <c r="AW837" s="11"/>
      <c r="AX837" s="72">
        <v>4.3567677759929202E-2</v>
      </c>
      <c r="AY837" s="73">
        <v>0.41226228566711098</v>
      </c>
      <c r="AZ837" s="73">
        <v>0.69185682850366004</v>
      </c>
      <c r="BA837" s="73">
        <v>0.54181800636615696</v>
      </c>
      <c r="BB837" s="64">
        <v>4.4862918601120301E-3</v>
      </c>
      <c r="BC837" s="74">
        <v>-6.0751278609386601</v>
      </c>
      <c r="BD837" s="61">
        <v>43747</v>
      </c>
      <c r="BE837" s="61">
        <v>43783</v>
      </c>
      <c r="BF837" s="70">
        <v>150</v>
      </c>
      <c r="BG837" s="61">
        <v>43957</v>
      </c>
      <c r="BH837" s="11"/>
    </row>
    <row r="838" spans="1:60" x14ac:dyDescent="0.3">
      <c r="A838" s="11"/>
      <c r="B838" s="56" t="s">
        <v>2747</v>
      </c>
      <c r="C838" s="56" t="s">
        <v>2628</v>
      </c>
      <c r="D838" s="56" t="s">
        <v>2625</v>
      </c>
      <c r="E838" s="57" t="s">
        <v>73</v>
      </c>
      <c r="F838" s="57" t="s">
        <v>236</v>
      </c>
      <c r="G838" s="58" t="s">
        <v>200</v>
      </c>
      <c r="H838" s="59" t="s">
        <v>201</v>
      </c>
      <c r="I838" s="60" t="s">
        <v>29</v>
      </c>
      <c r="J838" s="60" t="s">
        <v>2629</v>
      </c>
      <c r="K838" s="11"/>
      <c r="L838" s="61">
        <v>44021</v>
      </c>
      <c r="M838" s="62">
        <v>1554.92760000005</v>
      </c>
      <c r="N838" s="63">
        <v>1554.92760000005</v>
      </c>
      <c r="O838" s="63">
        <v>1559.7503999993201</v>
      </c>
      <c r="P838" s="64">
        <f t="shared" si="12"/>
        <v>0.99690796681361826</v>
      </c>
      <c r="Q838" s="61">
        <v>43984</v>
      </c>
      <c r="R838" s="65">
        <v>4185389.5647617201</v>
      </c>
      <c r="S838" s="65">
        <v>3919750.4791015601</v>
      </c>
      <c r="T838" s="11"/>
      <c r="U838" s="66">
        <v>-1.9262756968601001E-3</v>
      </c>
      <c r="V838" s="67">
        <v>3.4695831842327598</v>
      </c>
      <c r="W838" s="66">
        <v>8.0614963007974404E-3</v>
      </c>
      <c r="X838" s="67">
        <v>3.0845281787151202</v>
      </c>
      <c r="Y838" s="66">
        <v>2.45052644568204E-2</v>
      </c>
      <c r="Z838" s="67">
        <v>20.1344640579191</v>
      </c>
      <c r="AA838" s="66">
        <v>3.9293819436352399E-2</v>
      </c>
      <c r="AB838" s="67">
        <v>24.154570094920899</v>
      </c>
      <c r="AC838" s="66">
        <v>8.9703448802611094E-2</v>
      </c>
      <c r="AD838" s="67">
        <v>33.256310140481197</v>
      </c>
      <c r="AE838" s="66">
        <v>0.117414227637782</v>
      </c>
      <c r="AF838" s="68">
        <v>28.6891103755042</v>
      </c>
      <c r="AG838" s="66">
        <v>1.2676445421675501E-3</v>
      </c>
      <c r="AH838" s="67">
        <v>-1.71474128164846</v>
      </c>
      <c r="AI838" s="66">
        <v>2.85665751362103E-2</v>
      </c>
      <c r="AJ838" s="67">
        <v>16.5473999945971</v>
      </c>
      <c r="AK838" s="66">
        <v>0.55492759999993702</v>
      </c>
      <c r="AL838" s="66">
        <v>3.70588214900636E-2</v>
      </c>
      <c r="AM838" s="67">
        <v>-3.1511841882602298</v>
      </c>
      <c r="AN838" s="11"/>
      <c r="AO838" s="69">
        <v>1.7852094331829001E-2</v>
      </c>
      <c r="AP838" s="69">
        <v>-2.5954174807338901E-2</v>
      </c>
      <c r="AQ838" s="69">
        <v>2.51864931342425E-2</v>
      </c>
      <c r="AR838" s="69">
        <v>-1.85216821892027E-2</v>
      </c>
      <c r="AS838" s="70">
        <v>7</v>
      </c>
      <c r="AT838" s="70">
        <v>5</v>
      </c>
      <c r="AU838" s="70">
        <v>7</v>
      </c>
      <c r="AV838" s="71">
        <v>5</v>
      </c>
      <c r="AW838" s="11"/>
      <c r="AX838" s="72">
        <v>4.3557408211272602E-2</v>
      </c>
      <c r="AY838" s="73">
        <v>0.29178106131530501</v>
      </c>
      <c r="AZ838" s="73">
        <v>0.67272646411947801</v>
      </c>
      <c r="BA838" s="73">
        <v>0.38239505555111503</v>
      </c>
      <c r="BB838" s="64">
        <v>4.4851532285247204E-3</v>
      </c>
      <c r="BC838" s="74">
        <v>-6.1258745292507202</v>
      </c>
      <c r="BD838" s="61">
        <v>43747</v>
      </c>
      <c r="BE838" s="61">
        <v>43783</v>
      </c>
      <c r="BF838" s="70">
        <v>152</v>
      </c>
      <c r="BG838" s="61">
        <v>43959</v>
      </c>
      <c r="BH838" s="11"/>
    </row>
    <row r="839" spans="1:60" x14ac:dyDescent="0.3">
      <c r="A839" s="11"/>
      <c r="B839" s="56" t="s">
        <v>2751</v>
      </c>
      <c r="C839" s="56" t="s">
        <v>2631</v>
      </c>
      <c r="D839" s="56" t="s">
        <v>2625</v>
      </c>
      <c r="E839" s="57" t="s">
        <v>41</v>
      </c>
      <c r="F839" s="57" t="s">
        <v>236</v>
      </c>
      <c r="G839" s="58" t="s">
        <v>200</v>
      </c>
      <c r="H839" s="59" t="s">
        <v>201</v>
      </c>
      <c r="I839" s="60" t="s">
        <v>29</v>
      </c>
      <c r="J839" s="60" t="s">
        <v>2632</v>
      </c>
      <c r="K839" s="11"/>
      <c r="L839" s="61">
        <v>44021</v>
      </c>
      <c r="M839" s="62">
        <v>1799.9231000002501</v>
      </c>
      <c r="N839" s="63">
        <v>1799.9231000002501</v>
      </c>
      <c r="O839" s="63">
        <v>1806.02759999968</v>
      </c>
      <c r="P839" s="64">
        <f t="shared" ref="P839:P902" si="13">IFERROR(N839/O839,"")</f>
        <v>0.99661992983970404</v>
      </c>
      <c r="Q839" s="61">
        <v>43984</v>
      </c>
      <c r="R839" s="65">
        <v>34862742.148999996</v>
      </c>
      <c r="S839" s="65">
        <v>39786209.601875</v>
      </c>
      <c r="T839" s="11"/>
      <c r="U839" s="66">
        <v>-1.9340018407092399E-3</v>
      </c>
      <c r="V839" s="67">
        <v>3.4688105698478502</v>
      </c>
      <c r="W839" s="66">
        <v>7.8253704450617096E-3</v>
      </c>
      <c r="X839" s="67">
        <v>3.0609155931415399</v>
      </c>
      <c r="Y839" s="66">
        <v>2.3050250056257899E-2</v>
      </c>
      <c r="Z839" s="67">
        <v>19.988962617848301</v>
      </c>
      <c r="AA839" s="66">
        <v>3.6327717176391203E-2</v>
      </c>
      <c r="AB839" s="67">
        <v>23.8579598689394</v>
      </c>
      <c r="AC839" s="66">
        <v>8.3500916951452397E-2</v>
      </c>
      <c r="AD839" s="67">
        <v>32.6360569553799</v>
      </c>
      <c r="AE839" s="66">
        <v>0.107874536219315</v>
      </c>
      <c r="AF839" s="68">
        <v>27.735141233657501</v>
      </c>
      <c r="AG839" s="66">
        <v>1.1973162763752E-3</v>
      </c>
      <c r="AH839" s="67">
        <v>-1.7217741082276901</v>
      </c>
      <c r="AI839" s="66">
        <v>2.70336505982414E-2</v>
      </c>
      <c r="AJ839" s="67">
        <v>16.3941075407784</v>
      </c>
      <c r="AK839" s="66">
        <v>0.79992310000001499</v>
      </c>
      <c r="AL839" s="66">
        <v>4.1068597221965299E-2</v>
      </c>
      <c r="AM839" s="67">
        <v>-6.4216531118145204</v>
      </c>
      <c r="AN839" s="11"/>
      <c r="AO839" s="69">
        <v>1.78441800562723E-2</v>
      </c>
      <c r="AP839" s="69">
        <v>-2.5961767732042101E-2</v>
      </c>
      <c r="AQ839" s="69">
        <v>2.49463847758307E-2</v>
      </c>
      <c r="AR839" s="69">
        <v>-1.8759217044134899E-2</v>
      </c>
      <c r="AS839" s="70">
        <v>7</v>
      </c>
      <c r="AT839" s="70">
        <v>5</v>
      </c>
      <c r="AU839" s="70">
        <v>7</v>
      </c>
      <c r="AV839" s="71">
        <v>5</v>
      </c>
      <c r="AW839" s="11"/>
      <c r="AX839" s="72">
        <v>4.35524321892444E-2</v>
      </c>
      <c r="AY839" s="73">
        <v>0.22933981635810599</v>
      </c>
      <c r="AZ839" s="73">
        <v>0.66281513302692496</v>
      </c>
      <c r="BA839" s="73">
        <v>0.30012069313988798</v>
      </c>
      <c r="BB839" s="64">
        <v>4.4845989975374296E-3</v>
      </c>
      <c r="BC839" s="74">
        <v>-6.1522618341259703</v>
      </c>
      <c r="BD839" s="61">
        <v>43747</v>
      </c>
      <c r="BE839" s="61">
        <v>43783</v>
      </c>
      <c r="BF839" s="70">
        <v>153</v>
      </c>
      <c r="BG839" s="61">
        <v>43962</v>
      </c>
      <c r="BH839" s="11"/>
    </row>
    <row r="840" spans="1:60" x14ac:dyDescent="0.3">
      <c r="A840" s="11"/>
      <c r="B840" s="56" t="s">
        <v>2755</v>
      </c>
      <c r="C840" s="56" t="s">
        <v>2634</v>
      </c>
      <c r="D840" s="56" t="s">
        <v>2625</v>
      </c>
      <c r="E840" s="57" t="s">
        <v>245</v>
      </c>
      <c r="F840" s="57" t="s">
        <v>236</v>
      </c>
      <c r="G840" s="58" t="s">
        <v>200</v>
      </c>
      <c r="H840" s="59" t="s">
        <v>201</v>
      </c>
      <c r="I840" s="60" t="s">
        <v>29</v>
      </c>
      <c r="J840" s="60" t="s">
        <v>1</v>
      </c>
      <c r="K840" s="11"/>
      <c r="L840" s="61">
        <v>44021</v>
      </c>
      <c r="M840" s="62">
        <v>1056.40929999948</v>
      </c>
      <c r="N840" s="63">
        <v>1056.40929999948</v>
      </c>
      <c r="O840" s="63">
        <v>1058.68349999934</v>
      </c>
      <c r="P840" s="64">
        <f t="shared" si="13"/>
        <v>0.99785186035310702</v>
      </c>
      <c r="Q840" s="61">
        <v>44019</v>
      </c>
      <c r="R840" s="65">
        <v>2211216.1719999998</v>
      </c>
      <c r="S840" s="65">
        <v>1774797.5981523399</v>
      </c>
      <c r="T840" s="11"/>
      <c r="U840" s="66">
        <v>-1.88529019214911E-3</v>
      </c>
      <c r="V840" s="67">
        <v>3.47368173470386</v>
      </c>
      <c r="W840" s="66">
        <v>9.3050340601621394E-3</v>
      </c>
      <c r="X840" s="67">
        <v>3.2088819546515901</v>
      </c>
      <c r="Y840" s="66">
        <v>3.2196751148148899E-2</v>
      </c>
      <c r="Z840" s="67">
        <v>20.903612727037402</v>
      </c>
      <c r="AA840" s="66">
        <v>5.5044178337993799E-2</v>
      </c>
      <c r="AB840" s="67">
        <v>25.7296059851069</v>
      </c>
      <c r="AC840" s="66"/>
      <c r="AD840" s="67"/>
      <c r="AE840" s="66"/>
      <c r="AF840" s="68"/>
      <c r="AG840" s="66">
        <v>1.63802974748251E-3</v>
      </c>
      <c r="AH840" s="67">
        <v>-1.6777027611169599</v>
      </c>
      <c r="AI840" s="66">
        <v>3.6671896428742898E-2</v>
      </c>
      <c r="AJ840" s="67">
        <v>17.357932123850301</v>
      </c>
      <c r="AK840" s="66">
        <v>5.6409299999359098E-2</v>
      </c>
      <c r="AL840" s="66">
        <v>5.31575057921145E-2</v>
      </c>
      <c r="AM840" s="67">
        <v>25.153996598412</v>
      </c>
      <c r="AN840" s="11"/>
      <c r="AO840" s="69">
        <v>1.7893872951390201E-2</v>
      </c>
      <c r="AP840" s="69">
        <v>-2.59141396645646E-2</v>
      </c>
      <c r="AQ840" s="69">
        <v>2.6451260537214701E-2</v>
      </c>
      <c r="AR840" s="69">
        <v>-1.72704936558148E-2</v>
      </c>
      <c r="AS840" s="70">
        <v>7</v>
      </c>
      <c r="AT840" s="70">
        <v>5</v>
      </c>
      <c r="AU840" s="70">
        <v>7</v>
      </c>
      <c r="AV840" s="71">
        <v>5</v>
      </c>
      <c r="AW840" s="11"/>
      <c r="AX840" s="72">
        <v>4.3587400425603801E-2</v>
      </c>
      <c r="AY840" s="73">
        <v>0.62295167408956298</v>
      </c>
      <c r="AZ840" s="73">
        <v>0.72532966905873797</v>
      </c>
      <c r="BA840" s="73">
        <v>0.822718567319498</v>
      </c>
      <c r="BB840" s="64">
        <v>4.4884653777535304E-3</v>
      </c>
      <c r="BC840" s="74">
        <v>-5.9872387054492702</v>
      </c>
      <c r="BD840" s="61">
        <v>43748</v>
      </c>
      <c r="BE840" s="61">
        <v>43783</v>
      </c>
      <c r="BF840" s="70">
        <v>143</v>
      </c>
      <c r="BG840" s="61">
        <v>43949</v>
      </c>
      <c r="BH840" s="11"/>
    </row>
    <row r="841" spans="1:60" x14ac:dyDescent="0.3">
      <c r="A841" s="11"/>
      <c r="B841" s="56" t="s">
        <v>2759</v>
      </c>
      <c r="C841" s="56" t="s">
        <v>2636</v>
      </c>
      <c r="D841" s="56" t="s">
        <v>2625</v>
      </c>
      <c r="E841" s="57" t="s">
        <v>248</v>
      </c>
      <c r="F841" s="57" t="s">
        <v>236</v>
      </c>
      <c r="G841" s="58" t="s">
        <v>200</v>
      </c>
      <c r="H841" s="59" t="s">
        <v>201</v>
      </c>
      <c r="I841" s="60" t="s">
        <v>29</v>
      </c>
      <c r="J841" s="60" t="s">
        <v>2637</v>
      </c>
      <c r="K841" s="11"/>
      <c r="L841" s="61">
        <v>44021</v>
      </c>
      <c r="M841" s="62">
        <v>1540.73420000076</v>
      </c>
      <c r="N841" s="63">
        <v>1540.73420000076</v>
      </c>
      <c r="O841" s="63">
        <v>1547.82579999976</v>
      </c>
      <c r="P841" s="64">
        <f t="shared" si="13"/>
        <v>0.99541834746584457</v>
      </c>
      <c r="Q841" s="61">
        <v>43984</v>
      </c>
      <c r="R841" s="65">
        <v>16725546.6</v>
      </c>
      <c r="S841" s="65">
        <v>18166757.086312499</v>
      </c>
      <c r="T841" s="11"/>
      <c r="U841" s="66">
        <v>-1.9666139414766799E-3</v>
      </c>
      <c r="V841" s="67">
        <v>3.4655493597710998</v>
      </c>
      <c r="W841" s="66">
        <v>6.8399819319893097E-3</v>
      </c>
      <c r="X841" s="67">
        <v>2.9623767418343001</v>
      </c>
      <c r="Y841" s="66">
        <v>1.6997279706629301E-2</v>
      </c>
      <c r="Z841" s="67">
        <v>19.3836655828927</v>
      </c>
      <c r="AA841" s="66">
        <v>2.40342624820187E-2</v>
      </c>
      <c r="AB841" s="67">
        <v>22.628614399494801</v>
      </c>
      <c r="AC841" s="66">
        <v>5.9537433842706398E-2</v>
      </c>
      <c r="AD841" s="67">
        <v>30.2397086445126</v>
      </c>
      <c r="AE841" s="66">
        <v>8.1032031152135503E-2</v>
      </c>
      <c r="AF841" s="68">
        <v>25.0508907269395</v>
      </c>
      <c r="AG841" s="66">
        <v>9.0350210484757597E-4</v>
      </c>
      <c r="AH841" s="67">
        <v>-1.7511555253804501</v>
      </c>
      <c r="AI841" s="66">
        <v>2.0657606353779601E-2</v>
      </c>
      <c r="AJ841" s="67">
        <v>15.756503116339401</v>
      </c>
      <c r="AK841" s="66">
        <v>0.54073419999971495</v>
      </c>
      <c r="AL841" s="66">
        <v>3.0042793436223299E-2</v>
      </c>
      <c r="AM841" s="67">
        <v>-32.340543111844497</v>
      </c>
      <c r="AN841" s="11"/>
      <c r="AO841" s="69">
        <v>1.78109607841179E-2</v>
      </c>
      <c r="AP841" s="69">
        <v>-2.5993558615482502E-2</v>
      </c>
      <c r="AQ841" s="69">
        <v>2.39442615438747E-2</v>
      </c>
      <c r="AR841" s="69">
        <v>-1.9750534035665599E-2</v>
      </c>
      <c r="AS841" s="70">
        <v>7</v>
      </c>
      <c r="AT841" s="70">
        <v>5</v>
      </c>
      <c r="AU841" s="70">
        <v>7</v>
      </c>
      <c r="AV841" s="71">
        <v>5</v>
      </c>
      <c r="AW841" s="11"/>
      <c r="AX841" s="72">
        <v>4.3534015693803697E-2</v>
      </c>
      <c r="AY841" s="73">
        <v>-2.9655898443792201E-2</v>
      </c>
      <c r="AZ841" s="73">
        <v>0.62172101930264001</v>
      </c>
      <c r="BA841" s="73">
        <v>-3.8569523559772299E-2</v>
      </c>
      <c r="BB841" s="64">
        <v>4.4825294716247296E-3</v>
      </c>
      <c r="BC841" s="74">
        <v>-6.2623545019814602</v>
      </c>
      <c r="BD841" s="61">
        <v>43747</v>
      </c>
      <c r="BE841" s="61">
        <v>43783</v>
      </c>
      <c r="BF841" s="70">
        <v>160</v>
      </c>
      <c r="BG841" s="61">
        <v>43971</v>
      </c>
      <c r="BH841" s="11"/>
    </row>
    <row r="842" spans="1:60" x14ac:dyDescent="0.3">
      <c r="A842" s="11"/>
      <c r="B842" s="56" t="s">
        <v>2762</v>
      </c>
      <c r="C842" s="56" t="s">
        <v>2639</v>
      </c>
      <c r="D842" s="56" t="s">
        <v>2625</v>
      </c>
      <c r="E842" s="57" t="s">
        <v>52</v>
      </c>
      <c r="F842" s="57" t="s">
        <v>236</v>
      </c>
      <c r="G842" s="58" t="s">
        <v>200</v>
      </c>
      <c r="H842" s="59" t="s">
        <v>201</v>
      </c>
      <c r="I842" s="60" t="s">
        <v>29</v>
      </c>
      <c r="J842" s="60" t="s">
        <v>2640</v>
      </c>
      <c r="K842" s="11"/>
      <c r="L842" s="61">
        <v>44021</v>
      </c>
      <c r="M842" s="62">
        <v>1138.4273000005601</v>
      </c>
      <c r="N842" s="63">
        <v>1138.4273000005601</v>
      </c>
      <c r="O842" s="63">
        <v>1140.88550000079</v>
      </c>
      <c r="P842" s="64">
        <f t="shared" si="13"/>
        <v>0.9978453578380756</v>
      </c>
      <c r="Q842" s="61">
        <v>44019</v>
      </c>
      <c r="R842" s="65">
        <v>24156352.857999999</v>
      </c>
      <c r="S842" s="65">
        <v>11558520.822734401</v>
      </c>
      <c r="T842" s="11"/>
      <c r="U842" s="66">
        <v>-1.88851070834062E-3</v>
      </c>
      <c r="V842" s="67">
        <v>3.47335968308471</v>
      </c>
      <c r="W842" s="66">
        <v>9.20558879442979E-3</v>
      </c>
      <c r="X842" s="67">
        <v>3.19893742807835</v>
      </c>
      <c r="Y842" s="66">
        <v>3.1579587393935099E-2</v>
      </c>
      <c r="Z842" s="67">
        <v>20.841896351630599</v>
      </c>
      <c r="AA842" s="66">
        <v>5.3775998736455201E-2</v>
      </c>
      <c r="AB842" s="67">
        <v>25.602788024931201</v>
      </c>
      <c r="AC842" s="66">
        <v>0.120051180310838</v>
      </c>
      <c r="AD842" s="67">
        <v>36.291083291347597</v>
      </c>
      <c r="AE842" s="66"/>
      <c r="AF842" s="68"/>
      <c r="AG842" s="66">
        <v>1.6084827111626501E-3</v>
      </c>
      <c r="AH842" s="67">
        <v>-1.6806574647489501</v>
      </c>
      <c r="AI842" s="66">
        <v>3.6021449061081498E-2</v>
      </c>
      <c r="AJ842" s="67">
        <v>17.292887387069602</v>
      </c>
      <c r="AK842" s="66">
        <v>0.13842730000032999</v>
      </c>
      <c r="AL842" s="66">
        <v>5.46516012400389E-2</v>
      </c>
      <c r="AM842" s="67">
        <v>41.131742457160698</v>
      </c>
      <c r="AN842" s="11"/>
      <c r="AO842" s="69">
        <v>1.7890629627800098E-2</v>
      </c>
      <c r="AP842" s="69">
        <v>-2.5917355391356998E-2</v>
      </c>
      <c r="AQ842" s="69">
        <v>2.6349998899604501E-2</v>
      </c>
      <c r="AR842" s="69">
        <v>-1.73705699044149E-2</v>
      </c>
      <c r="AS842" s="70">
        <v>7</v>
      </c>
      <c r="AT842" s="70">
        <v>5</v>
      </c>
      <c r="AU842" s="70">
        <v>7</v>
      </c>
      <c r="AV842" s="71">
        <v>5</v>
      </c>
      <c r="AW842" s="11"/>
      <c r="AX842" s="72">
        <v>4.3584793738191401E-2</v>
      </c>
      <c r="AY842" s="73">
        <v>0.59630724371254495</v>
      </c>
      <c r="AZ842" s="73">
        <v>0.72109552495930995</v>
      </c>
      <c r="BA842" s="73">
        <v>0.78704718927110695</v>
      </c>
      <c r="BB842" s="64">
        <v>4.4881788982047499E-3</v>
      </c>
      <c r="BC842" s="74">
        <v>-5.9980592838692202</v>
      </c>
      <c r="BD842" s="61">
        <v>43748</v>
      </c>
      <c r="BE842" s="61">
        <v>43783</v>
      </c>
      <c r="BF842" s="70">
        <v>144</v>
      </c>
      <c r="BG842" s="61">
        <v>43950</v>
      </c>
      <c r="BH842" s="11"/>
    </row>
    <row r="843" spans="1:60" x14ac:dyDescent="0.3">
      <c r="A843" s="11"/>
      <c r="B843" s="56" t="s">
        <v>2765</v>
      </c>
      <c r="C843" s="56" t="s">
        <v>2642</v>
      </c>
      <c r="D843" s="56" t="s">
        <v>2625</v>
      </c>
      <c r="E843" s="57" t="s">
        <v>56</v>
      </c>
      <c r="F843" s="57" t="s">
        <v>236</v>
      </c>
      <c r="G843" s="58" t="s">
        <v>200</v>
      </c>
      <c r="H843" s="59" t="s">
        <v>201</v>
      </c>
      <c r="I843" s="60" t="s">
        <v>29</v>
      </c>
      <c r="J843" s="60" t="s">
        <v>2643</v>
      </c>
      <c r="K843" s="11"/>
      <c r="L843" s="61">
        <v>44021</v>
      </c>
      <c r="M843" s="62">
        <v>1462.5327000003299</v>
      </c>
      <c r="N843" s="63">
        <v>1462.5327000003299</v>
      </c>
      <c r="O843" s="63">
        <v>1465.7002000007799</v>
      </c>
      <c r="P843" s="64">
        <f t="shared" si="13"/>
        <v>0.99783891685322257</v>
      </c>
      <c r="Q843" s="61">
        <v>44019</v>
      </c>
      <c r="R843" s="65">
        <v>47696888.684</v>
      </c>
      <c r="S843" s="65">
        <v>33802568.515531197</v>
      </c>
      <c r="T843" s="11"/>
      <c r="U843" s="66">
        <v>-1.8917567113021501E-3</v>
      </c>
      <c r="V843" s="67">
        <v>3.4730350827885599</v>
      </c>
      <c r="W843" s="66">
        <v>9.1076396747666894E-3</v>
      </c>
      <c r="X843" s="67">
        <v>3.1891425161120401</v>
      </c>
      <c r="Y843" s="66">
        <v>3.0972542414019699E-2</v>
      </c>
      <c r="Z843" s="67">
        <v>20.7811918536318</v>
      </c>
      <c r="AA843" s="66">
        <v>5.2529360415064702E-2</v>
      </c>
      <c r="AB843" s="67">
        <v>25.478124192799399</v>
      </c>
      <c r="AC843" s="66">
        <v>0.117596746182244</v>
      </c>
      <c r="AD843" s="67">
        <v>36.045639878488103</v>
      </c>
      <c r="AE843" s="66">
        <v>0.16065180748060801</v>
      </c>
      <c r="AF843" s="68">
        <v>33.012868359801402</v>
      </c>
      <c r="AG843" s="66">
        <v>1.57927543477854E-3</v>
      </c>
      <c r="AH843" s="67">
        <v>-1.6835781923873601</v>
      </c>
      <c r="AI843" s="66">
        <v>3.5381724495891803E-2</v>
      </c>
      <c r="AJ843" s="67">
        <v>17.2289149305434</v>
      </c>
      <c r="AK843" s="66">
        <v>0.46253269999928298</v>
      </c>
      <c r="AL843" s="66">
        <v>5.43863695274922E-2</v>
      </c>
      <c r="AM843" s="67">
        <v>40.713995157042497</v>
      </c>
      <c r="AN843" s="11"/>
      <c r="AO843" s="69">
        <v>1.7887318437715301E-2</v>
      </c>
      <c r="AP843" s="69">
        <v>-2.5920494733327401E-2</v>
      </c>
      <c r="AQ843" s="69">
        <v>2.6250435739711999E-2</v>
      </c>
      <c r="AR843" s="69">
        <v>-1.7469102992436099E-2</v>
      </c>
      <c r="AS843" s="70">
        <v>7</v>
      </c>
      <c r="AT843" s="70">
        <v>5</v>
      </c>
      <c r="AU843" s="70">
        <v>7</v>
      </c>
      <c r="AV843" s="71">
        <v>5</v>
      </c>
      <c r="AW843" s="11"/>
      <c r="AX843" s="72">
        <v>4.3582224236452E-2</v>
      </c>
      <c r="AY843" s="73">
        <v>0.57011511016662597</v>
      </c>
      <c r="AZ843" s="73">
        <v>0.716933045700898</v>
      </c>
      <c r="BA843" s="73">
        <v>0.752023284057032</v>
      </c>
      <c r="BB843" s="64">
        <v>4.4878965297903096E-3</v>
      </c>
      <c r="BC843" s="74">
        <v>-6.0089594876044403</v>
      </c>
      <c r="BD843" s="61">
        <v>43747</v>
      </c>
      <c r="BE843" s="61">
        <v>43783</v>
      </c>
      <c r="BF843" s="70">
        <v>146</v>
      </c>
      <c r="BG843" s="61">
        <v>43951</v>
      </c>
      <c r="BH843" s="11"/>
    </row>
    <row r="844" spans="1:60" x14ac:dyDescent="0.3">
      <c r="A844" s="11"/>
      <c r="B844" s="56" t="s">
        <v>2768</v>
      </c>
      <c r="C844" s="56" t="s">
        <v>2645</v>
      </c>
      <c r="D844" s="56" t="s">
        <v>2625</v>
      </c>
      <c r="E844" s="57" t="s">
        <v>254</v>
      </c>
      <c r="F844" s="57" t="s">
        <v>236</v>
      </c>
      <c r="G844" s="58" t="s">
        <v>200</v>
      </c>
      <c r="H844" s="59" t="s">
        <v>201</v>
      </c>
      <c r="I844" s="60" t="s">
        <v>29</v>
      </c>
      <c r="J844" s="60" t="s">
        <v>1</v>
      </c>
      <c r="K844" s="11"/>
      <c r="L844" s="61">
        <v>44021</v>
      </c>
      <c r="M844" s="62">
        <v>1303.3414999991701</v>
      </c>
      <c r="N844" s="63">
        <v>1303.3414999991701</v>
      </c>
      <c r="O844" s="63">
        <v>1306.15799999982</v>
      </c>
      <c r="P844" s="64">
        <f t="shared" si="13"/>
        <v>0.99784367587944922</v>
      </c>
      <c r="Q844" s="61">
        <v>44019</v>
      </c>
      <c r="R844" s="65">
        <v>73285928.794</v>
      </c>
      <c r="S844" s="65">
        <v>73063494.138125002</v>
      </c>
      <c r="T844" s="11"/>
      <c r="U844" s="66">
        <v>-1.8893274254878599E-3</v>
      </c>
      <c r="V844" s="67">
        <v>3.4732780113699802</v>
      </c>
      <c r="W844" s="66">
        <v>9.1805951433343597E-3</v>
      </c>
      <c r="X844" s="67">
        <v>3.1964380629688098</v>
      </c>
      <c r="Y844" s="66">
        <v>3.1425055936779203E-2</v>
      </c>
      <c r="Z844" s="67">
        <v>20.826443205907701</v>
      </c>
      <c r="AA844" s="66">
        <v>5.3458508205949301E-2</v>
      </c>
      <c r="AB844" s="67">
        <v>25.571038971887901</v>
      </c>
      <c r="AC844" s="66">
        <v>0.119568092233822</v>
      </c>
      <c r="AD844" s="67">
        <v>36.242774483631401</v>
      </c>
      <c r="AE844" s="66">
        <v>0.16372841963137</v>
      </c>
      <c r="AF844" s="68">
        <v>33.320529574877597</v>
      </c>
      <c r="AG844" s="66">
        <v>1.6009889513952701E-3</v>
      </c>
      <c r="AH844" s="67">
        <v>-1.6814068407256899</v>
      </c>
      <c r="AI844" s="66">
        <v>3.58585764643067E-2</v>
      </c>
      <c r="AJ844" s="67">
        <v>17.276600127399401</v>
      </c>
      <c r="AK844" s="66">
        <v>0.303341499999224</v>
      </c>
      <c r="AL844" s="66">
        <v>4.8950405574942103E-2</v>
      </c>
      <c r="AM844" s="67">
        <v>28.6699735636066</v>
      </c>
      <c r="AN844" s="11"/>
      <c r="AO844" s="69">
        <v>1.78897386831522E-2</v>
      </c>
      <c r="AP844" s="69">
        <v>-2.5918135759638999E-2</v>
      </c>
      <c r="AQ844" s="69">
        <v>2.63246972754132E-2</v>
      </c>
      <c r="AR844" s="69">
        <v>-1.7395630153259799E-2</v>
      </c>
      <c r="AS844" s="70">
        <v>7</v>
      </c>
      <c r="AT844" s="70">
        <v>5</v>
      </c>
      <c r="AU844" s="70">
        <v>7</v>
      </c>
      <c r="AV844" s="71">
        <v>5</v>
      </c>
      <c r="AW844" s="11"/>
      <c r="AX844" s="72">
        <v>4.3584108538125298E-2</v>
      </c>
      <c r="AY844" s="73">
        <v>0.589642714537149</v>
      </c>
      <c r="AZ844" s="73">
        <v>0.720036081645958</v>
      </c>
      <c r="BA844" s="73">
        <v>0.77813145149957597</v>
      </c>
      <c r="BB844" s="64">
        <v>4.4881037979712301E-3</v>
      </c>
      <c r="BC844" s="74">
        <v>-6.0007936073889097</v>
      </c>
      <c r="BD844" s="61">
        <v>43747</v>
      </c>
      <c r="BE844" s="61">
        <v>43783</v>
      </c>
      <c r="BF844" s="70">
        <v>146</v>
      </c>
      <c r="BG844" s="61">
        <v>43951</v>
      </c>
      <c r="BH844" s="11"/>
    </row>
    <row r="845" spans="1:60" x14ac:dyDescent="0.3">
      <c r="A845" s="11"/>
      <c r="B845" s="56" t="s">
        <v>2771</v>
      </c>
      <c r="C845" s="56" t="s">
        <v>2647</v>
      </c>
      <c r="D845" s="56" t="s">
        <v>2648</v>
      </c>
      <c r="E845" s="57" t="s">
        <v>34</v>
      </c>
      <c r="F845" s="57" t="s">
        <v>140</v>
      </c>
      <c r="G845" s="58" t="s">
        <v>111</v>
      </c>
      <c r="H845" s="59" t="s">
        <v>169</v>
      </c>
      <c r="I845" s="60" t="s">
        <v>29</v>
      </c>
      <c r="J845" s="60" t="s">
        <v>2649</v>
      </c>
      <c r="K845" s="11"/>
      <c r="L845" s="61">
        <v>44021</v>
      </c>
      <c r="M845" s="62">
        <v>1154.35940000042</v>
      </c>
      <c r="N845" s="63">
        <v>1154.35940000042</v>
      </c>
      <c r="O845" s="63">
        <v>1205.5140000004301</v>
      </c>
      <c r="P845" s="64">
        <f t="shared" si="13"/>
        <v>0.95756615020647473</v>
      </c>
      <c r="Q845" s="61">
        <v>43748</v>
      </c>
      <c r="R845" s="65">
        <v>2367080.6510000001</v>
      </c>
      <c r="S845" s="65">
        <v>2614612.1095078099</v>
      </c>
      <c r="T845" s="11"/>
      <c r="U845" s="66">
        <v>-7.8410303276541492E-3</v>
      </c>
      <c r="V845" s="67">
        <v>2.8781077211533601</v>
      </c>
      <c r="W845" s="66">
        <v>6.5028263543354097E-3</v>
      </c>
      <c r="X845" s="67">
        <v>2.9286611840689099</v>
      </c>
      <c r="Y845" s="66">
        <v>-3.2134531993506202E-2</v>
      </c>
      <c r="Z845" s="67">
        <v>14.470484412871899</v>
      </c>
      <c r="AA845" s="66">
        <v>-3.8959359089858498E-3</v>
      </c>
      <c r="AB845" s="67">
        <v>19.835594560398</v>
      </c>
      <c r="AC845" s="66">
        <v>5.1475565222062897E-2</v>
      </c>
      <c r="AD845" s="67">
        <v>29.4335217824555</v>
      </c>
      <c r="AE845" s="66">
        <v>5.15382065495942E-2</v>
      </c>
      <c r="AF845" s="68">
        <v>22.101508266670901</v>
      </c>
      <c r="AG845" s="66">
        <v>1.69213371918886E-4</v>
      </c>
      <c r="AH845" s="67">
        <v>-1.8245843986733199</v>
      </c>
      <c r="AI845" s="66">
        <v>-2.73000898241662E-2</v>
      </c>
      <c r="AJ845" s="67">
        <v>10.9607334985485</v>
      </c>
      <c r="AK845" s="66">
        <v>0.154359399999521</v>
      </c>
      <c r="AL845" s="66">
        <v>2.4326717006260899E-2</v>
      </c>
      <c r="AM845" s="67">
        <v>11.313403683932799</v>
      </c>
      <c r="AN845" s="11"/>
      <c r="AO845" s="69">
        <v>3.5476907267366201E-2</v>
      </c>
      <c r="AP845" s="69">
        <v>-2.26020845357198E-2</v>
      </c>
      <c r="AQ845" s="69">
        <v>3.2035532592999502E-2</v>
      </c>
      <c r="AR845" s="69">
        <v>-4.8392093240181601E-2</v>
      </c>
      <c r="AS845" s="70">
        <v>8</v>
      </c>
      <c r="AT845" s="70">
        <v>4</v>
      </c>
      <c r="AU845" s="70">
        <v>7</v>
      </c>
      <c r="AV845" s="71">
        <v>5</v>
      </c>
      <c r="AW845" s="11"/>
      <c r="AX845" s="72">
        <v>6.6695656805604797E-2</v>
      </c>
      <c r="AY845" s="73">
        <v>-0.295860467537295</v>
      </c>
      <c r="AZ845" s="73">
        <v>0.57473650522479103</v>
      </c>
      <c r="BA845" s="73">
        <v>-0.42503817799160998</v>
      </c>
      <c r="BB845" s="64">
        <v>6.90212935995078E-3</v>
      </c>
      <c r="BC845" s="74">
        <v>-10.089687884174101</v>
      </c>
      <c r="BD845" s="61">
        <v>43748</v>
      </c>
      <c r="BE845" s="61">
        <v>43914</v>
      </c>
      <c r="BF845" s="70"/>
      <c r="BG845" s="61"/>
      <c r="BH845" s="11"/>
    </row>
    <row r="846" spans="1:60" x14ac:dyDescent="0.3">
      <c r="A846" s="11"/>
      <c r="B846" s="56" t="s">
        <v>2775</v>
      </c>
      <c r="C846" s="56" t="s">
        <v>2651</v>
      </c>
      <c r="D846" s="56" t="s">
        <v>2648</v>
      </c>
      <c r="E846" s="57" t="s">
        <v>73</v>
      </c>
      <c r="F846" s="57" t="s">
        <v>140</v>
      </c>
      <c r="G846" s="58" t="s">
        <v>111</v>
      </c>
      <c r="H846" s="59" t="s">
        <v>169</v>
      </c>
      <c r="I846" s="60" t="s">
        <v>29</v>
      </c>
      <c r="J846" s="60" t="s">
        <v>1</v>
      </c>
      <c r="K846" s="11"/>
      <c r="L846" s="61">
        <v>44021</v>
      </c>
      <c r="M846" s="62">
        <v>1179.9914999995401</v>
      </c>
      <c r="N846" s="63">
        <v>1179.9914999995401</v>
      </c>
      <c r="O846" s="63">
        <v>1228.6520000006999</v>
      </c>
      <c r="P846" s="64">
        <f t="shared" si="13"/>
        <v>0.96039521361530189</v>
      </c>
      <c r="Q846" s="61">
        <v>43748</v>
      </c>
      <c r="R846" s="65">
        <v>37571.883999999998</v>
      </c>
      <c r="S846" s="65">
        <v>37498.399139831497</v>
      </c>
      <c r="T846" s="11"/>
      <c r="U846" s="66">
        <v>-7.8302099382199196E-3</v>
      </c>
      <c r="V846" s="67">
        <v>2.87918976009678</v>
      </c>
      <c r="W846" s="66">
        <v>6.8314002583065303E-3</v>
      </c>
      <c r="X846" s="67">
        <v>2.9615185744660302</v>
      </c>
      <c r="Y846" s="66">
        <v>-3.0216693065995101E-2</v>
      </c>
      <c r="Z846" s="67">
        <v>14.662268305619399</v>
      </c>
      <c r="AA846" s="66">
        <v>6.1275382904568701E-5</v>
      </c>
      <c r="AB846" s="67">
        <v>20.231315689597999</v>
      </c>
      <c r="AC846" s="66">
        <v>5.98647351343971E-2</v>
      </c>
      <c r="AD846" s="67">
        <v>30.2724387736816</v>
      </c>
      <c r="AE846" s="66">
        <v>6.4180656609096304E-2</v>
      </c>
      <c r="AF846" s="68">
        <v>23.365753272635601</v>
      </c>
      <c r="AG846" s="66">
        <v>2.6719193920143902E-4</v>
      </c>
      <c r="AH846" s="67">
        <v>-1.8147865419450699</v>
      </c>
      <c r="AI846" s="66">
        <v>-2.5277302344875401E-2</v>
      </c>
      <c r="AJ846" s="67">
        <v>11.1630122464703</v>
      </c>
      <c r="AK846" s="66">
        <v>0.179991499999305</v>
      </c>
      <c r="AL846" s="66">
        <v>2.8291008860833199E-2</v>
      </c>
      <c r="AM846" s="67">
        <v>11.272366642530001</v>
      </c>
      <c r="AN846" s="11"/>
      <c r="AO846" s="69">
        <v>3.5488234590957297E-2</v>
      </c>
      <c r="AP846" s="69">
        <v>-2.2591457457565401E-2</v>
      </c>
      <c r="AQ846" s="69">
        <v>3.2372209992899997E-2</v>
      </c>
      <c r="AR846" s="69">
        <v>-4.8071152037664398E-2</v>
      </c>
      <c r="AS846" s="70">
        <v>8</v>
      </c>
      <c r="AT846" s="70">
        <v>4</v>
      </c>
      <c r="AU846" s="70">
        <v>7</v>
      </c>
      <c r="AV846" s="71">
        <v>5</v>
      </c>
      <c r="AW846" s="11"/>
      <c r="AX846" s="72">
        <v>6.6690469656095999E-2</v>
      </c>
      <c r="AY846" s="73">
        <v>-0.24093342771720899</v>
      </c>
      <c r="AZ846" s="73">
        <v>0.58913608146394802</v>
      </c>
      <c r="BA846" s="73">
        <v>-0.34679568871752098</v>
      </c>
      <c r="BB846" s="64">
        <v>6.9016795382140098E-3</v>
      </c>
      <c r="BC846" s="74">
        <v>-9.9289627982361708</v>
      </c>
      <c r="BD846" s="61">
        <v>43748</v>
      </c>
      <c r="BE846" s="61">
        <v>43914</v>
      </c>
      <c r="BF846" s="70"/>
      <c r="BG846" s="61"/>
      <c r="BH846" s="11"/>
    </row>
    <row r="847" spans="1:60" x14ac:dyDescent="0.3">
      <c r="A847" s="11"/>
      <c r="B847" s="56" t="s">
        <v>2777</v>
      </c>
      <c r="C847" s="56" t="s">
        <v>2653</v>
      </c>
      <c r="D847" s="56" t="s">
        <v>2648</v>
      </c>
      <c r="E847" s="57" t="s">
        <v>87</v>
      </c>
      <c r="F847" s="57" t="s">
        <v>140</v>
      </c>
      <c r="G847" s="58" t="s">
        <v>111</v>
      </c>
      <c r="H847" s="59" t="s">
        <v>169</v>
      </c>
      <c r="I847" s="60" t="s">
        <v>29</v>
      </c>
      <c r="J847" s="60" t="s">
        <v>2654</v>
      </c>
      <c r="K847" s="11"/>
      <c r="L847" s="61">
        <v>44021</v>
      </c>
      <c r="M847" s="62">
        <v>1152.9515000004301</v>
      </c>
      <c r="N847" s="63">
        <v>1152.9515000004301</v>
      </c>
      <c r="O847" s="63">
        <v>1203.0908000003501</v>
      </c>
      <c r="P847" s="64">
        <f t="shared" si="13"/>
        <v>0.95832459195938879</v>
      </c>
      <c r="Q847" s="61">
        <v>43748</v>
      </c>
      <c r="R847" s="65">
        <v>45105.898999999998</v>
      </c>
      <c r="S847" s="65">
        <v>48110.351462829603</v>
      </c>
      <c r="T847" s="11"/>
      <c r="U847" s="66">
        <v>-7.8381501680269104E-3</v>
      </c>
      <c r="V847" s="67">
        <v>2.87839573711608</v>
      </c>
      <c r="W847" s="66">
        <v>6.5904326420422902E-3</v>
      </c>
      <c r="X847" s="67">
        <v>2.9374218128396001</v>
      </c>
      <c r="Y847" s="66">
        <v>-3.1623810087694403E-2</v>
      </c>
      <c r="Z847" s="67">
        <v>14.521556603460301</v>
      </c>
      <c r="AA847" s="66">
        <v>-2.8348185633149101E-3</v>
      </c>
      <c r="AB847" s="67">
        <v>19.941706294950599</v>
      </c>
      <c r="AC847" s="66">
        <v>5.3723034112408599E-2</v>
      </c>
      <c r="AD847" s="67">
        <v>29.658268671482801</v>
      </c>
      <c r="AE847" s="66">
        <v>5.49214475922781E-2</v>
      </c>
      <c r="AF847" s="68">
        <v>22.439832370931999</v>
      </c>
      <c r="AG847" s="66">
        <v>1.95362941667554E-4</v>
      </c>
      <c r="AH847" s="67">
        <v>-1.82196944169846</v>
      </c>
      <c r="AI847" s="66">
        <v>-2.6761717694171201E-2</v>
      </c>
      <c r="AJ847" s="67">
        <v>11.014570711544399</v>
      </c>
      <c r="AK847" s="66"/>
      <c r="AL847" s="66"/>
      <c r="AM847" s="67"/>
      <c r="AN847" s="11"/>
      <c r="AO847" s="69">
        <v>3.5479962058161597E-2</v>
      </c>
      <c r="AP847" s="69">
        <v>-2.2599271038416201E-2</v>
      </c>
      <c r="AQ847" s="69">
        <v>3.2125208706929698E-2</v>
      </c>
      <c r="AR847" s="69">
        <v>-4.8306793275551201E-2</v>
      </c>
      <c r="AS847" s="70">
        <v>8</v>
      </c>
      <c r="AT847" s="70">
        <v>4</v>
      </c>
      <c r="AU847" s="70">
        <v>7</v>
      </c>
      <c r="AV847" s="71">
        <v>5</v>
      </c>
      <c r="AW847" s="11"/>
      <c r="AX847" s="72">
        <v>6.6694166418092199E-2</v>
      </c>
      <c r="AY847" s="73">
        <v>-0.28113002302370699</v>
      </c>
      <c r="AZ847" s="73">
        <v>0.57859847788313301</v>
      </c>
      <c r="BA847" s="73">
        <v>-0.40408452701967701</v>
      </c>
      <c r="BB847" s="64">
        <v>6.9019983090493004E-3</v>
      </c>
      <c r="BC847" s="74">
        <v>-10.0464154492511</v>
      </c>
      <c r="BD847" s="61">
        <v>43748</v>
      </c>
      <c r="BE847" s="61">
        <v>43914</v>
      </c>
      <c r="BF847" s="70"/>
      <c r="BG847" s="61"/>
      <c r="BH847" s="11"/>
    </row>
    <row r="848" spans="1:60" x14ac:dyDescent="0.3">
      <c r="A848" s="11"/>
      <c r="B848" s="56" t="s">
        <v>2781</v>
      </c>
      <c r="C848" s="56" t="s">
        <v>2656</v>
      </c>
      <c r="D848" s="56" t="s">
        <v>2648</v>
      </c>
      <c r="E848" s="57" t="s">
        <v>163</v>
      </c>
      <c r="F848" s="57" t="s">
        <v>140</v>
      </c>
      <c r="G848" s="58" t="s">
        <v>111</v>
      </c>
      <c r="H848" s="59" t="s">
        <v>169</v>
      </c>
      <c r="I848" s="60" t="s">
        <v>29</v>
      </c>
      <c r="J848" s="60" t="s">
        <v>2657</v>
      </c>
      <c r="K848" s="11"/>
      <c r="L848" s="61">
        <v>44021</v>
      </c>
      <c r="M848" s="62">
        <v>1123.7478000000101</v>
      </c>
      <c r="N848" s="63">
        <v>1123.7478000000101</v>
      </c>
      <c r="O848" s="63">
        <v>1177.7234000004801</v>
      </c>
      <c r="P848" s="64">
        <f t="shared" si="13"/>
        <v>0.95416954439349</v>
      </c>
      <c r="Q848" s="61">
        <v>43748</v>
      </c>
      <c r="R848" s="65">
        <v>85376.567999999999</v>
      </c>
      <c r="S848" s="65">
        <v>92508.513992553693</v>
      </c>
      <c r="T848" s="11"/>
      <c r="U848" s="66">
        <v>-7.8539275600633101E-3</v>
      </c>
      <c r="V848" s="67">
        <v>2.8768179979124402</v>
      </c>
      <c r="W848" s="66">
        <v>6.1103585467208203E-3</v>
      </c>
      <c r="X848" s="67">
        <v>2.8894144033074598</v>
      </c>
      <c r="Y848" s="66">
        <v>-3.44223209176562E-2</v>
      </c>
      <c r="Z848" s="67">
        <v>14.2417055204569</v>
      </c>
      <c r="AA848" s="66">
        <v>-8.6323917021218204E-3</v>
      </c>
      <c r="AB848" s="67">
        <v>19.361948981095299</v>
      </c>
      <c r="AC848" s="66">
        <v>4.1506007197312997E-2</v>
      </c>
      <c r="AD848" s="67">
        <v>28.436565979966002</v>
      </c>
      <c r="AE848" s="66">
        <v>3.6594557672287899E-2</v>
      </c>
      <c r="AF848" s="68">
        <v>20.607143378932999</v>
      </c>
      <c r="AG848" s="66">
        <v>5.2238649004721103E-5</v>
      </c>
      <c r="AH848" s="67">
        <v>-1.8362818709647399</v>
      </c>
      <c r="AI848" s="66">
        <v>-2.9713155448916999E-2</v>
      </c>
      <c r="AJ848" s="67">
        <v>10.719426936077101</v>
      </c>
      <c r="AK848" s="66">
        <v>0.12374780000027399</v>
      </c>
      <c r="AL848" s="66">
        <v>1.9727396116650201E-2</v>
      </c>
      <c r="AM848" s="67">
        <v>8.2522436840081408</v>
      </c>
      <c r="AN848" s="11"/>
      <c r="AO848" s="69">
        <v>3.5463463567794E-2</v>
      </c>
      <c r="AP848" s="69">
        <v>-2.2614871460063999E-2</v>
      </c>
      <c r="AQ848" s="69">
        <v>3.1632809987058898E-2</v>
      </c>
      <c r="AR848" s="69">
        <v>-4.8775680043036097E-2</v>
      </c>
      <c r="AS848" s="70">
        <v>8</v>
      </c>
      <c r="AT848" s="70">
        <v>4</v>
      </c>
      <c r="AU848" s="70">
        <v>7</v>
      </c>
      <c r="AV848" s="71">
        <v>5</v>
      </c>
      <c r="AW848" s="11"/>
      <c r="AX848" s="72">
        <v>6.6702902587640001E-2</v>
      </c>
      <c r="AY848" s="73">
        <v>-0.36161976716994099</v>
      </c>
      <c r="AZ848" s="73">
        <v>0.55749232205653199</v>
      </c>
      <c r="BA848" s="73">
        <v>-0.51830742171114297</v>
      </c>
      <c r="BB848" s="64">
        <v>6.90277517942377E-3</v>
      </c>
      <c r="BC848" s="74">
        <v>-10.2838578227529</v>
      </c>
      <c r="BD848" s="61">
        <v>43748</v>
      </c>
      <c r="BE848" s="61">
        <v>43914</v>
      </c>
      <c r="BF848" s="70"/>
      <c r="BG848" s="61"/>
      <c r="BH848" s="11"/>
    </row>
    <row r="849" spans="1:60" x14ac:dyDescent="0.3">
      <c r="A849" s="11"/>
      <c r="B849" s="56" t="s">
        <v>2784</v>
      </c>
      <c r="C849" s="56" t="s">
        <v>2659</v>
      </c>
      <c r="D849" s="56" t="s">
        <v>2660</v>
      </c>
      <c r="E849" s="57" t="s">
        <v>34</v>
      </c>
      <c r="F849" s="57" t="s">
        <v>110</v>
      </c>
      <c r="G849" s="58" t="s">
        <v>111</v>
      </c>
      <c r="H849" s="59" t="s">
        <v>1</v>
      </c>
      <c r="I849" s="60" t="s">
        <v>400</v>
      </c>
      <c r="J849" s="60" t="s">
        <v>1</v>
      </c>
      <c r="K849" s="11"/>
      <c r="L849" s="61">
        <v>44021</v>
      </c>
      <c r="M849" s="62">
        <v>8525.0214480012692</v>
      </c>
      <c r="N849" s="63">
        <v>8525.0214480012692</v>
      </c>
      <c r="O849" s="63"/>
      <c r="P849" s="64" t="str">
        <f t="shared" si="13"/>
        <v/>
      </c>
      <c r="Q849" s="61"/>
      <c r="R849" s="65">
        <v>2975259.1918867198</v>
      </c>
      <c r="S849" s="65"/>
      <c r="T849" s="11"/>
      <c r="U849" s="66">
        <v>-9.8270385324212804E-3</v>
      </c>
      <c r="V849" s="67">
        <v>2.6795069006766399</v>
      </c>
      <c r="W849" s="66">
        <v>2.9352018125791801E-2</v>
      </c>
      <c r="X849" s="67">
        <v>5.2135803612181899</v>
      </c>
      <c r="Y849" s="66"/>
      <c r="Z849" s="67"/>
      <c r="AA849" s="66"/>
      <c r="AB849" s="67"/>
      <c r="AC849" s="66"/>
      <c r="AD849" s="67"/>
      <c r="AE849" s="66"/>
      <c r="AF849" s="68"/>
      <c r="AG849" s="66">
        <v>-2.3843863023102999E-2</v>
      </c>
      <c r="AH849" s="67">
        <v>-4.2258920381791496</v>
      </c>
      <c r="AI849" s="66"/>
      <c r="AJ849" s="67"/>
      <c r="AK849" s="66">
        <v>5.2211978276318398E-2</v>
      </c>
      <c r="AL849" s="66">
        <v>0.14136054099988499</v>
      </c>
      <c r="AM849" s="67">
        <v>12.7940796807816</v>
      </c>
      <c r="AN849" s="11"/>
      <c r="AO849" s="69">
        <v>2.47482358445268E-2</v>
      </c>
      <c r="AP849" s="69">
        <v>-2.0342075658845701E-2</v>
      </c>
      <c r="AQ849" s="69">
        <v>2.82077702122479E-2</v>
      </c>
      <c r="AR849" s="69">
        <v>-2.3843863023102999E-2</v>
      </c>
      <c r="AS849" s="70"/>
      <c r="AT849" s="70"/>
      <c r="AU849" s="70"/>
      <c r="AV849" s="71"/>
      <c r="AW849" s="11"/>
      <c r="AX849" s="72"/>
      <c r="AY849" s="73"/>
      <c r="AZ849" s="73"/>
      <c r="BA849" s="73"/>
      <c r="BB849" s="64"/>
      <c r="BC849" s="74">
        <v>-6.8828594718943403</v>
      </c>
      <c r="BD849" s="61">
        <v>43948</v>
      </c>
      <c r="BE849" s="61">
        <v>43993</v>
      </c>
      <c r="BF849" s="70"/>
      <c r="BG849" s="61"/>
      <c r="BH849" s="11"/>
    </row>
    <row r="850" spans="1:60" x14ac:dyDescent="0.3">
      <c r="A850" s="11"/>
      <c r="B850" s="56" t="s">
        <v>2787</v>
      </c>
      <c r="C850" s="56" t="s">
        <v>2662</v>
      </c>
      <c r="D850" s="56" t="s">
        <v>2660</v>
      </c>
      <c r="E850" s="57" t="s">
        <v>73</v>
      </c>
      <c r="F850" s="57" t="s">
        <v>110</v>
      </c>
      <c r="G850" s="58" t="s">
        <v>111</v>
      </c>
      <c r="H850" s="59" t="s">
        <v>1</v>
      </c>
      <c r="I850" s="60" t="s">
        <v>400</v>
      </c>
      <c r="J850" s="60" t="s">
        <v>1</v>
      </c>
      <c r="K850" s="11"/>
      <c r="L850" s="61">
        <v>44021</v>
      </c>
      <c r="M850" s="62">
        <v>8529.8957639932596</v>
      </c>
      <c r="N850" s="63">
        <v>8529.8957639932596</v>
      </c>
      <c r="O850" s="63"/>
      <c r="P850" s="64" t="str">
        <f t="shared" si="13"/>
        <v/>
      </c>
      <c r="Q850" s="61"/>
      <c r="R850" s="65">
        <v>169540.04719555701</v>
      </c>
      <c r="S850" s="65"/>
      <c r="T850" s="11"/>
      <c r="U850" s="66">
        <v>-9.8087151345680502E-3</v>
      </c>
      <c r="V850" s="67">
        <v>2.6813392404619698</v>
      </c>
      <c r="W850" s="66">
        <v>2.9864040006941699E-2</v>
      </c>
      <c r="X850" s="67">
        <v>5.2647825493331801</v>
      </c>
      <c r="Y850" s="66"/>
      <c r="Z850" s="67"/>
      <c r="AA850" s="66"/>
      <c r="AB850" s="67"/>
      <c r="AC850" s="66"/>
      <c r="AD850" s="67"/>
      <c r="AE850" s="66"/>
      <c r="AF850" s="68"/>
      <c r="AG850" s="66">
        <v>-2.3696409702097299E-2</v>
      </c>
      <c r="AH850" s="67">
        <v>-4.2111467060749401</v>
      </c>
      <c r="AI850" s="66"/>
      <c r="AJ850" s="67"/>
      <c r="AK850" s="66">
        <v>4.2366771433080402E-2</v>
      </c>
      <c r="AL850" s="66">
        <v>0.118999520458601</v>
      </c>
      <c r="AM850" s="67">
        <v>10.096822783088999</v>
      </c>
      <c r="AN850" s="11"/>
      <c r="AO850" s="69">
        <v>2.47673506364663E-2</v>
      </c>
      <c r="AP850" s="69">
        <v>-2.03718136572206E-2</v>
      </c>
      <c r="AQ850" s="69">
        <v>2.5986962113165601E-2</v>
      </c>
      <c r="AR850" s="69">
        <v>-2.3696409702097299E-2</v>
      </c>
      <c r="AS850" s="70"/>
      <c r="AT850" s="70"/>
      <c r="AU850" s="70"/>
      <c r="AV850" s="71"/>
      <c r="AW850" s="11"/>
      <c r="AX850" s="72"/>
      <c r="AY850" s="73"/>
      <c r="AZ850" s="73"/>
      <c r="BA850" s="73"/>
      <c r="BB850" s="64"/>
      <c r="BC850" s="74">
        <v>-6.8533001444375303</v>
      </c>
      <c r="BD850" s="61">
        <v>43948</v>
      </c>
      <c r="BE850" s="61">
        <v>43993</v>
      </c>
      <c r="BF850" s="70"/>
      <c r="BG850" s="61"/>
      <c r="BH850" s="11"/>
    </row>
    <row r="851" spans="1:60" x14ac:dyDescent="0.3">
      <c r="A851" s="11"/>
      <c r="B851" s="56" t="s">
        <v>2790</v>
      </c>
      <c r="C851" s="56" t="s">
        <v>2664</v>
      </c>
      <c r="D851" s="56" t="s">
        <v>2660</v>
      </c>
      <c r="E851" s="57" t="s">
        <v>52</v>
      </c>
      <c r="F851" s="57" t="s">
        <v>110</v>
      </c>
      <c r="G851" s="58" t="s">
        <v>111</v>
      </c>
      <c r="H851" s="59" t="s">
        <v>1</v>
      </c>
      <c r="I851" s="60" t="s">
        <v>400</v>
      </c>
      <c r="J851" s="60" t="s">
        <v>1</v>
      </c>
      <c r="K851" s="11"/>
      <c r="L851" s="61">
        <v>44021</v>
      </c>
      <c r="M851" s="62">
        <v>8622.5863859951496</v>
      </c>
      <c r="N851" s="63">
        <v>8622.5863859951496</v>
      </c>
      <c r="O851" s="63"/>
      <c r="P851" s="64" t="str">
        <f t="shared" si="13"/>
        <v/>
      </c>
      <c r="Q851" s="61"/>
      <c r="R851" s="65">
        <v>3969624.3257968798</v>
      </c>
      <c r="S851" s="65"/>
      <c r="T851" s="11"/>
      <c r="U851" s="66">
        <v>-9.8165651806993992E-3</v>
      </c>
      <c r="V851" s="67">
        <v>2.6805542358488301</v>
      </c>
      <c r="W851" s="66">
        <v>2.9693668044274101E-2</v>
      </c>
      <c r="X851" s="67">
        <v>5.2477453530664198</v>
      </c>
      <c r="Y851" s="66"/>
      <c r="Z851" s="67"/>
      <c r="AA851" s="66"/>
      <c r="AB851" s="67"/>
      <c r="AC851" s="66"/>
      <c r="AD851" s="67"/>
      <c r="AE851" s="66"/>
      <c r="AF851" s="68"/>
      <c r="AG851" s="66">
        <v>-2.37508067884846E-2</v>
      </c>
      <c r="AH851" s="67">
        <v>-4.2165864147173098</v>
      </c>
      <c r="AI851" s="66"/>
      <c r="AJ851" s="67"/>
      <c r="AK851" s="66">
        <v>3.05962261845707E-2</v>
      </c>
      <c r="AL851" s="66">
        <v>9.5818740916001802E-2</v>
      </c>
      <c r="AM851" s="67">
        <v>-21.975883239239899</v>
      </c>
      <c r="AN851" s="11"/>
      <c r="AO851" s="69">
        <v>2.47503503014741E-2</v>
      </c>
      <c r="AP851" s="69">
        <v>-1.92394411651549E-2</v>
      </c>
      <c r="AQ851" s="69">
        <v>2.5989354249759299E-2</v>
      </c>
      <c r="AR851" s="69">
        <v>-2.37508067884846E-2</v>
      </c>
      <c r="AS851" s="70"/>
      <c r="AT851" s="70"/>
      <c r="AU851" s="70"/>
      <c r="AV851" s="71"/>
      <c r="AW851" s="11"/>
      <c r="AX851" s="72"/>
      <c r="AY851" s="73"/>
      <c r="AZ851" s="73"/>
      <c r="BA851" s="73"/>
      <c r="BB851" s="64"/>
      <c r="BC851" s="74">
        <v>-6.8610869530530199</v>
      </c>
      <c r="BD851" s="61">
        <v>43948</v>
      </c>
      <c r="BE851" s="61">
        <v>43993</v>
      </c>
      <c r="BF851" s="70"/>
      <c r="BG851" s="61"/>
      <c r="BH851" s="11"/>
    </row>
    <row r="852" spans="1:60" x14ac:dyDescent="0.3">
      <c r="A852" s="11"/>
      <c r="B852" s="56" t="s">
        <v>2796</v>
      </c>
      <c r="C852" s="56" t="s">
        <v>2666</v>
      </c>
      <c r="D852" s="56" t="s">
        <v>2660</v>
      </c>
      <c r="E852" s="57" t="s">
        <v>128</v>
      </c>
      <c r="F852" s="57" t="s">
        <v>110</v>
      </c>
      <c r="G852" s="58" t="s">
        <v>111</v>
      </c>
      <c r="H852" s="59" t="s">
        <v>1</v>
      </c>
      <c r="I852" s="60" t="s">
        <v>400</v>
      </c>
      <c r="J852" s="60" t="s">
        <v>1</v>
      </c>
      <c r="K852" s="11"/>
      <c r="L852" s="61">
        <v>44021</v>
      </c>
      <c r="M852" s="62">
        <v>7995.2147459983798</v>
      </c>
      <c r="N852" s="63">
        <v>7995.2147459983798</v>
      </c>
      <c r="O852" s="63"/>
      <c r="P852" s="64" t="str">
        <f t="shared" si="13"/>
        <v/>
      </c>
      <c r="Q852" s="61"/>
      <c r="R852" s="65">
        <v>161236.366864746</v>
      </c>
      <c r="S852" s="65"/>
      <c r="T852" s="11"/>
      <c r="U852" s="66">
        <v>-9.8063026271120197E-3</v>
      </c>
      <c r="V852" s="67">
        <v>2.68158049120757</v>
      </c>
      <c r="W852" s="66">
        <v>2.9945320793558501E-2</v>
      </c>
      <c r="X852" s="67">
        <v>5.2729106279948601</v>
      </c>
      <c r="Y852" s="66"/>
      <c r="Z852" s="67"/>
      <c r="AA852" s="66"/>
      <c r="AB852" s="67"/>
      <c r="AC852" s="66"/>
      <c r="AD852" s="67"/>
      <c r="AE852" s="66"/>
      <c r="AF852" s="68"/>
      <c r="AG852" s="66">
        <v>-2.36724897667955E-2</v>
      </c>
      <c r="AH852" s="67">
        <v>-4.2087547125483997</v>
      </c>
      <c r="AI852" s="66"/>
      <c r="AJ852" s="67"/>
      <c r="AK852" s="66">
        <v>3.9514093326943098E-2</v>
      </c>
      <c r="AL852" s="66">
        <v>0.47791769030853198</v>
      </c>
      <c r="AM852" s="67">
        <v>0.172866288994555</v>
      </c>
      <c r="AN852" s="11"/>
      <c r="AO852" s="69">
        <v>2.4766034703134199E-2</v>
      </c>
      <c r="AP852" s="69">
        <v>-1.92421217798255E-2</v>
      </c>
      <c r="AQ852" s="69">
        <v>-2.36724897667955E-2</v>
      </c>
      <c r="AR852" s="69">
        <v>-2.36724897667955E-2</v>
      </c>
      <c r="AS852" s="70"/>
      <c r="AT852" s="70"/>
      <c r="AU852" s="70"/>
      <c r="AV852" s="71"/>
      <c r="AW852" s="11"/>
      <c r="AX852" s="72"/>
      <c r="AY852" s="73"/>
      <c r="AZ852" s="73"/>
      <c r="BA852" s="73"/>
      <c r="BB852" s="64"/>
      <c r="BC852" s="74">
        <v>-3.1322534911087101</v>
      </c>
      <c r="BD852" s="61">
        <v>44007</v>
      </c>
      <c r="BE852" s="61">
        <v>44021</v>
      </c>
      <c r="BF852" s="70"/>
      <c r="BG852" s="61"/>
      <c r="BH852" s="11"/>
    </row>
    <row r="853" spans="1:60" x14ac:dyDescent="0.3">
      <c r="A853" s="11"/>
      <c r="B853" s="56" t="s">
        <v>2799</v>
      </c>
      <c r="C853" s="56" t="s">
        <v>2668</v>
      </c>
      <c r="D853" s="56" t="s">
        <v>2669</v>
      </c>
      <c r="E853" s="57" t="s">
        <v>34</v>
      </c>
      <c r="F853" s="57" t="s">
        <v>110</v>
      </c>
      <c r="G853" s="58" t="s">
        <v>36</v>
      </c>
      <c r="H853" s="59" t="s">
        <v>37</v>
      </c>
      <c r="I853" s="60" t="s">
        <v>29</v>
      </c>
      <c r="J853" s="60" t="s">
        <v>2670</v>
      </c>
      <c r="K853" s="11"/>
      <c r="L853" s="61">
        <v>44021</v>
      </c>
      <c r="M853" s="62">
        <v>1450.85249999911</v>
      </c>
      <c r="N853" s="63">
        <v>1450.85249999911</v>
      </c>
      <c r="O853" s="63">
        <v>1995.7910999991</v>
      </c>
      <c r="P853" s="64">
        <f t="shared" si="13"/>
        <v>0.72695609274926831</v>
      </c>
      <c r="Q853" s="61">
        <v>43756</v>
      </c>
      <c r="R853" s="65">
        <v>1255037.352</v>
      </c>
      <c r="S853" s="65">
        <v>2284658.5966054699</v>
      </c>
      <c r="T853" s="11"/>
      <c r="U853" s="66">
        <v>-3.6782579860300799E-2</v>
      </c>
      <c r="V853" s="67">
        <v>-1.60472321113048E-2</v>
      </c>
      <c r="W853" s="66">
        <v>-1.2485332964388401E-2</v>
      </c>
      <c r="X853" s="67">
        <v>1.02984525219654</v>
      </c>
      <c r="Y853" s="66">
        <v>-0.19200840129458799</v>
      </c>
      <c r="Z853" s="67">
        <v>-1.5169025172363</v>
      </c>
      <c r="AA853" s="66">
        <v>-0.257560260790342</v>
      </c>
      <c r="AB853" s="67">
        <v>-5.5308379277412296</v>
      </c>
      <c r="AC853" s="66">
        <v>-0.35436942758853501</v>
      </c>
      <c r="AD853" s="67">
        <v>-11.1509774986189</v>
      </c>
      <c r="AE853" s="66">
        <v>-0.32954071735206503</v>
      </c>
      <c r="AF853" s="68">
        <v>-16.006384123495099</v>
      </c>
      <c r="AG853" s="66">
        <v>1.97030738836474E-2</v>
      </c>
      <c r="AH853" s="67">
        <v>0.12880165249953299</v>
      </c>
      <c r="AI853" s="66">
        <v>-0.15768096852305499</v>
      </c>
      <c r="AJ853" s="67">
        <v>-2.0773543713439699</v>
      </c>
      <c r="AK853" s="66">
        <v>-0.105780964943697</v>
      </c>
      <c r="AL853" s="66">
        <v>-6.9359974759208897E-3</v>
      </c>
      <c r="AM853" s="67">
        <v>-135.10069982241799</v>
      </c>
      <c r="AN853" s="11"/>
      <c r="AO853" s="69">
        <v>8.8793583414371796E-2</v>
      </c>
      <c r="AP853" s="69">
        <v>-0.13438148648317999</v>
      </c>
      <c r="AQ853" s="69">
        <v>0.14806015635811501</v>
      </c>
      <c r="AR853" s="69">
        <v>-0.17632076006702799</v>
      </c>
      <c r="AS853" s="70">
        <v>5</v>
      </c>
      <c r="AT853" s="70">
        <v>7</v>
      </c>
      <c r="AU853" s="70">
        <v>5</v>
      </c>
      <c r="AV853" s="71">
        <v>7</v>
      </c>
      <c r="AW853" s="11"/>
      <c r="AX853" s="72">
        <v>0.319040369742143</v>
      </c>
      <c r="AY853" s="73">
        <v>-0.61768249728902402</v>
      </c>
      <c r="AZ853" s="73">
        <v>-1.1615888759824899</v>
      </c>
      <c r="BA853" s="73">
        <v>-0.805603832955057</v>
      </c>
      <c r="BB853" s="64">
        <v>3.2346833751289501E-2</v>
      </c>
      <c r="BC853" s="74">
        <v>-47.738894115667797</v>
      </c>
      <c r="BD853" s="61">
        <v>43756</v>
      </c>
      <c r="BE853" s="61">
        <v>43908</v>
      </c>
      <c r="BF853" s="70"/>
      <c r="BG853" s="61"/>
      <c r="BH853" s="11"/>
    </row>
    <row r="854" spans="1:60" x14ac:dyDescent="0.3">
      <c r="A854" s="11"/>
      <c r="B854" s="56" t="s">
        <v>2802</v>
      </c>
      <c r="C854" s="56" t="s">
        <v>2672</v>
      </c>
      <c r="D854" s="56" t="s">
        <v>2669</v>
      </c>
      <c r="E854" s="57" t="s">
        <v>73</v>
      </c>
      <c r="F854" s="57" t="s">
        <v>110</v>
      </c>
      <c r="G854" s="58" t="s">
        <v>36</v>
      </c>
      <c r="H854" s="59" t="s">
        <v>37</v>
      </c>
      <c r="I854" s="60" t="s">
        <v>29</v>
      </c>
      <c r="J854" s="60" t="s">
        <v>2673</v>
      </c>
      <c r="K854" s="11"/>
      <c r="L854" s="61">
        <v>44021</v>
      </c>
      <c r="M854" s="62">
        <v>2104.1515999995199</v>
      </c>
      <c r="N854" s="63">
        <v>2104.1515999995199</v>
      </c>
      <c r="O854" s="63">
        <v>2854.8883000016199</v>
      </c>
      <c r="P854" s="64">
        <f t="shared" si="13"/>
        <v>0.73703465035683746</v>
      </c>
      <c r="Q854" s="61">
        <v>43756</v>
      </c>
      <c r="R854" s="65">
        <v>12116395.481000001</v>
      </c>
      <c r="S854" s="65">
        <v>14175783.296031199</v>
      </c>
      <c r="T854" s="11"/>
      <c r="U854" s="66">
        <v>-3.6732590641804598E-2</v>
      </c>
      <c r="V854" s="67">
        <v>-1.1048310261685399E-2</v>
      </c>
      <c r="W854" s="66">
        <v>-1.09460733237938E-2</v>
      </c>
      <c r="X854" s="67">
        <v>1.1837712162559899</v>
      </c>
      <c r="Y854" s="66">
        <v>-0.184337461488321</v>
      </c>
      <c r="Z854" s="67">
        <v>-0.74980853660963498</v>
      </c>
      <c r="AA854" s="66">
        <v>-0.24329866795335001</v>
      </c>
      <c r="AB854" s="67">
        <v>-4.104678644042</v>
      </c>
      <c r="AC854" s="66">
        <v>-0.32934393972915099</v>
      </c>
      <c r="AD854" s="67">
        <v>-8.6484287126804702</v>
      </c>
      <c r="AE854" s="66">
        <v>-0.29011873629322499</v>
      </c>
      <c r="AF854" s="68">
        <v>-12.0641860176111</v>
      </c>
      <c r="AG854" s="66">
        <v>2.0179579396426599E-2</v>
      </c>
      <c r="AH854" s="67">
        <v>0.176452203777444</v>
      </c>
      <c r="AI854" s="66">
        <v>-0.14928668137698001</v>
      </c>
      <c r="AJ854" s="67">
        <v>-1.23792565673648</v>
      </c>
      <c r="AK854" s="66">
        <v>-0.401488320761127</v>
      </c>
      <c r="AL854" s="66">
        <v>-5.2620124935856397E-2</v>
      </c>
      <c r="AM854" s="67">
        <v>-23.774934299319298</v>
      </c>
      <c r="AN854" s="11"/>
      <c r="AO854" s="69">
        <v>8.8850297364842803E-2</v>
      </c>
      <c r="AP854" s="69">
        <v>-0.13424662437231699</v>
      </c>
      <c r="AQ854" s="69">
        <v>0.14984972510501399</v>
      </c>
      <c r="AR854" s="69">
        <v>-0.17499402031709901</v>
      </c>
      <c r="AS854" s="70">
        <v>5</v>
      </c>
      <c r="AT854" s="70">
        <v>7</v>
      </c>
      <c r="AU854" s="70">
        <v>5</v>
      </c>
      <c r="AV854" s="71">
        <v>7</v>
      </c>
      <c r="AW854" s="11"/>
      <c r="AX854" s="72">
        <v>0.31895805182255599</v>
      </c>
      <c r="AY854" s="73">
        <v>-0.57141548653362395</v>
      </c>
      <c r="AZ854" s="73">
        <v>-0.899758620363173</v>
      </c>
      <c r="BA854" s="73">
        <v>-0.74672267666846903</v>
      </c>
      <c r="BB854" s="64">
        <v>3.2341198333124301E-2</v>
      </c>
      <c r="BC854" s="74">
        <v>-47.324282354616997</v>
      </c>
      <c r="BD854" s="61">
        <v>43756</v>
      </c>
      <c r="BE854" s="61">
        <v>43908</v>
      </c>
      <c r="BF854" s="70"/>
      <c r="BG854" s="61"/>
      <c r="BH854" s="11"/>
    </row>
    <row r="855" spans="1:60" x14ac:dyDescent="0.3">
      <c r="A855" s="11"/>
      <c r="B855" s="56" t="s">
        <v>2804</v>
      </c>
      <c r="C855" s="56" t="s">
        <v>2675</v>
      </c>
      <c r="D855" s="56" t="s">
        <v>2669</v>
      </c>
      <c r="E855" s="57" t="s">
        <v>52</v>
      </c>
      <c r="F855" s="57" t="s">
        <v>110</v>
      </c>
      <c r="G855" s="58" t="s">
        <v>36</v>
      </c>
      <c r="H855" s="59" t="s">
        <v>37</v>
      </c>
      <c r="I855" s="60" t="s">
        <v>29</v>
      </c>
      <c r="J855" s="60" t="s">
        <v>2676</v>
      </c>
      <c r="K855" s="11"/>
      <c r="L855" s="61">
        <v>44021</v>
      </c>
      <c r="M855" s="62">
        <v>608.10890000034101</v>
      </c>
      <c r="N855" s="63">
        <v>608.10890000034101</v>
      </c>
      <c r="O855" s="63">
        <v>823.788200000301</v>
      </c>
      <c r="P855" s="64">
        <f t="shared" si="13"/>
        <v>0.73818598032858307</v>
      </c>
      <c r="Q855" s="61">
        <v>43756</v>
      </c>
      <c r="R855" s="65">
        <v>3715310.699</v>
      </c>
      <c r="S855" s="65">
        <v>4079166.0717070298</v>
      </c>
      <c r="T855" s="11"/>
      <c r="U855" s="66">
        <v>-3.6726921702211299E-2</v>
      </c>
      <c r="V855" s="67">
        <v>-1.04814163023548E-2</v>
      </c>
      <c r="W855" s="66">
        <v>-1.0771388561806801E-2</v>
      </c>
      <c r="X855" s="67">
        <v>1.20123969245469</v>
      </c>
      <c r="Y855" s="66">
        <v>-0.18346323073637899</v>
      </c>
      <c r="Z855" s="67">
        <v>-0.662385461415397</v>
      </c>
      <c r="AA855" s="66">
        <v>-0.241664731677738</v>
      </c>
      <c r="AB855" s="67">
        <v>-3.9412850164808302</v>
      </c>
      <c r="AC855" s="66">
        <v>-0.32644633591466099</v>
      </c>
      <c r="AD855" s="67">
        <v>-8.3586683312314598</v>
      </c>
      <c r="AE855" s="66">
        <v>-0.285505514780234</v>
      </c>
      <c r="AF855" s="68">
        <v>-11.602863866311999</v>
      </c>
      <c r="AG855" s="66">
        <v>2.0233581584761899E-2</v>
      </c>
      <c r="AH855" s="67">
        <v>0.18185242261097301</v>
      </c>
      <c r="AI855" s="66">
        <v>-0.148329764801019</v>
      </c>
      <c r="AJ855" s="67">
        <v>-1.14223399914044</v>
      </c>
      <c r="AK855" s="66">
        <v>-0.38949180278461398</v>
      </c>
      <c r="AL855" s="66">
        <v>-5.0638132886015201E-2</v>
      </c>
      <c r="AM855" s="67">
        <v>-22.575282501667999</v>
      </c>
      <c r="AN855" s="11"/>
      <c r="AO855" s="69">
        <v>8.8856618152931305E-2</v>
      </c>
      <c r="AP855" s="69">
        <v>-0.13423134265394801</v>
      </c>
      <c r="AQ855" s="69">
        <v>0.15005266659689401</v>
      </c>
      <c r="AR855" s="69">
        <v>-0.17484339332819199</v>
      </c>
      <c r="AS855" s="70">
        <v>5</v>
      </c>
      <c r="AT855" s="70">
        <v>7</v>
      </c>
      <c r="AU855" s="70">
        <v>5</v>
      </c>
      <c r="AV855" s="71">
        <v>7</v>
      </c>
      <c r="AW855" s="11"/>
      <c r="AX855" s="72">
        <v>0.31894886116759202</v>
      </c>
      <c r="AY855" s="73">
        <v>-0.56611425309529295</v>
      </c>
      <c r="AZ855" s="73">
        <v>-0.86976356147806699</v>
      </c>
      <c r="BA855" s="73">
        <v>-0.73995925250346795</v>
      </c>
      <c r="BB855" s="64">
        <v>3.2340572790671998E-2</v>
      </c>
      <c r="BC855" s="74">
        <v>-47.277079229883398</v>
      </c>
      <c r="BD855" s="61">
        <v>43756</v>
      </c>
      <c r="BE855" s="61">
        <v>43908</v>
      </c>
      <c r="BF855" s="70"/>
      <c r="BG855" s="61"/>
      <c r="BH855" s="11"/>
    </row>
    <row r="856" spans="1:60" x14ac:dyDescent="0.3">
      <c r="A856" s="11"/>
      <c r="B856" s="56" t="s">
        <v>2806</v>
      </c>
      <c r="C856" s="56" t="s">
        <v>2678</v>
      </c>
      <c r="D856" s="56" t="s">
        <v>2669</v>
      </c>
      <c r="E856" s="57" t="s">
        <v>124</v>
      </c>
      <c r="F856" s="57" t="s">
        <v>110</v>
      </c>
      <c r="G856" s="58" t="s">
        <v>36</v>
      </c>
      <c r="H856" s="59" t="s">
        <v>37</v>
      </c>
      <c r="I856" s="60" t="s">
        <v>29</v>
      </c>
      <c r="J856" s="60" t="s">
        <v>2679</v>
      </c>
      <c r="K856" s="11"/>
      <c r="L856" s="61">
        <v>44021</v>
      </c>
      <c r="M856" s="62">
        <v>782.52099999971699</v>
      </c>
      <c r="N856" s="63">
        <v>782.52099999971699</v>
      </c>
      <c r="O856" s="63">
        <v>1038.50779999979</v>
      </c>
      <c r="P856" s="64">
        <f t="shared" si="13"/>
        <v>0.75350517348052204</v>
      </c>
      <c r="Q856" s="61">
        <v>43756</v>
      </c>
      <c r="R856" s="65">
        <v>5130317.0999999996</v>
      </c>
      <c r="S856" s="65">
        <v>11395653.4885625</v>
      </c>
      <c r="T856" s="11"/>
      <c r="U856" s="66">
        <v>-3.6652273674008001E-2</v>
      </c>
      <c r="V856" s="67">
        <v>-3.0166134820319699E-3</v>
      </c>
      <c r="W856" s="66">
        <v>-8.4701618352482893E-3</v>
      </c>
      <c r="X856" s="67">
        <v>1.43136236511054</v>
      </c>
      <c r="Y856" s="66">
        <v>-0.171870952066383</v>
      </c>
      <c r="Z856" s="67">
        <v>0.49684240558417497</v>
      </c>
      <c r="AA856" s="66">
        <v>-0.21983175338216801</v>
      </c>
      <c r="AB856" s="67">
        <v>-1.7579871869238599</v>
      </c>
      <c r="AC856" s="66">
        <v>-0.287341873830883</v>
      </c>
      <c r="AD856" s="67">
        <v>-4.4482221228536201</v>
      </c>
      <c r="AE856" s="66">
        <v>-0.22255787392175999</v>
      </c>
      <c r="AF856" s="68">
        <v>-5.3080997804645396</v>
      </c>
      <c r="AG856" s="66">
        <v>2.09450553211354E-2</v>
      </c>
      <c r="AH856" s="67">
        <v>0.25299979624833202</v>
      </c>
      <c r="AI856" s="66">
        <v>-0.13563762660123799</v>
      </c>
      <c r="AJ856" s="67">
        <v>0.12697982083773199</v>
      </c>
      <c r="AK856" s="66">
        <v>-0.21747899999987599</v>
      </c>
      <c r="AL856" s="66">
        <v>-7.5705899026652299E-2</v>
      </c>
      <c r="AM856" s="67">
        <v>-5.1902605014038299</v>
      </c>
      <c r="AN856" s="11"/>
      <c r="AO856" s="69">
        <v>8.8941172167396901E-2</v>
      </c>
      <c r="AP856" s="69">
        <v>-0.13402997003140599</v>
      </c>
      <c r="AQ856" s="69">
        <v>0.15272783846376101</v>
      </c>
      <c r="AR856" s="69">
        <v>-0.172859563825186</v>
      </c>
      <c r="AS856" s="70">
        <v>5</v>
      </c>
      <c r="AT856" s="70">
        <v>7</v>
      </c>
      <c r="AU856" s="70">
        <v>6</v>
      </c>
      <c r="AV856" s="71">
        <v>6</v>
      </c>
      <c r="AW856" s="11"/>
      <c r="AX856" s="72">
        <v>0.31882844594336301</v>
      </c>
      <c r="AY856" s="73">
        <v>-0.49529507713305099</v>
      </c>
      <c r="AZ856" s="73">
        <v>-0.469176019843417</v>
      </c>
      <c r="BA856" s="73">
        <v>-0.64928640531707105</v>
      </c>
      <c r="BB856" s="64">
        <v>3.2332415315031497E-2</v>
      </c>
      <c r="BC856" s="74">
        <v>-46.651888411433902</v>
      </c>
      <c r="BD856" s="61">
        <v>43756</v>
      </c>
      <c r="BE856" s="61">
        <v>43908</v>
      </c>
      <c r="BF856" s="70"/>
      <c r="BG856" s="61"/>
      <c r="BH856" s="11"/>
    </row>
    <row r="857" spans="1:60" x14ac:dyDescent="0.3">
      <c r="A857" s="11"/>
      <c r="B857" s="56" t="s">
        <v>2809</v>
      </c>
      <c r="C857" s="56" t="s">
        <v>2681</v>
      </c>
      <c r="D857" s="56" t="s">
        <v>2669</v>
      </c>
      <c r="E857" s="57" t="s">
        <v>131</v>
      </c>
      <c r="F857" s="57" t="s">
        <v>110</v>
      </c>
      <c r="G857" s="58" t="s">
        <v>36</v>
      </c>
      <c r="H857" s="59" t="s">
        <v>37</v>
      </c>
      <c r="I857" s="60" t="s">
        <v>29</v>
      </c>
      <c r="J857" s="60" t="s">
        <v>2682</v>
      </c>
      <c r="K857" s="11"/>
      <c r="L857" s="61">
        <v>44021</v>
      </c>
      <c r="M857" s="62">
        <v>1752.25569999963</v>
      </c>
      <c r="N857" s="63">
        <v>1752.25569999963</v>
      </c>
      <c r="O857" s="63">
        <v>2392.9963000007001</v>
      </c>
      <c r="P857" s="64">
        <f t="shared" si="13"/>
        <v>0.73224338040101333</v>
      </c>
      <c r="Q857" s="61">
        <v>43756</v>
      </c>
      <c r="R857" s="65">
        <v>905522.31299999997</v>
      </c>
      <c r="S857" s="65">
        <v>1065105.9860078101</v>
      </c>
      <c r="T857" s="11"/>
      <c r="U857" s="66">
        <v>-3.6756292795871601E-2</v>
      </c>
      <c r="V857" s="67">
        <v>-1.3418525668385001E-2</v>
      </c>
      <c r="W857" s="66">
        <v>-1.16755301132798E-2</v>
      </c>
      <c r="X857" s="67">
        <v>1.1108255373073901</v>
      </c>
      <c r="Y857" s="66">
        <v>-0.18798003037605701</v>
      </c>
      <c r="Z857" s="67">
        <v>-1.1140654253831599</v>
      </c>
      <c r="AA857" s="66">
        <v>-0.25008787285332801</v>
      </c>
      <c r="AB857" s="67">
        <v>-4.7835991340398296</v>
      </c>
      <c r="AC857" s="66">
        <v>-0.34200020172749601</v>
      </c>
      <c r="AD857" s="67">
        <v>-9.9140549125149793</v>
      </c>
      <c r="AE857" s="66">
        <v>-0.31162663834576998</v>
      </c>
      <c r="AF857" s="68">
        <v>-14.2149762228655</v>
      </c>
      <c r="AG857" s="66">
        <v>1.9953835197156902E-2</v>
      </c>
      <c r="AH857" s="67">
        <v>0.15387778385047601</v>
      </c>
      <c r="AI857" s="66">
        <v>-0.15327321355202</v>
      </c>
      <c r="AJ857" s="67">
        <v>-1.6365788742405101</v>
      </c>
      <c r="AK857" s="66">
        <v>-0.459442276427872</v>
      </c>
      <c r="AL857" s="66">
        <v>-6.2726449362380698E-2</v>
      </c>
      <c r="AM857" s="67">
        <v>-29.570329865993699</v>
      </c>
      <c r="AN857" s="11"/>
      <c r="AO857" s="69">
        <v>8.88234539015684E-2</v>
      </c>
      <c r="AP857" s="69">
        <v>-0.13431047502948801</v>
      </c>
      <c r="AQ857" s="69">
        <v>0.14900164808204899</v>
      </c>
      <c r="AR857" s="69">
        <v>-0.175622716620564</v>
      </c>
      <c r="AS857" s="70">
        <v>5</v>
      </c>
      <c r="AT857" s="70">
        <v>7</v>
      </c>
      <c r="AU857" s="70">
        <v>5</v>
      </c>
      <c r="AV857" s="71">
        <v>7</v>
      </c>
      <c r="AW857" s="11"/>
      <c r="AX857" s="72">
        <v>0.31899689132143999</v>
      </c>
      <c r="AY857" s="73">
        <v>-0.59343973818067797</v>
      </c>
      <c r="AZ857" s="73">
        <v>-1.0243927354094899</v>
      </c>
      <c r="BA857" s="73">
        <v>-0.77478449587033504</v>
      </c>
      <c r="BB857" s="64">
        <v>3.2343852292360697E-2</v>
      </c>
      <c r="BC857" s="74">
        <v>-47.521084758918697</v>
      </c>
      <c r="BD857" s="61">
        <v>43756</v>
      </c>
      <c r="BE857" s="61">
        <v>43908</v>
      </c>
      <c r="BF857" s="70"/>
      <c r="BG857" s="61"/>
      <c r="BH857" s="11"/>
    </row>
    <row r="858" spans="1:60" x14ac:dyDescent="0.3">
      <c r="A858" s="11"/>
      <c r="B858" s="56" t="s">
        <v>2811</v>
      </c>
      <c r="C858" s="56" t="s">
        <v>2684</v>
      </c>
      <c r="D858" s="56" t="s">
        <v>2685</v>
      </c>
      <c r="E858" s="57" t="s">
        <v>34</v>
      </c>
      <c r="F858" s="57" t="s">
        <v>110</v>
      </c>
      <c r="G858" s="58" t="s">
        <v>111</v>
      </c>
      <c r="H858" s="59" t="s">
        <v>186</v>
      </c>
      <c r="I858" s="60" t="s">
        <v>29</v>
      </c>
      <c r="J858" s="60" t="s">
        <v>2686</v>
      </c>
      <c r="K858" s="11"/>
      <c r="L858" s="61">
        <v>44021</v>
      </c>
      <c r="M858" s="62">
        <v>1466.32320000045</v>
      </c>
      <c r="N858" s="63">
        <v>1466.32320000045</v>
      </c>
      <c r="O858" s="63">
        <v>1635.1270000003301</v>
      </c>
      <c r="P858" s="64">
        <f t="shared" si="13"/>
        <v>0.89676410456200284</v>
      </c>
      <c r="Q858" s="61">
        <v>43881</v>
      </c>
      <c r="R858" s="65">
        <v>1714679.8319999999</v>
      </c>
      <c r="S858" s="65">
        <v>1838112.24577539</v>
      </c>
      <c r="T858" s="11"/>
      <c r="U858" s="66">
        <v>-5.8890464169962797E-3</v>
      </c>
      <c r="V858" s="67">
        <v>3.0733061122191399</v>
      </c>
      <c r="W858" s="66">
        <v>2.6034110283944801E-2</v>
      </c>
      <c r="X858" s="67">
        <v>4.8817895770334898</v>
      </c>
      <c r="Y858" s="66">
        <v>-7.3174798565596597E-2</v>
      </c>
      <c r="Z858" s="67">
        <v>10.3664577556629</v>
      </c>
      <c r="AA858" s="66">
        <v>-3.6630076447181602E-3</v>
      </c>
      <c r="AB858" s="67">
        <v>19.8588873868284</v>
      </c>
      <c r="AC858" s="66">
        <v>5.5409828437404897E-3</v>
      </c>
      <c r="AD858" s="67">
        <v>24.840063544601399</v>
      </c>
      <c r="AE858" s="66">
        <v>2.8793988789402598E-2</v>
      </c>
      <c r="AF858" s="68">
        <v>19.8270864906663</v>
      </c>
      <c r="AG858" s="66">
        <v>-5.5910627634148096E-3</v>
      </c>
      <c r="AH858" s="67">
        <v>-2.4006120122066901</v>
      </c>
      <c r="AI858" s="66">
        <v>-5.2530942326484399E-2</v>
      </c>
      <c r="AJ858" s="67">
        <v>8.4376482483203308</v>
      </c>
      <c r="AK858" s="66">
        <v>0.32641314180160402</v>
      </c>
      <c r="AL858" s="66">
        <v>1.77406471320865E-2</v>
      </c>
      <c r="AM858" s="67">
        <v>-91.881289147888296</v>
      </c>
      <c r="AN858" s="11"/>
      <c r="AO858" s="69">
        <v>2.65440192579263E-2</v>
      </c>
      <c r="AP858" s="69">
        <v>-4.63668590764428E-2</v>
      </c>
      <c r="AQ858" s="69">
        <v>7.0600088187347906E-2</v>
      </c>
      <c r="AR858" s="69">
        <v>-0.126052765002969</v>
      </c>
      <c r="AS858" s="70">
        <v>6</v>
      </c>
      <c r="AT858" s="70">
        <v>6</v>
      </c>
      <c r="AU858" s="70">
        <v>7</v>
      </c>
      <c r="AV858" s="71">
        <v>5</v>
      </c>
      <c r="AW858" s="11"/>
      <c r="AX858" s="72">
        <v>0.13264782736441699</v>
      </c>
      <c r="AY858" s="73">
        <v>-6.9774900474271803E-2</v>
      </c>
      <c r="AZ858" s="73">
        <v>0.62699428850009997</v>
      </c>
      <c r="BA858" s="73">
        <v>-9.5207711337025103E-2</v>
      </c>
      <c r="BB858" s="64">
        <v>1.3652775466453E-2</v>
      </c>
      <c r="BC858" s="74">
        <v>-24.900243222771699</v>
      </c>
      <c r="BD858" s="61">
        <v>43881</v>
      </c>
      <c r="BE858" s="61">
        <v>43913</v>
      </c>
      <c r="BF858" s="70"/>
      <c r="BG858" s="61"/>
      <c r="BH858" s="11"/>
    </row>
    <row r="859" spans="1:60" x14ac:dyDescent="0.3">
      <c r="A859" s="11"/>
      <c r="B859" s="56" t="s">
        <v>2814</v>
      </c>
      <c r="C859" s="56" t="s">
        <v>2688</v>
      </c>
      <c r="D859" s="56" t="s">
        <v>2685</v>
      </c>
      <c r="E859" s="57" t="s">
        <v>73</v>
      </c>
      <c r="F859" s="57" t="s">
        <v>110</v>
      </c>
      <c r="G859" s="58" t="s">
        <v>111</v>
      </c>
      <c r="H859" s="59" t="s">
        <v>186</v>
      </c>
      <c r="I859" s="60" t="s">
        <v>29</v>
      </c>
      <c r="J859" s="60" t="s">
        <v>2689</v>
      </c>
      <c r="K859" s="11"/>
      <c r="L859" s="61">
        <v>44021</v>
      </c>
      <c r="M859" s="62">
        <v>2065.4239000007501</v>
      </c>
      <c r="N859" s="63">
        <v>2065.4239000007501</v>
      </c>
      <c r="O859" s="63">
        <v>2281.7056000009202</v>
      </c>
      <c r="P859" s="64">
        <f t="shared" si="13"/>
        <v>0.9052105144502065</v>
      </c>
      <c r="Q859" s="61">
        <v>43881</v>
      </c>
      <c r="R859" s="65">
        <v>36618905.104000002</v>
      </c>
      <c r="S859" s="65">
        <v>37629843.3480625</v>
      </c>
      <c r="T859" s="11"/>
      <c r="U859" s="66">
        <v>-5.8225183165632197E-3</v>
      </c>
      <c r="V859" s="67">
        <v>3.0799589222624499</v>
      </c>
      <c r="W859" s="66">
        <v>2.8097283937313498E-2</v>
      </c>
      <c r="X859" s="67">
        <v>5.0881069423703602</v>
      </c>
      <c r="Y859" s="66">
        <v>-6.2158033214509502E-2</v>
      </c>
      <c r="Z859" s="67">
        <v>11.4681342907716</v>
      </c>
      <c r="AA859" s="66">
        <v>1.4958498928535799E-2</v>
      </c>
      <c r="AB859" s="67">
        <v>21.721038044139299</v>
      </c>
      <c r="AC859" s="66">
        <v>4.9641459656413603E-2</v>
      </c>
      <c r="AD859" s="67">
        <v>29.250111225876001</v>
      </c>
      <c r="AE859" s="66">
        <v>9.3678280152816998E-2</v>
      </c>
      <c r="AF859" s="68">
        <v>26.315515627007699</v>
      </c>
      <c r="AG859" s="66">
        <v>-4.9916046227735898E-3</v>
      </c>
      <c r="AH859" s="67">
        <v>-2.34066619814257</v>
      </c>
      <c r="AI859" s="66">
        <v>-4.0690748545821401E-2</v>
      </c>
      <c r="AJ859" s="67">
        <v>9.6216676263866194</v>
      </c>
      <c r="AK859" s="66">
        <v>0.50023889942152899</v>
      </c>
      <c r="AL859" s="66">
        <v>4.3640565034365898E-2</v>
      </c>
      <c r="AM859" s="67">
        <v>66.397787718917201</v>
      </c>
      <c r="AN859" s="11"/>
      <c r="AO859" s="69">
        <v>2.66126983296999E-2</v>
      </c>
      <c r="AP859" s="69">
        <v>-4.6302969003591002E-2</v>
      </c>
      <c r="AQ859" s="69">
        <v>7.2752974483591998E-2</v>
      </c>
      <c r="AR859" s="69">
        <v>-0.124236763008375</v>
      </c>
      <c r="AS859" s="70">
        <v>6</v>
      </c>
      <c r="AT859" s="70">
        <v>6</v>
      </c>
      <c r="AU859" s="70">
        <v>7</v>
      </c>
      <c r="AV859" s="71">
        <v>5</v>
      </c>
      <c r="AW859" s="11"/>
      <c r="AX859" s="72">
        <v>0.13228336172527599</v>
      </c>
      <c r="AY859" s="73">
        <v>5.8923254598767003E-2</v>
      </c>
      <c r="AZ859" s="73">
        <v>0.69701023328798295</v>
      </c>
      <c r="BA859" s="73">
        <v>8.0690570910292095E-2</v>
      </c>
      <c r="BB859" s="64">
        <v>1.36156192161616E-2</v>
      </c>
      <c r="BC859" s="74">
        <v>-24.739146890817199</v>
      </c>
      <c r="BD859" s="61">
        <v>43881</v>
      </c>
      <c r="BE859" s="61">
        <v>43913</v>
      </c>
      <c r="BF859" s="70"/>
      <c r="BG859" s="61"/>
      <c r="BH859" s="11"/>
    </row>
    <row r="860" spans="1:60" x14ac:dyDescent="0.3">
      <c r="A860" s="11"/>
      <c r="B860" s="56" t="s">
        <v>2817</v>
      </c>
      <c r="C860" s="56" t="s">
        <v>2691</v>
      </c>
      <c r="D860" s="56" t="s">
        <v>2685</v>
      </c>
      <c r="E860" s="57" t="s">
        <v>52</v>
      </c>
      <c r="F860" s="57" t="s">
        <v>110</v>
      </c>
      <c r="G860" s="58" t="s">
        <v>111</v>
      </c>
      <c r="H860" s="59" t="s">
        <v>186</v>
      </c>
      <c r="I860" s="60" t="s">
        <v>29</v>
      </c>
      <c r="J860" s="60" t="s">
        <v>2692</v>
      </c>
      <c r="K860" s="11"/>
      <c r="L860" s="61">
        <v>44021</v>
      </c>
      <c r="M860" s="62">
        <v>1322.3773999996499</v>
      </c>
      <c r="N860" s="63">
        <v>1322.3773999996499</v>
      </c>
      <c r="O860" s="63">
        <v>1469.5839000009</v>
      </c>
      <c r="P860" s="64">
        <f t="shared" si="13"/>
        <v>0.89983116989703005</v>
      </c>
      <c r="Q860" s="61">
        <v>43881</v>
      </c>
      <c r="R860" s="65">
        <v>14054782.174000001</v>
      </c>
      <c r="S860" s="65">
        <v>14345086.1645156</v>
      </c>
      <c r="T860" s="11"/>
      <c r="U860" s="66">
        <v>-5.8647763544286101E-3</v>
      </c>
      <c r="V860" s="67">
        <v>3.07573311847591</v>
      </c>
      <c r="W860" s="66">
        <v>2.6785075084262599E-2</v>
      </c>
      <c r="X860" s="67">
        <v>4.9568860570652804</v>
      </c>
      <c r="Y860" s="66">
        <v>-6.9256417201395401E-2</v>
      </c>
      <c r="Z860" s="67">
        <v>10.758295892083</v>
      </c>
      <c r="AA860" s="66">
        <v>5.8406233983987498E-4</v>
      </c>
      <c r="AB860" s="67">
        <v>20.2835943852842</v>
      </c>
      <c r="AC860" s="66">
        <v>1.88809007722739E-2</v>
      </c>
      <c r="AD860" s="67">
        <v>26.174055337469301</v>
      </c>
      <c r="AE860" s="66">
        <v>4.5124478951038299E-2</v>
      </c>
      <c r="AF860" s="68">
        <v>21.460135506815298</v>
      </c>
      <c r="AG860" s="66">
        <v>-5.3727636868643501E-3</v>
      </c>
      <c r="AH860" s="67">
        <v>-2.3787821045516502</v>
      </c>
      <c r="AI860" s="66">
        <v>-4.8316400190742598E-2</v>
      </c>
      <c r="AJ860" s="67">
        <v>8.8591024618945102</v>
      </c>
      <c r="AK860" s="66">
        <v>0.31983012785349302</v>
      </c>
      <c r="AL860" s="66">
        <v>2.9654236144779099E-2</v>
      </c>
      <c r="AM860" s="67">
        <v>48.356910562142701</v>
      </c>
      <c r="AN860" s="11"/>
      <c r="AO860" s="69">
        <v>2.6569032981569801E-2</v>
      </c>
      <c r="AP860" s="69">
        <v>-4.6343535856067299E-2</v>
      </c>
      <c r="AQ860" s="69">
        <v>7.1383641585271093E-2</v>
      </c>
      <c r="AR860" s="69">
        <v>-0.12539174529956701</v>
      </c>
      <c r="AS860" s="70">
        <v>6</v>
      </c>
      <c r="AT860" s="70">
        <v>6</v>
      </c>
      <c r="AU860" s="70">
        <v>7</v>
      </c>
      <c r="AV860" s="71">
        <v>5</v>
      </c>
      <c r="AW860" s="11"/>
      <c r="AX860" s="72">
        <v>0.132231140329095</v>
      </c>
      <c r="AY860" s="73">
        <v>-4.2349987285604102E-2</v>
      </c>
      <c r="AZ860" s="73">
        <v>0.64273859364311603</v>
      </c>
      <c r="BA860" s="73">
        <v>-5.7734543543801899E-2</v>
      </c>
      <c r="BB860" s="64">
        <v>1.3609022134423899E-2</v>
      </c>
      <c r="BC860" s="74">
        <v>-24.841609927883798</v>
      </c>
      <c r="BD860" s="61">
        <v>43881</v>
      </c>
      <c r="BE860" s="61">
        <v>43913</v>
      </c>
      <c r="BF860" s="70"/>
      <c r="BG860" s="61"/>
      <c r="BH860" s="11"/>
    </row>
    <row r="861" spans="1:60" x14ac:dyDescent="0.3">
      <c r="A861" s="11"/>
      <c r="B861" s="56" t="s">
        <v>2820</v>
      </c>
      <c r="C861" s="56" t="s">
        <v>2694</v>
      </c>
      <c r="D861" s="56" t="s">
        <v>2685</v>
      </c>
      <c r="E861" s="57" t="s">
        <v>124</v>
      </c>
      <c r="F861" s="57" t="s">
        <v>110</v>
      </c>
      <c r="G861" s="58" t="s">
        <v>111</v>
      </c>
      <c r="H861" s="59" t="s">
        <v>186</v>
      </c>
      <c r="I861" s="60" t="s">
        <v>29</v>
      </c>
      <c r="J861" s="60" t="s">
        <v>2695</v>
      </c>
      <c r="K861" s="11"/>
      <c r="L861" s="61">
        <v>44021</v>
      </c>
      <c r="M861" s="62">
        <v>1045.0859999992001</v>
      </c>
      <c r="N861" s="63">
        <v>1045.0859999992001</v>
      </c>
      <c r="O861" s="63">
        <v>1045.0859999992001</v>
      </c>
      <c r="P861" s="64">
        <f t="shared" si="13"/>
        <v>1</v>
      </c>
      <c r="Q861" s="61">
        <v>44021</v>
      </c>
      <c r="R861" s="65">
        <v>0</v>
      </c>
      <c r="S861" s="65">
        <v>0</v>
      </c>
      <c r="T861" s="11"/>
      <c r="U861" s="66">
        <v>0</v>
      </c>
      <c r="V861" s="67">
        <v>3.66221075391877</v>
      </c>
      <c r="W861" s="66">
        <v>0</v>
      </c>
      <c r="X861" s="67">
        <v>2.27837854863537</v>
      </c>
      <c r="Y861" s="66">
        <v>0</v>
      </c>
      <c r="Z861" s="67">
        <v>17.6839376122225</v>
      </c>
      <c r="AA861" s="66">
        <v>0</v>
      </c>
      <c r="AB861" s="67">
        <v>20.225188151293001</v>
      </c>
      <c r="AC861" s="66">
        <v>0</v>
      </c>
      <c r="AD861" s="67">
        <v>24.2859652602347</v>
      </c>
      <c r="AE861" s="66">
        <v>4.4320721774056403E-2</v>
      </c>
      <c r="AF861" s="68">
        <v>21.3797597891244</v>
      </c>
      <c r="AG861" s="66">
        <v>0</v>
      </c>
      <c r="AH861" s="67">
        <v>-1.84150573586521</v>
      </c>
      <c r="AI861" s="66">
        <v>0</v>
      </c>
      <c r="AJ861" s="67">
        <v>13.6907424809615</v>
      </c>
      <c r="AK861" s="66">
        <v>4.5086000000082997E-2</v>
      </c>
      <c r="AL861" s="66">
        <v>1.42573593348061E-2</v>
      </c>
      <c r="AM861" s="67">
        <v>21.0662394985848</v>
      </c>
      <c r="AN861" s="11"/>
      <c r="AO861" s="69">
        <v>0</v>
      </c>
      <c r="AP861" s="69">
        <v>0</v>
      </c>
      <c r="AQ861" s="69">
        <v>0</v>
      </c>
      <c r="AR861" s="69">
        <v>0</v>
      </c>
      <c r="AS861" s="70">
        <v>0</v>
      </c>
      <c r="AT861" s="70">
        <v>0</v>
      </c>
      <c r="AU861" s="70">
        <v>7</v>
      </c>
      <c r="AV861" s="71">
        <v>5</v>
      </c>
      <c r="AW861" s="11"/>
      <c r="AX861" s="72">
        <v>0</v>
      </c>
      <c r="AY861" s="73">
        <v>-115.357016523136</v>
      </c>
      <c r="AZ861" s="73">
        <v>0.52607977638217596</v>
      </c>
      <c r="BA861" s="73">
        <v>-15.9646500268718</v>
      </c>
      <c r="BB861" s="64">
        <v>0</v>
      </c>
      <c r="BC861" s="74">
        <v>0</v>
      </c>
      <c r="BD861" s="61">
        <v>43656</v>
      </c>
      <c r="BE861" s="61"/>
      <c r="BF861" s="70"/>
      <c r="BG861" s="61"/>
      <c r="BH861" s="11"/>
    </row>
    <row r="862" spans="1:60" x14ac:dyDescent="0.3">
      <c r="A862" s="11"/>
      <c r="B862" s="56" t="s">
        <v>2823</v>
      </c>
      <c r="C862" s="56" t="s">
        <v>2697</v>
      </c>
      <c r="D862" s="56" t="s">
        <v>2685</v>
      </c>
      <c r="E862" s="57" t="s">
        <v>131</v>
      </c>
      <c r="F862" s="57" t="s">
        <v>110</v>
      </c>
      <c r="G862" s="58" t="s">
        <v>111</v>
      </c>
      <c r="H862" s="59" t="s">
        <v>186</v>
      </c>
      <c r="I862" s="60" t="s">
        <v>29</v>
      </c>
      <c r="J862" s="60" t="s">
        <v>2698</v>
      </c>
      <c r="K862" s="11"/>
      <c r="L862" s="61">
        <v>44021</v>
      </c>
      <c r="M862" s="62">
        <v>1580.65090000071</v>
      </c>
      <c r="N862" s="63">
        <v>1580.65090000071</v>
      </c>
      <c r="O862" s="63">
        <v>1758.68879999965</v>
      </c>
      <c r="P862" s="64">
        <f t="shared" si="13"/>
        <v>0.89876668345248145</v>
      </c>
      <c r="Q862" s="61">
        <v>43881</v>
      </c>
      <c r="R862" s="65">
        <v>1526785.3559999999</v>
      </c>
      <c r="S862" s="65">
        <v>1641803.5146484401</v>
      </c>
      <c r="T862" s="11"/>
      <c r="U862" s="66">
        <v>-5.87324707066728E-3</v>
      </c>
      <c r="V862" s="67">
        <v>3.0748860468520398</v>
      </c>
      <c r="W862" s="66">
        <v>2.6524603943471399E-2</v>
      </c>
      <c r="X862" s="67">
        <v>4.9308389429861599</v>
      </c>
      <c r="Y862" s="66">
        <v>-7.0616632415331004E-2</v>
      </c>
      <c r="Z862" s="67">
        <v>10.6222743706894</v>
      </c>
      <c r="AA862" s="66">
        <v>-1.83573963386152E-3</v>
      </c>
      <c r="AB862" s="67">
        <v>20.041614187910501</v>
      </c>
      <c r="AC862" s="66">
        <v>1.3276728592245501E-2</v>
      </c>
      <c r="AD862" s="67">
        <v>25.613638119451899</v>
      </c>
      <c r="AE862" s="66">
        <v>3.8920401515497402E-2</v>
      </c>
      <c r="AF862" s="68">
        <v>20.839727763261202</v>
      </c>
      <c r="AG862" s="66">
        <v>-5.44846437151136E-3</v>
      </c>
      <c r="AH862" s="67">
        <v>-2.3863521730163502</v>
      </c>
      <c r="AI862" s="66">
        <v>-4.9779468286942602E-2</v>
      </c>
      <c r="AJ862" s="67">
        <v>8.7127956522745098</v>
      </c>
      <c r="AK862" s="66">
        <v>0.28815055375889598</v>
      </c>
      <c r="AL862" s="66">
        <v>2.7023240534617798E-2</v>
      </c>
      <c r="AM862" s="67">
        <v>45.188953152683098</v>
      </c>
      <c r="AN862" s="11"/>
      <c r="AO862" s="69">
        <v>2.6560311574940001E-2</v>
      </c>
      <c r="AP862" s="69">
        <v>-4.6351684832188801E-2</v>
      </c>
      <c r="AQ862" s="69">
        <v>7.11119504612725E-2</v>
      </c>
      <c r="AR862" s="69">
        <v>-0.125620987913862</v>
      </c>
      <c r="AS862" s="70">
        <v>6</v>
      </c>
      <c r="AT862" s="70">
        <v>6</v>
      </c>
      <c r="AU862" s="70">
        <v>7</v>
      </c>
      <c r="AV862" s="71">
        <v>5</v>
      </c>
      <c r="AW862" s="11"/>
      <c r="AX862" s="72">
        <v>0.13224666268666599</v>
      </c>
      <c r="AY862" s="73">
        <v>-5.9181347663582101E-2</v>
      </c>
      <c r="AZ862" s="73">
        <v>0.63366485895494395</v>
      </c>
      <c r="BA862" s="73">
        <v>-8.0624145349133897E-2</v>
      </c>
      <c r="BB862" s="64">
        <v>1.3610444569949301E-2</v>
      </c>
      <c r="BC862" s="74">
        <v>-24.861942601826701</v>
      </c>
      <c r="BD862" s="61">
        <v>43881</v>
      </c>
      <c r="BE862" s="61">
        <v>43913</v>
      </c>
      <c r="BF862" s="70"/>
      <c r="BG862" s="61"/>
      <c r="BH862" s="11"/>
    </row>
    <row r="863" spans="1:60" x14ac:dyDescent="0.3">
      <c r="A863" s="11"/>
      <c r="B863" s="56" t="s">
        <v>2826</v>
      </c>
      <c r="C863" s="56" t="s">
        <v>2700</v>
      </c>
      <c r="D863" s="56" t="s">
        <v>2701</v>
      </c>
      <c r="E863" s="57" t="s">
        <v>34</v>
      </c>
      <c r="F863" s="57" t="s">
        <v>110</v>
      </c>
      <c r="G863" s="58" t="s">
        <v>200</v>
      </c>
      <c r="H863" s="59" t="s">
        <v>1198</v>
      </c>
      <c r="I863" s="60" t="s">
        <v>29</v>
      </c>
      <c r="J863" s="60" t="s">
        <v>2702</v>
      </c>
      <c r="K863" s="11"/>
      <c r="L863" s="61">
        <v>44021</v>
      </c>
      <c r="M863" s="62">
        <v>1769.67610000074</v>
      </c>
      <c r="N863" s="63">
        <v>1769.67610000074</v>
      </c>
      <c r="O863" s="63">
        <v>1816.3883999995901</v>
      </c>
      <c r="P863" s="64">
        <f t="shared" si="13"/>
        <v>0.97428286813609877</v>
      </c>
      <c r="Q863" s="61">
        <v>43747</v>
      </c>
      <c r="R863" s="65">
        <v>28834645.635000002</v>
      </c>
      <c r="S863" s="65">
        <v>41126297.931125</v>
      </c>
      <c r="T863" s="11"/>
      <c r="U863" s="66">
        <v>-2.2026039268894198E-3</v>
      </c>
      <c r="V863" s="67">
        <v>3.4419503612298299</v>
      </c>
      <c r="W863" s="66">
        <v>9.5481371063215192E-3</v>
      </c>
      <c r="X863" s="67">
        <v>3.23319225926753</v>
      </c>
      <c r="Y863" s="66">
        <v>1.36220221920667E-2</v>
      </c>
      <c r="Z863" s="67">
        <v>19.0461398314219</v>
      </c>
      <c r="AA863" s="66">
        <v>1.00064874823147E-2</v>
      </c>
      <c r="AB863" s="67">
        <v>21.225836899539001</v>
      </c>
      <c r="AC863" s="66">
        <v>7.0038169866165803E-2</v>
      </c>
      <c r="AD863" s="67">
        <v>31.289782246865801</v>
      </c>
      <c r="AE863" s="66">
        <v>8.9221741571236607E-2</v>
      </c>
      <c r="AF863" s="68">
        <v>25.869861768849699</v>
      </c>
      <c r="AG863" s="66">
        <v>1.1306361029710401E-3</v>
      </c>
      <c r="AH863" s="67">
        <v>-1.7284421255681099</v>
      </c>
      <c r="AI863" s="66">
        <v>1.6677598430760599E-2</v>
      </c>
      <c r="AJ863" s="67">
        <v>15.3585023240448</v>
      </c>
      <c r="AK863" s="66">
        <v>0.76967610000050601</v>
      </c>
      <c r="AL863" s="66">
        <v>3.7278746380252401E-2</v>
      </c>
      <c r="AM863" s="67">
        <v>-18.913331276969998</v>
      </c>
      <c r="AN863" s="11"/>
      <c r="AO863" s="69">
        <v>1.7671224581135899E-2</v>
      </c>
      <c r="AP863" s="69">
        <v>-3.12084839624731E-2</v>
      </c>
      <c r="AQ863" s="69">
        <v>3.3687860221107299E-2</v>
      </c>
      <c r="AR863" s="69">
        <v>-2.7225801415625001E-2</v>
      </c>
      <c r="AS863" s="70">
        <v>7</v>
      </c>
      <c r="AT863" s="70">
        <v>5</v>
      </c>
      <c r="AU863" s="70">
        <v>7</v>
      </c>
      <c r="AV863" s="71">
        <v>5</v>
      </c>
      <c r="AW863" s="11"/>
      <c r="AX863" s="72">
        <v>5.1014766401349297E-2</v>
      </c>
      <c r="AY863" s="73">
        <v>-0.30349852543667999</v>
      </c>
      <c r="AZ863" s="73">
        <v>0.57064475391325697</v>
      </c>
      <c r="BA863" s="73">
        <v>-0.37579625567514102</v>
      </c>
      <c r="BB863" s="64">
        <v>5.2415648719306802E-3</v>
      </c>
      <c r="BC863" s="74">
        <v>-8.0909182199393399</v>
      </c>
      <c r="BD863" s="61">
        <v>43747</v>
      </c>
      <c r="BE863" s="61">
        <v>43783</v>
      </c>
      <c r="BF863" s="70"/>
      <c r="BG863" s="61"/>
      <c r="BH863" s="11"/>
    </row>
    <row r="864" spans="1:60" x14ac:dyDescent="0.3">
      <c r="A864" s="11"/>
      <c r="B864" s="56" t="s">
        <v>2829</v>
      </c>
      <c r="C864" s="56" t="s">
        <v>2704</v>
      </c>
      <c r="D864" s="56" t="s">
        <v>2701</v>
      </c>
      <c r="E864" s="57" t="s">
        <v>73</v>
      </c>
      <c r="F864" s="57" t="s">
        <v>110</v>
      </c>
      <c r="G864" s="58" t="s">
        <v>200</v>
      </c>
      <c r="H864" s="59" t="s">
        <v>1198</v>
      </c>
      <c r="I864" s="60" t="s">
        <v>29</v>
      </c>
      <c r="J864" s="60" t="s">
        <v>2705</v>
      </c>
      <c r="K864" s="11"/>
      <c r="L864" s="61">
        <v>44021</v>
      </c>
      <c r="M864" s="62">
        <v>1931.56709999964</v>
      </c>
      <c r="N864" s="63">
        <v>1931.56709999964</v>
      </c>
      <c r="O864" s="63">
        <v>1972.18139999919</v>
      </c>
      <c r="P864" s="64">
        <f t="shared" si="13"/>
        <v>0.97940640754467789</v>
      </c>
      <c r="Q864" s="61">
        <v>43747</v>
      </c>
      <c r="R864" s="65">
        <v>83575380.350999996</v>
      </c>
      <c r="S864" s="65">
        <v>89136711.166374996</v>
      </c>
      <c r="T864" s="11"/>
      <c r="U864" s="66">
        <v>-2.1835484558323502E-3</v>
      </c>
      <c r="V864" s="67">
        <v>3.4438559083355398</v>
      </c>
      <c r="W864" s="66">
        <v>1.01275430643E-2</v>
      </c>
      <c r="X864" s="67">
        <v>3.2911328550653698</v>
      </c>
      <c r="Y864" s="66">
        <v>1.7156568212158201E-2</v>
      </c>
      <c r="Z864" s="67">
        <v>19.399594433431002</v>
      </c>
      <c r="AA864" s="66">
        <v>1.7110988044805701E-2</v>
      </c>
      <c r="AB864" s="67">
        <v>21.936286955780801</v>
      </c>
      <c r="AC864" s="66">
        <v>8.57221951792599E-2</v>
      </c>
      <c r="AD864" s="67">
        <v>32.858184778189802</v>
      </c>
      <c r="AE864" s="66">
        <v>0.11460840489962699</v>
      </c>
      <c r="AF864" s="68">
        <v>28.408528101688699</v>
      </c>
      <c r="AG864" s="66">
        <v>1.3029705332883201E-3</v>
      </c>
      <c r="AH864" s="67">
        <v>-1.7112086825363799</v>
      </c>
      <c r="AI864" s="66">
        <v>2.0398437616677301E-2</v>
      </c>
      <c r="AJ864" s="67">
        <v>15.730586242629199</v>
      </c>
      <c r="AK864" s="66">
        <v>0.54851174872077502</v>
      </c>
      <c r="AL864" s="66">
        <v>4.71269915615267E-2</v>
      </c>
      <c r="AM864" s="67">
        <v>71.225072648841902</v>
      </c>
      <c r="AN864" s="11"/>
      <c r="AO864" s="69">
        <v>1.7690724418571301E-2</v>
      </c>
      <c r="AP864" s="69">
        <v>-3.11898755153379E-2</v>
      </c>
      <c r="AQ864" s="69">
        <v>3.4281166648724999E-2</v>
      </c>
      <c r="AR864" s="69">
        <v>-2.66472648017952E-2</v>
      </c>
      <c r="AS864" s="70">
        <v>7</v>
      </c>
      <c r="AT864" s="70">
        <v>5</v>
      </c>
      <c r="AU864" s="70">
        <v>7</v>
      </c>
      <c r="AV864" s="71">
        <v>5</v>
      </c>
      <c r="AW864" s="11"/>
      <c r="AX864" s="72">
        <v>5.1023869528362402E-2</v>
      </c>
      <c r="AY864" s="73">
        <v>-0.17555501698575399</v>
      </c>
      <c r="AZ864" s="73">
        <v>0.59432671027934703</v>
      </c>
      <c r="BA864" s="73">
        <v>-0.218036420620592</v>
      </c>
      <c r="BB864" s="64">
        <v>5.2426110560281798E-3</v>
      </c>
      <c r="BC864" s="74">
        <v>-8.0274360157054598</v>
      </c>
      <c r="BD864" s="61">
        <v>43747</v>
      </c>
      <c r="BE864" s="61">
        <v>43783</v>
      </c>
      <c r="BF864" s="70"/>
      <c r="BG864" s="61"/>
      <c r="BH864" s="11"/>
    </row>
    <row r="865" spans="1:60" x14ac:dyDescent="0.3">
      <c r="A865" s="11"/>
      <c r="B865" s="56" t="s">
        <v>2833</v>
      </c>
      <c r="C865" s="56" t="s">
        <v>2707</v>
      </c>
      <c r="D865" s="56" t="s">
        <v>2701</v>
      </c>
      <c r="E865" s="57" t="s">
        <v>52</v>
      </c>
      <c r="F865" s="57" t="s">
        <v>110</v>
      </c>
      <c r="G865" s="58" t="s">
        <v>200</v>
      </c>
      <c r="H865" s="59" t="s">
        <v>1198</v>
      </c>
      <c r="I865" s="60" t="s">
        <v>29</v>
      </c>
      <c r="J865" s="60" t="s">
        <v>2708</v>
      </c>
      <c r="K865" s="11"/>
      <c r="L865" s="61">
        <v>44021</v>
      </c>
      <c r="M865" s="62">
        <v>1484.87439999916</v>
      </c>
      <c r="N865" s="63">
        <v>1484.87439999916</v>
      </c>
      <c r="O865" s="63">
        <v>1519.50799999945</v>
      </c>
      <c r="P865" s="64">
        <f t="shared" si="13"/>
        <v>0.97720735922397084</v>
      </c>
      <c r="Q865" s="61">
        <v>43747</v>
      </c>
      <c r="R865" s="65">
        <v>29939550.901999999</v>
      </c>
      <c r="S865" s="65">
        <v>31157507.109999999</v>
      </c>
      <c r="T865" s="11"/>
      <c r="U865" s="66">
        <v>-2.1917351641604901E-3</v>
      </c>
      <c r="V865" s="67">
        <v>3.4430372375027201</v>
      </c>
      <c r="W865" s="66">
        <v>9.8792225107899902E-3</v>
      </c>
      <c r="X865" s="67">
        <v>3.26630079971437</v>
      </c>
      <c r="Y865" s="66">
        <v>1.5640267954950101E-2</v>
      </c>
      <c r="Z865" s="67">
        <v>19.247964407724801</v>
      </c>
      <c r="AA865" s="66">
        <v>1.4060160228837E-2</v>
      </c>
      <c r="AB865" s="67">
        <v>21.6312041741912</v>
      </c>
      <c r="AC865" s="66">
        <v>7.8609381294882E-2</v>
      </c>
      <c r="AD865" s="67">
        <v>32.146903389715597</v>
      </c>
      <c r="AE865" s="66">
        <v>0.10229101429838899</v>
      </c>
      <c r="AF865" s="68">
        <v>27.1767890415504</v>
      </c>
      <c r="AG865" s="66">
        <v>1.2290873764868599E-3</v>
      </c>
      <c r="AH865" s="67">
        <v>-1.7185969982165299</v>
      </c>
      <c r="AI865" s="66">
        <v>1.8802160564518999E-2</v>
      </c>
      <c r="AJ865" s="67">
        <v>15.5709585374134</v>
      </c>
      <c r="AK865" s="66">
        <v>0.48448843300691802</v>
      </c>
      <c r="AL865" s="66">
        <v>4.2481279930143501E-2</v>
      </c>
      <c r="AM865" s="67">
        <v>64.822741077514394</v>
      </c>
      <c r="AN865" s="11"/>
      <c r="AO865" s="69">
        <v>1.76823415640683E-2</v>
      </c>
      <c r="AP865" s="69">
        <v>-3.1197877939121099E-2</v>
      </c>
      <c r="AQ865" s="69">
        <v>3.4026801711661399E-2</v>
      </c>
      <c r="AR865" s="69">
        <v>-2.6895269332271699E-2</v>
      </c>
      <c r="AS865" s="70">
        <v>7</v>
      </c>
      <c r="AT865" s="70">
        <v>5</v>
      </c>
      <c r="AU865" s="70">
        <v>7</v>
      </c>
      <c r="AV865" s="71">
        <v>5</v>
      </c>
      <c r="AW865" s="11"/>
      <c r="AX865" s="72">
        <v>5.1019838179417999E-2</v>
      </c>
      <c r="AY865" s="73">
        <v>-0.230489627448378</v>
      </c>
      <c r="AZ865" s="73">
        <v>0.58415807360779604</v>
      </c>
      <c r="BA865" s="73">
        <v>-0.28589208821494999</v>
      </c>
      <c r="BB865" s="64">
        <v>5.2421490639971997E-3</v>
      </c>
      <c r="BC865" s="74">
        <v>-8.05464663555904</v>
      </c>
      <c r="BD865" s="61">
        <v>43747</v>
      </c>
      <c r="BE865" s="61">
        <v>43783</v>
      </c>
      <c r="BF865" s="70"/>
      <c r="BG865" s="61"/>
      <c r="BH865" s="11"/>
    </row>
    <row r="866" spans="1:60" x14ac:dyDescent="0.3">
      <c r="A866" s="11"/>
      <c r="B866" s="56" t="s">
        <v>2836</v>
      </c>
      <c r="C866" s="56" t="s">
        <v>2710</v>
      </c>
      <c r="D866" s="56" t="s">
        <v>2701</v>
      </c>
      <c r="E866" s="57" t="s">
        <v>124</v>
      </c>
      <c r="F866" s="57" t="s">
        <v>110</v>
      </c>
      <c r="G866" s="58" t="s">
        <v>200</v>
      </c>
      <c r="H866" s="59" t="s">
        <v>1198</v>
      </c>
      <c r="I866" s="60" t="s">
        <v>29</v>
      </c>
      <c r="J866" s="60" t="s">
        <v>2711</v>
      </c>
      <c r="K866" s="11"/>
      <c r="L866" s="61">
        <v>44021</v>
      </c>
      <c r="M866" s="62">
        <v>1167.8828999996199</v>
      </c>
      <c r="N866" s="63">
        <v>1167.8828999996199</v>
      </c>
      <c r="O866" s="63">
        <v>1179.55519999936</v>
      </c>
      <c r="P866" s="64">
        <f t="shared" si="13"/>
        <v>0.9901044902351781</v>
      </c>
      <c r="Q866" s="61">
        <v>43747</v>
      </c>
      <c r="R866" s="65">
        <v>105081792.272</v>
      </c>
      <c r="S866" s="65">
        <v>88302822.943749994</v>
      </c>
      <c r="T866" s="11"/>
      <c r="U866" s="66">
        <v>-2.1439821630338E-3</v>
      </c>
      <c r="V866" s="67">
        <v>3.4478125376153899</v>
      </c>
      <c r="W866" s="66">
        <v>1.1328972752380701E-2</v>
      </c>
      <c r="X866" s="67">
        <v>3.41127582387344</v>
      </c>
      <c r="Y866" s="66">
        <v>2.45179984103743E-2</v>
      </c>
      <c r="Z866" s="67">
        <v>20.1357374532672</v>
      </c>
      <c r="AA866" s="66">
        <v>3.1985752926630098E-2</v>
      </c>
      <c r="AB866" s="67">
        <v>23.423763443948701</v>
      </c>
      <c r="AC866" s="66">
        <v>0.118827248013986</v>
      </c>
      <c r="AD866" s="67">
        <v>36.168690061662303</v>
      </c>
      <c r="AE866" s="66">
        <v>0.16884930460393699</v>
      </c>
      <c r="AF866" s="68">
        <v>33.832618072105099</v>
      </c>
      <c r="AG866" s="66">
        <v>1.66010933753569E-3</v>
      </c>
      <c r="AH866" s="67">
        <v>-1.67549480211164</v>
      </c>
      <c r="AI866" s="66">
        <v>2.8148474595582201E-2</v>
      </c>
      <c r="AJ866" s="67">
        <v>16.505589940526999</v>
      </c>
      <c r="AK866" s="66">
        <v>0.16788289999938599</v>
      </c>
      <c r="AL866" s="66">
        <v>5.1081671550491599E-2</v>
      </c>
      <c r="AM866" s="67">
        <v>33.345929498551399</v>
      </c>
      <c r="AN866" s="11"/>
      <c r="AO866" s="69">
        <v>1.7731173738866301E-2</v>
      </c>
      <c r="AP866" s="69">
        <v>-3.1151424763265802E-2</v>
      </c>
      <c r="AQ866" s="69">
        <v>3.5511169820893002E-2</v>
      </c>
      <c r="AR866" s="69">
        <v>-2.54477969583604E-2</v>
      </c>
      <c r="AS866" s="70">
        <v>7</v>
      </c>
      <c r="AT866" s="70">
        <v>5</v>
      </c>
      <c r="AU866" s="70">
        <v>7</v>
      </c>
      <c r="AV866" s="71">
        <v>5</v>
      </c>
      <c r="AW866" s="11"/>
      <c r="AX866" s="72">
        <v>5.1046418892001399E-2</v>
      </c>
      <c r="AY866" s="73">
        <v>9.2097290808055704E-2</v>
      </c>
      <c r="AZ866" s="73">
        <v>0.64388598293135102</v>
      </c>
      <c r="BA866" s="73">
        <v>0.115100933579242</v>
      </c>
      <c r="BB866" s="64">
        <v>5.2451620279953199E-3</v>
      </c>
      <c r="BC866" s="74">
        <v>-7.8957983483342096</v>
      </c>
      <c r="BD866" s="61">
        <v>43747</v>
      </c>
      <c r="BE866" s="61">
        <v>43783</v>
      </c>
      <c r="BF866" s="70"/>
      <c r="BG866" s="61"/>
      <c r="BH866" s="11"/>
    </row>
    <row r="867" spans="1:60" x14ac:dyDescent="0.3">
      <c r="A867" s="11"/>
      <c r="B867" s="56" t="s">
        <v>2838</v>
      </c>
      <c r="C867" s="56" t="s">
        <v>2713</v>
      </c>
      <c r="D867" s="56" t="s">
        <v>2701</v>
      </c>
      <c r="E867" s="57" t="s">
        <v>131</v>
      </c>
      <c r="F867" s="57" t="s">
        <v>110</v>
      </c>
      <c r="G867" s="58" t="s">
        <v>200</v>
      </c>
      <c r="H867" s="59" t="s">
        <v>1198</v>
      </c>
      <c r="I867" s="60" t="s">
        <v>29</v>
      </c>
      <c r="J867" s="60" t="s">
        <v>2714</v>
      </c>
      <c r="K867" s="11"/>
      <c r="L867" s="61">
        <v>44021</v>
      </c>
      <c r="M867" s="62">
        <v>1848.6945999991101</v>
      </c>
      <c r="N867" s="63">
        <v>1848.6945999991101</v>
      </c>
      <c r="O867" s="63">
        <v>1895.3611999992299</v>
      </c>
      <c r="P867" s="64">
        <f t="shared" si="13"/>
        <v>0.97537851888065519</v>
      </c>
      <c r="Q867" s="61">
        <v>43747</v>
      </c>
      <c r="R867" s="65">
        <v>14762882.389</v>
      </c>
      <c r="S867" s="65">
        <v>17330825.699156299</v>
      </c>
      <c r="T867" s="11"/>
      <c r="U867" s="66">
        <v>-2.1985483344906199E-3</v>
      </c>
      <c r="V867" s="67">
        <v>3.4423559204697098</v>
      </c>
      <c r="W867" s="66">
        <v>9.6722812777443306E-3</v>
      </c>
      <c r="X867" s="67">
        <v>3.2456066764098099</v>
      </c>
      <c r="Y867" s="66">
        <v>1.4378404579474599E-2</v>
      </c>
      <c r="Z867" s="67">
        <v>19.121778070169999</v>
      </c>
      <c r="AA867" s="66">
        <v>1.1524751485922E-2</v>
      </c>
      <c r="AB867" s="67">
        <v>21.377663299877899</v>
      </c>
      <c r="AC867" s="66">
        <v>7.3514003048330806E-2</v>
      </c>
      <c r="AD867" s="67">
        <v>31.637365565082298</v>
      </c>
      <c r="AE867" s="66">
        <v>9.5116348527954003E-2</v>
      </c>
      <c r="AF867" s="68">
        <v>26.459322464506801</v>
      </c>
      <c r="AG867" s="66">
        <v>1.1675357782223699E-3</v>
      </c>
      <c r="AH867" s="67">
        <v>-1.7247521580429701</v>
      </c>
      <c r="AI867" s="66">
        <v>1.7473774807513099E-2</v>
      </c>
      <c r="AJ867" s="67">
        <v>15.438119961720099</v>
      </c>
      <c r="AK867" s="66">
        <v>0.46441694853478099</v>
      </c>
      <c r="AL867" s="66">
        <v>4.0987900341860999E-2</v>
      </c>
      <c r="AM867" s="67">
        <v>62.815592630300699</v>
      </c>
      <c r="AN867" s="11"/>
      <c r="AO867" s="69">
        <v>1.7675421468084099E-2</v>
      </c>
      <c r="AP867" s="69">
        <v>-3.12045060445598E-2</v>
      </c>
      <c r="AQ867" s="69">
        <v>3.3814898255514002E-2</v>
      </c>
      <c r="AR867" s="69">
        <v>-2.7101871496597599E-2</v>
      </c>
      <c r="AS867" s="70">
        <v>7</v>
      </c>
      <c r="AT867" s="70">
        <v>5</v>
      </c>
      <c r="AU867" s="70">
        <v>7</v>
      </c>
      <c r="AV867" s="71">
        <v>5</v>
      </c>
      <c r="AW867" s="11"/>
      <c r="AX867" s="72">
        <v>5.1016628277429803E-2</v>
      </c>
      <c r="AY867" s="73">
        <v>-0.27615238791031499</v>
      </c>
      <c r="AZ867" s="73">
        <v>0.575706154581894</v>
      </c>
      <c r="BA867" s="73">
        <v>-0.34215899946366302</v>
      </c>
      <c r="BB867" s="64">
        <v>5.2417797923863E-3</v>
      </c>
      <c r="BC867" s="74">
        <v>-8.0773205656005302</v>
      </c>
      <c r="BD867" s="61">
        <v>43747</v>
      </c>
      <c r="BE867" s="61">
        <v>43783</v>
      </c>
      <c r="BF867" s="70"/>
      <c r="BG867" s="61"/>
      <c r="BH867" s="11"/>
    </row>
    <row r="868" spans="1:60" x14ac:dyDescent="0.3">
      <c r="A868" s="11"/>
      <c r="B868" s="56" t="s">
        <v>2841</v>
      </c>
      <c r="C868" s="56" t="s">
        <v>2716</v>
      </c>
      <c r="D868" s="56" t="s">
        <v>2717</v>
      </c>
      <c r="E868" s="57" t="s">
        <v>34</v>
      </c>
      <c r="F868" s="57" t="s">
        <v>236</v>
      </c>
      <c r="G868" s="58" t="s">
        <v>685</v>
      </c>
      <c r="H868" s="59" t="s">
        <v>686</v>
      </c>
      <c r="I868" s="60" t="s">
        <v>29</v>
      </c>
      <c r="J868" s="60" t="s">
        <v>2718</v>
      </c>
      <c r="K868" s="11"/>
      <c r="L868" s="61">
        <v>44021</v>
      </c>
      <c r="M868" s="62">
        <v>1647.49599999934</v>
      </c>
      <c r="N868" s="63">
        <v>1647.49599999934</v>
      </c>
      <c r="O868" s="63">
        <v>1647.49599999934</v>
      </c>
      <c r="P868" s="64">
        <f t="shared" si="13"/>
        <v>1</v>
      </c>
      <c r="Q868" s="61">
        <v>44021</v>
      </c>
      <c r="R868" s="65">
        <v>158104317.752</v>
      </c>
      <c r="S868" s="65">
        <v>145775247.02900001</v>
      </c>
      <c r="T868" s="11"/>
      <c r="U868" s="66">
        <v>2.9742186598014099E-6</v>
      </c>
      <c r="V868" s="67">
        <v>3.6625081757847502</v>
      </c>
      <c r="W868" s="66">
        <v>9.8887103376910104E-5</v>
      </c>
      <c r="X868" s="67">
        <v>2.2882672589730602</v>
      </c>
      <c r="Y868" s="66">
        <v>5.9064405213575802E-3</v>
      </c>
      <c r="Z868" s="67">
        <v>18.274581664358301</v>
      </c>
      <c r="AA868" s="66">
        <v>1.48419220477081E-2</v>
      </c>
      <c r="AB868" s="67">
        <v>21.709380356071101</v>
      </c>
      <c r="AC868" s="66">
        <v>3.8548164764506503E-2</v>
      </c>
      <c r="AD868" s="67">
        <v>28.1407817366999</v>
      </c>
      <c r="AE868" s="66">
        <v>6.0829905185528298E-2</v>
      </c>
      <c r="AF868" s="68">
        <v>23.030678130278801</v>
      </c>
      <c r="AG868" s="66">
        <v>2.8650360036408502E-5</v>
      </c>
      <c r="AH868" s="67">
        <v>-1.8386406998615701</v>
      </c>
      <c r="AI868" s="66">
        <v>6.2278785826492796E-3</v>
      </c>
      <c r="AJ868" s="67">
        <v>14.313530339233701</v>
      </c>
      <c r="AK868" s="66">
        <v>0.64726538284565305</v>
      </c>
      <c r="AL868" s="66">
        <v>3.4769435878843097E-2</v>
      </c>
      <c r="AM868" s="67">
        <v>-21.687424827250702</v>
      </c>
      <c r="AN868" s="11"/>
      <c r="AO868" s="69">
        <v>8.7396023081964802E-4</v>
      </c>
      <c r="AP868" s="69">
        <v>2.9742186598014099E-6</v>
      </c>
      <c r="AQ868" s="69">
        <v>2.2868889773235402E-3</v>
      </c>
      <c r="AR868" s="69">
        <v>2.8650360036408502E-5</v>
      </c>
      <c r="AS868" s="70">
        <v>12</v>
      </c>
      <c r="AT868" s="70">
        <v>0</v>
      </c>
      <c r="AU868" s="70">
        <v>7</v>
      </c>
      <c r="AV868" s="71">
        <v>5</v>
      </c>
      <c r="AW868" s="11"/>
      <c r="AX868" s="72">
        <v>1.2096594790352801E-3</v>
      </c>
      <c r="AY868" s="73">
        <v>-12.3733118554082</v>
      </c>
      <c r="AZ868" s="73">
        <v>0.57571412102970498</v>
      </c>
      <c r="BA868" s="73">
        <v>-12.586686362527001</v>
      </c>
      <c r="BB868" s="64">
        <v>1.25007131714767E-4</v>
      </c>
      <c r="BC868" s="74">
        <v>0</v>
      </c>
      <c r="BD868" s="61">
        <v>44021</v>
      </c>
      <c r="BE868" s="61"/>
      <c r="BF868" s="70"/>
      <c r="BG868" s="61"/>
      <c r="BH868" s="11"/>
    </row>
    <row r="869" spans="1:60" x14ac:dyDescent="0.3">
      <c r="A869" s="11"/>
      <c r="B869" s="56" t="s">
        <v>2843</v>
      </c>
      <c r="C869" s="56" t="s">
        <v>2720</v>
      </c>
      <c r="D869" s="56" t="s">
        <v>2717</v>
      </c>
      <c r="E869" s="57" t="s">
        <v>41</v>
      </c>
      <c r="F869" s="57" t="s">
        <v>236</v>
      </c>
      <c r="G869" s="58" t="s">
        <v>685</v>
      </c>
      <c r="H869" s="59" t="s">
        <v>686</v>
      </c>
      <c r="I869" s="60" t="s">
        <v>29</v>
      </c>
      <c r="J869" s="60" t="s">
        <v>2721</v>
      </c>
      <c r="K869" s="11"/>
      <c r="L869" s="61">
        <v>44021</v>
      </c>
      <c r="M869" s="62">
        <v>1585.9788000006199</v>
      </c>
      <c r="N869" s="63">
        <v>1585.9788000006199</v>
      </c>
      <c r="O869" s="63">
        <v>1585.9788000006199</v>
      </c>
      <c r="P869" s="64">
        <f t="shared" si="13"/>
        <v>1</v>
      </c>
      <c r="Q869" s="61">
        <v>44021</v>
      </c>
      <c r="R869" s="65">
        <v>140095857.34799999</v>
      </c>
      <c r="S869" s="65">
        <v>133639377.233</v>
      </c>
      <c r="T869" s="11"/>
      <c r="U869" s="66">
        <v>2.9634793463628701E-6</v>
      </c>
      <c r="V869" s="67">
        <v>3.6625071018534099</v>
      </c>
      <c r="W869" s="66">
        <v>9.8876165793626596E-5</v>
      </c>
      <c r="X869" s="67">
        <v>2.2882661652147398</v>
      </c>
      <c r="Y869" s="66">
        <v>4.1649342074379101E-3</v>
      </c>
      <c r="Z869" s="67">
        <v>18.100431032973599</v>
      </c>
      <c r="AA869" s="66">
        <v>9.7477615108800802E-3</v>
      </c>
      <c r="AB869" s="67">
        <v>21.199964302388299</v>
      </c>
      <c r="AC869" s="66">
        <v>2.6777830340506601E-2</v>
      </c>
      <c r="AD869" s="67">
        <v>26.963748294277998</v>
      </c>
      <c r="AE869" s="66">
        <v>4.3174930211534998E-2</v>
      </c>
      <c r="AF869" s="68">
        <v>21.265180632879499</v>
      </c>
      <c r="AG869" s="66">
        <v>2.8689732062048299E-5</v>
      </c>
      <c r="AH869" s="67">
        <v>-1.8386367626590101</v>
      </c>
      <c r="AI869" s="66">
        <v>4.3237157187832097E-3</v>
      </c>
      <c r="AJ869" s="67">
        <v>14.123114052839799</v>
      </c>
      <c r="AK869" s="66">
        <v>0.51673963563400305</v>
      </c>
      <c r="AL869" s="66">
        <v>2.8936262282513801E-2</v>
      </c>
      <c r="AM869" s="67">
        <v>-34.739999548415703</v>
      </c>
      <c r="AN869" s="11"/>
      <c r="AO869" s="69">
        <v>8.5599021622328997E-4</v>
      </c>
      <c r="AP869" s="69">
        <v>2.9634793463628701E-6</v>
      </c>
      <c r="AQ869" s="69">
        <v>2.0335218268883199E-3</v>
      </c>
      <c r="AR869" s="69">
        <v>2.8689732062048299E-5</v>
      </c>
      <c r="AS869" s="70">
        <v>12</v>
      </c>
      <c r="AT869" s="70">
        <v>0</v>
      </c>
      <c r="AU869" s="70">
        <v>7</v>
      </c>
      <c r="AV869" s="71">
        <v>5</v>
      </c>
      <c r="AW869" s="11"/>
      <c r="AX869" s="72">
        <v>1.1005937770107699E-3</v>
      </c>
      <c r="AY869" s="73">
        <v>-17.6472378759936</v>
      </c>
      <c r="AZ869" s="73">
        <v>0.55882509389357404</v>
      </c>
      <c r="BA869" s="73">
        <v>-14.1215948896279</v>
      </c>
      <c r="BB869" s="64">
        <v>1.13739220380467E-4</v>
      </c>
      <c r="BC869" s="74">
        <v>0</v>
      </c>
      <c r="BD869" s="61">
        <v>44021</v>
      </c>
      <c r="BE869" s="61"/>
      <c r="BF869" s="70"/>
      <c r="BG869" s="61"/>
      <c r="BH869" s="11"/>
    </row>
    <row r="870" spans="1:60" x14ac:dyDescent="0.3">
      <c r="A870" s="11"/>
      <c r="B870" s="56" t="s">
        <v>2845</v>
      </c>
      <c r="C870" s="56" t="s">
        <v>2723</v>
      </c>
      <c r="D870" s="56" t="s">
        <v>2717</v>
      </c>
      <c r="E870" s="57" t="s">
        <v>245</v>
      </c>
      <c r="F870" s="57" t="s">
        <v>236</v>
      </c>
      <c r="G870" s="58" t="s">
        <v>685</v>
      </c>
      <c r="H870" s="59" t="s">
        <v>686</v>
      </c>
      <c r="I870" s="60" t="s">
        <v>29</v>
      </c>
      <c r="J870" s="60" t="s">
        <v>1</v>
      </c>
      <c r="K870" s="11"/>
      <c r="L870" s="61">
        <v>44021</v>
      </c>
      <c r="M870" s="62">
        <v>1013.60620000027</v>
      </c>
      <c r="N870" s="63">
        <v>1013.60620000027</v>
      </c>
      <c r="O870" s="63"/>
      <c r="P870" s="64" t="str">
        <f t="shared" si="13"/>
        <v/>
      </c>
      <c r="Q870" s="61"/>
      <c r="R870" s="65">
        <v>658959.79599999997</v>
      </c>
      <c r="S870" s="65"/>
      <c r="T870" s="11"/>
      <c r="U870" s="66">
        <v>1.6180116290343001E-5</v>
      </c>
      <c r="V870" s="67">
        <v>3.6638287655478101</v>
      </c>
      <c r="W870" s="66">
        <v>5.2839342242805298E-4</v>
      </c>
      <c r="X870" s="67">
        <v>2.3312178908781802</v>
      </c>
      <c r="Y870" s="66">
        <v>7.6092122508271097E-3</v>
      </c>
      <c r="Z870" s="67">
        <v>18.444858837319799</v>
      </c>
      <c r="AA870" s="66"/>
      <c r="AB870" s="67"/>
      <c r="AC870" s="66"/>
      <c r="AD870" s="67"/>
      <c r="AE870" s="66"/>
      <c r="AF870" s="68"/>
      <c r="AG870" s="66">
        <v>1.50278172441176E-4</v>
      </c>
      <c r="AH870" s="67">
        <v>-1.82647791862109</v>
      </c>
      <c r="AI870" s="66">
        <v>7.6092122508271097E-3</v>
      </c>
      <c r="AJ870" s="67">
        <v>14.451663706044201</v>
      </c>
      <c r="AK870" s="66">
        <v>1.3525726057196199E-2</v>
      </c>
      <c r="AL870" s="66">
        <v>1.3525726057196199E-2</v>
      </c>
      <c r="AM870" s="67">
        <v>20.674481026333499</v>
      </c>
      <c r="AN870" s="11"/>
      <c r="AO870" s="69">
        <v>8.9522933376429104E-4</v>
      </c>
      <c r="AP870" s="69">
        <v>0</v>
      </c>
      <c r="AQ870" s="69">
        <v>2.9243827975733399E-3</v>
      </c>
      <c r="AR870" s="69">
        <v>0</v>
      </c>
      <c r="AS870" s="70">
        <v>9</v>
      </c>
      <c r="AT870" s="70">
        <v>0</v>
      </c>
      <c r="AU870" s="70">
        <v>7</v>
      </c>
      <c r="AV870" s="71">
        <v>5</v>
      </c>
      <c r="AW870" s="11"/>
      <c r="AX870" s="72">
        <v>1.4019728996027001E-3</v>
      </c>
      <c r="AY870" s="73">
        <v>-10.814493839789099</v>
      </c>
      <c r="AZ870" s="73">
        <v>0.54431793883759405</v>
      </c>
      <c r="BA870" s="73">
        <v>-11.4604524733149</v>
      </c>
      <c r="BB870" s="64">
        <v>1.4487743683758901E-4</v>
      </c>
      <c r="BC870" s="74">
        <v>0</v>
      </c>
      <c r="BD870" s="61">
        <v>44021</v>
      </c>
      <c r="BE870" s="61"/>
      <c r="BF870" s="70"/>
      <c r="BG870" s="61"/>
      <c r="BH870" s="11"/>
    </row>
    <row r="871" spans="1:60" x14ac:dyDescent="0.3">
      <c r="A871" s="11"/>
      <c r="B871" s="56" t="s">
        <v>2849</v>
      </c>
      <c r="C871" s="56" t="s">
        <v>2725</v>
      </c>
      <c r="D871" s="56" t="s">
        <v>2717</v>
      </c>
      <c r="E871" s="57" t="s">
        <v>248</v>
      </c>
      <c r="F871" s="57" t="s">
        <v>236</v>
      </c>
      <c r="G871" s="58" t="s">
        <v>685</v>
      </c>
      <c r="H871" s="59" t="s">
        <v>686</v>
      </c>
      <c r="I871" s="60" t="s">
        <v>29</v>
      </c>
      <c r="J871" s="60" t="s">
        <v>2726</v>
      </c>
      <c r="K871" s="11"/>
      <c r="L871" s="61">
        <v>44021</v>
      </c>
      <c r="M871" s="62">
        <v>1185.1533000003501</v>
      </c>
      <c r="N871" s="63">
        <v>1185.1533000003501</v>
      </c>
      <c r="O871" s="63">
        <v>1185.1533000003501</v>
      </c>
      <c r="P871" s="64">
        <f t="shared" si="13"/>
        <v>1</v>
      </c>
      <c r="Q871" s="61">
        <v>44021</v>
      </c>
      <c r="R871" s="65">
        <v>85504057.517000005</v>
      </c>
      <c r="S871" s="65">
        <v>75794939.467124999</v>
      </c>
      <c r="T871" s="11"/>
      <c r="U871" s="66">
        <v>2.9532129701692598E-6</v>
      </c>
      <c r="V871" s="67">
        <v>3.6625060752157901</v>
      </c>
      <c r="W871" s="66">
        <v>9.88999399851309E-5</v>
      </c>
      <c r="X871" s="67">
        <v>2.2882685426338898</v>
      </c>
      <c r="Y871" s="66">
        <v>3.8800663351139502E-3</v>
      </c>
      <c r="Z871" s="67">
        <v>18.071944245748501</v>
      </c>
      <c r="AA871" s="66">
        <v>8.8559283012728009E-3</v>
      </c>
      <c r="AB871" s="67">
        <v>21.110780981427499</v>
      </c>
      <c r="AC871" s="66">
        <v>2.4467162294968099E-2</v>
      </c>
      <c r="AD871" s="67">
        <v>26.7326814897242</v>
      </c>
      <c r="AE871" s="66">
        <v>3.8339471009749097E-2</v>
      </c>
      <c r="AF871" s="68">
        <v>20.7816347126791</v>
      </c>
      <c r="AG871" s="66">
        <v>2.8604712497326501E-5</v>
      </c>
      <c r="AH871" s="67">
        <v>-1.8386452646154801</v>
      </c>
      <c r="AI871" s="66">
        <v>4.0093336210702503E-3</v>
      </c>
      <c r="AJ871" s="67">
        <v>14.091675843068501</v>
      </c>
      <c r="AK871" s="66">
        <v>0.185034796521068</v>
      </c>
      <c r="AL871" s="66">
        <v>2.11618592220475E-2</v>
      </c>
      <c r="AM871" s="67">
        <v>21.912378920213101</v>
      </c>
      <c r="AN871" s="11"/>
      <c r="AO871" s="69">
        <v>8.5278275400923998E-4</v>
      </c>
      <c r="AP871" s="69">
        <v>2.9532129701692598E-6</v>
      </c>
      <c r="AQ871" s="69">
        <v>2.0171982378087701E-3</v>
      </c>
      <c r="AR871" s="69">
        <v>2.8604712497326501E-5</v>
      </c>
      <c r="AS871" s="70">
        <v>12</v>
      </c>
      <c r="AT871" s="70">
        <v>0</v>
      </c>
      <c r="AU871" s="70">
        <v>7</v>
      </c>
      <c r="AV871" s="71">
        <v>5</v>
      </c>
      <c r="AW871" s="11"/>
      <c r="AX871" s="72">
        <v>1.08608894867643E-3</v>
      </c>
      <c r="AY871" s="73">
        <v>-18.570251310156898</v>
      </c>
      <c r="AZ871" s="73">
        <v>0.55586764654071896</v>
      </c>
      <c r="BA871" s="73">
        <v>-14.292999149896801</v>
      </c>
      <c r="BB871" s="64">
        <v>1.1224069324427399E-4</v>
      </c>
      <c r="BC871" s="74">
        <v>0</v>
      </c>
      <c r="BD871" s="61">
        <v>44021</v>
      </c>
      <c r="BE871" s="61"/>
      <c r="BF871" s="70"/>
      <c r="BG871" s="61"/>
      <c r="BH871" s="11"/>
    </row>
    <row r="872" spans="1:60" x14ac:dyDescent="0.3">
      <c r="A872" s="11"/>
      <c r="B872" s="56" t="s">
        <v>2852</v>
      </c>
      <c r="C872" s="56" t="s">
        <v>2728</v>
      </c>
      <c r="D872" s="56" t="s">
        <v>2717</v>
      </c>
      <c r="E872" s="57" t="s">
        <v>56</v>
      </c>
      <c r="F872" s="57" t="s">
        <v>236</v>
      </c>
      <c r="G872" s="58" t="s">
        <v>685</v>
      </c>
      <c r="H872" s="59" t="s">
        <v>686</v>
      </c>
      <c r="I872" s="60" t="s">
        <v>29</v>
      </c>
      <c r="J872" s="60" t="s">
        <v>2729</v>
      </c>
      <c r="K872" s="11"/>
      <c r="L872" s="61">
        <v>44021</v>
      </c>
      <c r="M872" s="62">
        <v>1355.04230000079</v>
      </c>
      <c r="N872" s="63">
        <v>1355.04230000079</v>
      </c>
      <c r="O872" s="63">
        <v>1355.04230000079</v>
      </c>
      <c r="P872" s="64">
        <f t="shared" si="13"/>
        <v>1</v>
      </c>
      <c r="Q872" s="61">
        <v>44021</v>
      </c>
      <c r="R872" s="65">
        <v>183459103.44400001</v>
      </c>
      <c r="S872" s="65">
        <v>192291315.25775</v>
      </c>
      <c r="T872" s="11"/>
      <c r="U872" s="66">
        <v>9.9628887255676108E-6</v>
      </c>
      <c r="V872" s="67">
        <v>3.6632070427913299</v>
      </c>
      <c r="W872" s="66">
        <v>3.4689913991314798E-4</v>
      </c>
      <c r="X872" s="67">
        <v>2.3130684626266902</v>
      </c>
      <c r="Y872" s="66">
        <v>8.4339658242242894E-3</v>
      </c>
      <c r="Z872" s="67">
        <v>18.527334194659499</v>
      </c>
      <c r="AA872" s="66">
        <v>2.0658000308685601E-2</v>
      </c>
      <c r="AB872" s="67">
        <v>22.290988182154301</v>
      </c>
      <c r="AC872" s="66">
        <v>5.0825240421545501E-2</v>
      </c>
      <c r="AD872" s="67">
        <v>29.368489302403798</v>
      </c>
      <c r="AE872" s="66">
        <v>7.9895249446053598E-2</v>
      </c>
      <c r="AF872" s="68">
        <v>24.9372125563095</v>
      </c>
      <c r="AG872" s="66">
        <v>8.9968385509564501E-5</v>
      </c>
      <c r="AH872" s="67">
        <v>-1.83250889731426</v>
      </c>
      <c r="AI872" s="66">
        <v>8.9191626339015801E-3</v>
      </c>
      <c r="AJ872" s="67">
        <v>14.5826587443589</v>
      </c>
      <c r="AK872" s="66">
        <v>0.35504230000136899</v>
      </c>
      <c r="AL872" s="66">
        <v>3.48988461209956E-2</v>
      </c>
      <c r="AM872" s="67">
        <v>39.022346665093202</v>
      </c>
      <c r="AN872" s="11"/>
      <c r="AO872" s="69">
        <v>8.8540025899419604E-4</v>
      </c>
      <c r="AP872" s="69">
        <v>9.9628887255676108E-6</v>
      </c>
      <c r="AQ872" s="69">
        <v>2.6847190638363801E-3</v>
      </c>
      <c r="AR872" s="69">
        <v>8.9968385509564501E-5</v>
      </c>
      <c r="AS872" s="70">
        <v>12</v>
      </c>
      <c r="AT872" s="70">
        <v>0</v>
      </c>
      <c r="AU872" s="70">
        <v>7</v>
      </c>
      <c r="AV872" s="71">
        <v>5</v>
      </c>
      <c r="AW872" s="11"/>
      <c r="AX872" s="72">
        <v>1.30409105952594E-3</v>
      </c>
      <c r="AY872" s="73">
        <v>-7.2666158816282396</v>
      </c>
      <c r="AZ872" s="73">
        <v>0.59490945728157396</v>
      </c>
      <c r="BA872" s="73">
        <v>-9.8253348976722901</v>
      </c>
      <c r="BB872" s="64">
        <v>1.3476407498714599E-4</v>
      </c>
      <c r="BC872" s="74">
        <v>0</v>
      </c>
      <c r="BD872" s="61">
        <v>44021</v>
      </c>
      <c r="BE872" s="61"/>
      <c r="BF872" s="70"/>
      <c r="BG872" s="61"/>
      <c r="BH872" s="11"/>
    </row>
    <row r="873" spans="1:60" x14ac:dyDescent="0.3">
      <c r="A873" s="11"/>
      <c r="B873" s="56" t="s">
        <v>2855</v>
      </c>
      <c r="C873" s="56" t="s">
        <v>2731</v>
      </c>
      <c r="D873" s="56" t="s">
        <v>2732</v>
      </c>
      <c r="E873" s="57" t="s">
        <v>73</v>
      </c>
      <c r="F873" s="57" t="s">
        <v>2733</v>
      </c>
      <c r="G873" s="58" t="s">
        <v>685</v>
      </c>
      <c r="H873" s="59" t="s">
        <v>686</v>
      </c>
      <c r="I873" s="60" t="s">
        <v>29</v>
      </c>
      <c r="J873" s="60" t="s">
        <v>2734</v>
      </c>
      <c r="K873" s="11"/>
      <c r="L873" s="61">
        <v>44021</v>
      </c>
      <c r="M873" s="62">
        <v>1435.92889999971</v>
      </c>
      <c r="N873" s="63">
        <v>1435.92889999971</v>
      </c>
      <c r="O873" s="63">
        <v>1435.92889999971</v>
      </c>
      <c r="P873" s="64">
        <f t="shared" si="13"/>
        <v>1</v>
      </c>
      <c r="Q873" s="61">
        <v>44021</v>
      </c>
      <c r="R873" s="65">
        <v>284046.89799999999</v>
      </c>
      <c r="S873" s="65">
        <v>81012.753148803706</v>
      </c>
      <c r="T873" s="11"/>
      <c r="U873" s="66">
        <v>8.3569648268166898E-7</v>
      </c>
      <c r="V873" s="67">
        <v>3.66229432356704</v>
      </c>
      <c r="W873" s="66">
        <v>9.3537055363412906E-5</v>
      </c>
      <c r="X873" s="67">
        <v>2.28773225417171</v>
      </c>
      <c r="Y873" s="66">
        <v>6.5480030807520996E-3</v>
      </c>
      <c r="Z873" s="67">
        <v>18.338737920305</v>
      </c>
      <c r="AA873" s="66">
        <v>1.7174596747281601E-2</v>
      </c>
      <c r="AB873" s="67">
        <v>21.9426478260139</v>
      </c>
      <c r="AC873" s="66">
        <v>4.3967835474177298E-2</v>
      </c>
      <c r="AD873" s="67">
        <v>28.682748807652398</v>
      </c>
      <c r="AE873" s="66">
        <v>6.9320495093052201E-2</v>
      </c>
      <c r="AF873" s="68">
        <v>23.879737121023901</v>
      </c>
      <c r="AG873" s="66">
        <v>1.1212379831704299E-5</v>
      </c>
      <c r="AH873" s="67">
        <v>-1.8403844978820401</v>
      </c>
      <c r="AI873" s="66">
        <v>6.9607151563104699E-3</v>
      </c>
      <c r="AJ873" s="67">
        <v>14.386813996592499</v>
      </c>
      <c r="AK873" s="66">
        <v>0.34596462449931997</v>
      </c>
      <c r="AL873" s="66">
        <v>3.4348484785368803E-2</v>
      </c>
      <c r="AM873" s="67">
        <v>38.831132716441097</v>
      </c>
      <c r="AN873" s="11"/>
      <c r="AO873" s="69">
        <v>7.7998746928642504E-4</v>
      </c>
      <c r="AP873" s="69">
        <v>8.3569648268166898E-7</v>
      </c>
      <c r="AQ873" s="69">
        <v>2.0989603035559399E-3</v>
      </c>
      <c r="AR873" s="69">
        <v>1.1212379831704299E-5</v>
      </c>
      <c r="AS873" s="70">
        <v>12</v>
      </c>
      <c r="AT873" s="70">
        <v>0</v>
      </c>
      <c r="AU873" s="70">
        <v>7</v>
      </c>
      <c r="AV873" s="71">
        <v>5</v>
      </c>
      <c r="AW873" s="11"/>
      <c r="AX873" s="72">
        <v>1.13797730390047E-3</v>
      </c>
      <c r="AY873" s="73">
        <v>-11.217177233746</v>
      </c>
      <c r="AZ873" s="73">
        <v>0.58342672602338996</v>
      </c>
      <c r="BA873" s="73">
        <v>-11.711894053296399</v>
      </c>
      <c r="BB873" s="64">
        <v>1.17592955123058E-4</v>
      </c>
      <c r="BC873" s="74">
        <v>0</v>
      </c>
      <c r="BD873" s="61">
        <v>44021</v>
      </c>
      <c r="BE873" s="61"/>
      <c r="BF873" s="70"/>
      <c r="BG873" s="61"/>
      <c r="BH873" s="11"/>
    </row>
    <row r="874" spans="1:60" x14ac:dyDescent="0.3">
      <c r="A874" s="11"/>
      <c r="B874" s="56" t="s">
        <v>2858</v>
      </c>
      <c r="C874" s="56" t="s">
        <v>2736</v>
      </c>
      <c r="D874" s="56" t="s">
        <v>2732</v>
      </c>
      <c r="E874" s="57" t="s">
        <v>2737</v>
      </c>
      <c r="F874" s="57" t="s">
        <v>2733</v>
      </c>
      <c r="G874" s="58" t="s">
        <v>685</v>
      </c>
      <c r="H874" s="59" t="s">
        <v>686</v>
      </c>
      <c r="I874" s="60" t="s">
        <v>29</v>
      </c>
      <c r="J874" s="60" t="s">
        <v>2738</v>
      </c>
      <c r="K874" s="11"/>
      <c r="L874" s="61">
        <v>44021</v>
      </c>
      <c r="M874" s="62">
        <v>2772.03550000116</v>
      </c>
      <c r="N874" s="63">
        <v>2772.03550000116</v>
      </c>
      <c r="O874" s="63">
        <v>2772.03550000116</v>
      </c>
      <c r="P874" s="64">
        <f t="shared" si="13"/>
        <v>1</v>
      </c>
      <c r="Q874" s="61">
        <v>44021</v>
      </c>
      <c r="R874" s="65">
        <v>29728983.603999998</v>
      </c>
      <c r="S874" s="65">
        <v>12882988.7582344</v>
      </c>
      <c r="T874" s="11"/>
      <c r="U874" s="66">
        <v>4.1125185816781604E-6</v>
      </c>
      <c r="V874" s="67">
        <v>3.6626220057769401</v>
      </c>
      <c r="W874" s="66">
        <v>1.9159268958901499E-4</v>
      </c>
      <c r="X874" s="67">
        <v>2.29753781759428</v>
      </c>
      <c r="Y874" s="66">
        <v>5.677980811015E-3</v>
      </c>
      <c r="Z874" s="67">
        <v>18.251735693338599</v>
      </c>
      <c r="AA874" s="66">
        <v>1.27696117488085E-2</v>
      </c>
      <c r="AB874" s="67">
        <v>21.5021493261738</v>
      </c>
      <c r="AC874" s="66">
        <v>3.2200827665292302E-2</v>
      </c>
      <c r="AD874" s="67">
        <v>27.506048026756599</v>
      </c>
      <c r="AE874" s="66">
        <v>4.81914599276934E-2</v>
      </c>
      <c r="AF874" s="68">
        <v>21.766833604488099</v>
      </c>
      <c r="AG874" s="66">
        <v>4.05494665756123E-5</v>
      </c>
      <c r="AH874" s="67">
        <v>-1.8374507892076499</v>
      </c>
      <c r="AI874" s="66">
        <v>5.9196086749579999E-3</v>
      </c>
      <c r="AJ874" s="67">
        <v>14.282703348464601</v>
      </c>
      <c r="AK874" s="66">
        <v>0.25926630052155802</v>
      </c>
      <c r="AL874" s="66">
        <v>2.6549928063104699E-2</v>
      </c>
      <c r="AM874" s="67">
        <v>30.161300318635799</v>
      </c>
      <c r="AN874" s="11"/>
      <c r="AO874" s="69">
        <v>7.8323261550394797E-4</v>
      </c>
      <c r="AP874" s="69">
        <v>4.1125185816781604E-6</v>
      </c>
      <c r="AQ874" s="69">
        <v>2.0756568701472099E-3</v>
      </c>
      <c r="AR874" s="69">
        <v>4.05494665756123E-5</v>
      </c>
      <c r="AS874" s="70">
        <v>12</v>
      </c>
      <c r="AT874" s="70">
        <v>0</v>
      </c>
      <c r="AU874" s="70">
        <v>7</v>
      </c>
      <c r="AV874" s="71">
        <v>5</v>
      </c>
      <c r="AW874" s="11"/>
      <c r="AX874" s="72">
        <v>1.0351074840207299E-3</v>
      </c>
      <c r="AY874" s="73">
        <v>-16.055680580990199</v>
      </c>
      <c r="AZ874" s="73">
        <v>0.56886745412430195</v>
      </c>
      <c r="BA874" s="73">
        <v>-13.559498474642201</v>
      </c>
      <c r="BB874" s="64">
        <v>1.0696652408256601E-4</v>
      </c>
      <c r="BC874" s="74">
        <v>0</v>
      </c>
      <c r="BD874" s="61">
        <v>44021</v>
      </c>
      <c r="BE874" s="61"/>
      <c r="BF874" s="70"/>
      <c r="BG874" s="61"/>
      <c r="BH874" s="11"/>
    </row>
    <row r="875" spans="1:60" x14ac:dyDescent="0.3">
      <c r="A875" s="11"/>
      <c r="B875" s="56" t="s">
        <v>2861</v>
      </c>
      <c r="C875" s="56" t="s">
        <v>2740</v>
      </c>
      <c r="D875" s="56" t="s">
        <v>2732</v>
      </c>
      <c r="E875" s="57" t="s">
        <v>2741</v>
      </c>
      <c r="F875" s="57" t="s">
        <v>2733</v>
      </c>
      <c r="G875" s="58" t="s">
        <v>685</v>
      </c>
      <c r="H875" s="59" t="s">
        <v>686</v>
      </c>
      <c r="I875" s="60" t="s">
        <v>29</v>
      </c>
      <c r="J875" s="60" t="s">
        <v>2742</v>
      </c>
      <c r="K875" s="11"/>
      <c r="L875" s="61">
        <v>44021</v>
      </c>
      <c r="M875" s="62">
        <v>1711.81880000047</v>
      </c>
      <c r="N875" s="63">
        <v>1711.81880000047</v>
      </c>
      <c r="O875" s="63">
        <v>1711.81880000047</v>
      </c>
      <c r="P875" s="64">
        <f t="shared" si="13"/>
        <v>1</v>
      </c>
      <c r="Q875" s="61">
        <v>44021</v>
      </c>
      <c r="R875" s="65">
        <v>42659791.726000004</v>
      </c>
      <c r="S875" s="65">
        <v>13807113.5822969</v>
      </c>
      <c r="T875" s="11"/>
      <c r="U875" s="66">
        <v>4.08923551731277E-6</v>
      </c>
      <c r="V875" s="67">
        <v>3.6626196774705</v>
      </c>
      <c r="W875" s="66">
        <v>1.9152890672558001E-4</v>
      </c>
      <c r="X875" s="67">
        <v>2.2975314393079298</v>
      </c>
      <c r="Y875" s="66">
        <v>6.0226112236705402E-3</v>
      </c>
      <c r="Z875" s="67">
        <v>18.286198734596798</v>
      </c>
      <c r="AA875" s="66">
        <v>1.4087534142163301E-2</v>
      </c>
      <c r="AB875" s="67">
        <v>21.633941565523902</v>
      </c>
      <c r="AC875" s="66">
        <v>3.5464919126752599E-2</v>
      </c>
      <c r="AD875" s="67">
        <v>27.832457172917199</v>
      </c>
      <c r="AE875" s="66">
        <v>5.2748400816199102E-2</v>
      </c>
      <c r="AF875" s="68">
        <v>22.222527693345899</v>
      </c>
      <c r="AG875" s="66">
        <v>4.0543318391428302E-5</v>
      </c>
      <c r="AH875" s="67">
        <v>-1.8374514040260701</v>
      </c>
      <c r="AI875" s="66">
        <v>6.3112742063822199E-3</v>
      </c>
      <c r="AJ875" s="67">
        <v>14.321869901599699</v>
      </c>
      <c r="AK875" s="66">
        <v>0.27506930943869501</v>
      </c>
      <c r="AL875" s="66">
        <v>2.8006171789456899E-2</v>
      </c>
      <c r="AM875" s="67">
        <v>31.741601210349501</v>
      </c>
      <c r="AN875" s="11"/>
      <c r="AO875" s="69">
        <v>7.8325881258933805E-4</v>
      </c>
      <c r="AP875" s="69">
        <v>4.08923551731277E-6</v>
      </c>
      <c r="AQ875" s="69">
        <v>2.0756651447300101E-3</v>
      </c>
      <c r="AR875" s="69">
        <v>4.0543318391428302E-5</v>
      </c>
      <c r="AS875" s="70">
        <v>12</v>
      </c>
      <c r="AT875" s="70">
        <v>0</v>
      </c>
      <c r="AU875" s="70">
        <v>7</v>
      </c>
      <c r="AV875" s="71">
        <v>5</v>
      </c>
      <c r="AW875" s="11"/>
      <c r="AX875" s="72">
        <v>1.0556420470982199E-3</v>
      </c>
      <c r="AY875" s="73">
        <v>-14.6577528051857</v>
      </c>
      <c r="AZ875" s="73">
        <v>0.57322275318165306</v>
      </c>
      <c r="BA875" s="73">
        <v>-13.1514173101168</v>
      </c>
      <c r="BB875" s="64">
        <v>1.0908769281158501E-4</v>
      </c>
      <c r="BC875" s="74">
        <v>0</v>
      </c>
      <c r="BD875" s="61">
        <v>44021</v>
      </c>
      <c r="BE875" s="61"/>
      <c r="BF875" s="70"/>
      <c r="BG875" s="61"/>
      <c r="BH875" s="11"/>
    </row>
    <row r="876" spans="1:60" x14ac:dyDescent="0.3">
      <c r="A876" s="11"/>
      <c r="B876" s="56" t="s">
        <v>2863</v>
      </c>
      <c r="C876" s="56" t="s">
        <v>2744</v>
      </c>
      <c r="D876" s="56" t="s">
        <v>2732</v>
      </c>
      <c r="E876" s="57" t="s">
        <v>2745</v>
      </c>
      <c r="F876" s="57" t="s">
        <v>2733</v>
      </c>
      <c r="G876" s="58" t="s">
        <v>685</v>
      </c>
      <c r="H876" s="59" t="s">
        <v>686</v>
      </c>
      <c r="I876" s="60" t="s">
        <v>29</v>
      </c>
      <c r="J876" s="60" t="s">
        <v>2746</v>
      </c>
      <c r="K876" s="11"/>
      <c r="L876" s="61">
        <v>44021</v>
      </c>
      <c r="M876" s="62">
        <v>1806.5489000007501</v>
      </c>
      <c r="N876" s="63">
        <v>1806.5489000007501</v>
      </c>
      <c r="O876" s="63">
        <v>1806.5489000007501</v>
      </c>
      <c r="P876" s="64">
        <f t="shared" si="13"/>
        <v>1</v>
      </c>
      <c r="Q876" s="61">
        <v>44021</v>
      </c>
      <c r="R876" s="65">
        <v>27075745.701000001</v>
      </c>
      <c r="S876" s="65">
        <v>8455840.0632968694</v>
      </c>
      <c r="T876" s="11"/>
      <c r="U876" s="66">
        <v>4.0962258935906001E-6</v>
      </c>
      <c r="V876" s="67">
        <v>3.66262037650813</v>
      </c>
      <c r="W876" s="66">
        <v>1.9145133774145501E-4</v>
      </c>
      <c r="X876" s="67">
        <v>2.29752368240952</v>
      </c>
      <c r="Y876" s="66">
        <v>6.5662672077451099E-3</v>
      </c>
      <c r="Z876" s="67">
        <v>18.3405643329897</v>
      </c>
      <c r="AA876" s="66">
        <v>1.61712255885504E-2</v>
      </c>
      <c r="AB876" s="67">
        <v>21.842310710140701</v>
      </c>
      <c r="AC876" s="66">
        <v>4.0814974378008601E-2</v>
      </c>
      <c r="AD876" s="67">
        <v>28.367462698050101</v>
      </c>
      <c r="AE876" s="66">
        <v>6.3272319301176994E-2</v>
      </c>
      <c r="AF876" s="68">
        <v>23.274919541843701</v>
      </c>
      <c r="AG876" s="66">
        <v>4.0520888433093198E-5</v>
      </c>
      <c r="AH876" s="67">
        <v>-1.8374536470219001</v>
      </c>
      <c r="AI876" s="66">
        <v>6.9293704837036802E-3</v>
      </c>
      <c r="AJ876" s="67">
        <v>14.3836795293319</v>
      </c>
      <c r="AK876" s="66">
        <v>0.32049945909588101</v>
      </c>
      <c r="AL876" s="66">
        <v>3.21052004674129E-2</v>
      </c>
      <c r="AM876" s="67">
        <v>36.284616176097202</v>
      </c>
      <c r="AN876" s="11"/>
      <c r="AO876" s="69">
        <v>7.8320950706256597E-4</v>
      </c>
      <c r="AP876" s="69">
        <v>4.0962258935906001E-6</v>
      </c>
      <c r="AQ876" s="69">
        <v>2.0753469852934402E-3</v>
      </c>
      <c r="AR876" s="69">
        <v>4.0520888433093198E-5</v>
      </c>
      <c r="AS876" s="70">
        <v>12</v>
      </c>
      <c r="AT876" s="70">
        <v>0</v>
      </c>
      <c r="AU876" s="70">
        <v>7</v>
      </c>
      <c r="AV876" s="71">
        <v>5</v>
      </c>
      <c r="AW876" s="11"/>
      <c r="AX876" s="72">
        <v>1.09804651006016E-3</v>
      </c>
      <c r="AY876" s="73">
        <v>-12.4084800452547</v>
      </c>
      <c r="AZ876" s="73">
        <v>0.58010708188248805</v>
      </c>
      <c r="BA876" s="73">
        <v>-12.312693275787799</v>
      </c>
      <c r="BB876" s="64">
        <v>1.1346819740808201E-4</v>
      </c>
      <c r="BC876" s="74">
        <v>0</v>
      </c>
      <c r="BD876" s="61">
        <v>44021</v>
      </c>
      <c r="BE876" s="61"/>
      <c r="BF876" s="70"/>
      <c r="BG876" s="61"/>
      <c r="BH876" s="11"/>
    </row>
    <row r="877" spans="1:60" x14ac:dyDescent="0.3">
      <c r="A877" s="11"/>
      <c r="B877" s="56" t="s">
        <v>2866</v>
      </c>
      <c r="C877" s="56" t="s">
        <v>2748</v>
      </c>
      <c r="D877" s="56" t="s">
        <v>2732</v>
      </c>
      <c r="E877" s="57" t="s">
        <v>2749</v>
      </c>
      <c r="F877" s="57" t="s">
        <v>2733</v>
      </c>
      <c r="G877" s="58" t="s">
        <v>685</v>
      </c>
      <c r="H877" s="59" t="s">
        <v>686</v>
      </c>
      <c r="I877" s="60" t="s">
        <v>29</v>
      </c>
      <c r="J877" s="60" t="s">
        <v>2750</v>
      </c>
      <c r="K877" s="11"/>
      <c r="L877" s="61">
        <v>44021</v>
      </c>
      <c r="M877" s="62">
        <v>1329.3956000004</v>
      </c>
      <c r="N877" s="63">
        <v>1329.3956000004</v>
      </c>
      <c r="O877" s="63">
        <v>1329.3956000004</v>
      </c>
      <c r="P877" s="64">
        <f t="shared" si="13"/>
        <v>1</v>
      </c>
      <c r="Q877" s="61">
        <v>44021</v>
      </c>
      <c r="R877" s="65">
        <v>17183090.348000001</v>
      </c>
      <c r="S877" s="65">
        <v>12321648.607000001</v>
      </c>
      <c r="T877" s="11"/>
      <c r="U877" s="66">
        <v>4.1372350096935398E-6</v>
      </c>
      <c r="V877" s="67">
        <v>3.6626244774197398</v>
      </c>
      <c r="W877" s="66">
        <v>1.9162753960699799E-4</v>
      </c>
      <c r="X877" s="67">
        <v>2.2975413025960698</v>
      </c>
      <c r="Y877" s="66">
        <v>7.5897666629316501E-3</v>
      </c>
      <c r="Z877" s="67">
        <v>18.4429142785084</v>
      </c>
      <c r="AA877" s="66">
        <v>2.0313155973781201E-2</v>
      </c>
      <c r="AB877" s="67">
        <v>22.256503748678401</v>
      </c>
      <c r="AC877" s="66">
        <v>4.7982528416469002E-2</v>
      </c>
      <c r="AD877" s="67">
        <v>29.084218101896099</v>
      </c>
      <c r="AE877" s="66">
        <v>7.1877899366882006E-2</v>
      </c>
      <c r="AF877" s="68">
        <v>24.1354775484069</v>
      </c>
      <c r="AG877" s="66">
        <v>4.0546385207562701E-5</v>
      </c>
      <c r="AH877" s="67">
        <v>-1.83745109734446</v>
      </c>
      <c r="AI877" s="66">
        <v>8.1082687902380695E-3</v>
      </c>
      <c r="AJ877" s="67">
        <v>14.5015693599853</v>
      </c>
      <c r="AK877" s="66">
        <v>0.32939559999969797</v>
      </c>
      <c r="AL877" s="66">
        <v>3.2893205801883603E-2</v>
      </c>
      <c r="AM877" s="67">
        <v>37.174230266478801</v>
      </c>
      <c r="AN877" s="11"/>
      <c r="AO877" s="69">
        <v>7.83249637606787E-4</v>
      </c>
      <c r="AP877" s="69">
        <v>4.1372350096935398E-6</v>
      </c>
      <c r="AQ877" s="69">
        <v>2.3930993374961002E-3</v>
      </c>
      <c r="AR877" s="69">
        <v>4.0546385207562701E-5</v>
      </c>
      <c r="AS877" s="70">
        <v>12</v>
      </c>
      <c r="AT877" s="70">
        <v>0</v>
      </c>
      <c r="AU877" s="70">
        <v>7</v>
      </c>
      <c r="AV877" s="71">
        <v>5</v>
      </c>
      <c r="AW877" s="11"/>
      <c r="AX877" s="72">
        <v>1.21087462622313E-3</v>
      </c>
      <c r="AY877" s="73">
        <v>-8.1216110148088791</v>
      </c>
      <c r="AZ877" s="73">
        <v>0.59375827844178297</v>
      </c>
      <c r="BA877" s="73">
        <v>-9.9856390865607008</v>
      </c>
      <c r="BB877" s="64">
        <v>1.25124656842672E-4</v>
      </c>
      <c r="BC877" s="74">
        <v>0</v>
      </c>
      <c r="BD877" s="61">
        <v>44021</v>
      </c>
      <c r="BE877" s="61"/>
      <c r="BF877" s="70"/>
      <c r="BG877" s="61"/>
      <c r="BH877" s="11"/>
    </row>
    <row r="878" spans="1:60" x14ac:dyDescent="0.3">
      <c r="A878" s="11"/>
      <c r="B878" s="56" t="s">
        <v>2869</v>
      </c>
      <c r="C878" s="56" t="s">
        <v>2752</v>
      </c>
      <c r="D878" s="56" t="s">
        <v>2732</v>
      </c>
      <c r="E878" s="57" t="s">
        <v>2753</v>
      </c>
      <c r="F878" s="57" t="s">
        <v>2733</v>
      </c>
      <c r="G878" s="58" t="s">
        <v>685</v>
      </c>
      <c r="H878" s="59" t="s">
        <v>686</v>
      </c>
      <c r="I878" s="60" t="s">
        <v>29</v>
      </c>
      <c r="J878" s="60" t="s">
        <v>2754</v>
      </c>
      <c r="K878" s="11"/>
      <c r="L878" s="61">
        <v>44021</v>
      </c>
      <c r="M878" s="62">
        <v>1033.8867000006101</v>
      </c>
      <c r="N878" s="63">
        <v>1033.8867000006101</v>
      </c>
      <c r="O878" s="63">
        <v>1033.8867000006101</v>
      </c>
      <c r="P878" s="64">
        <f t="shared" si="13"/>
        <v>1</v>
      </c>
      <c r="Q878" s="61">
        <v>44021</v>
      </c>
      <c r="R878" s="65">
        <v>11430692.948000001</v>
      </c>
      <c r="S878" s="65">
        <v>10430596.599031299</v>
      </c>
      <c r="T878" s="11"/>
      <c r="U878" s="66">
        <v>1.1606822226895001E-5</v>
      </c>
      <c r="V878" s="67">
        <v>3.66337143614146</v>
      </c>
      <c r="W878" s="66">
        <v>3.9865514008852198E-4</v>
      </c>
      <c r="X878" s="67">
        <v>2.3182440626442302</v>
      </c>
      <c r="Y878" s="66">
        <v>8.2791323929995997E-3</v>
      </c>
      <c r="Z878" s="67">
        <v>18.511850851529701</v>
      </c>
      <c r="AA878" s="66">
        <v>2.1011439446738198E-2</v>
      </c>
      <c r="AB878" s="67">
        <v>22.3263320959813</v>
      </c>
      <c r="AC878" s="66">
        <v>3.3621679402131101E-2</v>
      </c>
      <c r="AD878" s="67">
        <v>27.648133200447798</v>
      </c>
      <c r="AE878" s="66">
        <v>3.3621679402131101E-2</v>
      </c>
      <c r="AF878" s="68">
        <v>20.309855551924599</v>
      </c>
      <c r="AG878" s="66">
        <v>1.0785710583149899E-4</v>
      </c>
      <c r="AH878" s="67">
        <v>-1.8307200252820599</v>
      </c>
      <c r="AI878" s="66">
        <v>8.7978963201749104E-3</v>
      </c>
      <c r="AJ878" s="67">
        <v>14.570532112979</v>
      </c>
      <c r="AK878" s="66">
        <v>3.3794899012718801E-2</v>
      </c>
      <c r="AL878" s="66">
        <v>9.4658621492271795E-3</v>
      </c>
      <c r="AM878" s="67">
        <v>9.8741411894589</v>
      </c>
      <c r="AN878" s="11"/>
      <c r="AO878" s="69">
        <v>7.8711835521971796E-4</v>
      </c>
      <c r="AP878" s="69">
        <v>1.1606822226895001E-5</v>
      </c>
      <c r="AQ878" s="69">
        <v>2.3933223401400002E-3</v>
      </c>
      <c r="AR878" s="69">
        <v>1.0785710583149899E-4</v>
      </c>
      <c r="AS878" s="70">
        <v>12</v>
      </c>
      <c r="AT878" s="70">
        <v>0</v>
      </c>
      <c r="AU878" s="70">
        <v>7</v>
      </c>
      <c r="AV878" s="71">
        <v>5</v>
      </c>
      <c r="AW878" s="11"/>
      <c r="AX878" s="72">
        <v>1.19319740657374E-3</v>
      </c>
      <c r="AY878" s="73">
        <v>-7.65685437832144</v>
      </c>
      <c r="AZ878" s="73">
        <v>0.59603039714511397</v>
      </c>
      <c r="BA878" s="73">
        <v>-9.7405137718888</v>
      </c>
      <c r="BB878" s="64">
        <v>1.2329893745729201E-4</v>
      </c>
      <c r="BC878" s="74">
        <v>0</v>
      </c>
      <c r="BD878" s="61">
        <v>44021</v>
      </c>
      <c r="BE878" s="61"/>
      <c r="BF878" s="70"/>
      <c r="BG878" s="61"/>
      <c r="BH878" s="11"/>
    </row>
    <row r="879" spans="1:60" x14ac:dyDescent="0.3">
      <c r="A879" s="11"/>
      <c r="B879" s="56" t="s">
        <v>2872</v>
      </c>
      <c r="C879" s="56" t="s">
        <v>2756</v>
      </c>
      <c r="D879" s="56" t="s">
        <v>2757</v>
      </c>
      <c r="E879" s="57" t="s">
        <v>314</v>
      </c>
      <c r="F879" s="57" t="s">
        <v>315</v>
      </c>
      <c r="G879" s="58" t="s">
        <v>200</v>
      </c>
      <c r="H879" s="59" t="s">
        <v>603</v>
      </c>
      <c r="I879" s="60" t="s">
        <v>400</v>
      </c>
      <c r="J879" s="60" t="s">
        <v>2758</v>
      </c>
      <c r="K879" s="11"/>
      <c r="L879" s="61">
        <v>44021</v>
      </c>
      <c r="M879" s="62">
        <v>91872.758945941896</v>
      </c>
      <c r="N879" s="63">
        <v>91872.758945941896</v>
      </c>
      <c r="O879" s="63">
        <v>102621.038256049</v>
      </c>
      <c r="P879" s="64">
        <f t="shared" si="13"/>
        <v>0.895262418966283</v>
      </c>
      <c r="Q879" s="61">
        <v>43885</v>
      </c>
      <c r="R879" s="65">
        <v>1983043.97725195</v>
      </c>
      <c r="S879" s="65">
        <v>1752772.41229883</v>
      </c>
      <c r="T879" s="11"/>
      <c r="U879" s="66">
        <v>-8.7381321436623693E-3</v>
      </c>
      <c r="V879" s="67">
        <v>2.78839753955253</v>
      </c>
      <c r="W879" s="66">
        <v>2.72076896289946E-2</v>
      </c>
      <c r="X879" s="67">
        <v>4.99914751153847</v>
      </c>
      <c r="Y879" s="66">
        <v>-3.4156749045905599E-2</v>
      </c>
      <c r="Z879" s="67">
        <v>14.268262707628301</v>
      </c>
      <c r="AA879" s="66">
        <v>0.11620829315696</v>
      </c>
      <c r="AB879" s="67">
        <v>31.846017467003499</v>
      </c>
      <c r="AC879" s="66">
        <v>0.30904590268794002</v>
      </c>
      <c r="AD879" s="67">
        <v>55.1905555290286</v>
      </c>
      <c r="AE879" s="66">
        <v>0.27645828365522901</v>
      </c>
      <c r="AF879" s="68">
        <v>44.5935159772635</v>
      </c>
      <c r="AG879" s="66">
        <v>-2.9255173214551199E-2</v>
      </c>
      <c r="AH879" s="67">
        <v>-4.7670230573203298</v>
      </c>
      <c r="AI879" s="66">
        <v>3.3820177122834098E-5</v>
      </c>
      <c r="AJ879" s="67">
        <v>13.694124498680999</v>
      </c>
      <c r="AK879" s="66">
        <v>0.93652794877765699</v>
      </c>
      <c r="AL879" s="66">
        <v>8.8217563216021505E-2</v>
      </c>
      <c r="AM879" s="67">
        <v>99.696944529539905</v>
      </c>
      <c r="AN879" s="11"/>
      <c r="AO879" s="69">
        <v>3.5299307301102097E-2</v>
      </c>
      <c r="AP879" s="69">
        <v>-5.0881423527243903E-2</v>
      </c>
      <c r="AQ879" s="69">
        <v>0.141230668296048</v>
      </c>
      <c r="AR879" s="69">
        <v>-0.17778475434170099</v>
      </c>
      <c r="AS879" s="70">
        <v>8</v>
      </c>
      <c r="AT879" s="70">
        <v>4</v>
      </c>
      <c r="AU879" s="70">
        <v>6</v>
      </c>
      <c r="AV879" s="71">
        <v>6</v>
      </c>
      <c r="AW879" s="11"/>
      <c r="AX879" s="72">
        <v>0.15729808526157299</v>
      </c>
      <c r="AY879" s="73">
        <v>0.73510765355968</v>
      </c>
      <c r="AZ879" s="73">
        <v>0.88988007745047104</v>
      </c>
      <c r="BA879" s="73">
        <v>1.08634813334174</v>
      </c>
      <c r="BB879" s="64">
        <v>1.62315779814344E-2</v>
      </c>
      <c r="BC879" s="74">
        <v>-23.526978197041899</v>
      </c>
      <c r="BD879" s="61">
        <v>43885</v>
      </c>
      <c r="BE879" s="61">
        <v>43915</v>
      </c>
      <c r="BF879" s="70"/>
      <c r="BG879" s="61"/>
      <c r="BH879" s="11"/>
    </row>
    <row r="880" spans="1:60" x14ac:dyDescent="0.3">
      <c r="A880" s="11"/>
      <c r="B880" s="56" t="s">
        <v>2875</v>
      </c>
      <c r="C880" s="56" t="s">
        <v>2760</v>
      </c>
      <c r="D880" s="56" t="s">
        <v>2757</v>
      </c>
      <c r="E880" s="57" t="s">
        <v>323</v>
      </c>
      <c r="F880" s="57" t="s">
        <v>315</v>
      </c>
      <c r="G880" s="58" t="s">
        <v>200</v>
      </c>
      <c r="H880" s="59" t="s">
        <v>603</v>
      </c>
      <c r="I880" s="60" t="s">
        <v>400</v>
      </c>
      <c r="J880" s="60" t="s">
        <v>2761</v>
      </c>
      <c r="K880" s="11"/>
      <c r="L880" s="61">
        <v>44021</v>
      </c>
      <c r="M880" s="62">
        <v>100752.19033801599</v>
      </c>
      <c r="N880" s="63">
        <v>100752.19033801599</v>
      </c>
      <c r="O880" s="63">
        <v>112126.057559967</v>
      </c>
      <c r="P880" s="64">
        <f t="shared" si="13"/>
        <v>0.89856178421444932</v>
      </c>
      <c r="Q880" s="61">
        <v>43885</v>
      </c>
      <c r="R880" s="65">
        <v>5592814.3141249996</v>
      </c>
      <c r="S880" s="65">
        <v>4872388.5791953104</v>
      </c>
      <c r="T880" s="11"/>
      <c r="U880" s="66">
        <v>-8.7121971000669908E-3</v>
      </c>
      <c r="V880" s="67">
        <v>2.79099104391207</v>
      </c>
      <c r="W880" s="66">
        <v>2.80420883664192E-2</v>
      </c>
      <c r="X880" s="67">
        <v>5.08258738528093</v>
      </c>
      <c r="Y880" s="66">
        <v>-2.9390534847152601E-2</v>
      </c>
      <c r="Z880" s="67">
        <v>14.7448841275036</v>
      </c>
      <c r="AA880" s="66">
        <v>0.12732795097326699</v>
      </c>
      <c r="AB880" s="67">
        <v>32.957983248634299</v>
      </c>
      <c r="AC880" s="66">
        <v>0.33524142808339102</v>
      </c>
      <c r="AD880" s="67">
        <v>57.810108068573797</v>
      </c>
      <c r="AE880" s="66">
        <v>0.315028646231513</v>
      </c>
      <c r="AF880" s="68">
        <v>48.450552234891802</v>
      </c>
      <c r="AG880" s="66">
        <v>-2.9018785343396299E-2</v>
      </c>
      <c r="AH880" s="67">
        <v>-4.7433842702084803</v>
      </c>
      <c r="AI880" s="66">
        <v>5.2134351299173397E-3</v>
      </c>
      <c r="AJ880" s="67">
        <v>14.2120859939605</v>
      </c>
      <c r="AK880" s="66"/>
      <c r="AL880" s="66"/>
      <c r="AM880" s="67"/>
      <c r="AN880" s="11"/>
      <c r="AO880" s="69">
        <v>3.5327770645381E-2</v>
      </c>
      <c r="AP880" s="69">
        <v>-5.0856138802410002E-2</v>
      </c>
      <c r="AQ880" s="69">
        <v>0.14215892105858099</v>
      </c>
      <c r="AR880" s="69">
        <v>-0.17709541708260099</v>
      </c>
      <c r="AS880" s="70">
        <v>9</v>
      </c>
      <c r="AT880" s="70">
        <v>3</v>
      </c>
      <c r="AU880" s="70">
        <v>6</v>
      </c>
      <c r="AV880" s="71">
        <v>6</v>
      </c>
      <c r="AW880" s="11"/>
      <c r="AX880" s="72">
        <v>0.15727924762511999</v>
      </c>
      <c r="AY880" s="73">
        <v>0.80183748756735396</v>
      </c>
      <c r="AZ880" s="73">
        <v>0.92380516604862395</v>
      </c>
      <c r="BA880" s="73">
        <v>1.1881019684224201</v>
      </c>
      <c r="BB880" s="64">
        <v>1.62301891846982E-2</v>
      </c>
      <c r="BC880" s="74">
        <v>-23.464869298419199</v>
      </c>
      <c r="BD880" s="61">
        <v>43885</v>
      </c>
      <c r="BE880" s="61">
        <v>43915</v>
      </c>
      <c r="BF880" s="70"/>
      <c r="BG880" s="61"/>
      <c r="BH880" s="11"/>
    </row>
    <row r="881" spans="1:60" x14ac:dyDescent="0.3">
      <c r="A881" s="11"/>
      <c r="B881" s="56" t="s">
        <v>2878</v>
      </c>
      <c r="C881" s="56" t="s">
        <v>2763</v>
      </c>
      <c r="D881" s="56" t="s">
        <v>2757</v>
      </c>
      <c r="E881" s="57" t="s">
        <v>326</v>
      </c>
      <c r="F881" s="57" t="s">
        <v>315</v>
      </c>
      <c r="G881" s="58" t="s">
        <v>200</v>
      </c>
      <c r="H881" s="59" t="s">
        <v>603</v>
      </c>
      <c r="I881" s="60" t="s">
        <v>400</v>
      </c>
      <c r="J881" s="60" t="s">
        <v>2764</v>
      </c>
      <c r="K881" s="11"/>
      <c r="L881" s="61">
        <v>44021</v>
      </c>
      <c r="M881" s="62">
        <v>92375.127966046304</v>
      </c>
      <c r="N881" s="63">
        <v>92375.127966046304</v>
      </c>
      <c r="O881" s="63">
        <v>103128.552449942</v>
      </c>
      <c r="P881" s="64">
        <f t="shared" si="13"/>
        <v>0.89572796060416593</v>
      </c>
      <c r="Q881" s="61">
        <v>43885</v>
      </c>
      <c r="R881" s="65">
        <v>1504958.83101172</v>
      </c>
      <c r="S881" s="65">
        <v>1436898.47350391</v>
      </c>
      <c r="T881" s="11"/>
      <c r="U881" s="66">
        <v>-8.7349192772307998E-3</v>
      </c>
      <c r="V881" s="67">
        <v>2.7887188261956899</v>
      </c>
      <c r="W881" s="66">
        <v>2.7325951954480801E-2</v>
      </c>
      <c r="X881" s="67">
        <v>5.0109737440871003</v>
      </c>
      <c r="Y881" s="66">
        <v>-3.3484171188319999E-2</v>
      </c>
      <c r="Z881" s="67">
        <v>14.335520493390501</v>
      </c>
      <c r="AA881" s="66">
        <v>0.117774121323309</v>
      </c>
      <c r="AB881" s="67">
        <v>32.002600283653003</v>
      </c>
      <c r="AC881" s="66">
        <v>0.31333415732486197</v>
      </c>
      <c r="AD881" s="67">
        <v>55.619380992720799</v>
      </c>
      <c r="AE881" s="66">
        <v>0.28115526804875102</v>
      </c>
      <c r="AF881" s="68">
        <v>45.0632144166157</v>
      </c>
      <c r="AG881" s="66">
        <v>-2.9221674421023601E-2</v>
      </c>
      <c r="AH881" s="67">
        <v>-4.76367317797121</v>
      </c>
      <c r="AI881" s="66">
        <v>7.64247262850404E-4</v>
      </c>
      <c r="AJ881" s="67">
        <v>13.7671672072465</v>
      </c>
      <c r="AK881" s="66">
        <v>0.94711706854868705</v>
      </c>
      <c r="AL881" s="66">
        <v>8.8976932340301601E-2</v>
      </c>
      <c r="AM881" s="67">
        <v>100.755856506643</v>
      </c>
      <c r="AN881" s="11"/>
      <c r="AO881" s="69">
        <v>3.5304141292726902E-2</v>
      </c>
      <c r="AP881" s="69">
        <v>-5.0878219471996999E-2</v>
      </c>
      <c r="AQ881" s="69">
        <v>0.14136095850699301</v>
      </c>
      <c r="AR881" s="69">
        <v>-0.17768790047004601</v>
      </c>
      <c r="AS881" s="70">
        <v>8</v>
      </c>
      <c r="AT881" s="70">
        <v>4</v>
      </c>
      <c r="AU881" s="70">
        <v>6</v>
      </c>
      <c r="AV881" s="71">
        <v>6</v>
      </c>
      <c r="AW881" s="11"/>
      <c r="AX881" s="72">
        <v>0.157295536328456</v>
      </c>
      <c r="AY881" s="73">
        <v>0.74448261596171506</v>
      </c>
      <c r="AZ881" s="73">
        <v>0.89464771890379802</v>
      </c>
      <c r="BA881" s="73">
        <v>1.10061353082529</v>
      </c>
      <c r="BB881" s="64">
        <v>1.6231393350099099E-2</v>
      </c>
      <c r="BC881" s="74">
        <v>-23.518187599547701</v>
      </c>
      <c r="BD881" s="61">
        <v>43885</v>
      </c>
      <c r="BE881" s="61">
        <v>43915</v>
      </c>
      <c r="BF881" s="70"/>
      <c r="BG881" s="61"/>
      <c r="BH881" s="11"/>
    </row>
    <row r="882" spans="1:60" x14ac:dyDescent="0.3">
      <c r="A882" s="11"/>
      <c r="B882" s="56" t="s">
        <v>2880</v>
      </c>
      <c r="C882" s="56" t="s">
        <v>2766</v>
      </c>
      <c r="D882" s="56" t="s">
        <v>2757</v>
      </c>
      <c r="E882" s="57" t="s">
        <v>330</v>
      </c>
      <c r="F882" s="57" t="s">
        <v>315</v>
      </c>
      <c r="G882" s="58" t="s">
        <v>200</v>
      </c>
      <c r="H882" s="59" t="s">
        <v>603</v>
      </c>
      <c r="I882" s="60" t="s">
        <v>400</v>
      </c>
      <c r="J882" s="60" t="s">
        <v>2767</v>
      </c>
      <c r="K882" s="11"/>
      <c r="L882" s="61">
        <v>44021</v>
      </c>
      <c r="M882" s="62">
        <v>86548.590749979005</v>
      </c>
      <c r="N882" s="63">
        <v>86548.590749979005</v>
      </c>
      <c r="O882" s="63">
        <v>96961.773149967194</v>
      </c>
      <c r="P882" s="64">
        <f t="shared" si="13"/>
        <v>0.89260528080605017</v>
      </c>
      <c r="Q882" s="61">
        <v>43885</v>
      </c>
      <c r="R882" s="65">
        <v>6729721.6259062504</v>
      </c>
      <c r="S882" s="65">
        <v>6791842.1684999997</v>
      </c>
      <c r="T882" s="11"/>
      <c r="U882" s="66">
        <v>-8.7600702272538893E-3</v>
      </c>
      <c r="V882" s="67">
        <v>2.7862037311933801</v>
      </c>
      <c r="W882" s="66">
        <v>2.65353714949015E-2</v>
      </c>
      <c r="X882" s="67">
        <v>4.9319156981291599</v>
      </c>
      <c r="Y882" s="66">
        <v>-3.7991616679391903E-2</v>
      </c>
      <c r="Z882" s="67">
        <v>13.884775944287</v>
      </c>
      <c r="AA882" s="66">
        <v>0.107302579002862</v>
      </c>
      <c r="AB882" s="67">
        <v>30.955446051579202</v>
      </c>
      <c r="AC882" s="66">
        <v>0.28825505442539001</v>
      </c>
      <c r="AD882" s="67">
        <v>53.111470702802798</v>
      </c>
      <c r="AE882" s="66">
        <v>0.246120446950954</v>
      </c>
      <c r="AF882" s="68">
        <v>41.559732306806801</v>
      </c>
      <c r="AG882" s="66">
        <v>-2.9446117205225199E-2</v>
      </c>
      <c r="AH882" s="67">
        <v>-4.7861174563877302</v>
      </c>
      <c r="AI882" s="66">
        <v>-4.1323926416225697E-3</v>
      </c>
      <c r="AJ882" s="67">
        <v>13.2775032167992</v>
      </c>
      <c r="AK882" s="66">
        <v>0.82430316491634603</v>
      </c>
      <c r="AL882" s="66">
        <v>7.9938966267945902E-2</v>
      </c>
      <c r="AM882" s="67">
        <v>88.474466143408804</v>
      </c>
      <c r="AN882" s="11"/>
      <c r="AO882" s="69">
        <v>3.5277005983516602E-2</v>
      </c>
      <c r="AP882" s="69">
        <v>-5.0902691808951198E-2</v>
      </c>
      <c r="AQ882" s="69">
        <v>0.14048064792412299</v>
      </c>
      <c r="AR882" s="69">
        <v>-0.178342434321239</v>
      </c>
      <c r="AS882" s="70">
        <v>8</v>
      </c>
      <c r="AT882" s="70">
        <v>4</v>
      </c>
      <c r="AU882" s="70">
        <v>6</v>
      </c>
      <c r="AV882" s="71">
        <v>6</v>
      </c>
      <c r="AW882" s="11"/>
      <c r="AX882" s="72">
        <v>0.15731393507929201</v>
      </c>
      <c r="AY882" s="73">
        <v>0.68162217519420698</v>
      </c>
      <c r="AZ882" s="73">
        <v>0.86268061238024496</v>
      </c>
      <c r="BA882" s="73">
        <v>1.0051543307836299</v>
      </c>
      <c r="BB882" s="64">
        <v>1.6232764836658999E-2</v>
      </c>
      <c r="BC882" s="74">
        <v>-23.5770912755106</v>
      </c>
      <c r="BD882" s="61">
        <v>43885</v>
      </c>
      <c r="BE882" s="61">
        <v>43915</v>
      </c>
      <c r="BF882" s="70"/>
      <c r="BG882" s="61"/>
      <c r="BH882" s="11"/>
    </row>
    <row r="883" spans="1:60" x14ac:dyDescent="0.3">
      <c r="A883" s="11"/>
      <c r="B883" s="56" t="s">
        <v>2882</v>
      </c>
      <c r="C883" s="56" t="s">
        <v>2769</v>
      </c>
      <c r="D883" s="56" t="s">
        <v>2757</v>
      </c>
      <c r="E883" s="57" t="s">
        <v>101</v>
      </c>
      <c r="F883" s="57" t="s">
        <v>315</v>
      </c>
      <c r="G883" s="58" t="s">
        <v>200</v>
      </c>
      <c r="H883" s="59" t="s">
        <v>603</v>
      </c>
      <c r="I883" s="60" t="s">
        <v>400</v>
      </c>
      <c r="J883" s="60" t="s">
        <v>2770</v>
      </c>
      <c r="K883" s="11"/>
      <c r="L883" s="61">
        <v>44021</v>
      </c>
      <c r="M883" s="62">
        <v>93249.360126018495</v>
      </c>
      <c r="N883" s="63">
        <v>93249.360126018495</v>
      </c>
      <c r="O883" s="63">
        <v>104046.483420014</v>
      </c>
      <c r="P883" s="64">
        <f t="shared" si="13"/>
        <v>0.89622788835246103</v>
      </c>
      <c r="Q883" s="61">
        <v>43885</v>
      </c>
      <c r="R883" s="65">
        <v>85693.274080810501</v>
      </c>
      <c r="S883" s="65">
        <v>83892.839606933601</v>
      </c>
      <c r="T883" s="11"/>
      <c r="U883" s="66">
        <v>-8.7305836841551406E-3</v>
      </c>
      <c r="V883" s="67">
        <v>2.7891523855032601</v>
      </c>
      <c r="W883" s="66">
        <v>2.7452471636934199E-2</v>
      </c>
      <c r="X883" s="67">
        <v>5.0236257123324304</v>
      </c>
      <c r="Y883" s="66">
        <v>-3.2763402576165397E-2</v>
      </c>
      <c r="Z883" s="67">
        <v>14.4075973546132</v>
      </c>
      <c r="AA883" s="66">
        <v>0.119453650922951</v>
      </c>
      <c r="AB883" s="67">
        <v>32.170553243602598</v>
      </c>
      <c r="AC883" s="66">
        <v>0.318542498291354</v>
      </c>
      <c r="AD883" s="67">
        <v>56.140215089370002</v>
      </c>
      <c r="AE883" s="66">
        <v>0.28753279251570302</v>
      </c>
      <c r="AF883" s="68">
        <v>45.700966863310903</v>
      </c>
      <c r="AG883" s="66">
        <v>-2.9185159427470402E-2</v>
      </c>
      <c r="AH883" s="67">
        <v>-4.7600216786158898</v>
      </c>
      <c r="AI883" s="66">
        <v>1.54835886860383E-3</v>
      </c>
      <c r="AJ883" s="67">
        <v>13.845578367821901</v>
      </c>
      <c r="AK883" s="66">
        <v>0.96554445693851498</v>
      </c>
      <c r="AL883" s="66">
        <v>9.0289855721494006E-2</v>
      </c>
      <c r="AM883" s="67">
        <v>102.59859534562599</v>
      </c>
      <c r="AN883" s="11"/>
      <c r="AO883" s="69">
        <v>3.5308729318785502E-2</v>
      </c>
      <c r="AP883" s="69">
        <v>-5.0873740831812002E-2</v>
      </c>
      <c r="AQ883" s="69">
        <v>0.14150130631067401</v>
      </c>
      <c r="AR883" s="69">
        <v>-0.177583233104087</v>
      </c>
      <c r="AS883" s="70">
        <v>8</v>
      </c>
      <c r="AT883" s="70">
        <v>4</v>
      </c>
      <c r="AU883" s="70">
        <v>6</v>
      </c>
      <c r="AV883" s="71">
        <v>6</v>
      </c>
      <c r="AW883" s="11"/>
      <c r="AX883" s="72">
        <v>0.15729288697257299</v>
      </c>
      <c r="AY883" s="73">
        <v>0.75457586827724299</v>
      </c>
      <c r="AZ883" s="73">
        <v>0.89977980222738596</v>
      </c>
      <c r="BA883" s="73">
        <v>1.1159850492112999</v>
      </c>
      <c r="BB883" s="64">
        <v>1.62312066922277E-2</v>
      </c>
      <c r="BC883" s="74">
        <v>-23.508848053257701</v>
      </c>
      <c r="BD883" s="61">
        <v>43885</v>
      </c>
      <c r="BE883" s="61">
        <v>43915</v>
      </c>
      <c r="BF883" s="70"/>
      <c r="BG883" s="61"/>
      <c r="BH883" s="11"/>
    </row>
    <row r="884" spans="1:60" x14ac:dyDescent="0.3">
      <c r="A884" s="11"/>
      <c r="B884" s="56" t="s">
        <v>2885</v>
      </c>
      <c r="C884" s="56" t="s">
        <v>2772</v>
      </c>
      <c r="D884" s="56" t="s">
        <v>2773</v>
      </c>
      <c r="E884" s="57" t="s">
        <v>34</v>
      </c>
      <c r="F884" s="57" t="s">
        <v>26</v>
      </c>
      <c r="G884" s="58" t="s">
        <v>685</v>
      </c>
      <c r="H884" s="59" t="s">
        <v>710</v>
      </c>
      <c r="I884" s="60" t="s">
        <v>400</v>
      </c>
      <c r="J884" s="60" t="s">
        <v>2774</v>
      </c>
      <c r="K884" s="11"/>
      <c r="L884" s="61">
        <v>44021</v>
      </c>
      <c r="M884" s="62">
        <v>996988.03479576099</v>
      </c>
      <c r="N884" s="63">
        <v>996988.03479576099</v>
      </c>
      <c r="O884" s="63">
        <v>1097803.82182121</v>
      </c>
      <c r="P884" s="64">
        <f t="shared" si="13"/>
        <v>0.90816593545994417</v>
      </c>
      <c r="Q884" s="61">
        <v>43910</v>
      </c>
      <c r="R884" s="65">
        <v>927544248.04999995</v>
      </c>
      <c r="S884" s="65">
        <v>758128903.48699999</v>
      </c>
      <c r="T884" s="11"/>
      <c r="U884" s="66">
        <v>-9.6986522366933094E-3</v>
      </c>
      <c r="V884" s="67">
        <v>2.6923455302494399</v>
      </c>
      <c r="W884" s="66">
        <v>2.20146673236741E-2</v>
      </c>
      <c r="X884" s="67">
        <v>4.47984528100642</v>
      </c>
      <c r="Y884" s="66">
        <v>3.0785717699473001E-2</v>
      </c>
      <c r="Z884" s="67">
        <v>20.762509382184401</v>
      </c>
      <c r="AA884" s="66">
        <v>0.16260535154462599</v>
      </c>
      <c r="AB884" s="67">
        <v>36.485723305784603</v>
      </c>
      <c r="AC884" s="66"/>
      <c r="AD884" s="67"/>
      <c r="AE884" s="66"/>
      <c r="AF884" s="68"/>
      <c r="AG884" s="66">
        <v>-3.69641240686178E-2</v>
      </c>
      <c r="AH884" s="67">
        <v>-5.5379181427269897</v>
      </c>
      <c r="AI884" s="66">
        <v>6.1966725519596401E-2</v>
      </c>
      <c r="AJ884" s="67">
        <v>19.887415032921101</v>
      </c>
      <c r="AK884" s="66">
        <v>0.258892181860574</v>
      </c>
      <c r="AL884" s="66">
        <v>0.122003646100056</v>
      </c>
      <c r="AM884" s="67">
        <v>51.292924925335697</v>
      </c>
      <c r="AN884" s="11"/>
      <c r="AO884" s="69">
        <v>3.6604851226002197E-2</v>
      </c>
      <c r="AP884" s="69">
        <v>-2.35691372508882E-2</v>
      </c>
      <c r="AQ884" s="69">
        <v>0.141915497504669</v>
      </c>
      <c r="AR884" s="69">
        <v>-9.9734915826993495E-2</v>
      </c>
      <c r="AS884" s="70">
        <v>8</v>
      </c>
      <c r="AT884" s="70">
        <v>4</v>
      </c>
      <c r="AU884" s="70">
        <v>7</v>
      </c>
      <c r="AV884" s="71">
        <v>5</v>
      </c>
      <c r="AW884" s="11"/>
      <c r="AX884" s="72">
        <v>0.13672058921802099</v>
      </c>
      <c r="AY884" s="73">
        <v>1.2361235088337701</v>
      </c>
      <c r="AZ884" s="73">
        <v>1.10157206481563</v>
      </c>
      <c r="BA884" s="73">
        <v>1.9495299607860901</v>
      </c>
      <c r="BB884" s="64">
        <v>1.4149391049650101E-2</v>
      </c>
      <c r="BC884" s="74">
        <v>-11.642460992705301</v>
      </c>
      <c r="BD884" s="61">
        <v>43910</v>
      </c>
      <c r="BE884" s="61">
        <v>43990</v>
      </c>
      <c r="BF884" s="70"/>
      <c r="BG884" s="61"/>
      <c r="BH884" s="11"/>
    </row>
    <row r="885" spans="1:60" x14ac:dyDescent="0.3">
      <c r="A885" s="11"/>
      <c r="B885" s="56" t="s">
        <v>2888</v>
      </c>
      <c r="C885" s="56" t="s">
        <v>2776</v>
      </c>
      <c r="D885" s="56" t="s">
        <v>2773</v>
      </c>
      <c r="E885" s="57" t="s">
        <v>500</v>
      </c>
      <c r="F885" s="57" t="s">
        <v>26</v>
      </c>
      <c r="G885" s="58" t="s">
        <v>685</v>
      </c>
      <c r="H885" s="59" t="s">
        <v>710</v>
      </c>
      <c r="I885" s="60" t="s">
        <v>400</v>
      </c>
      <c r="J885" s="60" t="s">
        <v>1</v>
      </c>
      <c r="K885" s="11"/>
      <c r="L885" s="61">
        <v>44021</v>
      </c>
      <c r="M885" s="62">
        <v>995301.521459579</v>
      </c>
      <c r="N885" s="63">
        <v>995301.521459579</v>
      </c>
      <c r="O885" s="63"/>
      <c r="P885" s="64" t="str">
        <f t="shared" si="13"/>
        <v/>
      </c>
      <c r="Q885" s="61"/>
      <c r="R885" s="65">
        <v>394858.70059326198</v>
      </c>
      <c r="S885" s="65"/>
      <c r="T885" s="11"/>
      <c r="U885" s="66">
        <v>-9.6980255248126906E-3</v>
      </c>
      <c r="V885" s="67">
        <v>2.6924082014374999</v>
      </c>
      <c r="W885" s="66">
        <v>2.2092287401392199E-2</v>
      </c>
      <c r="X885" s="67">
        <v>4.4876072887782401</v>
      </c>
      <c r="Y885" s="66"/>
      <c r="Z885" s="67"/>
      <c r="AA885" s="66"/>
      <c r="AB885" s="67"/>
      <c r="AC885" s="66"/>
      <c r="AD885" s="67"/>
      <c r="AE885" s="66"/>
      <c r="AF885" s="68"/>
      <c r="AG885" s="66">
        <v>-3.6961529453947199E-2</v>
      </c>
      <c r="AH885" s="67">
        <v>-5.5376586812635704</v>
      </c>
      <c r="AI885" s="66"/>
      <c r="AJ885" s="67"/>
      <c r="AK885" s="66">
        <v>-9.4244815109050303E-3</v>
      </c>
      <c r="AL885" s="66">
        <v>-2.3579861914185998E-2</v>
      </c>
      <c r="AM885" s="67">
        <v>10.1517831396486</v>
      </c>
      <c r="AN885" s="11"/>
      <c r="AO885" s="69">
        <v>2.4942108828326998E-2</v>
      </c>
      <c r="AP885" s="69">
        <v>-2.2296272315543299E-2</v>
      </c>
      <c r="AQ885" s="69">
        <v>3.8286211796730599E-2</v>
      </c>
      <c r="AR885" s="69">
        <v>-3.6961529453947199E-2</v>
      </c>
      <c r="AS885" s="70"/>
      <c r="AT885" s="70"/>
      <c r="AU885" s="70"/>
      <c r="AV885" s="71"/>
      <c r="AW885" s="11"/>
      <c r="AX885" s="72"/>
      <c r="AY885" s="73"/>
      <c r="AZ885" s="73"/>
      <c r="BA885" s="73"/>
      <c r="BB885" s="64"/>
      <c r="BC885" s="74">
        <v>-11.5751483631902</v>
      </c>
      <c r="BD885" s="61">
        <v>43910</v>
      </c>
      <c r="BE885" s="61">
        <v>43990</v>
      </c>
      <c r="BF885" s="70"/>
      <c r="BG885" s="61"/>
      <c r="BH885" s="11"/>
    </row>
    <row r="886" spans="1:60" x14ac:dyDescent="0.3">
      <c r="A886" s="11"/>
      <c r="B886" s="56" t="s">
        <v>2890</v>
      </c>
      <c r="C886" s="56" t="s">
        <v>2778</v>
      </c>
      <c r="D886" s="56" t="s">
        <v>2779</v>
      </c>
      <c r="E886" s="57" t="s">
        <v>73</v>
      </c>
      <c r="F886" s="57" t="s">
        <v>65</v>
      </c>
      <c r="G886" s="58" t="s">
        <v>685</v>
      </c>
      <c r="H886" s="59" t="s">
        <v>686</v>
      </c>
      <c r="I886" s="60" t="s">
        <v>29</v>
      </c>
      <c r="J886" s="60" t="s">
        <v>2780</v>
      </c>
      <c r="K886" s="11"/>
      <c r="L886" s="61">
        <v>44021</v>
      </c>
      <c r="M886" s="62">
        <v>1314.8439000006799</v>
      </c>
      <c r="N886" s="63">
        <v>1314.8439000006799</v>
      </c>
      <c r="O886" s="63">
        <v>1314.8439000006799</v>
      </c>
      <c r="P886" s="64">
        <f t="shared" si="13"/>
        <v>1</v>
      </c>
      <c r="Q886" s="61">
        <v>44021</v>
      </c>
      <c r="R886" s="65">
        <v>238580.76</v>
      </c>
      <c r="S886" s="65">
        <v>349134.28541992197</v>
      </c>
      <c r="T886" s="11"/>
      <c r="U886" s="66">
        <v>3.9548576751258199E-6</v>
      </c>
      <c r="V886" s="67">
        <v>3.66260623968628</v>
      </c>
      <c r="W886" s="66">
        <v>1.3965584912511999E-4</v>
      </c>
      <c r="X886" s="67">
        <v>2.29234413354789</v>
      </c>
      <c r="Y886" s="66">
        <v>6.7283470107213396E-3</v>
      </c>
      <c r="Z886" s="67">
        <v>18.356772313301899</v>
      </c>
      <c r="AA886" s="66">
        <v>1.5907837643680998E-2</v>
      </c>
      <c r="AB886" s="67">
        <v>21.8159719156683</v>
      </c>
      <c r="AC886" s="66">
        <v>4.00797009206144E-2</v>
      </c>
      <c r="AD886" s="67">
        <v>28.293935352296099</v>
      </c>
      <c r="AE886" s="66">
        <v>6.3104995739195105E-2</v>
      </c>
      <c r="AF886" s="68">
        <v>23.258187185623701</v>
      </c>
      <c r="AG886" s="66">
        <v>3.6355448173708303E-5</v>
      </c>
      <c r="AH886" s="67">
        <v>-1.8378701910478401</v>
      </c>
      <c r="AI886" s="66">
        <v>7.1050312362785899E-3</v>
      </c>
      <c r="AJ886" s="67">
        <v>14.401245604589301</v>
      </c>
      <c r="AK886" s="66">
        <v>0.31484390000143297</v>
      </c>
      <c r="AL886" s="66">
        <v>3.1371840605061201E-2</v>
      </c>
      <c r="AM886" s="67">
        <v>34.108059487887701</v>
      </c>
      <c r="AN886" s="11"/>
      <c r="AO886" s="69">
        <v>9.3057336744095697E-4</v>
      </c>
      <c r="AP886" s="69">
        <v>3.121134795947E-6</v>
      </c>
      <c r="AQ886" s="69">
        <v>2.3077029291016498E-3</v>
      </c>
      <c r="AR886" s="69">
        <v>3.6355448173708303E-5</v>
      </c>
      <c r="AS886" s="70">
        <v>12</v>
      </c>
      <c r="AT886" s="70">
        <v>0</v>
      </c>
      <c r="AU886" s="70">
        <v>7</v>
      </c>
      <c r="AV886" s="71">
        <v>5</v>
      </c>
      <c r="AW886" s="11"/>
      <c r="AX886" s="72">
        <v>1.2490526657063601E-3</v>
      </c>
      <c r="AY886" s="73">
        <v>-11.0556898725044</v>
      </c>
      <c r="AZ886" s="73">
        <v>0.57935318387899304</v>
      </c>
      <c r="BA886" s="73">
        <v>-12.044158376797</v>
      </c>
      <c r="BB886" s="64">
        <v>1.2908012313644701E-4</v>
      </c>
      <c r="BC886" s="74">
        <v>0</v>
      </c>
      <c r="BD886" s="61">
        <v>44021</v>
      </c>
      <c r="BE886" s="61"/>
      <c r="BF886" s="70"/>
      <c r="BG886" s="61"/>
      <c r="BH886" s="11"/>
    </row>
    <row r="887" spans="1:60" x14ac:dyDescent="0.3">
      <c r="A887" s="11"/>
      <c r="B887" s="56" t="s">
        <v>2894</v>
      </c>
      <c r="C887" s="56" t="s">
        <v>2782</v>
      </c>
      <c r="D887" s="56" t="s">
        <v>2779</v>
      </c>
      <c r="E887" s="57" t="s">
        <v>76</v>
      </c>
      <c r="F887" s="57" t="s">
        <v>65</v>
      </c>
      <c r="G887" s="58" t="s">
        <v>685</v>
      </c>
      <c r="H887" s="59" t="s">
        <v>686</v>
      </c>
      <c r="I887" s="60" t="s">
        <v>29</v>
      </c>
      <c r="J887" s="60" t="s">
        <v>2783</v>
      </c>
      <c r="K887" s="11"/>
      <c r="L887" s="61">
        <v>44021</v>
      </c>
      <c r="M887" s="62">
        <v>1345.79079999961</v>
      </c>
      <c r="N887" s="63">
        <v>1345.79079999961</v>
      </c>
      <c r="O887" s="63">
        <v>1345.79079999961</v>
      </c>
      <c r="P887" s="64">
        <f t="shared" si="13"/>
        <v>1</v>
      </c>
      <c r="Q887" s="61">
        <v>44021</v>
      </c>
      <c r="R887" s="65">
        <v>104561817.046</v>
      </c>
      <c r="S887" s="65">
        <v>92142695.95025</v>
      </c>
      <c r="T887" s="11"/>
      <c r="U887" s="66">
        <v>4.8298970796167901E-6</v>
      </c>
      <c r="V887" s="67">
        <v>3.6626937436267299</v>
      </c>
      <c r="W887" s="66">
        <v>1.6431701624242099E-4</v>
      </c>
      <c r="X887" s="67">
        <v>2.2948102502596202</v>
      </c>
      <c r="Y887" s="66">
        <v>7.4742855722433896E-3</v>
      </c>
      <c r="Z887" s="67">
        <v>18.4313661694468</v>
      </c>
      <c r="AA887" s="66">
        <v>1.8199244297648E-2</v>
      </c>
      <c r="AB887" s="67">
        <v>22.0451125810505</v>
      </c>
      <c r="AC887" s="66">
        <v>4.5368673632765401E-2</v>
      </c>
      <c r="AD887" s="67">
        <v>28.822832623525802</v>
      </c>
      <c r="AE887" s="66">
        <v>6.8511015988406102E-2</v>
      </c>
      <c r="AF887" s="68">
        <v>23.798789210559299</v>
      </c>
      <c r="AG887" s="66">
        <v>4.3842317609232898E-5</v>
      </c>
      <c r="AH887" s="67">
        <v>-1.8371215041042901</v>
      </c>
      <c r="AI887" s="66">
        <v>7.9257296401919995E-3</v>
      </c>
      <c r="AJ887" s="67">
        <v>14.483315444987999</v>
      </c>
      <c r="AK887" s="66">
        <v>0.345575507917674</v>
      </c>
      <c r="AL887" s="66">
        <v>3.4064478013533503E-2</v>
      </c>
      <c r="AM887" s="67">
        <v>37.181220279482702</v>
      </c>
      <c r="AN887" s="11"/>
      <c r="AO887" s="69">
        <v>9.3607291455555198E-4</v>
      </c>
      <c r="AP887" s="69">
        <v>4.8298970796167901E-6</v>
      </c>
      <c r="AQ887" s="69">
        <v>2.3915485035104198E-3</v>
      </c>
      <c r="AR887" s="69">
        <v>4.3842317609232898E-5</v>
      </c>
      <c r="AS887" s="70">
        <v>12</v>
      </c>
      <c r="AT887" s="70">
        <v>0</v>
      </c>
      <c r="AU887" s="70">
        <v>7</v>
      </c>
      <c r="AV887" s="71">
        <v>5</v>
      </c>
      <c r="AW887" s="11"/>
      <c r="AX887" s="72">
        <v>1.30010337191834E-3</v>
      </c>
      <c r="AY887" s="73">
        <v>-9.0123418333823793</v>
      </c>
      <c r="AZ887" s="73">
        <v>0.58693714872242697</v>
      </c>
      <c r="BA887" s="73">
        <v>-10.9192861957126</v>
      </c>
      <c r="BB887" s="64">
        <v>1.3435434493160901E-4</v>
      </c>
      <c r="BC887" s="74">
        <v>0</v>
      </c>
      <c r="BD887" s="61">
        <v>44021</v>
      </c>
      <c r="BE887" s="61"/>
      <c r="BF887" s="70"/>
      <c r="BG887" s="61"/>
      <c r="BH887" s="11"/>
    </row>
    <row r="888" spans="1:60" x14ac:dyDescent="0.3">
      <c r="A888" s="11"/>
      <c r="B888" s="56" t="s">
        <v>2897</v>
      </c>
      <c r="C888" s="56" t="s">
        <v>2785</v>
      </c>
      <c r="D888" s="56" t="s">
        <v>2779</v>
      </c>
      <c r="E888" s="57" t="s">
        <v>79</v>
      </c>
      <c r="F888" s="57" t="s">
        <v>65</v>
      </c>
      <c r="G888" s="58" t="s">
        <v>685</v>
      </c>
      <c r="H888" s="59" t="s">
        <v>686</v>
      </c>
      <c r="I888" s="60" t="s">
        <v>29</v>
      </c>
      <c r="J888" s="60" t="s">
        <v>2786</v>
      </c>
      <c r="K888" s="11"/>
      <c r="L888" s="61">
        <v>44021</v>
      </c>
      <c r="M888" s="62">
        <v>1040.5341999996499</v>
      </c>
      <c r="N888" s="63">
        <v>1040.5341999996499</v>
      </c>
      <c r="O888" s="63">
        <v>1040.5341999996499</v>
      </c>
      <c r="P888" s="64">
        <f t="shared" si="13"/>
        <v>1</v>
      </c>
      <c r="Q888" s="61">
        <v>44021</v>
      </c>
      <c r="R888" s="65">
        <v>0</v>
      </c>
      <c r="S888" s="65">
        <v>0</v>
      </c>
      <c r="T888" s="11"/>
      <c r="U888" s="66">
        <v>0</v>
      </c>
      <c r="V888" s="67">
        <v>3.66221075391877</v>
      </c>
      <c r="W888" s="66">
        <v>0</v>
      </c>
      <c r="X888" s="67">
        <v>2.27837854863537</v>
      </c>
      <c r="Y888" s="66">
        <v>0</v>
      </c>
      <c r="Z888" s="67">
        <v>17.6839376122225</v>
      </c>
      <c r="AA888" s="66">
        <v>0</v>
      </c>
      <c r="AB888" s="67">
        <v>20.225188151293001</v>
      </c>
      <c r="AC888" s="66">
        <v>1.6527182488061998E-2</v>
      </c>
      <c r="AD888" s="67">
        <v>25.938683509040899</v>
      </c>
      <c r="AE888" s="66">
        <v>3.5062960696450297E-2</v>
      </c>
      <c r="AF888" s="68">
        <v>20.453983681363798</v>
      </c>
      <c r="AG888" s="66">
        <v>0</v>
      </c>
      <c r="AH888" s="67">
        <v>-1.84150573586521</v>
      </c>
      <c r="AI888" s="66">
        <v>0</v>
      </c>
      <c r="AJ888" s="67">
        <v>13.6907424809615</v>
      </c>
      <c r="AK888" s="66">
        <v>4.0378143277848701E-2</v>
      </c>
      <c r="AL888" s="66">
        <v>1.06456825287751E-2</v>
      </c>
      <c r="AM888" s="67">
        <v>7.4425484844177801</v>
      </c>
      <c r="AN888" s="11"/>
      <c r="AO888" s="69">
        <v>0</v>
      </c>
      <c r="AP888" s="69">
        <v>0</v>
      </c>
      <c r="AQ888" s="69">
        <v>0</v>
      </c>
      <c r="AR888" s="69">
        <v>0</v>
      </c>
      <c r="AS888" s="70">
        <v>0</v>
      </c>
      <c r="AT888" s="70">
        <v>0</v>
      </c>
      <c r="AU888" s="70">
        <v>7</v>
      </c>
      <c r="AV888" s="71">
        <v>5</v>
      </c>
      <c r="AW888" s="11"/>
      <c r="AX888" s="72">
        <v>0</v>
      </c>
      <c r="AY888" s="73">
        <v>-115.357016523136</v>
      </c>
      <c r="AZ888" s="73">
        <v>0.52607977638217596</v>
      </c>
      <c r="BA888" s="73">
        <v>-15.9646500268718</v>
      </c>
      <c r="BB888" s="64">
        <v>0</v>
      </c>
      <c r="BC888" s="74">
        <v>0</v>
      </c>
      <c r="BD888" s="61">
        <v>43656</v>
      </c>
      <c r="BE888" s="61"/>
      <c r="BF888" s="70"/>
      <c r="BG888" s="61"/>
      <c r="BH888" s="11"/>
    </row>
    <row r="889" spans="1:60" x14ac:dyDescent="0.3">
      <c r="A889" s="11"/>
      <c r="B889" s="56" t="s">
        <v>2900</v>
      </c>
      <c r="C889" s="56" t="s">
        <v>2788</v>
      </c>
      <c r="D889" s="56" t="s">
        <v>2779</v>
      </c>
      <c r="E889" s="57" t="s">
        <v>87</v>
      </c>
      <c r="F889" s="57" t="s">
        <v>65</v>
      </c>
      <c r="G889" s="58" t="s">
        <v>685</v>
      </c>
      <c r="H889" s="59" t="s">
        <v>686</v>
      </c>
      <c r="I889" s="60" t="s">
        <v>29</v>
      </c>
      <c r="J889" s="60" t="s">
        <v>2789</v>
      </c>
      <c r="K889" s="11"/>
      <c r="L889" s="61">
        <v>44021</v>
      </c>
      <c r="M889" s="62">
        <v>1260.44129999913</v>
      </c>
      <c r="N889" s="63">
        <v>1260.44129999913</v>
      </c>
      <c r="O889" s="63">
        <v>1260.44129999913</v>
      </c>
      <c r="P889" s="64">
        <f t="shared" si="13"/>
        <v>1</v>
      </c>
      <c r="Q889" s="61">
        <v>44021</v>
      </c>
      <c r="R889" s="65">
        <v>39552771.537</v>
      </c>
      <c r="S889" s="65">
        <v>31007776.4144063</v>
      </c>
      <c r="T889" s="11"/>
      <c r="U889" s="66">
        <v>3.9668793760938604E-6</v>
      </c>
      <c r="V889" s="67">
        <v>3.6626074418563799</v>
      </c>
      <c r="W889" s="66">
        <v>1.3965313337394001E-4</v>
      </c>
      <c r="X889" s="67">
        <v>2.2923438619727698</v>
      </c>
      <c r="Y889" s="66">
        <v>5.3592410367855302E-3</v>
      </c>
      <c r="Z889" s="67">
        <v>18.219861715915599</v>
      </c>
      <c r="AA889" s="66">
        <v>1.1717120833054699E-2</v>
      </c>
      <c r="AB889" s="67">
        <v>21.396900234598402</v>
      </c>
      <c r="AC889" s="66">
        <v>3.01080147764878E-2</v>
      </c>
      <c r="AD889" s="67">
        <v>27.296766737883399</v>
      </c>
      <c r="AE889" s="66">
        <v>4.7105753799769397E-2</v>
      </c>
      <c r="AF889" s="68">
        <v>21.6582629916957</v>
      </c>
      <c r="AG889" s="66">
        <v>3.64171428373083E-5</v>
      </c>
      <c r="AH889" s="67">
        <v>-1.8378640215814801</v>
      </c>
      <c r="AI889" s="66">
        <v>5.59898594474362E-3</v>
      </c>
      <c r="AJ889" s="67">
        <v>14.250641075443101</v>
      </c>
      <c r="AK889" s="66">
        <v>0.26027746392908702</v>
      </c>
      <c r="AL889" s="66">
        <v>2.6450179557286901E-2</v>
      </c>
      <c r="AM889" s="67">
        <v>28.651415880653101</v>
      </c>
      <c r="AN889" s="11"/>
      <c r="AO889" s="69">
        <v>9.15468966923072E-4</v>
      </c>
      <c r="AP889" s="69">
        <v>1.5882087609497801E-6</v>
      </c>
      <c r="AQ889" s="69">
        <v>2.18211704850546E-3</v>
      </c>
      <c r="AR889" s="69">
        <v>3.64171428373083E-5</v>
      </c>
      <c r="AS889" s="70">
        <v>12</v>
      </c>
      <c r="AT889" s="70">
        <v>0</v>
      </c>
      <c r="AU889" s="70">
        <v>7</v>
      </c>
      <c r="AV889" s="71">
        <v>5</v>
      </c>
      <c r="AW889" s="11"/>
      <c r="AX889" s="72">
        <v>1.1610674608232301E-3</v>
      </c>
      <c r="AY889" s="73">
        <v>-15.0572011280601</v>
      </c>
      <c r="AZ889" s="73">
        <v>0.56545722033843004</v>
      </c>
      <c r="BA889" s="73">
        <v>-13.5457470923284</v>
      </c>
      <c r="BB889" s="64">
        <v>1.1999005202767401E-4</v>
      </c>
      <c r="BC889" s="74">
        <v>0</v>
      </c>
      <c r="BD889" s="61">
        <v>44021</v>
      </c>
      <c r="BE889" s="61"/>
      <c r="BF889" s="70"/>
      <c r="BG889" s="61"/>
      <c r="BH889" s="11"/>
    </row>
    <row r="890" spans="1:60" x14ac:dyDescent="0.3">
      <c r="A890" s="11"/>
      <c r="B890" s="56" t="s">
        <v>2903</v>
      </c>
      <c r="C890" s="56" t="s">
        <v>2791</v>
      </c>
      <c r="D890" s="56" t="s">
        <v>2779</v>
      </c>
      <c r="E890" s="57" t="s">
        <v>90</v>
      </c>
      <c r="F890" s="57" t="s">
        <v>65</v>
      </c>
      <c r="G890" s="58" t="s">
        <v>685</v>
      </c>
      <c r="H890" s="59" t="s">
        <v>686</v>
      </c>
      <c r="I890" s="60" t="s">
        <v>29</v>
      </c>
      <c r="J890" s="60" t="s">
        <v>2792</v>
      </c>
      <c r="K890" s="11"/>
      <c r="L890" s="61">
        <v>44021</v>
      </c>
      <c r="M890" s="62">
        <v>1687.8398000001901</v>
      </c>
      <c r="N890" s="63">
        <v>1687.8398000001901</v>
      </c>
      <c r="O890" s="63">
        <v>1687.8398000001901</v>
      </c>
      <c r="P890" s="64">
        <f t="shared" si="13"/>
        <v>1</v>
      </c>
      <c r="Q890" s="61">
        <v>44021</v>
      </c>
      <c r="R890" s="65">
        <v>72039222.803000003</v>
      </c>
      <c r="S890" s="65">
        <v>65627851.505937502</v>
      </c>
      <c r="T890" s="11"/>
      <c r="U890" s="66">
        <v>3.1401177693623999E-6</v>
      </c>
      <c r="V890" s="67">
        <v>3.6625247656957098</v>
      </c>
      <c r="W890" s="66">
        <v>1.1507155250001201E-4</v>
      </c>
      <c r="X890" s="67">
        <v>2.2898857038853699</v>
      </c>
      <c r="Y890" s="66">
        <v>4.5922795470687604E-3</v>
      </c>
      <c r="Z890" s="67">
        <v>18.143165566929401</v>
      </c>
      <c r="AA890" s="66">
        <v>9.4175998729042493E-3</v>
      </c>
      <c r="AB890" s="67">
        <v>21.166948138590701</v>
      </c>
      <c r="AC890" s="66">
        <v>2.4687788127266699E-2</v>
      </c>
      <c r="AD890" s="67">
        <v>26.754744072968599</v>
      </c>
      <c r="AE890" s="66">
        <v>3.8458864450149101E-2</v>
      </c>
      <c r="AF890" s="68">
        <v>20.7935740567336</v>
      </c>
      <c r="AG890" s="66">
        <v>2.9032034944975701E-5</v>
      </c>
      <c r="AH890" s="67">
        <v>-1.83860253237071</v>
      </c>
      <c r="AI890" s="66">
        <v>4.7575140579283496E-3</v>
      </c>
      <c r="AJ890" s="67">
        <v>14.1664938867616</v>
      </c>
      <c r="AK890" s="66">
        <v>0.23098451641999401</v>
      </c>
      <c r="AL890" s="66">
        <v>2.3729563918095699E-2</v>
      </c>
      <c r="AM890" s="67">
        <v>25.722121129743801</v>
      </c>
      <c r="AN890" s="11"/>
      <c r="AO890" s="69">
        <v>9.0725547124748097E-4</v>
      </c>
      <c r="AP890" s="69">
        <v>1.6010581020964299E-6</v>
      </c>
      <c r="AQ890" s="69">
        <v>2.1475119665410598E-3</v>
      </c>
      <c r="AR890" s="69">
        <v>2.9032034944975701E-5</v>
      </c>
      <c r="AS890" s="70">
        <v>12</v>
      </c>
      <c r="AT890" s="70">
        <v>0</v>
      </c>
      <c r="AU890" s="70">
        <v>7</v>
      </c>
      <c r="AV890" s="71">
        <v>5</v>
      </c>
      <c r="AW890" s="11"/>
      <c r="AX890" s="72">
        <v>1.13167194991547E-3</v>
      </c>
      <c r="AY890" s="73">
        <v>-17.181090128229702</v>
      </c>
      <c r="AZ890" s="73">
        <v>0.55783587074802199</v>
      </c>
      <c r="BA890" s="73">
        <v>-14.0327907907922</v>
      </c>
      <c r="BB890" s="64">
        <v>1.16953000797935E-4</v>
      </c>
      <c r="BC890" s="74">
        <v>0</v>
      </c>
      <c r="BD890" s="61">
        <v>44021</v>
      </c>
      <c r="BE890" s="61"/>
      <c r="BF890" s="70"/>
      <c r="BG890" s="61"/>
      <c r="BH890" s="11"/>
    </row>
    <row r="891" spans="1:60" x14ac:dyDescent="0.3">
      <c r="A891" s="11"/>
      <c r="B891" s="56" t="s">
        <v>2906</v>
      </c>
      <c r="C891" s="56" t="s">
        <v>2793</v>
      </c>
      <c r="D891" s="56" t="s">
        <v>2794</v>
      </c>
      <c r="E891" s="57" t="s">
        <v>34</v>
      </c>
      <c r="F891" s="57" t="s">
        <v>26</v>
      </c>
      <c r="G891" s="58" t="s">
        <v>215</v>
      </c>
      <c r="H891" s="59" t="s">
        <v>216</v>
      </c>
      <c r="I891" s="60" t="s">
        <v>29</v>
      </c>
      <c r="J891" s="60" t="s">
        <v>2795</v>
      </c>
      <c r="K891" s="11"/>
      <c r="L891" s="61">
        <v>43879</v>
      </c>
      <c r="M891" s="62"/>
      <c r="N891" s="63"/>
      <c r="O891" s="63">
        <v>40444.4801999927</v>
      </c>
      <c r="P891" s="64">
        <f t="shared" si="13"/>
        <v>0</v>
      </c>
      <c r="Q891" s="61">
        <v>43879</v>
      </c>
      <c r="R891" s="65"/>
      <c r="S891" s="65">
        <v>64367095.092500001</v>
      </c>
      <c r="T891" s="11"/>
      <c r="U891" s="66"/>
      <c r="V891" s="67"/>
      <c r="W891" s="66"/>
      <c r="X891" s="67"/>
      <c r="Y891" s="66"/>
      <c r="Z891" s="67"/>
      <c r="AA891" s="66"/>
      <c r="AB891" s="67"/>
      <c r="AC891" s="66"/>
      <c r="AD891" s="67"/>
      <c r="AE891" s="66"/>
      <c r="AF891" s="68"/>
      <c r="AG891" s="66"/>
      <c r="AH891" s="67"/>
      <c r="AI891" s="66"/>
      <c r="AJ891" s="67"/>
      <c r="AK891" s="66"/>
      <c r="AL891" s="66"/>
      <c r="AM891" s="67"/>
      <c r="AN891" s="11"/>
      <c r="AO891" s="69">
        <v>1.53939119809365E-3</v>
      </c>
      <c r="AP891" s="69">
        <v>-1.49542317285523E-3</v>
      </c>
      <c r="AQ891" s="69">
        <v>3.8952738323132499E-3</v>
      </c>
      <c r="AR891" s="69">
        <v>-6.1208938168419999E-3</v>
      </c>
      <c r="AS891" s="70"/>
      <c r="AT891" s="70"/>
      <c r="AU891" s="70"/>
      <c r="AV891" s="71"/>
      <c r="AW891" s="11"/>
      <c r="AX891" s="72"/>
      <c r="AY891" s="73"/>
      <c r="AZ891" s="73"/>
      <c r="BA891" s="73"/>
      <c r="BB891" s="64"/>
      <c r="BC891" s="74">
        <v>-0.87136498082327296</v>
      </c>
      <c r="BD891" s="61">
        <v>43766</v>
      </c>
      <c r="BE891" s="61">
        <v>43803</v>
      </c>
      <c r="BF891" s="70">
        <v>65</v>
      </c>
      <c r="BG891" s="61">
        <v>43857</v>
      </c>
      <c r="BH891" s="11"/>
    </row>
    <row r="892" spans="1:60" x14ac:dyDescent="0.3">
      <c r="A892" s="11"/>
      <c r="B892" s="56" t="s">
        <v>2909</v>
      </c>
      <c r="C892" s="56" t="s">
        <v>2797</v>
      </c>
      <c r="D892" s="56" t="s">
        <v>2794</v>
      </c>
      <c r="E892" s="57" t="s">
        <v>41</v>
      </c>
      <c r="F892" s="57" t="s">
        <v>26</v>
      </c>
      <c r="G892" s="58" t="s">
        <v>215</v>
      </c>
      <c r="H892" s="59" t="s">
        <v>216</v>
      </c>
      <c r="I892" s="60" t="s">
        <v>29</v>
      </c>
      <c r="J892" s="60" t="s">
        <v>2798</v>
      </c>
      <c r="K892" s="11"/>
      <c r="L892" s="61">
        <v>44021</v>
      </c>
      <c r="M892" s="62">
        <v>42022.878499984698</v>
      </c>
      <c r="N892" s="63">
        <v>42022.878499984698</v>
      </c>
      <c r="O892" s="63">
        <v>42038.676299989202</v>
      </c>
      <c r="P892" s="64">
        <f t="shared" si="13"/>
        <v>0.99962420795812479</v>
      </c>
      <c r="Q892" s="61">
        <v>44020</v>
      </c>
      <c r="R892" s="65">
        <v>1515624.0430000001</v>
      </c>
      <c r="S892" s="65">
        <v>978553.04953808605</v>
      </c>
      <c r="T892" s="11"/>
      <c r="U892" s="66">
        <v>-3.7579204217763601E-4</v>
      </c>
      <c r="V892" s="67">
        <v>3.62463154970101</v>
      </c>
      <c r="W892" s="66">
        <v>1.8979181440954599E-3</v>
      </c>
      <c r="X892" s="67">
        <v>2.4681703630449201</v>
      </c>
      <c r="Y892" s="66">
        <v>1.48795102359145E-2</v>
      </c>
      <c r="Z892" s="67">
        <v>19.171888635814</v>
      </c>
      <c r="AA892" s="66">
        <v>2.3715288411040099E-2</v>
      </c>
      <c r="AB892" s="67">
        <v>22.596716992411501</v>
      </c>
      <c r="AC892" s="66">
        <v>5.9292457895935499E-2</v>
      </c>
      <c r="AD892" s="67">
        <v>30.215211049828198</v>
      </c>
      <c r="AE892" s="66">
        <v>8.6272658305533698E-2</v>
      </c>
      <c r="AF892" s="68">
        <v>25.5749534422648</v>
      </c>
      <c r="AG892" s="66">
        <v>2.59773614743608E-4</v>
      </c>
      <c r="AH892" s="67">
        <v>-1.8155283743908499</v>
      </c>
      <c r="AI892" s="66">
        <v>1.6583701266426901E-2</v>
      </c>
      <c r="AJ892" s="67">
        <v>15.349112607611501</v>
      </c>
      <c r="AK892" s="66">
        <v>0.74543768773903096</v>
      </c>
      <c r="AL892" s="66">
        <v>4.2185952772342702E-2</v>
      </c>
      <c r="AM892" s="67">
        <v>59.322507415316103</v>
      </c>
      <c r="AN892" s="11"/>
      <c r="AO892" s="69">
        <v>2.0805333297175799E-3</v>
      </c>
      <c r="AP892" s="69">
        <v>-1.64768187732989E-3</v>
      </c>
      <c r="AQ892" s="69">
        <v>5.6634950433363E-3</v>
      </c>
      <c r="AR892" s="69">
        <v>-5.9656764688042997E-3</v>
      </c>
      <c r="AS892" s="70">
        <v>10</v>
      </c>
      <c r="AT892" s="70">
        <v>2</v>
      </c>
      <c r="AU892" s="70">
        <v>7</v>
      </c>
      <c r="AV892" s="71">
        <v>5</v>
      </c>
      <c r="AW892" s="11"/>
      <c r="AX892" s="72">
        <v>7.1301993143697501E-3</v>
      </c>
      <c r="AY892" s="73">
        <v>-0.83471251079208697</v>
      </c>
      <c r="AZ892" s="73">
        <v>0.63525203617882697</v>
      </c>
      <c r="BA892" s="73">
        <v>-1.09532154669068</v>
      </c>
      <c r="BB892" s="64">
        <v>7.3660241445736604E-4</v>
      </c>
      <c r="BC892" s="74">
        <v>-0.85227089900672603</v>
      </c>
      <c r="BD892" s="61">
        <v>43766</v>
      </c>
      <c r="BE892" s="61">
        <v>43803</v>
      </c>
      <c r="BF892" s="70">
        <v>58</v>
      </c>
      <c r="BG892" s="61">
        <v>43846</v>
      </c>
      <c r="BH892" s="11"/>
    </row>
    <row r="893" spans="1:60" x14ac:dyDescent="0.3">
      <c r="A893" s="11"/>
      <c r="B893" s="56" t="s">
        <v>2912</v>
      </c>
      <c r="C893" s="56" t="s">
        <v>2800</v>
      </c>
      <c r="D893" s="56" t="s">
        <v>2794</v>
      </c>
      <c r="E893" s="57" t="s">
        <v>206</v>
      </c>
      <c r="F893" s="57" t="s">
        <v>26</v>
      </c>
      <c r="G893" s="58" t="s">
        <v>215</v>
      </c>
      <c r="H893" s="59" t="s">
        <v>216</v>
      </c>
      <c r="I893" s="60" t="s">
        <v>29</v>
      </c>
      <c r="J893" s="60" t="s">
        <v>2801</v>
      </c>
      <c r="K893" s="11"/>
      <c r="L893" s="61">
        <v>44021</v>
      </c>
      <c r="M893" s="62">
        <v>1017.35049999971</v>
      </c>
      <c r="N893" s="63">
        <v>1017.35049999971</v>
      </c>
      <c r="O893" s="63">
        <v>1017.47410000023</v>
      </c>
      <c r="P893" s="64">
        <f t="shared" si="13"/>
        <v>0.99987852270586541</v>
      </c>
      <c r="Q893" s="61">
        <v>43992</v>
      </c>
      <c r="R893" s="65">
        <v>0</v>
      </c>
      <c r="S893" s="65">
        <v>676410.98902734404</v>
      </c>
      <c r="T893" s="11"/>
      <c r="U893" s="66">
        <v>0</v>
      </c>
      <c r="V893" s="67">
        <v>3.66221075391877</v>
      </c>
      <c r="W893" s="66">
        <v>-1.21477293760108E-4</v>
      </c>
      <c r="X893" s="67">
        <v>2.2662308192593601</v>
      </c>
      <c r="Y893" s="66">
        <v>4.1587658761272897E-3</v>
      </c>
      <c r="Z893" s="67">
        <v>18.099814199842498</v>
      </c>
      <c r="AA893" s="66">
        <v>4.1587658761272897E-3</v>
      </c>
      <c r="AB893" s="67">
        <v>20.641064738912998</v>
      </c>
      <c r="AC893" s="66"/>
      <c r="AD893" s="67"/>
      <c r="AE893" s="66"/>
      <c r="AF893" s="68"/>
      <c r="AG893" s="66">
        <v>0</v>
      </c>
      <c r="AH893" s="67">
        <v>-1.84150573586521</v>
      </c>
      <c r="AI893" s="66">
        <v>4.1587658761272897E-3</v>
      </c>
      <c r="AJ893" s="67">
        <v>14.1066190685815</v>
      </c>
      <c r="AK893" s="66">
        <v>1.73505000002478E-2</v>
      </c>
      <c r="AL893" s="66">
        <v>1.06288404876977E-2</v>
      </c>
      <c r="AM893" s="67">
        <v>23.592220542632301</v>
      </c>
      <c r="AN893" s="11"/>
      <c r="AO893" s="69">
        <v>8.2851378829218404E-4</v>
      </c>
      <c r="AP893" s="69">
        <v>-1.21477293760108E-4</v>
      </c>
      <c r="AQ893" s="69">
        <v>2.8550803526741198E-3</v>
      </c>
      <c r="AR893" s="69">
        <v>-1.21477293760108E-4</v>
      </c>
      <c r="AS893" s="70">
        <v>2</v>
      </c>
      <c r="AT893" s="70">
        <v>1</v>
      </c>
      <c r="AU893" s="70">
        <v>7</v>
      </c>
      <c r="AV893" s="71">
        <v>5</v>
      </c>
      <c r="AW893" s="11"/>
      <c r="AX893" s="72">
        <v>1.4087310951526901E-3</v>
      </c>
      <c r="AY893" s="73">
        <v>-16.551357406191499</v>
      </c>
      <c r="AZ893" s="73">
        <v>0.56861668292822298</v>
      </c>
      <c r="BA893" s="73">
        <v>-13.9250887131639</v>
      </c>
      <c r="BB893" s="64">
        <v>1.45582050004265E-4</v>
      </c>
      <c r="BC893" s="74">
        <v>-1.21477294130159E-2</v>
      </c>
      <c r="BD893" s="61">
        <v>43969</v>
      </c>
      <c r="BE893" s="61">
        <v>43993</v>
      </c>
      <c r="BF893" s="70"/>
      <c r="BG893" s="61"/>
      <c r="BH893" s="11"/>
    </row>
    <row r="894" spans="1:60" x14ac:dyDescent="0.3">
      <c r="A894" s="11"/>
      <c r="B894" s="56" t="s">
        <v>2915</v>
      </c>
      <c r="C894" s="56" t="s">
        <v>2803</v>
      </c>
      <c r="D894" s="56" t="s">
        <v>2794</v>
      </c>
      <c r="E894" s="57" t="s">
        <v>500</v>
      </c>
      <c r="F894" s="57" t="s">
        <v>26</v>
      </c>
      <c r="G894" s="58" t="s">
        <v>215</v>
      </c>
      <c r="H894" s="59" t="s">
        <v>216</v>
      </c>
      <c r="I894" s="60" t="s">
        <v>29</v>
      </c>
      <c r="J894" s="60" t="s">
        <v>1</v>
      </c>
      <c r="K894" s="11"/>
      <c r="L894" s="61">
        <v>44021</v>
      </c>
      <c r="M894" s="62">
        <v>2003.2260999996199</v>
      </c>
      <c r="N894" s="63">
        <v>2003.2260999996199</v>
      </c>
      <c r="O894" s="63"/>
      <c r="P894" s="64" t="str">
        <f t="shared" si="13"/>
        <v/>
      </c>
      <c r="Q894" s="61"/>
      <c r="R894" s="65">
        <v>253017.34899999999</v>
      </c>
      <c r="S894" s="65"/>
      <c r="T894" s="11"/>
      <c r="U894" s="66">
        <v>-3.6482815085037102E-4</v>
      </c>
      <c r="V894" s="67">
        <v>3.6257279388337298</v>
      </c>
      <c r="W894" s="66">
        <v>2.2274154052865898E-3</v>
      </c>
      <c r="X894" s="67">
        <v>2.5011200891640302</v>
      </c>
      <c r="Y894" s="66"/>
      <c r="Z894" s="67"/>
      <c r="AA894" s="66"/>
      <c r="AB894" s="67"/>
      <c r="AC894" s="66"/>
      <c r="AD894" s="67"/>
      <c r="AE894" s="66"/>
      <c r="AF894" s="68"/>
      <c r="AG894" s="66">
        <v>3.5845044840243602E-4</v>
      </c>
      <c r="AH894" s="67">
        <v>-1.80566069102497</v>
      </c>
      <c r="AI894" s="66"/>
      <c r="AJ894" s="67"/>
      <c r="AK894" s="66">
        <v>1.6130499989230899E-3</v>
      </c>
      <c r="AL894" s="66">
        <v>1.36307668726658E-2</v>
      </c>
      <c r="AM894" s="67">
        <v>-10.1178547040181</v>
      </c>
      <c r="AN894" s="11"/>
      <c r="AO894" s="69">
        <v>7.4026655056513803E-4</v>
      </c>
      <c r="AP894" s="69">
        <v>-6.5826255013234903E-4</v>
      </c>
      <c r="AQ894" s="69">
        <v>1.00404913791863E-3</v>
      </c>
      <c r="AR894" s="69">
        <v>3.5845044840243602E-4</v>
      </c>
      <c r="AS894" s="70"/>
      <c r="AT894" s="70"/>
      <c r="AU894" s="70"/>
      <c r="AV894" s="71"/>
      <c r="AW894" s="11"/>
      <c r="AX894" s="72"/>
      <c r="AY894" s="73"/>
      <c r="AZ894" s="73"/>
      <c r="BA894" s="73"/>
      <c r="BB894" s="64"/>
      <c r="BC894" s="74">
        <v>-0.18222208209704099</v>
      </c>
      <c r="BD894" s="61">
        <v>43984</v>
      </c>
      <c r="BE894" s="61">
        <v>43990</v>
      </c>
      <c r="BF894" s="70">
        <v>13</v>
      </c>
      <c r="BG894" s="61">
        <v>44001</v>
      </c>
      <c r="BH894" s="11"/>
    </row>
    <row r="895" spans="1:60" x14ac:dyDescent="0.3">
      <c r="A895" s="11"/>
      <c r="B895" s="56" t="s">
        <v>2918</v>
      </c>
      <c r="C895" s="56" t="s">
        <v>2805</v>
      </c>
      <c r="D895" s="56" t="s">
        <v>2794</v>
      </c>
      <c r="E895" s="57" t="s">
        <v>306</v>
      </c>
      <c r="F895" s="57" t="s">
        <v>26</v>
      </c>
      <c r="G895" s="58" t="s">
        <v>215</v>
      </c>
      <c r="H895" s="59" t="s">
        <v>216</v>
      </c>
      <c r="I895" s="60" t="s">
        <v>29</v>
      </c>
      <c r="J895" s="60" t="s">
        <v>1</v>
      </c>
      <c r="K895" s="11"/>
      <c r="L895" s="61">
        <v>44021</v>
      </c>
      <c r="M895" s="62">
        <v>40856.580699980303</v>
      </c>
      <c r="N895" s="63">
        <v>40856.580699980303</v>
      </c>
      <c r="O895" s="63"/>
      <c r="P895" s="64" t="str">
        <f t="shared" si="13"/>
        <v/>
      </c>
      <c r="Q895" s="61"/>
      <c r="R895" s="65">
        <v>183971628.926</v>
      </c>
      <c r="S895" s="65"/>
      <c r="T895" s="11"/>
      <c r="U895" s="66">
        <v>-3.8099534685898101E-4</v>
      </c>
      <c r="V895" s="67">
        <v>3.6241112192328702</v>
      </c>
      <c r="W895" s="66">
        <v>1.7414597205061E-3</v>
      </c>
      <c r="X895" s="67">
        <v>2.45252452068598</v>
      </c>
      <c r="Y895" s="66"/>
      <c r="Z895" s="67"/>
      <c r="AA895" s="66"/>
      <c r="AB895" s="67"/>
      <c r="AC895" s="66"/>
      <c r="AD895" s="67"/>
      <c r="AE895" s="66"/>
      <c r="AF895" s="68"/>
      <c r="AG895" s="66">
        <v>2.1290943732310601E-4</v>
      </c>
      <c r="AH895" s="67">
        <v>-1.8202147921328999</v>
      </c>
      <c r="AI895" s="66"/>
      <c r="AJ895" s="67"/>
      <c r="AK895" s="66">
        <v>1.0272337543938199E-2</v>
      </c>
      <c r="AL895" s="66">
        <v>2.5827132136328101E-2</v>
      </c>
      <c r="AM895" s="67">
        <v>11.787158859631701</v>
      </c>
      <c r="AN895" s="11"/>
      <c r="AO895" s="69">
        <v>2.0648818772315298E-3</v>
      </c>
      <c r="AP895" s="69">
        <v>-1.65287701565831E-3</v>
      </c>
      <c r="AQ895" s="69">
        <v>5.5064606258383702E-3</v>
      </c>
      <c r="AR895" s="69">
        <v>2.1290943732310601E-4</v>
      </c>
      <c r="AS895" s="70"/>
      <c r="AT895" s="70"/>
      <c r="AU895" s="70"/>
      <c r="AV895" s="71"/>
      <c r="AW895" s="11"/>
      <c r="AX895" s="72"/>
      <c r="AY895" s="73"/>
      <c r="AZ895" s="73"/>
      <c r="BA895" s="73"/>
      <c r="BB895" s="64"/>
      <c r="BC895" s="74">
        <v>-0.494440207043226</v>
      </c>
      <c r="BD895" s="61">
        <v>43907</v>
      </c>
      <c r="BE895" s="61">
        <v>43916</v>
      </c>
      <c r="BF895" s="70">
        <v>20</v>
      </c>
      <c r="BG895" s="61">
        <v>43935</v>
      </c>
      <c r="BH895" s="11"/>
    </row>
    <row r="896" spans="1:60" x14ac:dyDescent="0.3">
      <c r="A896" s="11"/>
      <c r="B896" s="56" t="s">
        <v>2921</v>
      </c>
      <c r="C896" s="56" t="s">
        <v>2807</v>
      </c>
      <c r="D896" s="56" t="s">
        <v>2794</v>
      </c>
      <c r="E896" s="57" t="s">
        <v>309</v>
      </c>
      <c r="F896" s="57" t="s">
        <v>26</v>
      </c>
      <c r="G896" s="58" t="s">
        <v>215</v>
      </c>
      <c r="H896" s="59" t="s">
        <v>216</v>
      </c>
      <c r="I896" s="60" t="s">
        <v>29</v>
      </c>
      <c r="J896" s="60" t="s">
        <v>2808</v>
      </c>
      <c r="K896" s="11"/>
      <c r="L896" s="61">
        <v>44021</v>
      </c>
      <c r="M896" s="62">
        <v>1180.6853000000101</v>
      </c>
      <c r="N896" s="63">
        <v>1180.6853000000101</v>
      </c>
      <c r="O896" s="63">
        <v>1181.13340000063</v>
      </c>
      <c r="P896" s="64">
        <f t="shared" si="13"/>
        <v>0.99962061863577845</v>
      </c>
      <c r="Q896" s="61">
        <v>44020</v>
      </c>
      <c r="R896" s="65">
        <v>3690907.1090000002</v>
      </c>
      <c r="S896" s="65">
        <v>3539345.5471406202</v>
      </c>
      <c r="T896" s="11"/>
      <c r="U896" s="66">
        <v>-3.7938136392767801E-4</v>
      </c>
      <c r="V896" s="67">
        <v>3.6242726175260001</v>
      </c>
      <c r="W896" s="66">
        <v>1.79089215089334E-3</v>
      </c>
      <c r="X896" s="67">
        <v>2.45746776372471</v>
      </c>
      <c r="Y896" s="66">
        <v>1.42215265386767E-2</v>
      </c>
      <c r="Z896" s="67">
        <v>19.106090266082902</v>
      </c>
      <c r="AA896" s="66">
        <v>2.23809572053142E-2</v>
      </c>
      <c r="AB896" s="67">
        <v>22.463283871824402</v>
      </c>
      <c r="AC896" s="66">
        <v>5.65374009674997E-2</v>
      </c>
      <c r="AD896" s="67">
        <v>29.9397053569846</v>
      </c>
      <c r="AE896" s="66">
        <v>8.2031807383900701E-2</v>
      </c>
      <c r="AF896" s="68">
        <v>25.150868350116099</v>
      </c>
      <c r="AG896" s="66">
        <v>2.27716232984676E-4</v>
      </c>
      <c r="AH896" s="67">
        <v>-1.81873411256674</v>
      </c>
      <c r="AI896" s="66">
        <v>1.5892064060608401E-2</v>
      </c>
      <c r="AJ896" s="67">
        <v>15.2799488870223</v>
      </c>
      <c r="AK896" s="66">
        <v>0.18068529999989599</v>
      </c>
      <c r="AL896" s="66">
        <v>2.91847404678265E-2</v>
      </c>
      <c r="AM896" s="67">
        <v>12.6613596867246</v>
      </c>
      <c r="AN896" s="11"/>
      <c r="AO896" s="69">
        <v>2.0698372518381798E-3</v>
      </c>
      <c r="AP896" s="69">
        <v>-1.65126976571628E-3</v>
      </c>
      <c r="AQ896" s="69">
        <v>5.5559468601131803E-3</v>
      </c>
      <c r="AR896" s="69">
        <v>-6.0718154027199498E-3</v>
      </c>
      <c r="AS896" s="70">
        <v>10</v>
      </c>
      <c r="AT896" s="70">
        <v>2</v>
      </c>
      <c r="AU896" s="70">
        <v>7</v>
      </c>
      <c r="AV896" s="71">
        <v>5</v>
      </c>
      <c r="AW896" s="11"/>
      <c r="AX896" s="72">
        <v>7.1406535190635598E-3</v>
      </c>
      <c r="AY896" s="73">
        <v>-0.91880054348257501</v>
      </c>
      <c r="AZ896" s="73">
        <v>0.62909243910235102</v>
      </c>
      <c r="BA896" s="73">
        <v>-1.1999429597690301</v>
      </c>
      <c r="BB896" s="64">
        <v>7.3767754621599101E-4</v>
      </c>
      <c r="BC896" s="74">
        <v>-0.86533040396807304</v>
      </c>
      <c r="BD896" s="61">
        <v>43766</v>
      </c>
      <c r="BE896" s="61">
        <v>43803</v>
      </c>
      <c r="BF896" s="70">
        <v>60</v>
      </c>
      <c r="BG896" s="61">
        <v>43850</v>
      </c>
      <c r="BH896" s="11"/>
    </row>
    <row r="897" spans="1:60" x14ac:dyDescent="0.3">
      <c r="A897" s="11"/>
      <c r="B897" s="56" t="s">
        <v>2924</v>
      </c>
      <c r="C897" s="56" t="s">
        <v>2810</v>
      </c>
      <c r="D897" s="56" t="s">
        <v>2794</v>
      </c>
      <c r="E897" s="57" t="s">
        <v>557</v>
      </c>
      <c r="F897" s="57" t="s">
        <v>26</v>
      </c>
      <c r="G897" s="58" t="s">
        <v>215</v>
      </c>
      <c r="H897" s="59" t="s">
        <v>216</v>
      </c>
      <c r="I897" s="60" t="s">
        <v>29</v>
      </c>
      <c r="J897" s="60" t="s">
        <v>1</v>
      </c>
      <c r="K897" s="11"/>
      <c r="L897" s="61">
        <v>44021</v>
      </c>
      <c r="M897" s="62">
        <v>39005.825399994901</v>
      </c>
      <c r="N897" s="63">
        <v>39005.825399994901</v>
      </c>
      <c r="O897" s="63"/>
      <c r="P897" s="64" t="str">
        <f t="shared" si="13"/>
        <v/>
      </c>
      <c r="Q897" s="61"/>
      <c r="R897" s="65">
        <v>0</v>
      </c>
      <c r="S897" s="65"/>
      <c r="T897" s="11"/>
      <c r="U897" s="66">
        <v>0</v>
      </c>
      <c r="V897" s="67">
        <v>3.66221075391877</v>
      </c>
      <c r="W897" s="66">
        <v>0</v>
      </c>
      <c r="X897" s="67">
        <v>2.27837854863537</v>
      </c>
      <c r="Y897" s="66">
        <v>1.9256985615356801E-4</v>
      </c>
      <c r="Z897" s="67">
        <v>17.703194597852399</v>
      </c>
      <c r="AA897" s="66"/>
      <c r="AB897" s="67"/>
      <c r="AC897" s="66"/>
      <c r="AD897" s="67"/>
      <c r="AE897" s="66"/>
      <c r="AF897" s="68"/>
      <c r="AG897" s="66">
        <v>0</v>
      </c>
      <c r="AH897" s="67">
        <v>-1.84150573586521</v>
      </c>
      <c r="AI897" s="66">
        <v>1.9721209446288399E-3</v>
      </c>
      <c r="AJ897" s="67">
        <v>13.8879545754316</v>
      </c>
      <c r="AK897" s="66">
        <v>1.49369230712182E-4</v>
      </c>
      <c r="AL897" s="66">
        <v>1.9503578005242199E-4</v>
      </c>
      <c r="AM897" s="67">
        <v>21.441016830445701</v>
      </c>
      <c r="AN897" s="11"/>
      <c r="AO897" s="69">
        <v>9.9716436852759194E-4</v>
      </c>
      <c r="AP897" s="69">
        <v>-1.47914442914043E-3</v>
      </c>
      <c r="AQ897" s="69">
        <v>4.3542279236135099E-3</v>
      </c>
      <c r="AR897" s="69">
        <v>-5.6347213112530898E-3</v>
      </c>
      <c r="AS897" s="70"/>
      <c r="AT897" s="70"/>
      <c r="AU897" s="70"/>
      <c r="AV897" s="71"/>
      <c r="AW897" s="11"/>
      <c r="AX897" s="72"/>
      <c r="AY897" s="73"/>
      <c r="AZ897" s="73"/>
      <c r="BA897" s="73"/>
      <c r="BB897" s="64"/>
      <c r="BC897" s="74">
        <v>-0.81155680915253503</v>
      </c>
      <c r="BD897" s="61">
        <v>43766</v>
      </c>
      <c r="BE897" s="61">
        <v>43803</v>
      </c>
      <c r="BF897" s="70"/>
      <c r="BG897" s="61"/>
      <c r="BH897" s="11"/>
    </row>
    <row r="898" spans="1:60" x14ac:dyDescent="0.3">
      <c r="A898" s="11"/>
      <c r="B898" s="56" t="s">
        <v>2927</v>
      </c>
      <c r="C898" s="56" t="s">
        <v>2812</v>
      </c>
      <c r="D898" s="56" t="s">
        <v>2794</v>
      </c>
      <c r="E898" s="57" t="s">
        <v>34</v>
      </c>
      <c r="F898" s="57" t="s">
        <v>168</v>
      </c>
      <c r="G898" s="58" t="s">
        <v>111</v>
      </c>
      <c r="H898" s="59" t="s">
        <v>186</v>
      </c>
      <c r="I898" s="60" t="s">
        <v>29</v>
      </c>
      <c r="J898" s="60" t="s">
        <v>2813</v>
      </c>
      <c r="K898" s="11"/>
      <c r="L898" s="61">
        <v>44021</v>
      </c>
      <c r="M898" s="62">
        <v>1191.5142000000901</v>
      </c>
      <c r="N898" s="63">
        <v>1191.5142000000901</v>
      </c>
      <c r="O898" s="63">
        <v>1320.0713999997799</v>
      </c>
      <c r="P898" s="64">
        <f t="shared" si="13"/>
        <v>0.90261344954544787</v>
      </c>
      <c r="Q898" s="61">
        <v>43881</v>
      </c>
      <c r="R898" s="65">
        <v>8489183.5559999999</v>
      </c>
      <c r="S898" s="65">
        <v>8621307.5111406296</v>
      </c>
      <c r="T898" s="11"/>
      <c r="U898" s="66">
        <v>-6.1198597650218298E-3</v>
      </c>
      <c r="V898" s="67">
        <v>3.0502247774165898</v>
      </c>
      <c r="W898" s="66">
        <v>1.6165668423127499E-2</v>
      </c>
      <c r="X898" s="67">
        <v>3.89494539094812</v>
      </c>
      <c r="Y898" s="66">
        <v>-6.2898686044718502E-2</v>
      </c>
      <c r="Z898" s="67">
        <v>11.394069007757899</v>
      </c>
      <c r="AA898" s="66">
        <v>3.6432044096727602E-2</v>
      </c>
      <c r="AB898" s="67">
        <v>23.8683925609803</v>
      </c>
      <c r="AC898" s="66">
        <v>7.5614092498653904E-2</v>
      </c>
      <c r="AD898" s="67">
        <v>31.847374510107301</v>
      </c>
      <c r="AE898" s="66">
        <v>0.117063692216179</v>
      </c>
      <c r="AF898" s="68">
        <v>28.654056833329399</v>
      </c>
      <c r="AG898" s="66">
        <v>-1.1043150706427699E-2</v>
      </c>
      <c r="AH898" s="67">
        <v>-2.9458208065079798</v>
      </c>
      <c r="AI898" s="66">
        <v>-4.4495888775636601E-2</v>
      </c>
      <c r="AJ898" s="67">
        <v>9.2411536034051096</v>
      </c>
      <c r="AK898" s="66">
        <v>0.19151419999980099</v>
      </c>
      <c r="AL898" s="66">
        <v>1.2598313913258601E-2</v>
      </c>
      <c r="AM898" s="67">
        <v>-30.788413228787199</v>
      </c>
      <c r="AN898" s="11"/>
      <c r="AO898" s="69">
        <v>2.6441378529853E-2</v>
      </c>
      <c r="AP898" s="69">
        <v>-5.3166223165171701E-2</v>
      </c>
      <c r="AQ898" s="69">
        <v>6.9633522327421801E-2</v>
      </c>
      <c r="AR898" s="69">
        <v>-9.9350220340129497E-2</v>
      </c>
      <c r="AS898" s="70">
        <v>7</v>
      </c>
      <c r="AT898" s="70">
        <v>5</v>
      </c>
      <c r="AU898" s="70">
        <v>7</v>
      </c>
      <c r="AV898" s="71">
        <v>5</v>
      </c>
      <c r="AW898" s="11"/>
      <c r="AX898" s="72">
        <v>0.14711156637174999</v>
      </c>
      <c r="AY898" s="73">
        <v>0.194037237418797</v>
      </c>
      <c r="AZ898" s="73">
        <v>0.79812130802292802</v>
      </c>
      <c r="BA898" s="73">
        <v>0.25456707913781401</v>
      </c>
      <c r="BB898" s="64">
        <v>1.50916152380159E-2</v>
      </c>
      <c r="BC898" s="74">
        <v>-21.949146084079999</v>
      </c>
      <c r="BD898" s="61">
        <v>43881</v>
      </c>
      <c r="BE898" s="61">
        <v>43913</v>
      </c>
      <c r="BF898" s="70"/>
      <c r="BG898" s="61"/>
      <c r="BH898" s="11"/>
    </row>
    <row r="899" spans="1:60" x14ac:dyDescent="0.3">
      <c r="A899" s="11"/>
      <c r="B899" s="56" t="s">
        <v>2931</v>
      </c>
      <c r="C899" s="56" t="s">
        <v>2815</v>
      </c>
      <c r="D899" s="56" t="s">
        <v>2794</v>
      </c>
      <c r="E899" s="57" t="s">
        <v>41</v>
      </c>
      <c r="F899" s="57" t="s">
        <v>168</v>
      </c>
      <c r="G899" s="58" t="s">
        <v>111</v>
      </c>
      <c r="H899" s="59" t="s">
        <v>186</v>
      </c>
      <c r="I899" s="60" t="s">
        <v>29</v>
      </c>
      <c r="J899" s="60" t="s">
        <v>2816</v>
      </c>
      <c r="K899" s="11"/>
      <c r="L899" s="61">
        <v>44021</v>
      </c>
      <c r="M899" s="62">
        <v>1762.9978000000101</v>
      </c>
      <c r="N899" s="63">
        <v>1762.9978000000101</v>
      </c>
      <c r="O899" s="63">
        <v>1944.2687999997299</v>
      </c>
      <c r="P899" s="64">
        <f t="shared" si="13"/>
        <v>0.90676649236991047</v>
      </c>
      <c r="Q899" s="61">
        <v>43881</v>
      </c>
      <c r="R899" s="65">
        <v>4409920.2960000001</v>
      </c>
      <c r="S899" s="65">
        <v>4829174.9060624996</v>
      </c>
      <c r="T899" s="11"/>
      <c r="U899" s="66">
        <v>-6.0872860531162596E-3</v>
      </c>
      <c r="V899" s="67">
        <v>3.0534821486071499</v>
      </c>
      <c r="W899" s="66">
        <v>1.7165775669127501E-2</v>
      </c>
      <c r="X899" s="67">
        <v>3.9949561155481201</v>
      </c>
      <c r="Y899" s="66">
        <v>-5.7289391877930002E-2</v>
      </c>
      <c r="Z899" s="67">
        <v>11.9549984244368</v>
      </c>
      <c r="AA899" s="66">
        <v>4.8962014199787497E-2</v>
      </c>
      <c r="AB899" s="67">
        <v>25.121389571286301</v>
      </c>
      <c r="AC899" s="66">
        <v>0.101760969941097</v>
      </c>
      <c r="AD899" s="67">
        <v>34.4620622543734</v>
      </c>
      <c r="AE899" s="66">
        <v>0.15810954245360301</v>
      </c>
      <c r="AF899" s="68">
        <v>32.758641857071801</v>
      </c>
      <c r="AG899" s="66">
        <v>-1.0751234093731901E-2</v>
      </c>
      <c r="AH899" s="67">
        <v>-2.9166291452383999</v>
      </c>
      <c r="AI899" s="66">
        <v>-3.8492734311148503E-2</v>
      </c>
      <c r="AJ899" s="67">
        <v>9.8414690498466406</v>
      </c>
      <c r="AK899" s="66">
        <v>0.76299780000001205</v>
      </c>
      <c r="AL899" s="66">
        <v>4.1344432034747997E-2</v>
      </c>
      <c r="AM899" s="67">
        <v>26.359946771233801</v>
      </c>
      <c r="AN899" s="11"/>
      <c r="AO899" s="69">
        <v>2.65424634908413E-2</v>
      </c>
      <c r="AP899" s="69">
        <v>-5.3135214039721199E-2</v>
      </c>
      <c r="AQ899" s="69">
        <v>7.0689328789740102E-2</v>
      </c>
      <c r="AR899" s="69">
        <v>-9.8434398331883097E-2</v>
      </c>
      <c r="AS899" s="70">
        <v>7</v>
      </c>
      <c r="AT899" s="70">
        <v>5</v>
      </c>
      <c r="AU899" s="70">
        <v>7</v>
      </c>
      <c r="AV899" s="71">
        <v>5</v>
      </c>
      <c r="AW899" s="11"/>
      <c r="AX899" s="72">
        <v>0.14710665541526399</v>
      </c>
      <c r="AY899" s="73">
        <v>0.27396548901197099</v>
      </c>
      <c r="AZ899" s="73">
        <v>0.84605390357683097</v>
      </c>
      <c r="BA899" s="73">
        <v>0.360384585649626</v>
      </c>
      <c r="BB899" s="64">
        <v>1.50919640211396E-2</v>
      </c>
      <c r="BC899" s="74">
        <v>-21.867218154133301</v>
      </c>
      <c r="BD899" s="61">
        <v>43881</v>
      </c>
      <c r="BE899" s="61">
        <v>43913</v>
      </c>
      <c r="BF899" s="70"/>
      <c r="BG899" s="61"/>
      <c r="BH899" s="11"/>
    </row>
    <row r="900" spans="1:60" x14ac:dyDescent="0.3">
      <c r="A900" s="11"/>
      <c r="B900" s="56" t="s">
        <v>2938</v>
      </c>
      <c r="C900" s="56" t="s">
        <v>2818</v>
      </c>
      <c r="D900" s="56" t="s">
        <v>2794</v>
      </c>
      <c r="E900" s="57" t="s">
        <v>0</v>
      </c>
      <c r="F900" s="57" t="s">
        <v>168</v>
      </c>
      <c r="G900" s="58" t="s">
        <v>111</v>
      </c>
      <c r="H900" s="59" t="s">
        <v>186</v>
      </c>
      <c r="I900" s="60" t="s">
        <v>29</v>
      </c>
      <c r="J900" s="60" t="s">
        <v>2819</v>
      </c>
      <c r="K900" s="11"/>
      <c r="L900" s="61">
        <v>44021</v>
      </c>
      <c r="M900" s="62">
        <v>1365.60920000076</v>
      </c>
      <c r="N900" s="63">
        <v>1365.60920000076</v>
      </c>
      <c r="O900" s="63">
        <v>1499.69659999944</v>
      </c>
      <c r="P900" s="64">
        <f t="shared" si="13"/>
        <v>0.91059031540197521</v>
      </c>
      <c r="Q900" s="61">
        <v>43881</v>
      </c>
      <c r="R900" s="65">
        <v>5448.5559999999996</v>
      </c>
      <c r="S900" s="65">
        <v>5372.42115648651</v>
      </c>
      <c r="T900" s="11"/>
      <c r="U900" s="66">
        <v>-6.0575059105758599E-3</v>
      </c>
      <c r="V900" s="67">
        <v>3.0564601628611898</v>
      </c>
      <c r="W900" s="66">
        <v>1.8083838371239801E-2</v>
      </c>
      <c r="X900" s="67">
        <v>4.0867623857630004</v>
      </c>
      <c r="Y900" s="66">
        <v>-5.2119012681068902E-2</v>
      </c>
      <c r="Z900" s="67">
        <v>12.472036344115599</v>
      </c>
      <c r="AA900" s="66">
        <v>6.0578621889362701E-2</v>
      </c>
      <c r="AB900" s="67">
        <v>26.283050340222001</v>
      </c>
      <c r="AC900" s="66">
        <v>0.115170371424028</v>
      </c>
      <c r="AD900" s="67">
        <v>35.803002402652098</v>
      </c>
      <c r="AE900" s="66">
        <v>0.18524244232859899</v>
      </c>
      <c r="AF900" s="68">
        <v>35.471931844600498</v>
      </c>
      <c r="AG900" s="66">
        <v>-1.04833281029642E-2</v>
      </c>
      <c r="AH900" s="67">
        <v>-2.8898385461616298</v>
      </c>
      <c r="AI900" s="66">
        <v>-3.2957473854367002E-2</v>
      </c>
      <c r="AJ900" s="67">
        <v>10.394995095528399</v>
      </c>
      <c r="AK900" s="66">
        <v>0.36560920000018099</v>
      </c>
      <c r="AL900" s="66">
        <v>6.1532459614681997E-2</v>
      </c>
      <c r="AM900" s="67">
        <v>32.109527677879697</v>
      </c>
      <c r="AN900" s="11"/>
      <c r="AO900" s="69">
        <v>2.66354191408027E-2</v>
      </c>
      <c r="AP900" s="69">
        <v>-5.3106755161061302E-2</v>
      </c>
      <c r="AQ900" s="69">
        <v>7.1657489768767804E-2</v>
      </c>
      <c r="AR900" s="69">
        <v>-9.75936028444266E-2</v>
      </c>
      <c r="AS900" s="70">
        <v>7</v>
      </c>
      <c r="AT900" s="70">
        <v>5</v>
      </c>
      <c r="AU900" s="70">
        <v>7</v>
      </c>
      <c r="AV900" s="71">
        <v>5</v>
      </c>
      <c r="AW900" s="11"/>
      <c r="AX900" s="72">
        <v>0.14710327040622401</v>
      </c>
      <c r="AY900" s="73">
        <v>0.34804304333147201</v>
      </c>
      <c r="AZ900" s="73">
        <v>0.890463808681488</v>
      </c>
      <c r="BA900" s="73">
        <v>0.458944828720178</v>
      </c>
      <c r="BB900" s="64">
        <v>1.5092400332869099E-2</v>
      </c>
      <c r="BC900" s="74">
        <v>-21.7919477845717</v>
      </c>
      <c r="BD900" s="61">
        <v>43881</v>
      </c>
      <c r="BE900" s="61">
        <v>43913</v>
      </c>
      <c r="BF900" s="70"/>
      <c r="BG900" s="61"/>
      <c r="BH900" s="11"/>
    </row>
    <row r="901" spans="1:60" x14ac:dyDescent="0.3">
      <c r="A901" s="11"/>
      <c r="B901" s="56" t="s">
        <v>2940</v>
      </c>
      <c r="C901" s="56" t="s">
        <v>2821</v>
      </c>
      <c r="D901" s="56" t="s">
        <v>2794</v>
      </c>
      <c r="E901" s="57" t="s">
        <v>447</v>
      </c>
      <c r="F901" s="57" t="s">
        <v>168</v>
      </c>
      <c r="G901" s="58" t="s">
        <v>111</v>
      </c>
      <c r="H901" s="59" t="s">
        <v>186</v>
      </c>
      <c r="I901" s="60" t="s">
        <v>29</v>
      </c>
      <c r="J901" s="60" t="s">
        <v>2822</v>
      </c>
      <c r="K901" s="11"/>
      <c r="L901" s="61">
        <v>44021</v>
      </c>
      <c r="M901" s="62">
        <v>1102.0470000002499</v>
      </c>
      <c r="N901" s="63">
        <v>1102.0470000002499</v>
      </c>
      <c r="O901" s="63">
        <v>1215.3585000000901</v>
      </c>
      <c r="P901" s="64">
        <f t="shared" si="13"/>
        <v>0.90676701565848117</v>
      </c>
      <c r="Q901" s="61">
        <v>43881</v>
      </c>
      <c r="R901" s="65">
        <v>513262.36599999998</v>
      </c>
      <c r="S901" s="65">
        <v>831015.01744238299</v>
      </c>
      <c r="T901" s="11"/>
      <c r="U901" s="66">
        <v>-6.08723061395722E-3</v>
      </c>
      <c r="V901" s="67">
        <v>3.0534876925230501</v>
      </c>
      <c r="W901" s="66">
        <v>1.71658335093525E-2</v>
      </c>
      <c r="X901" s="67">
        <v>3.99496189957063</v>
      </c>
      <c r="Y901" s="66">
        <v>-5.7289060314360499E-2</v>
      </c>
      <c r="Z901" s="67">
        <v>11.9550315807865</v>
      </c>
      <c r="AA901" s="66">
        <v>4.89619717045571E-2</v>
      </c>
      <c r="AB901" s="67">
        <v>25.121385321748701</v>
      </c>
      <c r="AC901" s="66">
        <v>0.101760762554477</v>
      </c>
      <c r="AD901" s="67">
        <v>34.462041515682401</v>
      </c>
      <c r="AE901" s="66"/>
      <c r="AF901" s="68"/>
      <c r="AG901" s="66">
        <v>-1.07512036765911E-2</v>
      </c>
      <c r="AH901" s="67">
        <v>-2.9166261035243202</v>
      </c>
      <c r="AI901" s="66">
        <v>-3.8492427403070899E-2</v>
      </c>
      <c r="AJ901" s="67">
        <v>9.8414997406507592</v>
      </c>
      <c r="AK901" s="66">
        <v>0.102047000000312</v>
      </c>
      <c r="AL901" s="66">
        <v>3.6285732290707501E-2</v>
      </c>
      <c r="AM901" s="67">
        <v>32.648666108376297</v>
      </c>
      <c r="AN901" s="11"/>
      <c r="AO901" s="69">
        <v>2.6542437357420599E-2</v>
      </c>
      <c r="AP901" s="69">
        <v>-5.3135215865040698E-2</v>
      </c>
      <c r="AQ901" s="69">
        <v>7.0688987270841594E-2</v>
      </c>
      <c r="AR901" s="69">
        <v>-9.84341787507583E-2</v>
      </c>
      <c r="AS901" s="70">
        <v>7</v>
      </c>
      <c r="AT901" s="70">
        <v>5</v>
      </c>
      <c r="AU901" s="70">
        <v>7</v>
      </c>
      <c r="AV901" s="71">
        <v>5</v>
      </c>
      <c r="AW901" s="11"/>
      <c r="AX901" s="72">
        <v>0.14710660538126799</v>
      </c>
      <c r="AY901" s="73">
        <v>0.27396611974381802</v>
      </c>
      <c r="AZ901" s="73">
        <v>0.84605405006277601</v>
      </c>
      <c r="BA901" s="73">
        <v>0.360385504108308</v>
      </c>
      <c r="BB901" s="64">
        <v>1.5091959083420099E-2</v>
      </c>
      <c r="BC901" s="74">
        <v>-21.8671939185006</v>
      </c>
      <c r="BD901" s="61">
        <v>43881</v>
      </c>
      <c r="BE901" s="61">
        <v>43913</v>
      </c>
      <c r="BF901" s="70"/>
      <c r="BG901" s="61"/>
      <c r="BH901" s="11"/>
    </row>
    <row r="902" spans="1:60" x14ac:dyDescent="0.3">
      <c r="A902" s="11"/>
      <c r="B902" s="56" t="s">
        <v>2943</v>
      </c>
      <c r="C902" s="56" t="s">
        <v>2824</v>
      </c>
      <c r="D902" s="56" t="s">
        <v>2794</v>
      </c>
      <c r="E902" s="57" t="s">
        <v>2294</v>
      </c>
      <c r="F902" s="57" t="s">
        <v>168</v>
      </c>
      <c r="G902" s="58" t="s">
        <v>111</v>
      </c>
      <c r="H902" s="59" t="s">
        <v>186</v>
      </c>
      <c r="I902" s="60" t="s">
        <v>29</v>
      </c>
      <c r="J902" s="60" t="s">
        <v>2825</v>
      </c>
      <c r="K902" s="11"/>
      <c r="L902" s="61">
        <v>44021</v>
      </c>
      <c r="M902" s="62">
        <v>1841.17270000093</v>
      </c>
      <c r="N902" s="63">
        <v>1841.17270000093</v>
      </c>
      <c r="O902" s="63">
        <v>2028.54020000063</v>
      </c>
      <c r="P902" s="64">
        <f t="shared" si="13"/>
        <v>0.90763431752565626</v>
      </c>
      <c r="Q902" s="61">
        <v>43881</v>
      </c>
      <c r="R902" s="65">
        <v>15118512.1</v>
      </c>
      <c r="S902" s="65">
        <v>14426619.454593699</v>
      </c>
      <c r="T902" s="11"/>
      <c r="U902" s="66">
        <v>-6.0804786598964702E-3</v>
      </c>
      <c r="V902" s="67">
        <v>3.0541628879291198</v>
      </c>
      <c r="W902" s="66">
        <v>1.7374249197018798E-2</v>
      </c>
      <c r="X902" s="67">
        <v>4.0158034683408896</v>
      </c>
      <c r="Y902" s="66">
        <v>-5.61163842357928E-2</v>
      </c>
      <c r="Z902" s="67">
        <v>12.0722991886432</v>
      </c>
      <c r="AA902" s="66">
        <v>5.1591938581623302E-2</v>
      </c>
      <c r="AB902" s="67">
        <v>25.384382009448</v>
      </c>
      <c r="AC902" s="66">
        <v>0.10728754191775799</v>
      </c>
      <c r="AD902" s="67">
        <v>35.014719452010503</v>
      </c>
      <c r="AE902" s="66">
        <v>0.166848279082915</v>
      </c>
      <c r="AF902" s="68">
        <v>33.632515520032001</v>
      </c>
      <c r="AG902" s="66">
        <v>-1.06903658870579E-2</v>
      </c>
      <c r="AH902" s="67">
        <v>-2.9105423245709998</v>
      </c>
      <c r="AI902" s="66">
        <v>-3.7237126593936402E-2</v>
      </c>
      <c r="AJ902" s="67">
        <v>9.9670298215642106</v>
      </c>
      <c r="AK902" s="66">
        <v>0.84117270000046096</v>
      </c>
      <c r="AL902" s="66">
        <v>4.4577560216566801E-2</v>
      </c>
      <c r="AM902" s="67">
        <v>34.1774367712787</v>
      </c>
      <c r="AN902" s="11"/>
      <c r="AO902" s="69">
        <v>2.6563514020381301E-2</v>
      </c>
      <c r="AP902" s="69">
        <v>-5.3128705753843E-2</v>
      </c>
      <c r="AQ902" s="69">
        <v>7.0909099096752498E-2</v>
      </c>
      <c r="AR902" s="69">
        <v>-9.8243225777841905E-2</v>
      </c>
      <c r="AS902" s="70">
        <v>7</v>
      </c>
      <c r="AT902" s="70">
        <v>5</v>
      </c>
      <c r="AU902" s="70">
        <v>7</v>
      </c>
      <c r="AV902" s="71">
        <v>5</v>
      </c>
      <c r="AW902" s="11"/>
      <c r="AX902" s="72">
        <v>0.147105701394321</v>
      </c>
      <c r="AY902" s="73">
        <v>0.29073942087097698</v>
      </c>
      <c r="AZ902" s="73">
        <v>0.85611102153325203</v>
      </c>
      <c r="BA902" s="73">
        <v>0.38266141200256198</v>
      </c>
      <c r="BB902" s="64">
        <v>1.50920443584255E-2</v>
      </c>
      <c r="BC902" s="74">
        <v>-21.850116650428401</v>
      </c>
      <c r="BD902" s="61">
        <v>43881</v>
      </c>
      <c r="BE902" s="61">
        <v>43913</v>
      </c>
      <c r="BF902" s="70"/>
      <c r="BG902" s="61"/>
      <c r="BH902" s="11"/>
    </row>
    <row r="903" spans="1:60" x14ac:dyDescent="0.3">
      <c r="A903" s="11"/>
      <c r="B903" s="56" t="s">
        <v>2946</v>
      </c>
      <c r="C903" s="56" t="s">
        <v>2827</v>
      </c>
      <c r="D903" s="56" t="s">
        <v>2794</v>
      </c>
      <c r="E903" s="57" t="s">
        <v>173</v>
      </c>
      <c r="F903" s="57" t="s">
        <v>168</v>
      </c>
      <c r="G903" s="58" t="s">
        <v>111</v>
      </c>
      <c r="H903" s="59" t="s">
        <v>186</v>
      </c>
      <c r="I903" s="60" t="s">
        <v>29</v>
      </c>
      <c r="J903" s="60" t="s">
        <v>2828</v>
      </c>
      <c r="K903" s="11"/>
      <c r="L903" s="61">
        <v>44021</v>
      </c>
      <c r="M903" s="62">
        <v>1169.8473000004899</v>
      </c>
      <c r="N903" s="63">
        <v>1169.8473000004899</v>
      </c>
      <c r="O903" s="63">
        <v>1282.5043000001499</v>
      </c>
      <c r="P903" s="64">
        <f t="shared" ref="P903:P966" si="14">IFERROR(N903/O903,"")</f>
        <v>0.91215857911770992</v>
      </c>
      <c r="Q903" s="61">
        <v>43881</v>
      </c>
      <c r="R903" s="65">
        <v>5357879.4570000004</v>
      </c>
      <c r="S903" s="65">
        <v>5173048.0709531298</v>
      </c>
      <c r="T903" s="11"/>
      <c r="U903" s="66">
        <v>-6.0451389181253E-3</v>
      </c>
      <c r="V903" s="67">
        <v>3.0576968621062401</v>
      </c>
      <c r="W903" s="66">
        <v>1.8458886239386602E-2</v>
      </c>
      <c r="X903" s="67">
        <v>4.1242671725776701</v>
      </c>
      <c r="Y903" s="66">
        <v>-4.9995285900004099E-2</v>
      </c>
      <c r="Z903" s="67">
        <v>12.684409022229399</v>
      </c>
      <c r="AA903" s="66">
        <v>6.5369496513085296E-2</v>
      </c>
      <c r="AB903" s="67">
        <v>26.762137802608802</v>
      </c>
      <c r="AC903" s="66">
        <v>0.13647471985139401</v>
      </c>
      <c r="AD903" s="67">
        <v>37.933437245374101</v>
      </c>
      <c r="AE903" s="66"/>
      <c r="AF903" s="68"/>
      <c r="AG903" s="66">
        <v>-1.0374155313911599E-2</v>
      </c>
      <c r="AH903" s="67">
        <v>-2.87892126725637</v>
      </c>
      <c r="AI903" s="66">
        <v>-3.0683854802191501E-2</v>
      </c>
      <c r="AJ903" s="67">
        <v>10.6223570007423</v>
      </c>
      <c r="AK903" s="66">
        <v>0.16984729999967399</v>
      </c>
      <c r="AL903" s="66">
        <v>5.70928508659563E-2</v>
      </c>
      <c r="AM903" s="67">
        <v>43.449204747448697</v>
      </c>
      <c r="AN903" s="11"/>
      <c r="AO903" s="69">
        <v>2.66728922651964E-2</v>
      </c>
      <c r="AP903" s="69">
        <v>-5.3095099921847598E-2</v>
      </c>
      <c r="AQ903" s="69">
        <v>7.2053976071401807E-2</v>
      </c>
      <c r="AR903" s="69">
        <v>-9.7249898671143503E-2</v>
      </c>
      <c r="AS903" s="70">
        <v>7</v>
      </c>
      <c r="AT903" s="70">
        <v>5</v>
      </c>
      <c r="AU903" s="70">
        <v>7</v>
      </c>
      <c r="AV903" s="71">
        <v>5</v>
      </c>
      <c r="AW903" s="11"/>
      <c r="AX903" s="72">
        <v>0.147101952757657</v>
      </c>
      <c r="AY903" s="73">
        <v>0.37857907989700801</v>
      </c>
      <c r="AZ903" s="73">
        <v>0.90877013375666105</v>
      </c>
      <c r="BA903" s="73">
        <v>0.49970824540787401</v>
      </c>
      <c r="BB903" s="64">
        <v>1.50925858728078E-2</v>
      </c>
      <c r="BC903" s="74">
        <v>-21.7612525743316</v>
      </c>
      <c r="BD903" s="61">
        <v>43881</v>
      </c>
      <c r="BE903" s="61">
        <v>43913</v>
      </c>
      <c r="BF903" s="70"/>
      <c r="BG903" s="61"/>
      <c r="BH903" s="11"/>
    </row>
    <row r="904" spans="1:60" x14ac:dyDescent="0.3">
      <c r="A904" s="11"/>
      <c r="B904" s="56" t="s">
        <v>2950</v>
      </c>
      <c r="C904" s="56" t="s">
        <v>2830</v>
      </c>
      <c r="D904" s="56" t="s">
        <v>2794</v>
      </c>
      <c r="E904" s="57" t="s">
        <v>2831</v>
      </c>
      <c r="F904" s="57" t="s">
        <v>168</v>
      </c>
      <c r="G904" s="58" t="s">
        <v>111</v>
      </c>
      <c r="H904" s="59" t="s">
        <v>186</v>
      </c>
      <c r="I904" s="60" t="s">
        <v>29</v>
      </c>
      <c r="J904" s="60" t="s">
        <v>2832</v>
      </c>
      <c r="K904" s="11"/>
      <c r="L904" s="61">
        <v>44021</v>
      </c>
      <c r="M904" s="62">
        <v>1173.1865999996701</v>
      </c>
      <c r="N904" s="63">
        <v>1173.1865999996701</v>
      </c>
      <c r="O904" s="63">
        <v>1283.4616000000401</v>
      </c>
      <c r="P904" s="64">
        <f t="shared" si="14"/>
        <v>0.91408001610615652</v>
      </c>
      <c r="Q904" s="61">
        <v>43881</v>
      </c>
      <c r="R904" s="65">
        <v>3497390.088</v>
      </c>
      <c r="S904" s="65">
        <v>2931037.4056914099</v>
      </c>
      <c r="T904" s="11"/>
      <c r="U904" s="66">
        <v>-6.0302255997157798E-3</v>
      </c>
      <c r="V904" s="67">
        <v>3.0591881939471901</v>
      </c>
      <c r="W904" s="66">
        <v>1.8918294534159899E-2</v>
      </c>
      <c r="X904" s="67">
        <v>4.1702080020550101</v>
      </c>
      <c r="Y904" s="66">
        <v>-4.7393293350978603E-2</v>
      </c>
      <c r="Z904" s="67">
        <v>12.9446082771319</v>
      </c>
      <c r="AA904" s="66">
        <v>7.1252725301747005E-2</v>
      </c>
      <c r="AB904" s="67">
        <v>27.3504606814822</v>
      </c>
      <c r="AC904" s="66">
        <v>0.14905225123046001</v>
      </c>
      <c r="AD904" s="67">
        <v>39.191190383280599</v>
      </c>
      <c r="AE904" s="66"/>
      <c r="AF904" s="68"/>
      <c r="AG904" s="66">
        <v>-1.02402329284814E-2</v>
      </c>
      <c r="AH904" s="67">
        <v>-2.8655290287133499</v>
      </c>
      <c r="AI904" s="66">
        <v>-2.7897473665689201E-2</v>
      </c>
      <c r="AJ904" s="67">
        <v>10.900995114396199</v>
      </c>
      <c r="AK904" s="66">
        <v>0.173186599999026</v>
      </c>
      <c r="AL904" s="66">
        <v>7.2639648822587305E-2</v>
      </c>
      <c r="AM904" s="67">
        <v>46.460509786382303</v>
      </c>
      <c r="AN904" s="11"/>
      <c r="AO904" s="69">
        <v>2.6719121369751499E-2</v>
      </c>
      <c r="AP904" s="69">
        <v>-5.3080857543172898E-2</v>
      </c>
      <c r="AQ904" s="69">
        <v>7.2538523112598299E-2</v>
      </c>
      <c r="AR904" s="69">
        <v>-9.6829092635744005E-2</v>
      </c>
      <c r="AS904" s="70">
        <v>7</v>
      </c>
      <c r="AT904" s="70">
        <v>5</v>
      </c>
      <c r="AU904" s="70">
        <v>7</v>
      </c>
      <c r="AV904" s="71">
        <v>5</v>
      </c>
      <c r="AW904" s="11"/>
      <c r="AX904" s="72">
        <v>0.147100752319966</v>
      </c>
      <c r="AY904" s="73">
        <v>0.41607603586180603</v>
      </c>
      <c r="AZ904" s="73">
        <v>0.93124542500390795</v>
      </c>
      <c r="BA904" s="73">
        <v>0.54987130480003499</v>
      </c>
      <c r="BB904" s="64">
        <v>1.50928550894423E-2</v>
      </c>
      <c r="BC904" s="74">
        <v>-21.723610585613599</v>
      </c>
      <c r="BD904" s="61">
        <v>43881</v>
      </c>
      <c r="BE904" s="61">
        <v>43913</v>
      </c>
      <c r="BF904" s="70"/>
      <c r="BG904" s="61"/>
      <c r="BH904" s="11"/>
    </row>
    <row r="905" spans="1:60" x14ac:dyDescent="0.3">
      <c r="A905" s="11"/>
      <c r="B905" s="56" t="s">
        <v>2953</v>
      </c>
      <c r="C905" s="56" t="s">
        <v>2834</v>
      </c>
      <c r="D905" s="56" t="s">
        <v>2835</v>
      </c>
      <c r="E905" s="57" t="s">
        <v>34</v>
      </c>
      <c r="F905" s="57" t="s">
        <v>110</v>
      </c>
      <c r="G905" s="58" t="s">
        <v>111</v>
      </c>
      <c r="H905" s="59" t="s">
        <v>1</v>
      </c>
      <c r="I905" s="60" t="s">
        <v>400</v>
      </c>
      <c r="J905" s="60" t="s">
        <v>1</v>
      </c>
      <c r="K905" s="11"/>
      <c r="L905" s="61">
        <v>44021</v>
      </c>
      <c r="M905" s="62">
        <v>7523.2708920016903</v>
      </c>
      <c r="N905" s="63">
        <v>7523.2708920016903</v>
      </c>
      <c r="O905" s="63"/>
      <c r="P905" s="64" t="str">
        <f t="shared" si="14"/>
        <v/>
      </c>
      <c r="Q905" s="61"/>
      <c r="R905" s="65">
        <v>11900824.789828099</v>
      </c>
      <c r="S905" s="65"/>
      <c r="T905" s="11"/>
      <c r="U905" s="66">
        <v>-9.1400578921820904E-3</v>
      </c>
      <c r="V905" s="67">
        <v>2.7482049647005602</v>
      </c>
      <c r="W905" s="66">
        <v>4.1199259456334403E-2</v>
      </c>
      <c r="X905" s="67">
        <v>6.3983044942724501</v>
      </c>
      <c r="Y905" s="66">
        <v>-5.1301381749945002E-2</v>
      </c>
      <c r="Z905" s="67">
        <v>12.553799437227999</v>
      </c>
      <c r="AA905" s="66"/>
      <c r="AB905" s="67"/>
      <c r="AC905" s="66"/>
      <c r="AD905" s="67"/>
      <c r="AE905" s="66"/>
      <c r="AF905" s="68"/>
      <c r="AG905" s="66">
        <v>-1.0327863365091601E-2</v>
      </c>
      <c r="AH905" s="67">
        <v>-2.8742920723743701</v>
      </c>
      <c r="AI905" s="66">
        <v>-1.49266174403238E-2</v>
      </c>
      <c r="AJ905" s="67">
        <v>12.198080736925499</v>
      </c>
      <c r="AK905" s="66">
        <v>2.1267734367938801E-2</v>
      </c>
      <c r="AL905" s="66">
        <v>3.0415369063120999E-2</v>
      </c>
      <c r="AM905" s="67">
        <v>16.879870166390901</v>
      </c>
      <c r="AN905" s="11"/>
      <c r="AO905" s="69">
        <v>3.5201156397306498E-2</v>
      </c>
      <c r="AP905" s="69">
        <v>-3.8432706516687197E-2</v>
      </c>
      <c r="AQ905" s="69">
        <v>6.8196383608665201E-2</v>
      </c>
      <c r="AR905" s="69">
        <v>-0.1198500880746</v>
      </c>
      <c r="AS905" s="70"/>
      <c r="AT905" s="70"/>
      <c r="AU905" s="70"/>
      <c r="AV905" s="71"/>
      <c r="AW905" s="11"/>
      <c r="AX905" s="72"/>
      <c r="AY905" s="73"/>
      <c r="AZ905" s="73"/>
      <c r="BA905" s="73"/>
      <c r="BB905" s="64"/>
      <c r="BC905" s="74">
        <v>-20.343442751822302</v>
      </c>
      <c r="BD905" s="61">
        <v>43882</v>
      </c>
      <c r="BE905" s="61">
        <v>43913</v>
      </c>
      <c r="BF905" s="70"/>
      <c r="BG905" s="61"/>
      <c r="BH905" s="11"/>
    </row>
    <row r="906" spans="1:60" x14ac:dyDescent="0.3">
      <c r="A906" s="11"/>
      <c r="B906" s="56" t="s">
        <v>2956</v>
      </c>
      <c r="C906" s="56" t="s">
        <v>2837</v>
      </c>
      <c r="D906" s="56" t="s">
        <v>2835</v>
      </c>
      <c r="E906" s="57" t="s">
        <v>73</v>
      </c>
      <c r="F906" s="57" t="s">
        <v>110</v>
      </c>
      <c r="G906" s="58" t="s">
        <v>111</v>
      </c>
      <c r="H906" s="59" t="s">
        <v>1</v>
      </c>
      <c r="I906" s="60" t="s">
        <v>400</v>
      </c>
      <c r="J906" s="60" t="s">
        <v>1</v>
      </c>
      <c r="K906" s="11"/>
      <c r="L906" s="61">
        <v>44021</v>
      </c>
      <c r="M906" s="62">
        <v>7570.2844559997302</v>
      </c>
      <c r="N906" s="63">
        <v>7570.2844559997302</v>
      </c>
      <c r="O906" s="63"/>
      <c r="P906" s="64" t="str">
        <f t="shared" si="14"/>
        <v/>
      </c>
      <c r="Q906" s="61"/>
      <c r="R906" s="65">
        <v>727334.60782128898</v>
      </c>
      <c r="S906" s="65"/>
      <c r="T906" s="11"/>
      <c r="U906" s="66">
        <v>-9.1229400404699793E-3</v>
      </c>
      <c r="V906" s="67">
        <v>2.7499167498717698</v>
      </c>
      <c r="W906" s="66">
        <v>4.1716947882378001E-2</v>
      </c>
      <c r="X906" s="67">
        <v>6.4500733368768097</v>
      </c>
      <c r="Y906" s="66">
        <v>-4.8455323010784902E-2</v>
      </c>
      <c r="Z906" s="67">
        <v>12.8384053111513</v>
      </c>
      <c r="AA906" s="66"/>
      <c r="AB906" s="67"/>
      <c r="AC906" s="66"/>
      <c r="AD906" s="67"/>
      <c r="AE906" s="66"/>
      <c r="AF906" s="68"/>
      <c r="AG906" s="66">
        <v>-1.0181002855461E-2</v>
      </c>
      <c r="AH906" s="67">
        <v>-2.8596060214113099</v>
      </c>
      <c r="AI906" s="66">
        <v>-1.18249550432665E-2</v>
      </c>
      <c r="AJ906" s="67">
        <v>12.508246976634799</v>
      </c>
      <c r="AK906" s="66">
        <v>1.70641803433682E-2</v>
      </c>
      <c r="AL906" s="66">
        <v>2.4953041351181999E-2</v>
      </c>
      <c r="AM906" s="67">
        <v>14.4422885287058</v>
      </c>
      <c r="AN906" s="11"/>
      <c r="AO906" s="69">
        <v>3.5194360170862603E-2</v>
      </c>
      <c r="AP906" s="69">
        <v>-3.8390172991967099E-2</v>
      </c>
      <c r="AQ906" s="69">
        <v>6.87381932802964E-2</v>
      </c>
      <c r="AR906" s="69">
        <v>-0.119403040735924</v>
      </c>
      <c r="AS906" s="70"/>
      <c r="AT906" s="70"/>
      <c r="AU906" s="70"/>
      <c r="AV906" s="71"/>
      <c r="AW906" s="11"/>
      <c r="AX906" s="72"/>
      <c r="AY906" s="73"/>
      <c r="AZ906" s="73"/>
      <c r="BA906" s="73"/>
      <c r="BB906" s="64"/>
      <c r="BC906" s="74">
        <v>-20.303484606469301</v>
      </c>
      <c r="BD906" s="61">
        <v>43882</v>
      </c>
      <c r="BE906" s="61">
        <v>43913</v>
      </c>
      <c r="BF906" s="70"/>
      <c r="BG906" s="61"/>
      <c r="BH906" s="11"/>
    </row>
    <row r="907" spans="1:60" x14ac:dyDescent="0.3">
      <c r="A907" s="11"/>
      <c r="B907" s="56" t="s">
        <v>2959</v>
      </c>
      <c r="C907" s="56" t="s">
        <v>2839</v>
      </c>
      <c r="D907" s="56" t="s">
        <v>2835</v>
      </c>
      <c r="E907" s="57" t="s">
        <v>2840</v>
      </c>
      <c r="F907" s="57" t="s">
        <v>110</v>
      </c>
      <c r="G907" s="58" t="s">
        <v>111</v>
      </c>
      <c r="H907" s="59" t="s">
        <v>1</v>
      </c>
      <c r="I907" s="60" t="s">
        <v>400</v>
      </c>
      <c r="J907" s="60" t="s">
        <v>1</v>
      </c>
      <c r="K907" s="11"/>
      <c r="L907" s="61">
        <v>44021</v>
      </c>
      <c r="M907" s="62">
        <v>7633.1788560002997</v>
      </c>
      <c r="N907" s="63">
        <v>7633.1788560002997</v>
      </c>
      <c r="O907" s="63"/>
      <c r="P907" s="64" t="str">
        <f t="shared" si="14"/>
        <v/>
      </c>
      <c r="Q907" s="61"/>
      <c r="R907" s="65">
        <v>438472.19332910201</v>
      </c>
      <c r="S907" s="65"/>
      <c r="T907" s="11"/>
      <c r="U907" s="66">
        <v>-9.10726772963244E-3</v>
      </c>
      <c r="V907" s="67">
        <v>2.75148398095553</v>
      </c>
      <c r="W907" s="66">
        <v>4.2142041495026199E-2</v>
      </c>
      <c r="X907" s="67">
        <v>6.4925826981416304</v>
      </c>
      <c r="Y907" s="66">
        <v>-4.6084889492704E-2</v>
      </c>
      <c r="Z907" s="67">
        <v>13.075448662959399</v>
      </c>
      <c r="AA907" s="66"/>
      <c r="AB907" s="67"/>
      <c r="AC907" s="66"/>
      <c r="AD907" s="67"/>
      <c r="AE907" s="66"/>
      <c r="AF907" s="68"/>
      <c r="AG907" s="66">
        <v>-1.00515883295884E-2</v>
      </c>
      <c r="AH907" s="67">
        <v>-2.8466645688240502</v>
      </c>
      <c r="AI907" s="66">
        <v>-9.2486168359755504E-3</v>
      </c>
      <c r="AJ907" s="67">
        <v>12.7658807973639</v>
      </c>
      <c r="AK907" s="66">
        <v>-5.3331616695722901E-2</v>
      </c>
      <c r="AL907" s="66">
        <v>-7.8472986113410997E-2</v>
      </c>
      <c r="AM907" s="67">
        <v>11.7413282941998</v>
      </c>
      <c r="AN907" s="11"/>
      <c r="AO907" s="69">
        <v>2.5178983909427199E-2</v>
      </c>
      <c r="AP907" s="69">
        <v>-3.8343825744050299E-2</v>
      </c>
      <c r="AQ907" s="69">
        <v>6.9189565521810395E-2</v>
      </c>
      <c r="AR907" s="69">
        <v>-0.11902182626276001</v>
      </c>
      <c r="AS907" s="70"/>
      <c r="AT907" s="70"/>
      <c r="AU907" s="70"/>
      <c r="AV907" s="71"/>
      <c r="AW907" s="11"/>
      <c r="AX907" s="72"/>
      <c r="AY907" s="73"/>
      <c r="AZ907" s="73"/>
      <c r="BA907" s="73"/>
      <c r="BB907" s="64"/>
      <c r="BC907" s="74">
        <v>-20.269911006267598</v>
      </c>
      <c r="BD907" s="61">
        <v>43882</v>
      </c>
      <c r="BE907" s="61">
        <v>43913</v>
      </c>
      <c r="BF907" s="70"/>
      <c r="BG907" s="61"/>
      <c r="BH907" s="11"/>
    </row>
    <row r="908" spans="1:60" x14ac:dyDescent="0.3">
      <c r="A908" s="11"/>
      <c r="B908" s="56" t="s">
        <v>2962</v>
      </c>
      <c r="C908" s="56" t="s">
        <v>2842</v>
      </c>
      <c r="D908" s="56" t="s">
        <v>2835</v>
      </c>
      <c r="E908" s="57" t="s">
        <v>52</v>
      </c>
      <c r="F908" s="57" t="s">
        <v>110</v>
      </c>
      <c r="G908" s="58" t="s">
        <v>111</v>
      </c>
      <c r="H908" s="59" t="s">
        <v>1</v>
      </c>
      <c r="I908" s="60" t="s">
        <v>400</v>
      </c>
      <c r="J908" s="60" t="s">
        <v>1</v>
      </c>
      <c r="K908" s="11"/>
      <c r="L908" s="61">
        <v>44021</v>
      </c>
      <c r="M908" s="62">
        <v>7541.2744140028999</v>
      </c>
      <c r="N908" s="63">
        <v>7541.2744140028999</v>
      </c>
      <c r="O908" s="63"/>
      <c r="P908" s="64" t="str">
        <f t="shared" si="14"/>
        <v/>
      </c>
      <c r="Q908" s="61"/>
      <c r="R908" s="65">
        <v>4205593.0451796902</v>
      </c>
      <c r="S908" s="65"/>
      <c r="T908" s="11"/>
      <c r="U908" s="66">
        <v>-9.1207219720672601E-3</v>
      </c>
      <c r="V908" s="67">
        <v>2.75013855671205</v>
      </c>
      <c r="W908" s="66">
        <v>4.15507759516913E-2</v>
      </c>
      <c r="X908" s="67">
        <v>6.4334561438081401</v>
      </c>
      <c r="Y908" s="66">
        <v>-4.9398791371495498E-2</v>
      </c>
      <c r="Z908" s="67">
        <v>12.744058475073</v>
      </c>
      <c r="AA908" s="66"/>
      <c r="AB908" s="67"/>
      <c r="AC908" s="66"/>
      <c r="AD908" s="67"/>
      <c r="AE908" s="66"/>
      <c r="AF908" s="68"/>
      <c r="AG908" s="66">
        <v>-1.0223568569927E-2</v>
      </c>
      <c r="AH908" s="67">
        <v>-2.86386259285791</v>
      </c>
      <c r="AI908" s="66">
        <v>-1.28580266900826E-2</v>
      </c>
      <c r="AJ908" s="67">
        <v>12.4049398119532</v>
      </c>
      <c r="AK908" s="66">
        <v>2.3711673498837599E-2</v>
      </c>
      <c r="AL908" s="66">
        <v>3.3927821135876002E-2</v>
      </c>
      <c r="AM908" s="67">
        <v>17.124264079495301</v>
      </c>
      <c r="AN908" s="11"/>
      <c r="AO908" s="69">
        <v>3.51907407475665E-2</v>
      </c>
      <c r="AP908" s="69">
        <v>-3.8410453353208099E-2</v>
      </c>
      <c r="AQ908" s="69">
        <v>6.8552524931874401E-2</v>
      </c>
      <c r="AR908" s="69">
        <v>-0.119553655672498</v>
      </c>
      <c r="AS908" s="70"/>
      <c r="AT908" s="70"/>
      <c r="AU908" s="70"/>
      <c r="AV908" s="71"/>
      <c r="AW908" s="11"/>
      <c r="AX908" s="72"/>
      <c r="AY908" s="73"/>
      <c r="AZ908" s="73"/>
      <c r="BA908" s="73"/>
      <c r="BB908" s="64"/>
      <c r="BC908" s="74">
        <v>-20.316790509852598</v>
      </c>
      <c r="BD908" s="61">
        <v>43882</v>
      </c>
      <c r="BE908" s="61">
        <v>43913</v>
      </c>
      <c r="BF908" s="70"/>
      <c r="BG908" s="61"/>
      <c r="BH908" s="11"/>
    </row>
    <row r="909" spans="1:60" x14ac:dyDescent="0.3">
      <c r="A909" s="11"/>
      <c r="B909" s="56" t="s">
        <v>2965</v>
      </c>
      <c r="C909" s="56" t="s">
        <v>2844</v>
      </c>
      <c r="D909" s="56" t="s">
        <v>2835</v>
      </c>
      <c r="E909" s="57" t="s">
        <v>128</v>
      </c>
      <c r="F909" s="57" t="s">
        <v>110</v>
      </c>
      <c r="G909" s="58" t="s">
        <v>111</v>
      </c>
      <c r="H909" s="59" t="s">
        <v>1</v>
      </c>
      <c r="I909" s="60" t="s">
        <v>400</v>
      </c>
      <c r="J909" s="60" t="s">
        <v>1</v>
      </c>
      <c r="K909" s="11"/>
      <c r="L909" s="61">
        <v>44021</v>
      </c>
      <c r="M909" s="62">
        <v>7413.2843099981501</v>
      </c>
      <c r="N909" s="63">
        <v>7413.2843099981501</v>
      </c>
      <c r="O909" s="63"/>
      <c r="P909" s="64" t="str">
        <f t="shared" si="14"/>
        <v/>
      </c>
      <c r="Q909" s="61"/>
      <c r="R909" s="65">
        <v>2459589.0912148398</v>
      </c>
      <c r="S909" s="65"/>
      <c r="T909" s="11"/>
      <c r="U909" s="66">
        <v>-9.1212431834719592E-3</v>
      </c>
      <c r="V909" s="67">
        <v>2.75008643557157</v>
      </c>
      <c r="W909" s="66">
        <v>4.1793606766077601E-2</v>
      </c>
      <c r="X909" s="67">
        <v>6.4577392252467698</v>
      </c>
      <c r="Y909" s="66">
        <v>-4.7983526001189603E-2</v>
      </c>
      <c r="Z909" s="67">
        <v>12.885585012103499</v>
      </c>
      <c r="AA909" s="66"/>
      <c r="AB909" s="67"/>
      <c r="AC909" s="66"/>
      <c r="AD909" s="67"/>
      <c r="AE909" s="66"/>
      <c r="AF909" s="68"/>
      <c r="AG909" s="66">
        <v>-1.01589297255487E-2</v>
      </c>
      <c r="AH909" s="67">
        <v>-2.8573987084200798</v>
      </c>
      <c r="AI909" s="66">
        <v>-1.13214444754703E-2</v>
      </c>
      <c r="AJ909" s="67">
        <v>12.5585980334145</v>
      </c>
      <c r="AK909" s="66">
        <v>-2.1928571954958901E-2</v>
      </c>
      <c r="AL909" s="66">
        <v>-3.7547413709944501E-2</v>
      </c>
      <c r="AM909" s="67">
        <v>12.7271621324326</v>
      </c>
      <c r="AN909" s="11"/>
      <c r="AO909" s="69">
        <v>2.4961338958746599E-2</v>
      </c>
      <c r="AP909" s="69">
        <v>-3.83717360846276E-2</v>
      </c>
      <c r="AQ909" s="69">
        <v>6.8824350466457004E-2</v>
      </c>
      <c r="AR909" s="69">
        <v>-0.11933438767126101</v>
      </c>
      <c r="AS909" s="70"/>
      <c r="AT909" s="70"/>
      <c r="AU909" s="70"/>
      <c r="AV909" s="71"/>
      <c r="AW909" s="11"/>
      <c r="AX909" s="72"/>
      <c r="AY909" s="73"/>
      <c r="AZ909" s="73"/>
      <c r="BA909" s="73"/>
      <c r="BB909" s="64"/>
      <c r="BC909" s="74">
        <v>-20.296751137095299</v>
      </c>
      <c r="BD909" s="61">
        <v>43882</v>
      </c>
      <c r="BE909" s="61">
        <v>43913</v>
      </c>
      <c r="BF909" s="70"/>
      <c r="BG909" s="61"/>
      <c r="BH909" s="11"/>
    </row>
    <row r="910" spans="1:60" x14ac:dyDescent="0.3">
      <c r="A910" s="11"/>
      <c r="B910" s="56" t="s">
        <v>2967</v>
      </c>
      <c r="C910" s="56" t="s">
        <v>2846</v>
      </c>
      <c r="D910" s="56" t="s">
        <v>2847</v>
      </c>
      <c r="E910" s="57" t="s">
        <v>34</v>
      </c>
      <c r="F910" s="57" t="s">
        <v>168</v>
      </c>
      <c r="G910" s="58" t="s">
        <v>200</v>
      </c>
      <c r="H910" s="59" t="s">
        <v>603</v>
      </c>
      <c r="I910" s="60" t="s">
        <v>400</v>
      </c>
      <c r="J910" s="60" t="s">
        <v>2848</v>
      </c>
      <c r="K910" s="11"/>
      <c r="L910" s="61">
        <v>44021</v>
      </c>
      <c r="M910" s="62">
        <v>896.16658200044196</v>
      </c>
      <c r="N910" s="63">
        <v>896.16658200044196</v>
      </c>
      <c r="O910" s="63">
        <v>988.26531200017803</v>
      </c>
      <c r="P910" s="64">
        <f t="shared" si="14"/>
        <v>0.90680768728659022</v>
      </c>
      <c r="Q910" s="61">
        <v>43896</v>
      </c>
      <c r="R910" s="65">
        <v>3292690.64070703</v>
      </c>
      <c r="S910" s="65">
        <v>2072951.97497266</v>
      </c>
      <c r="T910" s="11"/>
      <c r="U910" s="66">
        <v>-7.4352561259729598E-3</v>
      </c>
      <c r="V910" s="67">
        <v>2.9186851413214798</v>
      </c>
      <c r="W910" s="66">
        <v>2.9218382942417499E-2</v>
      </c>
      <c r="X910" s="67">
        <v>5.20021684288076</v>
      </c>
      <c r="Y910" s="66">
        <v>-4.1210423441953E-3</v>
      </c>
      <c r="Z910" s="67">
        <v>17.271833377802999</v>
      </c>
      <c r="AA910" s="66">
        <v>0.164295727494464</v>
      </c>
      <c r="AB910" s="67">
        <v>36.654760900768501</v>
      </c>
      <c r="AC910" s="66">
        <v>0.34797656584880299</v>
      </c>
      <c r="AD910" s="67">
        <v>59.083621845114997</v>
      </c>
      <c r="AE910" s="66">
        <v>0.31247060616093197</v>
      </c>
      <c r="AF910" s="68">
        <v>48.194748227833799</v>
      </c>
      <c r="AG910" s="66">
        <v>-3.0333844333654301E-2</v>
      </c>
      <c r="AH910" s="67">
        <v>-4.8748901692306399</v>
      </c>
      <c r="AI910" s="66">
        <v>3.33322235528613E-2</v>
      </c>
      <c r="AJ910" s="67">
        <v>17.023964836262198</v>
      </c>
      <c r="AK910" s="66"/>
      <c r="AL910" s="66"/>
      <c r="AM910" s="67"/>
      <c r="AN910" s="11"/>
      <c r="AO910" s="69">
        <v>3.54733746698912E-2</v>
      </c>
      <c r="AP910" s="69">
        <v>-4.3269831203360802E-2</v>
      </c>
      <c r="AQ910" s="69">
        <v>0.13526102778996599</v>
      </c>
      <c r="AR910" s="69">
        <v>-0.13119630966044499</v>
      </c>
      <c r="AS910" s="70">
        <v>9</v>
      </c>
      <c r="AT910" s="70">
        <v>3</v>
      </c>
      <c r="AU910" s="70">
        <v>7</v>
      </c>
      <c r="AV910" s="71">
        <v>5</v>
      </c>
      <c r="AW910" s="11"/>
      <c r="AX910" s="72">
        <v>0.15882355484180199</v>
      </c>
      <c r="AY910" s="73">
        <v>1.03086958589847</v>
      </c>
      <c r="AZ910" s="73">
        <v>1.14425556301831</v>
      </c>
      <c r="BA910" s="73">
        <v>1.4971234770273401</v>
      </c>
      <c r="BB910" s="64">
        <v>1.63745279254181E-2</v>
      </c>
      <c r="BC910" s="74">
        <v>-18.815698754391601</v>
      </c>
      <c r="BD910" s="61">
        <v>43896</v>
      </c>
      <c r="BE910" s="61">
        <v>43915</v>
      </c>
      <c r="BF910" s="70"/>
      <c r="BG910" s="61"/>
      <c r="BH910" s="11"/>
    </row>
    <row r="911" spans="1:60" x14ac:dyDescent="0.3">
      <c r="A911" s="11"/>
      <c r="B911" s="56" t="s">
        <v>2971</v>
      </c>
      <c r="C911" s="56" t="s">
        <v>2850</v>
      </c>
      <c r="D911" s="56" t="s">
        <v>2847</v>
      </c>
      <c r="E911" s="57" t="s">
        <v>41</v>
      </c>
      <c r="F911" s="57" t="s">
        <v>168</v>
      </c>
      <c r="G911" s="58" t="s">
        <v>200</v>
      </c>
      <c r="H911" s="59" t="s">
        <v>603</v>
      </c>
      <c r="I911" s="60" t="s">
        <v>400</v>
      </c>
      <c r="J911" s="60" t="s">
        <v>2851</v>
      </c>
      <c r="K911" s="11"/>
      <c r="L911" s="61">
        <v>44021</v>
      </c>
      <c r="M911" s="62">
        <v>903.163584000431</v>
      </c>
      <c r="N911" s="63">
        <v>903.163584000431</v>
      </c>
      <c r="O911" s="63">
        <v>996.25112800020702</v>
      </c>
      <c r="P911" s="64">
        <f t="shared" si="14"/>
        <v>0.90656216953386815</v>
      </c>
      <c r="Q911" s="61">
        <v>43896</v>
      </c>
      <c r="R911" s="65">
        <v>887294.925927734</v>
      </c>
      <c r="S911" s="65">
        <v>367129.832580566</v>
      </c>
      <c r="T911" s="11"/>
      <c r="U911" s="66">
        <v>-7.36623301872896E-3</v>
      </c>
      <c r="V911" s="67">
        <v>2.9255874520458698</v>
      </c>
      <c r="W911" s="66">
        <v>2.9342490455746901E-2</v>
      </c>
      <c r="X911" s="67">
        <v>5.2126275942136999</v>
      </c>
      <c r="Y911" s="66">
        <v>-4.5735824669463901E-3</v>
      </c>
      <c r="Z911" s="67">
        <v>17.226579365524199</v>
      </c>
      <c r="AA911" s="66">
        <v>0.16415429153857999</v>
      </c>
      <c r="AB911" s="67">
        <v>36.640617305180101</v>
      </c>
      <c r="AC911" s="66">
        <v>0.34717921271454499</v>
      </c>
      <c r="AD911" s="67">
        <v>59.003886531689197</v>
      </c>
      <c r="AE911" s="66">
        <v>0.31272747550800001</v>
      </c>
      <c r="AF911" s="68">
        <v>48.220435162540497</v>
      </c>
      <c r="AG911" s="66">
        <v>-3.0215611089261098E-2</v>
      </c>
      <c r="AH911" s="67">
        <v>-4.8630668447949601</v>
      </c>
      <c r="AI911" s="66">
        <v>3.2974606314383002E-2</v>
      </c>
      <c r="AJ911" s="67">
        <v>16.9882031124143</v>
      </c>
      <c r="AK911" s="66">
        <v>0.474697250341997</v>
      </c>
      <c r="AL911" s="66">
        <v>6.9346808599220794E-2</v>
      </c>
      <c r="AM911" s="67">
        <v>45.179144308203803</v>
      </c>
      <c r="AN911" s="11"/>
      <c r="AO911" s="69">
        <v>3.5482083201713997E-2</v>
      </c>
      <c r="AP911" s="69">
        <v>-4.3338116003724302E-2</v>
      </c>
      <c r="AQ911" s="69">
        <v>0.13539953953848499</v>
      </c>
      <c r="AR911" s="69">
        <v>-0.131407403048797</v>
      </c>
      <c r="AS911" s="70">
        <v>9</v>
      </c>
      <c r="AT911" s="70">
        <v>3</v>
      </c>
      <c r="AU911" s="70">
        <v>7</v>
      </c>
      <c r="AV911" s="71">
        <v>5</v>
      </c>
      <c r="AW911" s="11"/>
      <c r="AX911" s="72">
        <v>0.15889841076524999</v>
      </c>
      <c r="AY911" s="73">
        <v>1.0291599836018599</v>
      </c>
      <c r="AZ911" s="73">
        <v>1.1438899685781501</v>
      </c>
      <c r="BA911" s="73">
        <v>1.49408931580547</v>
      </c>
      <c r="BB911" s="64">
        <v>1.6381944629774801E-2</v>
      </c>
      <c r="BC911" s="74">
        <v>-18.845795274188301</v>
      </c>
      <c r="BD911" s="61">
        <v>43896</v>
      </c>
      <c r="BE911" s="61">
        <v>43915</v>
      </c>
      <c r="BF911" s="70"/>
      <c r="BG911" s="61"/>
      <c r="BH911" s="11"/>
    </row>
    <row r="912" spans="1:60" x14ac:dyDescent="0.3">
      <c r="A912" s="11"/>
      <c r="B912" s="56" t="s">
        <v>2974</v>
      </c>
      <c r="C912" s="56" t="s">
        <v>2853</v>
      </c>
      <c r="D912" s="56" t="s">
        <v>2847</v>
      </c>
      <c r="E912" s="57" t="s">
        <v>0</v>
      </c>
      <c r="F912" s="57" t="s">
        <v>168</v>
      </c>
      <c r="G912" s="58" t="s">
        <v>200</v>
      </c>
      <c r="H912" s="59" t="s">
        <v>603</v>
      </c>
      <c r="I912" s="60" t="s">
        <v>400</v>
      </c>
      <c r="J912" s="60" t="s">
        <v>2854</v>
      </c>
      <c r="K912" s="11"/>
      <c r="L912" s="61">
        <v>44021</v>
      </c>
      <c r="M912" s="62">
        <v>986910.46508407604</v>
      </c>
      <c r="N912" s="63">
        <v>986910.46508407604</v>
      </c>
      <c r="O912" s="63">
        <v>1083464.9654884301</v>
      </c>
      <c r="P912" s="64">
        <f t="shared" si="14"/>
        <v>0.91088359708906053</v>
      </c>
      <c r="Q912" s="61">
        <v>43896</v>
      </c>
      <c r="R912" s="65">
        <v>31351749.5324062</v>
      </c>
      <c r="S912" s="65">
        <v>32802838.1003437</v>
      </c>
      <c r="T912" s="11"/>
      <c r="U912" s="66">
        <v>-7.36865885301086E-3</v>
      </c>
      <c r="V912" s="67">
        <v>2.9253448686176902</v>
      </c>
      <c r="W912" s="66">
        <v>3.0553612985386301E-2</v>
      </c>
      <c r="X912" s="67">
        <v>5.3337398471776396</v>
      </c>
      <c r="Y912" s="66">
        <v>2.12473175270134E-3</v>
      </c>
      <c r="Z912" s="67">
        <v>17.8964107875072</v>
      </c>
      <c r="AA912" s="66">
        <v>0.17951337277190799</v>
      </c>
      <c r="AB912" s="67">
        <v>38.1765254284837</v>
      </c>
      <c r="AC912" s="66">
        <v>0.38321369108394698</v>
      </c>
      <c r="AD912" s="67">
        <v>62.607334368629402</v>
      </c>
      <c r="AE912" s="66">
        <v>0.365717196578626</v>
      </c>
      <c r="AF912" s="68">
        <v>53.5194072696031</v>
      </c>
      <c r="AG912" s="66">
        <v>-2.9872808037907799E-2</v>
      </c>
      <c r="AH912" s="67">
        <v>-4.8287865396559901</v>
      </c>
      <c r="AI912" s="66">
        <v>4.02234095217864E-2</v>
      </c>
      <c r="AJ912" s="67">
        <v>17.713083433132901</v>
      </c>
      <c r="AK912" s="66">
        <v>0.60345491410756902</v>
      </c>
      <c r="AL912" s="66">
        <v>8.5212990978179706E-2</v>
      </c>
      <c r="AM912" s="67">
        <v>54.938321097521097</v>
      </c>
      <c r="AN912" s="11"/>
      <c r="AO912" s="69">
        <v>3.5484528709275799E-2</v>
      </c>
      <c r="AP912" s="69">
        <v>-4.3205341917200699E-2</v>
      </c>
      <c r="AQ912" s="69">
        <v>0.13644624838169001</v>
      </c>
      <c r="AR912" s="69">
        <v>-0.130321112017555</v>
      </c>
      <c r="AS912" s="70">
        <v>9</v>
      </c>
      <c r="AT912" s="70">
        <v>3</v>
      </c>
      <c r="AU912" s="70">
        <v>7</v>
      </c>
      <c r="AV912" s="71">
        <v>5</v>
      </c>
      <c r="AW912" s="11"/>
      <c r="AX912" s="72">
        <v>0.15875762430878201</v>
      </c>
      <c r="AY912" s="73">
        <v>1.12142822982059</v>
      </c>
      <c r="AZ912" s="73">
        <v>1.1953135524290699</v>
      </c>
      <c r="BA912" s="73">
        <v>1.6334295485139601</v>
      </c>
      <c r="BB912" s="64">
        <v>1.6368364792233501E-2</v>
      </c>
      <c r="BC912" s="74">
        <v>-18.771545681898701</v>
      </c>
      <c r="BD912" s="61">
        <v>43896</v>
      </c>
      <c r="BE912" s="61">
        <v>43915</v>
      </c>
      <c r="BF912" s="70"/>
      <c r="BG912" s="61"/>
      <c r="BH912" s="11"/>
    </row>
    <row r="913" spans="1:60" x14ac:dyDescent="0.3">
      <c r="A913" s="11"/>
      <c r="B913" s="56" t="s">
        <v>2977</v>
      </c>
      <c r="C913" s="56" t="s">
        <v>2856</v>
      </c>
      <c r="D913" s="56" t="s">
        <v>2847</v>
      </c>
      <c r="E913" s="57" t="s">
        <v>79</v>
      </c>
      <c r="F913" s="57" t="s">
        <v>168</v>
      </c>
      <c r="G913" s="58" t="s">
        <v>200</v>
      </c>
      <c r="H913" s="59" t="s">
        <v>603</v>
      </c>
      <c r="I913" s="60" t="s">
        <v>400</v>
      </c>
      <c r="J913" s="60" t="s">
        <v>2857</v>
      </c>
      <c r="K913" s="11"/>
      <c r="L913" s="61">
        <v>44021</v>
      </c>
      <c r="M913" s="62">
        <v>1012293.62289047</v>
      </c>
      <c r="N913" s="63">
        <v>1012293.62289047</v>
      </c>
      <c r="O913" s="63">
        <v>1117427.0202140801</v>
      </c>
      <c r="P913" s="64">
        <f t="shared" si="14"/>
        <v>0.90591475289055712</v>
      </c>
      <c r="Q913" s="61">
        <v>43910</v>
      </c>
      <c r="R913" s="65">
        <v>0</v>
      </c>
      <c r="S913" s="65">
        <v>6700.0611587295498</v>
      </c>
      <c r="T913" s="11"/>
      <c r="U913" s="66">
        <v>-9.6991988702939107E-3</v>
      </c>
      <c r="V913" s="67">
        <v>2.6922908668893801</v>
      </c>
      <c r="W913" s="66">
        <v>2.1995164184772899E-2</v>
      </c>
      <c r="X913" s="67">
        <v>4.4778949671163</v>
      </c>
      <c r="Y913" s="66">
        <v>2.52337545480259E-2</v>
      </c>
      <c r="Z913" s="67">
        <v>20.2073130670178</v>
      </c>
      <c r="AA913" s="66">
        <v>0.17529042509529999</v>
      </c>
      <c r="AB913" s="67">
        <v>37.754230660852002</v>
      </c>
      <c r="AC913" s="66">
        <v>0.37002268520707698</v>
      </c>
      <c r="AD913" s="67">
        <v>61.288233780942399</v>
      </c>
      <c r="AE913" s="66">
        <v>0.34455689689435498</v>
      </c>
      <c r="AF913" s="68">
        <v>51.4033773011761</v>
      </c>
      <c r="AG913" s="66">
        <v>-3.6968984271879897E-2</v>
      </c>
      <c r="AH913" s="67">
        <v>-5.5384041630532002</v>
      </c>
      <c r="AI913" s="66">
        <v>5.5813703635067199E-2</v>
      </c>
      <c r="AJ913" s="67">
        <v>19.272112844482798</v>
      </c>
      <c r="AK913" s="66"/>
      <c r="AL913" s="66"/>
      <c r="AM913" s="67"/>
      <c r="AN913" s="11"/>
      <c r="AO913" s="69">
        <v>3.5467528523440699E-2</v>
      </c>
      <c r="AP913" s="69">
        <v>-2.4172643770725699E-2</v>
      </c>
      <c r="AQ913" s="69">
        <v>0.13567629446333701</v>
      </c>
      <c r="AR913" s="69">
        <v>-0.100971928765794</v>
      </c>
      <c r="AS913" s="70">
        <v>8</v>
      </c>
      <c r="AT913" s="70">
        <v>4</v>
      </c>
      <c r="AU913" s="70">
        <v>7</v>
      </c>
      <c r="AV913" s="71">
        <v>5</v>
      </c>
      <c r="AW913" s="11"/>
      <c r="AX913" s="72">
        <v>0.136619737309811</v>
      </c>
      <c r="AY913" s="73">
        <v>1.2763373748839499</v>
      </c>
      <c r="AZ913" s="73">
        <v>1.0905159684407399</v>
      </c>
      <c r="BA913" s="73">
        <v>2.0122851928536001</v>
      </c>
      <c r="BB913" s="64">
        <v>1.41372673644037E-2</v>
      </c>
      <c r="BC913" s="74">
        <v>-11.8525517669477</v>
      </c>
      <c r="BD913" s="61">
        <v>43910</v>
      </c>
      <c r="BE913" s="61">
        <v>43990</v>
      </c>
      <c r="BF913" s="70"/>
      <c r="BG913" s="61"/>
      <c r="BH913" s="11"/>
    </row>
    <row r="914" spans="1:60" x14ac:dyDescent="0.3">
      <c r="A914" s="11"/>
      <c r="B914" s="56" t="s">
        <v>2981</v>
      </c>
      <c r="C914" s="56" t="s">
        <v>2859</v>
      </c>
      <c r="D914" s="56" t="s">
        <v>2847</v>
      </c>
      <c r="E914" s="57" t="s">
        <v>447</v>
      </c>
      <c r="F914" s="57" t="s">
        <v>168</v>
      </c>
      <c r="G914" s="58" t="s">
        <v>200</v>
      </c>
      <c r="H914" s="59" t="s">
        <v>603</v>
      </c>
      <c r="I914" s="60" t="s">
        <v>400</v>
      </c>
      <c r="J914" s="60" t="s">
        <v>2860</v>
      </c>
      <c r="K914" s="11"/>
      <c r="L914" s="61">
        <v>44021</v>
      </c>
      <c r="M914" s="62">
        <v>980669.37515354203</v>
      </c>
      <c r="N914" s="63">
        <v>980669.37515354203</v>
      </c>
      <c r="O914" s="63">
        <v>1076703.9431438399</v>
      </c>
      <c r="P914" s="64">
        <f t="shared" si="14"/>
        <v>0.91080689487410149</v>
      </c>
      <c r="Q914" s="61">
        <v>43896</v>
      </c>
      <c r="R914" s="65">
        <v>1038728.61091797</v>
      </c>
      <c r="S914" s="65">
        <v>1750888.7971796901</v>
      </c>
      <c r="T914" s="11"/>
      <c r="U914" s="66">
        <v>-7.3713402562134399E-3</v>
      </c>
      <c r="V914" s="67">
        <v>2.9250767282974302</v>
      </c>
      <c r="W914" s="66">
        <v>3.0469333651126401E-2</v>
      </c>
      <c r="X914" s="67">
        <v>5.3253119137516496</v>
      </c>
      <c r="Y914" s="66">
        <v>2.0402734426170398E-3</v>
      </c>
      <c r="Z914" s="67">
        <v>17.887964956491501</v>
      </c>
      <c r="AA914" s="66">
        <v>0.17941336796328</v>
      </c>
      <c r="AB914" s="67">
        <v>38.1665249476209</v>
      </c>
      <c r="AC914" s="66">
        <v>0.37218598322768198</v>
      </c>
      <c r="AD914" s="67">
        <v>61.504563583002898</v>
      </c>
      <c r="AE914" s="66">
        <v>0.34125361225393103</v>
      </c>
      <c r="AF914" s="68">
        <v>51.073048837133697</v>
      </c>
      <c r="AG914" s="66">
        <v>-2.98965716283419E-2</v>
      </c>
      <c r="AH914" s="67">
        <v>-4.8311628986994002</v>
      </c>
      <c r="AI914" s="66">
        <v>4.0135769389962703E-2</v>
      </c>
      <c r="AJ914" s="67">
        <v>17.704319419950501</v>
      </c>
      <c r="AK914" s="66">
        <v>0.59777990966162198</v>
      </c>
      <c r="AL914" s="66">
        <v>8.4486346153425998E-2</v>
      </c>
      <c r="AM914" s="67">
        <v>55.305900873791003</v>
      </c>
      <c r="AN914" s="11"/>
      <c r="AO914" s="69">
        <v>3.5484534402712598E-2</v>
      </c>
      <c r="AP914" s="69">
        <v>-4.3205328855037799E-2</v>
      </c>
      <c r="AQ914" s="69">
        <v>0.13644599542938499</v>
      </c>
      <c r="AR914" s="69">
        <v>-0.13032126427337101</v>
      </c>
      <c r="AS914" s="70">
        <v>9</v>
      </c>
      <c r="AT914" s="70">
        <v>3</v>
      </c>
      <c r="AU914" s="70">
        <v>7</v>
      </c>
      <c r="AV914" s="71">
        <v>5</v>
      </c>
      <c r="AW914" s="11"/>
      <c r="AX914" s="72">
        <v>0.158757038659678</v>
      </c>
      <c r="AY914" s="73">
        <v>1.12090289882508</v>
      </c>
      <c r="AZ914" s="73">
        <v>1.1949971284157099</v>
      </c>
      <c r="BA914" s="73">
        <v>1.6326320247553701</v>
      </c>
      <c r="BB914" s="64">
        <v>1.6368299470559601E-2</v>
      </c>
      <c r="BC914" s="74">
        <v>-18.771553047088702</v>
      </c>
      <c r="BD914" s="61">
        <v>43896</v>
      </c>
      <c r="BE914" s="61">
        <v>43915</v>
      </c>
      <c r="BF914" s="70"/>
      <c r="BG914" s="61"/>
      <c r="BH914" s="11"/>
    </row>
    <row r="915" spans="1:60" x14ac:dyDescent="0.3">
      <c r="A915" s="11"/>
      <c r="B915" s="56" t="s">
        <v>2984</v>
      </c>
      <c r="C915" s="56" t="s">
        <v>2862</v>
      </c>
      <c r="D915" s="56" t="s">
        <v>2847</v>
      </c>
      <c r="E915" s="57" t="s">
        <v>2294</v>
      </c>
      <c r="F915" s="57" t="s">
        <v>168</v>
      </c>
      <c r="G915" s="58" t="s">
        <v>200</v>
      </c>
      <c r="H915" s="59" t="s">
        <v>603</v>
      </c>
      <c r="I915" s="60" t="s">
        <v>400</v>
      </c>
      <c r="J915" s="60" t="s">
        <v>1</v>
      </c>
      <c r="K915" s="11"/>
      <c r="L915" s="61">
        <v>44021</v>
      </c>
      <c r="M915" s="62">
        <v>141301.86099600801</v>
      </c>
      <c r="N915" s="63">
        <v>141301.86099600801</v>
      </c>
      <c r="O915" s="63">
        <v>155377.30508804301</v>
      </c>
      <c r="P915" s="64">
        <f t="shared" si="14"/>
        <v>0.90941119693085626</v>
      </c>
      <c r="Q915" s="61">
        <v>43896</v>
      </c>
      <c r="R915" s="65">
        <v>425289.36199121102</v>
      </c>
      <c r="S915" s="65">
        <v>512550.69786572299</v>
      </c>
      <c r="T915" s="11"/>
      <c r="U915" s="66">
        <v>-7.3835086668623297E-3</v>
      </c>
      <c r="V915" s="67">
        <v>2.9238598872325401</v>
      </c>
      <c r="W915" s="66">
        <v>3.0088824854828999E-2</v>
      </c>
      <c r="X915" s="67">
        <v>5.2872610341219097</v>
      </c>
      <c r="Y915" s="66">
        <v>-1.94688653209596E-4</v>
      </c>
      <c r="Z915" s="67">
        <v>17.6644687468943</v>
      </c>
      <c r="AA915" s="66">
        <v>0.17412790469476</v>
      </c>
      <c r="AB915" s="67">
        <v>37.637978620768997</v>
      </c>
      <c r="AC915" s="66">
        <v>0.37071246640523903</v>
      </c>
      <c r="AD915" s="67">
        <v>61.3572119007586</v>
      </c>
      <c r="AE915" s="66">
        <v>0.347257842351683</v>
      </c>
      <c r="AF915" s="68">
        <v>51.673471846908797</v>
      </c>
      <c r="AG915" s="66">
        <v>-3.0003748423951E-2</v>
      </c>
      <c r="AH915" s="67">
        <v>-4.8418805782639502</v>
      </c>
      <c r="AI915" s="66">
        <v>3.7701351426221698E-2</v>
      </c>
      <c r="AJ915" s="67">
        <v>17.460877623583698</v>
      </c>
      <c r="AK915" s="66">
        <v>0.53813011338235806</v>
      </c>
      <c r="AL915" s="66">
        <v>7.7148341326392297E-2</v>
      </c>
      <c r="AM915" s="67">
        <v>51.522430612240001</v>
      </c>
      <c r="AN915" s="11"/>
      <c r="AO915" s="69">
        <v>3.5471647453959997E-2</v>
      </c>
      <c r="AP915" s="69">
        <v>-4.3240369484046803E-2</v>
      </c>
      <c r="AQ915" s="69">
        <v>0.13602648119747801</v>
      </c>
      <c r="AR915" s="69">
        <v>-0.13065151238159201</v>
      </c>
      <c r="AS915" s="70">
        <v>9</v>
      </c>
      <c r="AT915" s="70">
        <v>3</v>
      </c>
      <c r="AU915" s="70">
        <v>7</v>
      </c>
      <c r="AV915" s="71">
        <v>5</v>
      </c>
      <c r="AW915" s="11"/>
      <c r="AX915" s="72">
        <v>0.15878032590073399</v>
      </c>
      <c r="AY915" s="73">
        <v>1.0893251488923901</v>
      </c>
      <c r="AZ915" s="73">
        <v>1.1772942041207</v>
      </c>
      <c r="BA915" s="73">
        <v>1.5848879641998801</v>
      </c>
      <c r="BB915" s="64">
        <v>1.6370403055516399E-2</v>
      </c>
      <c r="BC915" s="74">
        <v>-18.790416836971399</v>
      </c>
      <c r="BD915" s="61">
        <v>43896</v>
      </c>
      <c r="BE915" s="61">
        <v>43915</v>
      </c>
      <c r="BF915" s="70"/>
      <c r="BG915" s="61"/>
      <c r="BH915" s="11"/>
    </row>
    <row r="916" spans="1:60" x14ac:dyDescent="0.3">
      <c r="A916" s="11"/>
      <c r="B916" s="56" t="s">
        <v>2987</v>
      </c>
      <c r="C916" s="56" t="s">
        <v>2864</v>
      </c>
      <c r="D916" s="56" t="s">
        <v>2847</v>
      </c>
      <c r="E916" s="57" t="s">
        <v>2831</v>
      </c>
      <c r="F916" s="57" t="s">
        <v>168</v>
      </c>
      <c r="G916" s="58" t="s">
        <v>200</v>
      </c>
      <c r="H916" s="59" t="s">
        <v>603</v>
      </c>
      <c r="I916" s="60" t="s">
        <v>400</v>
      </c>
      <c r="J916" s="60" t="s">
        <v>2865</v>
      </c>
      <c r="K916" s="11"/>
      <c r="L916" s="61">
        <v>44021</v>
      </c>
      <c r="M916" s="62">
        <v>1006553.80132771</v>
      </c>
      <c r="N916" s="63">
        <v>1006553.80132771</v>
      </c>
      <c r="O916" s="63">
        <v>1103614.9904727901</v>
      </c>
      <c r="P916" s="64">
        <f t="shared" si="14"/>
        <v>0.91205158503374539</v>
      </c>
      <c r="Q916" s="61">
        <v>43896</v>
      </c>
      <c r="R916" s="65">
        <v>9936818.5700937491</v>
      </c>
      <c r="S916" s="65">
        <v>6029502.59792188</v>
      </c>
      <c r="T916" s="11"/>
      <c r="U916" s="66">
        <v>-7.3605476227385199E-3</v>
      </c>
      <c r="V916" s="67">
        <v>2.92615599164492</v>
      </c>
      <c r="W916" s="66">
        <v>3.0806833949100099E-2</v>
      </c>
      <c r="X916" s="67">
        <v>5.3590619435490199</v>
      </c>
      <c r="Y916" s="66">
        <v>4.03476595965913E-3</v>
      </c>
      <c r="Z916" s="67">
        <v>18.087414208188399</v>
      </c>
      <c r="AA916" s="66">
        <v>0.18414682298695001</v>
      </c>
      <c r="AB916" s="67">
        <v>38.639870450017</v>
      </c>
      <c r="AC916" s="66">
        <v>0.37992147088516498</v>
      </c>
      <c r="AD916" s="67">
        <v>62.2781123487512</v>
      </c>
      <c r="AE916" s="66">
        <v>0.36150788096536401</v>
      </c>
      <c r="AF916" s="68">
        <v>53.098475708277</v>
      </c>
      <c r="AG916" s="66">
        <v>-2.98013287520007E-2</v>
      </c>
      <c r="AH916" s="67">
        <v>-4.8216386110652802</v>
      </c>
      <c r="AI916" s="66">
        <v>4.2308569694796502E-2</v>
      </c>
      <c r="AJ916" s="67">
        <v>17.921599450433899</v>
      </c>
      <c r="AK916" s="66"/>
      <c r="AL916" s="66"/>
      <c r="AM916" s="67"/>
      <c r="AN916" s="11"/>
      <c r="AO916" s="69">
        <v>3.5495875719789197E-2</v>
      </c>
      <c r="AP916" s="69">
        <v>-4.3173900832698599E-2</v>
      </c>
      <c r="AQ916" s="69">
        <v>0.13681998391985001</v>
      </c>
      <c r="AR916" s="69">
        <v>-0.130026619041892</v>
      </c>
      <c r="AS916" s="70">
        <v>9</v>
      </c>
      <c r="AT916" s="70">
        <v>3</v>
      </c>
      <c r="AU916" s="70">
        <v>7</v>
      </c>
      <c r="AV916" s="71">
        <v>5</v>
      </c>
      <c r="AW916" s="11"/>
      <c r="AX916" s="72">
        <v>0.15873596041041299</v>
      </c>
      <c r="AY916" s="73">
        <v>1.14918401868272</v>
      </c>
      <c r="AZ916" s="73">
        <v>1.2108444887999199</v>
      </c>
      <c r="BA916" s="73">
        <v>1.6754737269584401</v>
      </c>
      <c r="BB916" s="64">
        <v>1.6366391980991501E-2</v>
      </c>
      <c r="BC916" s="74">
        <v>-18.754678488010502</v>
      </c>
      <c r="BD916" s="61">
        <v>43896</v>
      </c>
      <c r="BE916" s="61">
        <v>43915</v>
      </c>
      <c r="BF916" s="70"/>
      <c r="BG916" s="61"/>
      <c r="BH916" s="11"/>
    </row>
    <row r="917" spans="1:60" x14ac:dyDescent="0.3">
      <c r="A917" s="11"/>
      <c r="B917" s="56" t="s">
        <v>2991</v>
      </c>
      <c r="C917" s="56" t="s">
        <v>2867</v>
      </c>
      <c r="D917" s="56" t="s">
        <v>2847</v>
      </c>
      <c r="E917" s="57" t="s">
        <v>490</v>
      </c>
      <c r="F917" s="57" t="s">
        <v>168</v>
      </c>
      <c r="G917" s="58" t="s">
        <v>200</v>
      </c>
      <c r="H917" s="59" t="s">
        <v>603</v>
      </c>
      <c r="I917" s="60" t="s">
        <v>400</v>
      </c>
      <c r="J917" s="60" t="s">
        <v>2868</v>
      </c>
      <c r="K917" s="11"/>
      <c r="L917" s="61">
        <v>44021</v>
      </c>
      <c r="M917" s="62">
        <v>1007843.84409046</v>
      </c>
      <c r="N917" s="63">
        <v>1007843.84409046</v>
      </c>
      <c r="O917" s="63">
        <v>1112515.1024150799</v>
      </c>
      <c r="P917" s="64">
        <f t="shared" si="14"/>
        <v>0.90591475288973911</v>
      </c>
      <c r="Q917" s="61">
        <v>43910</v>
      </c>
      <c r="R917" s="65">
        <v>0</v>
      </c>
      <c r="S917" s="65">
        <v>5402.9679181976298</v>
      </c>
      <c r="T917" s="11"/>
      <c r="U917" s="66">
        <v>-9.6991988712034106E-3</v>
      </c>
      <c r="V917" s="67">
        <v>2.6922908667984302</v>
      </c>
      <c r="W917" s="66">
        <v>2.1995164184772899E-2</v>
      </c>
      <c r="X917" s="67">
        <v>4.4778949671163</v>
      </c>
      <c r="Y917" s="66">
        <v>2.52337545480259E-2</v>
      </c>
      <c r="Z917" s="67">
        <v>20.2073130670178</v>
      </c>
      <c r="AA917" s="66">
        <v>0.17654363087960501</v>
      </c>
      <c r="AB917" s="67">
        <v>37.879551239253502</v>
      </c>
      <c r="AC917" s="66">
        <v>0.37009780437103501</v>
      </c>
      <c r="AD917" s="67">
        <v>61.295745697338099</v>
      </c>
      <c r="AE917" s="66">
        <v>0.343279486831161</v>
      </c>
      <c r="AF917" s="68">
        <v>51.275636294856703</v>
      </c>
      <c r="AG917" s="66">
        <v>-3.6968984270970402E-2</v>
      </c>
      <c r="AH917" s="67">
        <v>-5.5384041629658904</v>
      </c>
      <c r="AI917" s="66">
        <v>5.5813703635067199E-2</v>
      </c>
      <c r="AJ917" s="67">
        <v>19.272112844482798</v>
      </c>
      <c r="AK917" s="66">
        <v>0.447047307085013</v>
      </c>
      <c r="AL917" s="66">
        <v>7.7793393360479995E-2</v>
      </c>
      <c r="AM917" s="67">
        <v>37.059953853546197</v>
      </c>
      <c r="AN917" s="11"/>
      <c r="AO917" s="69">
        <v>3.5464980801407399E-2</v>
      </c>
      <c r="AP917" s="69">
        <v>-2.4179247574466E-2</v>
      </c>
      <c r="AQ917" s="69">
        <v>0.13578614021214899</v>
      </c>
      <c r="AR917" s="69">
        <v>-9.9818289421818904E-2</v>
      </c>
      <c r="AS917" s="70">
        <v>8</v>
      </c>
      <c r="AT917" s="70">
        <v>4</v>
      </c>
      <c r="AU917" s="70">
        <v>7</v>
      </c>
      <c r="AV917" s="71">
        <v>5</v>
      </c>
      <c r="AW917" s="11"/>
      <c r="AX917" s="72">
        <v>0.13656828984108901</v>
      </c>
      <c r="AY917" s="73">
        <v>1.28613701941686</v>
      </c>
      <c r="AZ917" s="73">
        <v>1.0947187165802501</v>
      </c>
      <c r="BA917" s="73">
        <v>2.0286261825931402</v>
      </c>
      <c r="BB917" s="64">
        <v>1.4131907742194E-2</v>
      </c>
      <c r="BC917" s="74">
        <v>-11.8525517670932</v>
      </c>
      <c r="BD917" s="61">
        <v>43910</v>
      </c>
      <c r="BE917" s="61">
        <v>43990</v>
      </c>
      <c r="BF917" s="70"/>
      <c r="BG917" s="61"/>
      <c r="BH917" s="11"/>
    </row>
    <row r="918" spans="1:60" x14ac:dyDescent="0.3">
      <c r="A918" s="11"/>
      <c r="B918" s="56" t="s">
        <v>2995</v>
      </c>
      <c r="C918" s="56" t="s">
        <v>2870</v>
      </c>
      <c r="D918" s="56" t="s">
        <v>2871</v>
      </c>
      <c r="E918" s="57" t="s">
        <v>314</v>
      </c>
      <c r="F918" s="57" t="s">
        <v>315</v>
      </c>
      <c r="G918" s="58" t="s">
        <v>200</v>
      </c>
      <c r="H918" s="59" t="s">
        <v>142</v>
      </c>
      <c r="I918" s="60" t="s">
        <v>29</v>
      </c>
      <c r="J918" s="60" t="s">
        <v>1</v>
      </c>
      <c r="K918" s="11"/>
      <c r="L918" s="61">
        <v>44021</v>
      </c>
      <c r="M918" s="62">
        <v>1026.7304999995999</v>
      </c>
      <c r="N918" s="63">
        <v>1026.7304999995999</v>
      </c>
      <c r="O918" s="63"/>
      <c r="P918" s="64" t="str">
        <f t="shared" si="14"/>
        <v/>
      </c>
      <c r="Q918" s="61"/>
      <c r="R918" s="65">
        <v>3950164.4670000002</v>
      </c>
      <c r="S918" s="65"/>
      <c r="T918" s="11"/>
      <c r="U918" s="66">
        <v>-1.07303382083046E-3</v>
      </c>
      <c r="V918" s="67">
        <v>3.55490737183572</v>
      </c>
      <c r="W918" s="66">
        <v>1.2831881576858E-3</v>
      </c>
      <c r="X918" s="67">
        <v>2.40669736440395</v>
      </c>
      <c r="Y918" s="66"/>
      <c r="Z918" s="67"/>
      <c r="AA918" s="66"/>
      <c r="AB918" s="67"/>
      <c r="AC918" s="66"/>
      <c r="AD918" s="67"/>
      <c r="AE918" s="66"/>
      <c r="AF918" s="68"/>
      <c r="AG918" s="66">
        <v>-1.05485940275685E-3</v>
      </c>
      <c r="AH918" s="67">
        <v>-1.9469916761409001</v>
      </c>
      <c r="AI918" s="66"/>
      <c r="AJ918" s="67"/>
      <c r="AK918" s="66">
        <v>2.6730499999757702E-2</v>
      </c>
      <c r="AL918" s="66">
        <v>5.4620551201878698E-2</v>
      </c>
      <c r="AM918" s="67">
        <v>20.260920884815299</v>
      </c>
      <c r="AN918" s="11"/>
      <c r="AO918" s="69">
        <v>6.02096115289896E-3</v>
      </c>
      <c r="AP918" s="69">
        <v>-4.6013051432964901E-3</v>
      </c>
      <c r="AQ918" s="69">
        <v>1.7870965573820299E-2</v>
      </c>
      <c r="AR918" s="69">
        <v>-3.4989000068890198E-3</v>
      </c>
      <c r="AS918" s="70"/>
      <c r="AT918" s="70"/>
      <c r="AU918" s="70"/>
      <c r="AV918" s="71"/>
      <c r="AW918" s="11"/>
      <c r="AX918" s="72"/>
      <c r="AY918" s="73"/>
      <c r="AZ918" s="73"/>
      <c r="BA918" s="73"/>
      <c r="BB918" s="64"/>
      <c r="BC918" s="74">
        <v>-1.08813923862908</v>
      </c>
      <c r="BD918" s="61">
        <v>43907</v>
      </c>
      <c r="BE918" s="61">
        <v>43913</v>
      </c>
      <c r="BF918" s="70">
        <v>13</v>
      </c>
      <c r="BG918" s="61">
        <v>43924</v>
      </c>
      <c r="BH918" s="11"/>
    </row>
    <row r="919" spans="1:60" x14ac:dyDescent="0.3">
      <c r="A919" s="11"/>
      <c r="B919" s="56" t="s">
        <v>2998</v>
      </c>
      <c r="C919" s="56" t="s">
        <v>2873</v>
      </c>
      <c r="D919" s="56" t="s">
        <v>2871</v>
      </c>
      <c r="E919" s="57" t="s">
        <v>73</v>
      </c>
      <c r="F919" s="57" t="s">
        <v>315</v>
      </c>
      <c r="G919" s="58" t="s">
        <v>200</v>
      </c>
      <c r="H919" s="59" t="s">
        <v>142</v>
      </c>
      <c r="I919" s="60" t="s">
        <v>29</v>
      </c>
      <c r="J919" s="60" t="s">
        <v>2874</v>
      </c>
      <c r="K919" s="11"/>
      <c r="L919" s="61">
        <v>44021</v>
      </c>
      <c r="M919" s="62">
        <v>2580.0249999985099</v>
      </c>
      <c r="N919" s="63">
        <v>2580.0249999985099</v>
      </c>
      <c r="O919" s="63">
        <v>2584.19330000132</v>
      </c>
      <c r="P919" s="64">
        <f t="shared" si="14"/>
        <v>0.99838700146664416</v>
      </c>
      <c r="Q919" s="61">
        <v>44004</v>
      </c>
      <c r="R919" s="65">
        <v>675462.57200000004</v>
      </c>
      <c r="S919" s="65">
        <v>668001.01147753897</v>
      </c>
      <c r="T919" s="11"/>
      <c r="U919" s="66">
        <v>-1.06756965215027E-3</v>
      </c>
      <c r="V919" s="67">
        <v>3.5554537887037401</v>
      </c>
      <c r="W919" s="66">
        <v>1.4473491046374E-3</v>
      </c>
      <c r="X919" s="67">
        <v>2.4231134590991101</v>
      </c>
      <c r="Y919" s="66">
        <v>2.8876782111183299E-2</v>
      </c>
      <c r="Z919" s="67">
        <v>20.5716158233408</v>
      </c>
      <c r="AA919" s="66">
        <v>4.1293884713013498E-2</v>
      </c>
      <c r="AB919" s="67">
        <v>24.354576622601599</v>
      </c>
      <c r="AC919" s="66">
        <v>8.7619736075866997E-2</v>
      </c>
      <c r="AD919" s="67">
        <v>33.047938867821401</v>
      </c>
      <c r="AE919" s="66">
        <v>0.117773060646869</v>
      </c>
      <c r="AF919" s="68">
        <v>28.7249936764129</v>
      </c>
      <c r="AG919" s="66">
        <v>-1.0057219369628001E-3</v>
      </c>
      <c r="AH919" s="67">
        <v>-1.9420779295614901</v>
      </c>
      <c r="AI919" s="66">
        <v>3.00793017613614E-2</v>
      </c>
      <c r="AJ919" s="67">
        <v>16.6986726571049</v>
      </c>
      <c r="AK919" s="66">
        <v>0.48713182315812398</v>
      </c>
      <c r="AL919" s="66">
        <v>4.6056602341195699E-2</v>
      </c>
      <c r="AM919" s="67">
        <v>52.666128484997898</v>
      </c>
      <c r="AN919" s="11"/>
      <c r="AO919" s="69">
        <v>6.0264870753599098E-3</v>
      </c>
      <c r="AP919" s="69">
        <v>-4.5959265271449104E-3</v>
      </c>
      <c r="AQ919" s="69">
        <v>1.8037848441963399E-2</v>
      </c>
      <c r="AR919" s="69">
        <v>-3.34103658587992E-3</v>
      </c>
      <c r="AS919" s="70">
        <v>8</v>
      </c>
      <c r="AT919" s="70">
        <v>4</v>
      </c>
      <c r="AU919" s="70">
        <v>7</v>
      </c>
      <c r="AV919" s="71">
        <v>5</v>
      </c>
      <c r="AW919" s="11"/>
      <c r="AX919" s="72">
        <v>1.3895567042927701E-2</v>
      </c>
      <c r="AY919" s="73">
        <v>0.88120491124573197</v>
      </c>
      <c r="AZ919" s="73">
        <v>0.67128549925655501</v>
      </c>
      <c r="BA919" s="73">
        <v>1.32890057474833</v>
      </c>
      <c r="BB919" s="64">
        <v>1.43595643236949E-3</v>
      </c>
      <c r="BC919" s="74">
        <v>-1.08489289570207</v>
      </c>
      <c r="BD919" s="61">
        <v>43907</v>
      </c>
      <c r="BE919" s="61">
        <v>43913</v>
      </c>
      <c r="BF919" s="70">
        <v>13</v>
      </c>
      <c r="BG919" s="61">
        <v>43924</v>
      </c>
      <c r="BH919" s="11"/>
    </row>
    <row r="920" spans="1:60" x14ac:dyDescent="0.3">
      <c r="A920" s="11"/>
      <c r="B920" s="56" t="s">
        <v>3000</v>
      </c>
      <c r="C920" s="56" t="s">
        <v>2876</v>
      </c>
      <c r="D920" s="56" t="s">
        <v>2871</v>
      </c>
      <c r="E920" s="57" t="s">
        <v>1154</v>
      </c>
      <c r="F920" s="57" t="s">
        <v>315</v>
      </c>
      <c r="G920" s="58" t="s">
        <v>200</v>
      </c>
      <c r="H920" s="59" t="s">
        <v>142</v>
      </c>
      <c r="I920" s="60" t="s">
        <v>29</v>
      </c>
      <c r="J920" s="60" t="s">
        <v>2877</v>
      </c>
      <c r="K920" s="11"/>
      <c r="L920" s="61">
        <v>44021</v>
      </c>
      <c r="M920" s="62">
        <v>1000</v>
      </c>
      <c r="N920" s="63">
        <v>1000</v>
      </c>
      <c r="O920" s="63">
        <v>1000</v>
      </c>
      <c r="P920" s="64">
        <f t="shared" si="14"/>
        <v>1</v>
      </c>
      <c r="Q920" s="61">
        <v>44021</v>
      </c>
      <c r="R920" s="65">
        <v>0</v>
      </c>
      <c r="S920" s="65">
        <v>0</v>
      </c>
      <c r="T920" s="11"/>
      <c r="U920" s="66">
        <v>0</v>
      </c>
      <c r="V920" s="67">
        <v>3.66221075391877</v>
      </c>
      <c r="W920" s="66">
        <v>0</v>
      </c>
      <c r="X920" s="67">
        <v>2.27837854863537</v>
      </c>
      <c r="Y920" s="66">
        <v>0</v>
      </c>
      <c r="Z920" s="67">
        <v>17.6839376122225</v>
      </c>
      <c r="AA920" s="66">
        <v>0</v>
      </c>
      <c r="AB920" s="67">
        <v>20.225188151293001</v>
      </c>
      <c r="AC920" s="66">
        <v>0</v>
      </c>
      <c r="AD920" s="67">
        <v>24.2859652602347</v>
      </c>
      <c r="AE920" s="66">
        <v>0</v>
      </c>
      <c r="AF920" s="68">
        <v>16.947687611711402</v>
      </c>
      <c r="AG920" s="66">
        <v>0</v>
      </c>
      <c r="AH920" s="67">
        <v>-1.84150573586521</v>
      </c>
      <c r="AI920" s="66">
        <v>0</v>
      </c>
      <c r="AJ920" s="67">
        <v>13.6907424809615</v>
      </c>
      <c r="AK920" s="66">
        <v>0</v>
      </c>
      <c r="AL920" s="66">
        <v>0</v>
      </c>
      <c r="AM920" s="67">
        <v>3.9529461691927299</v>
      </c>
      <c r="AN920" s="11"/>
      <c r="AO920" s="69">
        <v>0</v>
      </c>
      <c r="AP920" s="69">
        <v>0</v>
      </c>
      <c r="AQ920" s="69">
        <v>0</v>
      </c>
      <c r="AR920" s="69">
        <v>0</v>
      </c>
      <c r="AS920" s="70">
        <v>0</v>
      </c>
      <c r="AT920" s="70">
        <v>0</v>
      </c>
      <c r="AU920" s="70">
        <v>7</v>
      </c>
      <c r="AV920" s="71">
        <v>5</v>
      </c>
      <c r="AW920" s="11"/>
      <c r="AX920" s="72">
        <v>0</v>
      </c>
      <c r="AY920" s="73">
        <v>-115.357016523136</v>
      </c>
      <c r="AZ920" s="73">
        <v>0.52607977638217596</v>
      </c>
      <c r="BA920" s="73">
        <v>-15.9646500268718</v>
      </c>
      <c r="BB920" s="64">
        <v>0</v>
      </c>
      <c r="BC920" s="74">
        <v>0</v>
      </c>
      <c r="BD920" s="61">
        <v>43656</v>
      </c>
      <c r="BE920" s="61"/>
      <c r="BF920" s="70"/>
      <c r="BG920" s="61"/>
      <c r="BH920" s="11"/>
    </row>
    <row r="921" spans="1:60" x14ac:dyDescent="0.3">
      <c r="A921" s="11"/>
      <c r="B921" s="56" t="s">
        <v>3003</v>
      </c>
      <c r="C921" s="56" t="s">
        <v>2879</v>
      </c>
      <c r="D921" s="56" t="s">
        <v>2871</v>
      </c>
      <c r="E921" s="57" t="s">
        <v>323</v>
      </c>
      <c r="F921" s="57" t="s">
        <v>315</v>
      </c>
      <c r="G921" s="58" t="s">
        <v>200</v>
      </c>
      <c r="H921" s="59" t="s">
        <v>142</v>
      </c>
      <c r="I921" s="60" t="s">
        <v>29</v>
      </c>
      <c r="J921" s="60" t="s">
        <v>1</v>
      </c>
      <c r="K921" s="11"/>
      <c r="L921" s="61">
        <v>44021</v>
      </c>
      <c r="M921" s="62">
        <v>1041.3761999998201</v>
      </c>
      <c r="N921" s="63">
        <v>1041.3761999998201</v>
      </c>
      <c r="O921" s="63"/>
      <c r="P921" s="64" t="str">
        <f t="shared" si="14"/>
        <v/>
      </c>
      <c r="Q921" s="61"/>
      <c r="R921" s="65">
        <v>2080736.3729999999</v>
      </c>
      <c r="S921" s="65"/>
      <c r="T921" s="11"/>
      <c r="U921" s="66">
        <v>-1.0456932750457801E-3</v>
      </c>
      <c r="V921" s="67">
        <v>3.55764142641419</v>
      </c>
      <c r="W921" s="66">
        <v>2.1042360403953401E-3</v>
      </c>
      <c r="X921" s="67">
        <v>2.4888021526749098</v>
      </c>
      <c r="Y921" s="66">
        <v>3.2977985678371603E-2</v>
      </c>
      <c r="Z921" s="67">
        <v>20.981736180052401</v>
      </c>
      <c r="AA921" s="66"/>
      <c r="AB921" s="67"/>
      <c r="AC921" s="66"/>
      <c r="AD921" s="67"/>
      <c r="AE921" s="66"/>
      <c r="AF921" s="68"/>
      <c r="AG921" s="66">
        <v>-8.0913857345876695E-4</v>
      </c>
      <c r="AH921" s="67">
        <v>-1.9224195932110899</v>
      </c>
      <c r="AI921" s="66">
        <v>3.4388800215310801E-2</v>
      </c>
      <c r="AJ921" s="67">
        <v>17.129622502485301</v>
      </c>
      <c r="AK921" s="66">
        <v>4.1376199998921899E-2</v>
      </c>
      <c r="AL921" s="66">
        <v>4.3862730184628197E-2</v>
      </c>
      <c r="AM921" s="67">
        <v>20.5980709120049</v>
      </c>
      <c r="AN921" s="11"/>
      <c r="AO921" s="69">
        <v>6.0485328140202901E-3</v>
      </c>
      <c r="AP921" s="69">
        <v>-4.5741270077996896E-3</v>
      </c>
      <c r="AQ921" s="69">
        <v>1.87056129889243E-2</v>
      </c>
      <c r="AR921" s="69">
        <v>-2.7090525491075801E-3</v>
      </c>
      <c r="AS921" s="70"/>
      <c r="AT921" s="70"/>
      <c r="AU921" s="70"/>
      <c r="AV921" s="71"/>
      <c r="AW921" s="11"/>
      <c r="AX921" s="72">
        <v>1.4493503006924599E-2</v>
      </c>
      <c r="AY921" s="73">
        <v>1.1136126692545101</v>
      </c>
      <c r="AZ921" s="73">
        <v>0.54400154425366098</v>
      </c>
      <c r="BA921" s="73">
        <v>1.69919162914084</v>
      </c>
      <c r="BB921" s="64">
        <v>1.49779267337408E-3</v>
      </c>
      <c r="BC921" s="74">
        <v>-1.07191980724201</v>
      </c>
      <c r="BD921" s="61">
        <v>43907</v>
      </c>
      <c r="BE921" s="61">
        <v>43913</v>
      </c>
      <c r="BF921" s="70">
        <v>12</v>
      </c>
      <c r="BG921" s="61">
        <v>43923</v>
      </c>
      <c r="BH921" s="11"/>
    </row>
    <row r="922" spans="1:60" x14ac:dyDescent="0.3">
      <c r="A922" s="11"/>
      <c r="B922" s="56" t="s">
        <v>3006</v>
      </c>
      <c r="C922" s="56" t="s">
        <v>2881</v>
      </c>
      <c r="D922" s="56" t="s">
        <v>2871</v>
      </c>
      <c r="E922" s="57" t="s">
        <v>326</v>
      </c>
      <c r="F922" s="57" t="s">
        <v>315</v>
      </c>
      <c r="G922" s="58" t="s">
        <v>200</v>
      </c>
      <c r="H922" s="59" t="s">
        <v>142</v>
      </c>
      <c r="I922" s="60" t="s">
        <v>29</v>
      </c>
      <c r="J922" s="60" t="s">
        <v>1</v>
      </c>
      <c r="K922" s="11"/>
      <c r="L922" s="61">
        <v>44021</v>
      </c>
      <c r="M922" s="62">
        <v>1056.5371000003099</v>
      </c>
      <c r="N922" s="63">
        <v>1056.5371000003099</v>
      </c>
      <c r="O922" s="63">
        <v>1058.2686000000699</v>
      </c>
      <c r="P922" s="64">
        <f t="shared" si="14"/>
        <v>0.99836383693160713</v>
      </c>
      <c r="Q922" s="61">
        <v>44004</v>
      </c>
      <c r="R922" s="65">
        <v>7614293.8689999999</v>
      </c>
      <c r="S922" s="65">
        <v>4865462.9033984402</v>
      </c>
      <c r="T922" s="11"/>
      <c r="U922" s="66">
        <v>-1.06895577846444E-3</v>
      </c>
      <c r="V922" s="67">
        <v>3.5553151760723298</v>
      </c>
      <c r="W922" s="66">
        <v>1.40627953078365E-3</v>
      </c>
      <c r="X922" s="67">
        <v>2.4190065017137399</v>
      </c>
      <c r="Y922" s="66">
        <v>2.8621044877581901E-2</v>
      </c>
      <c r="Z922" s="67">
        <v>20.546042099973398</v>
      </c>
      <c r="AA922" s="66">
        <v>4.07727237088693E-2</v>
      </c>
      <c r="AB922" s="67">
        <v>24.3024605221872</v>
      </c>
      <c r="AC922" s="66">
        <v>5.31225607210217E-2</v>
      </c>
      <c r="AD922" s="67">
        <v>29.598221332329601</v>
      </c>
      <c r="AE922" s="66"/>
      <c r="AF922" s="68"/>
      <c r="AG922" s="66">
        <v>-1.0180464742006699E-3</v>
      </c>
      <c r="AH922" s="67">
        <v>-1.9433103832852801</v>
      </c>
      <c r="AI922" s="66">
        <v>2.9810530288159501E-2</v>
      </c>
      <c r="AJ922" s="67">
        <v>16.671795509784701</v>
      </c>
      <c r="AK922" s="66">
        <v>5.6537100001151003E-2</v>
      </c>
      <c r="AL922" s="66">
        <v>2.0590233412804099E-2</v>
      </c>
      <c r="AM922" s="67">
        <v>25.065131186711401</v>
      </c>
      <c r="AN922" s="11"/>
      <c r="AO922" s="69">
        <v>6.0251079048612198E-3</v>
      </c>
      <c r="AP922" s="69">
        <v>-4.5972889065524197E-3</v>
      </c>
      <c r="AQ922" s="69">
        <v>1.7996180309637601E-2</v>
      </c>
      <c r="AR922" s="69">
        <v>-3.38054532858223E-3</v>
      </c>
      <c r="AS922" s="70">
        <v>8</v>
      </c>
      <c r="AT922" s="70">
        <v>4</v>
      </c>
      <c r="AU922" s="70">
        <v>7</v>
      </c>
      <c r="AV922" s="71">
        <v>5</v>
      </c>
      <c r="AW922" s="11"/>
      <c r="AX922" s="72">
        <v>1.3894166284790101E-2</v>
      </c>
      <c r="AY922" s="73">
        <v>0.84703780254221805</v>
      </c>
      <c r="AZ922" s="73">
        <v>0.669555032439348</v>
      </c>
      <c r="BA922" s="73">
        <v>1.27586749218244</v>
      </c>
      <c r="BB922" s="64">
        <v>1.4358092114071001E-3</v>
      </c>
      <c r="BC922" s="74">
        <v>-1.08570838670857</v>
      </c>
      <c r="BD922" s="61">
        <v>43907</v>
      </c>
      <c r="BE922" s="61">
        <v>43913</v>
      </c>
      <c r="BF922" s="70">
        <v>13</v>
      </c>
      <c r="BG922" s="61">
        <v>43924</v>
      </c>
      <c r="BH922" s="11"/>
    </row>
    <row r="923" spans="1:60" x14ac:dyDescent="0.3">
      <c r="A923" s="11"/>
      <c r="B923" s="56" t="s">
        <v>3010</v>
      </c>
      <c r="C923" s="56" t="s">
        <v>2883</v>
      </c>
      <c r="D923" s="56" t="s">
        <v>2871</v>
      </c>
      <c r="E923" s="57" t="s">
        <v>330</v>
      </c>
      <c r="F923" s="57" t="s">
        <v>315</v>
      </c>
      <c r="G923" s="58" t="s">
        <v>200</v>
      </c>
      <c r="H923" s="59" t="s">
        <v>142</v>
      </c>
      <c r="I923" s="60" t="s">
        <v>29</v>
      </c>
      <c r="J923" s="60" t="s">
        <v>2884</v>
      </c>
      <c r="K923" s="11"/>
      <c r="L923" s="61">
        <v>44021</v>
      </c>
      <c r="M923" s="62">
        <v>2170.2347000017799</v>
      </c>
      <c r="N923" s="63">
        <v>2170.2347000017799</v>
      </c>
      <c r="O923" s="63">
        <v>2174.6396999992398</v>
      </c>
      <c r="P923" s="64">
        <f t="shared" si="14"/>
        <v>0.99797437708993286</v>
      </c>
      <c r="Q923" s="61">
        <v>44004</v>
      </c>
      <c r="R923" s="65">
        <v>66433810.158</v>
      </c>
      <c r="S923" s="65">
        <v>46891847.008062497</v>
      </c>
      <c r="T923" s="11"/>
      <c r="U923" s="66">
        <v>-1.09186802183103E-3</v>
      </c>
      <c r="V923" s="67">
        <v>3.5530239517356699</v>
      </c>
      <c r="W923" s="66">
        <v>7.1702612513036001E-4</v>
      </c>
      <c r="X923" s="67">
        <v>2.35008116114841</v>
      </c>
      <c r="Y923" s="66">
        <v>2.43332123154687E-2</v>
      </c>
      <c r="Z923" s="67">
        <v>20.117258843762102</v>
      </c>
      <c r="AA923" s="66">
        <v>3.2055162660981303E-2</v>
      </c>
      <c r="AB923" s="67">
        <v>23.4307044174057</v>
      </c>
      <c r="AC923" s="66">
        <v>6.8418292612477699E-2</v>
      </c>
      <c r="AD923" s="67">
        <v>31.1277945214824</v>
      </c>
      <c r="AE923" s="66">
        <v>8.82566439414222E-2</v>
      </c>
      <c r="AF923" s="68">
        <v>25.773352005868201</v>
      </c>
      <c r="AG923" s="66">
        <v>-1.22435731009318E-3</v>
      </c>
      <c r="AH923" s="67">
        <v>-1.9639414668745301</v>
      </c>
      <c r="AI923" s="66">
        <v>2.5306020748757901E-2</v>
      </c>
      <c r="AJ923" s="67">
        <v>16.221344555844599</v>
      </c>
      <c r="AK923" s="66">
        <v>0.36145107461546999</v>
      </c>
      <c r="AL923" s="66">
        <v>3.5628977002488703E-2</v>
      </c>
      <c r="AM923" s="67">
        <v>40.098053630732501</v>
      </c>
      <c r="AN923" s="11"/>
      <c r="AO923" s="69">
        <v>6.00200904409576E-3</v>
      </c>
      <c r="AP923" s="69">
        <v>-4.6201326158552504E-3</v>
      </c>
      <c r="AQ923" s="69">
        <v>1.7295385936449699E-2</v>
      </c>
      <c r="AR923" s="69">
        <v>-4.0436298140775796E-3</v>
      </c>
      <c r="AS923" s="70">
        <v>8</v>
      </c>
      <c r="AT923" s="70">
        <v>4</v>
      </c>
      <c r="AU923" s="70">
        <v>7</v>
      </c>
      <c r="AV923" s="71">
        <v>5</v>
      </c>
      <c r="AW923" s="11"/>
      <c r="AX923" s="72">
        <v>1.38738304598883E-2</v>
      </c>
      <c r="AY923" s="73">
        <v>0.27472171732779299</v>
      </c>
      <c r="AZ923" s="73">
        <v>0.64061320492237395</v>
      </c>
      <c r="BA923" s="73">
        <v>0.40559822240902599</v>
      </c>
      <c r="BB923" s="64">
        <v>1.4336663816993699E-3</v>
      </c>
      <c r="BC923" s="74">
        <v>-1.1238421716170699</v>
      </c>
      <c r="BD923" s="61">
        <v>43747</v>
      </c>
      <c r="BE923" s="61">
        <v>43783</v>
      </c>
      <c r="BF923" s="70">
        <v>108</v>
      </c>
      <c r="BG923" s="61">
        <v>43899</v>
      </c>
      <c r="BH923" s="11"/>
    </row>
    <row r="924" spans="1:60" x14ac:dyDescent="0.3">
      <c r="A924" s="11"/>
      <c r="B924" s="56" t="s">
        <v>3014</v>
      </c>
      <c r="C924" s="56" t="s">
        <v>2886</v>
      </c>
      <c r="D924" s="56" t="s">
        <v>2871</v>
      </c>
      <c r="E924" s="57" t="s">
        <v>334</v>
      </c>
      <c r="F924" s="57" t="s">
        <v>315</v>
      </c>
      <c r="G924" s="58" t="s">
        <v>200</v>
      </c>
      <c r="H924" s="59" t="s">
        <v>142</v>
      </c>
      <c r="I924" s="60" t="s">
        <v>29</v>
      </c>
      <c r="J924" s="60" t="s">
        <v>2887</v>
      </c>
      <c r="K924" s="11"/>
      <c r="L924" s="61">
        <v>44021</v>
      </c>
      <c r="M924" s="62">
        <v>1187.3000000007501</v>
      </c>
      <c r="N924" s="63">
        <v>1187.3000000007501</v>
      </c>
      <c r="O924" s="63">
        <v>1187.3000000007501</v>
      </c>
      <c r="P924" s="64">
        <f t="shared" si="14"/>
        <v>1</v>
      </c>
      <c r="Q924" s="61">
        <v>44021</v>
      </c>
      <c r="R924" s="65">
        <v>0</v>
      </c>
      <c r="S924" s="65">
        <v>0</v>
      </c>
      <c r="T924" s="11"/>
      <c r="U924" s="66">
        <v>0</v>
      </c>
      <c r="V924" s="67">
        <v>3.66221075391877</v>
      </c>
      <c r="W924" s="66">
        <v>0</v>
      </c>
      <c r="X924" s="67">
        <v>2.27837854863537</v>
      </c>
      <c r="Y924" s="66">
        <v>0</v>
      </c>
      <c r="Z924" s="67">
        <v>17.6839376122225</v>
      </c>
      <c r="AA924" s="66">
        <v>0</v>
      </c>
      <c r="AB924" s="67">
        <v>20.225188151293001</v>
      </c>
      <c r="AC924" s="66">
        <v>0</v>
      </c>
      <c r="AD924" s="67">
        <v>24.2859652602347</v>
      </c>
      <c r="AE924" s="66">
        <v>0</v>
      </c>
      <c r="AF924" s="68">
        <v>16.947687611711402</v>
      </c>
      <c r="AG924" s="66">
        <v>0</v>
      </c>
      <c r="AH924" s="67">
        <v>-1.84150573586521</v>
      </c>
      <c r="AI924" s="66">
        <v>0</v>
      </c>
      <c r="AJ924" s="67">
        <v>13.6907424809615</v>
      </c>
      <c r="AK924" s="66">
        <v>0.18730000000156</v>
      </c>
      <c r="AL924" s="66">
        <v>1.96703943365719E-2</v>
      </c>
      <c r="AM924" s="67">
        <v>22.682946169341399</v>
      </c>
      <c r="AN924" s="11"/>
      <c r="AO924" s="69">
        <v>0</v>
      </c>
      <c r="AP924" s="69">
        <v>0</v>
      </c>
      <c r="AQ924" s="69">
        <v>0</v>
      </c>
      <c r="AR924" s="69">
        <v>0</v>
      </c>
      <c r="AS924" s="70">
        <v>0</v>
      </c>
      <c r="AT924" s="70">
        <v>0</v>
      </c>
      <c r="AU924" s="70">
        <v>7</v>
      </c>
      <c r="AV924" s="71">
        <v>5</v>
      </c>
      <c r="AW924" s="11"/>
      <c r="AX924" s="72">
        <v>0</v>
      </c>
      <c r="AY924" s="73">
        <v>-115.357016523136</v>
      </c>
      <c r="AZ924" s="73">
        <v>0.52607977638217596</v>
      </c>
      <c r="BA924" s="73">
        <v>-15.9646500268718</v>
      </c>
      <c r="BB924" s="64">
        <v>0</v>
      </c>
      <c r="BC924" s="74">
        <v>0</v>
      </c>
      <c r="BD924" s="61">
        <v>43656</v>
      </c>
      <c r="BE924" s="61"/>
      <c r="BF924" s="70"/>
      <c r="BG924" s="61"/>
      <c r="BH924" s="11"/>
    </row>
    <row r="925" spans="1:60" x14ac:dyDescent="0.3">
      <c r="A925" s="11"/>
      <c r="B925" s="56" t="s">
        <v>3018</v>
      </c>
      <c r="C925" s="56" t="s">
        <v>2889</v>
      </c>
      <c r="D925" s="56" t="s">
        <v>2871</v>
      </c>
      <c r="E925" s="57" t="s">
        <v>56</v>
      </c>
      <c r="F925" s="57" t="s">
        <v>315</v>
      </c>
      <c r="G925" s="58" t="s">
        <v>200</v>
      </c>
      <c r="H925" s="59" t="s">
        <v>142</v>
      </c>
      <c r="I925" s="60" t="s">
        <v>29</v>
      </c>
      <c r="J925" s="60" t="s">
        <v>1</v>
      </c>
      <c r="K925" s="11"/>
      <c r="L925" s="61">
        <v>44021</v>
      </c>
      <c r="M925" s="62">
        <v>999.108000000007</v>
      </c>
      <c r="N925" s="63">
        <v>999.108000000007</v>
      </c>
      <c r="O925" s="63"/>
      <c r="P925" s="64" t="str">
        <f t="shared" si="14"/>
        <v/>
      </c>
      <c r="Q925" s="61"/>
      <c r="R925" s="65">
        <v>799657.11100000003</v>
      </c>
      <c r="S925" s="65"/>
      <c r="T925" s="11"/>
      <c r="U925" s="66">
        <v>-1.0649156629369801E-3</v>
      </c>
      <c r="V925" s="67">
        <v>3.55571918762507</v>
      </c>
      <c r="W925" s="66"/>
      <c r="X925" s="67"/>
      <c r="Y925" s="66"/>
      <c r="Z925" s="67"/>
      <c r="AA925" s="66"/>
      <c r="AB925" s="67"/>
      <c r="AC925" s="66"/>
      <c r="AD925" s="67"/>
      <c r="AE925" s="66"/>
      <c r="AF925" s="68"/>
      <c r="AG925" s="66">
        <v>-9.8121237806481098E-4</v>
      </c>
      <c r="AH925" s="67">
        <v>-1.93962697367169</v>
      </c>
      <c r="AI925" s="66"/>
      <c r="AJ925" s="67"/>
      <c r="AK925" s="66">
        <v>-8.9200000002165303E-4</v>
      </c>
      <c r="AL925" s="66">
        <v>-1.39569554312402E-2</v>
      </c>
      <c r="AM925" s="67">
        <v>-1.00748766508332</v>
      </c>
      <c r="AN925" s="11"/>
      <c r="AO925" s="69">
        <v>9.3305250629782698E-4</v>
      </c>
      <c r="AP925" s="69">
        <v>-1.0649156629369801E-3</v>
      </c>
      <c r="AQ925" s="69">
        <v>-9.8121237806481098E-4</v>
      </c>
      <c r="AR925" s="69">
        <v>-9.8121237806481098E-4</v>
      </c>
      <c r="AS925" s="70"/>
      <c r="AT925" s="70"/>
      <c r="AU925" s="70"/>
      <c r="AV925" s="71"/>
      <c r="AW925" s="11"/>
      <c r="AX925" s="72"/>
      <c r="AY925" s="73"/>
      <c r="AZ925" s="73"/>
      <c r="BA925" s="73"/>
      <c r="BB925" s="64"/>
      <c r="BC925" s="74">
        <v>-0.19096096762950801</v>
      </c>
      <c r="BD925" s="61">
        <v>44004</v>
      </c>
      <c r="BE925" s="61">
        <v>44015</v>
      </c>
      <c r="BF925" s="70"/>
      <c r="BG925" s="61"/>
      <c r="BH925" s="11"/>
    </row>
    <row r="926" spans="1:60" x14ac:dyDescent="0.3">
      <c r="A926" s="11"/>
      <c r="B926" s="56" t="s">
        <v>3021</v>
      </c>
      <c r="C926" s="56" t="s">
        <v>2891</v>
      </c>
      <c r="D926" s="56" t="s">
        <v>2892</v>
      </c>
      <c r="E926" s="57" t="s">
        <v>34</v>
      </c>
      <c r="F926" s="57" t="s">
        <v>339</v>
      </c>
      <c r="G926" s="58" t="s">
        <v>200</v>
      </c>
      <c r="H926" s="59" t="s">
        <v>142</v>
      </c>
      <c r="I926" s="60" t="s">
        <v>29</v>
      </c>
      <c r="J926" s="60" t="s">
        <v>2893</v>
      </c>
      <c r="K926" s="11"/>
      <c r="L926" s="61">
        <v>44021</v>
      </c>
      <c r="M926" s="62">
        <v>2256.5815000012499</v>
      </c>
      <c r="N926" s="63">
        <v>2256.5815000012499</v>
      </c>
      <c r="O926" s="63">
        <v>2314.6634000018198</v>
      </c>
      <c r="P926" s="64">
        <f t="shared" si="14"/>
        <v>0.97490697783508207</v>
      </c>
      <c r="Q926" s="61">
        <v>43747</v>
      </c>
      <c r="R926" s="65">
        <v>1762265.4809999999</v>
      </c>
      <c r="S926" s="65">
        <v>1734755.7796992201</v>
      </c>
      <c r="T926" s="11"/>
      <c r="U926" s="66">
        <v>-2.1939885027677502E-3</v>
      </c>
      <c r="V926" s="67">
        <v>3.4428119036420002</v>
      </c>
      <c r="W926" s="66">
        <v>1.477976836577E-2</v>
      </c>
      <c r="X926" s="67">
        <v>3.7563553852123701</v>
      </c>
      <c r="Y926" s="66">
        <v>1.7049899124685899E-3</v>
      </c>
      <c r="Z926" s="67">
        <v>17.854436603462101</v>
      </c>
      <c r="AA926" s="66">
        <v>-3.13503041070362E-3</v>
      </c>
      <c r="AB926" s="67">
        <v>19.911685110215299</v>
      </c>
      <c r="AC926" s="66">
        <v>4.8962977292831097E-2</v>
      </c>
      <c r="AD926" s="67">
        <v>29.182262989517799</v>
      </c>
      <c r="AE926" s="66">
        <v>7.6286625215289006E-2</v>
      </c>
      <c r="AF926" s="68">
        <v>24.576350133254898</v>
      </c>
      <c r="AG926" s="66">
        <v>1.5026657474663801E-3</v>
      </c>
      <c r="AH926" s="67">
        <v>-1.69123916111857</v>
      </c>
      <c r="AI926" s="66">
        <v>2.9432978171826099E-3</v>
      </c>
      <c r="AJ926" s="67">
        <v>13.985072262687</v>
      </c>
      <c r="AK926" s="66">
        <v>0.74539129694807305</v>
      </c>
      <c r="AL926" s="66">
        <v>3.8472741634905099E-2</v>
      </c>
      <c r="AM926" s="67">
        <v>-12.476320924237401</v>
      </c>
      <c r="AN926" s="11"/>
      <c r="AO926" s="69">
        <v>1.17773923066125E-2</v>
      </c>
      <c r="AP926" s="69">
        <v>-1.74230691927733E-2</v>
      </c>
      <c r="AQ926" s="69">
        <v>1.14971094026259E-2</v>
      </c>
      <c r="AR926" s="69">
        <v>-2.29954682126845E-2</v>
      </c>
      <c r="AS926" s="70">
        <v>8</v>
      </c>
      <c r="AT926" s="70">
        <v>4</v>
      </c>
      <c r="AU926" s="70">
        <v>7</v>
      </c>
      <c r="AV926" s="71">
        <v>5</v>
      </c>
      <c r="AW926" s="11"/>
      <c r="AX926" s="72">
        <v>3.6503612766100597E-2</v>
      </c>
      <c r="AY926" s="73">
        <v>-0.81103384916059396</v>
      </c>
      <c r="AZ926" s="73">
        <v>0.51562577663116804</v>
      </c>
      <c r="BA926" s="73">
        <v>-1.0104259324234599</v>
      </c>
      <c r="BB926" s="64">
        <v>3.76125760857121E-3</v>
      </c>
      <c r="BC926" s="74">
        <v>-4.7628566641942598</v>
      </c>
      <c r="BD926" s="61">
        <v>43747</v>
      </c>
      <c r="BE926" s="61">
        <v>43917</v>
      </c>
      <c r="BF926" s="70"/>
      <c r="BG926" s="61"/>
      <c r="BH926" s="11"/>
    </row>
    <row r="927" spans="1:60" x14ac:dyDescent="0.3">
      <c r="A927" s="11"/>
      <c r="B927" s="56" t="s">
        <v>3024</v>
      </c>
      <c r="C927" s="56" t="s">
        <v>2895</v>
      </c>
      <c r="D927" s="56" t="s">
        <v>2892</v>
      </c>
      <c r="E927" s="57" t="s">
        <v>41</v>
      </c>
      <c r="F927" s="57" t="s">
        <v>339</v>
      </c>
      <c r="G927" s="58" t="s">
        <v>200</v>
      </c>
      <c r="H927" s="59" t="s">
        <v>142</v>
      </c>
      <c r="I927" s="60" t="s">
        <v>29</v>
      </c>
      <c r="J927" s="60" t="s">
        <v>2896</v>
      </c>
      <c r="K927" s="11"/>
      <c r="L927" s="61">
        <v>44021</v>
      </c>
      <c r="M927" s="62">
        <v>2378.6999999992499</v>
      </c>
      <c r="N927" s="63">
        <v>2378.6999999992499</v>
      </c>
      <c r="O927" s="63">
        <v>2432.8376999981701</v>
      </c>
      <c r="P927" s="64">
        <f t="shared" si="14"/>
        <v>0.97774709755650324</v>
      </c>
      <c r="Q927" s="61">
        <v>43747</v>
      </c>
      <c r="R927" s="65">
        <v>3900140.588</v>
      </c>
      <c r="S927" s="65">
        <v>4388320.7605937496</v>
      </c>
      <c r="T927" s="11"/>
      <c r="U927" s="66">
        <v>-2.1833923756275899E-3</v>
      </c>
      <c r="V927" s="67">
        <v>3.4438715163560101</v>
      </c>
      <c r="W927" s="66">
        <v>1.5103131738214899E-2</v>
      </c>
      <c r="X927" s="67">
        <v>3.7886917224568601</v>
      </c>
      <c r="Y927" s="66">
        <v>3.64238602014666E-3</v>
      </c>
      <c r="Z927" s="67">
        <v>18.0481762142444</v>
      </c>
      <c r="AA927" s="66">
        <v>7.4646843131631602E-4</v>
      </c>
      <c r="AB927" s="67">
        <v>20.2998349944246</v>
      </c>
      <c r="AC927" s="66">
        <v>5.7135679166094598E-2</v>
      </c>
      <c r="AD927" s="67">
        <v>29.999533176858701</v>
      </c>
      <c r="AE927" s="66">
        <v>8.8906887543998905E-2</v>
      </c>
      <c r="AF927" s="68">
        <v>25.8383763661259</v>
      </c>
      <c r="AG927" s="66">
        <v>1.5983803968993E-3</v>
      </c>
      <c r="AH927" s="67">
        <v>-1.6816676961752799</v>
      </c>
      <c r="AI927" s="66">
        <v>4.9791399342211697E-3</v>
      </c>
      <c r="AJ927" s="67">
        <v>14.1886564743909</v>
      </c>
      <c r="AK927" s="66">
        <v>0.83983169488375997</v>
      </c>
      <c r="AL927" s="66">
        <v>4.2188386190900901E-2</v>
      </c>
      <c r="AM927" s="67">
        <v>-3.0322811306687099</v>
      </c>
      <c r="AN927" s="11"/>
      <c r="AO927" s="69">
        <v>1.1788128776970601E-2</v>
      </c>
      <c r="AP927" s="69">
        <v>-1.7412661673915902E-2</v>
      </c>
      <c r="AQ927" s="69">
        <v>1.18302042483265E-2</v>
      </c>
      <c r="AR927" s="69">
        <v>-2.2684501303956502E-2</v>
      </c>
      <c r="AS927" s="70">
        <v>8</v>
      </c>
      <c r="AT927" s="70">
        <v>4</v>
      </c>
      <c r="AU927" s="70">
        <v>7</v>
      </c>
      <c r="AV927" s="71">
        <v>5</v>
      </c>
      <c r="AW927" s="11"/>
      <c r="AX927" s="72">
        <v>3.6515991249179897E-2</v>
      </c>
      <c r="AY927" s="73">
        <v>-0.71353404860474301</v>
      </c>
      <c r="AZ927" s="73">
        <v>0.52843810047397699</v>
      </c>
      <c r="BA927" s="73">
        <v>-0.89129825861709799</v>
      </c>
      <c r="BB927" s="64">
        <v>3.7625816126501399E-3</v>
      </c>
      <c r="BC927" s="74">
        <v>-4.6153017111064401</v>
      </c>
      <c r="BD927" s="61">
        <v>43747</v>
      </c>
      <c r="BE927" s="61">
        <v>43783</v>
      </c>
      <c r="BF927" s="70"/>
      <c r="BG927" s="61"/>
      <c r="BH927" s="11"/>
    </row>
    <row r="928" spans="1:60" x14ac:dyDescent="0.3">
      <c r="A928" s="11"/>
      <c r="B928" s="56" t="s">
        <v>3027</v>
      </c>
      <c r="C928" s="56" t="s">
        <v>2898</v>
      </c>
      <c r="D928" s="56" t="s">
        <v>2892</v>
      </c>
      <c r="E928" s="57" t="s">
        <v>248</v>
      </c>
      <c r="F928" s="57" t="s">
        <v>339</v>
      </c>
      <c r="G928" s="58" t="s">
        <v>200</v>
      </c>
      <c r="H928" s="59" t="s">
        <v>142</v>
      </c>
      <c r="I928" s="60" t="s">
        <v>29</v>
      </c>
      <c r="J928" s="60" t="s">
        <v>2899</v>
      </c>
      <c r="K928" s="11"/>
      <c r="L928" s="61">
        <v>44021</v>
      </c>
      <c r="M928" s="62">
        <v>2159.6697000004401</v>
      </c>
      <c r="N928" s="63">
        <v>2159.6697000004401</v>
      </c>
      <c r="O928" s="63">
        <v>2204.6799000017299</v>
      </c>
      <c r="P928" s="64">
        <f t="shared" si="14"/>
        <v>0.97958424712755143</v>
      </c>
      <c r="Q928" s="61">
        <v>43747</v>
      </c>
      <c r="R928" s="65">
        <v>20027846.348000001</v>
      </c>
      <c r="S928" s="65">
        <v>19444791.728250001</v>
      </c>
      <c r="T928" s="11"/>
      <c r="U928" s="66">
        <v>-2.1765580422652398E-3</v>
      </c>
      <c r="V928" s="67">
        <v>3.4445549496922498</v>
      </c>
      <c r="W928" s="66">
        <v>1.53116428045905E-2</v>
      </c>
      <c r="X928" s="67">
        <v>3.80954282909443</v>
      </c>
      <c r="Y928" s="66">
        <v>4.8943980618787498E-3</v>
      </c>
      <c r="Z928" s="67">
        <v>18.173377418424899</v>
      </c>
      <c r="AA928" s="66">
        <v>3.2584873206360498E-3</v>
      </c>
      <c r="AB928" s="67">
        <v>20.551036883349301</v>
      </c>
      <c r="AC928" s="66">
        <v>6.2442193198876297E-2</v>
      </c>
      <c r="AD928" s="67">
        <v>30.5301845801296</v>
      </c>
      <c r="AE928" s="66">
        <v>9.7128168183262503E-2</v>
      </c>
      <c r="AF928" s="68">
        <v>26.660504430037701</v>
      </c>
      <c r="AG928" s="66">
        <v>1.66013455054781E-3</v>
      </c>
      <c r="AH928" s="67">
        <v>-1.67549228081043</v>
      </c>
      <c r="AI928" s="66">
        <v>6.2948711329227098E-3</v>
      </c>
      <c r="AJ928" s="67">
        <v>14.320229594261001</v>
      </c>
      <c r="AK928" s="66">
        <v>0.90770060419687104</v>
      </c>
      <c r="AL928" s="66">
        <v>4.47503536579461E-2</v>
      </c>
      <c r="AM928" s="67">
        <v>3.7546098006423598</v>
      </c>
      <c r="AN928" s="11"/>
      <c r="AO928" s="69">
        <v>1.17950734183978E-2</v>
      </c>
      <c r="AP928" s="69">
        <v>-1.74059317787396E-2</v>
      </c>
      <c r="AQ928" s="69">
        <v>1.2045270796079401E-2</v>
      </c>
      <c r="AR928" s="69">
        <v>-2.2483488461148199E-2</v>
      </c>
      <c r="AS928" s="70">
        <v>8</v>
      </c>
      <c r="AT928" s="70">
        <v>4</v>
      </c>
      <c r="AU928" s="70">
        <v>7</v>
      </c>
      <c r="AV928" s="71">
        <v>5</v>
      </c>
      <c r="AW928" s="11"/>
      <c r="AX928" s="72">
        <v>3.6524200063395303E-2</v>
      </c>
      <c r="AY928" s="73">
        <v>-0.65047025994863406</v>
      </c>
      <c r="AZ928" s="73">
        <v>0.53672894211376798</v>
      </c>
      <c r="BA928" s="73">
        <v>-0.81389980409858298</v>
      </c>
      <c r="BB928" s="64">
        <v>3.7634589758590701E-3</v>
      </c>
      <c r="BC928" s="74">
        <v>-4.5917731641238797</v>
      </c>
      <c r="BD928" s="61">
        <v>43747</v>
      </c>
      <c r="BE928" s="61">
        <v>43783</v>
      </c>
      <c r="BF928" s="70"/>
      <c r="BG928" s="61"/>
      <c r="BH928" s="11"/>
    </row>
    <row r="929" spans="1:60" x14ac:dyDescent="0.3">
      <c r="A929" s="11"/>
      <c r="B929" s="56" t="s">
        <v>3030</v>
      </c>
      <c r="C929" s="56" t="s">
        <v>2901</v>
      </c>
      <c r="D929" s="56" t="s">
        <v>2892</v>
      </c>
      <c r="E929" s="57" t="s">
        <v>79</v>
      </c>
      <c r="F929" s="57" t="s">
        <v>339</v>
      </c>
      <c r="G929" s="58" t="s">
        <v>200</v>
      </c>
      <c r="H929" s="59" t="s">
        <v>142</v>
      </c>
      <c r="I929" s="60" t="s">
        <v>29</v>
      </c>
      <c r="J929" s="60" t="s">
        <v>2902</v>
      </c>
      <c r="K929" s="11"/>
      <c r="L929" s="61">
        <v>44021</v>
      </c>
      <c r="M929" s="62">
        <v>1345.4057999998299</v>
      </c>
      <c r="N929" s="63">
        <v>1345.4057999998299</v>
      </c>
      <c r="O929" s="63">
        <v>1380.16410000063</v>
      </c>
      <c r="P929" s="64">
        <f t="shared" si="14"/>
        <v>0.97481582081378282</v>
      </c>
      <c r="Q929" s="61">
        <v>43747</v>
      </c>
      <c r="R929" s="65">
        <v>189796.44200000001</v>
      </c>
      <c r="S929" s="65">
        <v>225972.80480908201</v>
      </c>
      <c r="T929" s="11"/>
      <c r="U929" s="66">
        <v>-2.1943619703961299E-3</v>
      </c>
      <c r="V929" s="67">
        <v>3.4427745568791601</v>
      </c>
      <c r="W929" s="66">
        <v>1.47693023882312E-2</v>
      </c>
      <c r="X929" s="67">
        <v>3.7553087874584898</v>
      </c>
      <c r="Y929" s="66">
        <v>1.6427943064627501E-3</v>
      </c>
      <c r="Z929" s="67">
        <v>17.848217042861499</v>
      </c>
      <c r="AA929" s="66">
        <v>-3.2596543342151602E-3</v>
      </c>
      <c r="AB929" s="67">
        <v>19.899222717882399</v>
      </c>
      <c r="AC929" s="66">
        <v>4.8699871871576803E-2</v>
      </c>
      <c r="AD929" s="67">
        <v>29.155952447385101</v>
      </c>
      <c r="AE929" s="66">
        <v>7.7728791287881904E-2</v>
      </c>
      <c r="AF929" s="68">
        <v>24.720566740492401</v>
      </c>
      <c r="AG929" s="66">
        <v>1.4996376321505501E-3</v>
      </c>
      <c r="AH929" s="67">
        <v>-1.6915419726501599</v>
      </c>
      <c r="AI929" s="66">
        <v>2.87810014742718E-3</v>
      </c>
      <c r="AJ929" s="67">
        <v>13.978552495711501</v>
      </c>
      <c r="AK929" s="66">
        <v>0.345405800000881</v>
      </c>
      <c r="AL929" s="66">
        <v>3.0808943589363501E-2</v>
      </c>
      <c r="AM929" s="67">
        <v>48.241735377756399</v>
      </c>
      <c r="AN929" s="11"/>
      <c r="AO929" s="69">
        <v>1.17770789984206E-2</v>
      </c>
      <c r="AP929" s="69">
        <v>-1.7423381264961801E-2</v>
      </c>
      <c r="AQ929" s="69">
        <v>1.1486454035548399E-2</v>
      </c>
      <c r="AR929" s="69">
        <v>-2.30058528595691E-2</v>
      </c>
      <c r="AS929" s="70">
        <v>8</v>
      </c>
      <c r="AT929" s="70">
        <v>4</v>
      </c>
      <c r="AU929" s="70">
        <v>7</v>
      </c>
      <c r="AV929" s="71">
        <v>5</v>
      </c>
      <c r="AW929" s="11"/>
      <c r="AX929" s="72">
        <v>3.6503250909045201E-2</v>
      </c>
      <c r="AY929" s="73">
        <v>-0.81416399140653095</v>
      </c>
      <c r="AZ929" s="73">
        <v>0.51521434879669004</v>
      </c>
      <c r="BA929" s="73">
        <v>-1.0142398829812</v>
      </c>
      <c r="BB929" s="64">
        <v>3.7612187873992298E-3</v>
      </c>
      <c r="BC929" s="74">
        <v>-4.7683750069991202</v>
      </c>
      <c r="BD929" s="61">
        <v>43747</v>
      </c>
      <c r="BE929" s="61">
        <v>43917</v>
      </c>
      <c r="BF929" s="70"/>
      <c r="BG929" s="61"/>
      <c r="BH929" s="11"/>
    </row>
    <row r="930" spans="1:60" x14ac:dyDescent="0.3">
      <c r="A930" s="11"/>
      <c r="B930" s="56" t="s">
        <v>3034</v>
      </c>
      <c r="C930" s="56" t="s">
        <v>2904</v>
      </c>
      <c r="D930" s="56" t="s">
        <v>2892</v>
      </c>
      <c r="E930" s="57" t="s">
        <v>352</v>
      </c>
      <c r="F930" s="57" t="s">
        <v>339</v>
      </c>
      <c r="G930" s="58" t="s">
        <v>200</v>
      </c>
      <c r="H930" s="59" t="s">
        <v>142</v>
      </c>
      <c r="I930" s="60" t="s">
        <v>29</v>
      </c>
      <c r="J930" s="60" t="s">
        <v>2905</v>
      </c>
      <c r="K930" s="11"/>
      <c r="L930" s="61">
        <v>44021</v>
      </c>
      <c r="M930" s="62">
        <v>1819.62480000034</v>
      </c>
      <c r="N930" s="63">
        <v>1819.62480000034</v>
      </c>
      <c r="O930" s="63">
        <v>1862.2960000000901</v>
      </c>
      <c r="P930" s="64">
        <f t="shared" si="14"/>
        <v>0.97708677890101892</v>
      </c>
      <c r="Q930" s="61">
        <v>43747</v>
      </c>
      <c r="R930" s="65">
        <v>37223672.141999997</v>
      </c>
      <c r="S930" s="65">
        <v>38952559.241750002</v>
      </c>
      <c r="T930" s="11"/>
      <c r="U930" s="66">
        <v>-2.1858281279492102E-3</v>
      </c>
      <c r="V930" s="67">
        <v>3.4436279411238502</v>
      </c>
      <c r="W930" s="66">
        <v>1.50277960201493E-2</v>
      </c>
      <c r="X930" s="67">
        <v>3.7811581506502998</v>
      </c>
      <c r="Y930" s="66">
        <v>3.1921872487146201E-3</v>
      </c>
      <c r="Z930" s="67">
        <v>18.003156337101199</v>
      </c>
      <c r="AA930" s="66">
        <v>-1.5643634924345E-4</v>
      </c>
      <c r="AB930" s="67">
        <v>20.209544516372301</v>
      </c>
      <c r="AC930" s="66">
        <v>5.5231414151421597E-2</v>
      </c>
      <c r="AD930" s="67">
        <v>29.809106675384101</v>
      </c>
      <c r="AE930" s="66">
        <v>8.59627206428559E-2</v>
      </c>
      <c r="AF930" s="68">
        <v>25.543959675997002</v>
      </c>
      <c r="AG930" s="66">
        <v>1.5761012982693501E-3</v>
      </c>
      <c r="AH930" s="67">
        <v>-1.6838956060382799</v>
      </c>
      <c r="AI930" s="66">
        <v>4.50602808632539E-3</v>
      </c>
      <c r="AJ930" s="67">
        <v>14.141345289594</v>
      </c>
      <c r="AK930" s="66">
        <v>0.81962479999987403</v>
      </c>
      <c r="AL930" s="66">
        <v>4.1408569983104798E-2</v>
      </c>
      <c r="AM930" s="67">
        <v>-5.0529706190573096</v>
      </c>
      <c r="AN930" s="11"/>
      <c r="AO930" s="69">
        <v>1.1785635706473801E-2</v>
      </c>
      <c r="AP930" s="69">
        <v>-1.7415086605978999E-2</v>
      </c>
      <c r="AQ930" s="69">
        <v>1.1752830258046699E-2</v>
      </c>
      <c r="AR930" s="69">
        <v>-2.2756733251299E-2</v>
      </c>
      <c r="AS930" s="70">
        <v>8</v>
      </c>
      <c r="AT930" s="70">
        <v>4</v>
      </c>
      <c r="AU930" s="70">
        <v>7</v>
      </c>
      <c r="AV930" s="71">
        <v>5</v>
      </c>
      <c r="AW930" s="11"/>
      <c r="AX930" s="72">
        <v>3.6513074575377703E-2</v>
      </c>
      <c r="AY930" s="73">
        <v>-0.73620532420773099</v>
      </c>
      <c r="AZ930" s="73">
        <v>0.52545837364868897</v>
      </c>
      <c r="BA930" s="73">
        <v>-0.91905658074847496</v>
      </c>
      <c r="BB930" s="64">
        <v>3.76226976984526E-3</v>
      </c>
      <c r="BC930" s="74">
        <v>-4.6307837207495997</v>
      </c>
      <c r="BD930" s="61">
        <v>43747</v>
      </c>
      <c r="BE930" s="61">
        <v>43917</v>
      </c>
      <c r="BF930" s="70"/>
      <c r="BG930" s="61"/>
      <c r="BH930" s="11"/>
    </row>
    <row r="931" spans="1:60" x14ac:dyDescent="0.3">
      <c r="A931" s="11"/>
      <c r="B931" s="56" t="s">
        <v>3036</v>
      </c>
      <c r="C931" s="56" t="s">
        <v>2907</v>
      </c>
      <c r="D931" s="56" t="s">
        <v>2892</v>
      </c>
      <c r="E931" s="57" t="s">
        <v>356</v>
      </c>
      <c r="F931" s="57" t="s">
        <v>339</v>
      </c>
      <c r="G931" s="58" t="s">
        <v>200</v>
      </c>
      <c r="H931" s="59" t="s">
        <v>142</v>
      </c>
      <c r="I931" s="60" t="s">
        <v>29</v>
      </c>
      <c r="J931" s="60" t="s">
        <v>2908</v>
      </c>
      <c r="K931" s="11"/>
      <c r="L931" s="61">
        <v>44021</v>
      </c>
      <c r="M931" s="62">
        <v>1916.0273000001901</v>
      </c>
      <c r="N931" s="63">
        <v>1916.0273000001901</v>
      </c>
      <c r="O931" s="63">
        <v>1955.7114000003801</v>
      </c>
      <c r="P931" s="64">
        <f t="shared" si="14"/>
        <v>0.97970861140340937</v>
      </c>
      <c r="Q931" s="61">
        <v>43747</v>
      </c>
      <c r="R931" s="65">
        <v>2904581.3670000001</v>
      </c>
      <c r="S931" s="65">
        <v>2639202.8832968702</v>
      </c>
      <c r="T931" s="11"/>
      <c r="U931" s="66">
        <v>-2.17606883597909E-3</v>
      </c>
      <c r="V931" s="67">
        <v>3.4446038703208601</v>
      </c>
      <c r="W931" s="66">
        <v>1.53258497757633E-2</v>
      </c>
      <c r="X931" s="67">
        <v>3.8109635262117099</v>
      </c>
      <c r="Y931" s="66">
        <v>4.97924453702581E-3</v>
      </c>
      <c r="Z931" s="67">
        <v>18.181862065917802</v>
      </c>
      <c r="AA931" s="66">
        <v>3.4286290665477299E-3</v>
      </c>
      <c r="AB931" s="67">
        <v>20.568051057955</v>
      </c>
      <c r="AC931" s="66">
        <v>6.2803409131447593E-2</v>
      </c>
      <c r="AD931" s="67">
        <v>30.566306173394</v>
      </c>
      <c r="AE931" s="66">
        <v>9.7687715961074006E-2</v>
      </c>
      <c r="AF931" s="68">
        <v>26.716459207818801</v>
      </c>
      <c r="AG931" s="66">
        <v>1.66432835067098E-3</v>
      </c>
      <c r="AH931" s="67">
        <v>-1.67507290079811</v>
      </c>
      <c r="AI931" s="66">
        <v>6.3839867470960598E-3</v>
      </c>
      <c r="AJ931" s="67">
        <v>14.329141155671101</v>
      </c>
      <c r="AK931" s="66">
        <v>0.91602729999925903</v>
      </c>
      <c r="AL931" s="66">
        <v>4.5058803238134701E-2</v>
      </c>
      <c r="AM931" s="67">
        <v>4.5872793808812302</v>
      </c>
      <c r="AN931" s="11"/>
      <c r="AO931" s="69">
        <v>1.17955498062656E-2</v>
      </c>
      <c r="AP931" s="69">
        <v>-1.7405479817170999E-2</v>
      </c>
      <c r="AQ931" s="69">
        <v>1.20595685693843E-2</v>
      </c>
      <c r="AR931" s="69">
        <v>-2.2469943674877899E-2</v>
      </c>
      <c r="AS931" s="70">
        <v>8</v>
      </c>
      <c r="AT931" s="70">
        <v>4</v>
      </c>
      <c r="AU931" s="70">
        <v>7</v>
      </c>
      <c r="AV931" s="71">
        <v>5</v>
      </c>
      <c r="AW931" s="11"/>
      <c r="AX931" s="72">
        <v>3.6524746541981602E-2</v>
      </c>
      <c r="AY931" s="73">
        <v>-0.64619710673559905</v>
      </c>
      <c r="AZ931" s="73">
        <v>0.537290841342838</v>
      </c>
      <c r="BA931" s="73">
        <v>-0.80864562627903103</v>
      </c>
      <c r="BB931" s="64">
        <v>3.7635174375282099E-3</v>
      </c>
      <c r="BC931" s="74">
        <v>-4.5901660132803999</v>
      </c>
      <c r="BD931" s="61">
        <v>43747</v>
      </c>
      <c r="BE931" s="61">
        <v>43783</v>
      </c>
      <c r="BF931" s="70"/>
      <c r="BG931" s="61"/>
      <c r="BH931" s="11"/>
    </row>
    <row r="932" spans="1:60" x14ac:dyDescent="0.3">
      <c r="A932" s="11"/>
      <c r="B932" s="56" t="s">
        <v>3038</v>
      </c>
      <c r="C932" s="56" t="s">
        <v>2910</v>
      </c>
      <c r="D932" s="56" t="s">
        <v>2892</v>
      </c>
      <c r="E932" s="57" t="s">
        <v>360</v>
      </c>
      <c r="F932" s="57" t="s">
        <v>339</v>
      </c>
      <c r="G932" s="58" t="s">
        <v>200</v>
      </c>
      <c r="H932" s="59" t="s">
        <v>142</v>
      </c>
      <c r="I932" s="60" t="s">
        <v>29</v>
      </c>
      <c r="J932" s="60" t="s">
        <v>2911</v>
      </c>
      <c r="K932" s="11"/>
      <c r="L932" s="61">
        <v>44021</v>
      </c>
      <c r="M932" s="62">
        <v>1302.5636999998201</v>
      </c>
      <c r="N932" s="63">
        <v>1302.5636999998201</v>
      </c>
      <c r="O932" s="63">
        <v>1328.7128999996901</v>
      </c>
      <c r="P932" s="64">
        <f t="shared" si="14"/>
        <v>0.98031990206471531</v>
      </c>
      <c r="Q932" s="61">
        <v>43747</v>
      </c>
      <c r="R932" s="65">
        <v>6466816.7249999996</v>
      </c>
      <c r="S932" s="65">
        <v>4831708.87797656</v>
      </c>
      <c r="T932" s="11"/>
      <c r="U932" s="66">
        <v>-2.1738141231253398E-3</v>
      </c>
      <c r="V932" s="67">
        <v>3.4448293416062401</v>
      </c>
      <c r="W932" s="66">
        <v>1.53952902292076E-2</v>
      </c>
      <c r="X932" s="67">
        <v>3.8179075715561299</v>
      </c>
      <c r="Y932" s="66">
        <v>5.3957588334014898E-3</v>
      </c>
      <c r="Z932" s="67">
        <v>18.223513495555402</v>
      </c>
      <c r="AA932" s="66">
        <v>4.2651232033676899E-3</v>
      </c>
      <c r="AB932" s="67">
        <v>20.6517004716443</v>
      </c>
      <c r="AC932" s="66">
        <v>6.4572023746222798E-2</v>
      </c>
      <c r="AD932" s="67">
        <v>30.743167634849701</v>
      </c>
      <c r="AE932" s="66">
        <v>0.100432421335427</v>
      </c>
      <c r="AF932" s="68">
        <v>26.9909297452541</v>
      </c>
      <c r="AG932" s="66">
        <v>1.6849015664774901E-3</v>
      </c>
      <c r="AH932" s="67">
        <v>-1.6730155792174599</v>
      </c>
      <c r="AI932" s="66">
        <v>6.8217825537431097E-3</v>
      </c>
      <c r="AJ932" s="67">
        <v>14.3729207363358</v>
      </c>
      <c r="AK932" s="66">
        <v>0.3025636999993</v>
      </c>
      <c r="AL932" s="66">
        <v>2.7402939280364101E-2</v>
      </c>
      <c r="AM932" s="67">
        <v>43.957525377569297</v>
      </c>
      <c r="AN932" s="11"/>
      <c r="AO932" s="69">
        <v>1.1797827872214801E-2</v>
      </c>
      <c r="AP932" s="69">
        <v>-1.7403253878910601E-2</v>
      </c>
      <c r="AQ932" s="69">
        <v>1.21309756086703E-2</v>
      </c>
      <c r="AR932" s="69">
        <v>-2.2403247909096501E-2</v>
      </c>
      <c r="AS932" s="70">
        <v>8</v>
      </c>
      <c r="AT932" s="70">
        <v>4</v>
      </c>
      <c r="AU932" s="70">
        <v>7</v>
      </c>
      <c r="AV932" s="71">
        <v>5</v>
      </c>
      <c r="AW932" s="11"/>
      <c r="AX932" s="72">
        <v>3.6527568085184599E-2</v>
      </c>
      <c r="AY932" s="73">
        <v>-0.62520770314313301</v>
      </c>
      <c r="AZ932" s="73">
        <v>0.54005093322666697</v>
      </c>
      <c r="BA932" s="73">
        <v>-0.782818950500769</v>
      </c>
      <c r="BB932" s="64">
        <v>3.7638186335516399E-3</v>
      </c>
      <c r="BC932" s="74">
        <v>-4.5823518383403998</v>
      </c>
      <c r="BD932" s="61">
        <v>43747</v>
      </c>
      <c r="BE932" s="61">
        <v>43783</v>
      </c>
      <c r="BF932" s="70"/>
      <c r="BG932" s="61"/>
      <c r="BH932" s="11"/>
    </row>
    <row r="933" spans="1:60" x14ac:dyDescent="0.3">
      <c r="A933" s="11"/>
      <c r="B933" s="56" t="s">
        <v>3040</v>
      </c>
      <c r="C933" s="56" t="s">
        <v>2913</v>
      </c>
      <c r="D933" s="56" t="s">
        <v>2892</v>
      </c>
      <c r="E933" s="57" t="s">
        <v>128</v>
      </c>
      <c r="F933" s="57" t="s">
        <v>339</v>
      </c>
      <c r="G933" s="58" t="s">
        <v>200</v>
      </c>
      <c r="H933" s="59" t="s">
        <v>142</v>
      </c>
      <c r="I933" s="60" t="s">
        <v>29</v>
      </c>
      <c r="J933" s="60" t="s">
        <v>2914</v>
      </c>
      <c r="K933" s="11"/>
      <c r="L933" s="61">
        <v>44021</v>
      </c>
      <c r="M933" s="62">
        <v>1091.2089000009</v>
      </c>
      <c r="N933" s="63">
        <v>1091.2089000009</v>
      </c>
      <c r="O933" s="63">
        <v>1106.8658000007299</v>
      </c>
      <c r="P933" s="64">
        <f t="shared" si="14"/>
        <v>0.98585474408928386</v>
      </c>
      <c r="Q933" s="61">
        <v>43747</v>
      </c>
      <c r="R933" s="65">
        <v>10855271.452</v>
      </c>
      <c r="S933" s="65">
        <v>14281319.891124999</v>
      </c>
      <c r="T933" s="11"/>
      <c r="U933" s="66">
        <v>-2.1533267781705901E-3</v>
      </c>
      <c r="V933" s="67">
        <v>3.4468780761017102</v>
      </c>
      <c r="W933" s="66">
        <v>1.6021386927604901E-2</v>
      </c>
      <c r="X933" s="67">
        <v>3.88051724139586</v>
      </c>
      <c r="Y933" s="66">
        <v>9.1627568708645395E-3</v>
      </c>
      <c r="Z933" s="67">
        <v>18.6002132993017</v>
      </c>
      <c r="AA933" s="66">
        <v>1.1846256631542901E-2</v>
      </c>
      <c r="AB933" s="67">
        <v>21.4098138144473</v>
      </c>
      <c r="AC933" s="66">
        <v>8.0683047121128795E-2</v>
      </c>
      <c r="AD933" s="67">
        <v>32.354269972362097</v>
      </c>
      <c r="AE933" s="66"/>
      <c r="AF933" s="68"/>
      <c r="AG933" s="66">
        <v>1.8701362132560501E-3</v>
      </c>
      <c r="AH933" s="67">
        <v>-1.6544921145396101</v>
      </c>
      <c r="AI933" s="66">
        <v>1.0780958087707401E-2</v>
      </c>
      <c r="AJ933" s="67">
        <v>14.7688382897322</v>
      </c>
      <c r="AK933" s="66">
        <v>9.0701069582864904E-2</v>
      </c>
      <c r="AL933" s="66">
        <v>3.80415910367446E-2</v>
      </c>
      <c r="AM933" s="67">
        <v>37.244206739880603</v>
      </c>
      <c r="AN933" s="11"/>
      <c r="AO933" s="69">
        <v>1.18186057752609E-2</v>
      </c>
      <c r="AP933" s="69">
        <v>-1.7383021190653401E-2</v>
      </c>
      <c r="AQ933" s="69">
        <v>1.2776098421454701E-2</v>
      </c>
      <c r="AR933" s="69">
        <v>-2.18005270389767E-2</v>
      </c>
      <c r="AS933" s="70">
        <v>8</v>
      </c>
      <c r="AT933" s="70">
        <v>4</v>
      </c>
      <c r="AU933" s="70">
        <v>7</v>
      </c>
      <c r="AV933" s="71">
        <v>5</v>
      </c>
      <c r="AW933" s="11"/>
      <c r="AX933" s="72">
        <v>3.6553680844153898E-2</v>
      </c>
      <c r="AY933" s="73">
        <v>-0.43511155953956399</v>
      </c>
      <c r="AZ933" s="73">
        <v>0.56506375408844201</v>
      </c>
      <c r="BA933" s="73">
        <v>-0.54755990095873097</v>
      </c>
      <c r="BB933" s="64">
        <v>3.76660502725827E-3</v>
      </c>
      <c r="BC933" s="74">
        <v>-4.5117574326504801</v>
      </c>
      <c r="BD933" s="61">
        <v>43747</v>
      </c>
      <c r="BE933" s="61">
        <v>43783</v>
      </c>
      <c r="BF933" s="70"/>
      <c r="BG933" s="61"/>
      <c r="BH933" s="11"/>
    </row>
    <row r="934" spans="1:60" x14ac:dyDescent="0.3">
      <c r="A934" s="11"/>
      <c r="B934" s="56" t="s">
        <v>3044</v>
      </c>
      <c r="C934" s="56" t="s">
        <v>2916</v>
      </c>
      <c r="D934" s="56" t="s">
        <v>2892</v>
      </c>
      <c r="E934" s="57" t="s">
        <v>367</v>
      </c>
      <c r="F934" s="57" t="s">
        <v>339</v>
      </c>
      <c r="G934" s="58" t="s">
        <v>200</v>
      </c>
      <c r="H934" s="59" t="s">
        <v>142</v>
      </c>
      <c r="I934" s="60" t="s">
        <v>29</v>
      </c>
      <c r="J934" s="60" t="s">
        <v>2917</v>
      </c>
      <c r="K934" s="11"/>
      <c r="L934" s="61">
        <v>44021</v>
      </c>
      <c r="M934" s="62">
        <v>1555.5030000004899</v>
      </c>
      <c r="N934" s="63">
        <v>1555.5030000004899</v>
      </c>
      <c r="O934" s="63">
        <v>1587.9224999994001</v>
      </c>
      <c r="P934" s="64">
        <f t="shared" si="14"/>
        <v>0.97958370134630479</v>
      </c>
      <c r="Q934" s="61">
        <v>43747</v>
      </c>
      <c r="R934" s="65">
        <v>152866.64199999999</v>
      </c>
      <c r="S934" s="65">
        <v>154224.033049561</v>
      </c>
      <c r="T934" s="11"/>
      <c r="U934" s="66">
        <v>-2.1765403207609801E-3</v>
      </c>
      <c r="V934" s="67">
        <v>3.44455672184267</v>
      </c>
      <c r="W934" s="66">
        <v>1.5311560691770899E-2</v>
      </c>
      <c r="X934" s="67">
        <v>3.8095346178124601</v>
      </c>
      <c r="Y934" s="66">
        <v>4.8941578133962996E-3</v>
      </c>
      <c r="Z934" s="67">
        <v>18.173353393562099</v>
      </c>
      <c r="AA934" s="66">
        <v>3.25801850340213E-3</v>
      </c>
      <c r="AB934" s="67">
        <v>20.550990001647701</v>
      </c>
      <c r="AC934" s="66">
        <v>6.2441452280836501E-2</v>
      </c>
      <c r="AD934" s="67">
        <v>30.530110488325601</v>
      </c>
      <c r="AE934" s="66">
        <v>9.7126816965173904E-2</v>
      </c>
      <c r="AF934" s="68">
        <v>26.660369308228798</v>
      </c>
      <c r="AG934" s="66">
        <v>1.66009305030457E-3</v>
      </c>
      <c r="AH934" s="67">
        <v>-1.67549643083476</v>
      </c>
      <c r="AI934" s="66">
        <v>6.2945852987468199E-3</v>
      </c>
      <c r="AJ934" s="67">
        <v>14.3202010108362</v>
      </c>
      <c r="AK934" s="66">
        <v>0.43238915235619102</v>
      </c>
      <c r="AL934" s="66">
        <v>4.1595488040911698E-2</v>
      </c>
      <c r="AM934" s="67">
        <v>46.385227868275301</v>
      </c>
      <c r="AN934" s="11"/>
      <c r="AO934" s="69">
        <v>1.17950469993957E-2</v>
      </c>
      <c r="AP934" s="69">
        <v>-1.7405888786015601E-2</v>
      </c>
      <c r="AQ934" s="69">
        <v>1.20449065616413E-2</v>
      </c>
      <c r="AR934" s="69">
        <v>-2.2483427907900502E-2</v>
      </c>
      <c r="AS934" s="70">
        <v>8</v>
      </c>
      <c r="AT934" s="70">
        <v>4</v>
      </c>
      <c r="AU934" s="70">
        <v>7</v>
      </c>
      <c r="AV934" s="71">
        <v>5</v>
      </c>
      <c r="AW934" s="11"/>
      <c r="AX934" s="72">
        <v>3.6524155033948798E-2</v>
      </c>
      <c r="AY934" s="73">
        <v>-0.65048405320430902</v>
      </c>
      <c r="AZ934" s="73">
        <v>0.53672731685310304</v>
      </c>
      <c r="BA934" s="73">
        <v>-0.81391668581181897</v>
      </c>
      <c r="BB934" s="64">
        <v>3.7634543466674602E-3</v>
      </c>
      <c r="BC934" s="74">
        <v>-4.5917669155460299</v>
      </c>
      <c r="BD934" s="61">
        <v>43747</v>
      </c>
      <c r="BE934" s="61">
        <v>43783</v>
      </c>
      <c r="BF934" s="70"/>
      <c r="BG934" s="61"/>
      <c r="BH934" s="11"/>
    </row>
    <row r="935" spans="1:60" x14ac:dyDescent="0.3">
      <c r="A935" s="11"/>
      <c r="B935" s="56" t="s">
        <v>3047</v>
      </c>
      <c r="C935" s="56" t="s">
        <v>2919</v>
      </c>
      <c r="D935" s="56" t="s">
        <v>2892</v>
      </c>
      <c r="E935" s="57" t="s">
        <v>371</v>
      </c>
      <c r="F935" s="57" t="s">
        <v>339</v>
      </c>
      <c r="G935" s="58" t="s">
        <v>200</v>
      </c>
      <c r="H935" s="59" t="s">
        <v>142</v>
      </c>
      <c r="I935" s="60" t="s">
        <v>29</v>
      </c>
      <c r="J935" s="60" t="s">
        <v>2920</v>
      </c>
      <c r="K935" s="11"/>
      <c r="L935" s="61">
        <v>44021</v>
      </c>
      <c r="M935" s="62">
        <v>1663.26180000044</v>
      </c>
      <c r="N935" s="63">
        <v>1663.26180000044</v>
      </c>
      <c r="O935" s="63">
        <v>1696.65279999934</v>
      </c>
      <c r="P935" s="64">
        <f t="shared" si="14"/>
        <v>0.98031948551942205</v>
      </c>
      <c r="Q935" s="61">
        <v>43747</v>
      </c>
      <c r="R935" s="65">
        <v>240006.068</v>
      </c>
      <c r="S935" s="65">
        <v>284144.66187402298</v>
      </c>
      <c r="T935" s="11"/>
      <c r="U935" s="66">
        <v>-2.1738148379881702E-3</v>
      </c>
      <c r="V935" s="67">
        <v>3.4448292701199499</v>
      </c>
      <c r="W935" s="66">
        <v>1.5395192729556599E-2</v>
      </c>
      <c r="X935" s="67">
        <v>3.8178978215910302</v>
      </c>
      <c r="Y935" s="66">
        <v>5.3954580816934997E-3</v>
      </c>
      <c r="Z935" s="67">
        <v>18.2234834203846</v>
      </c>
      <c r="AA935" s="66">
        <v>4.2649484821595304E-3</v>
      </c>
      <c r="AB935" s="67">
        <v>20.6516829995089</v>
      </c>
      <c r="AC935" s="66">
        <v>6.4571832022920703E-2</v>
      </c>
      <c r="AD935" s="67">
        <v>30.743148462526701</v>
      </c>
      <c r="AE935" s="66">
        <v>0.100433084251563</v>
      </c>
      <c r="AF935" s="68">
        <v>26.990996036882301</v>
      </c>
      <c r="AG935" s="66">
        <v>1.6848300620040399E-3</v>
      </c>
      <c r="AH935" s="67">
        <v>-1.6730227296648099</v>
      </c>
      <c r="AI935" s="66">
        <v>6.8214583025110196E-3</v>
      </c>
      <c r="AJ935" s="67">
        <v>14.372888311219899</v>
      </c>
      <c r="AK935" s="66">
        <v>0.44464384668215601</v>
      </c>
      <c r="AL935" s="66">
        <v>4.2602316894772202E-2</v>
      </c>
      <c r="AM935" s="67">
        <v>47.610697300871799</v>
      </c>
      <c r="AN935" s="11"/>
      <c r="AO935" s="69">
        <v>1.17978459147707E-2</v>
      </c>
      <c r="AP935" s="69">
        <v>-1.7403233314325899E-2</v>
      </c>
      <c r="AQ935" s="69">
        <v>1.2131167870393301E-2</v>
      </c>
      <c r="AR935" s="69">
        <v>-2.24032532887577E-2</v>
      </c>
      <c r="AS935" s="70">
        <v>8</v>
      </c>
      <c r="AT935" s="70">
        <v>4</v>
      </c>
      <c r="AU935" s="70">
        <v>7</v>
      </c>
      <c r="AV935" s="71">
        <v>5</v>
      </c>
      <c r="AW935" s="11"/>
      <c r="AX935" s="72">
        <v>3.6527529449849702E-2</v>
      </c>
      <c r="AY935" s="73">
        <v>-0.62521414071397896</v>
      </c>
      <c r="AZ935" s="73">
        <v>0.54004993213038699</v>
      </c>
      <c r="BA935" s="73">
        <v>-0.78282702223805201</v>
      </c>
      <c r="BB935" s="64">
        <v>3.7638146866538599E-3</v>
      </c>
      <c r="BC935" s="74">
        <v>-4.5823812626476901</v>
      </c>
      <c r="BD935" s="61">
        <v>43747</v>
      </c>
      <c r="BE935" s="61">
        <v>43783</v>
      </c>
      <c r="BF935" s="70"/>
      <c r="BG935" s="61"/>
      <c r="BH935" s="11"/>
    </row>
    <row r="936" spans="1:60" x14ac:dyDescent="0.3">
      <c r="A936" s="11"/>
      <c r="B936" s="56" t="s">
        <v>8963</v>
      </c>
      <c r="C936" s="56" t="s">
        <v>2922</v>
      </c>
      <c r="D936" s="56" t="s">
        <v>2892</v>
      </c>
      <c r="E936" s="57" t="s">
        <v>375</v>
      </c>
      <c r="F936" s="57" t="s">
        <v>339</v>
      </c>
      <c r="G936" s="58" t="s">
        <v>200</v>
      </c>
      <c r="H936" s="59" t="s">
        <v>142</v>
      </c>
      <c r="I936" s="60" t="s">
        <v>29</v>
      </c>
      <c r="J936" s="60" t="s">
        <v>2923</v>
      </c>
      <c r="K936" s="11"/>
      <c r="L936" s="61">
        <v>44021</v>
      </c>
      <c r="M936" s="62">
        <v>1575.2083999998899</v>
      </c>
      <c r="N936" s="63">
        <v>1575.2083999998899</v>
      </c>
      <c r="O936" s="63">
        <v>1606.2288000006199</v>
      </c>
      <c r="P936" s="64">
        <f t="shared" si="14"/>
        <v>0.98068743381969115</v>
      </c>
      <c r="Q936" s="61">
        <v>43747</v>
      </c>
      <c r="R936" s="65">
        <v>402848.72399999999</v>
      </c>
      <c r="S936" s="65">
        <v>420986.82010302698</v>
      </c>
      <c r="T936" s="11"/>
      <c r="U936" s="66">
        <v>-2.1724424586864201E-3</v>
      </c>
      <c r="V936" s="67">
        <v>3.4449665080501299</v>
      </c>
      <c r="W936" s="66">
        <v>1.5436983678227999E-2</v>
      </c>
      <c r="X936" s="67">
        <v>3.8220769164581698</v>
      </c>
      <c r="Y936" s="66">
        <v>5.6461315361957497E-3</v>
      </c>
      <c r="Z936" s="67">
        <v>18.248550765856599</v>
      </c>
      <c r="AA936" s="66">
        <v>4.7683505272288996E-3</v>
      </c>
      <c r="AB936" s="67">
        <v>20.702023204008601</v>
      </c>
      <c r="AC936" s="66">
        <v>6.5637710276860203E-2</v>
      </c>
      <c r="AD936" s="67">
        <v>30.849736287928</v>
      </c>
      <c r="AE936" s="66">
        <v>0.102088289451785</v>
      </c>
      <c r="AF936" s="68">
        <v>27.156516556890001</v>
      </c>
      <c r="AG936" s="66">
        <v>1.6973184701782899E-3</v>
      </c>
      <c r="AH936" s="67">
        <v>-1.6717738888473801</v>
      </c>
      <c r="AI936" s="66">
        <v>7.0848475970706204E-3</v>
      </c>
      <c r="AJ936" s="67">
        <v>14.399227240675801</v>
      </c>
      <c r="AK936" s="66">
        <v>0.45081548068614202</v>
      </c>
      <c r="AL936" s="66">
        <v>4.31065060583933E-2</v>
      </c>
      <c r="AM936" s="67">
        <v>48.227860701270401</v>
      </c>
      <c r="AN936" s="11"/>
      <c r="AO936" s="69">
        <v>1.1799235468060901E-2</v>
      </c>
      <c r="AP936" s="69">
        <v>-1.7401855005118701E-2</v>
      </c>
      <c r="AQ936" s="69">
        <v>1.2173964361863901E-2</v>
      </c>
      <c r="AR936" s="69">
        <v>-2.2362964895364702E-2</v>
      </c>
      <c r="AS936" s="70">
        <v>8</v>
      </c>
      <c r="AT936" s="70">
        <v>4</v>
      </c>
      <c r="AU936" s="70">
        <v>7</v>
      </c>
      <c r="AV936" s="71">
        <v>5</v>
      </c>
      <c r="AW936" s="11"/>
      <c r="AX936" s="72">
        <v>3.6529221204800698E-2</v>
      </c>
      <c r="AY936" s="73">
        <v>-0.61257852127982904</v>
      </c>
      <c r="AZ936" s="73">
        <v>0.54171156690517797</v>
      </c>
      <c r="BA936" s="73">
        <v>-0.76726499744654597</v>
      </c>
      <c r="BB936" s="64">
        <v>3.7639953700954699E-3</v>
      </c>
      <c r="BC936" s="74">
        <v>-4.5776666438323401</v>
      </c>
      <c r="BD936" s="61">
        <v>43747</v>
      </c>
      <c r="BE936" s="61">
        <v>43783</v>
      </c>
      <c r="BF936" s="70"/>
      <c r="BG936" s="61"/>
      <c r="BH936" s="11"/>
    </row>
    <row r="937" spans="1:60" x14ac:dyDescent="0.3">
      <c r="A937" s="11"/>
      <c r="B937" s="56" t="s">
        <v>3050</v>
      </c>
      <c r="C937" s="56" t="s">
        <v>2925</v>
      </c>
      <c r="D937" s="56" t="s">
        <v>2892</v>
      </c>
      <c r="E937" s="57" t="s">
        <v>379</v>
      </c>
      <c r="F937" s="57" t="s">
        <v>339</v>
      </c>
      <c r="G937" s="58" t="s">
        <v>200</v>
      </c>
      <c r="H937" s="59" t="s">
        <v>142</v>
      </c>
      <c r="I937" s="60" t="s">
        <v>29</v>
      </c>
      <c r="J937" s="60" t="s">
        <v>2926</v>
      </c>
      <c r="K937" s="11"/>
      <c r="L937" s="61">
        <v>44021</v>
      </c>
      <c r="M937" s="62">
        <v>1588.23780000024</v>
      </c>
      <c r="N937" s="63">
        <v>1588.23780000024</v>
      </c>
      <c r="O937" s="63">
        <v>1618.9070999994899</v>
      </c>
      <c r="P937" s="64">
        <f t="shared" si="14"/>
        <v>0.98105555284842494</v>
      </c>
      <c r="Q937" s="61">
        <v>43747</v>
      </c>
      <c r="R937" s="65">
        <v>2133858.9890000001</v>
      </c>
      <c r="S937" s="65">
        <v>2234948.8437070302</v>
      </c>
      <c r="T937" s="11"/>
      <c r="U937" s="66">
        <v>-2.17108381639264E-3</v>
      </c>
      <c r="V937" s="67">
        <v>3.4451023722795102</v>
      </c>
      <c r="W937" s="66">
        <v>1.5478615228858E-2</v>
      </c>
      <c r="X937" s="67">
        <v>3.8262400715211702</v>
      </c>
      <c r="Y937" s="66">
        <v>5.8969797792087801E-3</v>
      </c>
      <c r="Z937" s="67">
        <v>18.273635590157902</v>
      </c>
      <c r="AA937" s="66">
        <v>5.2721414285770204E-3</v>
      </c>
      <c r="AB937" s="67">
        <v>20.752402294165201</v>
      </c>
      <c r="AC937" s="66">
        <v>6.6706095749395899E-2</v>
      </c>
      <c r="AD937" s="67">
        <v>30.956574835174301</v>
      </c>
      <c r="AE937" s="66">
        <v>0.10412148968142</v>
      </c>
      <c r="AF937" s="68">
        <v>27.3598365798534</v>
      </c>
      <c r="AG937" s="66">
        <v>1.70958908711327E-3</v>
      </c>
      <c r="AH937" s="67">
        <v>-1.6705468271538799</v>
      </c>
      <c r="AI937" s="66">
        <v>7.3484836666466401E-3</v>
      </c>
      <c r="AJ937" s="67">
        <v>14.4255908476334</v>
      </c>
      <c r="AK937" s="66">
        <v>0.45750004588626297</v>
      </c>
      <c r="AL937" s="66">
        <v>4.3650458279444103E-2</v>
      </c>
      <c r="AM937" s="67">
        <v>48.896317221282501</v>
      </c>
      <c r="AN937" s="11"/>
      <c r="AO937" s="69">
        <v>1.18006311186036E-2</v>
      </c>
      <c r="AP937" s="69">
        <v>-1.7400541280949301E-2</v>
      </c>
      <c r="AQ937" s="69">
        <v>1.22170182075934E-2</v>
      </c>
      <c r="AR937" s="69">
        <v>-2.2322991588225701E-2</v>
      </c>
      <c r="AS937" s="70">
        <v>8</v>
      </c>
      <c r="AT937" s="70">
        <v>4</v>
      </c>
      <c r="AU937" s="70">
        <v>7</v>
      </c>
      <c r="AV937" s="71">
        <v>5</v>
      </c>
      <c r="AW937" s="11"/>
      <c r="AX937" s="72">
        <v>3.6530947940336803E-2</v>
      </c>
      <c r="AY937" s="73">
        <v>-0.59993883631159395</v>
      </c>
      <c r="AZ937" s="73">
        <v>0.54337401776592698</v>
      </c>
      <c r="BA937" s="73">
        <v>-0.75168759220014203</v>
      </c>
      <c r="BB937" s="64">
        <v>3.7641796286743598E-3</v>
      </c>
      <c r="BC937" s="74">
        <v>-4.5729677755734901</v>
      </c>
      <c r="BD937" s="61">
        <v>43747</v>
      </c>
      <c r="BE937" s="61">
        <v>43783</v>
      </c>
      <c r="BF937" s="70"/>
      <c r="BG937" s="61"/>
      <c r="BH937" s="11"/>
    </row>
    <row r="938" spans="1:60" x14ac:dyDescent="0.3">
      <c r="A938" s="11"/>
      <c r="B938" s="56" t="s">
        <v>3053</v>
      </c>
      <c r="C938" s="56" t="s">
        <v>2928</v>
      </c>
      <c r="D938" s="56" t="s">
        <v>2929</v>
      </c>
      <c r="E938" s="57" t="s">
        <v>41</v>
      </c>
      <c r="F938" s="57" t="s">
        <v>26</v>
      </c>
      <c r="G938" s="58" t="s">
        <v>200</v>
      </c>
      <c r="H938" s="59" t="s">
        <v>201</v>
      </c>
      <c r="I938" s="60" t="s">
        <v>29</v>
      </c>
      <c r="J938" s="60" t="s">
        <v>2930</v>
      </c>
      <c r="K938" s="11"/>
      <c r="L938" s="61">
        <v>44021</v>
      </c>
      <c r="M938" s="62">
        <v>2737.3333999998899</v>
      </c>
      <c r="N938" s="63">
        <v>2737.3333999998899</v>
      </c>
      <c r="O938" s="63">
        <v>2741.4094999991398</v>
      </c>
      <c r="P938" s="64">
        <f t="shared" si="14"/>
        <v>0.99851313712918444</v>
      </c>
      <c r="Q938" s="61">
        <v>44019</v>
      </c>
      <c r="R938" s="65">
        <v>5344087.0010000002</v>
      </c>
      <c r="S938" s="65">
        <v>4810856.5591328098</v>
      </c>
      <c r="T938" s="11"/>
      <c r="U938" s="66">
        <v>-1.4387453084054899E-3</v>
      </c>
      <c r="V938" s="67">
        <v>3.51833622307822</v>
      </c>
      <c r="W938" s="66">
        <v>9.5420903071499197E-3</v>
      </c>
      <c r="X938" s="67">
        <v>3.23258757935037</v>
      </c>
      <c r="Y938" s="66">
        <v>2.0134829968810702E-2</v>
      </c>
      <c r="Z938" s="67">
        <v>19.697420609096302</v>
      </c>
      <c r="AA938" s="66">
        <v>3.7999502486854901E-2</v>
      </c>
      <c r="AB938" s="67">
        <v>24.025138399971201</v>
      </c>
      <c r="AC938" s="66">
        <v>9.0586674128717307E-2</v>
      </c>
      <c r="AD938" s="67">
        <v>33.3446326731355</v>
      </c>
      <c r="AE938" s="66">
        <v>0.120834041361377</v>
      </c>
      <c r="AF938" s="68">
        <v>29.031091747863702</v>
      </c>
      <c r="AG938" s="66">
        <v>2.1204511904215901E-3</v>
      </c>
      <c r="AH938" s="67">
        <v>-1.6294606168230501</v>
      </c>
      <c r="AI938" s="66">
        <v>2.4489886200171899E-2</v>
      </c>
      <c r="AJ938" s="67">
        <v>16.139731100993199</v>
      </c>
      <c r="AK938" s="66">
        <v>0.92947959032608196</v>
      </c>
      <c r="AL938" s="66">
        <v>4.9965039946982898E-2</v>
      </c>
      <c r="AM938" s="67">
        <v>77.726697674021096</v>
      </c>
      <c r="AN938" s="11"/>
      <c r="AO938" s="69">
        <v>1.36364177942596E-2</v>
      </c>
      <c r="AP938" s="69">
        <v>-1.6648480489493502E-2</v>
      </c>
      <c r="AQ938" s="69">
        <v>1.7226610229045002E-2</v>
      </c>
      <c r="AR938" s="69">
        <v>-1.4207066941708001E-2</v>
      </c>
      <c r="AS938" s="70">
        <v>7</v>
      </c>
      <c r="AT938" s="70">
        <v>5</v>
      </c>
      <c r="AU938" s="70">
        <v>7</v>
      </c>
      <c r="AV938" s="71">
        <v>5</v>
      </c>
      <c r="AW938" s="11"/>
      <c r="AX938" s="72">
        <v>3.38518922781441E-2</v>
      </c>
      <c r="AY938" s="73">
        <v>0.22916326460108399</v>
      </c>
      <c r="AZ938" s="73">
        <v>0.68556622367395903</v>
      </c>
      <c r="BA938" s="73">
        <v>0.30573629104901601</v>
      </c>
      <c r="BB938" s="64">
        <v>3.4924079648226301E-3</v>
      </c>
      <c r="BC938" s="74">
        <v>-4.66254875316372</v>
      </c>
      <c r="BD938" s="61">
        <v>43748</v>
      </c>
      <c r="BE938" s="61">
        <v>43783</v>
      </c>
      <c r="BF938" s="70">
        <v>107</v>
      </c>
      <c r="BG938" s="61">
        <v>43899</v>
      </c>
      <c r="BH938" s="11"/>
    </row>
    <row r="939" spans="1:60" x14ac:dyDescent="0.3">
      <c r="A939" s="11"/>
      <c r="B939" s="56" t="s">
        <v>3057</v>
      </c>
      <c r="C939" s="56" t="s">
        <v>2932</v>
      </c>
      <c r="D939" s="56" t="s">
        <v>2929</v>
      </c>
      <c r="E939" s="57" t="s">
        <v>206</v>
      </c>
      <c r="F939" s="57" t="s">
        <v>26</v>
      </c>
      <c r="G939" s="58" t="s">
        <v>200</v>
      </c>
      <c r="H939" s="59" t="s">
        <v>201</v>
      </c>
      <c r="I939" s="60" t="s">
        <v>29</v>
      </c>
      <c r="J939" s="60" t="s">
        <v>2933</v>
      </c>
      <c r="K939" s="11"/>
      <c r="L939" s="61">
        <v>44021</v>
      </c>
      <c r="M939" s="62">
        <v>1092.3369999993599</v>
      </c>
      <c r="N939" s="63">
        <v>1092.3369999993599</v>
      </c>
      <c r="O939" s="63">
        <v>1093.90359999985</v>
      </c>
      <c r="P939" s="64">
        <f t="shared" si="14"/>
        <v>0.99856788111814399</v>
      </c>
      <c r="Q939" s="61">
        <v>44019</v>
      </c>
      <c r="R939" s="65">
        <v>160907064.197</v>
      </c>
      <c r="S939" s="65">
        <v>100840568.29575001</v>
      </c>
      <c r="T939" s="11"/>
      <c r="U939" s="66">
        <v>-1.4113967981757001E-3</v>
      </c>
      <c r="V939" s="67">
        <v>3.5210710741011999</v>
      </c>
      <c r="W939" s="66">
        <v>1.0372173979703799E-2</v>
      </c>
      <c r="X939" s="67">
        <v>3.3155959466057499</v>
      </c>
      <c r="Y939" s="66">
        <v>2.5233903184926E-2</v>
      </c>
      <c r="Z939" s="67">
        <v>20.2073279307224</v>
      </c>
      <c r="AA939" s="66">
        <v>2.6435624518853701E-2</v>
      </c>
      <c r="AB939" s="67">
        <v>22.868750603171101</v>
      </c>
      <c r="AC939" s="66">
        <v>5.55574721092853E-2</v>
      </c>
      <c r="AD939" s="67">
        <v>29.841712471155901</v>
      </c>
      <c r="AE939" s="66"/>
      <c r="AF939" s="68"/>
      <c r="AG939" s="66">
        <v>2.3675922584516199E-3</v>
      </c>
      <c r="AH939" s="67">
        <v>-1.60474651002005</v>
      </c>
      <c r="AI939" s="66">
        <v>2.9864590072975299E-2</v>
      </c>
      <c r="AJ939" s="67">
        <v>16.677201488259001</v>
      </c>
      <c r="AK939" s="66">
        <v>9.2337000000116007E-2</v>
      </c>
      <c r="AL939" s="66">
        <v>3.0957883300288799E-2</v>
      </c>
      <c r="AM939" s="67">
        <v>32.982426717004302</v>
      </c>
      <c r="AN939" s="11"/>
      <c r="AO939" s="69">
        <v>1.3664191332281901E-2</v>
      </c>
      <c r="AP939" s="69">
        <v>-1.66214772516469E-2</v>
      </c>
      <c r="AQ939" s="69">
        <v>1.8091035934048701E-2</v>
      </c>
      <c r="AR939" s="69">
        <v>-1.33693149537066E-2</v>
      </c>
      <c r="AS939" s="70">
        <v>6</v>
      </c>
      <c r="AT939" s="70">
        <v>5</v>
      </c>
      <c r="AU939" s="70">
        <v>7</v>
      </c>
      <c r="AV939" s="71">
        <v>5</v>
      </c>
      <c r="AW939" s="11"/>
      <c r="AX939" s="72">
        <v>3.3546116169818598E-2</v>
      </c>
      <c r="AY939" s="73">
        <v>-0.124152555804471</v>
      </c>
      <c r="AZ939" s="73">
        <v>0.64365036655999597</v>
      </c>
      <c r="BA939" s="73">
        <v>-0.16537035958958801</v>
      </c>
      <c r="BB939" s="64">
        <v>3.4609696394500098E-3</v>
      </c>
      <c r="BC939" s="74">
        <v>-4.5710688389954202</v>
      </c>
      <c r="BD939" s="61">
        <v>43748</v>
      </c>
      <c r="BE939" s="61">
        <v>43783</v>
      </c>
      <c r="BF939" s="70">
        <v>74</v>
      </c>
      <c r="BG939" s="61">
        <v>43852</v>
      </c>
      <c r="BH939" s="11"/>
    </row>
    <row r="940" spans="1:60" x14ac:dyDescent="0.3">
      <c r="A940" s="11"/>
      <c r="B940" s="56" t="s">
        <v>3060</v>
      </c>
      <c r="C940" s="56" t="s">
        <v>2934</v>
      </c>
      <c r="D940" s="56" t="s">
        <v>2929</v>
      </c>
      <c r="E940" s="57" t="s">
        <v>0</v>
      </c>
      <c r="F940" s="57" t="s">
        <v>26</v>
      </c>
      <c r="G940" s="58" t="s">
        <v>200</v>
      </c>
      <c r="H940" s="59" t="s">
        <v>201</v>
      </c>
      <c r="I940" s="60" t="s">
        <v>29</v>
      </c>
      <c r="J940" s="60" t="s">
        <v>2935</v>
      </c>
      <c r="K940" s="11"/>
      <c r="L940" s="61">
        <v>43866</v>
      </c>
      <c r="M940" s="62"/>
      <c r="N940" s="63"/>
      <c r="O940" s="63">
        <v>1488.47470000014</v>
      </c>
      <c r="P940" s="64">
        <f t="shared" si="14"/>
        <v>0</v>
      </c>
      <c r="Q940" s="61">
        <v>43748</v>
      </c>
      <c r="R940" s="65"/>
      <c r="S940" s="65">
        <v>69939830.195999995</v>
      </c>
      <c r="T940" s="11"/>
      <c r="U940" s="66"/>
      <c r="V940" s="67"/>
      <c r="W940" s="66"/>
      <c r="X940" s="67"/>
      <c r="Y940" s="66"/>
      <c r="Z940" s="67"/>
      <c r="AA940" s="66"/>
      <c r="AB940" s="67"/>
      <c r="AC940" s="66"/>
      <c r="AD940" s="67"/>
      <c r="AE940" s="66"/>
      <c r="AF940" s="68"/>
      <c r="AG940" s="66"/>
      <c r="AH940" s="67"/>
      <c r="AI940" s="66"/>
      <c r="AJ940" s="67"/>
      <c r="AK940" s="66"/>
      <c r="AL940" s="66"/>
      <c r="AM940" s="67"/>
      <c r="AN940" s="11"/>
      <c r="AO940" s="69">
        <v>1.36113882326754E-2</v>
      </c>
      <c r="AP940" s="69">
        <v>-1.66727038822501E-2</v>
      </c>
      <c r="AQ940" s="69">
        <v>1.2992147927434399E-2</v>
      </c>
      <c r="AR940" s="69">
        <v>-1.4960556407459099E-2</v>
      </c>
      <c r="AS940" s="70"/>
      <c r="AT940" s="70"/>
      <c r="AU940" s="70"/>
      <c r="AV940" s="71"/>
      <c r="AW940" s="11"/>
      <c r="AX940" s="72"/>
      <c r="AY940" s="73"/>
      <c r="AZ940" s="73"/>
      <c r="BA940" s="73"/>
      <c r="BB940" s="64"/>
      <c r="BC940" s="74">
        <v>-4.7448035226698302</v>
      </c>
      <c r="BD940" s="61">
        <v>43748</v>
      </c>
      <c r="BE940" s="61">
        <v>43783</v>
      </c>
      <c r="BF940" s="70"/>
      <c r="BG940" s="61"/>
      <c r="BH940" s="11"/>
    </row>
    <row r="941" spans="1:60" x14ac:dyDescent="0.3">
      <c r="A941" s="11"/>
      <c r="B941" s="56" t="s">
        <v>3064</v>
      </c>
      <c r="C941" s="56" t="s">
        <v>2936</v>
      </c>
      <c r="D941" s="56" t="s">
        <v>2929</v>
      </c>
      <c r="E941" s="57" t="s">
        <v>48</v>
      </c>
      <c r="F941" s="57" t="s">
        <v>26</v>
      </c>
      <c r="G941" s="58" t="s">
        <v>200</v>
      </c>
      <c r="H941" s="59" t="s">
        <v>201</v>
      </c>
      <c r="I941" s="60" t="s">
        <v>29</v>
      </c>
      <c r="J941" s="60" t="s">
        <v>2937</v>
      </c>
      <c r="K941" s="11"/>
      <c r="L941" s="61">
        <v>43866</v>
      </c>
      <c r="M941" s="62"/>
      <c r="N941" s="63"/>
      <c r="O941" s="63">
        <v>1090.41919999942</v>
      </c>
      <c r="P941" s="64">
        <f t="shared" si="14"/>
        <v>0</v>
      </c>
      <c r="Q941" s="61">
        <v>43748</v>
      </c>
      <c r="R941" s="65"/>
      <c r="S941" s="65">
        <v>383.11645333337799</v>
      </c>
      <c r="T941" s="11"/>
      <c r="U941" s="66"/>
      <c r="V941" s="67"/>
      <c r="W941" s="66"/>
      <c r="X941" s="67"/>
      <c r="Y941" s="66"/>
      <c r="Z941" s="67"/>
      <c r="AA941" s="66"/>
      <c r="AB941" s="67"/>
      <c r="AC941" s="66"/>
      <c r="AD941" s="67"/>
      <c r="AE941" s="66"/>
      <c r="AF941" s="68"/>
      <c r="AG941" s="66"/>
      <c r="AH941" s="67"/>
      <c r="AI941" s="66"/>
      <c r="AJ941" s="67"/>
      <c r="AK941" s="66"/>
      <c r="AL941" s="66"/>
      <c r="AM941" s="67"/>
      <c r="AN941" s="11"/>
      <c r="AO941" s="69">
        <v>1.36202692901861E-2</v>
      </c>
      <c r="AP941" s="69">
        <v>-1.6664830530317001E-2</v>
      </c>
      <c r="AQ941" s="69">
        <v>7.6025894504709902E-3</v>
      </c>
      <c r="AR941" s="69">
        <v>-1.47170430736878E-2</v>
      </c>
      <c r="AS941" s="70"/>
      <c r="AT941" s="70"/>
      <c r="AU941" s="70"/>
      <c r="AV941" s="71"/>
      <c r="AW941" s="11"/>
      <c r="AX941" s="72"/>
      <c r="AY941" s="73"/>
      <c r="AZ941" s="73"/>
      <c r="BA941" s="73"/>
      <c r="BB941" s="64"/>
      <c r="BC941" s="74">
        <v>-4.7193134528933998</v>
      </c>
      <c r="BD941" s="61">
        <v>43748</v>
      </c>
      <c r="BE941" s="61">
        <v>43783</v>
      </c>
      <c r="BF941" s="70"/>
      <c r="BG941" s="61"/>
      <c r="BH941" s="11"/>
    </row>
    <row r="942" spans="1:60" x14ac:dyDescent="0.3">
      <c r="A942" s="11"/>
      <c r="B942" s="56" t="s">
        <v>3069</v>
      </c>
      <c r="C942" s="56" t="s">
        <v>2939</v>
      </c>
      <c r="D942" s="56" t="s">
        <v>2929</v>
      </c>
      <c r="E942" s="57" t="s">
        <v>306</v>
      </c>
      <c r="F942" s="57" t="s">
        <v>26</v>
      </c>
      <c r="G942" s="58" t="s">
        <v>200</v>
      </c>
      <c r="H942" s="59" t="s">
        <v>201</v>
      </c>
      <c r="I942" s="60" t="s">
        <v>29</v>
      </c>
      <c r="J942" s="60" t="s">
        <v>1</v>
      </c>
      <c r="K942" s="11"/>
      <c r="L942" s="61">
        <v>44021</v>
      </c>
      <c r="M942" s="62">
        <v>1497.4359000008601</v>
      </c>
      <c r="N942" s="63">
        <v>1497.4359000008601</v>
      </c>
      <c r="O942" s="63"/>
      <c r="P942" s="64" t="str">
        <f t="shared" si="14"/>
        <v/>
      </c>
      <c r="Q942" s="61"/>
      <c r="R942" s="65">
        <v>73629477.387999997</v>
      </c>
      <c r="S942" s="65"/>
      <c r="T942" s="11"/>
      <c r="U942" s="66">
        <v>-1.4633605715061999E-3</v>
      </c>
      <c r="V942" s="67">
        <v>3.51587469676815</v>
      </c>
      <c r="W942" s="66">
        <v>8.7956599800236308E-3</v>
      </c>
      <c r="X942" s="67">
        <v>3.15794454663774</v>
      </c>
      <c r="Y942" s="66"/>
      <c r="Z942" s="67"/>
      <c r="AA942" s="66"/>
      <c r="AB942" s="67"/>
      <c r="AC942" s="66"/>
      <c r="AD942" s="67"/>
      <c r="AE942" s="66"/>
      <c r="AF942" s="68"/>
      <c r="AG942" s="66">
        <v>1.89816813144716E-3</v>
      </c>
      <c r="AH942" s="67">
        <v>-1.6516889227205001</v>
      </c>
      <c r="AI942" s="66"/>
      <c r="AJ942" s="67"/>
      <c r="AK942" s="66">
        <v>1.12466926275374E-2</v>
      </c>
      <c r="AL942" s="66">
        <v>2.5952389079975501E-2</v>
      </c>
      <c r="AM942" s="67">
        <v>15.320491167047299</v>
      </c>
      <c r="AN942" s="11"/>
      <c r="AO942" s="69">
        <v>5.1333339106349697E-3</v>
      </c>
      <c r="AP942" s="69">
        <v>-8.2131505032521108E-3</v>
      </c>
      <c r="AQ942" s="69">
        <v>1.6449238180939602E-2</v>
      </c>
      <c r="AR942" s="69">
        <v>-5.6067204732244101E-3</v>
      </c>
      <c r="AS942" s="70"/>
      <c r="AT942" s="70"/>
      <c r="AU942" s="70"/>
      <c r="AV942" s="71"/>
      <c r="AW942" s="11"/>
      <c r="AX942" s="72"/>
      <c r="AY942" s="73"/>
      <c r="AZ942" s="73"/>
      <c r="BA942" s="73"/>
      <c r="BB942" s="64"/>
      <c r="BC942" s="74">
        <v>-2.0740696611646898</v>
      </c>
      <c r="BD942" s="61">
        <v>43901</v>
      </c>
      <c r="BE942" s="61">
        <v>43914</v>
      </c>
      <c r="BF942" s="70">
        <v>43</v>
      </c>
      <c r="BG942" s="61">
        <v>43962</v>
      </c>
      <c r="BH942" s="11"/>
    </row>
    <row r="943" spans="1:60" x14ac:dyDescent="0.3">
      <c r="A943" s="11"/>
      <c r="B943" s="56" t="s">
        <v>3072</v>
      </c>
      <c r="C943" s="56" t="s">
        <v>2941</v>
      </c>
      <c r="D943" s="56" t="s">
        <v>2929</v>
      </c>
      <c r="E943" s="57" t="s">
        <v>309</v>
      </c>
      <c r="F943" s="57" t="s">
        <v>26</v>
      </c>
      <c r="G943" s="58" t="s">
        <v>200</v>
      </c>
      <c r="H943" s="59" t="s">
        <v>201</v>
      </c>
      <c r="I943" s="60" t="s">
        <v>29</v>
      </c>
      <c r="J943" s="60" t="s">
        <v>2942</v>
      </c>
      <c r="K943" s="11"/>
      <c r="L943" s="61">
        <v>44021</v>
      </c>
      <c r="M943" s="62">
        <v>2554.2930999994301</v>
      </c>
      <c r="N943" s="63">
        <v>2554.2930999994301</v>
      </c>
      <c r="O943" s="63">
        <v>2558.5879000015598</v>
      </c>
      <c r="P943" s="64">
        <f t="shared" si="14"/>
        <v>0.99832141784062722</v>
      </c>
      <c r="Q943" s="61">
        <v>43984</v>
      </c>
      <c r="R943" s="65">
        <v>117577131.014</v>
      </c>
      <c r="S943" s="65">
        <v>114106511.0025</v>
      </c>
      <c r="T943" s="11"/>
      <c r="U943" s="66">
        <v>-1.45694717048173E-3</v>
      </c>
      <c r="V943" s="67">
        <v>3.5165160368706001</v>
      </c>
      <c r="W943" s="66">
        <v>8.9896827048505708E-3</v>
      </c>
      <c r="X943" s="67">
        <v>3.1773468191204302</v>
      </c>
      <c r="Y943" s="66">
        <v>1.6752356901633899E-2</v>
      </c>
      <c r="Z943" s="67">
        <v>19.359173302393199</v>
      </c>
      <c r="AA943" s="66">
        <v>3.1090179681996202E-2</v>
      </c>
      <c r="AB943" s="67">
        <v>23.3342061194999</v>
      </c>
      <c r="AC943" s="66">
        <v>7.6135609884659103E-2</v>
      </c>
      <c r="AD943" s="67">
        <v>31.899526248715102</v>
      </c>
      <c r="AE943" s="66">
        <v>9.8600747978780406E-2</v>
      </c>
      <c r="AF943" s="68">
        <v>26.8077624095895</v>
      </c>
      <c r="AG943" s="66">
        <v>1.9558648673410101E-3</v>
      </c>
      <c r="AH943" s="67">
        <v>-1.6459192491311101</v>
      </c>
      <c r="AI943" s="66">
        <v>2.09254102519481E-2</v>
      </c>
      <c r="AJ943" s="67">
        <v>15.7832835061563</v>
      </c>
      <c r="AK943" s="66">
        <v>0.80048432686948201</v>
      </c>
      <c r="AL943" s="66">
        <v>4.4589302649910699E-2</v>
      </c>
      <c r="AM943" s="67">
        <v>64.827171328361104</v>
      </c>
      <c r="AN943" s="11"/>
      <c r="AO943" s="69">
        <v>1.36179137698491E-2</v>
      </c>
      <c r="AP943" s="69">
        <v>-1.6666411486767198E-2</v>
      </c>
      <c r="AQ943" s="69">
        <v>1.6651259767968399E-2</v>
      </c>
      <c r="AR943" s="69">
        <v>-1.47645971537713E-2</v>
      </c>
      <c r="AS943" s="70">
        <v>7</v>
      </c>
      <c r="AT943" s="70">
        <v>5</v>
      </c>
      <c r="AU943" s="70">
        <v>7</v>
      </c>
      <c r="AV943" s="71">
        <v>5</v>
      </c>
      <c r="AW943" s="11"/>
      <c r="AX943" s="72">
        <v>3.3832534562789097E-2</v>
      </c>
      <c r="AY943" s="73">
        <v>4.3086244802850601E-2</v>
      </c>
      <c r="AZ943" s="73">
        <v>0.66254735585153002</v>
      </c>
      <c r="BA943" s="73">
        <v>5.7192901463679398E-2</v>
      </c>
      <c r="BB943" s="64">
        <v>3.4903303134888098E-3</v>
      </c>
      <c r="BC943" s="74">
        <v>-4.7234186133209697</v>
      </c>
      <c r="BD943" s="61">
        <v>43748</v>
      </c>
      <c r="BE943" s="61">
        <v>43783</v>
      </c>
      <c r="BF943" s="70">
        <v>154</v>
      </c>
      <c r="BG943" s="61">
        <v>43964</v>
      </c>
      <c r="BH943" s="11"/>
    </row>
    <row r="944" spans="1:60" x14ac:dyDescent="0.3">
      <c r="A944" s="11"/>
      <c r="B944" s="56" t="s">
        <v>3076</v>
      </c>
      <c r="C944" s="56" t="s">
        <v>2944</v>
      </c>
      <c r="D944" s="56" t="s">
        <v>2929</v>
      </c>
      <c r="E944" s="57" t="s">
        <v>490</v>
      </c>
      <c r="F944" s="57" t="s">
        <v>26</v>
      </c>
      <c r="G944" s="58" t="s">
        <v>200</v>
      </c>
      <c r="H944" s="59" t="s">
        <v>201</v>
      </c>
      <c r="I944" s="60" t="s">
        <v>29</v>
      </c>
      <c r="J944" s="60" t="s">
        <v>2945</v>
      </c>
      <c r="K944" s="11"/>
      <c r="L944" s="61">
        <v>44021</v>
      </c>
      <c r="M944" s="62">
        <v>1223.7062999997299</v>
      </c>
      <c r="N944" s="63">
        <v>1223.7062999997299</v>
      </c>
      <c r="O944" s="63">
        <v>1225.51239999942</v>
      </c>
      <c r="P944" s="64">
        <f t="shared" si="14"/>
        <v>0.9985262491022604</v>
      </c>
      <c r="Q944" s="61">
        <v>44019</v>
      </c>
      <c r="R944" s="65">
        <v>1030136.759</v>
      </c>
      <c r="S944" s="65">
        <v>1024467.8558271501</v>
      </c>
      <c r="T944" s="11"/>
      <c r="U944" s="66">
        <v>-1.43219525398308E-3</v>
      </c>
      <c r="V944" s="67">
        <v>3.5189912285204601</v>
      </c>
      <c r="W944" s="66">
        <v>9.7415588170406409E-3</v>
      </c>
      <c r="X944" s="67">
        <v>3.2525344303394399</v>
      </c>
      <c r="Y944" s="66">
        <v>2.1356822609959601E-2</v>
      </c>
      <c r="Z944" s="67">
        <v>19.8196198732185</v>
      </c>
      <c r="AA944" s="66">
        <v>4.0501196395780398E-2</v>
      </c>
      <c r="AB944" s="67">
        <v>24.275307790871</v>
      </c>
      <c r="AC944" s="66">
        <v>9.5841144418955096E-2</v>
      </c>
      <c r="AD944" s="67">
        <v>33.870079702115603</v>
      </c>
      <c r="AE944" s="66">
        <v>0.12895606559512099</v>
      </c>
      <c r="AF944" s="68">
        <v>29.843294171238099</v>
      </c>
      <c r="AG944" s="66">
        <v>2.17985485505778E-3</v>
      </c>
      <c r="AH944" s="67">
        <v>-1.6235202503594299</v>
      </c>
      <c r="AI944" s="66">
        <v>2.5777934177313E-2</v>
      </c>
      <c r="AJ944" s="67">
        <v>16.268535898707299</v>
      </c>
      <c r="AK944" s="66">
        <v>0.223544547410856</v>
      </c>
      <c r="AL944" s="66">
        <v>4.3989613301164403E-2</v>
      </c>
      <c r="AM944" s="67">
        <v>12.790742038676401</v>
      </c>
      <c r="AN944" s="11"/>
      <c r="AO944" s="69">
        <v>1.36430655038566E-2</v>
      </c>
      <c r="AP944" s="69">
        <v>-1.6641960575725499E-2</v>
      </c>
      <c r="AQ944" s="69">
        <v>1.7433980185160201E-2</v>
      </c>
      <c r="AR944" s="69">
        <v>-1.40060811681906E-2</v>
      </c>
      <c r="AS944" s="70">
        <v>7</v>
      </c>
      <c r="AT944" s="70">
        <v>5</v>
      </c>
      <c r="AU944" s="70">
        <v>7</v>
      </c>
      <c r="AV944" s="71">
        <v>5</v>
      </c>
      <c r="AW944" s="11"/>
      <c r="AX944" s="72">
        <v>3.3859225562118803E-2</v>
      </c>
      <c r="AY944" s="73">
        <v>0.29647124878192699</v>
      </c>
      <c r="AZ944" s="73">
        <v>0.69389845358000501</v>
      </c>
      <c r="BA944" s="73">
        <v>0.39625390257333498</v>
      </c>
      <c r="BB944" s="64">
        <v>3.4931937698047498E-3</v>
      </c>
      <c r="BC944" s="74">
        <v>-4.6406194744631604</v>
      </c>
      <c r="BD944" s="61">
        <v>43748</v>
      </c>
      <c r="BE944" s="61">
        <v>43783</v>
      </c>
      <c r="BF944" s="70">
        <v>86</v>
      </c>
      <c r="BG944" s="61">
        <v>43868</v>
      </c>
      <c r="BH944" s="11"/>
    </row>
    <row r="945" spans="1:60" x14ac:dyDescent="0.3">
      <c r="A945" s="11"/>
      <c r="B945" s="56" t="s">
        <v>3079</v>
      </c>
      <c r="C945" s="56" t="s">
        <v>2947</v>
      </c>
      <c r="D945" s="56" t="s">
        <v>2948</v>
      </c>
      <c r="E945" s="57" t="s">
        <v>34</v>
      </c>
      <c r="F945" s="57" t="s">
        <v>35</v>
      </c>
      <c r="G945" s="58" t="s">
        <v>215</v>
      </c>
      <c r="H945" s="59" t="s">
        <v>216</v>
      </c>
      <c r="I945" s="60" t="s">
        <v>29</v>
      </c>
      <c r="J945" s="60" t="s">
        <v>2949</v>
      </c>
      <c r="K945" s="11"/>
      <c r="L945" s="61">
        <v>44021</v>
      </c>
      <c r="M945" s="62">
        <v>1165.94250000082</v>
      </c>
      <c r="N945" s="63">
        <v>1165.94250000082</v>
      </c>
      <c r="O945" s="63">
        <v>1166.55639999919</v>
      </c>
      <c r="P945" s="64">
        <f t="shared" si="14"/>
        <v>0.99947375026327878</v>
      </c>
      <c r="Q945" s="61">
        <v>43984</v>
      </c>
      <c r="R945" s="65">
        <v>35459.696000000004</v>
      </c>
      <c r="S945" s="65">
        <v>43045.271147644002</v>
      </c>
      <c r="T945" s="11"/>
      <c r="U945" s="66">
        <v>-1.7862183904071601E-4</v>
      </c>
      <c r="V945" s="67">
        <v>3.6443485700146998</v>
      </c>
      <c r="W945" s="66">
        <v>1.55222480498196E-3</v>
      </c>
      <c r="X945" s="67">
        <v>2.4336010291335701</v>
      </c>
      <c r="Y945" s="66">
        <v>1.26322989872278E-2</v>
      </c>
      <c r="Z945" s="67">
        <v>18.9471675109526</v>
      </c>
      <c r="AA945" s="66">
        <v>2.4107862322125601E-2</v>
      </c>
      <c r="AB945" s="67">
        <v>22.635974383505499</v>
      </c>
      <c r="AC945" s="66">
        <v>5.6122930076526203E-2</v>
      </c>
      <c r="AD945" s="67">
        <v>29.898258267901799</v>
      </c>
      <c r="AE945" s="66">
        <v>7.3012631528399694E-2</v>
      </c>
      <c r="AF945" s="68">
        <v>24.248950764566001</v>
      </c>
      <c r="AG945" s="66">
        <v>7.03445104591083E-4</v>
      </c>
      <c r="AH945" s="67">
        <v>-1.7711612254061</v>
      </c>
      <c r="AI945" s="66">
        <v>1.4564857690857001E-2</v>
      </c>
      <c r="AJ945" s="67">
        <v>15.147228250047201</v>
      </c>
      <c r="AK945" s="66">
        <v>0.165942500001693</v>
      </c>
      <c r="AL945" s="66">
        <v>2.3696192774878E-2</v>
      </c>
      <c r="AM945" s="67">
        <v>6.4046805553516597</v>
      </c>
      <c r="AN945" s="11"/>
      <c r="AO945" s="69">
        <v>4.1866650426527503E-3</v>
      </c>
      <c r="AP945" s="69">
        <v>-5.4665321567881602E-3</v>
      </c>
      <c r="AQ945" s="69">
        <v>7.96351207463886E-3</v>
      </c>
      <c r="AR945" s="69">
        <v>-4.2119831505260698E-3</v>
      </c>
      <c r="AS945" s="70">
        <v>8</v>
      </c>
      <c r="AT945" s="70">
        <v>4</v>
      </c>
      <c r="AU945" s="70">
        <v>7</v>
      </c>
      <c r="AV945" s="71">
        <v>5</v>
      </c>
      <c r="AW945" s="11"/>
      <c r="AX945" s="72">
        <v>1.08487220132884E-2</v>
      </c>
      <c r="AY945" s="73">
        <v>-0.48507756688832199</v>
      </c>
      <c r="AZ945" s="73">
        <v>0.57076339027025802</v>
      </c>
      <c r="BA945" s="73">
        <v>-0.652899521925974</v>
      </c>
      <c r="BB945" s="64">
        <v>1.1204868929985401E-3</v>
      </c>
      <c r="BC945" s="74">
        <v>-1.3880490307128599</v>
      </c>
      <c r="BD945" s="61">
        <v>43745</v>
      </c>
      <c r="BE945" s="61">
        <v>43783</v>
      </c>
      <c r="BF945" s="70">
        <v>64</v>
      </c>
      <c r="BG945" s="61">
        <v>43833</v>
      </c>
      <c r="BH945" s="11"/>
    </row>
    <row r="946" spans="1:60" x14ac:dyDescent="0.3">
      <c r="A946" s="11"/>
      <c r="B946" s="56" t="s">
        <v>3082</v>
      </c>
      <c r="C946" s="56" t="s">
        <v>2951</v>
      </c>
      <c r="D946" s="56" t="s">
        <v>2948</v>
      </c>
      <c r="E946" s="57" t="s">
        <v>41</v>
      </c>
      <c r="F946" s="57" t="s">
        <v>35</v>
      </c>
      <c r="G946" s="58" t="s">
        <v>215</v>
      </c>
      <c r="H946" s="59" t="s">
        <v>216</v>
      </c>
      <c r="I946" s="60" t="s">
        <v>29</v>
      </c>
      <c r="J946" s="60" t="s">
        <v>2952</v>
      </c>
      <c r="K946" s="11"/>
      <c r="L946" s="61">
        <v>44021</v>
      </c>
      <c r="M946" s="62">
        <v>1196.9184000007799</v>
      </c>
      <c r="N946" s="63">
        <v>1196.9184000007799</v>
      </c>
      <c r="O946" s="63">
        <v>1198.1557</v>
      </c>
      <c r="P946" s="64">
        <f t="shared" si="14"/>
        <v>0.99896732953887368</v>
      </c>
      <c r="Q946" s="61">
        <v>43984</v>
      </c>
      <c r="R946" s="65">
        <v>7814265.0580000002</v>
      </c>
      <c r="S946" s="65">
        <v>6208338.8385312501</v>
      </c>
      <c r="T946" s="11"/>
      <c r="U946" s="66">
        <v>-1.9237376272940299E-4</v>
      </c>
      <c r="V946" s="67">
        <v>3.6429733776458302</v>
      </c>
      <c r="W946" s="66">
        <v>1.1407258189137801E-3</v>
      </c>
      <c r="X946" s="67">
        <v>2.3924511305267502</v>
      </c>
      <c r="Y946" s="66">
        <v>1.0110485940458601E-2</v>
      </c>
      <c r="Z946" s="67">
        <v>18.694986206275601</v>
      </c>
      <c r="AA946" s="66">
        <v>1.8986103556017001E-2</v>
      </c>
      <c r="AB946" s="67">
        <v>22.1237985068874</v>
      </c>
      <c r="AC946" s="66">
        <v>4.5597720391015201E-2</v>
      </c>
      <c r="AD946" s="67">
        <v>28.845737299328899</v>
      </c>
      <c r="AE946" s="66">
        <v>6.7208492455392801E-2</v>
      </c>
      <c r="AF946" s="68">
        <v>23.668536857265298</v>
      </c>
      <c r="AG946" s="66">
        <v>5.8007506231660998E-4</v>
      </c>
      <c r="AH946" s="67">
        <v>-1.78349822963355</v>
      </c>
      <c r="AI946" s="66">
        <v>1.19134940141521E-2</v>
      </c>
      <c r="AJ946" s="67">
        <v>14.882091882376701</v>
      </c>
      <c r="AK946" s="66">
        <v>0.19691840000101399</v>
      </c>
      <c r="AL946" s="66">
        <v>2.77989050537144E-2</v>
      </c>
      <c r="AM946" s="67">
        <v>9.5022705552837596</v>
      </c>
      <c r="AN946" s="11"/>
      <c r="AO946" s="69">
        <v>4.1729038348421498E-3</v>
      </c>
      <c r="AP946" s="69">
        <v>-5.4801415526526398E-3</v>
      </c>
      <c r="AQ946" s="69">
        <v>7.5355615026637696E-3</v>
      </c>
      <c r="AR946" s="69">
        <v>-4.6212973766159796E-3</v>
      </c>
      <c r="AS946" s="70">
        <v>7</v>
      </c>
      <c r="AT946" s="70">
        <v>5</v>
      </c>
      <c r="AU946" s="70">
        <v>7</v>
      </c>
      <c r="AV946" s="71">
        <v>5</v>
      </c>
      <c r="AW946" s="11"/>
      <c r="AX946" s="72">
        <v>1.08315831461186E-2</v>
      </c>
      <c r="AY946" s="73">
        <v>-0.91640266638296497</v>
      </c>
      <c r="AZ946" s="73">
        <v>0.55399935558125402</v>
      </c>
      <c r="BA946" s="73">
        <v>-1.2187559140311399</v>
      </c>
      <c r="BB946" s="64">
        <v>1.1187002407916701E-3</v>
      </c>
      <c r="BC946" s="74">
        <v>-1.4393551079065201</v>
      </c>
      <c r="BD946" s="61">
        <v>43745</v>
      </c>
      <c r="BE946" s="61">
        <v>43783</v>
      </c>
      <c r="BF946" s="70">
        <v>73</v>
      </c>
      <c r="BG946" s="61">
        <v>43846</v>
      </c>
      <c r="BH946" s="11"/>
    </row>
    <row r="947" spans="1:60" x14ac:dyDescent="0.3">
      <c r="A947" s="11"/>
      <c r="B947" s="56" t="s">
        <v>3086</v>
      </c>
      <c r="C947" s="56" t="s">
        <v>2954</v>
      </c>
      <c r="D947" s="56" t="s">
        <v>2948</v>
      </c>
      <c r="E947" s="57" t="s">
        <v>0</v>
      </c>
      <c r="F947" s="57" t="s">
        <v>35</v>
      </c>
      <c r="G947" s="58" t="s">
        <v>215</v>
      </c>
      <c r="H947" s="59" t="s">
        <v>216</v>
      </c>
      <c r="I947" s="60" t="s">
        <v>29</v>
      </c>
      <c r="J947" s="60" t="s">
        <v>2955</v>
      </c>
      <c r="K947" s="11"/>
      <c r="L947" s="61">
        <v>44021</v>
      </c>
      <c r="M947" s="62">
        <v>1212.0802999995601</v>
      </c>
      <c r="N947" s="63">
        <v>1212.0802999995601</v>
      </c>
      <c r="O947" s="63">
        <v>1213.08730000071</v>
      </c>
      <c r="P947" s="64">
        <f t="shared" si="14"/>
        <v>0.9991698866180948</v>
      </c>
      <c r="Q947" s="61">
        <v>43984</v>
      </c>
      <c r="R947" s="65">
        <v>5213732.0980000002</v>
      </c>
      <c r="S947" s="65">
        <v>4032129.3361835899</v>
      </c>
      <c r="T947" s="11"/>
      <c r="U947" s="66">
        <v>-1.8683389407669901E-4</v>
      </c>
      <c r="V947" s="67">
        <v>3.6435273645111002</v>
      </c>
      <c r="W947" s="66">
        <v>1.30532816183404E-3</v>
      </c>
      <c r="X947" s="67">
        <v>2.4089113648187799</v>
      </c>
      <c r="Y947" s="66">
        <v>1.1118395537778301E-2</v>
      </c>
      <c r="Z947" s="67">
        <v>18.795777166000299</v>
      </c>
      <c r="AA947" s="66">
        <v>2.1031776919699E-2</v>
      </c>
      <c r="AB947" s="67">
        <v>22.3283658432774</v>
      </c>
      <c r="AC947" s="66">
        <v>4.9795372751759701E-2</v>
      </c>
      <c r="AD947" s="67">
        <v>29.265502535417902</v>
      </c>
      <c r="AE947" s="66">
        <v>7.3651036216688198E-2</v>
      </c>
      <c r="AF947" s="68">
        <v>24.3127912333875</v>
      </c>
      <c r="AG947" s="66">
        <v>6.2947972764959602E-4</v>
      </c>
      <c r="AH947" s="67">
        <v>-1.77855776310025</v>
      </c>
      <c r="AI947" s="66">
        <v>1.29732212517411E-2</v>
      </c>
      <c r="AJ947" s="67">
        <v>14.9880646061356</v>
      </c>
      <c r="AK947" s="66">
        <v>0.21216430298605701</v>
      </c>
      <c r="AL947" s="66">
        <v>2.97852524727205E-2</v>
      </c>
      <c r="AM947" s="67">
        <v>11.026860853788101</v>
      </c>
      <c r="AN947" s="11"/>
      <c r="AO947" s="69">
        <v>4.1783940559980701E-3</v>
      </c>
      <c r="AP947" s="69">
        <v>-5.4746642408645104E-3</v>
      </c>
      <c r="AQ947" s="69">
        <v>7.70662979630288E-3</v>
      </c>
      <c r="AR947" s="69">
        <v>-4.4576154277819998E-3</v>
      </c>
      <c r="AS947" s="70">
        <v>7</v>
      </c>
      <c r="AT947" s="70">
        <v>5</v>
      </c>
      <c r="AU947" s="70">
        <v>7</v>
      </c>
      <c r="AV947" s="71">
        <v>5</v>
      </c>
      <c r="AW947" s="11"/>
      <c r="AX947" s="72">
        <v>1.0838046168282701E-2</v>
      </c>
      <c r="AY947" s="73">
        <v>-0.74399684971831404</v>
      </c>
      <c r="AZ947" s="73">
        <v>0.56069539655254597</v>
      </c>
      <c r="BA947" s="73">
        <v>-0.994245807371954</v>
      </c>
      <c r="BB947" s="64">
        <v>1.1193743212300001E-3</v>
      </c>
      <c r="BC947" s="74">
        <v>-1.4188203689373</v>
      </c>
      <c r="BD947" s="61">
        <v>43745</v>
      </c>
      <c r="BE947" s="61">
        <v>43783</v>
      </c>
      <c r="BF947" s="70">
        <v>65</v>
      </c>
      <c r="BG947" s="61">
        <v>43836</v>
      </c>
      <c r="BH947" s="11"/>
    </row>
    <row r="948" spans="1:60" x14ac:dyDescent="0.3">
      <c r="A948" s="11"/>
      <c r="B948" s="56" t="s">
        <v>3088</v>
      </c>
      <c r="C948" s="56" t="s">
        <v>2957</v>
      </c>
      <c r="D948" s="56" t="s">
        <v>2948</v>
      </c>
      <c r="E948" s="57" t="s">
        <v>48</v>
      </c>
      <c r="F948" s="57" t="s">
        <v>35</v>
      </c>
      <c r="G948" s="58" t="s">
        <v>215</v>
      </c>
      <c r="H948" s="59" t="s">
        <v>216</v>
      </c>
      <c r="I948" s="60" t="s">
        <v>29</v>
      </c>
      <c r="J948" s="60" t="s">
        <v>2958</v>
      </c>
      <c r="K948" s="11"/>
      <c r="L948" s="61">
        <v>44021</v>
      </c>
      <c r="M948" s="62">
        <v>1229.62549999915</v>
      </c>
      <c r="N948" s="63">
        <v>1229.62549999915</v>
      </c>
      <c r="O948" s="63">
        <v>1230.39750000089</v>
      </c>
      <c r="P948" s="64">
        <f t="shared" si="14"/>
        <v>0.99937256049224787</v>
      </c>
      <c r="Q948" s="61">
        <v>43984</v>
      </c>
      <c r="R948" s="65">
        <v>10117602.507999999</v>
      </c>
      <c r="S948" s="65">
        <v>6865439.0474062497</v>
      </c>
      <c r="T948" s="11"/>
      <c r="U948" s="66">
        <v>-1.8132314744434601E-4</v>
      </c>
      <c r="V948" s="67">
        <v>3.6440784391743399</v>
      </c>
      <c r="W948" s="66">
        <v>1.4700030278618199E-3</v>
      </c>
      <c r="X948" s="67">
        <v>2.4253788514215602</v>
      </c>
      <c r="Y948" s="66">
        <v>1.21273321292392E-2</v>
      </c>
      <c r="Z948" s="67">
        <v>18.8966708251392</v>
      </c>
      <c r="AA948" s="66">
        <v>2.30818486779754E-2</v>
      </c>
      <c r="AB948" s="67">
        <v>22.533373019105099</v>
      </c>
      <c r="AC948" s="66">
        <v>5.4008681503546499E-2</v>
      </c>
      <c r="AD948" s="67">
        <v>29.686833410582</v>
      </c>
      <c r="AE948" s="66">
        <v>8.01289557275595E-2</v>
      </c>
      <c r="AF948" s="68">
        <v>24.960583184467399</v>
      </c>
      <c r="AG948" s="66">
        <v>6.7879706693929598E-4</v>
      </c>
      <c r="AH948" s="67">
        <v>-1.77362602917128</v>
      </c>
      <c r="AI948" s="66">
        <v>1.4033968773219401E-2</v>
      </c>
      <c r="AJ948" s="67">
        <v>15.0941393582907</v>
      </c>
      <c r="AK948" s="66">
        <v>0.229710718951537</v>
      </c>
      <c r="AL948" s="66">
        <v>3.2045290548921898E-2</v>
      </c>
      <c r="AM948" s="67">
        <v>12.781502450336101</v>
      </c>
      <c r="AN948" s="11"/>
      <c r="AO948" s="69">
        <v>4.1838850829662997E-3</v>
      </c>
      <c r="AP948" s="69">
        <v>-5.4691784353053698E-3</v>
      </c>
      <c r="AQ948" s="69">
        <v>7.8778705246804696E-3</v>
      </c>
      <c r="AR948" s="69">
        <v>-4.29398481264798E-3</v>
      </c>
      <c r="AS948" s="70">
        <v>8</v>
      </c>
      <c r="AT948" s="70">
        <v>4</v>
      </c>
      <c r="AU948" s="70">
        <v>7</v>
      </c>
      <c r="AV948" s="71">
        <v>5</v>
      </c>
      <c r="AW948" s="11"/>
      <c r="AX948" s="72">
        <v>1.0845028023450101E-2</v>
      </c>
      <c r="AY948" s="73">
        <v>-0.571386766887372</v>
      </c>
      <c r="AZ948" s="73">
        <v>0.56740567641372797</v>
      </c>
      <c r="BA948" s="73">
        <v>-0.76724012650356599</v>
      </c>
      <c r="BB948" s="64">
        <v>1.1201020570308601E-3</v>
      </c>
      <c r="BC948" s="74">
        <v>-1.39829509814444</v>
      </c>
      <c r="BD948" s="61">
        <v>43745</v>
      </c>
      <c r="BE948" s="61">
        <v>43783</v>
      </c>
      <c r="BF948" s="70">
        <v>64</v>
      </c>
      <c r="BG948" s="61">
        <v>43833</v>
      </c>
      <c r="BH948" s="11"/>
    </row>
    <row r="949" spans="1:60" x14ac:dyDescent="0.3">
      <c r="A949" s="11"/>
      <c r="B949" s="56" t="s">
        <v>3091</v>
      </c>
      <c r="C949" s="56" t="s">
        <v>2960</v>
      </c>
      <c r="D949" s="56" t="s">
        <v>2948</v>
      </c>
      <c r="E949" s="57" t="s">
        <v>52</v>
      </c>
      <c r="F949" s="57" t="s">
        <v>35</v>
      </c>
      <c r="G949" s="58" t="s">
        <v>215</v>
      </c>
      <c r="H949" s="59" t="s">
        <v>216</v>
      </c>
      <c r="I949" s="60" t="s">
        <v>29</v>
      </c>
      <c r="J949" s="60" t="s">
        <v>2961</v>
      </c>
      <c r="K949" s="11"/>
      <c r="L949" s="61">
        <v>44021</v>
      </c>
      <c r="M949" s="62">
        <v>1185.14919999987</v>
      </c>
      <c r="N949" s="63">
        <v>1185.14919999987</v>
      </c>
      <c r="O949" s="63">
        <v>1185.6530000008599</v>
      </c>
      <c r="P949" s="64">
        <f t="shared" si="14"/>
        <v>0.99957508647050231</v>
      </c>
      <c r="Q949" s="61">
        <v>43984</v>
      </c>
      <c r="R949" s="65">
        <v>16424235.516000001</v>
      </c>
      <c r="S949" s="65">
        <v>11093125.472171901</v>
      </c>
      <c r="T949" s="11"/>
      <c r="U949" s="66">
        <v>-1.75896271684906E-4</v>
      </c>
      <c r="V949" s="67">
        <v>3.6446211267502799</v>
      </c>
      <c r="W949" s="66">
        <v>1.63461402735265E-3</v>
      </c>
      <c r="X949" s="67">
        <v>2.4418399513706399</v>
      </c>
      <c r="Y949" s="66">
        <v>1.3137153122443099E-2</v>
      </c>
      <c r="Z949" s="67">
        <v>18.997652924474099</v>
      </c>
      <c r="AA949" s="66">
        <v>2.5135138617770302E-2</v>
      </c>
      <c r="AB949" s="67">
        <v>22.73870201307</v>
      </c>
      <c r="AC949" s="66">
        <v>5.8238847923348699E-2</v>
      </c>
      <c r="AD949" s="67">
        <v>30.109850052569499</v>
      </c>
      <c r="AE949" s="66">
        <v>8.6646339312283105E-2</v>
      </c>
      <c r="AF949" s="68">
        <v>25.612321542954302</v>
      </c>
      <c r="AG949" s="66">
        <v>7.2811748577805702E-4</v>
      </c>
      <c r="AH949" s="67">
        <v>-1.7686939872874099</v>
      </c>
      <c r="AI949" s="66">
        <v>1.50956990546547E-2</v>
      </c>
      <c r="AJ949" s="67">
        <v>15.200312386427001</v>
      </c>
      <c r="AK949" s="66">
        <v>0.18514920000045099</v>
      </c>
      <c r="AL949" s="66">
        <v>3.0430653234361699E-2</v>
      </c>
      <c r="AM949" s="67">
        <v>10.514137777310699</v>
      </c>
      <c r="AN949" s="11"/>
      <c r="AO949" s="69">
        <v>4.1894621517712897E-3</v>
      </c>
      <c r="AP949" s="69">
        <v>-5.4638129440718296E-3</v>
      </c>
      <c r="AQ949" s="69">
        <v>8.0491133630857803E-3</v>
      </c>
      <c r="AR949" s="69">
        <v>-4.1302466643173804E-3</v>
      </c>
      <c r="AS949" s="70">
        <v>8</v>
      </c>
      <c r="AT949" s="70">
        <v>4</v>
      </c>
      <c r="AU949" s="70">
        <v>7</v>
      </c>
      <c r="AV949" s="71">
        <v>5</v>
      </c>
      <c r="AW949" s="11"/>
      <c r="AX949" s="72">
        <v>1.0852451515784199E-2</v>
      </c>
      <c r="AY949" s="73">
        <v>-0.39872611456212298</v>
      </c>
      <c r="AZ949" s="73">
        <v>0.57412518468390805</v>
      </c>
      <c r="BA949" s="73">
        <v>-0.53794946793277598</v>
      </c>
      <c r="BB949" s="64">
        <v>1.1208754477127099E-3</v>
      </c>
      <c r="BC949" s="74">
        <v>-1.37775791478452</v>
      </c>
      <c r="BD949" s="61">
        <v>43745</v>
      </c>
      <c r="BE949" s="61">
        <v>43783</v>
      </c>
      <c r="BF949" s="70">
        <v>63</v>
      </c>
      <c r="BG949" s="61">
        <v>43832</v>
      </c>
      <c r="BH949" s="11"/>
    </row>
    <row r="950" spans="1:60" x14ac:dyDescent="0.3">
      <c r="A950" s="11"/>
      <c r="B950" s="56" t="s">
        <v>3094</v>
      </c>
      <c r="C950" s="56" t="s">
        <v>2963</v>
      </c>
      <c r="D950" s="56" t="s">
        <v>2948</v>
      </c>
      <c r="E950" s="57" t="s">
        <v>56</v>
      </c>
      <c r="F950" s="57" t="s">
        <v>35</v>
      </c>
      <c r="G950" s="58" t="s">
        <v>215</v>
      </c>
      <c r="H950" s="59" t="s">
        <v>216</v>
      </c>
      <c r="I950" s="60" t="s">
        <v>29</v>
      </c>
      <c r="J950" s="60" t="s">
        <v>2964</v>
      </c>
      <c r="K950" s="11"/>
      <c r="L950" s="61">
        <v>44021</v>
      </c>
      <c r="M950" s="62">
        <v>1196.71440000087</v>
      </c>
      <c r="N950" s="63">
        <v>1196.71440000087</v>
      </c>
      <c r="O950" s="63">
        <v>1196.98039999977</v>
      </c>
      <c r="P950" s="64">
        <f t="shared" si="14"/>
        <v>0.99977777413991065</v>
      </c>
      <c r="Q950" s="61">
        <v>43984</v>
      </c>
      <c r="R950" s="65">
        <v>32054919.322999999</v>
      </c>
      <c r="S950" s="65">
        <v>31591685.244406201</v>
      </c>
      <c r="T950" s="11"/>
      <c r="U950" s="66">
        <v>-1.7043768366420401E-4</v>
      </c>
      <c r="V950" s="67">
        <v>3.6451669855523501</v>
      </c>
      <c r="W950" s="66">
        <v>1.79923220639466E-3</v>
      </c>
      <c r="X950" s="67">
        <v>2.4583017692748399</v>
      </c>
      <c r="Y950" s="66">
        <v>1.4620465124608E-2</v>
      </c>
      <c r="Z950" s="67">
        <v>19.145984124683299</v>
      </c>
      <c r="AA950" s="66">
        <v>2.8708504551104901E-2</v>
      </c>
      <c r="AB950" s="67">
        <v>23.096038606396199</v>
      </c>
      <c r="AC950" s="66">
        <v>6.6184331048134495E-2</v>
      </c>
      <c r="AD950" s="67">
        <v>30.904398365062701</v>
      </c>
      <c r="AE950" s="66">
        <v>9.9217440451029704E-2</v>
      </c>
      <c r="AF950" s="68">
        <v>26.869431656814399</v>
      </c>
      <c r="AG950" s="66">
        <v>7.7748109652020503E-4</v>
      </c>
      <c r="AH950" s="67">
        <v>-1.76375762621319</v>
      </c>
      <c r="AI950" s="66">
        <v>1.6682240542650099E-2</v>
      </c>
      <c r="AJ950" s="67">
        <v>15.358966535233799</v>
      </c>
      <c r="AK950" s="66">
        <v>0.19671440000092799</v>
      </c>
      <c r="AL950" s="66">
        <v>2.777218141091E-2</v>
      </c>
      <c r="AM950" s="67">
        <v>9.4818705552752398</v>
      </c>
      <c r="AN950" s="11"/>
      <c r="AO950" s="69">
        <v>4.2004092647403004E-3</v>
      </c>
      <c r="AP950" s="69">
        <v>-5.4529009776160802E-3</v>
      </c>
      <c r="AQ950" s="69">
        <v>8.3915397353848693E-3</v>
      </c>
      <c r="AR950" s="69">
        <v>-3.8028103026590499E-3</v>
      </c>
      <c r="AS950" s="70">
        <v>8</v>
      </c>
      <c r="AT950" s="70">
        <v>4</v>
      </c>
      <c r="AU950" s="70">
        <v>7</v>
      </c>
      <c r="AV950" s="71">
        <v>5</v>
      </c>
      <c r="AW950" s="11"/>
      <c r="AX950" s="72">
        <v>1.08684135275689E-2</v>
      </c>
      <c r="AY950" s="73">
        <v>-9.7196265442562393E-2</v>
      </c>
      <c r="AZ950" s="73">
        <v>0.585853070533631</v>
      </c>
      <c r="BA950" s="73">
        <v>-0.132262265527061</v>
      </c>
      <c r="BB950" s="64">
        <v>1.12253803406702E-3</v>
      </c>
      <c r="BC950" s="74">
        <v>-1.34169910992387</v>
      </c>
      <c r="BD950" s="61">
        <v>43752</v>
      </c>
      <c r="BE950" s="61">
        <v>43783</v>
      </c>
      <c r="BF950" s="70">
        <v>55</v>
      </c>
      <c r="BG950" s="61">
        <v>43829</v>
      </c>
      <c r="BH950" s="11"/>
    </row>
    <row r="951" spans="1:60" x14ac:dyDescent="0.3">
      <c r="A951" s="11"/>
      <c r="B951" s="56" t="s">
        <v>3098</v>
      </c>
      <c r="C951" s="56" t="s">
        <v>2966</v>
      </c>
      <c r="D951" s="56" t="s">
        <v>2948</v>
      </c>
      <c r="E951" s="57" t="s">
        <v>60</v>
      </c>
      <c r="F951" s="57" t="s">
        <v>35</v>
      </c>
      <c r="G951" s="58" t="s">
        <v>215</v>
      </c>
      <c r="H951" s="59" t="s">
        <v>216</v>
      </c>
      <c r="I951" s="60" t="s">
        <v>29</v>
      </c>
      <c r="J951" s="60" t="s">
        <v>1</v>
      </c>
      <c r="K951" s="11"/>
      <c r="L951" s="61">
        <v>44021</v>
      </c>
      <c r="M951" s="62">
        <v>1042.2015000004301</v>
      </c>
      <c r="N951" s="63">
        <v>1042.2015000004301</v>
      </c>
      <c r="O951" s="63">
        <v>1042.2015000004301</v>
      </c>
      <c r="P951" s="64">
        <f t="shared" si="14"/>
        <v>1</v>
      </c>
      <c r="Q951" s="61">
        <v>44021</v>
      </c>
      <c r="R951" s="65">
        <v>0</v>
      </c>
      <c r="S951" s="65">
        <v>0</v>
      </c>
      <c r="T951" s="11"/>
      <c r="U951" s="66">
        <v>0</v>
      </c>
      <c r="V951" s="67">
        <v>3.66221075391877</v>
      </c>
      <c r="W951" s="66">
        <v>0</v>
      </c>
      <c r="X951" s="67">
        <v>2.27837854863537</v>
      </c>
      <c r="Y951" s="66">
        <v>0</v>
      </c>
      <c r="Z951" s="67">
        <v>17.6839376122225</v>
      </c>
      <c r="AA951" s="66">
        <v>0</v>
      </c>
      <c r="AB951" s="67">
        <v>20.225188151293001</v>
      </c>
      <c r="AC951" s="66">
        <v>0</v>
      </c>
      <c r="AD951" s="67">
        <v>24.2859652602347</v>
      </c>
      <c r="AE951" s="66">
        <v>1.6501991696714E-2</v>
      </c>
      <c r="AF951" s="68">
        <v>18.597886781382801</v>
      </c>
      <c r="AG951" s="66">
        <v>0</v>
      </c>
      <c r="AH951" s="67">
        <v>-1.84150573586521</v>
      </c>
      <c r="AI951" s="66">
        <v>0</v>
      </c>
      <c r="AJ951" s="67">
        <v>13.6907424809615</v>
      </c>
      <c r="AK951" s="66">
        <v>4.2201500000373898E-2</v>
      </c>
      <c r="AL951" s="66">
        <v>1.1361778560967701E-2</v>
      </c>
      <c r="AM951" s="67">
        <v>4.4466796765846102</v>
      </c>
      <c r="AN951" s="11"/>
      <c r="AO951" s="69">
        <v>0</v>
      </c>
      <c r="AP951" s="69">
        <v>0</v>
      </c>
      <c r="AQ951" s="69">
        <v>0</v>
      </c>
      <c r="AR951" s="69">
        <v>0</v>
      </c>
      <c r="AS951" s="70">
        <v>0</v>
      </c>
      <c r="AT951" s="70">
        <v>0</v>
      </c>
      <c r="AU951" s="70">
        <v>7</v>
      </c>
      <c r="AV951" s="71">
        <v>5</v>
      </c>
      <c r="AW951" s="11"/>
      <c r="AX951" s="72">
        <v>0</v>
      </c>
      <c r="AY951" s="73">
        <v>-115.79610908019799</v>
      </c>
      <c r="AZ951" s="73">
        <v>0.48759548138377801</v>
      </c>
      <c r="BA951" s="73">
        <v>-15.9659493489889</v>
      </c>
      <c r="BB951" s="64">
        <v>0</v>
      </c>
      <c r="BC951" s="74">
        <v>0</v>
      </c>
      <c r="BD951" s="61">
        <v>43656</v>
      </c>
      <c r="BE951" s="61"/>
      <c r="BF951" s="70"/>
      <c r="BG951" s="61"/>
      <c r="BH951" s="11"/>
    </row>
    <row r="952" spans="1:60" x14ac:dyDescent="0.3">
      <c r="A952" s="11"/>
      <c r="B952" s="56" t="s">
        <v>3101</v>
      </c>
      <c r="C952" s="56" t="s">
        <v>2968</v>
      </c>
      <c r="D952" s="56" t="s">
        <v>2969</v>
      </c>
      <c r="E952" s="57" t="s">
        <v>34</v>
      </c>
      <c r="F952" s="57" t="s">
        <v>2618</v>
      </c>
      <c r="G952" s="58" t="s">
        <v>27</v>
      </c>
      <c r="H952" s="59" t="s">
        <v>279</v>
      </c>
      <c r="I952" s="60" t="s">
        <v>29</v>
      </c>
      <c r="J952" s="60" t="s">
        <v>2970</v>
      </c>
      <c r="K952" s="11"/>
      <c r="L952" s="61">
        <v>44021</v>
      </c>
      <c r="M952" s="62">
        <v>1535.6390000004301</v>
      </c>
      <c r="N952" s="63">
        <v>1535.6390000004301</v>
      </c>
      <c r="O952" s="63">
        <v>1639.9765000007999</v>
      </c>
      <c r="P952" s="64">
        <f t="shared" si="14"/>
        <v>0.93637866152330906</v>
      </c>
      <c r="Q952" s="61">
        <v>43747</v>
      </c>
      <c r="R952" s="65">
        <v>7595408.4060000004</v>
      </c>
      <c r="S952" s="65">
        <v>13596346.5945781</v>
      </c>
      <c r="T952" s="11"/>
      <c r="U952" s="66">
        <v>-1.59762428393151E-3</v>
      </c>
      <c r="V952" s="67">
        <v>3.50244832552562</v>
      </c>
      <c r="W952" s="66">
        <v>2.1484487378984299E-2</v>
      </c>
      <c r="X952" s="67">
        <v>4.4268272865374501</v>
      </c>
      <c r="Y952" s="66">
        <v>-1.6921314667342799E-2</v>
      </c>
      <c r="Z952" s="67">
        <v>15.991806145495501</v>
      </c>
      <c r="AA952" s="66">
        <v>-2.0882922351120201E-2</v>
      </c>
      <c r="AB952" s="67">
        <v>18.1368959161919</v>
      </c>
      <c r="AC952" s="66">
        <v>5.5327485106317902E-2</v>
      </c>
      <c r="AD952" s="67">
        <v>29.818713770859201</v>
      </c>
      <c r="AE952" s="66">
        <v>9.8567927596450305E-2</v>
      </c>
      <c r="AF952" s="68">
        <v>26.804480371356501</v>
      </c>
      <c r="AG952" s="66">
        <v>3.6841121091128999E-3</v>
      </c>
      <c r="AH952" s="67">
        <v>-1.47309452495392</v>
      </c>
      <c r="AI952" s="66">
        <v>-1.1749368344681E-2</v>
      </c>
      <c r="AJ952" s="67">
        <v>12.5158056465007</v>
      </c>
      <c r="AK952" s="66"/>
      <c r="AL952" s="66"/>
      <c r="AM952" s="67"/>
      <c r="AN952" s="11"/>
      <c r="AO952" s="69">
        <v>0.28186160971759799</v>
      </c>
      <c r="AP952" s="69">
        <v>-4.8733549448152197E-2</v>
      </c>
      <c r="AQ952" s="69">
        <v>4.1268096403655398E-2</v>
      </c>
      <c r="AR952" s="69">
        <v>-5.0781679959982298E-2</v>
      </c>
      <c r="AS952" s="70">
        <v>8</v>
      </c>
      <c r="AT952" s="70">
        <v>4</v>
      </c>
      <c r="AU952" s="70">
        <v>7</v>
      </c>
      <c r="AV952" s="71">
        <v>5</v>
      </c>
      <c r="AW952" s="11"/>
      <c r="AX952" s="72">
        <v>0.255406527934538</v>
      </c>
      <c r="AY952" s="73">
        <v>0.94493898173277602</v>
      </c>
      <c r="AZ952" s="73">
        <v>1.32009044193182</v>
      </c>
      <c r="BA952" s="73">
        <v>4.4176857246784502</v>
      </c>
      <c r="BB952" s="64">
        <v>2.9646863894486199E-2</v>
      </c>
      <c r="BC952" s="74">
        <v>-22.141944352275502</v>
      </c>
      <c r="BD952" s="61">
        <v>43712</v>
      </c>
      <c r="BE952" s="61">
        <v>43717</v>
      </c>
      <c r="BF952" s="70">
        <v>22</v>
      </c>
      <c r="BG952" s="61">
        <v>43742</v>
      </c>
      <c r="BH952" s="11"/>
    </row>
    <row r="953" spans="1:60" x14ac:dyDescent="0.3">
      <c r="A953" s="11"/>
      <c r="B953" s="56" t="s">
        <v>3104</v>
      </c>
      <c r="C953" s="56" t="s">
        <v>2972</v>
      </c>
      <c r="D953" s="56" t="s">
        <v>2969</v>
      </c>
      <c r="E953" s="57" t="s">
        <v>41</v>
      </c>
      <c r="F953" s="57" t="s">
        <v>2618</v>
      </c>
      <c r="G953" s="58" t="s">
        <v>27</v>
      </c>
      <c r="H953" s="59" t="s">
        <v>279</v>
      </c>
      <c r="I953" s="60" t="s">
        <v>29</v>
      </c>
      <c r="J953" s="60" t="s">
        <v>2973</v>
      </c>
      <c r="K953" s="11"/>
      <c r="L953" s="61">
        <v>44021</v>
      </c>
      <c r="M953" s="62">
        <v>1203.1213000007001</v>
      </c>
      <c r="N953" s="63">
        <v>1203.1213000007001</v>
      </c>
      <c r="O953" s="63">
        <v>1632.2473000008599</v>
      </c>
      <c r="P953" s="64">
        <f t="shared" si="14"/>
        <v>0.7370949855454294</v>
      </c>
      <c r="Q953" s="61">
        <v>43717</v>
      </c>
      <c r="R953" s="65">
        <v>39106127.074000001</v>
      </c>
      <c r="S953" s="65">
        <v>37324020.666687503</v>
      </c>
      <c r="T953" s="11"/>
      <c r="U953" s="66">
        <v>-1.58112692224677E-3</v>
      </c>
      <c r="V953" s="67">
        <v>3.5040980616940902</v>
      </c>
      <c r="W953" s="66">
        <v>2.1992800562657101E-2</v>
      </c>
      <c r="X953" s="67">
        <v>4.47765860490472</v>
      </c>
      <c r="Y953" s="66">
        <v>-1.39493657079584E-2</v>
      </c>
      <c r="Z953" s="67">
        <v>16.2890010414412</v>
      </c>
      <c r="AA953" s="66">
        <v>-1.67629509815015E-2</v>
      </c>
      <c r="AB953" s="67">
        <v>18.548893053142798</v>
      </c>
      <c r="AC953" s="66">
        <v>5.3354512701844201E-2</v>
      </c>
      <c r="AD953" s="67">
        <v>29.621416530426401</v>
      </c>
      <c r="AE953" s="66">
        <v>8.9842029601713905E-2</v>
      </c>
      <c r="AF953" s="68">
        <v>25.931890571897402</v>
      </c>
      <c r="AG953" s="66">
        <v>3.8338749855029199E-3</v>
      </c>
      <c r="AH953" s="67">
        <v>-1.45811823731492</v>
      </c>
      <c r="AI953" s="66">
        <v>-8.6138894257601403E-3</v>
      </c>
      <c r="AJ953" s="67">
        <v>12.829353538385501</v>
      </c>
      <c r="AK953" s="66">
        <v>0.20412566121376599</v>
      </c>
      <c r="AL953" s="66">
        <v>4.0188869943449397E-2</v>
      </c>
      <c r="AM953" s="67">
        <v>8.4353311996819702</v>
      </c>
      <c r="AN953" s="11"/>
      <c r="AO953" s="69">
        <v>2.4071777543213099E-2</v>
      </c>
      <c r="AP953" s="69">
        <v>-0.22120048843149601</v>
      </c>
      <c r="AQ953" s="69">
        <v>4.1786329720707699E-2</v>
      </c>
      <c r="AR953" s="69">
        <v>-5.0293570134308498E-2</v>
      </c>
      <c r="AS953" s="70">
        <v>8</v>
      </c>
      <c r="AT953" s="70">
        <v>4</v>
      </c>
      <c r="AU953" s="70">
        <v>7</v>
      </c>
      <c r="AV953" s="71">
        <v>5</v>
      </c>
      <c r="AW953" s="11"/>
      <c r="AX953" s="72">
        <v>0.25686762916855499</v>
      </c>
      <c r="AY953" s="73">
        <v>-1.0048299181162299</v>
      </c>
      <c r="AZ953" s="73">
        <v>-0.116128367242254</v>
      </c>
      <c r="BA953" s="73">
        <v>-1.0455785499179899</v>
      </c>
      <c r="BB953" s="64">
        <v>2.3720140664154302E-2</v>
      </c>
      <c r="BC953" s="74">
        <v>-30.459943171619699</v>
      </c>
      <c r="BD953" s="61">
        <v>43717</v>
      </c>
      <c r="BE953" s="61">
        <v>43920</v>
      </c>
      <c r="BF953" s="70"/>
      <c r="BG953" s="61"/>
      <c r="BH953" s="11"/>
    </row>
    <row r="954" spans="1:60" x14ac:dyDescent="0.3">
      <c r="A954" s="11"/>
      <c r="B954" s="56" t="s">
        <v>3107</v>
      </c>
      <c r="C954" s="56" t="s">
        <v>2975</v>
      </c>
      <c r="D954" s="56" t="s">
        <v>2969</v>
      </c>
      <c r="E954" s="57" t="s">
        <v>2976</v>
      </c>
      <c r="F954" s="57" t="s">
        <v>2618</v>
      </c>
      <c r="G954" s="58" t="s">
        <v>27</v>
      </c>
      <c r="H954" s="59" t="s">
        <v>279</v>
      </c>
      <c r="I954" s="60" t="s">
        <v>29</v>
      </c>
      <c r="J954" s="60" t="s">
        <v>1</v>
      </c>
      <c r="K954" s="11"/>
      <c r="L954" s="61">
        <v>44021</v>
      </c>
      <c r="M954" s="62">
        <v>952.27539999969304</v>
      </c>
      <c r="N954" s="63">
        <v>952.27539999969304</v>
      </c>
      <c r="O954" s="63"/>
      <c r="P954" s="64" t="str">
        <f t="shared" si="14"/>
        <v/>
      </c>
      <c r="Q954" s="61"/>
      <c r="R954" s="65">
        <v>7785262.8859999999</v>
      </c>
      <c r="S954" s="65"/>
      <c r="T954" s="11"/>
      <c r="U954" s="66">
        <v>-1.5553198563793601E-3</v>
      </c>
      <c r="V954" s="67">
        <v>3.5066787682808398</v>
      </c>
      <c r="W954" s="66">
        <v>2.27831009051442E-2</v>
      </c>
      <c r="X954" s="67">
        <v>4.5566886391534398</v>
      </c>
      <c r="Y954" s="66">
        <v>-9.3146387926026399E-3</v>
      </c>
      <c r="Z954" s="67">
        <v>16.752473732951302</v>
      </c>
      <c r="AA954" s="66"/>
      <c r="AB954" s="67"/>
      <c r="AC954" s="66"/>
      <c r="AD954" s="67"/>
      <c r="AE954" s="66"/>
      <c r="AF954" s="68"/>
      <c r="AG954" s="66">
        <v>4.0667705306987002E-3</v>
      </c>
      <c r="AH954" s="67">
        <v>-1.43482868279534</v>
      </c>
      <c r="AI954" s="66">
        <v>-3.7230314055705098E-3</v>
      </c>
      <c r="AJ954" s="67">
        <v>13.3184393404081</v>
      </c>
      <c r="AK954" s="66">
        <v>-4.68772738968255E-2</v>
      </c>
      <c r="AL954" s="66">
        <v>-5.3987648432666901E-2</v>
      </c>
      <c r="AM954" s="67">
        <v>12.2860191355285</v>
      </c>
      <c r="AN954" s="11"/>
      <c r="AO954" s="69">
        <v>2.4098188529023901E-2</v>
      </c>
      <c r="AP954" s="69">
        <v>-4.86930928236688E-2</v>
      </c>
      <c r="AQ954" s="69">
        <v>4.2591822530084797E-2</v>
      </c>
      <c r="AR954" s="69">
        <v>-4.9534616010569202E-2</v>
      </c>
      <c r="AS954" s="70"/>
      <c r="AT954" s="70"/>
      <c r="AU954" s="70"/>
      <c r="AV954" s="71"/>
      <c r="AW954" s="11"/>
      <c r="AX954" s="72"/>
      <c r="AY954" s="73"/>
      <c r="AZ954" s="73"/>
      <c r="BA954" s="73"/>
      <c r="BB954" s="64"/>
      <c r="BC954" s="74">
        <v>-10.8591698472737</v>
      </c>
      <c r="BD954" s="61">
        <v>43747</v>
      </c>
      <c r="BE954" s="61">
        <v>43920</v>
      </c>
      <c r="BF954" s="70"/>
      <c r="BG954" s="61"/>
      <c r="BH954" s="11"/>
    </row>
    <row r="955" spans="1:60" x14ac:dyDescent="0.3">
      <c r="A955" s="11"/>
      <c r="B955" s="56" t="s">
        <v>3111</v>
      </c>
      <c r="C955" s="56" t="s">
        <v>2978</v>
      </c>
      <c r="D955" s="56" t="s">
        <v>2979</v>
      </c>
      <c r="E955" s="57" t="s">
        <v>34</v>
      </c>
      <c r="F955" s="57" t="s">
        <v>168</v>
      </c>
      <c r="G955" s="58" t="s">
        <v>200</v>
      </c>
      <c r="H955" s="59" t="s">
        <v>603</v>
      </c>
      <c r="I955" s="60" t="s">
        <v>400</v>
      </c>
      <c r="J955" s="60" t="s">
        <v>2980</v>
      </c>
      <c r="K955" s="11"/>
      <c r="L955" s="61">
        <v>44021</v>
      </c>
      <c r="M955" s="62">
        <v>192503.484473944</v>
      </c>
      <c r="N955" s="63">
        <v>192503.484473944</v>
      </c>
      <c r="O955" s="63">
        <v>223411.35999607999</v>
      </c>
      <c r="P955" s="64">
        <f t="shared" si="14"/>
        <v>0.8616548615850228</v>
      </c>
      <c r="Q955" s="61">
        <v>43885</v>
      </c>
      <c r="R955" s="65">
        <v>5300693.2936015604</v>
      </c>
      <c r="S955" s="65">
        <v>5746654.8101328099</v>
      </c>
      <c r="T955" s="11"/>
      <c r="U955" s="66">
        <v>-9.1622203981387394E-3</v>
      </c>
      <c r="V955" s="67">
        <v>2.7459887141049002</v>
      </c>
      <c r="W955" s="66">
        <v>1.68250636215816E-2</v>
      </c>
      <c r="X955" s="67">
        <v>3.9608849107935402</v>
      </c>
      <c r="Y955" s="66">
        <v>-6.5206600969759193E-2</v>
      </c>
      <c r="Z955" s="67">
        <v>11.163277515253901</v>
      </c>
      <c r="AA955" s="66">
        <v>8.4352347459644095E-2</v>
      </c>
      <c r="AB955" s="67">
        <v>28.660422897257401</v>
      </c>
      <c r="AC955" s="66">
        <v>0.25385464086139098</v>
      </c>
      <c r="AD955" s="67">
        <v>49.671429346373799</v>
      </c>
      <c r="AE955" s="66">
        <v>0.227870815404458</v>
      </c>
      <c r="AF955" s="68">
        <v>39.734769152186303</v>
      </c>
      <c r="AG955" s="66">
        <v>-3.1907895298900299E-2</v>
      </c>
      <c r="AH955" s="67">
        <v>-5.0322952657588802</v>
      </c>
      <c r="AI955" s="66">
        <v>-3.1621774603081597E-2</v>
      </c>
      <c r="AJ955" s="67">
        <v>10.528565020649699</v>
      </c>
      <c r="AK955" s="66">
        <v>0.81150578456465206</v>
      </c>
      <c r="AL955" s="66">
        <v>7.4416289720829795E-2</v>
      </c>
      <c r="AM955" s="67">
        <v>88.786845068330905</v>
      </c>
      <c r="AN955" s="11"/>
      <c r="AO955" s="69">
        <v>3.5834642863847001E-2</v>
      </c>
      <c r="AP955" s="69">
        <v>-3.8877107998814601E-2</v>
      </c>
      <c r="AQ955" s="69">
        <v>0.13746007834750301</v>
      </c>
      <c r="AR955" s="69">
        <v>-0.17440965809510101</v>
      </c>
      <c r="AS955" s="70">
        <v>9</v>
      </c>
      <c r="AT955" s="70">
        <v>3</v>
      </c>
      <c r="AU955" s="70">
        <v>6</v>
      </c>
      <c r="AV955" s="71">
        <v>6</v>
      </c>
      <c r="AW955" s="11"/>
      <c r="AX955" s="72">
        <v>0.154765123903635</v>
      </c>
      <c r="AY955" s="73">
        <v>0.55262520198721199</v>
      </c>
      <c r="AZ955" s="73">
        <v>0.79657778978798899</v>
      </c>
      <c r="BA955" s="73">
        <v>0.80508470545100896</v>
      </c>
      <c r="BB955" s="64">
        <v>1.5973488669133101E-2</v>
      </c>
      <c r="BC955" s="74">
        <v>-23.9184439094388</v>
      </c>
      <c r="BD955" s="61">
        <v>43885</v>
      </c>
      <c r="BE955" s="61">
        <v>43915</v>
      </c>
      <c r="BF955" s="70"/>
      <c r="BG955" s="61"/>
      <c r="BH955" s="11"/>
    </row>
    <row r="956" spans="1:60" x14ac:dyDescent="0.3">
      <c r="A956" s="11"/>
      <c r="B956" s="56" t="s">
        <v>3113</v>
      </c>
      <c r="C956" s="56" t="s">
        <v>2982</v>
      </c>
      <c r="D956" s="56" t="s">
        <v>2979</v>
      </c>
      <c r="E956" s="57" t="s">
        <v>41</v>
      </c>
      <c r="F956" s="57" t="s">
        <v>168</v>
      </c>
      <c r="G956" s="58" t="s">
        <v>200</v>
      </c>
      <c r="H956" s="59" t="s">
        <v>603</v>
      </c>
      <c r="I956" s="60" t="s">
        <v>400</v>
      </c>
      <c r="J956" s="60" t="s">
        <v>2983</v>
      </c>
      <c r="K956" s="11"/>
      <c r="L956" s="61">
        <v>44021</v>
      </c>
      <c r="M956" s="62">
        <v>206053.76848197001</v>
      </c>
      <c r="N956" s="63">
        <v>206053.76848197001</v>
      </c>
      <c r="O956" s="63">
        <v>238615.001657963</v>
      </c>
      <c r="P956" s="64">
        <f t="shared" si="14"/>
        <v>0.8635407122362444</v>
      </c>
      <c r="Q956" s="61">
        <v>43885</v>
      </c>
      <c r="R956" s="65">
        <v>2644625.4537734399</v>
      </c>
      <c r="S956" s="65">
        <v>2438701.2067421898</v>
      </c>
      <c r="T956" s="11"/>
      <c r="U956" s="66">
        <v>-9.1464876841200696E-3</v>
      </c>
      <c r="V956" s="67">
        <v>2.7475619855067599</v>
      </c>
      <c r="W956" s="66">
        <v>1.7315267634330701E-2</v>
      </c>
      <c r="X956" s="67">
        <v>4.00990531207208</v>
      </c>
      <c r="Y956" s="66">
        <v>-6.2464539555585397E-2</v>
      </c>
      <c r="Z956" s="67">
        <v>11.437483656671199</v>
      </c>
      <c r="AA956" s="66">
        <v>9.0768678823223994E-2</v>
      </c>
      <c r="AB956" s="67">
        <v>29.302056033629899</v>
      </c>
      <c r="AC956" s="66">
        <v>0.26233177988615403</v>
      </c>
      <c r="AD956" s="67">
        <v>50.51914324885</v>
      </c>
      <c r="AE956" s="66">
        <v>0.23942609717225399</v>
      </c>
      <c r="AF956" s="68">
        <v>40.890297328936903</v>
      </c>
      <c r="AG956" s="66">
        <v>-3.1767914149895701E-2</v>
      </c>
      <c r="AH956" s="67">
        <v>-5.0182971508547798</v>
      </c>
      <c r="AI956" s="66">
        <v>-2.8639933276281199E-2</v>
      </c>
      <c r="AJ956" s="67">
        <v>10.826749153333401</v>
      </c>
      <c r="AK956" s="66">
        <v>0.92783966133138196</v>
      </c>
      <c r="AL956" s="66">
        <v>8.2525403289764696E-2</v>
      </c>
      <c r="AM956" s="67">
        <v>100.420232745004</v>
      </c>
      <c r="AN956" s="11"/>
      <c r="AO956" s="69">
        <v>3.5851411432304303E-2</v>
      </c>
      <c r="AP956" s="69">
        <v>-3.88617786884424E-2</v>
      </c>
      <c r="AQ956" s="69">
        <v>0.13801178624271401</v>
      </c>
      <c r="AR956" s="69">
        <v>-0.17399659721559099</v>
      </c>
      <c r="AS956" s="70">
        <v>9</v>
      </c>
      <c r="AT956" s="70">
        <v>3</v>
      </c>
      <c r="AU956" s="70">
        <v>6</v>
      </c>
      <c r="AV956" s="71">
        <v>6</v>
      </c>
      <c r="AW956" s="11"/>
      <c r="AX956" s="72">
        <v>0.15475332708810999</v>
      </c>
      <c r="AY956" s="73">
        <v>0.59180931099763301</v>
      </c>
      <c r="AZ956" s="73">
        <v>0.81628773745887895</v>
      </c>
      <c r="BA956" s="73">
        <v>0.86351663695313596</v>
      </c>
      <c r="BB956" s="64">
        <v>1.59725940855787E-2</v>
      </c>
      <c r="BC956" s="74">
        <v>-23.881556649023</v>
      </c>
      <c r="BD956" s="61">
        <v>43885</v>
      </c>
      <c r="BE956" s="61">
        <v>43915</v>
      </c>
      <c r="BF956" s="70"/>
      <c r="BG956" s="61"/>
      <c r="BH956" s="11"/>
    </row>
    <row r="957" spans="1:60" x14ac:dyDescent="0.3">
      <c r="A957" s="11"/>
      <c r="B957" s="56" t="s">
        <v>3115</v>
      </c>
      <c r="C957" s="56" t="s">
        <v>2985</v>
      </c>
      <c r="D957" s="56" t="s">
        <v>2979</v>
      </c>
      <c r="E957" s="57" t="s">
        <v>0</v>
      </c>
      <c r="F957" s="57" t="s">
        <v>168</v>
      </c>
      <c r="G957" s="58" t="s">
        <v>200</v>
      </c>
      <c r="H957" s="59" t="s">
        <v>603</v>
      </c>
      <c r="I957" s="60" t="s">
        <v>400</v>
      </c>
      <c r="J957" s="60" t="s">
        <v>2986</v>
      </c>
      <c r="K957" s="11"/>
      <c r="L957" s="61">
        <v>44021</v>
      </c>
      <c r="M957" s="62">
        <v>1058493.8050613401</v>
      </c>
      <c r="N957" s="63">
        <v>1058493.8050613401</v>
      </c>
      <c r="O957" s="63">
        <v>1219396.10185814</v>
      </c>
      <c r="P957" s="64">
        <f t="shared" si="14"/>
        <v>0.86804755521883847</v>
      </c>
      <c r="Q957" s="61">
        <v>43885</v>
      </c>
      <c r="R957" s="65">
        <v>3426350.1088164099</v>
      </c>
      <c r="S957" s="65">
        <v>5429952.2642890597</v>
      </c>
      <c r="T957" s="11"/>
      <c r="U957" s="66">
        <v>-9.1084361747562105E-3</v>
      </c>
      <c r="V957" s="67">
        <v>2.7513671364431498</v>
      </c>
      <c r="W957" s="66">
        <v>1.8484039488612301E-2</v>
      </c>
      <c r="X957" s="67">
        <v>4.1267824975002396</v>
      </c>
      <c r="Y957" s="66">
        <v>-5.5911940430669299E-2</v>
      </c>
      <c r="Z957" s="67">
        <v>12.0927435691556</v>
      </c>
      <c r="AA957" s="66">
        <v>0.10617251014453399</v>
      </c>
      <c r="AB957" s="67">
        <v>30.842439165746299</v>
      </c>
      <c r="AC957" s="66">
        <v>0.30479178182955402</v>
      </c>
      <c r="AD957" s="67">
        <v>54.765143443189999</v>
      </c>
      <c r="AE957" s="66">
        <v>0.30671948940114802</v>
      </c>
      <c r="AF957" s="68">
        <v>47.619636551826297</v>
      </c>
      <c r="AG957" s="66">
        <v>-3.1434233958862003E-2</v>
      </c>
      <c r="AH957" s="67">
        <v>-4.9849291317514099</v>
      </c>
      <c r="AI957" s="66">
        <v>-2.1514219857635901E-2</v>
      </c>
      <c r="AJ957" s="67">
        <v>11.5393204951979</v>
      </c>
      <c r="AK957" s="66">
        <v>1.14556655665743</v>
      </c>
      <c r="AL957" s="66">
        <v>9.6609623056865504E-2</v>
      </c>
      <c r="AM957" s="67">
        <v>122.192922277609</v>
      </c>
      <c r="AN957" s="11"/>
      <c r="AO957" s="69">
        <v>3.5891144436391201E-2</v>
      </c>
      <c r="AP957" s="69">
        <v>-3.88249472553071E-2</v>
      </c>
      <c r="AQ957" s="69">
        <v>0.139322557424748</v>
      </c>
      <c r="AR957" s="69">
        <v>-0.17301621291146099</v>
      </c>
      <c r="AS957" s="70">
        <v>9</v>
      </c>
      <c r="AT957" s="70">
        <v>3</v>
      </c>
      <c r="AU957" s="70">
        <v>6</v>
      </c>
      <c r="AV957" s="71">
        <v>6</v>
      </c>
      <c r="AW957" s="11"/>
      <c r="AX957" s="72">
        <v>0.15472673985510499</v>
      </c>
      <c r="AY957" s="73">
        <v>0.68583931681951105</v>
      </c>
      <c r="AZ957" s="73">
        <v>0.86357986284474497</v>
      </c>
      <c r="BA957" s="73">
        <v>1.00443545230701</v>
      </c>
      <c r="BB957" s="64">
        <v>1.59706163995725E-2</v>
      </c>
      <c r="BC957" s="74">
        <v>-23.794143300270701</v>
      </c>
      <c r="BD957" s="61">
        <v>43885</v>
      </c>
      <c r="BE957" s="61">
        <v>43915</v>
      </c>
      <c r="BF957" s="70"/>
      <c r="BG957" s="61"/>
      <c r="BH957" s="11"/>
    </row>
    <row r="958" spans="1:60" x14ac:dyDescent="0.3">
      <c r="A958" s="11"/>
      <c r="B958" s="56" t="s">
        <v>3118</v>
      </c>
      <c r="C958" s="56" t="s">
        <v>2988</v>
      </c>
      <c r="D958" s="56" t="s">
        <v>2979</v>
      </c>
      <c r="E958" s="57" t="s">
        <v>2989</v>
      </c>
      <c r="F958" s="57" t="s">
        <v>168</v>
      </c>
      <c r="G958" s="58" t="s">
        <v>200</v>
      </c>
      <c r="H958" s="59" t="s">
        <v>603</v>
      </c>
      <c r="I958" s="60" t="s">
        <v>400</v>
      </c>
      <c r="J958" s="60" t="s">
        <v>2990</v>
      </c>
      <c r="K958" s="11"/>
      <c r="L958" s="61">
        <v>44021</v>
      </c>
      <c r="M958" s="62">
        <v>1011612.31930161</v>
      </c>
      <c r="N958" s="63">
        <v>1011612.31930161</v>
      </c>
      <c r="O958" s="63">
        <v>1166644.8319683101</v>
      </c>
      <c r="P958" s="64">
        <f t="shared" si="14"/>
        <v>0.86711250209274382</v>
      </c>
      <c r="Q958" s="61">
        <v>43885</v>
      </c>
      <c r="R958" s="65">
        <v>2156689.2441406301</v>
      </c>
      <c r="S958" s="65">
        <v>2651624.4475781298</v>
      </c>
      <c r="T958" s="11"/>
      <c r="U958" s="66">
        <v>-9.1162553708272805E-3</v>
      </c>
      <c r="V958" s="67">
        <v>2.7505852168360398</v>
      </c>
      <c r="W958" s="66">
        <v>1.8242033265778401E-2</v>
      </c>
      <c r="X958" s="67">
        <v>4.1025818752168597</v>
      </c>
      <c r="Y958" s="66">
        <v>-5.7272492287666003E-2</v>
      </c>
      <c r="Z958" s="67">
        <v>11.956688383463201</v>
      </c>
      <c r="AA958" s="66">
        <v>0.10296427816501801</v>
      </c>
      <c r="AB958" s="67">
        <v>30.521615967794801</v>
      </c>
      <c r="AC958" s="66">
        <v>0.29724004692630801</v>
      </c>
      <c r="AD958" s="67">
        <v>54.009969952865497</v>
      </c>
      <c r="AE958" s="66">
        <v>0.295673199541925</v>
      </c>
      <c r="AF958" s="68">
        <v>46.5150075659039</v>
      </c>
      <c r="AG958" s="66">
        <v>-3.15032269709263E-2</v>
      </c>
      <c r="AH958" s="67">
        <v>-4.9918284329614799</v>
      </c>
      <c r="AI958" s="66">
        <v>-2.2994053812908501E-2</v>
      </c>
      <c r="AJ958" s="67">
        <v>11.391337099674301</v>
      </c>
      <c r="AK958" s="66">
        <v>1.05053780212649</v>
      </c>
      <c r="AL958" s="66">
        <v>9.0624632463004701E-2</v>
      </c>
      <c r="AM958" s="67">
        <v>112.69004682451499</v>
      </c>
      <c r="AN958" s="11"/>
      <c r="AO958" s="69">
        <v>3.5882867721738897E-2</v>
      </c>
      <c r="AP958" s="69">
        <v>-3.8832541546980799E-2</v>
      </c>
      <c r="AQ958" s="69">
        <v>0.13905073114991001</v>
      </c>
      <c r="AR958" s="69">
        <v>-0.17321933146391499</v>
      </c>
      <c r="AS958" s="70">
        <v>9</v>
      </c>
      <c r="AT958" s="70">
        <v>3</v>
      </c>
      <c r="AU958" s="70">
        <v>6</v>
      </c>
      <c r="AV958" s="71">
        <v>6</v>
      </c>
      <c r="AW958" s="11"/>
      <c r="AX958" s="72">
        <v>0.15473207790302701</v>
      </c>
      <c r="AY958" s="73">
        <v>0.66625617735826403</v>
      </c>
      <c r="AZ958" s="73">
        <v>0.85373263691326395</v>
      </c>
      <c r="BA958" s="73">
        <v>0.97500546175069802</v>
      </c>
      <c r="BB958" s="64">
        <v>1.5971008413380301E-2</v>
      </c>
      <c r="BC958" s="74">
        <v>-23.812260724749599</v>
      </c>
      <c r="BD958" s="61">
        <v>43885</v>
      </c>
      <c r="BE958" s="61">
        <v>43915</v>
      </c>
      <c r="BF958" s="70"/>
      <c r="BG958" s="61"/>
      <c r="BH958" s="11"/>
    </row>
    <row r="959" spans="1:60" x14ac:dyDescent="0.3">
      <c r="A959" s="11"/>
      <c r="B959" s="56" t="s">
        <v>3122</v>
      </c>
      <c r="C959" s="56" t="s">
        <v>2992</v>
      </c>
      <c r="D959" s="56" t="s">
        <v>2979</v>
      </c>
      <c r="E959" s="57" t="s">
        <v>2993</v>
      </c>
      <c r="F959" s="57" t="s">
        <v>168</v>
      </c>
      <c r="G959" s="58" t="s">
        <v>200</v>
      </c>
      <c r="H959" s="59" t="s">
        <v>603</v>
      </c>
      <c r="I959" s="60" t="s">
        <v>400</v>
      </c>
      <c r="J959" s="60" t="s">
        <v>2994</v>
      </c>
      <c r="K959" s="11"/>
      <c r="L959" s="61">
        <v>44021</v>
      </c>
      <c r="M959" s="62">
        <v>997905.19238376606</v>
      </c>
      <c r="N959" s="63">
        <v>997905.19238376606</v>
      </c>
      <c r="O959" s="63">
        <v>1153833.9654598201</v>
      </c>
      <c r="P959" s="64">
        <f t="shared" si="14"/>
        <v>0.86486030248388979</v>
      </c>
      <c r="Q959" s="61">
        <v>43885</v>
      </c>
      <c r="R959" s="65">
        <v>185721.03099609399</v>
      </c>
      <c r="S959" s="65">
        <v>455653.978862305</v>
      </c>
      <c r="T959" s="11"/>
      <c r="U959" s="66">
        <v>-9.1351912606114603E-3</v>
      </c>
      <c r="V959" s="67">
        <v>2.7486916278576201</v>
      </c>
      <c r="W959" s="66">
        <v>1.7658061149632E-2</v>
      </c>
      <c r="X959" s="67">
        <v>4.0441846636022101</v>
      </c>
      <c r="Y959" s="66">
        <v>-6.0547785185044598E-2</v>
      </c>
      <c r="Z959" s="67">
        <v>11.629159093718</v>
      </c>
      <c r="AA959" s="66">
        <v>9.5260990856331801E-2</v>
      </c>
      <c r="AB959" s="67">
        <v>29.7512872369261</v>
      </c>
      <c r="AC959" s="66">
        <v>0.27691664273326699</v>
      </c>
      <c r="AD959" s="67">
        <v>51.977629533561398</v>
      </c>
      <c r="AE959" s="66">
        <v>0.26361121350608302</v>
      </c>
      <c r="AF959" s="68">
        <v>43.308808962348799</v>
      </c>
      <c r="AG959" s="66">
        <v>-3.1669944828536203E-2</v>
      </c>
      <c r="AH959" s="67">
        <v>-5.0085002187188401</v>
      </c>
      <c r="AI959" s="66">
        <v>-2.65559063791443E-2</v>
      </c>
      <c r="AJ959" s="67">
        <v>11.035151843054299</v>
      </c>
      <c r="AK959" s="66">
        <v>0.42484023336146498</v>
      </c>
      <c r="AL959" s="66">
        <v>7.4419379814571598E-2</v>
      </c>
      <c r="AM959" s="67">
        <v>34.839246481191402</v>
      </c>
      <c r="AN959" s="11"/>
      <c r="AO959" s="69">
        <v>3.5863026983861297E-2</v>
      </c>
      <c r="AP959" s="69">
        <v>-3.8850951930726303E-2</v>
      </c>
      <c r="AQ959" s="69">
        <v>0.138395423324255</v>
      </c>
      <c r="AR959" s="69">
        <v>-0.17370940383174499</v>
      </c>
      <c r="AS959" s="70">
        <v>9</v>
      </c>
      <c r="AT959" s="70">
        <v>3</v>
      </c>
      <c r="AU959" s="70">
        <v>6</v>
      </c>
      <c r="AV959" s="71">
        <v>6</v>
      </c>
      <c r="AW959" s="11"/>
      <c r="AX959" s="72">
        <v>0.154745408332674</v>
      </c>
      <c r="AY959" s="73">
        <v>0.61922836185112795</v>
      </c>
      <c r="AZ959" s="73">
        <v>0.83008174609858498</v>
      </c>
      <c r="BA959" s="73">
        <v>0.90450616593079802</v>
      </c>
      <c r="BB959" s="64">
        <v>1.59720012678372E-2</v>
      </c>
      <c r="BC959" s="74">
        <v>-23.8559663677297</v>
      </c>
      <c r="BD959" s="61">
        <v>43885</v>
      </c>
      <c r="BE959" s="61">
        <v>43915</v>
      </c>
      <c r="BF959" s="70"/>
      <c r="BG959" s="61"/>
      <c r="BH959" s="11"/>
    </row>
    <row r="960" spans="1:60" x14ac:dyDescent="0.3">
      <c r="A960" s="11"/>
      <c r="B960" s="56" t="s">
        <v>3125</v>
      </c>
      <c r="C960" s="56" t="s">
        <v>2996</v>
      </c>
      <c r="D960" s="56" t="s">
        <v>2979</v>
      </c>
      <c r="E960" s="57" t="s">
        <v>447</v>
      </c>
      <c r="F960" s="57" t="s">
        <v>168</v>
      </c>
      <c r="G960" s="58" t="s">
        <v>200</v>
      </c>
      <c r="H960" s="59" t="s">
        <v>603</v>
      </c>
      <c r="I960" s="60" t="s">
        <v>400</v>
      </c>
      <c r="J960" s="60" t="s">
        <v>2997</v>
      </c>
      <c r="K960" s="11"/>
      <c r="L960" s="61">
        <v>44021</v>
      </c>
      <c r="M960" s="62">
        <v>1015466.2522802399</v>
      </c>
      <c r="N960" s="63">
        <v>1015466.2522802399</v>
      </c>
      <c r="O960" s="63">
        <v>1170871.68745804</v>
      </c>
      <c r="P960" s="64">
        <f t="shared" si="14"/>
        <v>0.86727372705101025</v>
      </c>
      <c r="Q960" s="61">
        <v>43885</v>
      </c>
      <c r="R960" s="65">
        <v>10153142.373015599</v>
      </c>
      <c r="S960" s="65">
        <v>9932672.3348281309</v>
      </c>
      <c r="T960" s="11"/>
      <c r="U960" s="66">
        <v>-9.1149381196373707E-3</v>
      </c>
      <c r="V960" s="67">
        <v>2.7507169419550301</v>
      </c>
      <c r="W960" s="66">
        <v>1.8283716864971201E-2</v>
      </c>
      <c r="X960" s="67">
        <v>4.10675023513613</v>
      </c>
      <c r="Y960" s="66">
        <v>-5.7038058857870097E-2</v>
      </c>
      <c r="Z960" s="67">
        <v>11.9801317264355</v>
      </c>
      <c r="AA960" s="66">
        <v>0.103516760476923</v>
      </c>
      <c r="AB960" s="67">
        <v>30.576864198985302</v>
      </c>
      <c r="AC960" s="66">
        <v>0.29853939433262</v>
      </c>
      <c r="AD960" s="67">
        <v>54.1399046935258</v>
      </c>
      <c r="AE960" s="66">
        <v>0.29831054639187599</v>
      </c>
      <c r="AF960" s="68">
        <v>46.778742250928197</v>
      </c>
      <c r="AG960" s="66">
        <v>-3.1491361683947602E-2</v>
      </c>
      <c r="AH960" s="67">
        <v>-4.9906419042599701</v>
      </c>
      <c r="AI960" s="66">
        <v>-2.2739126511623901E-2</v>
      </c>
      <c r="AJ960" s="67">
        <v>11.416829829802699</v>
      </c>
      <c r="AK960" s="66">
        <v>1.0583497228694601</v>
      </c>
      <c r="AL960" s="66">
        <v>9.1125733597436906E-2</v>
      </c>
      <c r="AM960" s="67">
        <v>113.471238898812</v>
      </c>
      <c r="AN960" s="11"/>
      <c r="AO960" s="69">
        <v>3.5884298005839803E-2</v>
      </c>
      <c r="AP960" s="69">
        <v>-3.8831242293781501E-2</v>
      </c>
      <c r="AQ960" s="69">
        <v>0.13909769152087401</v>
      </c>
      <c r="AR960" s="69">
        <v>-0.17318438517482701</v>
      </c>
      <c r="AS960" s="70">
        <v>9</v>
      </c>
      <c r="AT960" s="70">
        <v>3</v>
      </c>
      <c r="AU960" s="70">
        <v>6</v>
      </c>
      <c r="AV960" s="71">
        <v>6</v>
      </c>
      <c r="AW960" s="11"/>
      <c r="AX960" s="72">
        <v>0.15473119872534899</v>
      </c>
      <c r="AY960" s="73">
        <v>0.66962893527033895</v>
      </c>
      <c r="AZ960" s="73">
        <v>0.85542862147758603</v>
      </c>
      <c r="BA960" s="73">
        <v>0.98007124083596897</v>
      </c>
      <c r="BB960" s="64">
        <v>1.5970945115332098E-2</v>
      </c>
      <c r="BC960" s="74">
        <v>-23.809155879716901</v>
      </c>
      <c r="BD960" s="61">
        <v>43885</v>
      </c>
      <c r="BE960" s="61">
        <v>43915</v>
      </c>
      <c r="BF960" s="70"/>
      <c r="BG960" s="61"/>
      <c r="BH960" s="11"/>
    </row>
    <row r="961" spans="1:60" x14ac:dyDescent="0.3">
      <c r="A961" s="11"/>
      <c r="B961" s="56" t="s">
        <v>3128</v>
      </c>
      <c r="C961" s="56" t="s">
        <v>2999</v>
      </c>
      <c r="D961" s="56" t="s">
        <v>2979</v>
      </c>
      <c r="E961" s="57" t="s">
        <v>2294</v>
      </c>
      <c r="F961" s="57" t="s">
        <v>168</v>
      </c>
      <c r="G961" s="58" t="s">
        <v>200</v>
      </c>
      <c r="H961" s="59" t="s">
        <v>603</v>
      </c>
      <c r="I961" s="60" t="s">
        <v>400</v>
      </c>
      <c r="J961" s="60" t="s">
        <v>1</v>
      </c>
      <c r="K961" s="11"/>
      <c r="L961" s="61">
        <v>44021</v>
      </c>
      <c r="M961" s="62">
        <v>237725.580107927</v>
      </c>
      <c r="N961" s="63">
        <v>237725.580107927</v>
      </c>
      <c r="O961" s="63">
        <v>274718.39689779299</v>
      </c>
      <c r="P961" s="64">
        <f t="shared" si="14"/>
        <v>0.86534277570195306</v>
      </c>
      <c r="Q961" s="61">
        <v>43885</v>
      </c>
      <c r="R961" s="65">
        <v>731887.00669726601</v>
      </c>
      <c r="S961" s="65">
        <v>900813.74601074203</v>
      </c>
      <c r="T961" s="11"/>
      <c r="U961" s="66">
        <v>-9.13131342076667E-3</v>
      </c>
      <c r="V961" s="67">
        <v>2.7490794118421</v>
      </c>
      <c r="W961" s="66">
        <v>1.77827408333542E-2</v>
      </c>
      <c r="X961" s="67">
        <v>4.0566526319744298</v>
      </c>
      <c r="Y961" s="66">
        <v>-5.98468579046312E-2</v>
      </c>
      <c r="Z961" s="67">
        <v>11.6992518217594</v>
      </c>
      <c r="AA961" s="66">
        <v>9.6905796062928901E-2</v>
      </c>
      <c r="AB961" s="67">
        <v>29.915767757600399</v>
      </c>
      <c r="AC961" s="66">
        <v>0.28303642058017398</v>
      </c>
      <c r="AD961" s="67">
        <v>52.589607318281203</v>
      </c>
      <c r="AE961" s="66">
        <v>0.274147558184341</v>
      </c>
      <c r="AF961" s="68">
        <v>44.362443430174601</v>
      </c>
      <c r="AG961" s="66">
        <v>-3.1634304814360803E-2</v>
      </c>
      <c r="AH961" s="67">
        <v>-5.0049362173012897</v>
      </c>
      <c r="AI961" s="66">
        <v>-2.5793860150770301E-2</v>
      </c>
      <c r="AJ961" s="67">
        <v>11.1113564658881</v>
      </c>
      <c r="AK961" s="66">
        <v>1.1154323369660399</v>
      </c>
      <c r="AL961" s="66">
        <v>9.4737419516604901E-2</v>
      </c>
      <c r="AM961" s="67">
        <v>119.17950030847</v>
      </c>
      <c r="AN961" s="11"/>
      <c r="AO961" s="69">
        <v>3.5867196933395497E-2</v>
      </c>
      <c r="AP961" s="69">
        <v>-3.8846864602419401E-2</v>
      </c>
      <c r="AQ961" s="69">
        <v>0.138535994699923</v>
      </c>
      <c r="AR961" s="69">
        <v>-0.17360356085293499</v>
      </c>
      <c r="AS961" s="70">
        <v>9</v>
      </c>
      <c r="AT961" s="70">
        <v>3</v>
      </c>
      <c r="AU961" s="70">
        <v>6</v>
      </c>
      <c r="AV961" s="71">
        <v>6</v>
      </c>
      <c r="AW961" s="11"/>
      <c r="AX961" s="72">
        <v>0.154742413193453</v>
      </c>
      <c r="AY961" s="73">
        <v>0.62927348843368203</v>
      </c>
      <c r="AZ961" s="73">
        <v>0.83513291822600899</v>
      </c>
      <c r="BA961" s="73">
        <v>0.91954420632100697</v>
      </c>
      <c r="BB961" s="64">
        <v>1.5971774446170501E-2</v>
      </c>
      <c r="BC961" s="74">
        <v>-23.846521845494902</v>
      </c>
      <c r="BD961" s="61">
        <v>43885</v>
      </c>
      <c r="BE961" s="61">
        <v>43915</v>
      </c>
      <c r="BF961" s="70"/>
      <c r="BG961" s="61"/>
      <c r="BH961" s="11"/>
    </row>
    <row r="962" spans="1:60" x14ac:dyDescent="0.3">
      <c r="A962" s="11"/>
      <c r="B962" s="56" t="s">
        <v>3131</v>
      </c>
      <c r="C962" s="56" t="s">
        <v>3001</v>
      </c>
      <c r="D962" s="56" t="s">
        <v>2979</v>
      </c>
      <c r="E962" s="57" t="s">
        <v>173</v>
      </c>
      <c r="F962" s="57" t="s">
        <v>168</v>
      </c>
      <c r="G962" s="58" t="s">
        <v>200</v>
      </c>
      <c r="H962" s="59" t="s">
        <v>603</v>
      </c>
      <c r="I962" s="60" t="s">
        <v>400</v>
      </c>
      <c r="J962" s="60" t="s">
        <v>3002</v>
      </c>
      <c r="K962" s="11"/>
      <c r="L962" s="61">
        <v>44021</v>
      </c>
      <c r="M962" s="62">
        <v>757607.07408046699</v>
      </c>
      <c r="N962" s="63">
        <v>757607.07408046699</v>
      </c>
      <c r="O962" s="63">
        <v>875987.88175773597</v>
      </c>
      <c r="P962" s="64">
        <f t="shared" si="14"/>
        <v>0.86486022222164882</v>
      </c>
      <c r="Q962" s="61">
        <v>43885</v>
      </c>
      <c r="R962" s="65">
        <v>529883.558957031</v>
      </c>
      <c r="S962" s="65">
        <v>235634.26843286099</v>
      </c>
      <c r="T962" s="11"/>
      <c r="U962" s="66">
        <v>-9.1352119952716696E-3</v>
      </c>
      <c r="V962" s="67">
        <v>2.7486895543915999</v>
      </c>
      <c r="W962" s="66">
        <v>1.7658013312029701E-2</v>
      </c>
      <c r="X962" s="67">
        <v>4.0441798798419804</v>
      </c>
      <c r="Y962" s="66">
        <v>-6.0547792841170997E-2</v>
      </c>
      <c r="Z962" s="67">
        <v>11.6291583281127</v>
      </c>
      <c r="AA962" s="66">
        <v>9.5261103311786402E-2</v>
      </c>
      <c r="AB962" s="67">
        <v>29.751298482471601</v>
      </c>
      <c r="AC962" s="66"/>
      <c r="AD962" s="67"/>
      <c r="AE962" s="66"/>
      <c r="AF962" s="68"/>
      <c r="AG962" s="66">
        <v>-3.16700068487989E-2</v>
      </c>
      <c r="AH962" s="67">
        <v>-5.0085064207451104</v>
      </c>
      <c r="AI962" s="66">
        <v>-2.65558374576358E-2</v>
      </c>
      <c r="AJ962" s="67">
        <v>11.035158735205201</v>
      </c>
      <c r="AK962" s="66">
        <v>0.110356105115061</v>
      </c>
      <c r="AL962" s="66">
        <v>0.101842372860119</v>
      </c>
      <c r="AM962" s="67">
        <v>31.949262530484699</v>
      </c>
      <c r="AN962" s="11"/>
      <c r="AO962" s="69">
        <v>3.5862983386323301E-2</v>
      </c>
      <c r="AP962" s="69">
        <v>-3.8850970699058997E-2</v>
      </c>
      <c r="AQ962" s="69">
        <v>0.13839555263984901</v>
      </c>
      <c r="AR962" s="69">
        <v>-0.173709572052758</v>
      </c>
      <c r="AS962" s="70">
        <v>9</v>
      </c>
      <c r="AT962" s="70">
        <v>3</v>
      </c>
      <c r="AU962" s="70">
        <v>6</v>
      </c>
      <c r="AV962" s="71">
        <v>6</v>
      </c>
      <c r="AW962" s="11"/>
      <c r="AX962" s="72">
        <v>0.15474534899942199</v>
      </c>
      <c r="AY962" s="73">
        <v>0.61923088071580401</v>
      </c>
      <c r="AZ962" s="73">
        <v>0.83008232943666405</v>
      </c>
      <c r="BA962" s="73">
        <v>0.90450997524294496</v>
      </c>
      <c r="BB962" s="64">
        <v>1.5971995154650399E-2</v>
      </c>
      <c r="BC962" s="74">
        <v>-23.855977999424798</v>
      </c>
      <c r="BD962" s="61">
        <v>43885</v>
      </c>
      <c r="BE962" s="61">
        <v>43915</v>
      </c>
      <c r="BF962" s="70"/>
      <c r="BG962" s="61"/>
      <c r="BH962" s="11"/>
    </row>
    <row r="963" spans="1:60" x14ac:dyDescent="0.3">
      <c r="A963" s="11"/>
      <c r="B963" s="56" t="s">
        <v>3134</v>
      </c>
      <c r="C963" s="56" t="s">
        <v>3004</v>
      </c>
      <c r="D963" s="56" t="s">
        <v>2979</v>
      </c>
      <c r="E963" s="57" t="s">
        <v>2831</v>
      </c>
      <c r="F963" s="57" t="s">
        <v>168</v>
      </c>
      <c r="G963" s="58" t="s">
        <v>200</v>
      </c>
      <c r="H963" s="59" t="s">
        <v>603</v>
      </c>
      <c r="I963" s="60" t="s">
        <v>400</v>
      </c>
      <c r="J963" s="60" t="s">
        <v>3005</v>
      </c>
      <c r="K963" s="11"/>
      <c r="L963" s="61">
        <v>44021</v>
      </c>
      <c r="M963" s="62">
        <v>975748.98900604201</v>
      </c>
      <c r="N963" s="63">
        <v>975748.98900604201</v>
      </c>
      <c r="O963" s="63">
        <v>1124031.4557113601</v>
      </c>
      <c r="P963" s="64">
        <f t="shared" si="14"/>
        <v>0.86807978909142247</v>
      </c>
      <c r="Q963" s="61">
        <v>43885</v>
      </c>
      <c r="R963" s="65">
        <v>23635450.176375002</v>
      </c>
      <c r="S963" s="65">
        <v>25248299.3671562</v>
      </c>
      <c r="T963" s="11"/>
      <c r="U963" s="66">
        <v>-9.1081574964846403E-3</v>
      </c>
      <c r="V963" s="67">
        <v>2.7513950042703099</v>
      </c>
      <c r="W963" s="66">
        <v>1.8492269515263601E-2</v>
      </c>
      <c r="X963" s="67">
        <v>4.1276055001653704</v>
      </c>
      <c r="Y963" s="66">
        <v>-5.5864808456171901E-2</v>
      </c>
      <c r="Z963" s="67">
        <v>12.0974567666126</v>
      </c>
      <c r="AA963" s="66">
        <v>0.106282924969564</v>
      </c>
      <c r="AB963" s="67">
        <v>30.853480648249398</v>
      </c>
      <c r="AC963" s="66">
        <v>0.30505264268314902</v>
      </c>
      <c r="AD963" s="67">
        <v>54.7912295285496</v>
      </c>
      <c r="AE963" s="66">
        <v>0.30903815120109401</v>
      </c>
      <c r="AF963" s="68">
        <v>47.851502731849898</v>
      </c>
      <c r="AG963" s="66">
        <v>-3.1431774421435001E-2</v>
      </c>
      <c r="AH963" s="67">
        <v>-4.9846831780087104</v>
      </c>
      <c r="AI963" s="66">
        <v>-2.1462889323629501E-2</v>
      </c>
      <c r="AJ963" s="67">
        <v>11.544453548602201</v>
      </c>
      <c r="AK963" s="66">
        <v>0.58292882937879797</v>
      </c>
      <c r="AL963" s="66">
        <v>8.8759271326125599E-2</v>
      </c>
      <c r="AM963" s="67">
        <v>58.396147329942302</v>
      </c>
      <c r="AN963" s="11"/>
      <c r="AO963" s="69">
        <v>3.5891411442207803E-2</v>
      </c>
      <c r="AP963" s="69">
        <v>-3.8824736262540703E-2</v>
      </c>
      <c r="AQ963" s="69">
        <v>0.13933167130016999</v>
      </c>
      <c r="AR963" s="69">
        <v>-0.17300937469932301</v>
      </c>
      <c r="AS963" s="70">
        <v>9</v>
      </c>
      <c r="AT963" s="70">
        <v>3</v>
      </c>
      <c r="AU963" s="70">
        <v>6</v>
      </c>
      <c r="AV963" s="71">
        <v>6</v>
      </c>
      <c r="AW963" s="11"/>
      <c r="AX963" s="72">
        <v>0.15472654136378</v>
      </c>
      <c r="AY963" s="73">
        <v>0.68651358607985502</v>
      </c>
      <c r="AZ963" s="73">
        <v>0.863919017736407</v>
      </c>
      <c r="BA963" s="73">
        <v>1.00544933101264</v>
      </c>
      <c r="BB963" s="64">
        <v>1.59706011783055E-2</v>
      </c>
      <c r="BC963" s="74">
        <v>-23.793536935671</v>
      </c>
      <c r="BD963" s="61">
        <v>43885</v>
      </c>
      <c r="BE963" s="61">
        <v>43915</v>
      </c>
      <c r="BF963" s="70"/>
      <c r="BG963" s="61"/>
      <c r="BH963" s="11"/>
    </row>
    <row r="964" spans="1:60" x14ac:dyDescent="0.3">
      <c r="A964" s="11"/>
      <c r="B964" s="56" t="s">
        <v>3137</v>
      </c>
      <c r="C964" s="56" t="s">
        <v>3007</v>
      </c>
      <c r="D964" s="56" t="s">
        <v>3008</v>
      </c>
      <c r="E964" s="57" t="s">
        <v>34</v>
      </c>
      <c r="F964" s="57" t="s">
        <v>26</v>
      </c>
      <c r="G964" s="58" t="s">
        <v>215</v>
      </c>
      <c r="H964" s="59" t="s">
        <v>3009</v>
      </c>
      <c r="I964" s="60" t="s">
        <v>400</v>
      </c>
      <c r="J964" s="60" t="s">
        <v>1</v>
      </c>
      <c r="K964" s="11"/>
      <c r="L964" s="61">
        <v>44021</v>
      </c>
      <c r="M964" s="62">
        <v>86307.547961950302</v>
      </c>
      <c r="N964" s="63">
        <v>86307.547961950302</v>
      </c>
      <c r="O964" s="63"/>
      <c r="P964" s="64" t="str">
        <f t="shared" si="14"/>
        <v/>
      </c>
      <c r="Q964" s="61"/>
      <c r="R964" s="65">
        <v>153009624.8055</v>
      </c>
      <c r="S964" s="65"/>
      <c r="T964" s="11"/>
      <c r="U964" s="66">
        <v>-9.4203806966106605E-3</v>
      </c>
      <c r="V964" s="67">
        <v>2.7201726842577001</v>
      </c>
      <c r="W964" s="66">
        <v>2.2788009382566098E-2</v>
      </c>
      <c r="X964" s="67">
        <v>4.5571794868956204</v>
      </c>
      <c r="Y964" s="66"/>
      <c r="Z964" s="67"/>
      <c r="AA964" s="66"/>
      <c r="AB964" s="67"/>
      <c r="AC964" s="66"/>
      <c r="AD964" s="67"/>
      <c r="AE964" s="66"/>
      <c r="AF964" s="68"/>
      <c r="AG964" s="66">
        <v>-3.6426550760552297E-2</v>
      </c>
      <c r="AH964" s="67">
        <v>-5.4841608119240801</v>
      </c>
      <c r="AI964" s="66"/>
      <c r="AJ964" s="67"/>
      <c r="AK964" s="66">
        <v>-5.9310218348400702E-3</v>
      </c>
      <c r="AL964" s="66">
        <v>-1.4732648297467701E-2</v>
      </c>
      <c r="AM964" s="67">
        <v>10.166822921746601</v>
      </c>
      <c r="AN964" s="11"/>
      <c r="AO964" s="69">
        <v>2.4568097609517298E-2</v>
      </c>
      <c r="AP964" s="69">
        <v>-2.36444564206977E-2</v>
      </c>
      <c r="AQ964" s="69">
        <v>1.01132166691968E-2</v>
      </c>
      <c r="AR964" s="69">
        <v>-3.6426550760552297E-2</v>
      </c>
      <c r="AS964" s="70"/>
      <c r="AT964" s="70"/>
      <c r="AU964" s="70"/>
      <c r="AV964" s="71"/>
      <c r="AW964" s="11"/>
      <c r="AX964" s="72"/>
      <c r="AY964" s="73"/>
      <c r="AZ964" s="73"/>
      <c r="BA964" s="73"/>
      <c r="BB964" s="64"/>
      <c r="BC964" s="74">
        <v>-9.31304244785861</v>
      </c>
      <c r="BD964" s="61">
        <v>43943</v>
      </c>
      <c r="BE964" s="61">
        <v>43990</v>
      </c>
      <c r="BF964" s="70"/>
      <c r="BG964" s="61"/>
      <c r="BH964" s="11"/>
    </row>
    <row r="965" spans="1:60" x14ac:dyDescent="0.3">
      <c r="A965" s="11"/>
      <c r="B965" s="56" t="s">
        <v>3141</v>
      </c>
      <c r="C965" s="56" t="s">
        <v>3011</v>
      </c>
      <c r="D965" s="56" t="s">
        <v>3008</v>
      </c>
      <c r="E965" s="57" t="s">
        <v>206</v>
      </c>
      <c r="F965" s="57" t="s">
        <v>26</v>
      </c>
      <c r="G965" s="58" t="s">
        <v>215</v>
      </c>
      <c r="H965" s="59" t="s">
        <v>3009</v>
      </c>
      <c r="I965" s="60" t="s">
        <v>400</v>
      </c>
      <c r="J965" s="60" t="s">
        <v>1</v>
      </c>
      <c r="K965" s="11"/>
      <c r="L965" s="61">
        <v>44021</v>
      </c>
      <c r="M965" s="62">
        <v>79207.713618040099</v>
      </c>
      <c r="N965" s="63">
        <v>79207.713618040099</v>
      </c>
      <c r="O965" s="63"/>
      <c r="P965" s="64" t="str">
        <f t="shared" si="14"/>
        <v/>
      </c>
      <c r="Q965" s="61"/>
      <c r="R965" s="65">
        <v>2059861.3420273401</v>
      </c>
      <c r="S965" s="65"/>
      <c r="T965" s="11"/>
      <c r="U965" s="66">
        <v>-9.3875126713101106E-3</v>
      </c>
      <c r="V965" s="67">
        <v>2.72345948678776</v>
      </c>
      <c r="W965" s="66">
        <v>2.3795823637556199E-2</v>
      </c>
      <c r="X965" s="67">
        <v>4.6579609123946302</v>
      </c>
      <c r="Y965" s="66"/>
      <c r="Z965" s="67"/>
      <c r="AA965" s="66"/>
      <c r="AB965" s="67"/>
      <c r="AC965" s="66"/>
      <c r="AD965" s="67"/>
      <c r="AE965" s="66"/>
      <c r="AF965" s="68"/>
      <c r="AG965" s="66">
        <v>-3.6141453933851202E-2</v>
      </c>
      <c r="AH965" s="67">
        <v>-5.4556511292539698</v>
      </c>
      <c r="AI965" s="66"/>
      <c r="AJ965" s="67"/>
      <c r="AK965" s="66">
        <v>-2.5423707236768699E-2</v>
      </c>
      <c r="AL965" s="66">
        <v>-0.20050909175450199</v>
      </c>
      <c r="AM965" s="67">
        <v>-13.085467554454199</v>
      </c>
      <c r="AN965" s="11"/>
      <c r="AO965" s="69">
        <v>2.46017994431895E-2</v>
      </c>
      <c r="AP965" s="69">
        <v>-2.1915707175139701E-2</v>
      </c>
      <c r="AQ965" s="69">
        <v>1.11095150587062E-2</v>
      </c>
      <c r="AR965" s="69">
        <v>-3.6141453933851202E-2</v>
      </c>
      <c r="AS965" s="70"/>
      <c r="AT965" s="70"/>
      <c r="AU965" s="70"/>
      <c r="AV965" s="71"/>
      <c r="AW965" s="11"/>
      <c r="AX965" s="72"/>
      <c r="AY965" s="73"/>
      <c r="AZ965" s="73"/>
      <c r="BA965" s="73"/>
      <c r="BB965" s="64"/>
      <c r="BC965" s="74">
        <v>-5.36769354769058</v>
      </c>
      <c r="BD965" s="61">
        <v>43980</v>
      </c>
      <c r="BE965" s="61">
        <v>43990</v>
      </c>
      <c r="BF965" s="70">
        <v>15</v>
      </c>
      <c r="BG965" s="61">
        <v>44001</v>
      </c>
      <c r="BH965" s="11"/>
    </row>
    <row r="966" spans="1:60" x14ac:dyDescent="0.3">
      <c r="A966" s="11"/>
      <c r="B966" s="56" t="s">
        <v>3144</v>
      </c>
      <c r="C966" s="56" t="s">
        <v>3012</v>
      </c>
      <c r="D966" s="56" t="s">
        <v>3008</v>
      </c>
      <c r="E966" s="57" t="s">
        <v>25</v>
      </c>
      <c r="F966" s="57" t="s">
        <v>26</v>
      </c>
      <c r="G966" s="58" t="s">
        <v>215</v>
      </c>
      <c r="H966" s="59" t="s">
        <v>3009</v>
      </c>
      <c r="I966" s="60" t="s">
        <v>400</v>
      </c>
      <c r="J966" s="60" t="s">
        <v>3013</v>
      </c>
      <c r="K966" s="11"/>
      <c r="L966" s="61">
        <v>43879</v>
      </c>
      <c r="M966" s="62"/>
      <c r="N966" s="63"/>
      <c r="O966" s="63">
        <v>89661.458325028405</v>
      </c>
      <c r="P966" s="64">
        <f t="shared" si="14"/>
        <v>0</v>
      </c>
      <c r="Q966" s="61">
        <v>43798</v>
      </c>
      <c r="R966" s="65"/>
      <c r="S966" s="65">
        <v>35917203.449812502</v>
      </c>
      <c r="T966" s="11"/>
      <c r="U966" s="66"/>
      <c r="V966" s="67"/>
      <c r="W966" s="66"/>
      <c r="X966" s="67"/>
      <c r="Y966" s="66"/>
      <c r="Z966" s="67"/>
      <c r="AA966" s="66"/>
      <c r="AB966" s="67"/>
      <c r="AC966" s="66"/>
      <c r="AD966" s="67"/>
      <c r="AE966" s="66"/>
      <c r="AF966" s="68"/>
      <c r="AG966" s="66"/>
      <c r="AH966" s="67"/>
      <c r="AI966" s="66"/>
      <c r="AJ966" s="67"/>
      <c r="AK966" s="66"/>
      <c r="AL966" s="66"/>
      <c r="AM966" s="67"/>
      <c r="AN966" s="11"/>
      <c r="AO966" s="69">
        <v>3.6029489621796501E-2</v>
      </c>
      <c r="AP966" s="69">
        <v>-2.3864330401920601E-2</v>
      </c>
      <c r="AQ966" s="69">
        <v>0.140760372838558</v>
      </c>
      <c r="AR966" s="69">
        <v>-9.80586014175788E-2</v>
      </c>
      <c r="AS966" s="70"/>
      <c r="AT966" s="70"/>
      <c r="AU966" s="70"/>
      <c r="AV966" s="71"/>
      <c r="AW966" s="11"/>
      <c r="AX966" s="72"/>
      <c r="AY966" s="73"/>
      <c r="AZ966" s="73"/>
      <c r="BA966" s="73"/>
      <c r="BB966" s="64"/>
      <c r="BC966" s="74">
        <v>-9.8065250635554495</v>
      </c>
      <c r="BD966" s="61">
        <v>43798</v>
      </c>
      <c r="BE966" s="61">
        <v>43831</v>
      </c>
      <c r="BF966" s="70"/>
      <c r="BG966" s="61"/>
      <c r="BH966" s="11"/>
    </row>
    <row r="967" spans="1:60" x14ac:dyDescent="0.3">
      <c r="A967" s="11"/>
      <c r="B967" s="56" t="s">
        <v>3147</v>
      </c>
      <c r="C967" s="56" t="s">
        <v>3015</v>
      </c>
      <c r="D967" s="56" t="s">
        <v>3016</v>
      </c>
      <c r="E967" s="57" t="s">
        <v>34</v>
      </c>
      <c r="F967" s="57" t="s">
        <v>168</v>
      </c>
      <c r="G967" s="58" t="s">
        <v>1</v>
      </c>
      <c r="H967" s="59" t="s">
        <v>2017</v>
      </c>
      <c r="I967" s="60" t="s">
        <v>400</v>
      </c>
      <c r="J967" s="60" t="s">
        <v>3017</v>
      </c>
      <c r="K967" s="11"/>
      <c r="L967" s="61">
        <v>44021</v>
      </c>
      <c r="M967" s="62">
        <v>80054.429478049293</v>
      </c>
      <c r="N967" s="63">
        <v>80054.429478049293</v>
      </c>
      <c r="O967" s="63">
        <v>87080.795439958601</v>
      </c>
      <c r="P967" s="64">
        <f t="shared" ref="P967:P1030" si="15">IFERROR(N967/O967,"")</f>
        <v>0.91931210634434402</v>
      </c>
      <c r="Q967" s="61">
        <v>43896</v>
      </c>
      <c r="R967" s="65">
        <v>8239506.5564999999</v>
      </c>
      <c r="S967" s="65">
        <v>4738760.3162890598</v>
      </c>
      <c r="T967" s="11"/>
      <c r="U967" s="66">
        <v>-9.3197661944941501E-3</v>
      </c>
      <c r="V967" s="67">
        <v>2.7302341344693599</v>
      </c>
      <c r="W967" s="66">
        <v>2.4700135614693901E-2</v>
      </c>
      <c r="X967" s="67">
        <v>4.7483921101083997</v>
      </c>
      <c r="Y967" s="66">
        <v>-3.6421693848751602E-3</v>
      </c>
      <c r="Z967" s="67">
        <v>17.319720673724099</v>
      </c>
      <c r="AA967" s="66">
        <v>0.12632600905461</v>
      </c>
      <c r="AB967" s="67">
        <v>32.857789056783098</v>
      </c>
      <c r="AC967" s="66"/>
      <c r="AD967" s="67"/>
      <c r="AE967" s="66"/>
      <c r="AF967" s="68"/>
      <c r="AG967" s="66">
        <v>-3.0379605678717801E-2</v>
      </c>
      <c r="AH967" s="67">
        <v>-4.8794663037406298</v>
      </c>
      <c r="AI967" s="66">
        <v>2.8338716025246E-2</v>
      </c>
      <c r="AJ967" s="67">
        <v>16.5246140834934</v>
      </c>
      <c r="AK967" s="66">
        <v>0.219877020617714</v>
      </c>
      <c r="AL967" s="66">
        <v>0.114503616363509</v>
      </c>
      <c r="AM967" s="67">
        <v>46.244721423136099</v>
      </c>
      <c r="AN967" s="11"/>
      <c r="AO967" s="69">
        <v>3.6334758264274597E-2</v>
      </c>
      <c r="AP967" s="69">
        <v>-3.1218098511999401E-2</v>
      </c>
      <c r="AQ967" s="69">
        <v>0.13650791916006699</v>
      </c>
      <c r="AR967" s="69">
        <v>-9.0022363478055895E-2</v>
      </c>
      <c r="AS967" s="70">
        <v>9</v>
      </c>
      <c r="AT967" s="70">
        <v>3</v>
      </c>
      <c r="AU967" s="70">
        <v>7</v>
      </c>
      <c r="AV967" s="71">
        <v>5</v>
      </c>
      <c r="AW967" s="11"/>
      <c r="AX967" s="72">
        <v>0.139871493297687</v>
      </c>
      <c r="AY967" s="73">
        <v>0.90503820219782904</v>
      </c>
      <c r="AZ967" s="73">
        <v>1.0001590666925</v>
      </c>
      <c r="BA967" s="73">
        <v>1.3925677364732101</v>
      </c>
      <c r="BB967" s="64">
        <v>1.4463941308895299E-2</v>
      </c>
      <c r="BC967" s="74">
        <v>-13.1492337318632</v>
      </c>
      <c r="BD967" s="61">
        <v>43896</v>
      </c>
      <c r="BE967" s="61">
        <v>43915</v>
      </c>
      <c r="BF967" s="70"/>
      <c r="BG967" s="61"/>
      <c r="BH967" s="11"/>
    </row>
    <row r="968" spans="1:60" x14ac:dyDescent="0.3">
      <c r="A968" s="11"/>
      <c r="B968" s="56" t="s">
        <v>3150</v>
      </c>
      <c r="C968" s="56" t="s">
        <v>3019</v>
      </c>
      <c r="D968" s="56" t="s">
        <v>3016</v>
      </c>
      <c r="E968" s="57" t="s">
        <v>73</v>
      </c>
      <c r="F968" s="57" t="s">
        <v>168</v>
      </c>
      <c r="G968" s="58" t="s">
        <v>1</v>
      </c>
      <c r="H968" s="59" t="s">
        <v>2017</v>
      </c>
      <c r="I968" s="60" t="s">
        <v>400</v>
      </c>
      <c r="J968" s="60" t="s">
        <v>3020</v>
      </c>
      <c r="K968" s="11"/>
      <c r="L968" s="61">
        <v>44021</v>
      </c>
      <c r="M968" s="62">
        <v>81608.864573955507</v>
      </c>
      <c r="N968" s="63">
        <v>81608.864573955507</v>
      </c>
      <c r="O968" s="63">
        <v>88372.768743991895</v>
      </c>
      <c r="P968" s="64">
        <f t="shared" si="15"/>
        <v>0.92346166962776932</v>
      </c>
      <c r="Q968" s="61">
        <v>43896</v>
      </c>
      <c r="R968" s="65">
        <v>601958.48156542995</v>
      </c>
      <c r="S968" s="65">
        <v>611735.29161816405</v>
      </c>
      <c r="T968" s="11"/>
      <c r="U968" s="66">
        <v>-9.2840316328874906E-3</v>
      </c>
      <c r="V968" s="67">
        <v>2.7338075906300201</v>
      </c>
      <c r="W968" s="66">
        <v>2.5806698422456999E-2</v>
      </c>
      <c r="X968" s="67">
        <v>4.85904839088471</v>
      </c>
      <c r="Y968" s="66">
        <v>2.9097914339217801E-3</v>
      </c>
      <c r="Z968" s="67">
        <v>17.974916755629199</v>
      </c>
      <c r="AA968" s="66">
        <v>0.14130653366009899</v>
      </c>
      <c r="AB968" s="67">
        <v>34.355841517332003</v>
      </c>
      <c r="AC968" s="66"/>
      <c r="AD968" s="67"/>
      <c r="AE968" s="66"/>
      <c r="AF968" s="68"/>
      <c r="AG968" s="66">
        <v>-3.00647892900088E-2</v>
      </c>
      <c r="AH968" s="67">
        <v>-4.8479846648697302</v>
      </c>
      <c r="AI968" s="66">
        <v>3.5436009984550799E-2</v>
      </c>
      <c r="AJ968" s="67">
        <v>17.234343479416601</v>
      </c>
      <c r="AK968" s="66">
        <v>0.23571158617240101</v>
      </c>
      <c r="AL968" s="66">
        <v>0.122091632389202</v>
      </c>
      <c r="AM968" s="67">
        <v>47.469218024110901</v>
      </c>
      <c r="AN968" s="11"/>
      <c r="AO968" s="69">
        <v>3.6372914262756198E-2</v>
      </c>
      <c r="AP968" s="69">
        <v>-3.1113273968003299E-2</v>
      </c>
      <c r="AQ968" s="69">
        <v>0.13774329076477401</v>
      </c>
      <c r="AR968" s="69">
        <v>-8.89999438849918E-2</v>
      </c>
      <c r="AS968" s="70">
        <v>9</v>
      </c>
      <c r="AT968" s="70">
        <v>3</v>
      </c>
      <c r="AU968" s="70">
        <v>7</v>
      </c>
      <c r="AV968" s="71">
        <v>5</v>
      </c>
      <c r="AW968" s="11"/>
      <c r="AX968" s="72">
        <v>0.13981416754220799</v>
      </c>
      <c r="AY968" s="73">
        <v>1.0064070632342901</v>
      </c>
      <c r="AZ968" s="73">
        <v>1.0498649452092601</v>
      </c>
      <c r="BA968" s="73">
        <v>1.5552305288147199</v>
      </c>
      <c r="BB968" s="64">
        <v>1.4458767770593101E-2</v>
      </c>
      <c r="BC968" s="74">
        <v>-13.0898244203127</v>
      </c>
      <c r="BD968" s="61">
        <v>43896</v>
      </c>
      <c r="BE968" s="61">
        <v>43915</v>
      </c>
      <c r="BF968" s="70"/>
      <c r="BG968" s="61"/>
      <c r="BH968" s="11"/>
    </row>
    <row r="969" spans="1:60" x14ac:dyDescent="0.3">
      <c r="A969" s="11"/>
      <c r="B969" s="56" t="s">
        <v>3154</v>
      </c>
      <c r="C969" s="56" t="s">
        <v>3022</v>
      </c>
      <c r="D969" s="56" t="s">
        <v>3016</v>
      </c>
      <c r="E969" s="57" t="s">
        <v>41</v>
      </c>
      <c r="F969" s="57" t="s">
        <v>168</v>
      </c>
      <c r="G969" s="58" t="s">
        <v>1</v>
      </c>
      <c r="H969" s="59" t="s">
        <v>2017</v>
      </c>
      <c r="I969" s="60" t="s">
        <v>400</v>
      </c>
      <c r="J969" s="60" t="s">
        <v>3023</v>
      </c>
      <c r="K969" s="11"/>
      <c r="L969" s="61">
        <v>44021</v>
      </c>
      <c r="M969" s="62">
        <v>83076.505398035006</v>
      </c>
      <c r="N969" s="63">
        <v>83076.505398035006</v>
      </c>
      <c r="O969" s="63">
        <v>90075.723423957796</v>
      </c>
      <c r="P969" s="64">
        <f t="shared" si="15"/>
        <v>0.92229628850184531</v>
      </c>
      <c r="Q969" s="61">
        <v>43896</v>
      </c>
      <c r="R969" s="65">
        <v>7319213.3996328097</v>
      </c>
      <c r="S969" s="65">
        <v>4578849.22798438</v>
      </c>
      <c r="T969" s="11"/>
      <c r="U969" s="66">
        <v>-9.2941828224866203E-3</v>
      </c>
      <c r="V969" s="67">
        <v>2.73279247167011</v>
      </c>
      <c r="W969" s="66">
        <v>2.5497560483927401E-2</v>
      </c>
      <c r="X969" s="67">
        <v>4.8281345970317497</v>
      </c>
      <c r="Y969" s="66">
        <v>1.0689019527490001E-3</v>
      </c>
      <c r="Z969" s="67">
        <v>17.790827807504701</v>
      </c>
      <c r="AA969" s="66">
        <v>0.13708324537219599</v>
      </c>
      <c r="AB969" s="67">
        <v>33.933512688497999</v>
      </c>
      <c r="AC969" s="66"/>
      <c r="AD969" s="67"/>
      <c r="AE969" s="66"/>
      <c r="AF969" s="68"/>
      <c r="AG969" s="66">
        <v>-3.01524966907891E-2</v>
      </c>
      <c r="AH969" s="67">
        <v>-4.8567554049441197</v>
      </c>
      <c r="AI969" s="66">
        <v>3.34424071643298E-2</v>
      </c>
      <c r="AJ969" s="67">
        <v>17.034983197401701</v>
      </c>
      <c r="AK969" s="66">
        <v>0.21855106461967799</v>
      </c>
      <c r="AL969" s="66">
        <v>0.12951367549248999</v>
      </c>
      <c r="AM969" s="67">
        <v>43.776585863553898</v>
      </c>
      <c r="AN969" s="11"/>
      <c r="AO969" s="69">
        <v>3.6361980050060097E-2</v>
      </c>
      <c r="AP969" s="69">
        <v>-3.1143027915277299E-2</v>
      </c>
      <c r="AQ969" s="69">
        <v>0.13739477080889601</v>
      </c>
      <c r="AR969" s="69">
        <v>-8.9290126361447605E-2</v>
      </c>
      <c r="AS969" s="70">
        <v>9</v>
      </c>
      <c r="AT969" s="70">
        <v>3</v>
      </c>
      <c r="AU969" s="70">
        <v>7</v>
      </c>
      <c r="AV969" s="71">
        <v>5</v>
      </c>
      <c r="AW969" s="11"/>
      <c r="AX969" s="72">
        <v>0.139830009138532</v>
      </c>
      <c r="AY969" s="73">
        <v>0.97782667740921203</v>
      </c>
      <c r="AZ969" s="73">
        <v>1.03585603709507</v>
      </c>
      <c r="BA969" s="73">
        <v>1.50923243969373</v>
      </c>
      <c r="BB969" s="64">
        <v>1.4460193002833001E-2</v>
      </c>
      <c r="BC969" s="74">
        <v>-13.1062895785435</v>
      </c>
      <c r="BD969" s="61">
        <v>43896</v>
      </c>
      <c r="BE969" s="61">
        <v>43915</v>
      </c>
      <c r="BF969" s="70"/>
      <c r="BG969" s="61"/>
      <c r="BH969" s="11"/>
    </row>
    <row r="970" spans="1:60" x14ac:dyDescent="0.3">
      <c r="A970" s="11"/>
      <c r="B970" s="56" t="s">
        <v>3157</v>
      </c>
      <c r="C970" s="56" t="s">
        <v>3025</v>
      </c>
      <c r="D970" s="56" t="s">
        <v>3016</v>
      </c>
      <c r="E970" s="57" t="s">
        <v>2989</v>
      </c>
      <c r="F970" s="57" t="s">
        <v>168</v>
      </c>
      <c r="G970" s="58" t="s">
        <v>1</v>
      </c>
      <c r="H970" s="59" t="s">
        <v>2017</v>
      </c>
      <c r="I970" s="60" t="s">
        <v>400</v>
      </c>
      <c r="J970" s="60" t="s">
        <v>3026</v>
      </c>
      <c r="K970" s="11"/>
      <c r="L970" s="61">
        <v>44021</v>
      </c>
      <c r="M970" s="62">
        <v>82819.660392046004</v>
      </c>
      <c r="N970" s="63">
        <v>82819.660392046004</v>
      </c>
      <c r="O970" s="63">
        <v>89499.839064001993</v>
      </c>
      <c r="P970" s="64">
        <f t="shared" si="15"/>
        <v>0.92536099794348292</v>
      </c>
      <c r="Q970" s="61">
        <v>43896</v>
      </c>
      <c r="R970" s="65">
        <v>13842558.994015601</v>
      </c>
      <c r="S970" s="65">
        <v>12651738.020796901</v>
      </c>
      <c r="T970" s="11"/>
      <c r="U970" s="66">
        <v>-9.2675231417160796E-3</v>
      </c>
      <c r="V970" s="67">
        <v>2.73545843974716</v>
      </c>
      <c r="W970" s="66">
        <v>2.6312041642086101E-2</v>
      </c>
      <c r="X970" s="67">
        <v>4.9095827128476204</v>
      </c>
      <c r="Y970" s="66">
        <v>5.9155212948098796E-3</v>
      </c>
      <c r="Z970" s="67">
        <v>18.275489741703499</v>
      </c>
      <c r="AA970" s="66">
        <v>0.14819266864476999</v>
      </c>
      <c r="AB970" s="67">
        <v>35.044455015799002</v>
      </c>
      <c r="AC970" s="66"/>
      <c r="AD970" s="67"/>
      <c r="AE970" s="66"/>
      <c r="AF970" s="68"/>
      <c r="AG970" s="66">
        <v>-2.9920686434707001E-2</v>
      </c>
      <c r="AH970" s="67">
        <v>-4.8335743793359098</v>
      </c>
      <c r="AI970" s="66">
        <v>3.8694788048815099E-2</v>
      </c>
      <c r="AJ970" s="67">
        <v>17.5602212858503</v>
      </c>
      <c r="AK970" s="66">
        <v>0.26201387264154602</v>
      </c>
      <c r="AL970" s="66">
        <v>0.13533986776936199</v>
      </c>
      <c r="AM970" s="67">
        <v>50.458406625548399</v>
      </c>
      <c r="AN970" s="11"/>
      <c r="AO970" s="69">
        <v>3.6389652261277702E-2</v>
      </c>
      <c r="AP970" s="69">
        <v>-3.1066198269399999E-2</v>
      </c>
      <c r="AQ970" s="69">
        <v>0.13830375339603099</v>
      </c>
      <c r="AR970" s="69">
        <v>-8.8535979262815104E-2</v>
      </c>
      <c r="AS970" s="70">
        <v>9</v>
      </c>
      <c r="AT970" s="70">
        <v>3</v>
      </c>
      <c r="AU970" s="70">
        <v>7</v>
      </c>
      <c r="AV970" s="71">
        <v>5</v>
      </c>
      <c r="AW970" s="11"/>
      <c r="AX970" s="72">
        <v>0.13978875724104001</v>
      </c>
      <c r="AY970" s="73">
        <v>1.05303908807946</v>
      </c>
      <c r="AZ970" s="73">
        <v>1.07272338008806</v>
      </c>
      <c r="BA970" s="73">
        <v>1.63049888961905</v>
      </c>
      <c r="BB970" s="64">
        <v>1.44564840300154E-2</v>
      </c>
      <c r="BC970" s="74">
        <v>-13.062591953494101</v>
      </c>
      <c r="BD970" s="61">
        <v>43896</v>
      </c>
      <c r="BE970" s="61">
        <v>43915</v>
      </c>
      <c r="BF970" s="70"/>
      <c r="BG970" s="61"/>
      <c r="BH970" s="11"/>
    </row>
    <row r="971" spans="1:60" x14ac:dyDescent="0.3">
      <c r="A971" s="11"/>
      <c r="B971" s="56" t="s">
        <v>3160</v>
      </c>
      <c r="C971" s="56" t="s">
        <v>3028</v>
      </c>
      <c r="D971" s="56" t="s">
        <v>3016</v>
      </c>
      <c r="E971" s="57" t="s">
        <v>2993</v>
      </c>
      <c r="F971" s="57" t="s">
        <v>168</v>
      </c>
      <c r="G971" s="58" t="s">
        <v>1</v>
      </c>
      <c r="H971" s="59" t="s">
        <v>2017</v>
      </c>
      <c r="I971" s="60" t="s">
        <v>400</v>
      </c>
      <c r="J971" s="60" t="s">
        <v>3029</v>
      </c>
      <c r="K971" s="11"/>
      <c r="L971" s="61">
        <v>44021</v>
      </c>
      <c r="M971" s="62">
        <v>83693.656697988496</v>
      </c>
      <c r="N971" s="63">
        <v>83693.656697988496</v>
      </c>
      <c r="O971" s="63">
        <v>90599.411831974998</v>
      </c>
      <c r="P971" s="64">
        <f t="shared" si="15"/>
        <v>0.92377704231906199</v>
      </c>
      <c r="Q971" s="61">
        <v>43896</v>
      </c>
      <c r="R971" s="65">
        <v>43531106.496624999</v>
      </c>
      <c r="S971" s="65">
        <v>22885926.38075</v>
      </c>
      <c r="T971" s="11"/>
      <c r="U971" s="66">
        <v>-9.2813433648188896E-3</v>
      </c>
      <c r="V971" s="67">
        <v>2.7340764174368801</v>
      </c>
      <c r="W971" s="66">
        <v>2.5892271391057899E-2</v>
      </c>
      <c r="X971" s="67">
        <v>4.8676056877448</v>
      </c>
      <c r="Y971" s="66">
        <v>3.4079369670507701E-3</v>
      </c>
      <c r="Z971" s="67">
        <v>18.024731308920298</v>
      </c>
      <c r="AA971" s="66">
        <v>0.142452435584419</v>
      </c>
      <c r="AB971" s="67">
        <v>34.470431709720302</v>
      </c>
      <c r="AC971" s="66"/>
      <c r="AD971" s="67"/>
      <c r="AE971" s="66"/>
      <c r="AF971" s="68"/>
      <c r="AG971" s="66">
        <v>-3.0040710138564498E-2</v>
      </c>
      <c r="AH971" s="67">
        <v>-4.8455767497216602</v>
      </c>
      <c r="AI971" s="66">
        <v>3.5977978728624301E-2</v>
      </c>
      <c r="AJ971" s="67">
        <v>17.288540353823901</v>
      </c>
      <c r="AK971" s="66">
        <v>0.22758860937581599</v>
      </c>
      <c r="AL971" s="66">
        <v>0.13466784752745301</v>
      </c>
      <c r="AM971" s="67">
        <v>44.680340339196803</v>
      </c>
      <c r="AN971" s="11"/>
      <c r="AO971" s="69">
        <v>3.6375439885887297E-2</v>
      </c>
      <c r="AP971" s="69">
        <v>-3.11057249691657E-2</v>
      </c>
      <c r="AQ971" s="69">
        <v>0.137837291233154</v>
      </c>
      <c r="AR971" s="69">
        <v>-8.8923261699237602E-2</v>
      </c>
      <c r="AS971" s="70">
        <v>9</v>
      </c>
      <c r="AT971" s="70">
        <v>3</v>
      </c>
      <c r="AU971" s="70">
        <v>7</v>
      </c>
      <c r="AV971" s="71">
        <v>5</v>
      </c>
      <c r="AW971" s="11"/>
      <c r="AX971" s="72">
        <v>0.13980955042366999</v>
      </c>
      <c r="AY971" s="73">
        <v>1.01416229287315</v>
      </c>
      <c r="AZ971" s="73">
        <v>1.05366690782284</v>
      </c>
      <c r="BA971" s="73">
        <v>1.5677282594861</v>
      </c>
      <c r="BB971" s="64">
        <v>1.44583475217041E-2</v>
      </c>
      <c r="BC971" s="74">
        <v>-13.085184912590201</v>
      </c>
      <c r="BD971" s="61">
        <v>43896</v>
      </c>
      <c r="BE971" s="61">
        <v>43915</v>
      </c>
      <c r="BF971" s="70"/>
      <c r="BG971" s="61"/>
      <c r="BH971" s="11"/>
    </row>
    <row r="972" spans="1:60" x14ac:dyDescent="0.3">
      <c r="A972" s="11"/>
      <c r="B972" s="56" t="s">
        <v>3163</v>
      </c>
      <c r="C972" s="56" t="s">
        <v>3031</v>
      </c>
      <c r="D972" s="56" t="s">
        <v>3032</v>
      </c>
      <c r="E972" s="57" t="s">
        <v>3033</v>
      </c>
      <c r="F972" s="57" t="s">
        <v>65</v>
      </c>
      <c r="G972" s="58" t="s">
        <v>111</v>
      </c>
      <c r="H972" s="59" t="s">
        <v>603</v>
      </c>
      <c r="I972" s="60" t="s">
        <v>400</v>
      </c>
      <c r="J972" s="60" t="s">
        <v>1</v>
      </c>
      <c r="K972" s="11"/>
      <c r="L972" s="61">
        <v>44021</v>
      </c>
      <c r="M972" s="62">
        <v>85406.900153994604</v>
      </c>
      <c r="N972" s="63">
        <v>85406.900153994604</v>
      </c>
      <c r="O972" s="63">
        <v>96846.454782009096</v>
      </c>
      <c r="P972" s="64">
        <f t="shared" si="15"/>
        <v>0.8818794693748605</v>
      </c>
      <c r="Q972" s="61">
        <v>43885</v>
      </c>
      <c r="R972" s="65">
        <v>6680126.9464921895</v>
      </c>
      <c r="S972" s="65">
        <v>8281611.2268828098</v>
      </c>
      <c r="T972" s="11"/>
      <c r="U972" s="66">
        <v>-9.10905327145883E-3</v>
      </c>
      <c r="V972" s="67">
        <v>2.7513054267728898</v>
      </c>
      <c r="W972" s="66">
        <v>2.0104921135498399E-2</v>
      </c>
      <c r="X972" s="67">
        <v>4.2888706621888604</v>
      </c>
      <c r="Y972" s="66">
        <v>-4.2797197096661001E-2</v>
      </c>
      <c r="Z972" s="67">
        <v>13.4042179025564</v>
      </c>
      <c r="AA972" s="66">
        <v>8.8575182177010006E-2</v>
      </c>
      <c r="AB972" s="67">
        <v>29.082706368994</v>
      </c>
      <c r="AC972" s="66">
        <v>0.25669205742829898</v>
      </c>
      <c r="AD972" s="67">
        <v>49.955171003064599</v>
      </c>
      <c r="AE972" s="66">
        <v>0.22535587703343499</v>
      </c>
      <c r="AF972" s="68">
        <v>39.483275315084001</v>
      </c>
      <c r="AG972" s="66">
        <v>-3.0944236676077701E-2</v>
      </c>
      <c r="AH972" s="67">
        <v>-4.9359294034729801</v>
      </c>
      <c r="AI972" s="66">
        <v>-6.2980964494272502E-3</v>
      </c>
      <c r="AJ972" s="67">
        <v>13.0609328360151</v>
      </c>
      <c r="AK972" s="66">
        <v>0.31595661321072799</v>
      </c>
      <c r="AL972" s="66">
        <v>7.0472870474986807E-2</v>
      </c>
      <c r="AM972" s="67">
        <v>34.023489512212102</v>
      </c>
      <c r="AN972" s="11"/>
      <c r="AO972" s="69">
        <v>3.6794158260818201E-2</v>
      </c>
      <c r="AP972" s="69">
        <v>-2.7550090489967299E-2</v>
      </c>
      <c r="AQ972" s="69">
        <v>0.13708249043891599</v>
      </c>
      <c r="AR972" s="69">
        <v>-0.17312426515389201</v>
      </c>
      <c r="AS972" s="70">
        <v>8</v>
      </c>
      <c r="AT972" s="70">
        <v>4</v>
      </c>
      <c r="AU972" s="70">
        <v>6</v>
      </c>
      <c r="AV972" s="71">
        <v>6</v>
      </c>
      <c r="AW972" s="11"/>
      <c r="AX972" s="72">
        <v>0.145152138072008</v>
      </c>
      <c r="AY972" s="73">
        <v>0.611845212128173</v>
      </c>
      <c r="AZ972" s="73">
        <v>0.82389154157681299</v>
      </c>
      <c r="BA972" s="73">
        <v>0.915496716996131</v>
      </c>
      <c r="BB972" s="64">
        <v>1.50042161450256E-2</v>
      </c>
      <c r="BC972" s="74">
        <v>-20.140926733874899</v>
      </c>
      <c r="BD972" s="61">
        <v>43885</v>
      </c>
      <c r="BE972" s="61">
        <v>43915</v>
      </c>
      <c r="BF972" s="70"/>
      <c r="BG972" s="61"/>
      <c r="BH972" s="11"/>
    </row>
    <row r="973" spans="1:60" x14ac:dyDescent="0.3">
      <c r="A973" s="11"/>
      <c r="B973" s="56" t="s">
        <v>3167</v>
      </c>
      <c r="C973" s="56" t="s">
        <v>3035</v>
      </c>
      <c r="D973" s="56" t="s">
        <v>3032</v>
      </c>
      <c r="E973" s="57" t="s">
        <v>76</v>
      </c>
      <c r="F973" s="57" t="s">
        <v>65</v>
      </c>
      <c r="G973" s="58" t="s">
        <v>111</v>
      </c>
      <c r="H973" s="59" t="s">
        <v>603</v>
      </c>
      <c r="I973" s="60" t="s">
        <v>400</v>
      </c>
      <c r="J973" s="60" t="s">
        <v>1</v>
      </c>
      <c r="K973" s="11"/>
      <c r="L973" s="61">
        <v>44021</v>
      </c>
      <c r="M973" s="62">
        <v>84575.829275965705</v>
      </c>
      <c r="N973" s="63">
        <v>84575.829275965705</v>
      </c>
      <c r="O973" s="63">
        <v>95993.552358031302</v>
      </c>
      <c r="P973" s="64">
        <f t="shared" si="15"/>
        <v>0.88105739602717881</v>
      </c>
      <c r="Q973" s="61">
        <v>43885</v>
      </c>
      <c r="R973" s="65">
        <v>8602468.1184218694</v>
      </c>
      <c r="S973" s="65">
        <v>9782717.6600781307</v>
      </c>
      <c r="T973" s="11"/>
      <c r="U973" s="66">
        <v>-9.1161537247899105E-3</v>
      </c>
      <c r="V973" s="67">
        <v>2.7505953814397799</v>
      </c>
      <c r="W973" s="66">
        <v>1.9894287108400001E-2</v>
      </c>
      <c r="X973" s="67">
        <v>4.2678072594790102</v>
      </c>
      <c r="Y973" s="66">
        <v>-4.3990556354401598E-2</v>
      </c>
      <c r="Z973" s="67">
        <v>13.2848819767823</v>
      </c>
      <c r="AA973" s="66">
        <v>8.5849416400451406E-2</v>
      </c>
      <c r="AB973" s="67">
        <v>28.810129791352701</v>
      </c>
      <c r="AC973" s="66">
        <v>0.25041504185181102</v>
      </c>
      <c r="AD973" s="67">
        <v>49.327469445415801</v>
      </c>
      <c r="AE973" s="66">
        <v>0.21617455225175899</v>
      </c>
      <c r="AF973" s="68">
        <v>38.565142836887397</v>
      </c>
      <c r="AG973" s="66">
        <v>-3.1005216087578402E-2</v>
      </c>
      <c r="AH973" s="67">
        <v>-4.9420273446230603</v>
      </c>
      <c r="AI973" s="66">
        <v>-7.5976083253408398E-3</v>
      </c>
      <c r="AJ973" s="67">
        <v>12.930981648431001</v>
      </c>
      <c r="AK973" s="66">
        <v>0.30455845623160699</v>
      </c>
      <c r="AL973" s="66">
        <v>6.8096361781499595E-2</v>
      </c>
      <c r="AM973" s="67">
        <v>33.768144593108403</v>
      </c>
      <c r="AN973" s="11"/>
      <c r="AO973" s="69">
        <v>3.6787786324566703E-2</v>
      </c>
      <c r="AP973" s="69">
        <v>-2.75699920312036E-2</v>
      </c>
      <c r="AQ973" s="69">
        <v>0.136847489044158</v>
      </c>
      <c r="AR973" s="69">
        <v>-0.17329982056981</v>
      </c>
      <c r="AS973" s="70">
        <v>8</v>
      </c>
      <c r="AT973" s="70">
        <v>4</v>
      </c>
      <c r="AU973" s="70">
        <v>6</v>
      </c>
      <c r="AV973" s="71">
        <v>6</v>
      </c>
      <c r="AW973" s="11"/>
      <c r="AX973" s="72">
        <v>0.145156796473457</v>
      </c>
      <c r="AY973" s="73">
        <v>0.59413342141579095</v>
      </c>
      <c r="AZ973" s="73">
        <v>0.81531961043856405</v>
      </c>
      <c r="BA973" s="73">
        <v>0.88831874316110804</v>
      </c>
      <c r="BB973" s="64">
        <v>1.5004558289892901E-2</v>
      </c>
      <c r="BC973" s="74">
        <v>-20.1573234979587</v>
      </c>
      <c r="BD973" s="61">
        <v>43885</v>
      </c>
      <c r="BE973" s="61">
        <v>43915</v>
      </c>
      <c r="BF973" s="70"/>
      <c r="BG973" s="61"/>
      <c r="BH973" s="11"/>
    </row>
    <row r="974" spans="1:60" x14ac:dyDescent="0.3">
      <c r="A974" s="11"/>
      <c r="B974" s="56" t="s">
        <v>3170</v>
      </c>
      <c r="C974" s="56" t="s">
        <v>3037</v>
      </c>
      <c r="D974" s="56" t="s">
        <v>3032</v>
      </c>
      <c r="E974" s="57" t="s">
        <v>87</v>
      </c>
      <c r="F974" s="57" t="s">
        <v>65</v>
      </c>
      <c r="G974" s="58" t="s">
        <v>111</v>
      </c>
      <c r="H974" s="59" t="s">
        <v>603</v>
      </c>
      <c r="I974" s="60" t="s">
        <v>400</v>
      </c>
      <c r="J974" s="60" t="s">
        <v>1</v>
      </c>
      <c r="K974" s="11"/>
      <c r="L974" s="61">
        <v>44021</v>
      </c>
      <c r="M974" s="62">
        <v>83755.529064059301</v>
      </c>
      <c r="N974" s="63">
        <v>83755.529064059301</v>
      </c>
      <c r="O974" s="63">
        <v>95151.015630006805</v>
      </c>
      <c r="P974" s="64">
        <f t="shared" si="15"/>
        <v>0.88023788826113358</v>
      </c>
      <c r="Q974" s="61">
        <v>43885</v>
      </c>
      <c r="R974" s="65">
        <v>6058948.4944687504</v>
      </c>
      <c r="S974" s="65">
        <v>6536319.0909062503</v>
      </c>
      <c r="T974" s="11"/>
      <c r="U974" s="66">
        <v>-9.1225384494464396E-3</v>
      </c>
      <c r="V974" s="67">
        <v>2.7499569089741298</v>
      </c>
      <c r="W974" s="66">
        <v>1.9685588978973101E-2</v>
      </c>
      <c r="X974" s="67">
        <v>4.2469374465363199</v>
      </c>
      <c r="Y974" s="66">
        <v>-4.5181080097827397E-2</v>
      </c>
      <c r="Z974" s="67">
        <v>13.1658296024398</v>
      </c>
      <c r="AA974" s="66">
        <v>8.3130642693577103E-2</v>
      </c>
      <c r="AB974" s="67">
        <v>28.538252420665199</v>
      </c>
      <c r="AC974" s="66">
        <v>0.24416966777615001</v>
      </c>
      <c r="AD974" s="67">
        <v>48.702932037878803</v>
      </c>
      <c r="AE974" s="66">
        <v>0.20706282320490599</v>
      </c>
      <c r="AF974" s="68">
        <v>37.653969932231099</v>
      </c>
      <c r="AG974" s="66">
        <v>-3.1064501174114401E-2</v>
      </c>
      <c r="AH974" s="67">
        <v>-4.9479558532766497</v>
      </c>
      <c r="AI974" s="66">
        <v>-8.8941367330335197E-3</v>
      </c>
      <c r="AJ974" s="67">
        <v>12.8013288076618</v>
      </c>
      <c r="AK974" s="66">
        <v>0.29190555543027602</v>
      </c>
      <c r="AL974" s="66">
        <v>6.5519999434400206E-2</v>
      </c>
      <c r="AM974" s="67">
        <v>32.5028545129462</v>
      </c>
      <c r="AN974" s="11"/>
      <c r="AO974" s="69">
        <v>3.6779425803615602E-2</v>
      </c>
      <c r="AP974" s="69">
        <v>-2.75910728587405E-2</v>
      </c>
      <c r="AQ974" s="69">
        <v>0.13661514350314999</v>
      </c>
      <c r="AR974" s="69">
        <v>-0.173475872606214</v>
      </c>
      <c r="AS974" s="70">
        <v>8</v>
      </c>
      <c r="AT974" s="70">
        <v>4</v>
      </c>
      <c r="AU974" s="70">
        <v>6</v>
      </c>
      <c r="AV974" s="71">
        <v>6</v>
      </c>
      <c r="AW974" s="11"/>
      <c r="AX974" s="72">
        <v>0.14516222309044699</v>
      </c>
      <c r="AY974" s="73">
        <v>0.57646286100589395</v>
      </c>
      <c r="AZ974" s="73">
        <v>0.80677229771026804</v>
      </c>
      <c r="BA974" s="73">
        <v>0.86124023007960204</v>
      </c>
      <c r="BB974" s="64">
        <v>1.50049770139958E-2</v>
      </c>
      <c r="BC974" s="74">
        <v>-20.1737193606677</v>
      </c>
      <c r="BD974" s="61">
        <v>43885</v>
      </c>
      <c r="BE974" s="61">
        <v>43915</v>
      </c>
      <c r="BF974" s="70"/>
      <c r="BG974" s="61"/>
      <c r="BH974" s="11"/>
    </row>
    <row r="975" spans="1:60" x14ac:dyDescent="0.3">
      <c r="A975" s="11"/>
      <c r="B975" s="56" t="s">
        <v>3173</v>
      </c>
      <c r="C975" s="56" t="s">
        <v>3039</v>
      </c>
      <c r="D975" s="56" t="s">
        <v>3032</v>
      </c>
      <c r="E975" s="57" t="s">
        <v>90</v>
      </c>
      <c r="F975" s="57" t="s">
        <v>65</v>
      </c>
      <c r="G975" s="58" t="s">
        <v>111</v>
      </c>
      <c r="H975" s="59" t="s">
        <v>603</v>
      </c>
      <c r="I975" s="60" t="s">
        <v>400</v>
      </c>
      <c r="J975" s="60" t="s">
        <v>1</v>
      </c>
      <c r="K975" s="11"/>
      <c r="L975" s="61">
        <v>44021</v>
      </c>
      <c r="M975" s="62">
        <v>82138.592658042893</v>
      </c>
      <c r="N975" s="63">
        <v>82138.592658042893</v>
      </c>
      <c r="O975" s="63">
        <v>93488.131242036805</v>
      </c>
      <c r="P975" s="64">
        <f t="shared" si="15"/>
        <v>0.87859915014655243</v>
      </c>
      <c r="Q975" s="61">
        <v>43885</v>
      </c>
      <c r="R975" s="65">
        <v>13747473.8485625</v>
      </c>
      <c r="S975" s="65">
        <v>13440529.682343701</v>
      </c>
      <c r="T975" s="11"/>
      <c r="U975" s="66">
        <v>-9.1358527697593707E-3</v>
      </c>
      <c r="V975" s="67">
        <v>2.7486254769428302</v>
      </c>
      <c r="W975" s="66">
        <v>1.9266469544163601E-2</v>
      </c>
      <c r="X975" s="67">
        <v>4.2050255030553698</v>
      </c>
      <c r="Y975" s="66">
        <v>-4.7558935055349097E-2</v>
      </c>
      <c r="Z975" s="67">
        <v>12.9280441066949</v>
      </c>
      <c r="AA975" s="66">
        <v>7.7713623290037503E-2</v>
      </c>
      <c r="AB975" s="67">
        <v>27.996550480311299</v>
      </c>
      <c r="AC975" s="66">
        <v>0.231772740491724</v>
      </c>
      <c r="AD975" s="67">
        <v>47.463239309436197</v>
      </c>
      <c r="AE975" s="66">
        <v>0.18904235282389001</v>
      </c>
      <c r="AF975" s="68">
        <v>35.851922894129501</v>
      </c>
      <c r="AG975" s="66">
        <v>-3.11836135224439E-2</v>
      </c>
      <c r="AH975" s="67">
        <v>-4.9598670881095996</v>
      </c>
      <c r="AI975" s="66">
        <v>-1.14838243107442E-2</v>
      </c>
      <c r="AJ975" s="67">
        <v>12.5423600498907</v>
      </c>
      <c r="AK975" s="66">
        <v>0.26696476466546298</v>
      </c>
      <c r="AL975" s="66">
        <v>6.0385496655726498E-2</v>
      </c>
      <c r="AM975" s="67">
        <v>30.008775436464902</v>
      </c>
      <c r="AN975" s="11"/>
      <c r="AO975" s="69">
        <v>3.6766033259482397E-2</v>
      </c>
      <c r="AP975" s="69">
        <v>-2.76301585572583E-2</v>
      </c>
      <c r="AQ975" s="69">
        <v>0.136148173211113</v>
      </c>
      <c r="AR975" s="69">
        <v>-0.173827052332927</v>
      </c>
      <c r="AS975" s="70">
        <v>8</v>
      </c>
      <c r="AT975" s="70">
        <v>4</v>
      </c>
      <c r="AU975" s="70">
        <v>6</v>
      </c>
      <c r="AV975" s="71">
        <v>6</v>
      </c>
      <c r="AW975" s="11"/>
      <c r="AX975" s="72">
        <v>0.14517347394270499</v>
      </c>
      <c r="AY975" s="73">
        <v>0.54124797547501702</v>
      </c>
      <c r="AZ975" s="73">
        <v>0.78973280527316103</v>
      </c>
      <c r="BA975" s="73">
        <v>0.80739817727044305</v>
      </c>
      <c r="BB975" s="64">
        <v>1.5005859929206101E-2</v>
      </c>
      <c r="BC975" s="74">
        <v>-20.206584685278401</v>
      </c>
      <c r="BD975" s="61">
        <v>43885</v>
      </c>
      <c r="BE975" s="61">
        <v>43915</v>
      </c>
      <c r="BF975" s="70"/>
      <c r="BG975" s="61"/>
      <c r="BH975" s="11"/>
    </row>
    <row r="976" spans="1:60" x14ac:dyDescent="0.3">
      <c r="A976" s="11"/>
      <c r="B976" s="56" t="s">
        <v>3176</v>
      </c>
      <c r="C976" s="56" t="s">
        <v>3041</v>
      </c>
      <c r="D976" s="56" t="s">
        <v>3042</v>
      </c>
      <c r="E976" s="57" t="s">
        <v>3043</v>
      </c>
      <c r="F976" s="57" t="s">
        <v>278</v>
      </c>
      <c r="G976" s="58" t="s">
        <v>111</v>
      </c>
      <c r="H976" s="59" t="s">
        <v>603</v>
      </c>
      <c r="I976" s="60" t="s">
        <v>29</v>
      </c>
      <c r="J976" s="60" t="s">
        <v>1</v>
      </c>
      <c r="K976" s="11"/>
      <c r="L976" s="61">
        <v>44021</v>
      </c>
      <c r="M976" s="62">
        <v>1040.0528999995399</v>
      </c>
      <c r="N976" s="63">
        <v>1040.0528999995399</v>
      </c>
      <c r="O976" s="63"/>
      <c r="P976" s="64" t="str">
        <f t="shared" si="15"/>
        <v/>
      </c>
      <c r="Q976" s="61"/>
      <c r="R976" s="65">
        <v>436932.09</v>
      </c>
      <c r="S976" s="65"/>
      <c r="T976" s="11"/>
      <c r="U976" s="66">
        <v>-7.6904846364413996E-3</v>
      </c>
      <c r="V976" s="67">
        <v>2.8931622902746299</v>
      </c>
      <c r="W976" s="66">
        <v>1.22857992973877E-2</v>
      </c>
      <c r="X976" s="67">
        <v>3.5069584783741399</v>
      </c>
      <c r="Y976" s="66"/>
      <c r="Z976" s="67"/>
      <c r="AA976" s="66"/>
      <c r="AB976" s="67"/>
      <c r="AC976" s="66"/>
      <c r="AD976" s="67"/>
      <c r="AE976" s="66"/>
      <c r="AF976" s="68"/>
      <c r="AG976" s="66">
        <v>3.7739013914688301E-3</v>
      </c>
      <c r="AH976" s="67">
        <v>-1.4641155967183299</v>
      </c>
      <c r="AI976" s="66"/>
      <c r="AJ976" s="67"/>
      <c r="AK976" s="66">
        <v>4.0052899999864201E-2</v>
      </c>
      <c r="AL976" s="66">
        <v>9.1528592880495099E-2</v>
      </c>
      <c r="AM976" s="67">
        <v>15.9589540754532</v>
      </c>
      <c r="AN976" s="11"/>
      <c r="AO976" s="69">
        <v>9.4147249583329505E-3</v>
      </c>
      <c r="AP976" s="69">
        <v>-1.8847534283850099E-2</v>
      </c>
      <c r="AQ976" s="69">
        <v>4.7127375632044298E-2</v>
      </c>
      <c r="AR976" s="69">
        <v>-2.6827912728549601E-2</v>
      </c>
      <c r="AS976" s="70"/>
      <c r="AT976" s="70"/>
      <c r="AU976" s="70"/>
      <c r="AV976" s="71"/>
      <c r="AW976" s="11"/>
      <c r="AX976" s="72"/>
      <c r="AY976" s="73"/>
      <c r="AZ976" s="73"/>
      <c r="BA976" s="73"/>
      <c r="BB976" s="64"/>
      <c r="BC976" s="74">
        <v>-6.4553551175558797</v>
      </c>
      <c r="BD976" s="61">
        <v>43874</v>
      </c>
      <c r="BE976" s="61">
        <v>43913</v>
      </c>
      <c r="BF976" s="70">
        <v>61</v>
      </c>
      <c r="BG976" s="61">
        <v>43959</v>
      </c>
      <c r="BH976" s="11"/>
    </row>
    <row r="977" spans="1:60" x14ac:dyDescent="0.3">
      <c r="A977" s="11"/>
      <c r="B977" s="56" t="s">
        <v>3180</v>
      </c>
      <c r="C977" s="56" t="s">
        <v>3045</v>
      </c>
      <c r="D977" s="56" t="s">
        <v>3042</v>
      </c>
      <c r="E977" s="57" t="s">
        <v>3046</v>
      </c>
      <c r="F977" s="57" t="s">
        <v>278</v>
      </c>
      <c r="G977" s="58" t="s">
        <v>111</v>
      </c>
      <c r="H977" s="59" t="s">
        <v>603</v>
      </c>
      <c r="I977" s="60" t="s">
        <v>29</v>
      </c>
      <c r="J977" s="60" t="s">
        <v>1</v>
      </c>
      <c r="K977" s="11"/>
      <c r="L977" s="61">
        <v>44021</v>
      </c>
      <c r="M977" s="62">
        <v>1099.1743000000699</v>
      </c>
      <c r="N977" s="63">
        <v>1099.1743000000699</v>
      </c>
      <c r="O977" s="63"/>
      <c r="P977" s="64" t="str">
        <f t="shared" si="15"/>
        <v/>
      </c>
      <c r="Q977" s="61"/>
      <c r="R977" s="65">
        <v>195754.22700000001</v>
      </c>
      <c r="S977" s="65"/>
      <c r="T977" s="11"/>
      <c r="U977" s="66">
        <v>-7.6769609640905401E-3</v>
      </c>
      <c r="V977" s="67">
        <v>2.89451465750972</v>
      </c>
      <c r="W977" s="66">
        <v>1.2701071977062399E-2</v>
      </c>
      <c r="X977" s="67">
        <v>3.5484857463416102</v>
      </c>
      <c r="Y977" s="66">
        <v>5.4264225394945201E-2</v>
      </c>
      <c r="Z977" s="67">
        <v>23.110360151709799</v>
      </c>
      <c r="AA977" s="66"/>
      <c r="AB977" s="67"/>
      <c r="AC977" s="66"/>
      <c r="AD977" s="67"/>
      <c r="AE977" s="66"/>
      <c r="AF977" s="68"/>
      <c r="AG977" s="66">
        <v>3.8974086382950199E-3</v>
      </c>
      <c r="AH977" s="67">
        <v>-1.4517648720357099</v>
      </c>
      <c r="AI977" s="66">
        <v>5.26947729595122E-2</v>
      </c>
      <c r="AJ977" s="67">
        <v>18.9602197769273</v>
      </c>
      <c r="AK977" s="66">
        <v>9.9174299999576804E-2</v>
      </c>
      <c r="AL977" s="66">
        <v>0.10866385728149899</v>
      </c>
      <c r="AM977" s="67">
        <v>25.638048942375502</v>
      </c>
      <c r="AN977" s="11"/>
      <c r="AO977" s="69">
        <v>1.11557087057008E-2</v>
      </c>
      <c r="AP977" s="69">
        <v>-1.88339619453473E-2</v>
      </c>
      <c r="AQ977" s="69">
        <v>4.7571041106493801E-2</v>
      </c>
      <c r="AR977" s="69">
        <v>-2.64156250887027E-2</v>
      </c>
      <c r="AS977" s="70"/>
      <c r="AT977" s="70"/>
      <c r="AU977" s="70"/>
      <c r="AV977" s="71"/>
      <c r="AW977" s="11"/>
      <c r="AX977" s="72"/>
      <c r="AY977" s="73"/>
      <c r="AZ977" s="73"/>
      <c r="BA977" s="73"/>
      <c r="BB977" s="64"/>
      <c r="BC977" s="74">
        <v>-6.4043926034064498</v>
      </c>
      <c r="BD977" s="61">
        <v>43894</v>
      </c>
      <c r="BE977" s="61">
        <v>43913</v>
      </c>
      <c r="BF977" s="70">
        <v>47</v>
      </c>
      <c r="BG977" s="61">
        <v>43959</v>
      </c>
      <c r="BH977" s="11"/>
    </row>
    <row r="978" spans="1:60" x14ac:dyDescent="0.3">
      <c r="A978" s="11"/>
      <c r="B978" s="56" t="s">
        <v>3182</v>
      </c>
      <c r="C978" s="56" t="s">
        <v>3048</v>
      </c>
      <c r="D978" s="56" t="s">
        <v>3042</v>
      </c>
      <c r="E978" s="57" t="s">
        <v>3049</v>
      </c>
      <c r="F978" s="57" t="s">
        <v>278</v>
      </c>
      <c r="G978" s="58" t="s">
        <v>111</v>
      </c>
      <c r="H978" s="59" t="s">
        <v>603</v>
      </c>
      <c r="I978" s="60" t="s">
        <v>29</v>
      </c>
      <c r="J978" s="60" t="s">
        <v>1</v>
      </c>
      <c r="K978" s="11"/>
      <c r="L978" s="61">
        <v>44021</v>
      </c>
      <c r="M978" s="62">
        <v>1047.0735999997701</v>
      </c>
      <c r="N978" s="63">
        <v>1047.0735999997701</v>
      </c>
      <c r="O978" s="63"/>
      <c r="P978" s="64" t="str">
        <f t="shared" si="15"/>
        <v/>
      </c>
      <c r="Q978" s="61"/>
      <c r="R978" s="65">
        <v>224008.10699999999</v>
      </c>
      <c r="S978" s="65"/>
      <c r="T978" s="11"/>
      <c r="U978" s="66">
        <v>-7.6769321767642404E-3</v>
      </c>
      <c r="V978" s="67">
        <v>2.8945175362423501</v>
      </c>
      <c r="W978" s="66">
        <v>1.2701008712610901E-2</v>
      </c>
      <c r="X978" s="67">
        <v>3.54847941989647</v>
      </c>
      <c r="Y978" s="66"/>
      <c r="Z978" s="67"/>
      <c r="AA978" s="66"/>
      <c r="AB978" s="67"/>
      <c r="AC978" s="66"/>
      <c r="AD978" s="67"/>
      <c r="AE978" s="66"/>
      <c r="AF978" s="68"/>
      <c r="AG978" s="66">
        <v>3.8973791779426401E-3</v>
      </c>
      <c r="AH978" s="67">
        <v>-1.4517678180709499</v>
      </c>
      <c r="AI978" s="66"/>
      <c r="AJ978" s="67"/>
      <c r="AK978" s="66">
        <v>4.7073600000658203E-2</v>
      </c>
      <c r="AL978" s="66">
        <v>0.26091304387053199</v>
      </c>
      <c r="AM978" s="67">
        <v>3.3328785417325002</v>
      </c>
      <c r="AN978" s="11"/>
      <c r="AO978" s="69">
        <v>7.92101358092623E-3</v>
      </c>
      <c r="AP978" s="69">
        <v>-7.6769321767642404E-3</v>
      </c>
      <c r="AQ978" s="69">
        <v>4.7571200000675197E-2</v>
      </c>
      <c r="AR978" s="69">
        <v>-4.3554080139074402E-3</v>
      </c>
      <c r="AS978" s="70"/>
      <c r="AT978" s="70"/>
      <c r="AU978" s="70"/>
      <c r="AV978" s="71"/>
      <c r="AW978" s="11"/>
      <c r="AX978" s="72"/>
      <c r="AY978" s="73"/>
      <c r="AZ978" s="73"/>
      <c r="BA978" s="73"/>
      <c r="BB978" s="64"/>
      <c r="BC978" s="74">
        <v>-1.6713384496670201</v>
      </c>
      <c r="BD978" s="61">
        <v>43976</v>
      </c>
      <c r="BE978" s="61">
        <v>43990</v>
      </c>
      <c r="BF978" s="70">
        <v>31</v>
      </c>
      <c r="BG978" s="61">
        <v>44019</v>
      </c>
      <c r="BH978" s="11"/>
    </row>
    <row r="979" spans="1:60" x14ac:dyDescent="0.3">
      <c r="A979" s="11"/>
      <c r="B979" s="56" t="s">
        <v>3185</v>
      </c>
      <c r="C979" s="56" t="s">
        <v>3051</v>
      </c>
      <c r="D979" s="56" t="s">
        <v>3042</v>
      </c>
      <c r="E979" s="57" t="s">
        <v>291</v>
      </c>
      <c r="F979" s="57" t="s">
        <v>278</v>
      </c>
      <c r="G979" s="58" t="s">
        <v>111</v>
      </c>
      <c r="H979" s="59" t="s">
        <v>603</v>
      </c>
      <c r="I979" s="60" t="s">
        <v>29</v>
      </c>
      <c r="J979" s="60" t="s">
        <v>3052</v>
      </c>
      <c r="K979" s="11"/>
      <c r="L979" s="61">
        <v>44021</v>
      </c>
      <c r="M979" s="62">
        <v>1114.20879999921</v>
      </c>
      <c r="N979" s="63">
        <v>1114.20879999921</v>
      </c>
      <c r="O979" s="63"/>
      <c r="P979" s="64" t="str">
        <f t="shared" si="15"/>
        <v/>
      </c>
      <c r="Q979" s="61"/>
      <c r="R979" s="65">
        <v>17504004.541000001</v>
      </c>
      <c r="S979" s="65"/>
      <c r="T979" s="11"/>
      <c r="U979" s="66">
        <v>-7.6335551530064497E-3</v>
      </c>
      <c r="V979" s="67">
        <v>2.8988552386181299</v>
      </c>
      <c r="W979" s="66">
        <v>1.4030127249498E-2</v>
      </c>
      <c r="X979" s="67">
        <v>3.6813912735851799</v>
      </c>
      <c r="Y979" s="66">
        <v>6.2685857681572102E-2</v>
      </c>
      <c r="Z979" s="67">
        <v>23.952523380372401</v>
      </c>
      <c r="AA979" s="66"/>
      <c r="AB979" s="67"/>
      <c r="AC979" s="66"/>
      <c r="AD979" s="67"/>
      <c r="AE979" s="66"/>
      <c r="AF979" s="68"/>
      <c r="AG979" s="66">
        <v>4.2923197670461403E-3</v>
      </c>
      <c r="AH979" s="67">
        <v>-1.4122737591606001</v>
      </c>
      <c r="AI979" s="66">
        <v>6.1521355206423302E-2</v>
      </c>
      <c r="AJ979" s="67">
        <v>19.8428780015965</v>
      </c>
      <c r="AK979" s="66">
        <v>0.11414417963722399</v>
      </c>
      <c r="AL979" s="66">
        <v>0.118613267521141</v>
      </c>
      <c r="AM979" s="67">
        <v>27.090797889221001</v>
      </c>
      <c r="AN979" s="11"/>
      <c r="AO979" s="69">
        <v>1.11999625478347E-2</v>
      </c>
      <c r="AP979" s="69">
        <v>-1.8791182697896099E-2</v>
      </c>
      <c r="AQ979" s="69">
        <v>4.8991587813361499E-2</v>
      </c>
      <c r="AR979" s="69">
        <v>-2.5095053106269902E-2</v>
      </c>
      <c r="AS979" s="70"/>
      <c r="AT979" s="70"/>
      <c r="AU979" s="70"/>
      <c r="AV979" s="71"/>
      <c r="AW979" s="11"/>
      <c r="AX979" s="72">
        <v>5.1905211294433699E-2</v>
      </c>
      <c r="AY979" s="73">
        <v>1.9114942961678001</v>
      </c>
      <c r="AZ979" s="73">
        <v>0.78401811842013602</v>
      </c>
      <c r="BA979" s="73">
        <v>2.7512812371496702</v>
      </c>
      <c r="BB979" s="64">
        <v>5.3548090634194497E-3</v>
      </c>
      <c r="BC979" s="74">
        <v>-6.3266026875062398</v>
      </c>
      <c r="BD979" s="61">
        <v>43894</v>
      </c>
      <c r="BE979" s="61">
        <v>43913</v>
      </c>
      <c r="BF979" s="70">
        <v>45</v>
      </c>
      <c r="BG979" s="61">
        <v>43957</v>
      </c>
      <c r="BH979" s="11"/>
    </row>
    <row r="980" spans="1:60" x14ac:dyDescent="0.3">
      <c r="A980" s="11"/>
      <c r="B980" s="56" t="s">
        <v>3187</v>
      </c>
      <c r="C980" s="56" t="s">
        <v>3054</v>
      </c>
      <c r="D980" s="56" t="s">
        <v>3055</v>
      </c>
      <c r="E980" s="57" t="s">
        <v>34</v>
      </c>
      <c r="F980" s="57" t="s">
        <v>26</v>
      </c>
      <c r="G980" s="58" t="s">
        <v>685</v>
      </c>
      <c r="H980" s="59" t="s">
        <v>686</v>
      </c>
      <c r="I980" s="60" t="s">
        <v>29</v>
      </c>
      <c r="J980" s="60" t="s">
        <v>3056</v>
      </c>
      <c r="K980" s="11"/>
      <c r="L980" s="61">
        <v>44021</v>
      </c>
      <c r="M980" s="62">
        <v>40125.4093000293</v>
      </c>
      <c r="N980" s="63">
        <v>40125.4093000293</v>
      </c>
      <c r="O980" s="63">
        <v>40125.4093000293</v>
      </c>
      <c r="P980" s="64">
        <f t="shared" si="15"/>
        <v>1</v>
      </c>
      <c r="Q980" s="61">
        <v>44021</v>
      </c>
      <c r="R980" s="65">
        <v>99772730.900000006</v>
      </c>
      <c r="S980" s="65">
        <v>89297471.442499995</v>
      </c>
      <c r="T980" s="11"/>
      <c r="U980" s="66">
        <v>3.0330011213663999E-6</v>
      </c>
      <c r="V980" s="67">
        <v>3.6625140540309098</v>
      </c>
      <c r="W980" s="66">
        <v>1.13838588731596E-4</v>
      </c>
      <c r="X980" s="67">
        <v>2.2897624075085301</v>
      </c>
      <c r="Y980" s="66">
        <v>2.3992434107640301E-3</v>
      </c>
      <c r="Z980" s="67">
        <v>17.923861953313502</v>
      </c>
      <c r="AA980" s="66">
        <v>7.4118317279498998E-3</v>
      </c>
      <c r="AB980" s="67">
        <v>20.966371324088001</v>
      </c>
      <c r="AC980" s="66">
        <v>2.0611357238522001E-2</v>
      </c>
      <c r="AD980" s="67">
        <v>26.347100984101399</v>
      </c>
      <c r="AE980" s="66">
        <v>3.06275231378095E-2</v>
      </c>
      <c r="AF980" s="68">
        <v>20.010439925506901</v>
      </c>
      <c r="AG980" s="66">
        <v>2.7217909519095001E-5</v>
      </c>
      <c r="AH980" s="67">
        <v>-1.8387839449133001</v>
      </c>
      <c r="AI980" s="66">
        <v>2.52370306589E-3</v>
      </c>
      <c r="AJ980" s="67">
        <v>13.9431127875578</v>
      </c>
      <c r="AK980" s="66">
        <v>0.34518884247343501</v>
      </c>
      <c r="AL980" s="66">
        <v>2.22415788230137E-2</v>
      </c>
      <c r="AM980" s="67">
        <v>19.2976228887565</v>
      </c>
      <c r="AN980" s="11"/>
      <c r="AO980" s="69">
        <v>9.1430949396453798E-4</v>
      </c>
      <c r="AP980" s="69">
        <v>-4.8388180402980699E-5</v>
      </c>
      <c r="AQ980" s="69">
        <v>1.40064787410665E-3</v>
      </c>
      <c r="AR980" s="69">
        <v>2.7217909519095001E-5</v>
      </c>
      <c r="AS980" s="70">
        <v>12</v>
      </c>
      <c r="AT980" s="70">
        <v>0</v>
      </c>
      <c r="AU980" s="70">
        <v>7</v>
      </c>
      <c r="AV980" s="71">
        <v>5</v>
      </c>
      <c r="AW980" s="11"/>
      <c r="AX980" s="72">
        <v>1.0733505596624601E-3</v>
      </c>
      <c r="AY980" s="73">
        <v>-19.902026117226299</v>
      </c>
      <c r="AZ980" s="73">
        <v>0.57935457598250695</v>
      </c>
      <c r="BA980" s="73">
        <v>-14.546990776769199</v>
      </c>
      <c r="BB980" s="64">
        <v>1.10928347464494E-4</v>
      </c>
      <c r="BC980" s="74">
        <v>-4.8388180427636502E-3</v>
      </c>
      <c r="BD980" s="61">
        <v>43917</v>
      </c>
      <c r="BE980" s="61">
        <v>43920</v>
      </c>
      <c r="BF980" s="70">
        <v>11</v>
      </c>
      <c r="BG980" s="61">
        <v>43934</v>
      </c>
      <c r="BH980" s="11"/>
    </row>
    <row r="981" spans="1:60" x14ac:dyDescent="0.3">
      <c r="A981" s="11"/>
      <c r="B981" s="56" t="s">
        <v>3191</v>
      </c>
      <c r="C981" s="56" t="s">
        <v>3058</v>
      </c>
      <c r="D981" s="56" t="s">
        <v>3055</v>
      </c>
      <c r="E981" s="57" t="s">
        <v>41</v>
      </c>
      <c r="F981" s="57" t="s">
        <v>26</v>
      </c>
      <c r="G981" s="58" t="s">
        <v>685</v>
      </c>
      <c r="H981" s="59" t="s">
        <v>686</v>
      </c>
      <c r="I981" s="60" t="s">
        <v>29</v>
      </c>
      <c r="J981" s="60" t="s">
        <v>3059</v>
      </c>
      <c r="K981" s="11"/>
      <c r="L981" s="61">
        <v>44021</v>
      </c>
      <c r="M981" s="62">
        <v>44142.955799996897</v>
      </c>
      <c r="N981" s="63">
        <v>44142.955799996897</v>
      </c>
      <c r="O981" s="63">
        <v>44142.955799996897</v>
      </c>
      <c r="P981" s="64">
        <f t="shared" si="15"/>
        <v>1</v>
      </c>
      <c r="Q981" s="61">
        <v>44021</v>
      </c>
      <c r="R981" s="65">
        <v>588347.93999999994</v>
      </c>
      <c r="S981" s="65">
        <v>407041.06763867202</v>
      </c>
      <c r="T981" s="11"/>
      <c r="U981" s="66">
        <v>2.0184470486128699E-6</v>
      </c>
      <c r="V981" s="67">
        <v>3.66241259862363</v>
      </c>
      <c r="W981" s="66">
        <v>9.9871886050095795E-5</v>
      </c>
      <c r="X981" s="67">
        <v>2.2883657372403801</v>
      </c>
      <c r="Y981" s="66">
        <v>4.1684554544190204E-3</v>
      </c>
      <c r="Z981" s="67">
        <v>18.100783157657101</v>
      </c>
      <c r="AA981" s="66">
        <v>1.2472565298594401E-2</v>
      </c>
      <c r="AB981" s="67">
        <v>21.472444681159701</v>
      </c>
      <c r="AC981" s="66">
        <v>3.73867260550469E-2</v>
      </c>
      <c r="AD981" s="67">
        <v>28.024637865746602</v>
      </c>
      <c r="AE981" s="66">
        <v>6.0444709921284798E-2</v>
      </c>
      <c r="AF981" s="68">
        <v>22.992158603854499</v>
      </c>
      <c r="AG981" s="66">
        <v>1.8506127162254399E-5</v>
      </c>
      <c r="AH981" s="67">
        <v>-1.8396551231489899</v>
      </c>
      <c r="AI981" s="66">
        <v>4.3960522689303599E-3</v>
      </c>
      <c r="AJ981" s="67">
        <v>14.1303477078618</v>
      </c>
      <c r="AK981" s="66">
        <v>0.47985221912676901</v>
      </c>
      <c r="AL981" s="66">
        <v>2.9502309473173199E-2</v>
      </c>
      <c r="AM981" s="67">
        <v>32.763960554089898</v>
      </c>
      <c r="AN981" s="11"/>
      <c r="AO981" s="69">
        <v>9.3899095372762499E-4</v>
      </c>
      <c r="AP981" s="69">
        <v>-5.3795120038557798E-6</v>
      </c>
      <c r="AQ981" s="69">
        <v>1.9917977297154699E-3</v>
      </c>
      <c r="AR981" s="69">
        <v>1.8506127162254399E-5</v>
      </c>
      <c r="AS981" s="70">
        <v>12</v>
      </c>
      <c r="AT981" s="70">
        <v>0</v>
      </c>
      <c r="AU981" s="70">
        <v>7</v>
      </c>
      <c r="AV981" s="71">
        <v>5</v>
      </c>
      <c r="AW981" s="11"/>
      <c r="AX981" s="72">
        <v>1.18276932240065E-3</v>
      </c>
      <c r="AY981" s="73">
        <v>-14.339526774929301</v>
      </c>
      <c r="AZ981" s="73">
        <v>0.59620394357989404</v>
      </c>
      <c r="BA981" s="73">
        <v>-13.3890575282712</v>
      </c>
      <c r="BB981" s="64">
        <v>1.2223391775734201E-4</v>
      </c>
      <c r="BC981" s="74">
        <v>-1.5818729950325401E-3</v>
      </c>
      <c r="BD981" s="61">
        <v>43920</v>
      </c>
      <c r="BE981" s="61">
        <v>43923</v>
      </c>
      <c r="BF981" s="70">
        <v>4</v>
      </c>
      <c r="BG981" s="61">
        <v>43924</v>
      </c>
      <c r="BH981" s="11"/>
    </row>
    <row r="982" spans="1:60" x14ac:dyDescent="0.3">
      <c r="A982" s="11"/>
      <c r="B982" s="56" t="s">
        <v>3193</v>
      </c>
      <c r="C982" s="56" t="s">
        <v>3061</v>
      </c>
      <c r="D982" s="56" t="s">
        <v>3055</v>
      </c>
      <c r="E982" s="57" t="s">
        <v>500</v>
      </c>
      <c r="F982" s="57" t="s">
        <v>26</v>
      </c>
      <c r="G982" s="58" t="s">
        <v>685</v>
      </c>
      <c r="H982" s="59" t="s">
        <v>686</v>
      </c>
      <c r="I982" s="60" t="s">
        <v>29</v>
      </c>
      <c r="J982" s="60" t="s">
        <v>3062</v>
      </c>
      <c r="K982" s="11"/>
      <c r="L982" s="61">
        <v>44021</v>
      </c>
      <c r="M982" s="62">
        <v>2001.1872000005101</v>
      </c>
      <c r="N982" s="63">
        <v>2001.1872000005101</v>
      </c>
      <c r="O982" s="63"/>
      <c r="P982" s="64" t="str">
        <f t="shared" si="15"/>
        <v/>
      </c>
      <c r="Q982" s="61"/>
      <c r="R982" s="65">
        <v>174462.973</v>
      </c>
      <c r="S982" s="65"/>
      <c r="T982" s="11"/>
      <c r="U982" s="66">
        <v>1.9988183339592099E-6</v>
      </c>
      <c r="V982" s="67">
        <v>3.66241063575217</v>
      </c>
      <c r="W982" s="66">
        <v>9.9900684290332706E-5</v>
      </c>
      <c r="X982" s="67">
        <v>2.28836861706441</v>
      </c>
      <c r="Y982" s="66"/>
      <c r="Z982" s="67"/>
      <c r="AA982" s="66"/>
      <c r="AB982" s="67"/>
      <c r="AC982" s="66"/>
      <c r="AD982" s="67"/>
      <c r="AE982" s="66"/>
      <c r="AF982" s="68"/>
      <c r="AG982" s="66">
        <v>1.85393382707844E-5</v>
      </c>
      <c r="AH982" s="67">
        <v>-1.8396518020381301</v>
      </c>
      <c r="AI982" s="66"/>
      <c r="AJ982" s="67"/>
      <c r="AK982" s="66">
        <v>5.9880311346205395E-4</v>
      </c>
      <c r="AL982" s="66">
        <v>2.56010578414134E-3</v>
      </c>
      <c r="AM982" s="67">
        <v>-5.50978435148863</v>
      </c>
      <c r="AN982" s="11"/>
      <c r="AO982" s="69">
        <v>8.7223945229197907E-5</v>
      </c>
      <c r="AP982" s="69">
        <v>-1.7850093172455699E-5</v>
      </c>
      <c r="AQ982" s="69">
        <v>3.2820925298437898E-4</v>
      </c>
      <c r="AR982" s="69">
        <v>1.85393382707844E-5</v>
      </c>
      <c r="AS982" s="70"/>
      <c r="AT982" s="70"/>
      <c r="AU982" s="70"/>
      <c r="AV982" s="71"/>
      <c r="AW982" s="11"/>
      <c r="AX982" s="72"/>
      <c r="AY982" s="73"/>
      <c r="AZ982" s="73"/>
      <c r="BA982" s="73"/>
      <c r="BB982" s="64"/>
      <c r="BC982" s="74">
        <v>-1.78500932317505E-3</v>
      </c>
      <c r="BD982" s="61">
        <v>43938</v>
      </c>
      <c r="BE982" s="61">
        <v>43941</v>
      </c>
      <c r="BF982" s="70">
        <v>2</v>
      </c>
      <c r="BG982" s="61">
        <v>43942</v>
      </c>
      <c r="BH982" s="11"/>
    </row>
    <row r="983" spans="1:60" x14ac:dyDescent="0.3">
      <c r="A983" s="11"/>
      <c r="B983" s="56" t="s">
        <v>3196</v>
      </c>
      <c r="C983" s="56" t="s">
        <v>3063</v>
      </c>
      <c r="D983" s="56" t="s">
        <v>3055</v>
      </c>
      <c r="E983" s="57" t="s">
        <v>48</v>
      </c>
      <c r="F983" s="57" t="s">
        <v>26</v>
      </c>
      <c r="G983" s="58" t="s">
        <v>685</v>
      </c>
      <c r="H983" s="59" t="s">
        <v>686</v>
      </c>
      <c r="I983" s="60" t="s">
        <v>29</v>
      </c>
      <c r="J983" s="60" t="s">
        <v>1</v>
      </c>
      <c r="K983" s="11"/>
      <c r="L983" s="61">
        <v>43879</v>
      </c>
      <c r="M983" s="62"/>
      <c r="N983" s="63"/>
      <c r="O983" s="63">
        <v>1000</v>
      </c>
      <c r="P983" s="64">
        <f t="shared" si="15"/>
        <v>0</v>
      </c>
      <c r="Q983" s="61">
        <v>43879</v>
      </c>
      <c r="R983" s="65"/>
      <c r="S983" s="65">
        <v>0</v>
      </c>
      <c r="T983" s="11"/>
      <c r="U983" s="66"/>
      <c r="V983" s="67"/>
      <c r="W983" s="66"/>
      <c r="X983" s="67"/>
      <c r="Y983" s="66"/>
      <c r="Z983" s="67"/>
      <c r="AA983" s="66"/>
      <c r="AB983" s="67"/>
      <c r="AC983" s="66"/>
      <c r="AD983" s="67"/>
      <c r="AE983" s="66"/>
      <c r="AF983" s="68"/>
      <c r="AG983" s="66"/>
      <c r="AH983" s="67"/>
      <c r="AI983" s="66"/>
      <c r="AJ983" s="67"/>
      <c r="AK983" s="66"/>
      <c r="AL983" s="66"/>
      <c r="AM983" s="67"/>
      <c r="AN983" s="11"/>
      <c r="AO983" s="69">
        <v>0</v>
      </c>
      <c r="AP983" s="69">
        <v>0</v>
      </c>
      <c r="AQ983" s="69">
        <v>0</v>
      </c>
      <c r="AR983" s="69">
        <v>0</v>
      </c>
      <c r="AS983" s="70"/>
      <c r="AT983" s="70"/>
      <c r="AU983" s="70"/>
      <c r="AV983" s="71"/>
      <c r="AW983" s="11"/>
      <c r="AX983" s="72"/>
      <c r="AY983" s="73"/>
      <c r="AZ983" s="73"/>
      <c r="BA983" s="73"/>
      <c r="BB983" s="64"/>
      <c r="BC983" s="74">
        <v>0</v>
      </c>
      <c r="BD983" s="61">
        <v>43656</v>
      </c>
      <c r="BE983" s="61"/>
      <c r="BF983" s="70"/>
      <c r="BG983" s="61"/>
      <c r="BH983" s="11"/>
    </row>
    <row r="984" spans="1:60" x14ac:dyDescent="0.3">
      <c r="A984" s="11"/>
      <c r="B984" s="56" t="s">
        <v>3199</v>
      </c>
      <c r="C984" s="56" t="s">
        <v>3065</v>
      </c>
      <c r="D984" s="56" t="s">
        <v>3066</v>
      </c>
      <c r="E984" s="57" t="s">
        <v>34</v>
      </c>
      <c r="F984" s="57" t="s">
        <v>3067</v>
      </c>
      <c r="G984" s="58" t="s">
        <v>36</v>
      </c>
      <c r="H984" s="59" t="s">
        <v>37</v>
      </c>
      <c r="I984" s="60" t="s">
        <v>29</v>
      </c>
      <c r="J984" s="60" t="s">
        <v>3068</v>
      </c>
      <c r="K984" s="11"/>
      <c r="L984" s="61">
        <v>44021</v>
      </c>
      <c r="M984" s="62">
        <v>788.217500000261</v>
      </c>
      <c r="N984" s="63">
        <v>788.217500000261</v>
      </c>
      <c r="O984" s="63">
        <v>1041.8682000003801</v>
      </c>
      <c r="P984" s="64">
        <f t="shared" si="15"/>
        <v>0.75654243022291445</v>
      </c>
      <c r="Q984" s="61">
        <v>43756</v>
      </c>
      <c r="R984" s="65">
        <v>1659887.432</v>
      </c>
      <c r="S984" s="65">
        <v>1862542.36727734</v>
      </c>
      <c r="T984" s="11"/>
      <c r="U984" s="66">
        <v>-3.5975466718809898E-2</v>
      </c>
      <c r="V984" s="67">
        <v>6.4664082037779694E-2</v>
      </c>
      <c r="W984" s="66">
        <v>-1.8015563397057101E-2</v>
      </c>
      <c r="X984" s="67">
        <v>0.47682220892966098</v>
      </c>
      <c r="Y984" s="66">
        <v>-0.19903156306478201</v>
      </c>
      <c r="Z984" s="67">
        <v>-2.21921869425569</v>
      </c>
      <c r="AA984" s="66">
        <v>-0.21386395241279399</v>
      </c>
      <c r="AB984" s="67">
        <v>-1.16120708998642</v>
      </c>
      <c r="AC984" s="66">
        <v>-0.215276481465553</v>
      </c>
      <c r="AD984" s="67">
        <v>2.7583171136793698</v>
      </c>
      <c r="AE984" s="66">
        <v>-0.21501928946148799</v>
      </c>
      <c r="AF984" s="68">
        <v>-4.55424133443739</v>
      </c>
      <c r="AG984" s="66">
        <v>1.89221614800772E-2</v>
      </c>
      <c r="AH984" s="67">
        <v>5.0710412142507301E-2</v>
      </c>
      <c r="AI984" s="66">
        <v>-0.15874391151461201</v>
      </c>
      <c r="AJ984" s="67">
        <v>-2.18364867049968</v>
      </c>
      <c r="AK984" s="66">
        <v>-0.21178249999968099</v>
      </c>
      <c r="AL984" s="66">
        <v>-2.7370087949748299E-2</v>
      </c>
      <c r="AM984" s="67">
        <v>-7.5529573302483204</v>
      </c>
      <c r="AN984" s="11"/>
      <c r="AO984" s="69">
        <v>6.9044623085574103E-2</v>
      </c>
      <c r="AP984" s="69">
        <v>-0.140892014102137</v>
      </c>
      <c r="AQ984" s="69">
        <v>0.133085837073013</v>
      </c>
      <c r="AR984" s="69">
        <v>-0.155163117709017</v>
      </c>
      <c r="AS984" s="70">
        <v>5</v>
      </c>
      <c r="AT984" s="70">
        <v>7</v>
      </c>
      <c r="AU984" s="70">
        <v>5</v>
      </c>
      <c r="AV984" s="71">
        <v>7</v>
      </c>
      <c r="AW984" s="11"/>
      <c r="AX984" s="72">
        <v>0.32599701459112101</v>
      </c>
      <c r="AY984" s="73">
        <v>-0.494404868482889</v>
      </c>
      <c r="AZ984" s="73">
        <v>-0.42806159939982502</v>
      </c>
      <c r="BA984" s="73">
        <v>-0.64424173201678103</v>
      </c>
      <c r="BB984" s="64">
        <v>3.2976730462214603E-2</v>
      </c>
      <c r="BC984" s="74">
        <v>-45.002726832462898</v>
      </c>
      <c r="BD984" s="61">
        <v>43756</v>
      </c>
      <c r="BE984" s="61">
        <v>43908</v>
      </c>
      <c r="BF984" s="70"/>
      <c r="BG984" s="61"/>
      <c r="BH984" s="11"/>
    </row>
    <row r="985" spans="1:60" x14ac:dyDescent="0.3">
      <c r="A985" s="11"/>
      <c r="B985" s="56" t="s">
        <v>3201</v>
      </c>
      <c r="C985" s="56" t="s">
        <v>3070</v>
      </c>
      <c r="D985" s="56" t="s">
        <v>3066</v>
      </c>
      <c r="E985" s="57" t="s">
        <v>3071</v>
      </c>
      <c r="F985" s="57" t="s">
        <v>3067</v>
      </c>
      <c r="G985" s="58" t="s">
        <v>36</v>
      </c>
      <c r="H985" s="59" t="s">
        <v>37</v>
      </c>
      <c r="I985" s="60" t="s">
        <v>29</v>
      </c>
      <c r="J985" s="60" t="s">
        <v>1</v>
      </c>
      <c r="K985" s="11"/>
      <c r="L985" s="61">
        <v>44021</v>
      </c>
      <c r="M985" s="62">
        <v>847.93389999959595</v>
      </c>
      <c r="N985" s="63">
        <v>847.93389999959595</v>
      </c>
      <c r="O985" s="63">
        <v>1116.1815000008801</v>
      </c>
      <c r="P985" s="64">
        <f t="shared" si="15"/>
        <v>0.75967385232502727</v>
      </c>
      <c r="Q985" s="61">
        <v>43756</v>
      </c>
      <c r="R985" s="65">
        <v>479154.09399999998</v>
      </c>
      <c r="S985" s="65">
        <v>511546.25403076201</v>
      </c>
      <c r="T985" s="11"/>
      <c r="U985" s="66">
        <v>-3.5960564530796497E-2</v>
      </c>
      <c r="V985" s="67">
        <v>6.6154300839116303E-2</v>
      </c>
      <c r="W985" s="66">
        <v>-1.7556635091750601E-2</v>
      </c>
      <c r="X985" s="67">
        <v>0.52271503946030895</v>
      </c>
      <c r="Y985" s="66">
        <v>-0.196757850599242</v>
      </c>
      <c r="Z985" s="67">
        <v>-1.9918474477017301</v>
      </c>
      <c r="AA985" s="66">
        <v>-0.209363820205035</v>
      </c>
      <c r="AB985" s="67">
        <v>-0.71119386921054695</v>
      </c>
      <c r="AC985" s="66">
        <v>-0.206350235927966</v>
      </c>
      <c r="AD985" s="67">
        <v>3.65094166743802</v>
      </c>
      <c r="AE985" s="66">
        <v>-0.201526577961049</v>
      </c>
      <c r="AF985" s="68">
        <v>-3.2049701843934599</v>
      </c>
      <c r="AG985" s="66">
        <v>1.90649710566504E-2</v>
      </c>
      <c r="AH985" s="67">
        <v>6.4991369799827198E-2</v>
      </c>
      <c r="AI985" s="66">
        <v>-0.15623757704364799</v>
      </c>
      <c r="AJ985" s="67">
        <v>-1.93301522340334</v>
      </c>
      <c r="AK985" s="66">
        <v>-0.15206610000037499</v>
      </c>
      <c r="AL985" s="66">
        <v>-1.90517410583197E-2</v>
      </c>
      <c r="AM985" s="67">
        <v>-1.58131733031769</v>
      </c>
      <c r="AN985" s="11"/>
      <c r="AO985" s="69">
        <v>6.9061198706549504E-2</v>
      </c>
      <c r="AP985" s="69">
        <v>-0.14085204599366999</v>
      </c>
      <c r="AQ985" s="69">
        <v>0.13361534531577501</v>
      </c>
      <c r="AR985" s="69">
        <v>-0.15475516624705099</v>
      </c>
      <c r="AS985" s="70">
        <v>5</v>
      </c>
      <c r="AT985" s="70">
        <v>7</v>
      </c>
      <c r="AU985" s="70">
        <v>5</v>
      </c>
      <c r="AV985" s="71">
        <v>7</v>
      </c>
      <c r="AW985" s="11"/>
      <c r="AX985" s="72">
        <v>0.325973799526109</v>
      </c>
      <c r="AY985" s="73">
        <v>-0.48019627885150801</v>
      </c>
      <c r="AZ985" s="73">
        <v>-0.32715529809911498</v>
      </c>
      <c r="BA985" s="73">
        <v>-0.62608672343412797</v>
      </c>
      <c r="BB985" s="64">
        <v>3.2975248745169702E-2</v>
      </c>
      <c r="BC985" s="74">
        <v>-44.872191485075703</v>
      </c>
      <c r="BD985" s="61">
        <v>43756</v>
      </c>
      <c r="BE985" s="61">
        <v>43908</v>
      </c>
      <c r="BF985" s="70"/>
      <c r="BG985" s="61"/>
      <c r="BH985" s="11"/>
    </row>
    <row r="986" spans="1:60" x14ac:dyDescent="0.3">
      <c r="A986" s="11"/>
      <c r="B986" s="56" t="s">
        <v>3205</v>
      </c>
      <c r="C986" s="56" t="s">
        <v>3073</v>
      </c>
      <c r="D986" s="56" t="s">
        <v>3066</v>
      </c>
      <c r="E986" s="57" t="s">
        <v>3074</v>
      </c>
      <c r="F986" s="57" t="s">
        <v>3067</v>
      </c>
      <c r="G986" s="58" t="s">
        <v>36</v>
      </c>
      <c r="H986" s="59" t="s">
        <v>37</v>
      </c>
      <c r="I986" s="60" t="s">
        <v>29</v>
      </c>
      <c r="J986" s="60" t="s">
        <v>3075</v>
      </c>
      <c r="K986" s="11"/>
      <c r="L986" s="61">
        <v>44021</v>
      </c>
      <c r="M986" s="62">
        <v>802.11739999987196</v>
      </c>
      <c r="N986" s="63">
        <v>802.11739999987196</v>
      </c>
      <c r="O986" s="63">
        <v>1060.24120000005</v>
      </c>
      <c r="P986" s="64">
        <f t="shared" si="15"/>
        <v>0.75654237922449552</v>
      </c>
      <c r="Q986" s="61">
        <v>43756</v>
      </c>
      <c r="R986" s="65">
        <v>436370.18</v>
      </c>
      <c r="S986" s="65">
        <v>518478.16390331998</v>
      </c>
      <c r="T986" s="11"/>
      <c r="U986" s="66">
        <v>-3.5975563514511998E-2</v>
      </c>
      <c r="V986" s="67">
        <v>6.4654402467567706E-2</v>
      </c>
      <c r="W986" s="66">
        <v>-1.8015552994256698E-2</v>
      </c>
      <c r="X986" s="67">
        <v>0.47682324920970098</v>
      </c>
      <c r="Y986" s="66">
        <v>-0.19903158918634301</v>
      </c>
      <c r="Z986" s="67">
        <v>-2.2192213064117801</v>
      </c>
      <c r="AA986" s="66">
        <v>-0.21386395956593299</v>
      </c>
      <c r="AB986" s="67">
        <v>-1.1612078053003601</v>
      </c>
      <c r="AC986" s="66"/>
      <c r="AD986" s="67"/>
      <c r="AE986" s="66"/>
      <c r="AF986" s="68"/>
      <c r="AG986" s="66">
        <v>1.8922120394563501E-2</v>
      </c>
      <c r="AH986" s="67">
        <v>5.0706303591141498E-2</v>
      </c>
      <c r="AI986" s="66">
        <v>-0.15874391791119699</v>
      </c>
      <c r="AJ986" s="67">
        <v>-2.1836493101582199</v>
      </c>
      <c r="AK986" s="66">
        <v>-0.19476278894959301</v>
      </c>
      <c r="AL986" s="66">
        <v>-0.11593358799291301</v>
      </c>
      <c r="AM986" s="67">
        <v>0.89369284469285004</v>
      </c>
      <c r="AN986" s="11"/>
      <c r="AO986" s="69">
        <v>6.9044749958265997E-2</v>
      </c>
      <c r="AP986" s="69">
        <v>-0.14089197793335201</v>
      </c>
      <c r="AQ986" s="69">
        <v>0.13308583105579599</v>
      </c>
      <c r="AR986" s="69">
        <v>-0.15516317590751</v>
      </c>
      <c r="AS986" s="70">
        <v>5</v>
      </c>
      <c r="AT986" s="70">
        <v>7</v>
      </c>
      <c r="AU986" s="70">
        <v>5</v>
      </c>
      <c r="AV986" s="71">
        <v>7</v>
      </c>
      <c r="AW986" s="11"/>
      <c r="AX986" s="72">
        <v>0.32599703966057902</v>
      </c>
      <c r="AY986" s="73">
        <v>-0.49440488030313601</v>
      </c>
      <c r="AZ986" s="73">
        <v>-0.42806335259592698</v>
      </c>
      <c r="BA986" s="73">
        <v>-0.64424178645640495</v>
      </c>
      <c r="BB986" s="64">
        <v>3.29767328186426E-2</v>
      </c>
      <c r="BC986" s="74">
        <v>-45.002731453976601</v>
      </c>
      <c r="BD986" s="61">
        <v>43756</v>
      </c>
      <c r="BE986" s="61">
        <v>43908</v>
      </c>
      <c r="BF986" s="70"/>
      <c r="BG986" s="61"/>
      <c r="BH986" s="11"/>
    </row>
    <row r="987" spans="1:60" x14ac:dyDescent="0.3">
      <c r="A987" s="11"/>
      <c r="B987" s="56" t="s">
        <v>3207</v>
      </c>
      <c r="C987" s="56" t="s">
        <v>3077</v>
      </c>
      <c r="D987" s="56" t="s">
        <v>3066</v>
      </c>
      <c r="E987" s="57" t="s">
        <v>0</v>
      </c>
      <c r="F987" s="57" t="s">
        <v>3067</v>
      </c>
      <c r="G987" s="58" t="s">
        <v>36</v>
      </c>
      <c r="H987" s="59" t="s">
        <v>37</v>
      </c>
      <c r="I987" s="60" t="s">
        <v>29</v>
      </c>
      <c r="J987" s="60" t="s">
        <v>3078</v>
      </c>
      <c r="K987" s="11"/>
      <c r="L987" s="61">
        <v>44021</v>
      </c>
      <c r="M987" s="62">
        <v>940.73390000034101</v>
      </c>
      <c r="N987" s="63">
        <v>940.73390000034101</v>
      </c>
      <c r="O987" s="63">
        <v>1227.5898000001901</v>
      </c>
      <c r="P987" s="64">
        <f t="shared" si="15"/>
        <v>0.7663259339562738</v>
      </c>
      <c r="Q987" s="61">
        <v>43756</v>
      </c>
      <c r="R987" s="65">
        <v>581425.40899999999</v>
      </c>
      <c r="S987" s="65">
        <v>714210.90631250001</v>
      </c>
      <c r="T987" s="11"/>
      <c r="U987" s="66">
        <v>-3.5928829166550699E-2</v>
      </c>
      <c r="V987" s="67">
        <v>6.9327837263699593E-2</v>
      </c>
      <c r="W987" s="66">
        <v>-1.6587265770795102E-2</v>
      </c>
      <c r="X987" s="67">
        <v>0.61965197155586804</v>
      </c>
      <c r="Y987" s="66">
        <v>-0.191937515750469</v>
      </c>
      <c r="Z987" s="67">
        <v>-1.50981396282441</v>
      </c>
      <c r="AA987" s="66">
        <v>-0.19978082593559501</v>
      </c>
      <c r="AB987" s="67">
        <v>0.247105557733448</v>
      </c>
      <c r="AC987" s="66">
        <v>-0.18696749024180501</v>
      </c>
      <c r="AD987" s="67">
        <v>5.5892162360541997</v>
      </c>
      <c r="AE987" s="66">
        <v>-0.172070282161294</v>
      </c>
      <c r="AF987" s="68">
        <v>-0.25934060441795698</v>
      </c>
      <c r="AG987" s="66">
        <v>1.9366507189261001E-2</v>
      </c>
      <c r="AH987" s="67">
        <v>9.5144983060890795E-2</v>
      </c>
      <c r="AI987" s="66">
        <v>-0.150922872150695</v>
      </c>
      <c r="AJ987" s="67">
        <v>-1.40154473410803</v>
      </c>
      <c r="AK987" s="66">
        <v>-5.9266100000095301E-2</v>
      </c>
      <c r="AL987" s="66">
        <v>-7.0991286929711402E-3</v>
      </c>
      <c r="AM987" s="67">
        <v>7.6986826697102497</v>
      </c>
      <c r="AN987" s="11"/>
      <c r="AO987" s="69">
        <v>6.9096414519663099E-2</v>
      </c>
      <c r="AP987" s="69">
        <v>-0.14076717558607901</v>
      </c>
      <c r="AQ987" s="69">
        <v>0.134733966286149</v>
      </c>
      <c r="AR987" s="69">
        <v>-0.153893282132194</v>
      </c>
      <c r="AS987" s="70">
        <v>5</v>
      </c>
      <c r="AT987" s="70">
        <v>7</v>
      </c>
      <c r="AU987" s="70">
        <v>6</v>
      </c>
      <c r="AV987" s="71">
        <v>6</v>
      </c>
      <c r="AW987" s="11"/>
      <c r="AX987" s="72">
        <v>0.32592496920842701</v>
      </c>
      <c r="AY987" s="73">
        <v>-0.449942509419543</v>
      </c>
      <c r="AZ987" s="73">
        <v>-0.112555873799124</v>
      </c>
      <c r="BA987" s="73">
        <v>-0.58735353686279301</v>
      </c>
      <c r="BB987" s="64">
        <v>3.2972143745937502E-2</v>
      </c>
      <c r="BC987" s="74">
        <v>-44.595670312643101</v>
      </c>
      <c r="BD987" s="61">
        <v>43756</v>
      </c>
      <c r="BE987" s="61">
        <v>43908</v>
      </c>
      <c r="BF987" s="70"/>
      <c r="BG987" s="61"/>
      <c r="BH987" s="11"/>
    </row>
    <row r="988" spans="1:60" x14ac:dyDescent="0.3">
      <c r="A988" s="11"/>
      <c r="B988" s="56" t="s">
        <v>3210</v>
      </c>
      <c r="C988" s="56" t="s">
        <v>3080</v>
      </c>
      <c r="D988" s="56" t="s">
        <v>3066</v>
      </c>
      <c r="E988" s="57" t="s">
        <v>3081</v>
      </c>
      <c r="F988" s="57" t="s">
        <v>3067</v>
      </c>
      <c r="G988" s="58" t="s">
        <v>36</v>
      </c>
      <c r="H988" s="59" t="s">
        <v>37</v>
      </c>
      <c r="I988" s="60" t="s">
        <v>29</v>
      </c>
      <c r="J988" s="60" t="s">
        <v>1</v>
      </c>
      <c r="K988" s="11"/>
      <c r="L988" s="61">
        <v>44021</v>
      </c>
      <c r="M988" s="62">
        <v>764.41220000013698</v>
      </c>
      <c r="N988" s="63">
        <v>764.41220000013698</v>
      </c>
      <c r="O988" s="63">
        <v>1049.6653000004601</v>
      </c>
      <c r="P988" s="64">
        <f t="shared" si="15"/>
        <v>0.72824375541403719</v>
      </c>
      <c r="Q988" s="61">
        <v>43756</v>
      </c>
      <c r="R988" s="65">
        <v>205197.65100000001</v>
      </c>
      <c r="S988" s="65">
        <v>417777.51698437502</v>
      </c>
      <c r="T988" s="11"/>
      <c r="U988" s="66">
        <v>-3.5864900139131399E-2</v>
      </c>
      <c r="V988" s="67">
        <v>7.5720740005635903E-2</v>
      </c>
      <c r="W988" s="66">
        <v>-1.4628993885708E-2</v>
      </c>
      <c r="X988" s="67">
        <v>0.815479160064569</v>
      </c>
      <c r="Y988" s="66">
        <v>-0.18212625590706</v>
      </c>
      <c r="Z988" s="67">
        <v>-0.52868797848350402</v>
      </c>
      <c r="AA988" s="66">
        <v>-0.23442312790400999</v>
      </c>
      <c r="AB988" s="67">
        <v>-3.2171246391080799</v>
      </c>
      <c r="AC988" s="66"/>
      <c r="AD988" s="67"/>
      <c r="AE988" s="66"/>
      <c r="AF988" s="68"/>
      <c r="AG988" s="66">
        <v>1.9974992064817301E-2</v>
      </c>
      <c r="AH988" s="67">
        <v>0.155993470616522</v>
      </c>
      <c r="AI988" s="66">
        <v>-0.14010061697175799</v>
      </c>
      <c r="AJ988" s="67">
        <v>-0.319319216214353</v>
      </c>
      <c r="AK988" s="66">
        <v>-0.23558779999992099</v>
      </c>
      <c r="AL988" s="66">
        <v>-0.18347078248276399</v>
      </c>
      <c r="AM988" s="67">
        <v>-0.22824812805629299</v>
      </c>
      <c r="AN988" s="11"/>
      <c r="AO988" s="69">
        <v>6.9167332068900605E-2</v>
      </c>
      <c r="AP988" s="69">
        <v>-0.140596356818569</v>
      </c>
      <c r="AQ988" s="69">
        <v>0.13699368222660299</v>
      </c>
      <c r="AR988" s="69">
        <v>-0.15215230436573601</v>
      </c>
      <c r="AS988" s="70">
        <v>4</v>
      </c>
      <c r="AT988" s="70">
        <v>8</v>
      </c>
      <c r="AU988" s="70">
        <v>5</v>
      </c>
      <c r="AV988" s="71">
        <v>7</v>
      </c>
      <c r="AW988" s="11"/>
      <c r="AX988" s="72">
        <v>0.31532909093890299</v>
      </c>
      <c r="AY988" s="73">
        <v>-0.54910823115733398</v>
      </c>
      <c r="AZ988" s="73">
        <v>-0.49863328663605</v>
      </c>
      <c r="BA988" s="73">
        <v>-0.69802360656194695</v>
      </c>
      <c r="BB988" s="64">
        <v>3.1799475963380203E-2</v>
      </c>
      <c r="BC988" s="74">
        <v>-47.742008809873397</v>
      </c>
      <c r="BD988" s="61">
        <v>43756</v>
      </c>
      <c r="BE988" s="61">
        <v>43908</v>
      </c>
      <c r="BF988" s="70"/>
      <c r="BG988" s="61"/>
      <c r="BH988" s="11"/>
    </row>
    <row r="989" spans="1:60" x14ac:dyDescent="0.3">
      <c r="A989" s="11"/>
      <c r="B989" s="56" t="s">
        <v>3213</v>
      </c>
      <c r="C989" s="56" t="s">
        <v>3083</v>
      </c>
      <c r="D989" s="56" t="s">
        <v>3084</v>
      </c>
      <c r="E989" s="57" t="s">
        <v>314</v>
      </c>
      <c r="F989" s="57" t="s">
        <v>315</v>
      </c>
      <c r="G989" s="58" t="s">
        <v>685</v>
      </c>
      <c r="H989" s="59" t="s">
        <v>710</v>
      </c>
      <c r="I989" s="60" t="s">
        <v>400</v>
      </c>
      <c r="J989" s="60" t="s">
        <v>3085</v>
      </c>
      <c r="K989" s="11"/>
      <c r="L989" s="61">
        <v>44021</v>
      </c>
      <c r="M989" s="62">
        <v>83327.375435948401</v>
      </c>
      <c r="N989" s="63">
        <v>83327.375435948401</v>
      </c>
      <c r="O989" s="63">
        <v>91757.141211032897</v>
      </c>
      <c r="P989" s="64">
        <f t="shared" si="15"/>
        <v>0.90812959445089059</v>
      </c>
      <c r="Q989" s="61">
        <v>43910</v>
      </c>
      <c r="R989" s="65">
        <v>92851779.395125002</v>
      </c>
      <c r="S989" s="65">
        <v>42812893.216312498</v>
      </c>
      <c r="T989" s="11"/>
      <c r="U989" s="66">
        <v>-9.6945271880031197E-3</v>
      </c>
      <c r="V989" s="67">
        <v>2.6927580351184601</v>
      </c>
      <c r="W989" s="66">
        <v>2.2176472621140399E-2</v>
      </c>
      <c r="X989" s="67">
        <v>4.49602581075305</v>
      </c>
      <c r="Y989" s="66">
        <v>3.07311715860124E-2</v>
      </c>
      <c r="Z989" s="67">
        <v>20.757054770831001</v>
      </c>
      <c r="AA989" s="66">
        <v>0.163288173205801</v>
      </c>
      <c r="AB989" s="67">
        <v>36.554005471873097</v>
      </c>
      <c r="AC989" s="66">
        <v>0.23735283718269801</v>
      </c>
      <c r="AD989" s="67">
        <v>48.021248978504403</v>
      </c>
      <c r="AE989" s="66">
        <v>0.23289629477396401</v>
      </c>
      <c r="AF989" s="68">
        <v>40.237317089107798</v>
      </c>
      <c r="AG989" s="66">
        <v>-3.6929912723280701E-2</v>
      </c>
      <c r="AH989" s="67">
        <v>-5.5344970081932798</v>
      </c>
      <c r="AI989" s="66">
        <v>6.1950541821715902E-2</v>
      </c>
      <c r="AJ989" s="67">
        <v>19.885796663147602</v>
      </c>
      <c r="AK989" s="66">
        <v>0.59796293936262401</v>
      </c>
      <c r="AL989" s="66">
        <v>5.4547171790545697E-2</v>
      </c>
      <c r="AM989" s="67">
        <v>63.2758897319436</v>
      </c>
      <c r="AN989" s="11"/>
      <c r="AO989" s="69">
        <v>3.6608259209970101E-2</v>
      </c>
      <c r="AP989" s="69">
        <v>-2.35587464194396E-2</v>
      </c>
      <c r="AQ989" s="69">
        <v>0.142039768128598</v>
      </c>
      <c r="AR989" s="69">
        <v>-9.9510673920158305E-2</v>
      </c>
      <c r="AS989" s="70">
        <v>8</v>
      </c>
      <c r="AT989" s="70">
        <v>4</v>
      </c>
      <c r="AU989" s="70">
        <v>7</v>
      </c>
      <c r="AV989" s="71">
        <v>5</v>
      </c>
      <c r="AW989" s="11"/>
      <c r="AX989" s="72">
        <v>0.135724522117671</v>
      </c>
      <c r="AY989" s="73">
        <v>1.19395161262946</v>
      </c>
      <c r="AZ989" s="73">
        <v>1.05194120804299</v>
      </c>
      <c r="BA989" s="73">
        <v>1.8830866712887699</v>
      </c>
      <c r="BB989" s="64">
        <v>1.40465170217612E-2</v>
      </c>
      <c r="BC989" s="74">
        <v>-11.6536333617987</v>
      </c>
      <c r="BD989" s="61">
        <v>43910</v>
      </c>
      <c r="BE989" s="61">
        <v>43990</v>
      </c>
      <c r="BF989" s="70"/>
      <c r="BG989" s="61"/>
      <c r="BH989" s="11"/>
    </row>
    <row r="990" spans="1:60" x14ac:dyDescent="0.3">
      <c r="A990" s="11"/>
      <c r="B990" s="56" t="s">
        <v>3215</v>
      </c>
      <c r="C990" s="56" t="s">
        <v>3087</v>
      </c>
      <c r="D990" s="56" t="s">
        <v>3084</v>
      </c>
      <c r="E990" s="57" t="s">
        <v>323</v>
      </c>
      <c r="F990" s="57" t="s">
        <v>315</v>
      </c>
      <c r="G990" s="58" t="s">
        <v>685</v>
      </c>
      <c r="H990" s="59" t="s">
        <v>710</v>
      </c>
      <c r="I990" s="60" t="s">
        <v>400</v>
      </c>
      <c r="J990" s="60" t="s">
        <v>1</v>
      </c>
      <c r="K990" s="11"/>
      <c r="L990" s="61">
        <v>44021</v>
      </c>
      <c r="M990" s="62">
        <v>82581.762323975607</v>
      </c>
      <c r="N990" s="63">
        <v>82581.762323975607</v>
      </c>
      <c r="O990" s="63">
        <v>90745.945695042596</v>
      </c>
      <c r="P990" s="64">
        <f t="shared" si="15"/>
        <v>0.91003252753017494</v>
      </c>
      <c r="Q990" s="61">
        <v>43910</v>
      </c>
      <c r="R990" s="65">
        <v>8293976.6132656299</v>
      </c>
      <c r="S990" s="65">
        <v>7994511.6170312501</v>
      </c>
      <c r="T990" s="11"/>
      <c r="U990" s="66">
        <v>-9.6850571444519994E-3</v>
      </c>
      <c r="V990" s="67">
        <v>2.6937050394735702</v>
      </c>
      <c r="W990" s="66">
        <v>2.25656260918186E-2</v>
      </c>
      <c r="X990" s="67">
        <v>4.53494115782087</v>
      </c>
      <c r="Y990" s="66">
        <v>3.4225970779516501E-2</v>
      </c>
      <c r="Z990" s="67">
        <v>21.106534690188699</v>
      </c>
      <c r="AA990" s="66">
        <v>0.17188955400168199</v>
      </c>
      <c r="AB990" s="67">
        <v>37.414143551490298</v>
      </c>
      <c r="AC990" s="66"/>
      <c r="AD990" s="67"/>
      <c r="AE990" s="66"/>
      <c r="AF990" s="68"/>
      <c r="AG990" s="66">
        <v>-3.6833277653386197E-2</v>
      </c>
      <c r="AH990" s="67">
        <v>-5.5248335012074703</v>
      </c>
      <c r="AI990" s="66">
        <v>6.5753736416809302E-2</v>
      </c>
      <c r="AJ990" s="67">
        <v>20.266116122656999</v>
      </c>
      <c r="AK990" s="66">
        <v>0.26578827531367999</v>
      </c>
      <c r="AL990" s="66">
        <v>0.121000351124239</v>
      </c>
      <c r="AM990" s="67">
        <v>50.267165903351298</v>
      </c>
      <c r="AN990" s="11"/>
      <c r="AO990" s="69">
        <v>3.6628957543143797E-2</v>
      </c>
      <c r="AP990" s="69">
        <v>-2.3494571462833801E-2</v>
      </c>
      <c r="AQ990" s="69">
        <v>0.14278498759274999</v>
      </c>
      <c r="AR990" s="69">
        <v>-9.8898901189386407E-2</v>
      </c>
      <c r="AS990" s="70">
        <v>8</v>
      </c>
      <c r="AT990" s="70">
        <v>4</v>
      </c>
      <c r="AU990" s="70">
        <v>7</v>
      </c>
      <c r="AV990" s="71">
        <v>5</v>
      </c>
      <c r="AW990" s="11"/>
      <c r="AX990" s="72">
        <v>0.13569147905145701</v>
      </c>
      <c r="AY990" s="73">
        <v>1.25413504637254</v>
      </c>
      <c r="AZ990" s="73">
        <v>1.0787164998855601</v>
      </c>
      <c r="BA990" s="73">
        <v>1.9831609454122401</v>
      </c>
      <c r="BB990" s="64">
        <v>1.4043483527984801E-2</v>
      </c>
      <c r="BC990" s="74">
        <v>-11.5033052321232</v>
      </c>
      <c r="BD990" s="61">
        <v>43910</v>
      </c>
      <c r="BE990" s="61">
        <v>43990</v>
      </c>
      <c r="BF990" s="70"/>
      <c r="BG990" s="61"/>
      <c r="BH990" s="11"/>
    </row>
    <row r="991" spans="1:60" x14ac:dyDescent="0.3">
      <c r="A991" s="11"/>
      <c r="B991" s="56" t="s">
        <v>3217</v>
      </c>
      <c r="C991" s="56" t="s">
        <v>3089</v>
      </c>
      <c r="D991" s="56" t="s">
        <v>3084</v>
      </c>
      <c r="E991" s="57" t="s">
        <v>330</v>
      </c>
      <c r="F991" s="57" t="s">
        <v>315</v>
      </c>
      <c r="G991" s="58" t="s">
        <v>685</v>
      </c>
      <c r="H991" s="59" t="s">
        <v>710</v>
      </c>
      <c r="I991" s="60" t="s">
        <v>400</v>
      </c>
      <c r="J991" s="60" t="s">
        <v>3090</v>
      </c>
      <c r="K991" s="11"/>
      <c r="L991" s="61">
        <v>44021</v>
      </c>
      <c r="M991" s="62">
        <v>99269.847947955102</v>
      </c>
      <c r="N991" s="63">
        <v>99269.847947955102</v>
      </c>
      <c r="O991" s="63">
        <v>109373.04881501201</v>
      </c>
      <c r="P991" s="64">
        <f t="shared" si="15"/>
        <v>0.90762622989375619</v>
      </c>
      <c r="Q991" s="61">
        <v>43910</v>
      </c>
      <c r="R991" s="65">
        <v>256109315.9025</v>
      </c>
      <c r="S991" s="65">
        <v>239275849.25325</v>
      </c>
      <c r="T991" s="11"/>
      <c r="U991" s="66">
        <v>-9.6984145902752096E-3</v>
      </c>
      <c r="V991" s="67">
        <v>2.6923692948912499</v>
      </c>
      <c r="W991" s="66">
        <v>2.2042919945306501E-2</v>
      </c>
      <c r="X991" s="67">
        <v>4.4826705431696601</v>
      </c>
      <c r="Y991" s="66">
        <v>2.97361989833007E-2</v>
      </c>
      <c r="Z991" s="67">
        <v>20.657557510567099</v>
      </c>
      <c r="AA991" s="66">
        <v>0.16104398502648101</v>
      </c>
      <c r="AB991" s="67">
        <v>36.329586653970203</v>
      </c>
      <c r="AC991" s="66">
        <v>0.232627570678305</v>
      </c>
      <c r="AD991" s="67">
        <v>47.5487223280943</v>
      </c>
      <c r="AE991" s="66">
        <v>0.22581843481195399</v>
      </c>
      <c r="AF991" s="68">
        <v>39.529531092906801</v>
      </c>
      <c r="AG991" s="66">
        <v>-3.6962120062526103E-2</v>
      </c>
      <c r="AH991" s="67">
        <v>-5.5377177421178203</v>
      </c>
      <c r="AI991" s="66">
        <v>6.0874062644870698E-2</v>
      </c>
      <c r="AJ991" s="67">
        <v>19.7781487454486</v>
      </c>
      <c r="AK991" s="66">
        <v>0.57478549837134796</v>
      </c>
      <c r="AL991" s="66">
        <v>5.2802796628384399E-2</v>
      </c>
      <c r="AM991" s="67">
        <v>60.958145632815999</v>
      </c>
      <c r="AN991" s="11"/>
      <c r="AO991" s="69">
        <v>3.6602449245037902E-2</v>
      </c>
      <c r="AP991" s="69">
        <v>-2.3574351911520401E-2</v>
      </c>
      <c r="AQ991" s="69">
        <v>0.14186043018344199</v>
      </c>
      <c r="AR991" s="69">
        <v>-9.9655798427265796E-2</v>
      </c>
      <c r="AS991" s="70">
        <v>8</v>
      </c>
      <c r="AT991" s="70">
        <v>4</v>
      </c>
      <c r="AU991" s="70">
        <v>7</v>
      </c>
      <c r="AV991" s="71">
        <v>5</v>
      </c>
      <c r="AW991" s="11"/>
      <c r="AX991" s="72">
        <v>0.13573165952184399</v>
      </c>
      <c r="AY991" s="73">
        <v>1.17822268039163</v>
      </c>
      <c r="AZ991" s="73">
        <v>1.0449370638962101</v>
      </c>
      <c r="BA991" s="73">
        <v>1.8570029151815099</v>
      </c>
      <c r="BB991" s="64">
        <v>1.40471522906046E-2</v>
      </c>
      <c r="BC991" s="74">
        <v>-11.690567572688501</v>
      </c>
      <c r="BD991" s="61">
        <v>43910</v>
      </c>
      <c r="BE991" s="61">
        <v>43990</v>
      </c>
      <c r="BF991" s="70"/>
      <c r="BG991" s="61"/>
      <c r="BH991" s="11"/>
    </row>
    <row r="992" spans="1:60" x14ac:dyDescent="0.3">
      <c r="A992" s="11"/>
      <c r="B992" s="56" t="s">
        <v>3221</v>
      </c>
      <c r="C992" s="56" t="s">
        <v>3092</v>
      </c>
      <c r="D992" s="56" t="s">
        <v>3084</v>
      </c>
      <c r="E992" s="57" t="s">
        <v>1092</v>
      </c>
      <c r="F992" s="57" t="s">
        <v>315</v>
      </c>
      <c r="G992" s="58" t="s">
        <v>685</v>
      </c>
      <c r="H992" s="59" t="s">
        <v>710</v>
      </c>
      <c r="I992" s="60" t="s">
        <v>400</v>
      </c>
      <c r="J992" s="60" t="s">
        <v>3093</v>
      </c>
      <c r="K992" s="11"/>
      <c r="L992" s="61">
        <v>44021</v>
      </c>
      <c r="M992" s="62">
        <v>104580.965556026</v>
      </c>
      <c r="N992" s="63">
        <v>104580.965556026</v>
      </c>
      <c r="O992" s="63">
        <v>115007.435089946</v>
      </c>
      <c r="P992" s="64">
        <f t="shared" si="15"/>
        <v>0.90934090890936248</v>
      </c>
      <c r="Q992" s="61">
        <v>43910</v>
      </c>
      <c r="R992" s="65">
        <v>121083.30829321301</v>
      </c>
      <c r="S992" s="65">
        <v>154307.447119141</v>
      </c>
      <c r="T992" s="11"/>
      <c r="U992" s="66">
        <v>-9.6917542996379797E-3</v>
      </c>
      <c r="V992" s="67">
        <v>2.69303532395497</v>
      </c>
      <c r="W992" s="66">
        <v>2.2355613473337099E-2</v>
      </c>
      <c r="X992" s="67">
        <v>4.5139398959727304</v>
      </c>
      <c r="Y992" s="66">
        <v>3.2939009524852701E-2</v>
      </c>
      <c r="Z992" s="67">
        <v>20.977838564722301</v>
      </c>
      <c r="AA992" s="66">
        <v>0.168955767292646</v>
      </c>
      <c r="AB992" s="67">
        <v>37.120764880557502</v>
      </c>
      <c r="AC992" s="66">
        <v>0.250211293063476</v>
      </c>
      <c r="AD992" s="67">
        <v>49.307094566582201</v>
      </c>
      <c r="AE992" s="66">
        <v>0.25226256654073997</v>
      </c>
      <c r="AF992" s="68">
        <v>42.173944265814498</v>
      </c>
      <c r="AG992" s="66">
        <v>-3.6892963337777501E-2</v>
      </c>
      <c r="AH992" s="67">
        <v>-5.5308020696466</v>
      </c>
      <c r="AI992" s="66">
        <v>6.4361451630247798E-2</v>
      </c>
      <c r="AJ992" s="67">
        <v>20.126887644000799</v>
      </c>
      <c r="AK992" s="66">
        <v>0.82893200234277198</v>
      </c>
      <c r="AL992" s="66">
        <v>3.8299333718896399E-2</v>
      </c>
      <c r="AM992" s="67">
        <v>-41.6294030937133</v>
      </c>
      <c r="AN992" s="11"/>
      <c r="AO992" s="69">
        <v>3.6622392273784499E-2</v>
      </c>
      <c r="AP992" s="69">
        <v>-2.3515305974797202E-2</v>
      </c>
      <c r="AQ992" s="69">
        <v>0.142548249339598</v>
      </c>
      <c r="AR992" s="69">
        <v>-9.9089625738124604E-2</v>
      </c>
      <c r="AS992" s="70">
        <v>8</v>
      </c>
      <c r="AT992" s="70">
        <v>4</v>
      </c>
      <c r="AU992" s="70">
        <v>7</v>
      </c>
      <c r="AV992" s="71">
        <v>5</v>
      </c>
      <c r="AW992" s="11"/>
      <c r="AX992" s="72">
        <v>0.13570164574877699</v>
      </c>
      <c r="AY992" s="73">
        <v>1.2336588394191501</v>
      </c>
      <c r="AZ992" s="73">
        <v>1.06957760328442</v>
      </c>
      <c r="BA992" s="73">
        <v>1.9490453364687701</v>
      </c>
      <c r="BB992" s="64">
        <v>1.4044401744522501E-2</v>
      </c>
      <c r="BC992" s="74">
        <v>-11.5517717055336</v>
      </c>
      <c r="BD992" s="61">
        <v>43910</v>
      </c>
      <c r="BE992" s="61">
        <v>43990</v>
      </c>
      <c r="BF992" s="70"/>
      <c r="BG992" s="61"/>
      <c r="BH992" s="11"/>
    </row>
    <row r="993" spans="1:60" x14ac:dyDescent="0.3">
      <c r="A993" s="11"/>
      <c r="B993" s="56" t="s">
        <v>3224</v>
      </c>
      <c r="C993" s="56" t="s">
        <v>3095</v>
      </c>
      <c r="D993" s="56" t="s">
        <v>3096</v>
      </c>
      <c r="E993" s="57" t="s">
        <v>34</v>
      </c>
      <c r="F993" s="57" t="s">
        <v>236</v>
      </c>
      <c r="G993" s="58" t="s">
        <v>685</v>
      </c>
      <c r="H993" s="59" t="s">
        <v>710</v>
      </c>
      <c r="I993" s="60" t="s">
        <v>400</v>
      </c>
      <c r="J993" s="60" t="s">
        <v>3097</v>
      </c>
      <c r="K993" s="11"/>
      <c r="L993" s="61">
        <v>44021</v>
      </c>
      <c r="M993" s="62">
        <v>80262.295469999299</v>
      </c>
      <c r="N993" s="63">
        <v>80262.295469999299</v>
      </c>
      <c r="O993" s="63">
        <v>88478.219122052207</v>
      </c>
      <c r="P993" s="64">
        <f t="shared" si="15"/>
        <v>0.90714185102754652</v>
      </c>
      <c r="Q993" s="61">
        <v>43910</v>
      </c>
      <c r="R993" s="65">
        <v>3185858.3622421902</v>
      </c>
      <c r="S993" s="65">
        <v>3456885.6818789099</v>
      </c>
      <c r="T993" s="11"/>
      <c r="U993" s="66">
        <v>-9.6953188049155904E-3</v>
      </c>
      <c r="V993" s="67">
        <v>2.69267887342721</v>
      </c>
      <c r="W993" s="66">
        <v>2.2124316988993101E-2</v>
      </c>
      <c r="X993" s="67">
        <v>4.4908102475383203</v>
      </c>
      <c r="Y993" s="66">
        <v>2.7732328513593502E-2</v>
      </c>
      <c r="Z993" s="67">
        <v>20.457170463574599</v>
      </c>
      <c r="AA993" s="66">
        <v>0.15286303271568599</v>
      </c>
      <c r="AB993" s="67">
        <v>35.5114914228907</v>
      </c>
      <c r="AC993" s="66">
        <v>0.211313029238372</v>
      </c>
      <c r="AD993" s="67">
        <v>45.417268184071901</v>
      </c>
      <c r="AE993" s="66">
        <v>0.20072278975014299</v>
      </c>
      <c r="AF993" s="68">
        <v>37.019966586725801</v>
      </c>
      <c r="AG993" s="66">
        <v>-3.6932194094333702E-2</v>
      </c>
      <c r="AH993" s="67">
        <v>-5.5347251452985802</v>
      </c>
      <c r="AI993" s="66">
        <v>5.8543750401440803E-2</v>
      </c>
      <c r="AJ993" s="67">
        <v>19.545117521105599</v>
      </c>
      <c r="AK993" s="66">
        <v>0.29989301418041597</v>
      </c>
      <c r="AL993" s="66">
        <v>4.6539159857275102E-2</v>
      </c>
      <c r="AM993" s="67">
        <v>22.547675773268601</v>
      </c>
      <c r="AN993" s="11"/>
      <c r="AO993" s="69">
        <v>3.6623204478018999E-2</v>
      </c>
      <c r="AP993" s="69">
        <v>-2.3654533146327601E-2</v>
      </c>
      <c r="AQ993" s="69">
        <v>0.14089584871908301</v>
      </c>
      <c r="AR993" s="69">
        <v>-0.10048519458272499</v>
      </c>
      <c r="AS993" s="70">
        <v>8</v>
      </c>
      <c r="AT993" s="70">
        <v>4</v>
      </c>
      <c r="AU993" s="70">
        <v>7</v>
      </c>
      <c r="AV993" s="71">
        <v>5</v>
      </c>
      <c r="AW993" s="11"/>
      <c r="AX993" s="72">
        <v>0.13575311367763801</v>
      </c>
      <c r="AY993" s="73">
        <v>1.12110059689985</v>
      </c>
      <c r="AZ993" s="73">
        <v>1.01964234104889</v>
      </c>
      <c r="BA993" s="73">
        <v>1.76284354743802</v>
      </c>
      <c r="BB993" s="64">
        <v>1.4049098499526701E-2</v>
      </c>
      <c r="BC993" s="74">
        <v>-11.744737934539399</v>
      </c>
      <c r="BD993" s="61">
        <v>43910</v>
      </c>
      <c r="BE993" s="61">
        <v>43990</v>
      </c>
      <c r="BF993" s="70"/>
      <c r="BG993" s="61"/>
      <c r="BH993" s="11"/>
    </row>
    <row r="994" spans="1:60" x14ac:dyDescent="0.3">
      <c r="A994" s="11"/>
      <c r="B994" s="56" t="s">
        <v>3227</v>
      </c>
      <c r="C994" s="56" t="s">
        <v>3099</v>
      </c>
      <c r="D994" s="56" t="s">
        <v>3096</v>
      </c>
      <c r="E994" s="57" t="s">
        <v>41</v>
      </c>
      <c r="F994" s="57" t="s">
        <v>236</v>
      </c>
      <c r="G994" s="58" t="s">
        <v>685</v>
      </c>
      <c r="H994" s="59" t="s">
        <v>710</v>
      </c>
      <c r="I994" s="60" t="s">
        <v>400</v>
      </c>
      <c r="J994" s="60" t="s">
        <v>3100</v>
      </c>
      <c r="K994" s="11"/>
      <c r="L994" s="61">
        <v>44021</v>
      </c>
      <c r="M994" s="62">
        <v>80181.318930029898</v>
      </c>
      <c r="N994" s="63">
        <v>80181.318930029898</v>
      </c>
      <c r="O994" s="63">
        <v>88389.006198048606</v>
      </c>
      <c r="P994" s="64">
        <f t="shared" si="15"/>
        <v>0.90714131065544312</v>
      </c>
      <c r="Q994" s="61">
        <v>43910</v>
      </c>
      <c r="R994" s="65">
        <v>692238.17253027298</v>
      </c>
      <c r="S994" s="65">
        <v>645390.87911425799</v>
      </c>
      <c r="T994" s="11"/>
      <c r="U994" s="66">
        <v>-9.6953148849934206E-3</v>
      </c>
      <c r="V994" s="67">
        <v>2.69267926541943</v>
      </c>
      <c r="W994" s="66">
        <v>2.21244474396372E-2</v>
      </c>
      <c r="X994" s="67">
        <v>4.4908232926027303</v>
      </c>
      <c r="Y994" s="66">
        <v>2.77328377160302E-2</v>
      </c>
      <c r="Z994" s="67">
        <v>20.4572213838401</v>
      </c>
      <c r="AA994" s="66">
        <v>0.15286285829104601</v>
      </c>
      <c r="AB994" s="67">
        <v>35.511473980383002</v>
      </c>
      <c r="AC994" s="66">
        <v>0.211313033687475</v>
      </c>
      <c r="AD994" s="67">
        <v>45.417268629011197</v>
      </c>
      <c r="AE994" s="66">
        <v>0.20072126160259399</v>
      </c>
      <c r="AF994" s="68">
        <v>37.0198137719999</v>
      </c>
      <c r="AG994" s="66">
        <v>-3.6932156936927599E-2</v>
      </c>
      <c r="AH994" s="67">
        <v>-5.5347214295616096</v>
      </c>
      <c r="AI994" s="66">
        <v>5.8544433475617601E-2</v>
      </c>
      <c r="AJ994" s="67">
        <v>19.545185828523199</v>
      </c>
      <c r="AK994" s="66">
        <v>0.28567559637129297</v>
      </c>
      <c r="AL994" s="66">
        <v>4.6921002443923499E-2</v>
      </c>
      <c r="AM994" s="67">
        <v>25.1068657946307</v>
      </c>
      <c r="AN994" s="11"/>
      <c r="AO994" s="69">
        <v>3.6624291296902797E-2</v>
      </c>
      <c r="AP994" s="69">
        <v>-2.3654478853131902E-2</v>
      </c>
      <c r="AQ994" s="69">
        <v>0.140897566805506</v>
      </c>
      <c r="AR994" s="69">
        <v>-0.100486471909826</v>
      </c>
      <c r="AS994" s="70">
        <v>8</v>
      </c>
      <c r="AT994" s="70">
        <v>4</v>
      </c>
      <c r="AU994" s="70">
        <v>7</v>
      </c>
      <c r="AV994" s="71">
        <v>5</v>
      </c>
      <c r="AW994" s="11"/>
      <c r="AX994" s="72">
        <v>0.13575377435729</v>
      </c>
      <c r="AY994" s="73">
        <v>1.1210845139958101</v>
      </c>
      <c r="AZ994" s="73">
        <v>1.0196369978402799</v>
      </c>
      <c r="BA994" s="73">
        <v>1.7628142967987499</v>
      </c>
      <c r="BB994" s="64">
        <v>1.4049166481308901E-2</v>
      </c>
      <c r="BC994" s="74">
        <v>-11.7448022074386</v>
      </c>
      <c r="BD994" s="61">
        <v>43910</v>
      </c>
      <c r="BE994" s="61">
        <v>43990</v>
      </c>
      <c r="BF994" s="70"/>
      <c r="BG994" s="61"/>
      <c r="BH994" s="11"/>
    </row>
    <row r="995" spans="1:60" x14ac:dyDescent="0.3">
      <c r="A995" s="11"/>
      <c r="B995" s="56" t="s">
        <v>3230</v>
      </c>
      <c r="C995" s="56" t="s">
        <v>3102</v>
      </c>
      <c r="D995" s="56" t="s">
        <v>3096</v>
      </c>
      <c r="E995" s="57" t="s">
        <v>248</v>
      </c>
      <c r="F995" s="57" t="s">
        <v>236</v>
      </c>
      <c r="G995" s="58" t="s">
        <v>685</v>
      </c>
      <c r="H995" s="59" t="s">
        <v>710</v>
      </c>
      <c r="I995" s="60" t="s">
        <v>400</v>
      </c>
      <c r="J995" s="60" t="s">
        <v>3103</v>
      </c>
      <c r="K995" s="11"/>
      <c r="L995" s="61">
        <v>44021</v>
      </c>
      <c r="M995" s="62">
        <v>80183.756088018403</v>
      </c>
      <c r="N995" s="63">
        <v>80183.756088018403</v>
      </c>
      <c r="O995" s="63">
        <v>88391.696470975905</v>
      </c>
      <c r="P995" s="64">
        <f t="shared" si="15"/>
        <v>0.90714127332477834</v>
      </c>
      <c r="Q995" s="61">
        <v>43910</v>
      </c>
      <c r="R995" s="65">
        <v>1373204.3006269501</v>
      </c>
      <c r="S995" s="65">
        <v>1321590.6015957</v>
      </c>
      <c r="T995" s="11"/>
      <c r="U995" s="66">
        <v>-9.69531500413723E-3</v>
      </c>
      <c r="V995" s="67">
        <v>2.6926792535050499</v>
      </c>
      <c r="W995" s="66">
        <v>2.2124443508801099E-2</v>
      </c>
      <c r="X995" s="67">
        <v>4.4908228995191202</v>
      </c>
      <c r="Y995" s="66">
        <v>2.7732761573133799E-2</v>
      </c>
      <c r="Z995" s="67">
        <v>20.4572137695504</v>
      </c>
      <c r="AA995" s="66">
        <v>0.15286379506331299</v>
      </c>
      <c r="AB995" s="67">
        <v>35.5115676576388</v>
      </c>
      <c r="AC995" s="66">
        <v>0.21131256292574099</v>
      </c>
      <c r="AD995" s="67">
        <v>45.417221552808797</v>
      </c>
      <c r="AE995" s="66">
        <v>0.20070864390087101</v>
      </c>
      <c r="AF995" s="68">
        <v>37.018552001798497</v>
      </c>
      <c r="AG995" s="66">
        <v>-3.6932158056515597E-2</v>
      </c>
      <c r="AH995" s="67">
        <v>-5.5347215415167703</v>
      </c>
      <c r="AI995" s="66">
        <v>5.8544350262309301E-2</v>
      </c>
      <c r="AJ995" s="67">
        <v>19.545177507185102</v>
      </c>
      <c r="AK995" s="66">
        <v>0.29245254816312799</v>
      </c>
      <c r="AL995" s="66">
        <v>4.7088188164707397E-2</v>
      </c>
      <c r="AM995" s="67">
        <v>28.343283779948301</v>
      </c>
      <c r="AN995" s="11"/>
      <c r="AO995" s="69">
        <v>3.6624289245082799E-2</v>
      </c>
      <c r="AP995" s="69">
        <v>-2.36544804947698E-2</v>
      </c>
      <c r="AQ995" s="69">
        <v>0.14089642664665</v>
      </c>
      <c r="AR995" s="69">
        <v>-0.100485602004483</v>
      </c>
      <c r="AS995" s="70">
        <v>8</v>
      </c>
      <c r="AT995" s="70">
        <v>4</v>
      </c>
      <c r="AU995" s="70">
        <v>7</v>
      </c>
      <c r="AV995" s="71">
        <v>5</v>
      </c>
      <c r="AW995" s="11"/>
      <c r="AX995" s="72">
        <v>0.13575441378139699</v>
      </c>
      <c r="AY995" s="73">
        <v>1.12107004257086</v>
      </c>
      <c r="AZ995" s="73">
        <v>1.0196321385101299</v>
      </c>
      <c r="BA995" s="73">
        <v>1.76279597260327</v>
      </c>
      <c r="BB995" s="64">
        <v>1.4049233357018199E-2</v>
      </c>
      <c r="BC995" s="74">
        <v>-11.7448054867855</v>
      </c>
      <c r="BD995" s="61">
        <v>43910</v>
      </c>
      <c r="BE995" s="61">
        <v>43990</v>
      </c>
      <c r="BF995" s="70"/>
      <c r="BG995" s="61"/>
      <c r="BH995" s="11"/>
    </row>
    <row r="996" spans="1:60" x14ac:dyDescent="0.3">
      <c r="A996" s="11"/>
      <c r="B996" s="56" t="s">
        <v>3236</v>
      </c>
      <c r="C996" s="56" t="s">
        <v>3105</v>
      </c>
      <c r="D996" s="56" t="s">
        <v>3096</v>
      </c>
      <c r="E996" s="57" t="s">
        <v>56</v>
      </c>
      <c r="F996" s="57" t="s">
        <v>236</v>
      </c>
      <c r="G996" s="58" t="s">
        <v>685</v>
      </c>
      <c r="H996" s="59" t="s">
        <v>710</v>
      </c>
      <c r="I996" s="60" t="s">
        <v>400</v>
      </c>
      <c r="J996" s="60" t="s">
        <v>3106</v>
      </c>
      <c r="K996" s="11"/>
      <c r="L996" s="61">
        <v>44021</v>
      </c>
      <c r="M996" s="62">
        <v>80852.166324019403</v>
      </c>
      <c r="N996" s="63">
        <v>80852.166324019403</v>
      </c>
      <c r="O996" s="63">
        <v>89110.520059943199</v>
      </c>
      <c r="P996" s="64">
        <f t="shared" si="15"/>
        <v>0.90732459275999588</v>
      </c>
      <c r="Q996" s="61">
        <v>43910</v>
      </c>
      <c r="R996" s="65">
        <v>3758910.5225351602</v>
      </c>
      <c r="S996" s="65">
        <v>1612951.94755859</v>
      </c>
      <c r="T996" s="11"/>
      <c r="U996" s="66">
        <v>-9.6934212215273909E-3</v>
      </c>
      <c r="V996" s="67">
        <v>2.69286863176603</v>
      </c>
      <c r="W996" s="66">
        <v>2.21661185732955E-2</v>
      </c>
      <c r="X996" s="67">
        <v>4.4949904059685704</v>
      </c>
      <c r="Y996" s="66">
        <v>2.8354562029562699E-2</v>
      </c>
      <c r="Z996" s="67">
        <v>20.5193938151933</v>
      </c>
      <c r="AA996" s="66">
        <v>0.15572630836322801</v>
      </c>
      <c r="AB996" s="67">
        <v>35.797818987630301</v>
      </c>
      <c r="AC996" s="66">
        <v>0.21796431850467299</v>
      </c>
      <c r="AD996" s="67">
        <v>46.082397110701997</v>
      </c>
      <c r="AE996" s="66">
        <v>0.208748522340029</v>
      </c>
      <c r="AF996" s="68">
        <v>37.822539845714303</v>
      </c>
      <c r="AG996" s="66">
        <v>-3.6920287978318797E-2</v>
      </c>
      <c r="AH996" s="67">
        <v>-5.5335345337007302</v>
      </c>
      <c r="AI996" s="66">
        <v>5.9245582773655797E-2</v>
      </c>
      <c r="AJ996" s="67">
        <v>19.6153007583343</v>
      </c>
      <c r="AK996" s="66">
        <v>0.30944499496224998</v>
      </c>
      <c r="AL996" s="66">
        <v>4.7868882929833503E-2</v>
      </c>
      <c r="AM996" s="67">
        <v>23.502873851452001</v>
      </c>
      <c r="AN996" s="11"/>
      <c r="AO996" s="69">
        <v>3.6633923737099401E-2</v>
      </c>
      <c r="AP996" s="69">
        <v>-2.36396181389864E-2</v>
      </c>
      <c r="AQ996" s="69">
        <v>0.14112722286518001</v>
      </c>
      <c r="AR996" s="69">
        <v>-0.10031367692863601</v>
      </c>
      <c r="AS996" s="70">
        <v>8</v>
      </c>
      <c r="AT996" s="70">
        <v>4</v>
      </c>
      <c r="AU996" s="70">
        <v>7</v>
      </c>
      <c r="AV996" s="71">
        <v>5</v>
      </c>
      <c r="AW996" s="11"/>
      <c r="AX996" s="72">
        <v>0.13575221439285101</v>
      </c>
      <c r="AY996" s="73">
        <v>1.1415308301784499</v>
      </c>
      <c r="AZ996" s="73">
        <v>1.02870227525818</v>
      </c>
      <c r="BA996" s="73">
        <v>1.7962491424295901</v>
      </c>
      <c r="BB996" s="64">
        <v>1.4049087853673E-2</v>
      </c>
      <c r="BC996" s="74">
        <v>-11.7306517489924</v>
      </c>
      <c r="BD996" s="61">
        <v>43910</v>
      </c>
      <c r="BE996" s="61">
        <v>43990</v>
      </c>
      <c r="BF996" s="70"/>
      <c r="BG996" s="61"/>
      <c r="BH996" s="11"/>
    </row>
    <row r="997" spans="1:60" x14ac:dyDescent="0.3">
      <c r="A997" s="11"/>
      <c r="B997" s="56" t="s">
        <v>3239</v>
      </c>
      <c r="C997" s="56" t="s">
        <v>3108</v>
      </c>
      <c r="D997" s="56" t="s">
        <v>3109</v>
      </c>
      <c r="E997" s="57" t="s">
        <v>206</v>
      </c>
      <c r="F997" s="57" t="s">
        <v>26</v>
      </c>
      <c r="G997" s="58" t="s">
        <v>200</v>
      </c>
      <c r="H997" s="59" t="s">
        <v>603</v>
      </c>
      <c r="I997" s="60" t="s">
        <v>400</v>
      </c>
      <c r="J997" s="60" t="s">
        <v>3110</v>
      </c>
      <c r="K997" s="11"/>
      <c r="L997" s="61">
        <v>44021</v>
      </c>
      <c r="M997" s="62">
        <v>110003.40625202699</v>
      </c>
      <c r="N997" s="63">
        <v>110003.40625202699</v>
      </c>
      <c r="O997" s="63">
        <v>121427.98856198799</v>
      </c>
      <c r="P997" s="64">
        <f t="shared" si="15"/>
        <v>0.90591475288970269</v>
      </c>
      <c r="Q997" s="61">
        <v>43910</v>
      </c>
      <c r="R997" s="65">
        <v>0</v>
      </c>
      <c r="S997" s="65">
        <v>0</v>
      </c>
      <c r="T997" s="11"/>
      <c r="U997" s="66">
        <v>-9.6991988702939107E-3</v>
      </c>
      <c r="V997" s="67">
        <v>2.6922908668893801</v>
      </c>
      <c r="W997" s="66">
        <v>2.19951641829539E-2</v>
      </c>
      <c r="X997" s="67">
        <v>4.4778949669344001</v>
      </c>
      <c r="Y997" s="66">
        <v>2.52337545480259E-2</v>
      </c>
      <c r="Z997" s="67">
        <v>20.2073130670178</v>
      </c>
      <c r="AA997" s="66">
        <v>0.14631905866015599</v>
      </c>
      <c r="AB997" s="67">
        <v>34.857094017323099</v>
      </c>
      <c r="AC997" s="66">
        <v>0.225161334696168</v>
      </c>
      <c r="AD997" s="67">
        <v>46.802098729880498</v>
      </c>
      <c r="AE997" s="66"/>
      <c r="AF997" s="68"/>
      <c r="AG997" s="66">
        <v>-3.6968984271879897E-2</v>
      </c>
      <c r="AH997" s="67">
        <v>-5.5384041630532002</v>
      </c>
      <c r="AI997" s="66">
        <v>5.5813703633248203E-2</v>
      </c>
      <c r="AJ997" s="67">
        <v>19.272112844279</v>
      </c>
      <c r="AK997" s="66">
        <v>0.31614980972692103</v>
      </c>
      <c r="AL997" s="66">
        <v>0.123167513740627</v>
      </c>
      <c r="AM997" s="67">
        <v>57.855111615848699</v>
      </c>
      <c r="AN997" s="11"/>
      <c r="AO997" s="69">
        <v>3.6556978096996297E-2</v>
      </c>
      <c r="AP997" s="69">
        <v>-2.3708267339316101E-2</v>
      </c>
      <c r="AQ997" s="69">
        <v>0.140306192692224</v>
      </c>
      <c r="AR997" s="69">
        <v>-0.10097192876492</v>
      </c>
      <c r="AS997" s="70">
        <v>8</v>
      </c>
      <c r="AT997" s="70">
        <v>4</v>
      </c>
      <c r="AU997" s="70">
        <v>7</v>
      </c>
      <c r="AV997" s="71">
        <v>5</v>
      </c>
      <c r="AW997" s="11"/>
      <c r="AX997" s="72">
        <v>0.13675267527782101</v>
      </c>
      <c r="AY997" s="73">
        <v>1.12137458448706</v>
      </c>
      <c r="AZ997" s="73">
        <v>1.0502599100254899</v>
      </c>
      <c r="BA997" s="73">
        <v>1.7603434890024801</v>
      </c>
      <c r="BB997" s="64">
        <v>1.4152075579277199E-2</v>
      </c>
      <c r="BC997" s="74">
        <v>-11.852551767078699</v>
      </c>
      <c r="BD997" s="61">
        <v>43910</v>
      </c>
      <c r="BE997" s="61">
        <v>43990</v>
      </c>
      <c r="BF997" s="70"/>
      <c r="BG997" s="61"/>
      <c r="BH997" s="11"/>
    </row>
    <row r="998" spans="1:60" x14ac:dyDescent="0.3">
      <c r="A998" s="11"/>
      <c r="B998" s="56" t="s">
        <v>3242</v>
      </c>
      <c r="C998" s="56" t="s">
        <v>3112</v>
      </c>
      <c r="D998" s="56" t="s">
        <v>3109</v>
      </c>
      <c r="E998" s="57" t="s">
        <v>306</v>
      </c>
      <c r="F998" s="57" t="s">
        <v>26</v>
      </c>
      <c r="G998" s="58" t="s">
        <v>200</v>
      </c>
      <c r="H998" s="59" t="s">
        <v>603</v>
      </c>
      <c r="I998" s="60" t="s">
        <v>400</v>
      </c>
      <c r="J998" s="60" t="s">
        <v>1</v>
      </c>
      <c r="K998" s="11"/>
      <c r="L998" s="61">
        <v>44021</v>
      </c>
      <c r="M998" s="62">
        <v>126052.956480026</v>
      </c>
      <c r="N998" s="63">
        <v>126052.956480026</v>
      </c>
      <c r="O998" s="63">
        <v>133904.351471901</v>
      </c>
      <c r="P998" s="64">
        <f t="shared" si="15"/>
        <v>0.94136564715357618</v>
      </c>
      <c r="Q998" s="61">
        <v>43896</v>
      </c>
      <c r="R998" s="65">
        <v>24037428.7195937</v>
      </c>
      <c r="S998" s="65">
        <v>24963098.278499998</v>
      </c>
      <c r="T998" s="11"/>
      <c r="U998" s="66">
        <v>-8.0541634588371398E-3</v>
      </c>
      <c r="V998" s="67">
        <v>2.8567944080350598</v>
      </c>
      <c r="W998" s="66">
        <v>3.0183379549271201E-2</v>
      </c>
      <c r="X998" s="67">
        <v>5.2967165035661301</v>
      </c>
      <c r="Y998" s="66">
        <v>3.4549057878393803E-2</v>
      </c>
      <c r="Z998" s="67">
        <v>21.138843400054601</v>
      </c>
      <c r="AA998" s="66">
        <v>0.19172217510640599</v>
      </c>
      <c r="AB998" s="67">
        <v>39.397405661933597</v>
      </c>
      <c r="AC998" s="66">
        <v>0.35595200142415701</v>
      </c>
      <c r="AD998" s="67">
        <v>59.881165402650403</v>
      </c>
      <c r="AE998" s="66">
        <v>0.32540314454876401</v>
      </c>
      <c r="AF998" s="68">
        <v>49.4880020666169</v>
      </c>
      <c r="AG998" s="66">
        <v>-3.2484291660693998E-2</v>
      </c>
      <c r="AH998" s="67">
        <v>-5.0899349019382498</v>
      </c>
      <c r="AI998" s="66">
        <v>7.2785739273967906E-2</v>
      </c>
      <c r="AJ998" s="67">
        <v>20.969316408358299</v>
      </c>
      <c r="AK998" s="66">
        <v>1.23072571618482</v>
      </c>
      <c r="AL998" s="66">
        <v>5.1215624429460101E-2</v>
      </c>
      <c r="AM998" s="67">
        <v>-1.4500317095080399</v>
      </c>
      <c r="AN998" s="11"/>
      <c r="AO998" s="69">
        <v>3.5203437071686501E-2</v>
      </c>
      <c r="AP998" s="69">
        <v>-3.83710088717635E-2</v>
      </c>
      <c r="AQ998" s="69">
        <v>0.13402048994612401</v>
      </c>
      <c r="AR998" s="69">
        <v>-9.1773946669563899E-2</v>
      </c>
      <c r="AS998" s="70">
        <v>9</v>
      </c>
      <c r="AT998" s="70">
        <v>3</v>
      </c>
      <c r="AU998" s="70">
        <v>7</v>
      </c>
      <c r="AV998" s="71">
        <v>5</v>
      </c>
      <c r="AW998" s="11"/>
      <c r="AX998" s="72">
        <v>0.150266997493018</v>
      </c>
      <c r="AY998" s="73">
        <v>1.28971805109904</v>
      </c>
      <c r="AZ998" s="73">
        <v>1.27140224671712</v>
      </c>
      <c r="BA998" s="73">
        <v>1.953719813715</v>
      </c>
      <c r="BB998" s="64">
        <v>1.55192638706649E-2</v>
      </c>
      <c r="BC998" s="74">
        <v>-13.512929281205301</v>
      </c>
      <c r="BD998" s="61">
        <v>43896</v>
      </c>
      <c r="BE998" s="61">
        <v>43913</v>
      </c>
      <c r="BF998" s="70"/>
      <c r="BG998" s="61"/>
      <c r="BH998" s="11"/>
    </row>
    <row r="999" spans="1:60" x14ac:dyDescent="0.3">
      <c r="A999" s="11"/>
      <c r="B999" s="56" t="s">
        <v>3247</v>
      </c>
      <c r="C999" s="56" t="s">
        <v>3114</v>
      </c>
      <c r="D999" s="56" t="s">
        <v>3109</v>
      </c>
      <c r="E999" s="57" t="s">
        <v>309</v>
      </c>
      <c r="F999" s="57" t="s">
        <v>26</v>
      </c>
      <c r="G999" s="58" t="s">
        <v>200</v>
      </c>
      <c r="H999" s="59" t="s">
        <v>603</v>
      </c>
      <c r="I999" s="60" t="s">
        <v>400</v>
      </c>
      <c r="J999" s="60" t="s">
        <v>1</v>
      </c>
      <c r="K999" s="11"/>
      <c r="L999" s="61">
        <v>44021</v>
      </c>
      <c r="M999" s="62">
        <v>89842.763568043694</v>
      </c>
      <c r="N999" s="63">
        <v>89842.763568043694</v>
      </c>
      <c r="O999" s="63">
        <v>95283.216408014297</v>
      </c>
      <c r="P999" s="64">
        <f t="shared" si="15"/>
        <v>0.94290229648972046</v>
      </c>
      <c r="Q999" s="61">
        <v>43896</v>
      </c>
      <c r="R999" s="65">
        <v>13795679.5366094</v>
      </c>
      <c r="S999" s="65">
        <v>13694146.7469687</v>
      </c>
      <c r="T999" s="11"/>
      <c r="U999" s="66">
        <v>-8.0412701308887301E-3</v>
      </c>
      <c r="V999" s="67">
        <v>2.8580837408298998</v>
      </c>
      <c r="W999" s="66">
        <v>3.05877846203657E-2</v>
      </c>
      <c r="X999" s="67">
        <v>5.3371570106755799</v>
      </c>
      <c r="Y999" s="66">
        <v>3.7007870490924702E-2</v>
      </c>
      <c r="Z999" s="67">
        <v>21.3847246613295</v>
      </c>
      <c r="AA999" s="66">
        <v>0.197428798908659</v>
      </c>
      <c r="AB999" s="67">
        <v>39.968068042188001</v>
      </c>
      <c r="AC999" s="66"/>
      <c r="AD999" s="67"/>
      <c r="AE999" s="66"/>
      <c r="AF999" s="68"/>
      <c r="AG999" s="66">
        <v>-3.2371211548706903E-2</v>
      </c>
      <c r="AH999" s="67">
        <v>-5.0786268907395398</v>
      </c>
      <c r="AI999" s="66">
        <v>7.5460947005922194E-2</v>
      </c>
      <c r="AJ999" s="67">
        <v>21.2368371815537</v>
      </c>
      <c r="AK999" s="66">
        <v>0.303396948569571</v>
      </c>
      <c r="AL999" s="66">
        <v>0.17876414484460801</v>
      </c>
      <c r="AM999" s="67">
        <v>51.4310230969568</v>
      </c>
      <c r="AN999" s="11"/>
      <c r="AO999" s="69">
        <v>3.5216919877711902E-2</v>
      </c>
      <c r="AP999" s="69">
        <v>-3.8331977826601402E-2</v>
      </c>
      <c r="AQ999" s="69">
        <v>0.13446670197299701</v>
      </c>
      <c r="AR999" s="69">
        <v>-9.1405723975185496E-2</v>
      </c>
      <c r="AS999" s="70">
        <v>9</v>
      </c>
      <c r="AT999" s="70">
        <v>3</v>
      </c>
      <c r="AU999" s="70">
        <v>7</v>
      </c>
      <c r="AV999" s="71">
        <v>5</v>
      </c>
      <c r="AW999" s="11"/>
      <c r="AX999" s="72">
        <v>0.15023933661053901</v>
      </c>
      <c r="AY999" s="73">
        <v>1.3258588696753599</v>
      </c>
      <c r="AZ999" s="73">
        <v>1.2905312489074301</v>
      </c>
      <c r="BA999" s="73">
        <v>2.01126447886418</v>
      </c>
      <c r="BB999" s="64">
        <v>1.5516716018064499E-2</v>
      </c>
      <c r="BC999" s="74">
        <v>-13.4935737107589</v>
      </c>
      <c r="BD999" s="61">
        <v>43896</v>
      </c>
      <c r="BE999" s="61">
        <v>43913</v>
      </c>
      <c r="BF999" s="70"/>
      <c r="BG999" s="61"/>
      <c r="BH999" s="11"/>
    </row>
    <row r="1000" spans="1:60" x14ac:dyDescent="0.3">
      <c r="A1000" s="11"/>
      <c r="B1000" s="56" t="s">
        <v>3249</v>
      </c>
      <c r="C1000" s="56" t="s">
        <v>3116</v>
      </c>
      <c r="D1000" s="56" t="s">
        <v>3109</v>
      </c>
      <c r="E1000" s="57" t="s">
        <v>131</v>
      </c>
      <c r="F1000" s="57" t="s">
        <v>26</v>
      </c>
      <c r="G1000" s="58" t="s">
        <v>200</v>
      </c>
      <c r="H1000" s="59" t="s">
        <v>603</v>
      </c>
      <c r="I1000" s="60" t="s">
        <v>400</v>
      </c>
      <c r="J1000" s="60" t="s">
        <v>3117</v>
      </c>
      <c r="K1000" s="11"/>
      <c r="L1000" s="61">
        <v>44021</v>
      </c>
      <c r="M1000" s="62">
        <v>110275.50314998601</v>
      </c>
      <c r="N1000" s="63">
        <v>110275.50314998601</v>
      </c>
      <c r="O1000" s="63">
        <v>121728.34452498</v>
      </c>
      <c r="P1000" s="64">
        <f t="shared" si="15"/>
        <v>0.90591475288942469</v>
      </c>
      <c r="Q1000" s="61">
        <v>43910</v>
      </c>
      <c r="R1000" s="65">
        <v>0</v>
      </c>
      <c r="S1000" s="65">
        <v>0</v>
      </c>
      <c r="T1000" s="11"/>
      <c r="U1000" s="66">
        <v>-9.6991988712034106E-3</v>
      </c>
      <c r="V1000" s="67">
        <v>2.6922908667984302</v>
      </c>
      <c r="W1000" s="66">
        <v>2.19951641829539E-2</v>
      </c>
      <c r="X1000" s="67">
        <v>4.4778949669344001</v>
      </c>
      <c r="Y1000" s="66">
        <v>2.52337545480259E-2</v>
      </c>
      <c r="Z1000" s="67">
        <v>20.2073130670178</v>
      </c>
      <c r="AA1000" s="66">
        <v>0.146319058658264</v>
      </c>
      <c r="AB1000" s="67">
        <v>34.857094017148498</v>
      </c>
      <c r="AC1000" s="66">
        <v>0.196020263794635</v>
      </c>
      <c r="AD1000" s="67">
        <v>43.887991639727304</v>
      </c>
      <c r="AE1000" s="66">
        <v>0.20131418315955699</v>
      </c>
      <c r="AF1000" s="68">
        <v>37.079105927667101</v>
      </c>
      <c r="AG1000" s="66">
        <v>-3.6968984270970402E-2</v>
      </c>
      <c r="AH1000" s="67">
        <v>-5.5384041629658904</v>
      </c>
      <c r="AI1000" s="66">
        <v>5.5813703635067199E-2</v>
      </c>
      <c r="AJ1000" s="67">
        <v>19.272112844482798</v>
      </c>
      <c r="AK1000" s="66">
        <v>0.20489414953422999</v>
      </c>
      <c r="AL1000" s="66">
        <v>6.13396769440442E-2</v>
      </c>
      <c r="AM1000" s="67">
        <v>35.55232799449</v>
      </c>
      <c r="AN1000" s="11"/>
      <c r="AO1000" s="69">
        <v>3.6556978096996297E-2</v>
      </c>
      <c r="AP1000" s="69">
        <v>-2.37082673384066E-2</v>
      </c>
      <c r="AQ1000" s="69">
        <v>0.140306192692224</v>
      </c>
      <c r="AR1000" s="69">
        <v>-0.100971928765794</v>
      </c>
      <c r="AS1000" s="70">
        <v>8</v>
      </c>
      <c r="AT1000" s="70">
        <v>4</v>
      </c>
      <c r="AU1000" s="70">
        <v>7</v>
      </c>
      <c r="AV1000" s="71">
        <v>5</v>
      </c>
      <c r="AW1000" s="11"/>
      <c r="AX1000" s="72">
        <v>0.13675267527840301</v>
      </c>
      <c r="AY1000" s="73">
        <v>1.1213745844779599</v>
      </c>
      <c r="AZ1000" s="73">
        <v>1.0502599100218499</v>
      </c>
      <c r="BA1000" s="73">
        <v>1.7603434889915699</v>
      </c>
      <c r="BB1000" s="64">
        <v>1.4152075579331701E-2</v>
      </c>
      <c r="BC1000" s="74">
        <v>-11.852551767078699</v>
      </c>
      <c r="BD1000" s="61">
        <v>43910</v>
      </c>
      <c r="BE1000" s="61">
        <v>43990</v>
      </c>
      <c r="BF1000" s="70"/>
      <c r="BG1000" s="61"/>
      <c r="BH1000" s="11"/>
    </row>
    <row r="1001" spans="1:60" x14ac:dyDescent="0.3">
      <c r="A1001" s="11"/>
      <c r="B1001" s="56" t="s">
        <v>3252</v>
      </c>
      <c r="C1001" s="56" t="s">
        <v>3119</v>
      </c>
      <c r="D1001" s="56" t="s">
        <v>3120</v>
      </c>
      <c r="E1001" s="57" t="s">
        <v>1170</v>
      </c>
      <c r="F1001" s="57" t="s">
        <v>315</v>
      </c>
      <c r="G1001" s="58" t="s">
        <v>111</v>
      </c>
      <c r="H1001" s="59" t="s">
        <v>186</v>
      </c>
      <c r="I1001" s="60" t="s">
        <v>29</v>
      </c>
      <c r="J1001" s="60" t="s">
        <v>3121</v>
      </c>
      <c r="K1001" s="11"/>
      <c r="L1001" s="61">
        <v>44021</v>
      </c>
      <c r="M1001" s="62">
        <v>1133.44419999979</v>
      </c>
      <c r="N1001" s="63">
        <v>1133.44419999979</v>
      </c>
      <c r="O1001" s="63">
        <v>1217.9080999996499</v>
      </c>
      <c r="P1001" s="64">
        <f t="shared" si="15"/>
        <v>0.93064837979164095</v>
      </c>
      <c r="Q1001" s="61">
        <v>43873</v>
      </c>
      <c r="R1001" s="65">
        <v>329065.32900000003</v>
      </c>
      <c r="S1001" s="65">
        <v>389409.89845019497</v>
      </c>
      <c r="T1001" s="11"/>
      <c r="U1001" s="66">
        <v>-3.5896275039704099E-3</v>
      </c>
      <c r="V1001" s="67">
        <v>3.30324800352173</v>
      </c>
      <c r="W1001" s="66">
        <v>-1.5689396623201899E-3</v>
      </c>
      <c r="X1001" s="67">
        <v>2.1214845824033501</v>
      </c>
      <c r="Y1001" s="66">
        <v>-5.8824809154466501E-2</v>
      </c>
      <c r="Z1001" s="67">
        <v>11.801456696775899</v>
      </c>
      <c r="AA1001" s="66">
        <v>-3.4735725138489201E-2</v>
      </c>
      <c r="AB1001" s="67">
        <v>16.751615637447699</v>
      </c>
      <c r="AC1001" s="66">
        <v>-5.6829035418559201E-2</v>
      </c>
      <c r="AD1001" s="67">
        <v>18.603061718371499</v>
      </c>
      <c r="AE1001" s="66">
        <v>1.7925440362887499E-2</v>
      </c>
      <c r="AF1001" s="68">
        <v>18.740231648000201</v>
      </c>
      <c r="AG1001" s="66">
        <v>1.1041545372790999E-2</v>
      </c>
      <c r="AH1001" s="67">
        <v>-0.73735119858611098</v>
      </c>
      <c r="AI1001" s="66">
        <v>-4.9450146720118902E-2</v>
      </c>
      <c r="AJ1001" s="67">
        <v>8.74572780895687</v>
      </c>
      <c r="AK1001" s="66">
        <v>8.5154810914973497E-2</v>
      </c>
      <c r="AL1001" s="66">
        <v>8.3285344626347103E-3</v>
      </c>
      <c r="AM1001" s="67">
        <v>27.344614945672198</v>
      </c>
      <c r="AN1001" s="11"/>
      <c r="AO1001" s="69">
        <v>5.40277324034832E-2</v>
      </c>
      <c r="AP1001" s="69">
        <v>-7.4706490830067196E-2</v>
      </c>
      <c r="AQ1001" s="69">
        <v>5.6425166949338697E-2</v>
      </c>
      <c r="AR1001" s="69">
        <v>-9.7101075542013901E-2</v>
      </c>
      <c r="AS1001" s="70">
        <v>8</v>
      </c>
      <c r="AT1001" s="70">
        <v>4</v>
      </c>
      <c r="AU1001" s="70">
        <v>7</v>
      </c>
      <c r="AV1001" s="71">
        <v>5</v>
      </c>
      <c r="AW1001" s="11"/>
      <c r="AX1001" s="72">
        <v>0.20057744061312399</v>
      </c>
      <c r="AY1001" s="73">
        <v>-0.21132140126405799</v>
      </c>
      <c r="AZ1001" s="73">
        <v>0.58444934206545396</v>
      </c>
      <c r="BA1001" s="73">
        <v>-0.27776957624837501</v>
      </c>
      <c r="BB1001" s="64">
        <v>2.05361938497663E-2</v>
      </c>
      <c r="BC1001" s="74">
        <v>-23.169794174085801</v>
      </c>
      <c r="BD1001" s="61">
        <v>43873</v>
      </c>
      <c r="BE1001" s="61">
        <v>43913</v>
      </c>
      <c r="BF1001" s="70"/>
      <c r="BG1001" s="61"/>
      <c r="BH1001" s="11"/>
    </row>
    <row r="1002" spans="1:60" x14ac:dyDescent="0.3">
      <c r="A1002" s="11"/>
      <c r="B1002" s="56" t="s">
        <v>3256</v>
      </c>
      <c r="C1002" s="56" t="s">
        <v>3123</v>
      </c>
      <c r="D1002" s="56" t="s">
        <v>3120</v>
      </c>
      <c r="E1002" s="57" t="s">
        <v>73</v>
      </c>
      <c r="F1002" s="57" t="s">
        <v>315</v>
      </c>
      <c r="G1002" s="58" t="s">
        <v>111</v>
      </c>
      <c r="H1002" s="59" t="s">
        <v>186</v>
      </c>
      <c r="I1002" s="60" t="s">
        <v>29</v>
      </c>
      <c r="J1002" s="60" t="s">
        <v>3124</v>
      </c>
      <c r="K1002" s="11"/>
      <c r="L1002" s="61">
        <v>44021</v>
      </c>
      <c r="M1002" s="62">
        <v>1218.4129000008099</v>
      </c>
      <c r="N1002" s="63">
        <v>1218.4129000008099</v>
      </c>
      <c r="O1002" s="63">
        <v>1305.29670000076</v>
      </c>
      <c r="P1002" s="64">
        <f t="shared" si="15"/>
        <v>0.93343750888215726</v>
      </c>
      <c r="Q1002" s="61">
        <v>43873</v>
      </c>
      <c r="R1002" s="65">
        <v>740596.86600000004</v>
      </c>
      <c r="S1002" s="65">
        <v>792799.33055761701</v>
      </c>
      <c r="T1002" s="11"/>
      <c r="U1002" s="66">
        <v>-3.5694962016350499E-3</v>
      </c>
      <c r="V1002" s="67">
        <v>3.3052611337552702</v>
      </c>
      <c r="W1002" s="66">
        <v>-9.6311252764280696E-4</v>
      </c>
      <c r="X1002" s="67">
        <v>2.1820672958710898</v>
      </c>
      <c r="Y1002" s="66">
        <v>-5.5354961888078799E-2</v>
      </c>
      <c r="Z1002" s="67">
        <v>12.148441423414599</v>
      </c>
      <c r="AA1002" s="66">
        <v>-2.7556633411222699E-2</v>
      </c>
      <c r="AB1002" s="67">
        <v>17.469524810178001</v>
      </c>
      <c r="AC1002" s="66">
        <v>-4.2756451975074002E-2</v>
      </c>
      <c r="AD1002" s="67">
        <v>20.010320062720002</v>
      </c>
      <c r="AE1002" s="66">
        <v>4.0829398301866597E-2</v>
      </c>
      <c r="AF1002" s="68">
        <v>21.030627441912699</v>
      </c>
      <c r="AG1002" s="66">
        <v>1.1225446360185701E-2</v>
      </c>
      <c r="AH1002" s="67">
        <v>-0.71896109984663803</v>
      </c>
      <c r="AI1002" s="66">
        <v>-4.5772068656369798E-2</v>
      </c>
      <c r="AJ1002" s="67">
        <v>9.1135356153245102</v>
      </c>
      <c r="AK1002" s="66">
        <v>0.164329781644628</v>
      </c>
      <c r="AL1002" s="66">
        <v>1.55611124355346E-2</v>
      </c>
      <c r="AM1002" s="67">
        <v>35.262112018652303</v>
      </c>
      <c r="AN1002" s="11"/>
      <c r="AO1002" s="69">
        <v>5.4048945792601402E-2</v>
      </c>
      <c r="AP1002" s="69">
        <v>-7.4650371272582602E-2</v>
      </c>
      <c r="AQ1002" s="69">
        <v>5.7066252809818301E-2</v>
      </c>
      <c r="AR1002" s="69">
        <v>-9.6535078904707902E-2</v>
      </c>
      <c r="AS1002" s="70">
        <v>8</v>
      </c>
      <c r="AT1002" s="70">
        <v>4</v>
      </c>
      <c r="AU1002" s="70">
        <v>7</v>
      </c>
      <c r="AV1002" s="71">
        <v>5</v>
      </c>
      <c r="AW1002" s="11"/>
      <c r="AX1002" s="72">
        <v>0.200562866090331</v>
      </c>
      <c r="AY1002" s="73">
        <v>-0.177770970300799</v>
      </c>
      <c r="AZ1002" s="73">
        <v>0.61398030494910905</v>
      </c>
      <c r="BA1002" s="73">
        <v>-0.23393039538336799</v>
      </c>
      <c r="BB1002" s="64">
        <v>2.05354280588654E-2</v>
      </c>
      <c r="BC1002" s="74">
        <v>-23.107627560850201</v>
      </c>
      <c r="BD1002" s="61">
        <v>43873</v>
      </c>
      <c r="BE1002" s="61">
        <v>43913</v>
      </c>
      <c r="BF1002" s="70"/>
      <c r="BG1002" s="61"/>
      <c r="BH1002" s="11"/>
    </row>
    <row r="1003" spans="1:60" x14ac:dyDescent="0.3">
      <c r="A1003" s="11"/>
      <c r="B1003" s="56" t="s">
        <v>3276</v>
      </c>
      <c r="C1003" s="56" t="s">
        <v>3126</v>
      </c>
      <c r="D1003" s="56" t="s">
        <v>3120</v>
      </c>
      <c r="E1003" s="57" t="s">
        <v>1154</v>
      </c>
      <c r="F1003" s="57" t="s">
        <v>315</v>
      </c>
      <c r="G1003" s="58" t="s">
        <v>111</v>
      </c>
      <c r="H1003" s="59" t="s">
        <v>186</v>
      </c>
      <c r="I1003" s="60" t="s">
        <v>29</v>
      </c>
      <c r="J1003" s="60" t="s">
        <v>3127</v>
      </c>
      <c r="K1003" s="11"/>
      <c r="L1003" s="61">
        <v>44021</v>
      </c>
      <c r="M1003" s="62">
        <v>1000</v>
      </c>
      <c r="N1003" s="63">
        <v>1000</v>
      </c>
      <c r="O1003" s="63">
        <v>1000</v>
      </c>
      <c r="P1003" s="64">
        <f t="shared" si="15"/>
        <v>1</v>
      </c>
      <c r="Q1003" s="61">
        <v>44021</v>
      </c>
      <c r="R1003" s="65">
        <v>0</v>
      </c>
      <c r="S1003" s="65">
        <v>0</v>
      </c>
      <c r="T1003" s="11"/>
      <c r="U1003" s="66">
        <v>0</v>
      </c>
      <c r="V1003" s="67">
        <v>3.66221075391877</v>
      </c>
      <c r="W1003" s="66">
        <v>0</v>
      </c>
      <c r="X1003" s="67">
        <v>2.27837854863537</v>
      </c>
      <c r="Y1003" s="66">
        <v>0</v>
      </c>
      <c r="Z1003" s="67">
        <v>17.6839376122225</v>
      </c>
      <c r="AA1003" s="66">
        <v>0</v>
      </c>
      <c r="AB1003" s="67">
        <v>20.225188151293001</v>
      </c>
      <c r="AC1003" s="66">
        <v>0</v>
      </c>
      <c r="AD1003" s="67">
        <v>24.2859652602347</v>
      </c>
      <c r="AE1003" s="66">
        <v>0</v>
      </c>
      <c r="AF1003" s="68">
        <v>16.947687611711402</v>
      </c>
      <c r="AG1003" s="66">
        <v>0</v>
      </c>
      <c r="AH1003" s="67">
        <v>-1.84150573586521</v>
      </c>
      <c r="AI1003" s="66">
        <v>0</v>
      </c>
      <c r="AJ1003" s="67">
        <v>13.6907424809615</v>
      </c>
      <c r="AK1003" s="66">
        <v>0</v>
      </c>
      <c r="AL1003" s="66">
        <v>0</v>
      </c>
      <c r="AM1003" s="67">
        <v>18.8291338541603</v>
      </c>
      <c r="AN1003" s="11"/>
      <c r="AO1003" s="69">
        <v>0</v>
      </c>
      <c r="AP1003" s="69">
        <v>0</v>
      </c>
      <c r="AQ1003" s="69">
        <v>0</v>
      </c>
      <c r="AR1003" s="69">
        <v>0</v>
      </c>
      <c r="AS1003" s="70">
        <v>0</v>
      </c>
      <c r="AT1003" s="70">
        <v>0</v>
      </c>
      <c r="AU1003" s="70">
        <v>7</v>
      </c>
      <c r="AV1003" s="71">
        <v>5</v>
      </c>
      <c r="AW1003" s="11"/>
      <c r="AX1003" s="72">
        <v>0</v>
      </c>
      <c r="AY1003" s="73">
        <v>-115.357016523136</v>
      </c>
      <c r="AZ1003" s="73">
        <v>0.52607977638217596</v>
      </c>
      <c r="BA1003" s="73">
        <v>-15.9646500268718</v>
      </c>
      <c r="BB1003" s="64">
        <v>0</v>
      </c>
      <c r="BC1003" s="74">
        <v>0</v>
      </c>
      <c r="BD1003" s="61">
        <v>43656</v>
      </c>
      <c r="BE1003" s="61"/>
      <c r="BF1003" s="70"/>
      <c r="BG1003" s="61"/>
      <c r="BH1003" s="11"/>
    </row>
    <row r="1004" spans="1:60" x14ac:dyDescent="0.3">
      <c r="A1004" s="11"/>
      <c r="B1004" s="56" t="s">
        <v>3280</v>
      </c>
      <c r="C1004" s="56" t="s">
        <v>3129</v>
      </c>
      <c r="D1004" s="56" t="s">
        <v>3120</v>
      </c>
      <c r="E1004" s="57" t="s">
        <v>326</v>
      </c>
      <c r="F1004" s="57" t="s">
        <v>315</v>
      </c>
      <c r="G1004" s="58" t="s">
        <v>111</v>
      </c>
      <c r="H1004" s="59" t="s">
        <v>186</v>
      </c>
      <c r="I1004" s="60" t="s">
        <v>29</v>
      </c>
      <c r="J1004" s="60" t="s">
        <v>3130</v>
      </c>
      <c r="K1004" s="11"/>
      <c r="L1004" s="61">
        <v>44021</v>
      </c>
      <c r="M1004" s="62">
        <v>957.26800000015601</v>
      </c>
      <c r="N1004" s="63">
        <v>957.26800000015601</v>
      </c>
      <c r="O1004" s="63">
        <v>957.26800000015601</v>
      </c>
      <c r="P1004" s="64">
        <f t="shared" si="15"/>
        <v>1</v>
      </c>
      <c r="Q1004" s="61">
        <v>44021</v>
      </c>
      <c r="R1004" s="65">
        <v>0</v>
      </c>
      <c r="S1004" s="65">
        <v>0</v>
      </c>
      <c r="T1004" s="11"/>
      <c r="U1004" s="66">
        <v>0</v>
      </c>
      <c r="V1004" s="67">
        <v>3.66221075391877</v>
      </c>
      <c r="W1004" s="66">
        <v>0</v>
      </c>
      <c r="X1004" s="67">
        <v>2.27837854863537</v>
      </c>
      <c r="Y1004" s="66">
        <v>0</v>
      </c>
      <c r="Z1004" s="67">
        <v>17.6839376122225</v>
      </c>
      <c r="AA1004" s="66">
        <v>0</v>
      </c>
      <c r="AB1004" s="67">
        <v>20.225188151293001</v>
      </c>
      <c r="AC1004" s="66">
        <v>0</v>
      </c>
      <c r="AD1004" s="67">
        <v>24.2859652602347</v>
      </c>
      <c r="AE1004" s="66">
        <v>0</v>
      </c>
      <c r="AF1004" s="68">
        <v>16.947687611711402</v>
      </c>
      <c r="AG1004" s="66">
        <v>0</v>
      </c>
      <c r="AH1004" s="67">
        <v>-1.84150573586521</v>
      </c>
      <c r="AI1004" s="66">
        <v>0</v>
      </c>
      <c r="AJ1004" s="67">
        <v>13.6907424809615</v>
      </c>
      <c r="AK1004" s="66">
        <v>-4.27319999998872E-2</v>
      </c>
      <c r="AL1004" s="66">
        <v>-4.9517567158545699E-3</v>
      </c>
      <c r="AM1004" s="67">
        <v>-3.8529733501491102E-2</v>
      </c>
      <c r="AN1004" s="11"/>
      <c r="AO1004" s="69">
        <v>0</v>
      </c>
      <c r="AP1004" s="69">
        <v>0</v>
      </c>
      <c r="AQ1004" s="69">
        <v>0</v>
      </c>
      <c r="AR1004" s="69">
        <v>0</v>
      </c>
      <c r="AS1004" s="70">
        <v>0</v>
      </c>
      <c r="AT1004" s="70">
        <v>0</v>
      </c>
      <c r="AU1004" s="70">
        <v>7</v>
      </c>
      <c r="AV1004" s="71">
        <v>5</v>
      </c>
      <c r="AW1004" s="11"/>
      <c r="AX1004" s="72">
        <v>0</v>
      </c>
      <c r="AY1004" s="73">
        <v>-115.357016523136</v>
      </c>
      <c r="AZ1004" s="73">
        <v>0.52607977638217596</v>
      </c>
      <c r="BA1004" s="73">
        <v>-15.9646500268718</v>
      </c>
      <c r="BB1004" s="64">
        <v>0</v>
      </c>
      <c r="BC1004" s="74">
        <v>0</v>
      </c>
      <c r="BD1004" s="61">
        <v>43656</v>
      </c>
      <c r="BE1004" s="61"/>
      <c r="BF1004" s="70"/>
      <c r="BG1004" s="61"/>
      <c r="BH1004" s="11"/>
    </row>
    <row r="1005" spans="1:60" x14ac:dyDescent="0.3">
      <c r="A1005" s="11"/>
      <c r="B1005" s="56" t="s">
        <v>3283</v>
      </c>
      <c r="C1005" s="56" t="s">
        <v>3132</v>
      </c>
      <c r="D1005" s="56" t="s">
        <v>3120</v>
      </c>
      <c r="E1005" s="57" t="s">
        <v>330</v>
      </c>
      <c r="F1005" s="57" t="s">
        <v>315</v>
      </c>
      <c r="G1005" s="58" t="s">
        <v>111</v>
      </c>
      <c r="H1005" s="59" t="s">
        <v>186</v>
      </c>
      <c r="I1005" s="60" t="s">
        <v>29</v>
      </c>
      <c r="J1005" s="60" t="s">
        <v>3133</v>
      </c>
      <c r="K1005" s="11"/>
      <c r="L1005" s="61">
        <v>44021</v>
      </c>
      <c r="M1005" s="62">
        <v>998.66830000001903</v>
      </c>
      <c r="N1005" s="63">
        <v>998.66830000001903</v>
      </c>
      <c r="O1005" s="63">
        <v>1076.3917999994001</v>
      </c>
      <c r="P1005" s="64">
        <f t="shared" si="15"/>
        <v>0.92779255657705273</v>
      </c>
      <c r="Q1005" s="61">
        <v>43873</v>
      </c>
      <c r="R1005" s="65">
        <v>1736618.622</v>
      </c>
      <c r="S1005" s="65">
        <v>1959538.1985800799</v>
      </c>
      <c r="T1005" s="11"/>
      <c r="U1005" s="66">
        <v>-3.6102440935792401E-3</v>
      </c>
      <c r="V1005" s="67">
        <v>3.30118634456085</v>
      </c>
      <c r="W1005" s="66">
        <v>-2.1907140144321602E-3</v>
      </c>
      <c r="X1005" s="67">
        <v>2.0593071471921598</v>
      </c>
      <c r="Y1005" s="66">
        <v>-6.2375200027454399E-2</v>
      </c>
      <c r="Z1005" s="67">
        <v>11.4464176094771</v>
      </c>
      <c r="AA1005" s="66">
        <v>-4.2053985093880301E-2</v>
      </c>
      <c r="AB1005" s="67">
        <v>16.019789641897699</v>
      </c>
      <c r="AC1005" s="66">
        <v>-7.1066980456671494E-2</v>
      </c>
      <c r="AD1005" s="67">
        <v>17.179267214582101</v>
      </c>
      <c r="AE1005" s="66">
        <v>-5.0734198830468804E-3</v>
      </c>
      <c r="AF1005" s="68">
        <v>16.440345623414</v>
      </c>
      <c r="AG1005" s="66">
        <v>1.0852611958398499E-2</v>
      </c>
      <c r="AH1005" s="67">
        <v>-0.75624454002536401</v>
      </c>
      <c r="AI1005" s="66">
        <v>-5.3212888052294099E-2</v>
      </c>
      <c r="AJ1005" s="67">
        <v>8.3694536757393507</v>
      </c>
      <c r="AK1005" s="66">
        <v>-3.92339217851259E-2</v>
      </c>
      <c r="AL1005" s="66">
        <v>-4.0538339499107696E-3</v>
      </c>
      <c r="AM1005" s="67">
        <v>14.905741675654999</v>
      </c>
      <c r="AN1005" s="11"/>
      <c r="AO1005" s="69">
        <v>5.4005809459340498E-2</v>
      </c>
      <c r="AP1005" s="69">
        <v>-7.4764049804798602E-2</v>
      </c>
      <c r="AQ1005" s="69">
        <v>5.5767235966413899E-2</v>
      </c>
      <c r="AR1005" s="69">
        <v>-9.7682171552151004E-2</v>
      </c>
      <c r="AS1005" s="70">
        <v>8</v>
      </c>
      <c r="AT1005" s="70">
        <v>4</v>
      </c>
      <c r="AU1005" s="70">
        <v>7</v>
      </c>
      <c r="AV1005" s="71">
        <v>5</v>
      </c>
      <c r="AW1005" s="11"/>
      <c r="AX1005" s="72">
        <v>0.20059282099246001</v>
      </c>
      <c r="AY1005" s="73">
        <v>-0.245524267037354</v>
      </c>
      <c r="AZ1005" s="73">
        <v>0.55433575653205502</v>
      </c>
      <c r="BA1005" s="73">
        <v>-0.32235745369416702</v>
      </c>
      <c r="BB1005" s="64">
        <v>2.0537022963399099E-2</v>
      </c>
      <c r="BC1005" s="74">
        <v>-23.233584648201902</v>
      </c>
      <c r="BD1005" s="61">
        <v>43873</v>
      </c>
      <c r="BE1005" s="61">
        <v>43913</v>
      </c>
      <c r="BF1005" s="70"/>
      <c r="BG1005" s="61"/>
      <c r="BH1005" s="11"/>
    </row>
    <row r="1006" spans="1:60" x14ac:dyDescent="0.3">
      <c r="A1006" s="11"/>
      <c r="B1006" s="56" t="s">
        <v>3286</v>
      </c>
      <c r="C1006" s="56" t="s">
        <v>3135</v>
      </c>
      <c r="D1006" s="56" t="s">
        <v>3120</v>
      </c>
      <c r="E1006" s="57" t="s">
        <v>334</v>
      </c>
      <c r="F1006" s="57" t="s">
        <v>315</v>
      </c>
      <c r="G1006" s="58" t="s">
        <v>111</v>
      </c>
      <c r="H1006" s="59" t="s">
        <v>186</v>
      </c>
      <c r="I1006" s="60" t="s">
        <v>29</v>
      </c>
      <c r="J1006" s="60" t="s">
        <v>3136</v>
      </c>
      <c r="K1006" s="11"/>
      <c r="L1006" s="61">
        <v>44021</v>
      </c>
      <c r="M1006" s="62">
        <v>1112.90000000037</v>
      </c>
      <c r="N1006" s="63">
        <v>1112.90000000037</v>
      </c>
      <c r="O1006" s="63">
        <v>1112.90000000037</v>
      </c>
      <c r="P1006" s="64">
        <f t="shared" si="15"/>
        <v>1</v>
      </c>
      <c r="Q1006" s="61">
        <v>44021</v>
      </c>
      <c r="R1006" s="65">
        <v>0</v>
      </c>
      <c r="S1006" s="65">
        <v>0</v>
      </c>
      <c r="T1006" s="11"/>
      <c r="U1006" s="66">
        <v>0</v>
      </c>
      <c r="V1006" s="67">
        <v>3.66221075391877</v>
      </c>
      <c r="W1006" s="66">
        <v>0</v>
      </c>
      <c r="X1006" s="67">
        <v>2.27837854863537</v>
      </c>
      <c r="Y1006" s="66">
        <v>0</v>
      </c>
      <c r="Z1006" s="67">
        <v>17.6839376122225</v>
      </c>
      <c r="AA1006" s="66">
        <v>0</v>
      </c>
      <c r="AB1006" s="67">
        <v>20.225188151293001</v>
      </c>
      <c r="AC1006" s="66">
        <v>0</v>
      </c>
      <c r="AD1006" s="67">
        <v>24.2859652602347</v>
      </c>
      <c r="AE1006" s="66">
        <v>0</v>
      </c>
      <c r="AF1006" s="68">
        <v>16.947687611711402</v>
      </c>
      <c r="AG1006" s="66">
        <v>0</v>
      </c>
      <c r="AH1006" s="67">
        <v>-1.84150573586521</v>
      </c>
      <c r="AI1006" s="66">
        <v>0</v>
      </c>
      <c r="AJ1006" s="67">
        <v>13.6907424809615</v>
      </c>
      <c r="AK1006" s="66">
        <v>0.11290000000008101</v>
      </c>
      <c r="AL1006" s="66">
        <v>1.2233102759637401E-2</v>
      </c>
      <c r="AM1006" s="67">
        <v>15.524670266502699</v>
      </c>
      <c r="AN1006" s="11"/>
      <c r="AO1006" s="69">
        <v>0</v>
      </c>
      <c r="AP1006" s="69">
        <v>0</v>
      </c>
      <c r="AQ1006" s="69">
        <v>0</v>
      </c>
      <c r="AR1006" s="69">
        <v>0</v>
      </c>
      <c r="AS1006" s="70">
        <v>0</v>
      </c>
      <c r="AT1006" s="70">
        <v>0</v>
      </c>
      <c r="AU1006" s="70">
        <v>7</v>
      </c>
      <c r="AV1006" s="71">
        <v>5</v>
      </c>
      <c r="AW1006" s="11"/>
      <c r="AX1006" s="72">
        <v>0</v>
      </c>
      <c r="AY1006" s="73">
        <v>-115.357016523136</v>
      </c>
      <c r="AZ1006" s="73">
        <v>0.52607977638217596</v>
      </c>
      <c r="BA1006" s="73">
        <v>-15.9646500268718</v>
      </c>
      <c r="BB1006" s="64">
        <v>0</v>
      </c>
      <c r="BC1006" s="74">
        <v>0</v>
      </c>
      <c r="BD1006" s="61">
        <v>43656</v>
      </c>
      <c r="BE1006" s="61"/>
      <c r="BF1006" s="70"/>
      <c r="BG1006" s="61"/>
      <c r="BH1006" s="11"/>
    </row>
    <row r="1007" spans="1:60" x14ac:dyDescent="0.3">
      <c r="A1007" s="11"/>
      <c r="B1007" s="56" t="s">
        <v>3289</v>
      </c>
      <c r="C1007" s="56" t="s">
        <v>3138</v>
      </c>
      <c r="D1007" s="56" t="s">
        <v>3139</v>
      </c>
      <c r="E1007" s="57" t="s">
        <v>34</v>
      </c>
      <c r="F1007" s="57" t="s">
        <v>3067</v>
      </c>
      <c r="G1007" s="58" t="s">
        <v>36</v>
      </c>
      <c r="H1007" s="59" t="s">
        <v>186</v>
      </c>
      <c r="I1007" s="60" t="s">
        <v>29</v>
      </c>
      <c r="J1007" s="60" t="s">
        <v>3140</v>
      </c>
      <c r="K1007" s="11"/>
      <c r="L1007" s="61">
        <v>44021</v>
      </c>
      <c r="M1007" s="62">
        <v>1098.8385000005401</v>
      </c>
      <c r="N1007" s="63">
        <v>1098.8385000005401</v>
      </c>
      <c r="O1007" s="63">
        <v>1183.38199999928</v>
      </c>
      <c r="P1007" s="64">
        <f t="shared" si="15"/>
        <v>0.92855772692267469</v>
      </c>
      <c r="Q1007" s="61">
        <v>43882</v>
      </c>
      <c r="R1007" s="65">
        <v>467378.94799999997</v>
      </c>
      <c r="S1007" s="65">
        <v>369798.39996142598</v>
      </c>
      <c r="T1007" s="11"/>
      <c r="U1007" s="66">
        <v>-5.9754270678240599E-3</v>
      </c>
      <c r="V1007" s="67">
        <v>3.0646680471363701</v>
      </c>
      <c r="W1007" s="66">
        <v>2.5117292427239601E-2</v>
      </c>
      <c r="X1007" s="67">
        <v>4.7901077913629697</v>
      </c>
      <c r="Y1007" s="66">
        <v>-5.0454626015416601E-2</v>
      </c>
      <c r="Z1007" s="67">
        <v>12.6384750106808</v>
      </c>
      <c r="AA1007" s="66">
        <v>6.3222667098671095E-2</v>
      </c>
      <c r="AB1007" s="67">
        <v>26.547454861167399</v>
      </c>
      <c r="AC1007" s="66">
        <v>0.10632566960164699</v>
      </c>
      <c r="AD1007" s="67">
        <v>34.918532220413901</v>
      </c>
      <c r="AE1007" s="66"/>
      <c r="AF1007" s="68"/>
      <c r="AG1007" s="66">
        <v>1.15992899900448E-2</v>
      </c>
      <c r="AH1007" s="67">
        <v>-0.68157673686073394</v>
      </c>
      <c r="AI1007" s="66">
        <v>-2.0607957610081901E-2</v>
      </c>
      <c r="AJ1007" s="67">
        <v>11.6299467199569</v>
      </c>
      <c r="AK1007" s="66">
        <v>9.8838500000129004E-2</v>
      </c>
      <c r="AL1007" s="66">
        <v>3.9705603379843503E-2</v>
      </c>
      <c r="AM1007" s="67">
        <v>37.575728242983999</v>
      </c>
      <c r="AN1007" s="11"/>
      <c r="AO1007" s="69">
        <v>2.9329806135137901E-2</v>
      </c>
      <c r="AP1007" s="69">
        <v>-4.8838125403562999E-2</v>
      </c>
      <c r="AQ1007" s="69">
        <v>8.3415704562939896E-2</v>
      </c>
      <c r="AR1007" s="69">
        <v>-0.13896389517962199</v>
      </c>
      <c r="AS1007" s="70">
        <v>7</v>
      </c>
      <c r="AT1007" s="70">
        <v>5</v>
      </c>
      <c r="AU1007" s="70">
        <v>7</v>
      </c>
      <c r="AV1007" s="71">
        <v>5</v>
      </c>
      <c r="AW1007" s="11"/>
      <c r="AX1007" s="72">
        <v>0.139240252364252</v>
      </c>
      <c r="AY1007" s="73">
        <v>0.360728461191684</v>
      </c>
      <c r="AZ1007" s="73">
        <v>0.76083167350680003</v>
      </c>
      <c r="BA1007" s="73">
        <v>0.48455235515621098</v>
      </c>
      <c r="BB1007" s="64">
        <v>1.4310878745873201E-2</v>
      </c>
      <c r="BC1007" s="74">
        <v>-24.753689003177001</v>
      </c>
      <c r="BD1007" s="61">
        <v>43882</v>
      </c>
      <c r="BE1007" s="61">
        <v>43914</v>
      </c>
      <c r="BF1007" s="70"/>
      <c r="BG1007" s="61"/>
      <c r="BH1007" s="11"/>
    </row>
    <row r="1008" spans="1:60" x14ac:dyDescent="0.3">
      <c r="A1008" s="11"/>
      <c r="B1008" s="56" t="s">
        <v>3292</v>
      </c>
      <c r="C1008" s="56" t="s">
        <v>3142</v>
      </c>
      <c r="D1008" s="56" t="s">
        <v>3139</v>
      </c>
      <c r="E1008" s="57" t="s">
        <v>3071</v>
      </c>
      <c r="F1008" s="57" t="s">
        <v>3067</v>
      </c>
      <c r="G1008" s="58" t="s">
        <v>36</v>
      </c>
      <c r="H1008" s="59" t="s">
        <v>186</v>
      </c>
      <c r="I1008" s="60" t="s">
        <v>29</v>
      </c>
      <c r="J1008" s="60" t="s">
        <v>3143</v>
      </c>
      <c r="K1008" s="11"/>
      <c r="L1008" s="61">
        <v>44021</v>
      </c>
      <c r="M1008" s="62">
        <v>1103.6335000004599</v>
      </c>
      <c r="N1008" s="63">
        <v>1103.6335000004599</v>
      </c>
      <c r="O1008" s="63">
        <v>1187.4719999991401</v>
      </c>
      <c r="P1008" s="64">
        <f t="shared" si="15"/>
        <v>0.92939749316300435</v>
      </c>
      <c r="Q1008" s="61">
        <v>43882</v>
      </c>
      <c r="R1008" s="65">
        <v>299663.43599999999</v>
      </c>
      <c r="S1008" s="65">
        <v>253755.24528564501</v>
      </c>
      <c r="T1008" s="11"/>
      <c r="U1008" s="66">
        <v>-5.9689589998015401E-3</v>
      </c>
      <c r="V1008" s="67">
        <v>3.0653148539386201</v>
      </c>
      <c r="W1008" s="66">
        <v>2.53173035907821E-2</v>
      </c>
      <c r="X1008" s="67">
        <v>4.8101089077172201</v>
      </c>
      <c r="Y1008" s="66">
        <v>-4.93300547305262E-2</v>
      </c>
      <c r="Z1008" s="67">
        <v>12.750932139169899</v>
      </c>
      <c r="AA1008" s="66">
        <v>6.5759703975345501E-2</v>
      </c>
      <c r="AB1008" s="67">
        <v>26.801158548827502</v>
      </c>
      <c r="AC1008" s="66">
        <v>0.109443544901296</v>
      </c>
      <c r="AD1008" s="67">
        <v>35.230319750378797</v>
      </c>
      <c r="AE1008" s="66"/>
      <c r="AF1008" s="68"/>
      <c r="AG1008" s="66">
        <v>1.1658469114991001E-2</v>
      </c>
      <c r="AH1008" s="67">
        <v>-0.67565882436611002</v>
      </c>
      <c r="AI1008" s="66">
        <v>-1.9390615437259801E-2</v>
      </c>
      <c r="AJ1008" s="67">
        <v>11.7516809372319</v>
      </c>
      <c r="AK1008" s="66">
        <v>0.103633500000869</v>
      </c>
      <c r="AL1008" s="66">
        <v>4.4719661984345301E-2</v>
      </c>
      <c r="AM1008" s="67">
        <v>38.944932696584097</v>
      </c>
      <c r="AN1008" s="11"/>
      <c r="AO1008" s="69">
        <v>2.93364124827349E-2</v>
      </c>
      <c r="AP1008" s="69">
        <v>-4.8831922200406601E-2</v>
      </c>
      <c r="AQ1008" s="69">
        <v>8.3627104213519501E-2</v>
      </c>
      <c r="AR1008" s="69">
        <v>-0.13879031149743201</v>
      </c>
      <c r="AS1008" s="70">
        <v>7</v>
      </c>
      <c r="AT1008" s="70">
        <v>5</v>
      </c>
      <c r="AU1008" s="70">
        <v>7</v>
      </c>
      <c r="AV1008" s="71">
        <v>5</v>
      </c>
      <c r="AW1008" s="11"/>
      <c r="AX1008" s="72">
        <v>0.13923621167210501</v>
      </c>
      <c r="AY1008" s="73">
        <v>0.37779642323175699</v>
      </c>
      <c r="AZ1008" s="73">
        <v>0.76889472785478596</v>
      </c>
      <c r="BA1008" s="73">
        <v>0.50773664377993599</v>
      </c>
      <c r="BB1008" s="64">
        <v>1.43105660478977E-2</v>
      </c>
      <c r="BC1008" s="74">
        <v>-24.738023296493299</v>
      </c>
      <c r="BD1008" s="61">
        <v>43882</v>
      </c>
      <c r="BE1008" s="61">
        <v>43914</v>
      </c>
      <c r="BF1008" s="70"/>
      <c r="BG1008" s="61"/>
      <c r="BH1008" s="11"/>
    </row>
    <row r="1009" spans="1:60" x14ac:dyDescent="0.3">
      <c r="A1009" s="11"/>
      <c r="B1009" s="56" t="s">
        <v>3295</v>
      </c>
      <c r="C1009" s="56" t="s">
        <v>3145</v>
      </c>
      <c r="D1009" s="56" t="s">
        <v>3139</v>
      </c>
      <c r="E1009" s="57" t="s">
        <v>3074</v>
      </c>
      <c r="F1009" s="57" t="s">
        <v>3067</v>
      </c>
      <c r="G1009" s="58" t="s">
        <v>36</v>
      </c>
      <c r="H1009" s="59" t="s">
        <v>186</v>
      </c>
      <c r="I1009" s="60" t="s">
        <v>29</v>
      </c>
      <c r="J1009" s="60" t="s">
        <v>3146</v>
      </c>
      <c r="K1009" s="11"/>
      <c r="L1009" s="61">
        <v>44021</v>
      </c>
      <c r="M1009" s="62">
        <v>1125.4068999998301</v>
      </c>
      <c r="N1009" s="63">
        <v>1125.4068999998301</v>
      </c>
      <c r="O1009" s="63">
        <v>1210.89939999953</v>
      </c>
      <c r="P1009" s="64">
        <f t="shared" si="15"/>
        <v>0.92939752055395097</v>
      </c>
      <c r="Q1009" s="61">
        <v>43882</v>
      </c>
      <c r="R1009" s="65">
        <v>4805709.9790000003</v>
      </c>
      <c r="S1009" s="65">
        <v>4609905.6470781201</v>
      </c>
      <c r="T1009" s="11"/>
      <c r="U1009" s="66">
        <v>-5.9689195395549203E-3</v>
      </c>
      <c r="V1009" s="67">
        <v>3.06531879996328</v>
      </c>
      <c r="W1009" s="66">
        <v>2.5317366758827099E-2</v>
      </c>
      <c r="X1009" s="67">
        <v>4.81011522452172</v>
      </c>
      <c r="Y1009" s="66">
        <v>-4.9330041121720597E-2</v>
      </c>
      <c r="Z1009" s="67">
        <v>12.7509335000505</v>
      </c>
      <c r="AA1009" s="66">
        <v>6.5759737899497794E-2</v>
      </c>
      <c r="AB1009" s="67">
        <v>26.801161941257298</v>
      </c>
      <c r="AC1009" s="66"/>
      <c r="AD1009" s="67"/>
      <c r="AE1009" s="66"/>
      <c r="AF1009" s="68"/>
      <c r="AG1009" s="66">
        <v>1.1658542614895901E-2</v>
      </c>
      <c r="AH1009" s="67">
        <v>-0.675651474375627</v>
      </c>
      <c r="AI1009" s="66">
        <v>-1.9390574236240399E-2</v>
      </c>
      <c r="AJ1009" s="67">
        <v>11.7516850573447</v>
      </c>
      <c r="AK1009" s="66">
        <v>0.12946744842338401</v>
      </c>
      <c r="AL1009" s="66">
        <v>7.1709670055497596E-2</v>
      </c>
      <c r="AM1009" s="67">
        <v>33.316716581990498</v>
      </c>
      <c r="AN1009" s="11"/>
      <c r="AO1009" s="69">
        <v>2.9336488858462E-2</v>
      </c>
      <c r="AP1009" s="69">
        <v>-4.8831976280780502E-2</v>
      </c>
      <c r="AQ1009" s="69">
        <v>8.3627155829162803E-2</v>
      </c>
      <c r="AR1009" s="69">
        <v>-0.13879029342206201</v>
      </c>
      <c r="AS1009" s="70">
        <v>7</v>
      </c>
      <c r="AT1009" s="70">
        <v>5</v>
      </c>
      <c r="AU1009" s="70">
        <v>7</v>
      </c>
      <c r="AV1009" s="71">
        <v>5</v>
      </c>
      <c r="AW1009" s="11"/>
      <c r="AX1009" s="72">
        <v>0.139236269032845</v>
      </c>
      <c r="AY1009" s="73">
        <v>0.377798348753004</v>
      </c>
      <c r="AZ1009" s="73">
        <v>0.76889525360002198</v>
      </c>
      <c r="BA1009" s="73">
        <v>0.50773924051827601</v>
      </c>
      <c r="BB1009" s="64">
        <v>1.4310571736859901E-2</v>
      </c>
      <c r="BC1009" s="74">
        <v>-24.7380253057636</v>
      </c>
      <c r="BD1009" s="61">
        <v>43882</v>
      </c>
      <c r="BE1009" s="61">
        <v>43914</v>
      </c>
      <c r="BF1009" s="70"/>
      <c r="BG1009" s="61"/>
      <c r="BH1009" s="11"/>
    </row>
    <row r="1010" spans="1:60" x14ac:dyDescent="0.3">
      <c r="A1010" s="11"/>
      <c r="B1010" s="56" t="s">
        <v>3298</v>
      </c>
      <c r="C1010" s="56" t="s">
        <v>3148</v>
      </c>
      <c r="D1010" s="56" t="s">
        <v>3139</v>
      </c>
      <c r="E1010" s="57" t="s">
        <v>0</v>
      </c>
      <c r="F1010" s="57" t="s">
        <v>3067</v>
      </c>
      <c r="G1010" s="58" t="s">
        <v>36</v>
      </c>
      <c r="H1010" s="59" t="s">
        <v>186</v>
      </c>
      <c r="I1010" s="60" t="s">
        <v>29</v>
      </c>
      <c r="J1010" s="60" t="s">
        <v>3149</v>
      </c>
      <c r="K1010" s="11"/>
      <c r="L1010" s="61">
        <v>44021</v>
      </c>
      <c r="M1010" s="62">
        <v>1141.6991000007799</v>
      </c>
      <c r="N1010" s="63">
        <v>1141.6991000007799</v>
      </c>
      <c r="O1010" s="63">
        <v>1223.1660999991</v>
      </c>
      <c r="P1010" s="64">
        <f t="shared" si="15"/>
        <v>0.93339661719011013</v>
      </c>
      <c r="Q1010" s="61">
        <v>43882</v>
      </c>
      <c r="R1010" s="65">
        <v>838235.67200000002</v>
      </c>
      <c r="S1010" s="65">
        <v>1053302.21209668</v>
      </c>
      <c r="T1010" s="11"/>
      <c r="U1010" s="66">
        <v>-5.93816803393565E-3</v>
      </c>
      <c r="V1010" s="67">
        <v>3.06839395052521</v>
      </c>
      <c r="W1010" s="66">
        <v>2.6267968243701E-2</v>
      </c>
      <c r="X1010" s="67">
        <v>4.9051753730091097</v>
      </c>
      <c r="Y1010" s="66">
        <v>-4.3970283922171803E-2</v>
      </c>
      <c r="Z1010" s="67">
        <v>13.2869092200126</v>
      </c>
      <c r="AA1010" s="66">
        <v>7.78933131186932E-2</v>
      </c>
      <c r="AB1010" s="67">
        <v>28.0145194631768</v>
      </c>
      <c r="AC1010" s="66">
        <v>0.134885700210434</v>
      </c>
      <c r="AD1010" s="67">
        <v>37.7745352812926</v>
      </c>
      <c r="AE1010" s="66"/>
      <c r="AF1010" s="68"/>
      <c r="AG1010" s="66">
        <v>1.1939871739741601E-2</v>
      </c>
      <c r="AH1010" s="67">
        <v>-0.64751856189104695</v>
      </c>
      <c r="AI1010" s="66">
        <v>-1.35879085501074E-2</v>
      </c>
      <c r="AJ1010" s="67">
        <v>12.331951625950801</v>
      </c>
      <c r="AK1010" s="66">
        <v>0.141699100000551</v>
      </c>
      <c r="AL1010" s="66">
        <v>5.7432218074609402E-2</v>
      </c>
      <c r="AM1010" s="67">
        <v>40.141258704999899</v>
      </c>
      <c r="AN1010" s="11"/>
      <c r="AO1010" s="69">
        <v>2.9368262019488601E-2</v>
      </c>
      <c r="AP1010" s="69">
        <v>-4.8802541899058298E-2</v>
      </c>
      <c r="AQ1010" s="69">
        <v>8.4631812474981402E-2</v>
      </c>
      <c r="AR1010" s="69">
        <v>-0.13796517818264001</v>
      </c>
      <c r="AS1010" s="70">
        <v>7</v>
      </c>
      <c r="AT1010" s="70">
        <v>5</v>
      </c>
      <c r="AU1010" s="70">
        <v>7</v>
      </c>
      <c r="AV1010" s="71">
        <v>5</v>
      </c>
      <c r="AW1010" s="11"/>
      <c r="AX1010" s="72">
        <v>0.13921800973083001</v>
      </c>
      <c r="AY1010" s="73">
        <v>0.45941344928223798</v>
      </c>
      <c r="AZ1010" s="73">
        <v>0.80744277242956697</v>
      </c>
      <c r="BA1010" s="73">
        <v>0.61891381267560097</v>
      </c>
      <c r="BB1010" s="64">
        <v>1.43091827498029E-2</v>
      </c>
      <c r="BC1010" s="74">
        <v>-24.663592295342799</v>
      </c>
      <c r="BD1010" s="61">
        <v>43882</v>
      </c>
      <c r="BE1010" s="61">
        <v>43914</v>
      </c>
      <c r="BF1010" s="70"/>
      <c r="BG1010" s="61"/>
      <c r="BH1010" s="11"/>
    </row>
    <row r="1011" spans="1:60" x14ac:dyDescent="0.3">
      <c r="A1011" s="11"/>
      <c r="B1011" s="56" t="s">
        <v>3302</v>
      </c>
      <c r="C1011" s="56" t="s">
        <v>3151</v>
      </c>
      <c r="D1011" s="56" t="s">
        <v>3152</v>
      </c>
      <c r="E1011" s="57" t="s">
        <v>34</v>
      </c>
      <c r="F1011" s="57" t="s">
        <v>3067</v>
      </c>
      <c r="G1011" s="58" t="s">
        <v>36</v>
      </c>
      <c r="H1011" s="59" t="s">
        <v>169</v>
      </c>
      <c r="I1011" s="60" t="s">
        <v>29</v>
      </c>
      <c r="J1011" s="60" t="s">
        <v>3153</v>
      </c>
      <c r="K1011" s="11"/>
      <c r="L1011" s="61">
        <v>44021</v>
      </c>
      <c r="M1011" s="62">
        <v>1108.2388000004</v>
      </c>
      <c r="N1011" s="63">
        <v>1108.2388000004</v>
      </c>
      <c r="O1011" s="63">
        <v>1138.1945999991101</v>
      </c>
      <c r="P1011" s="64">
        <f t="shared" si="15"/>
        <v>0.97368130195070901</v>
      </c>
      <c r="Q1011" s="61">
        <v>43882</v>
      </c>
      <c r="R1011" s="65">
        <v>4836545.2829999998</v>
      </c>
      <c r="S1011" s="65">
        <v>2470079.4531406201</v>
      </c>
      <c r="T1011" s="11"/>
      <c r="U1011" s="66">
        <v>-2.16019981326099E-3</v>
      </c>
      <c r="V1011" s="67">
        <v>3.4461907725926699</v>
      </c>
      <c r="W1011" s="66">
        <v>1.4891328377416401E-2</v>
      </c>
      <c r="X1011" s="67">
        <v>3.7675113863770102</v>
      </c>
      <c r="Y1011" s="66">
        <v>-1.18918336729621E-2</v>
      </c>
      <c r="Z1011" s="67">
        <v>16.494754244922699</v>
      </c>
      <c r="AA1011" s="66">
        <v>3.11650873609324E-2</v>
      </c>
      <c r="AB1011" s="67">
        <v>23.3416968873935</v>
      </c>
      <c r="AC1011" s="66">
        <v>9.1615138857450804E-2</v>
      </c>
      <c r="AD1011" s="67">
        <v>33.447479146008803</v>
      </c>
      <c r="AE1011" s="66"/>
      <c r="AF1011" s="68"/>
      <c r="AG1011" s="66">
        <v>2.9507147701224299E-5</v>
      </c>
      <c r="AH1011" s="67">
        <v>-1.8385550210950901</v>
      </c>
      <c r="AI1011" s="66">
        <v>2.5190447013301298E-4</v>
      </c>
      <c r="AJ1011" s="67">
        <v>13.715932927982101</v>
      </c>
      <c r="AK1011" s="66">
        <v>0.108238799999526</v>
      </c>
      <c r="AL1011" s="66">
        <v>4.30822953421739E-2</v>
      </c>
      <c r="AM1011" s="67">
        <v>38.112892457051203</v>
      </c>
      <c r="AN1011" s="11"/>
      <c r="AO1011" s="69">
        <v>1.11573655740358E-2</v>
      </c>
      <c r="AP1011" s="69">
        <v>-1.8675207313208399E-2</v>
      </c>
      <c r="AQ1011" s="69">
        <v>2.9248714514324099E-2</v>
      </c>
      <c r="AR1011" s="69">
        <v>-6.9570344048770494E-2</v>
      </c>
      <c r="AS1011" s="70">
        <v>8</v>
      </c>
      <c r="AT1011" s="70">
        <v>4</v>
      </c>
      <c r="AU1011" s="70">
        <v>7</v>
      </c>
      <c r="AV1011" s="71">
        <v>5</v>
      </c>
      <c r="AW1011" s="11"/>
      <c r="AX1011" s="72">
        <v>5.39095261367038E-2</v>
      </c>
      <c r="AY1011" s="73">
        <v>9.5015536254891203E-2</v>
      </c>
      <c r="AZ1011" s="73">
        <v>0.66182495903285599</v>
      </c>
      <c r="BA1011" s="73">
        <v>0.12409887025899</v>
      </c>
      <c r="BB1011" s="64">
        <v>5.55669225625024E-3</v>
      </c>
      <c r="BC1011" s="74">
        <v>-11.0204441313836</v>
      </c>
      <c r="BD1011" s="61">
        <v>43882</v>
      </c>
      <c r="BE1011" s="61">
        <v>43915</v>
      </c>
      <c r="BF1011" s="70"/>
      <c r="BG1011" s="61"/>
      <c r="BH1011" s="11"/>
    </row>
    <row r="1012" spans="1:60" x14ac:dyDescent="0.3">
      <c r="A1012" s="11"/>
      <c r="B1012" s="56" t="s">
        <v>3305</v>
      </c>
      <c r="C1012" s="56" t="s">
        <v>3155</v>
      </c>
      <c r="D1012" s="56" t="s">
        <v>3152</v>
      </c>
      <c r="E1012" s="57" t="s">
        <v>3071</v>
      </c>
      <c r="F1012" s="57" t="s">
        <v>3067</v>
      </c>
      <c r="G1012" s="58" t="s">
        <v>36</v>
      </c>
      <c r="H1012" s="59" t="s">
        <v>169</v>
      </c>
      <c r="I1012" s="60" t="s">
        <v>29</v>
      </c>
      <c r="J1012" s="60" t="s">
        <v>3156</v>
      </c>
      <c r="K1012" s="11"/>
      <c r="L1012" s="61">
        <v>44021</v>
      </c>
      <c r="M1012" s="62">
        <v>1095.6349999997799</v>
      </c>
      <c r="N1012" s="63">
        <v>1095.6349999997799</v>
      </c>
      <c r="O1012" s="63">
        <v>1124.23340000026</v>
      </c>
      <c r="P1012" s="64">
        <f t="shared" si="15"/>
        <v>0.9745618658897045</v>
      </c>
      <c r="Q1012" s="61">
        <v>43882</v>
      </c>
      <c r="R1012" s="65">
        <v>341401.92200000002</v>
      </c>
      <c r="S1012" s="65">
        <v>252854.25645556601</v>
      </c>
      <c r="T1012" s="11"/>
      <c r="U1012" s="66">
        <v>-2.1537344546231898E-3</v>
      </c>
      <c r="V1012" s="67">
        <v>3.4468373084564501</v>
      </c>
      <c r="W1012" s="66">
        <v>1.508938310144E-2</v>
      </c>
      <c r="X1012" s="67">
        <v>3.7873168587793802</v>
      </c>
      <c r="Y1012" s="66">
        <v>-1.07217148688505E-2</v>
      </c>
      <c r="Z1012" s="67">
        <v>16.6117661253375</v>
      </c>
      <c r="AA1012" s="66">
        <v>3.3625432939516003E-2</v>
      </c>
      <c r="AB1012" s="67">
        <v>23.587731445237299</v>
      </c>
      <c r="AC1012" s="66">
        <v>9.4710079452925103E-2</v>
      </c>
      <c r="AD1012" s="67">
        <v>33.756973205541698</v>
      </c>
      <c r="AE1012" s="66"/>
      <c r="AF1012" s="68"/>
      <c r="AG1012" s="66">
        <v>8.8084536400856504E-5</v>
      </c>
      <c r="AH1012" s="67">
        <v>-1.83269728222513</v>
      </c>
      <c r="AI1012" s="66">
        <v>1.4950648055673801E-3</v>
      </c>
      <c r="AJ1012" s="67">
        <v>13.8402489615255</v>
      </c>
      <c r="AK1012" s="66">
        <v>9.5634999999747394E-2</v>
      </c>
      <c r="AL1012" s="66">
        <v>3.8907288060727303E-2</v>
      </c>
      <c r="AM1012" s="67">
        <v>37.257621442666299</v>
      </c>
      <c r="AN1012" s="11"/>
      <c r="AO1012" s="69">
        <v>1.11639014085085E-2</v>
      </c>
      <c r="AP1012" s="69">
        <v>-1.8668800068553499E-2</v>
      </c>
      <c r="AQ1012" s="69">
        <v>2.94494800400571E-2</v>
      </c>
      <c r="AR1012" s="69">
        <v>-6.9382744064569096E-2</v>
      </c>
      <c r="AS1012" s="70">
        <v>8</v>
      </c>
      <c r="AT1012" s="70">
        <v>4</v>
      </c>
      <c r="AU1012" s="70">
        <v>7</v>
      </c>
      <c r="AV1012" s="71">
        <v>5</v>
      </c>
      <c r="AW1012" s="11"/>
      <c r="AX1012" s="72">
        <v>5.3912530423404E-2</v>
      </c>
      <c r="AY1012" s="73">
        <v>0.136968842808983</v>
      </c>
      <c r="AZ1012" s="73">
        <v>0.66985258975091699</v>
      </c>
      <c r="BA1012" s="73">
        <v>0.17913201570331699</v>
      </c>
      <c r="BB1012" s="64">
        <v>5.5570470259954201E-3</v>
      </c>
      <c r="BC1012" s="74">
        <v>-11.001345450175</v>
      </c>
      <c r="BD1012" s="61">
        <v>43882</v>
      </c>
      <c r="BE1012" s="61">
        <v>43915</v>
      </c>
      <c r="BF1012" s="70"/>
      <c r="BG1012" s="61"/>
      <c r="BH1012" s="11"/>
    </row>
    <row r="1013" spans="1:60" x14ac:dyDescent="0.3">
      <c r="A1013" s="11"/>
      <c r="B1013" s="56" t="s">
        <v>3309</v>
      </c>
      <c r="C1013" s="56" t="s">
        <v>3158</v>
      </c>
      <c r="D1013" s="56" t="s">
        <v>3152</v>
      </c>
      <c r="E1013" s="57" t="s">
        <v>3074</v>
      </c>
      <c r="F1013" s="57" t="s">
        <v>3067</v>
      </c>
      <c r="G1013" s="58" t="s">
        <v>36</v>
      </c>
      <c r="H1013" s="59" t="s">
        <v>169</v>
      </c>
      <c r="I1013" s="60" t="s">
        <v>29</v>
      </c>
      <c r="J1013" s="60" t="s">
        <v>3159</v>
      </c>
      <c r="K1013" s="11"/>
      <c r="L1013" s="61">
        <v>44021</v>
      </c>
      <c r="M1013" s="62">
        <v>1077.44319999963</v>
      </c>
      <c r="N1013" s="63">
        <v>1077.44319999963</v>
      </c>
      <c r="O1013" s="63">
        <v>1105.5668000001499</v>
      </c>
      <c r="P1013" s="64">
        <f t="shared" si="15"/>
        <v>0.97456182656668411</v>
      </c>
      <c r="Q1013" s="61">
        <v>43882</v>
      </c>
      <c r="R1013" s="65">
        <v>13015661.517999999</v>
      </c>
      <c r="S1013" s="65">
        <v>12831596.182812501</v>
      </c>
      <c r="T1013" s="11"/>
      <c r="U1013" s="66">
        <v>-2.1537019920287999E-3</v>
      </c>
      <c r="V1013" s="67">
        <v>3.44684055471589</v>
      </c>
      <c r="W1013" s="66">
        <v>1.5089404649188501E-2</v>
      </c>
      <c r="X1013" s="67">
        <v>3.7873190135542201</v>
      </c>
      <c r="Y1013" s="66">
        <v>-1.0721679624111901E-2</v>
      </c>
      <c r="Z1013" s="67">
        <v>16.611769649811301</v>
      </c>
      <c r="AA1013" s="66">
        <v>3.3625539406784803E-2</v>
      </c>
      <c r="AB1013" s="67">
        <v>23.5877420919714</v>
      </c>
      <c r="AC1013" s="66"/>
      <c r="AD1013" s="67"/>
      <c r="AE1013" s="66"/>
      <c r="AF1013" s="68"/>
      <c r="AG1013" s="66">
        <v>8.8086646428564604E-5</v>
      </c>
      <c r="AH1013" s="67">
        <v>-1.83269707122236</v>
      </c>
      <c r="AI1013" s="66">
        <v>1.49511816198356E-3</v>
      </c>
      <c r="AJ1013" s="67">
        <v>13.840254297159801</v>
      </c>
      <c r="AK1013" s="66">
        <v>7.9580878096749103E-2</v>
      </c>
      <c r="AL1013" s="66">
        <v>4.4520985658891697E-2</v>
      </c>
      <c r="AM1013" s="67">
        <v>28.328059549327001</v>
      </c>
      <c r="AN1013" s="11"/>
      <c r="AO1013" s="69">
        <v>1.1163921853949399E-2</v>
      </c>
      <c r="AP1013" s="69">
        <v>-1.8668854528186798E-2</v>
      </c>
      <c r="AQ1013" s="69">
        <v>2.9449524119627299E-2</v>
      </c>
      <c r="AR1013" s="69">
        <v>-6.9382735252511304E-2</v>
      </c>
      <c r="AS1013" s="70">
        <v>8</v>
      </c>
      <c r="AT1013" s="70">
        <v>4</v>
      </c>
      <c r="AU1013" s="70">
        <v>7</v>
      </c>
      <c r="AV1013" s="71">
        <v>5</v>
      </c>
      <c r="AW1013" s="11"/>
      <c r="AX1013" s="72">
        <v>5.39125320611493E-2</v>
      </c>
      <c r="AY1013" s="73">
        <v>0.136974056077179</v>
      </c>
      <c r="AZ1013" s="73">
        <v>0.66985395613119203</v>
      </c>
      <c r="BA1013" s="73">
        <v>0.17913893757918201</v>
      </c>
      <c r="BB1013" s="64">
        <v>5.5570471937699002E-3</v>
      </c>
      <c r="BC1013" s="74">
        <v>-11.0013524284441</v>
      </c>
      <c r="BD1013" s="61">
        <v>43882</v>
      </c>
      <c r="BE1013" s="61">
        <v>43915</v>
      </c>
      <c r="BF1013" s="70"/>
      <c r="BG1013" s="61"/>
      <c r="BH1013" s="11"/>
    </row>
    <row r="1014" spans="1:60" x14ac:dyDescent="0.3">
      <c r="A1014" s="11"/>
      <c r="B1014" s="56" t="s">
        <v>8964</v>
      </c>
      <c r="C1014" s="56" t="s">
        <v>3161</v>
      </c>
      <c r="D1014" s="56" t="s">
        <v>3152</v>
      </c>
      <c r="E1014" s="57" t="s">
        <v>0</v>
      </c>
      <c r="F1014" s="57" t="s">
        <v>3067</v>
      </c>
      <c r="G1014" s="58" t="s">
        <v>36</v>
      </c>
      <c r="H1014" s="59" t="s">
        <v>169</v>
      </c>
      <c r="I1014" s="60" t="s">
        <v>29</v>
      </c>
      <c r="J1014" s="60" t="s">
        <v>3162</v>
      </c>
      <c r="K1014" s="11"/>
      <c r="L1014" s="61">
        <v>44021</v>
      </c>
      <c r="M1014" s="62">
        <v>1103.78329999931</v>
      </c>
      <c r="N1014" s="63">
        <v>1103.78329999931</v>
      </c>
      <c r="O1014" s="63">
        <v>1128.50669999979</v>
      </c>
      <c r="P1014" s="64">
        <f t="shared" si="15"/>
        <v>0.97809193334830469</v>
      </c>
      <c r="Q1014" s="61">
        <v>43882</v>
      </c>
      <c r="R1014" s="65">
        <v>134097.56200000001</v>
      </c>
      <c r="S1014" s="65">
        <v>308210.41711962898</v>
      </c>
      <c r="T1014" s="11"/>
      <c r="U1014" s="66">
        <v>-2.1276753486745301E-3</v>
      </c>
      <c r="V1014" s="67">
        <v>3.4494432190513198</v>
      </c>
      <c r="W1014" s="66">
        <v>1.5881884963164301E-2</v>
      </c>
      <c r="X1014" s="67">
        <v>3.8665670449518101</v>
      </c>
      <c r="Y1014" s="66">
        <v>-6.0271434876995001E-3</v>
      </c>
      <c r="Z1014" s="67">
        <v>17.0812232634635</v>
      </c>
      <c r="AA1014" s="66">
        <v>4.35261355341936E-2</v>
      </c>
      <c r="AB1014" s="67">
        <v>24.577801704726902</v>
      </c>
      <c r="AC1014" s="66"/>
      <c r="AD1014" s="67"/>
      <c r="AE1014" s="66"/>
      <c r="AF1014" s="68"/>
      <c r="AG1014" s="66">
        <v>3.2226850817096398E-4</v>
      </c>
      <c r="AH1014" s="67">
        <v>-1.8092788850481201</v>
      </c>
      <c r="AI1014" s="66">
        <v>6.48324346002482E-3</v>
      </c>
      <c r="AJ1014" s="67">
        <v>14.3390668269712</v>
      </c>
      <c r="AK1014" s="66">
        <v>0.103783299999195</v>
      </c>
      <c r="AL1014" s="66">
        <v>5.2203244889824398E-2</v>
      </c>
      <c r="AM1014" s="67">
        <v>33.717607837694203</v>
      </c>
      <c r="AN1014" s="11"/>
      <c r="AO1014" s="69">
        <v>1.1190195558810999E-2</v>
      </c>
      <c r="AP1014" s="69">
        <v>-1.86432380514816E-2</v>
      </c>
      <c r="AQ1014" s="69">
        <v>3.0253263757913401E-2</v>
      </c>
      <c r="AR1014" s="69">
        <v>-6.8632092673433398E-2</v>
      </c>
      <c r="AS1014" s="70">
        <v>8</v>
      </c>
      <c r="AT1014" s="70">
        <v>4</v>
      </c>
      <c r="AU1014" s="70">
        <v>7</v>
      </c>
      <c r="AV1014" s="71">
        <v>5</v>
      </c>
      <c r="AW1014" s="11"/>
      <c r="AX1014" s="72">
        <v>5.3926010848663303E-2</v>
      </c>
      <c r="AY1014" s="73">
        <v>0.30572244423046901</v>
      </c>
      <c r="AZ1014" s="73">
        <v>0.70215175354678605</v>
      </c>
      <c r="BA1014" s="73">
        <v>0.40196832094443402</v>
      </c>
      <c r="BB1014" s="64">
        <v>5.5586178940302501E-3</v>
      </c>
      <c r="BC1014" s="74">
        <v>-10.924924061138899</v>
      </c>
      <c r="BD1014" s="61">
        <v>43882</v>
      </c>
      <c r="BE1014" s="61">
        <v>43915</v>
      </c>
      <c r="BF1014" s="70"/>
      <c r="BG1014" s="61"/>
      <c r="BH1014" s="11"/>
    </row>
    <row r="1015" spans="1:60" x14ac:dyDescent="0.3">
      <c r="A1015" s="11"/>
      <c r="B1015" s="56" t="s">
        <v>3311</v>
      </c>
      <c r="C1015" s="56" t="s">
        <v>3164</v>
      </c>
      <c r="D1015" s="56" t="s">
        <v>3165</v>
      </c>
      <c r="E1015" s="57" t="s">
        <v>34</v>
      </c>
      <c r="F1015" s="57" t="s">
        <v>3067</v>
      </c>
      <c r="G1015" s="58" t="s">
        <v>36</v>
      </c>
      <c r="H1015" s="59" t="s">
        <v>178</v>
      </c>
      <c r="I1015" s="60" t="s">
        <v>29</v>
      </c>
      <c r="J1015" s="60" t="s">
        <v>3166</v>
      </c>
      <c r="K1015" s="11"/>
      <c r="L1015" s="61">
        <v>44021</v>
      </c>
      <c r="M1015" s="62">
        <v>1129.68879999965</v>
      </c>
      <c r="N1015" s="63">
        <v>1129.68879999965</v>
      </c>
      <c r="O1015" s="63">
        <v>1189.10270000063</v>
      </c>
      <c r="P1015" s="64">
        <f t="shared" si="15"/>
        <v>0.95003467740763814</v>
      </c>
      <c r="Q1015" s="61">
        <v>43882</v>
      </c>
      <c r="R1015" s="65">
        <v>2327998.824</v>
      </c>
      <c r="S1015" s="65">
        <v>2403437.33316406</v>
      </c>
      <c r="T1015" s="11"/>
      <c r="U1015" s="66">
        <v>-4.6178190605132797E-3</v>
      </c>
      <c r="V1015" s="67">
        <v>3.2004288478674399</v>
      </c>
      <c r="W1015" s="66">
        <v>2.09184163595637E-2</v>
      </c>
      <c r="X1015" s="67">
        <v>4.3702201845953796</v>
      </c>
      <c r="Y1015" s="66">
        <v>-2.1564933066656501E-2</v>
      </c>
      <c r="Z1015" s="67">
        <v>15.5274443055532</v>
      </c>
      <c r="AA1015" s="66">
        <v>6.5967803055173094E-2</v>
      </c>
      <c r="AB1015" s="67">
        <v>26.821968456817601</v>
      </c>
      <c r="AC1015" s="66">
        <v>0.13378493822529</v>
      </c>
      <c r="AD1015" s="67">
        <v>37.664459082763599</v>
      </c>
      <c r="AE1015" s="66"/>
      <c r="AF1015" s="68"/>
      <c r="AG1015" s="66">
        <v>-2.2018550562279398E-3</v>
      </c>
      <c r="AH1015" s="67">
        <v>-2.0616912414880102</v>
      </c>
      <c r="AI1015" s="66">
        <v>3.9176569407573002E-4</v>
      </c>
      <c r="AJ1015" s="67">
        <v>13.7299190503691</v>
      </c>
      <c r="AK1015" s="66">
        <v>0.127407153402601</v>
      </c>
      <c r="AL1015" s="66">
        <v>5.1305822496942703E-2</v>
      </c>
      <c r="AM1015" s="67">
        <v>40.695024717482703</v>
      </c>
      <c r="AN1015" s="11"/>
      <c r="AO1015" s="69">
        <v>2.019330991061E-2</v>
      </c>
      <c r="AP1015" s="69">
        <v>-3.27052238426404E-2</v>
      </c>
      <c r="AQ1015" s="69">
        <v>5.7653036063129499E-2</v>
      </c>
      <c r="AR1015" s="69">
        <v>-0.105450326640566</v>
      </c>
      <c r="AS1015" s="70">
        <v>7</v>
      </c>
      <c r="AT1015" s="70">
        <v>5</v>
      </c>
      <c r="AU1015" s="70">
        <v>7</v>
      </c>
      <c r="AV1015" s="71">
        <v>5</v>
      </c>
      <c r="AW1015" s="11"/>
      <c r="AX1015" s="72">
        <v>9.3563216727197904E-2</v>
      </c>
      <c r="AY1015" s="73">
        <v>0.46096106787536001</v>
      </c>
      <c r="AZ1015" s="73">
        <v>0.75176906801971199</v>
      </c>
      <c r="BA1015" s="73">
        <v>0.62273794042994302</v>
      </c>
      <c r="BB1015" s="64">
        <v>9.6343610778876591E-3</v>
      </c>
      <c r="BC1015" s="74">
        <v>-17.310052361339299</v>
      </c>
      <c r="BD1015" s="61">
        <v>43882</v>
      </c>
      <c r="BE1015" s="61">
        <v>43914</v>
      </c>
      <c r="BF1015" s="70"/>
      <c r="BG1015" s="61"/>
      <c r="BH1015" s="11"/>
    </row>
    <row r="1016" spans="1:60" x14ac:dyDescent="0.3">
      <c r="A1016" s="11"/>
      <c r="B1016" s="56" t="s">
        <v>3313</v>
      </c>
      <c r="C1016" s="56" t="s">
        <v>3168</v>
      </c>
      <c r="D1016" s="56" t="s">
        <v>3165</v>
      </c>
      <c r="E1016" s="57" t="s">
        <v>3071</v>
      </c>
      <c r="F1016" s="57" t="s">
        <v>3067</v>
      </c>
      <c r="G1016" s="58" t="s">
        <v>36</v>
      </c>
      <c r="H1016" s="59" t="s">
        <v>178</v>
      </c>
      <c r="I1016" s="60" t="s">
        <v>29</v>
      </c>
      <c r="J1016" s="60" t="s">
        <v>3169</v>
      </c>
      <c r="K1016" s="11"/>
      <c r="L1016" s="61">
        <v>44021</v>
      </c>
      <c r="M1016" s="62">
        <v>1153.2283999994399</v>
      </c>
      <c r="N1016" s="63">
        <v>1153.2283999994399</v>
      </c>
      <c r="O1016" s="63">
        <v>1212.78360000066</v>
      </c>
      <c r="P1016" s="64">
        <f t="shared" si="15"/>
        <v>0.95089379506683003</v>
      </c>
      <c r="Q1016" s="61">
        <v>43882</v>
      </c>
      <c r="R1016" s="65">
        <v>733949.76599999995</v>
      </c>
      <c r="S1016" s="65">
        <v>671156.41429003899</v>
      </c>
      <c r="T1016" s="11"/>
      <c r="U1016" s="66">
        <v>-4.6113703874652899E-3</v>
      </c>
      <c r="V1016" s="67">
        <v>3.2010737151722402</v>
      </c>
      <c r="W1016" s="66">
        <v>2.1117630527442099E-2</v>
      </c>
      <c r="X1016" s="67">
        <v>4.3901416013832204</v>
      </c>
      <c r="Y1016" s="66">
        <v>-2.04062563689149E-2</v>
      </c>
      <c r="Z1016" s="67">
        <v>15.643311975334701</v>
      </c>
      <c r="AA1016" s="66">
        <v>6.8511270235831007E-2</v>
      </c>
      <c r="AB1016" s="67">
        <v>27.0763151748688</v>
      </c>
      <c r="AC1016" s="66">
        <v>0.13699428194202501</v>
      </c>
      <c r="AD1016" s="67">
        <v>37.985393454437101</v>
      </c>
      <c r="AE1016" s="66"/>
      <c r="AF1016" s="68"/>
      <c r="AG1016" s="66">
        <v>-2.1434524514916098E-3</v>
      </c>
      <c r="AH1016" s="67">
        <v>-2.0558509810143701</v>
      </c>
      <c r="AI1016" s="66">
        <v>1.6352169459423701E-3</v>
      </c>
      <c r="AJ1016" s="67">
        <v>13.854264175562999</v>
      </c>
      <c r="AK1016" s="66">
        <v>0.153228399998625</v>
      </c>
      <c r="AL1016" s="66">
        <v>6.2565839192757294E-2</v>
      </c>
      <c r="AM1016" s="67">
        <v>42.466391165100497</v>
      </c>
      <c r="AN1016" s="11"/>
      <c r="AO1016" s="69">
        <v>2.0199875465550601E-2</v>
      </c>
      <c r="AP1016" s="69">
        <v>-3.2698897448426599E-2</v>
      </c>
      <c r="AQ1016" s="69">
        <v>5.7859999338688801E-2</v>
      </c>
      <c r="AR1016" s="69">
        <v>-0.10526990642028999</v>
      </c>
      <c r="AS1016" s="70">
        <v>7</v>
      </c>
      <c r="AT1016" s="70">
        <v>5</v>
      </c>
      <c r="AU1016" s="70">
        <v>7</v>
      </c>
      <c r="AV1016" s="71">
        <v>5</v>
      </c>
      <c r="AW1016" s="11"/>
      <c r="AX1016" s="72">
        <v>9.3565396158373906E-2</v>
      </c>
      <c r="AY1016" s="73">
        <v>0.48613213381941001</v>
      </c>
      <c r="AZ1016" s="73">
        <v>0.75982360121543002</v>
      </c>
      <c r="BA1016" s="73">
        <v>0.65726660356995104</v>
      </c>
      <c r="BB1016" s="64">
        <v>9.6346576721862195E-3</v>
      </c>
      <c r="BC1016" s="74">
        <v>-17.292845978517999</v>
      </c>
      <c r="BD1016" s="61">
        <v>43882</v>
      </c>
      <c r="BE1016" s="61">
        <v>43914</v>
      </c>
      <c r="BF1016" s="70"/>
      <c r="BG1016" s="61"/>
      <c r="BH1016" s="11"/>
    </row>
    <row r="1017" spans="1:60" x14ac:dyDescent="0.3">
      <c r="A1017" s="11"/>
      <c r="B1017" s="56" t="s">
        <v>3317</v>
      </c>
      <c r="C1017" s="56" t="s">
        <v>3171</v>
      </c>
      <c r="D1017" s="56" t="s">
        <v>3165</v>
      </c>
      <c r="E1017" s="57" t="s">
        <v>3074</v>
      </c>
      <c r="F1017" s="57" t="s">
        <v>3067</v>
      </c>
      <c r="G1017" s="58" t="s">
        <v>36</v>
      </c>
      <c r="H1017" s="59" t="s">
        <v>178</v>
      </c>
      <c r="I1017" s="60" t="s">
        <v>29</v>
      </c>
      <c r="J1017" s="60" t="s">
        <v>3172</v>
      </c>
      <c r="K1017" s="11"/>
      <c r="L1017" s="61">
        <v>44021</v>
      </c>
      <c r="M1017" s="62">
        <v>1128.7951999995901</v>
      </c>
      <c r="N1017" s="63">
        <v>1128.7951999995901</v>
      </c>
      <c r="O1017" s="63">
        <v>1187.0887000002001</v>
      </c>
      <c r="P1017" s="64">
        <f t="shared" si="15"/>
        <v>0.95089372849678355</v>
      </c>
      <c r="Q1017" s="61">
        <v>43882</v>
      </c>
      <c r="R1017" s="65">
        <v>12147064.364</v>
      </c>
      <c r="S1017" s="65">
        <v>10764662.1883594</v>
      </c>
      <c r="T1017" s="11"/>
      <c r="U1017" s="66">
        <v>-4.6114515862427704E-3</v>
      </c>
      <c r="V1017" s="67">
        <v>3.20106559529449</v>
      </c>
      <c r="W1017" s="66">
        <v>2.1117538653925301E-2</v>
      </c>
      <c r="X1017" s="67">
        <v>4.3901324140315401</v>
      </c>
      <c r="Y1017" s="66">
        <v>-2.0406321356858801E-2</v>
      </c>
      <c r="Z1017" s="67">
        <v>15.6433054765366</v>
      </c>
      <c r="AA1017" s="66">
        <v>6.8511288989611799E-2</v>
      </c>
      <c r="AB1017" s="67">
        <v>27.076317050261402</v>
      </c>
      <c r="AC1017" s="66"/>
      <c r="AD1017" s="67"/>
      <c r="AE1017" s="66"/>
      <c r="AF1017" s="68"/>
      <c r="AG1017" s="66">
        <v>-2.1435264588944799E-3</v>
      </c>
      <c r="AH1017" s="67">
        <v>-2.0558583817546601</v>
      </c>
      <c r="AI1017" s="66">
        <v>1.63511771643243E-3</v>
      </c>
      <c r="AJ1017" s="67">
        <v>13.854254252612</v>
      </c>
      <c r="AK1017" s="66">
        <v>0.131609059086331</v>
      </c>
      <c r="AL1017" s="66">
        <v>7.2865152544181896E-2</v>
      </c>
      <c r="AM1017" s="67">
        <v>33.530877648270703</v>
      </c>
      <c r="AN1017" s="11"/>
      <c r="AO1017" s="69">
        <v>2.0199953529299802E-2</v>
      </c>
      <c r="AP1017" s="69">
        <v>-3.2698869166779297E-2</v>
      </c>
      <c r="AQ1017" s="69">
        <v>5.7859922584611902E-2</v>
      </c>
      <c r="AR1017" s="69">
        <v>-0.10526999321344201</v>
      </c>
      <c r="AS1017" s="70">
        <v>7</v>
      </c>
      <c r="AT1017" s="70">
        <v>5</v>
      </c>
      <c r="AU1017" s="70">
        <v>7</v>
      </c>
      <c r="AV1017" s="71">
        <v>5</v>
      </c>
      <c r="AW1017" s="11"/>
      <c r="AX1017" s="72">
        <v>9.3565409809234598E-2</v>
      </c>
      <c r="AY1017" s="73">
        <v>0.48613167347957598</v>
      </c>
      <c r="AZ1017" s="73">
        <v>0.75982330987972102</v>
      </c>
      <c r="BA1017" s="73">
        <v>0.657265893742078</v>
      </c>
      <c r="BB1017" s="64">
        <v>9.6346591148449099E-3</v>
      </c>
      <c r="BC1017" s="74">
        <v>-17.2928442499542</v>
      </c>
      <c r="BD1017" s="61">
        <v>43882</v>
      </c>
      <c r="BE1017" s="61">
        <v>43914</v>
      </c>
      <c r="BF1017" s="70"/>
      <c r="BG1017" s="61"/>
      <c r="BH1017" s="11"/>
    </row>
    <row r="1018" spans="1:60" x14ac:dyDescent="0.3">
      <c r="A1018" s="11"/>
      <c r="B1018" s="56" t="s">
        <v>3320</v>
      </c>
      <c r="C1018" s="56" t="s">
        <v>3174</v>
      </c>
      <c r="D1018" s="56" t="s">
        <v>3165</v>
      </c>
      <c r="E1018" s="57" t="s">
        <v>0</v>
      </c>
      <c r="F1018" s="57" t="s">
        <v>3067</v>
      </c>
      <c r="G1018" s="58" t="s">
        <v>36</v>
      </c>
      <c r="H1018" s="59" t="s">
        <v>178</v>
      </c>
      <c r="I1018" s="60" t="s">
        <v>29</v>
      </c>
      <c r="J1018" s="60" t="s">
        <v>3175</v>
      </c>
      <c r="K1018" s="11"/>
      <c r="L1018" s="61">
        <v>44021</v>
      </c>
      <c r="M1018" s="62">
        <v>1155.4291999991999</v>
      </c>
      <c r="N1018" s="63">
        <v>1155.4291999991999</v>
      </c>
      <c r="O1018" s="63">
        <v>1210.9860999994</v>
      </c>
      <c r="P1018" s="64">
        <f t="shared" si="15"/>
        <v>0.95412259480085881</v>
      </c>
      <c r="Q1018" s="61">
        <v>43882</v>
      </c>
      <c r="R1018" s="65">
        <v>1099602.452</v>
      </c>
      <c r="S1018" s="65">
        <v>1112110.8332617199</v>
      </c>
      <c r="T1018" s="11"/>
      <c r="U1018" s="66">
        <v>-4.5870200192439396E-3</v>
      </c>
      <c r="V1018" s="67">
        <v>3.2035087519943799</v>
      </c>
      <c r="W1018" s="66">
        <v>2.18650059705396E-2</v>
      </c>
      <c r="X1018" s="67">
        <v>4.4648791456929802</v>
      </c>
      <c r="Y1018" s="66">
        <v>-1.6048797433540998E-2</v>
      </c>
      <c r="Z1018" s="67">
        <v>16.079057868861099</v>
      </c>
      <c r="AA1018" s="66">
        <v>7.8103619431203697E-2</v>
      </c>
      <c r="AB1018" s="67">
        <v>28.035550094413299</v>
      </c>
      <c r="AC1018" s="66">
        <v>0.15753371204118599</v>
      </c>
      <c r="AD1018" s="67">
        <v>40.0393364643678</v>
      </c>
      <c r="AE1018" s="66"/>
      <c r="AF1018" s="68"/>
      <c r="AG1018" s="66">
        <v>-1.9244042068749E-3</v>
      </c>
      <c r="AH1018" s="67">
        <v>-2.0339461565526999</v>
      </c>
      <c r="AI1018" s="66">
        <v>6.31154074471851E-3</v>
      </c>
      <c r="AJ1018" s="67">
        <v>14.321896555440601</v>
      </c>
      <c r="AK1018" s="66">
        <v>0.15542920000007099</v>
      </c>
      <c r="AL1018" s="66">
        <v>6.6558397906192099E-2</v>
      </c>
      <c r="AM1018" s="67">
        <v>44.932600957632502</v>
      </c>
      <c r="AN1018" s="11"/>
      <c r="AO1018" s="69">
        <v>2.02248684017832E-2</v>
      </c>
      <c r="AP1018" s="69">
        <v>-3.2675306666533302E-2</v>
      </c>
      <c r="AQ1018" s="69">
        <v>5.8636257994294297E-2</v>
      </c>
      <c r="AR1018" s="69">
        <v>-0.104593231938488</v>
      </c>
      <c r="AS1018" s="70">
        <v>7</v>
      </c>
      <c r="AT1018" s="70">
        <v>5</v>
      </c>
      <c r="AU1018" s="70">
        <v>7</v>
      </c>
      <c r="AV1018" s="71">
        <v>5</v>
      </c>
      <c r="AW1018" s="11"/>
      <c r="AX1018" s="72">
        <v>9.3574272221885593E-2</v>
      </c>
      <c r="AY1018" s="73">
        <v>0.58102297981622497</v>
      </c>
      <c r="AZ1018" s="73">
        <v>0.79019131647146401</v>
      </c>
      <c r="BA1018" s="73">
        <v>0.78791183796602104</v>
      </c>
      <c r="BB1018" s="64">
        <v>9.6358425257130897E-3</v>
      </c>
      <c r="BC1018" s="74">
        <v>-17.228273718355901</v>
      </c>
      <c r="BD1018" s="61">
        <v>43882</v>
      </c>
      <c r="BE1018" s="61">
        <v>43914</v>
      </c>
      <c r="BF1018" s="70"/>
      <c r="BG1018" s="61"/>
      <c r="BH1018" s="11"/>
    </row>
    <row r="1019" spans="1:60" x14ac:dyDescent="0.3">
      <c r="A1019" s="11"/>
      <c r="B1019" s="56" t="s">
        <v>3323</v>
      </c>
      <c r="C1019" s="56" t="s">
        <v>3177</v>
      </c>
      <c r="D1019" s="56" t="s">
        <v>3178</v>
      </c>
      <c r="E1019" s="57" t="s">
        <v>34</v>
      </c>
      <c r="F1019" s="57" t="s">
        <v>3067</v>
      </c>
      <c r="G1019" s="58" t="s">
        <v>111</v>
      </c>
      <c r="H1019" s="59" t="s">
        <v>186</v>
      </c>
      <c r="I1019" s="60" t="s">
        <v>400</v>
      </c>
      <c r="J1019" s="60" t="s">
        <v>3179</v>
      </c>
      <c r="K1019" s="11"/>
      <c r="L1019" s="61">
        <v>44021</v>
      </c>
      <c r="M1019" s="62">
        <v>821254.00557613396</v>
      </c>
      <c r="N1019" s="63">
        <v>821254.00557613396</v>
      </c>
      <c r="O1019" s="63">
        <v>891144.262840271</v>
      </c>
      <c r="P1019" s="64">
        <f t="shared" si="15"/>
        <v>0.92157245445155922</v>
      </c>
      <c r="Q1019" s="61">
        <v>43880</v>
      </c>
      <c r="R1019" s="65">
        <v>1123814.678875</v>
      </c>
      <c r="S1019" s="65">
        <v>965892.70995800802</v>
      </c>
      <c r="T1019" s="11"/>
      <c r="U1019" s="66">
        <v>-7.7244568074093002E-3</v>
      </c>
      <c r="V1019" s="67">
        <v>2.8897650731778399</v>
      </c>
      <c r="W1019" s="66">
        <v>5.34233075450175E-2</v>
      </c>
      <c r="X1019" s="67">
        <v>7.6207093031407602</v>
      </c>
      <c r="Y1019" s="66">
        <v>-4.6334274598848403E-2</v>
      </c>
      <c r="Z1019" s="67">
        <v>13.0505101523449</v>
      </c>
      <c r="AA1019" s="66">
        <v>0.11607983148496701</v>
      </c>
      <c r="AB1019" s="67">
        <v>31.833171299804199</v>
      </c>
      <c r="AC1019" s="66">
        <v>0.14113765451474999</v>
      </c>
      <c r="AD1019" s="67">
        <v>38.399730711709701</v>
      </c>
      <c r="AE1019" s="66">
        <v>0.15468724515812901</v>
      </c>
      <c r="AF1019" s="68">
        <v>32.4164121275535</v>
      </c>
      <c r="AG1019" s="66">
        <v>8.5410738338396203E-3</v>
      </c>
      <c r="AH1019" s="67">
        <v>-0.98739835248124996</v>
      </c>
      <c r="AI1019" s="66">
        <v>-9.2398873266574793E-3</v>
      </c>
      <c r="AJ1019" s="67">
        <v>12.7667537482921</v>
      </c>
      <c r="AK1019" s="66">
        <v>0.65096093112020803</v>
      </c>
      <c r="AL1019" s="66">
        <v>7.4512365868940805E-2</v>
      </c>
      <c r="AM1019" s="67">
        <v>60.222700416925399</v>
      </c>
      <c r="AN1019" s="11"/>
      <c r="AO1019" s="69">
        <v>3.7870247120736202E-2</v>
      </c>
      <c r="AP1019" s="69">
        <v>-6.71454173853272E-2</v>
      </c>
      <c r="AQ1019" s="69">
        <v>0.14570066849046301</v>
      </c>
      <c r="AR1019" s="69">
        <v>-0.13593841038527901</v>
      </c>
      <c r="AS1019" s="70">
        <v>8</v>
      </c>
      <c r="AT1019" s="70">
        <v>4</v>
      </c>
      <c r="AU1019" s="70">
        <v>7</v>
      </c>
      <c r="AV1019" s="71">
        <v>5</v>
      </c>
      <c r="AW1019" s="11"/>
      <c r="AX1019" s="72">
        <v>0.20450598892581201</v>
      </c>
      <c r="AY1019" s="73">
        <v>0.37093845147364801</v>
      </c>
      <c r="AZ1019" s="73">
        <v>1.0479265681187799</v>
      </c>
      <c r="BA1019" s="73">
        <v>0.50800715574223398</v>
      </c>
      <c r="BB1019" s="64">
        <v>2.09827215124824E-2</v>
      </c>
      <c r="BC1019" s="74">
        <v>-24.317856046458498</v>
      </c>
      <c r="BD1019" s="61">
        <v>43880</v>
      </c>
      <c r="BE1019" s="61">
        <v>43913</v>
      </c>
      <c r="BF1019" s="70"/>
      <c r="BG1019" s="61"/>
      <c r="BH1019" s="11"/>
    </row>
    <row r="1020" spans="1:60" x14ac:dyDescent="0.3">
      <c r="A1020" s="11"/>
      <c r="B1020" s="56" t="s">
        <v>3326</v>
      </c>
      <c r="C1020" s="56" t="s">
        <v>3181</v>
      </c>
      <c r="D1020" s="56" t="s">
        <v>3178</v>
      </c>
      <c r="E1020" s="57" t="s">
        <v>3071</v>
      </c>
      <c r="F1020" s="57" t="s">
        <v>3067</v>
      </c>
      <c r="G1020" s="58" t="s">
        <v>111</v>
      </c>
      <c r="H1020" s="59" t="s">
        <v>186</v>
      </c>
      <c r="I1020" s="60" t="s">
        <v>400</v>
      </c>
      <c r="J1020" s="60" t="s">
        <v>1</v>
      </c>
      <c r="K1020" s="11"/>
      <c r="L1020" s="61">
        <v>44021</v>
      </c>
      <c r="M1020" s="62">
        <v>826800.19100379897</v>
      </c>
      <c r="N1020" s="63">
        <v>826800.19100379897</v>
      </c>
      <c r="O1020" s="63">
        <v>892765.63558006298</v>
      </c>
      <c r="P1020" s="64">
        <f t="shared" si="15"/>
        <v>0.92611112934090056</v>
      </c>
      <c r="Q1020" s="61">
        <v>43880</v>
      </c>
      <c r="R1020" s="65">
        <v>60298.127029785202</v>
      </c>
      <c r="S1020" s="65">
        <v>43013.566911560098</v>
      </c>
      <c r="T1020" s="11"/>
      <c r="U1020" s="66">
        <v>-7.6899855594092497E-3</v>
      </c>
      <c r="V1020" s="67">
        <v>2.8932121979778498</v>
      </c>
      <c r="W1020" s="66">
        <v>5.4525416624528603E-2</v>
      </c>
      <c r="X1020" s="67">
        <v>7.7309202110918704</v>
      </c>
      <c r="Y1020" s="66">
        <v>-4.02687028463697E-2</v>
      </c>
      <c r="Z1020" s="67">
        <v>13.6570673275855</v>
      </c>
      <c r="AA1020" s="66">
        <v>0.13042458946802099</v>
      </c>
      <c r="AB1020" s="67">
        <v>33.267647098109599</v>
      </c>
      <c r="AC1020" s="66">
        <v>0.16517233185382801</v>
      </c>
      <c r="AD1020" s="67">
        <v>40.803198445646601</v>
      </c>
      <c r="AE1020" s="66">
        <v>0.187096067949897</v>
      </c>
      <c r="AF1020" s="68">
        <v>35.657294406730202</v>
      </c>
      <c r="AG1020" s="66">
        <v>8.8574946439621306E-3</v>
      </c>
      <c r="AH1020" s="67">
        <v>-0.955756271468999</v>
      </c>
      <c r="AI1020" s="66">
        <v>-2.6256674273099599E-3</v>
      </c>
      <c r="AJ1020" s="67">
        <v>13.4281757382269</v>
      </c>
      <c r="AK1020" s="66">
        <v>0.66211038718931403</v>
      </c>
      <c r="AL1020" s="66">
        <v>7.5549553044766099E-2</v>
      </c>
      <c r="AM1020" s="67">
        <v>61.337646023836001</v>
      </c>
      <c r="AN1020" s="11"/>
      <c r="AO1020" s="69">
        <v>3.7906486149950097E-2</v>
      </c>
      <c r="AP1020" s="69">
        <v>-6.7047838178987199E-2</v>
      </c>
      <c r="AQ1020" s="69">
        <v>0.14690382306987901</v>
      </c>
      <c r="AR1020" s="69">
        <v>-0.13500425267018701</v>
      </c>
      <c r="AS1020" s="70">
        <v>8</v>
      </c>
      <c r="AT1020" s="70">
        <v>4</v>
      </c>
      <c r="AU1020" s="70">
        <v>7</v>
      </c>
      <c r="AV1020" s="71">
        <v>5</v>
      </c>
      <c r="AW1020" s="11"/>
      <c r="AX1020" s="72">
        <v>0.20444879292102999</v>
      </c>
      <c r="AY1020" s="73">
        <v>0.43514795979899601</v>
      </c>
      <c r="AZ1020" s="73">
        <v>1.10218840557718</v>
      </c>
      <c r="BA1020" s="73">
        <v>0.59732385299594204</v>
      </c>
      <c r="BB1020" s="64">
        <v>2.0978003084274E-2</v>
      </c>
      <c r="BC1020" s="74">
        <v>-24.230809237109501</v>
      </c>
      <c r="BD1020" s="61">
        <v>43880</v>
      </c>
      <c r="BE1020" s="61">
        <v>43913</v>
      </c>
      <c r="BF1020" s="70"/>
      <c r="BG1020" s="61"/>
      <c r="BH1020" s="11"/>
    </row>
    <row r="1021" spans="1:60" x14ac:dyDescent="0.3">
      <c r="A1021" s="11"/>
      <c r="B1021" s="56" t="s">
        <v>3329</v>
      </c>
      <c r="C1021" s="56" t="s">
        <v>3183</v>
      </c>
      <c r="D1021" s="56" t="s">
        <v>3178</v>
      </c>
      <c r="E1021" s="57" t="s">
        <v>0</v>
      </c>
      <c r="F1021" s="57" t="s">
        <v>3067</v>
      </c>
      <c r="G1021" s="58" t="s">
        <v>111</v>
      </c>
      <c r="H1021" s="59" t="s">
        <v>186</v>
      </c>
      <c r="I1021" s="60" t="s">
        <v>400</v>
      </c>
      <c r="J1021" s="60" t="s">
        <v>3184</v>
      </c>
      <c r="K1021" s="11"/>
      <c r="L1021" s="61">
        <v>44021</v>
      </c>
      <c r="M1021" s="62">
        <v>876322.21953010606</v>
      </c>
      <c r="N1021" s="63">
        <v>876322.21953010606</v>
      </c>
      <c r="O1021" s="63">
        <v>946983.763050079</v>
      </c>
      <c r="P1021" s="64">
        <f t="shared" si="15"/>
        <v>0.92538251839463037</v>
      </c>
      <c r="Q1021" s="61">
        <v>43880</v>
      </c>
      <c r="R1021" s="65">
        <v>274593.29466308601</v>
      </c>
      <c r="S1021" s="65">
        <v>275149.74390185502</v>
      </c>
      <c r="T1021" s="11"/>
      <c r="U1021" s="66">
        <v>-7.69546495030227E-3</v>
      </c>
      <c r="V1021" s="67">
        <v>2.8926642588885398</v>
      </c>
      <c r="W1021" s="66">
        <v>5.4348514182493098E-2</v>
      </c>
      <c r="X1021" s="67">
        <v>7.7132299668883197</v>
      </c>
      <c r="Y1021" s="66">
        <v>-4.12417913521494E-2</v>
      </c>
      <c r="Z1021" s="67">
        <v>13.5597584770148</v>
      </c>
      <c r="AA1021" s="66">
        <v>0.128114417431789</v>
      </c>
      <c r="AB1021" s="67">
        <v>33.036629894457299</v>
      </c>
      <c r="AC1021" s="66">
        <v>0.16048116987629299</v>
      </c>
      <c r="AD1021" s="67">
        <v>40.334082247864004</v>
      </c>
      <c r="AE1021" s="66">
        <v>0.17989392293762599</v>
      </c>
      <c r="AF1021" s="68">
        <v>34.9370799054741</v>
      </c>
      <c r="AG1021" s="66">
        <v>8.8067729575413995E-3</v>
      </c>
      <c r="AH1021" s="67">
        <v>-0.96082844011107205</v>
      </c>
      <c r="AI1021" s="66">
        <v>-3.6868289789708801E-3</v>
      </c>
      <c r="AJ1021" s="67">
        <v>13.3220595830644</v>
      </c>
      <c r="AK1021" s="66">
        <v>0.76166415955754896</v>
      </c>
      <c r="AL1021" s="66">
        <v>8.4555492616345901E-2</v>
      </c>
      <c r="AM1021" s="67">
        <v>71.293023260659496</v>
      </c>
      <c r="AN1021" s="11"/>
      <c r="AO1021" s="69">
        <v>3.7900484707279199E-2</v>
      </c>
      <c r="AP1021" s="69">
        <v>-6.7063612547863194E-2</v>
      </c>
      <c r="AQ1021" s="69">
        <v>0.14670982342067901</v>
      </c>
      <c r="AR1021" s="69">
        <v>-0.135154305284232</v>
      </c>
      <c r="AS1021" s="70">
        <v>8</v>
      </c>
      <c r="AT1021" s="70">
        <v>4</v>
      </c>
      <c r="AU1021" s="70">
        <v>7</v>
      </c>
      <c r="AV1021" s="71">
        <v>5</v>
      </c>
      <c r="AW1021" s="11"/>
      <c r="AX1021" s="72">
        <v>0.204458124342491</v>
      </c>
      <c r="AY1021" s="73">
        <v>0.424813532520602</v>
      </c>
      <c r="AZ1021" s="73">
        <v>1.09345744157508</v>
      </c>
      <c r="BA1021" s="73">
        <v>0.58292174265170604</v>
      </c>
      <c r="BB1021" s="64">
        <v>2.09787756358128E-2</v>
      </c>
      <c r="BC1021" s="74">
        <v>-24.244738457200601</v>
      </c>
      <c r="BD1021" s="61">
        <v>43880</v>
      </c>
      <c r="BE1021" s="61">
        <v>43913</v>
      </c>
      <c r="BF1021" s="70"/>
      <c r="BG1021" s="61"/>
      <c r="BH1021" s="11"/>
    </row>
    <row r="1022" spans="1:60" x14ac:dyDescent="0.3">
      <c r="A1022" s="11"/>
      <c r="B1022" s="56" t="s">
        <v>3332</v>
      </c>
      <c r="C1022" s="56" t="s">
        <v>3186</v>
      </c>
      <c r="D1022" s="56" t="s">
        <v>3178</v>
      </c>
      <c r="E1022" s="57" t="s">
        <v>3081</v>
      </c>
      <c r="F1022" s="57" t="s">
        <v>3067</v>
      </c>
      <c r="G1022" s="58" t="s">
        <v>111</v>
      </c>
      <c r="H1022" s="59" t="s">
        <v>186</v>
      </c>
      <c r="I1022" s="60" t="s">
        <v>400</v>
      </c>
      <c r="J1022" s="60" t="s">
        <v>1</v>
      </c>
      <c r="K1022" s="11"/>
      <c r="L1022" s="61">
        <v>44021</v>
      </c>
      <c r="M1022" s="62">
        <v>1007333.53465176</v>
      </c>
      <c r="N1022" s="63">
        <v>1007333.53465176</v>
      </c>
      <c r="O1022" s="63">
        <v>1019784.51640987</v>
      </c>
      <c r="P1022" s="64">
        <f t="shared" si="15"/>
        <v>0.98779057579542062</v>
      </c>
      <c r="Q1022" s="61">
        <v>44018</v>
      </c>
      <c r="R1022" s="65">
        <v>38857.4889641724</v>
      </c>
      <c r="S1022" s="65">
        <v>9012.1053603057899</v>
      </c>
      <c r="T1022" s="11"/>
      <c r="U1022" s="66">
        <v>-7.6440880193331404E-3</v>
      </c>
      <c r="V1022" s="67">
        <v>2.8978019519854601</v>
      </c>
      <c r="W1022" s="66">
        <v>5.5988597490795697E-2</v>
      </c>
      <c r="X1022" s="67">
        <v>7.8772382977185798</v>
      </c>
      <c r="Y1022" s="66">
        <v>0.34927674920239998</v>
      </c>
      <c r="Z1022" s="67">
        <v>52.611612532462502</v>
      </c>
      <c r="AA1022" s="66">
        <v>0.508633173803682</v>
      </c>
      <c r="AB1022" s="67">
        <v>71.088505531661198</v>
      </c>
      <c r="AC1022" s="66">
        <v>0.57803953405527897</v>
      </c>
      <c r="AD1022" s="67">
        <v>82.089918665820704</v>
      </c>
      <c r="AE1022" s="66"/>
      <c r="AF1022" s="68"/>
      <c r="AG1022" s="66">
        <v>9.2767621499660908E-3</v>
      </c>
      <c r="AH1022" s="67">
        <v>-0.91382952086860303</v>
      </c>
      <c r="AI1022" s="66">
        <v>0.389522024108446</v>
      </c>
      <c r="AJ1022" s="67">
        <v>52.642944891820697</v>
      </c>
      <c r="AK1022" s="66">
        <v>0.73849885515985103</v>
      </c>
      <c r="AL1022" s="66">
        <v>0.24979367291613</v>
      </c>
      <c r="AM1022" s="67">
        <v>102.231342900079</v>
      </c>
      <c r="AN1022" s="11"/>
      <c r="AO1022" s="69">
        <v>3.7954269038891701E-2</v>
      </c>
      <c r="AP1022" s="69">
        <v>-3.0743765933039E-2</v>
      </c>
      <c r="AQ1022" s="69">
        <v>0.140306192692224</v>
      </c>
      <c r="AR1022" s="69">
        <v>-0.100971928765794</v>
      </c>
      <c r="AS1022" s="70">
        <v>11</v>
      </c>
      <c r="AT1022" s="70">
        <v>1</v>
      </c>
      <c r="AU1022" s="70">
        <v>7</v>
      </c>
      <c r="AV1022" s="71">
        <v>5</v>
      </c>
      <c r="AW1022" s="11"/>
      <c r="AX1022" s="72">
        <v>0.16597555189829999</v>
      </c>
      <c r="AY1022" s="73">
        <v>2.9079863242768602</v>
      </c>
      <c r="AZ1022" s="73">
        <v>2.2590904353855898</v>
      </c>
      <c r="BA1022" s="73">
        <v>4.9015438827700599</v>
      </c>
      <c r="BB1022" s="64">
        <v>1.7193510892957401E-2</v>
      </c>
      <c r="BC1022" s="74">
        <v>-10.097192876579401</v>
      </c>
      <c r="BD1022" s="61">
        <v>43798</v>
      </c>
      <c r="BE1022" s="61">
        <v>43829</v>
      </c>
      <c r="BF1022" s="70">
        <v>71</v>
      </c>
      <c r="BG1022" s="61">
        <v>43899</v>
      </c>
      <c r="BH1022" s="11"/>
    </row>
    <row r="1023" spans="1:60" x14ac:dyDescent="0.3">
      <c r="A1023" s="11"/>
      <c r="B1023" s="56" t="s">
        <v>3335</v>
      </c>
      <c r="C1023" s="56" t="s">
        <v>3188</v>
      </c>
      <c r="D1023" s="56" t="s">
        <v>3189</v>
      </c>
      <c r="E1023" s="57" t="s">
        <v>34</v>
      </c>
      <c r="F1023" s="57" t="s">
        <v>3067</v>
      </c>
      <c r="G1023" s="58" t="s">
        <v>200</v>
      </c>
      <c r="H1023" s="59" t="s">
        <v>928</v>
      </c>
      <c r="I1023" s="60" t="s">
        <v>29</v>
      </c>
      <c r="J1023" s="60" t="s">
        <v>3190</v>
      </c>
      <c r="K1023" s="11"/>
      <c r="L1023" s="61">
        <v>44021</v>
      </c>
      <c r="M1023" s="62">
        <v>1495.3570000007701</v>
      </c>
      <c r="N1023" s="63">
        <v>1495.3570000007701</v>
      </c>
      <c r="O1023" s="63">
        <v>1532.9661999996799</v>
      </c>
      <c r="P1023" s="64">
        <f t="shared" si="15"/>
        <v>0.97546638666989682</v>
      </c>
      <c r="Q1023" s="61">
        <v>43747</v>
      </c>
      <c r="R1023" s="65">
        <v>4641996.551</v>
      </c>
      <c r="S1023" s="65">
        <v>5090322.3444453096</v>
      </c>
      <c r="T1023" s="11"/>
      <c r="U1023" s="66">
        <v>-3.1538814273517298E-3</v>
      </c>
      <c r="V1023" s="67">
        <v>3.3468226111836001</v>
      </c>
      <c r="W1023" s="66">
        <v>3.0957040245994001E-2</v>
      </c>
      <c r="X1023" s="67">
        <v>5.3740825732384101</v>
      </c>
      <c r="Y1023" s="66">
        <v>3.6291480571890099E-2</v>
      </c>
      <c r="Z1023" s="67">
        <v>21.3130856694188</v>
      </c>
      <c r="AA1023" s="66">
        <v>4.10815752020426E-2</v>
      </c>
      <c r="AB1023" s="67">
        <v>24.3333456715045</v>
      </c>
      <c r="AC1023" s="66">
        <v>0.15002603283574001</v>
      </c>
      <c r="AD1023" s="67">
        <v>39.288568543794099</v>
      </c>
      <c r="AE1023" s="66">
        <v>0.17888116435467999</v>
      </c>
      <c r="AF1023" s="68">
        <v>34.835804047179401</v>
      </c>
      <c r="AG1023" s="66">
        <v>5.1645054736582097E-3</v>
      </c>
      <c r="AH1023" s="67">
        <v>-1.32505518849939</v>
      </c>
      <c r="AI1023" s="66">
        <v>4.1284344257292098E-2</v>
      </c>
      <c r="AJ1023" s="67">
        <v>17.8191769066907</v>
      </c>
      <c r="AK1023" s="66">
        <v>0.49535700000182298</v>
      </c>
      <c r="AL1023" s="66">
        <v>6.3979246915550902E-2</v>
      </c>
      <c r="AM1023" s="67">
        <v>43.2480067920987</v>
      </c>
      <c r="AN1023" s="11"/>
      <c r="AO1023" s="69">
        <v>2.8695622131635901E-2</v>
      </c>
      <c r="AP1023" s="69">
        <v>-4.7330470167289598E-2</v>
      </c>
      <c r="AQ1023" s="69">
        <v>4.2906502301775597E-2</v>
      </c>
      <c r="AR1023" s="69">
        <v>-4.8466948478599101E-2</v>
      </c>
      <c r="AS1023" s="70">
        <v>7</v>
      </c>
      <c r="AT1023" s="70">
        <v>5</v>
      </c>
      <c r="AU1023" s="70">
        <v>7</v>
      </c>
      <c r="AV1023" s="71">
        <v>5</v>
      </c>
      <c r="AW1023" s="11"/>
      <c r="AX1023" s="72">
        <v>7.6485257213280394E-2</v>
      </c>
      <c r="AY1023" s="73">
        <v>0.31290588305591899</v>
      </c>
      <c r="AZ1023" s="73">
        <v>0.73541351187032</v>
      </c>
      <c r="BA1023" s="73">
        <v>0.40265460869159098</v>
      </c>
      <c r="BB1023" s="64">
        <v>7.8401830762140894E-3</v>
      </c>
      <c r="BC1023" s="74">
        <v>-11.254794789303601</v>
      </c>
      <c r="BD1023" s="61">
        <v>43747</v>
      </c>
      <c r="BE1023" s="61">
        <v>43783</v>
      </c>
      <c r="BF1023" s="70"/>
      <c r="BG1023" s="61"/>
      <c r="BH1023" s="11"/>
    </row>
    <row r="1024" spans="1:60" x14ac:dyDescent="0.3">
      <c r="A1024" s="11"/>
      <c r="B1024" s="56" t="s">
        <v>3338</v>
      </c>
      <c r="C1024" s="56" t="s">
        <v>3192</v>
      </c>
      <c r="D1024" s="56" t="s">
        <v>3189</v>
      </c>
      <c r="E1024" s="57" t="s">
        <v>3071</v>
      </c>
      <c r="F1024" s="57" t="s">
        <v>3067</v>
      </c>
      <c r="G1024" s="58" t="s">
        <v>200</v>
      </c>
      <c r="H1024" s="59" t="s">
        <v>928</v>
      </c>
      <c r="I1024" s="60" t="s">
        <v>29</v>
      </c>
      <c r="J1024" s="60" t="s">
        <v>1</v>
      </c>
      <c r="K1024" s="11"/>
      <c r="L1024" s="61">
        <v>44021</v>
      </c>
      <c r="M1024" s="62">
        <v>1387.9315000008801</v>
      </c>
      <c r="N1024" s="63">
        <v>1387.9315000008801</v>
      </c>
      <c r="O1024" s="63">
        <v>1416.26329999976</v>
      </c>
      <c r="P1024" s="64">
        <f t="shared" si="15"/>
        <v>0.97999538645188033</v>
      </c>
      <c r="Q1024" s="61">
        <v>43747</v>
      </c>
      <c r="R1024" s="65">
        <v>499163.848</v>
      </c>
      <c r="S1024" s="65">
        <v>736906.25963671901</v>
      </c>
      <c r="T1024" s="11"/>
      <c r="U1024" s="66">
        <v>-3.1375424214275002E-3</v>
      </c>
      <c r="V1024" s="67">
        <v>3.3484565117760199</v>
      </c>
      <c r="W1024" s="66">
        <v>3.1463416356928099E-2</v>
      </c>
      <c r="X1024" s="67">
        <v>5.4247201843318198</v>
      </c>
      <c r="Y1024" s="66">
        <v>3.9383028328302302E-2</v>
      </c>
      <c r="Z1024" s="67">
        <v>21.6222404450527</v>
      </c>
      <c r="AA1024" s="66">
        <v>4.7772874509973903E-2</v>
      </c>
      <c r="AB1024" s="67">
        <v>25.002475602290399</v>
      </c>
      <c r="AC1024" s="66">
        <v>0.161668941993557</v>
      </c>
      <c r="AD1024" s="67">
        <v>40.452859459619503</v>
      </c>
      <c r="AE1024" s="66">
        <v>0.19389143000094899</v>
      </c>
      <c r="AF1024" s="68">
        <v>36.336830611806398</v>
      </c>
      <c r="AG1024" s="66">
        <v>5.3126296334085098E-3</v>
      </c>
      <c r="AH1024" s="67">
        <v>-1.3102427725243599</v>
      </c>
      <c r="AI1024" s="66">
        <v>4.4544652762851897E-2</v>
      </c>
      <c r="AJ1024" s="67">
        <v>18.145207757246698</v>
      </c>
      <c r="AK1024" s="66">
        <v>0.387931500001578</v>
      </c>
      <c r="AL1024" s="66">
        <v>5.18237255855638E-2</v>
      </c>
      <c r="AM1024" s="67">
        <v>32.505456792074298</v>
      </c>
      <c r="AN1024" s="11"/>
      <c r="AO1024" s="69">
        <v>2.8715501182887199E-2</v>
      </c>
      <c r="AP1024" s="69">
        <v>-4.73120667611511E-2</v>
      </c>
      <c r="AQ1024" s="69">
        <v>4.34358193160733E-2</v>
      </c>
      <c r="AR1024" s="69">
        <v>-4.7921643407826203E-2</v>
      </c>
      <c r="AS1024" s="70">
        <v>7</v>
      </c>
      <c r="AT1024" s="70">
        <v>5</v>
      </c>
      <c r="AU1024" s="70">
        <v>7</v>
      </c>
      <c r="AV1024" s="71">
        <v>5</v>
      </c>
      <c r="AW1024" s="11"/>
      <c r="AX1024" s="72">
        <v>7.6497040436952393E-2</v>
      </c>
      <c r="AY1024" s="73">
        <v>0.39441378030232999</v>
      </c>
      <c r="AZ1024" s="73">
        <v>0.75758501260497702</v>
      </c>
      <c r="BA1024" s="73">
        <v>0.50854872067611701</v>
      </c>
      <c r="BB1024" s="64">
        <v>7.8415646031135093E-3</v>
      </c>
      <c r="BC1024" s="74">
        <v>-11.1931517253397</v>
      </c>
      <c r="BD1024" s="61">
        <v>43747</v>
      </c>
      <c r="BE1024" s="61">
        <v>43783</v>
      </c>
      <c r="BF1024" s="70"/>
      <c r="BG1024" s="61"/>
      <c r="BH1024" s="11"/>
    </row>
    <row r="1025" spans="1:60" x14ac:dyDescent="0.3">
      <c r="A1025" s="11"/>
      <c r="B1025" s="56" t="s">
        <v>3341</v>
      </c>
      <c r="C1025" s="56" t="s">
        <v>3194</v>
      </c>
      <c r="D1025" s="56" t="s">
        <v>3189</v>
      </c>
      <c r="E1025" s="57" t="s">
        <v>3074</v>
      </c>
      <c r="F1025" s="57" t="s">
        <v>3067</v>
      </c>
      <c r="G1025" s="58" t="s">
        <v>200</v>
      </c>
      <c r="H1025" s="59" t="s">
        <v>928</v>
      </c>
      <c r="I1025" s="60" t="s">
        <v>29</v>
      </c>
      <c r="J1025" s="60" t="s">
        <v>3195</v>
      </c>
      <c r="K1025" s="11"/>
      <c r="L1025" s="61">
        <v>44021</v>
      </c>
      <c r="M1025" s="62">
        <v>1145.40190000087</v>
      </c>
      <c r="N1025" s="63">
        <v>1145.40190000087</v>
      </c>
      <c r="O1025" s="63">
        <v>1173.1629000008099</v>
      </c>
      <c r="P1025" s="64">
        <f t="shared" si="15"/>
        <v>0.97633661957779194</v>
      </c>
      <c r="Q1025" s="61">
        <v>43747</v>
      </c>
      <c r="R1025" s="65">
        <v>4273265.6569999997</v>
      </c>
      <c r="S1025" s="65">
        <v>4782321.5280703101</v>
      </c>
      <c r="T1025" s="11"/>
      <c r="U1025" s="66">
        <v>-3.1505924162047402E-3</v>
      </c>
      <c r="V1025" s="67">
        <v>3.3471515122983</v>
      </c>
      <c r="W1025" s="66">
        <v>3.1057703759870499E-2</v>
      </c>
      <c r="X1025" s="67">
        <v>5.3841489246260599</v>
      </c>
      <c r="Y1025" s="66">
        <v>3.6905031010974199E-2</v>
      </c>
      <c r="Z1025" s="67">
        <v>21.374440713319899</v>
      </c>
      <c r="AA1025" s="66">
        <v>4.2322936664277201E-2</v>
      </c>
      <c r="AB1025" s="67">
        <v>24.457481817720701</v>
      </c>
      <c r="AC1025" s="66"/>
      <c r="AD1025" s="67"/>
      <c r="AE1025" s="66"/>
      <c r="AF1025" s="68"/>
      <c r="AG1025" s="66">
        <v>5.1940203793492401E-3</v>
      </c>
      <c r="AH1025" s="67">
        <v>-1.32210369793029</v>
      </c>
      <c r="AI1025" s="66">
        <v>4.1931250118068399E-2</v>
      </c>
      <c r="AJ1025" s="67">
        <v>17.883867492782901</v>
      </c>
      <c r="AK1025" s="66">
        <v>0.145025301178975</v>
      </c>
      <c r="AL1025" s="66">
        <v>8.0082394490163994E-2</v>
      </c>
      <c r="AM1025" s="67">
        <v>34.872501857578797</v>
      </c>
      <c r="AN1025" s="11"/>
      <c r="AO1025" s="69">
        <v>2.8699022710497998E-2</v>
      </c>
      <c r="AP1025" s="69">
        <v>-4.7327401698567001E-2</v>
      </c>
      <c r="AQ1025" s="69">
        <v>4.3011650464905002E-2</v>
      </c>
      <c r="AR1025" s="69">
        <v>-4.83738706461736E-2</v>
      </c>
      <c r="AS1025" s="70">
        <v>7</v>
      </c>
      <c r="AT1025" s="70">
        <v>5</v>
      </c>
      <c r="AU1025" s="70">
        <v>7</v>
      </c>
      <c r="AV1025" s="71">
        <v>5</v>
      </c>
      <c r="AW1025" s="11"/>
      <c r="AX1025" s="72">
        <v>7.6487648864858801E-2</v>
      </c>
      <c r="AY1025" s="73">
        <v>0.32803392186860902</v>
      </c>
      <c r="AZ1025" s="73">
        <v>0.73953270198944698</v>
      </c>
      <c r="BA1025" s="73">
        <v>0.42227714164664598</v>
      </c>
      <c r="BB1025" s="64">
        <v>7.8404586816213893E-3</v>
      </c>
      <c r="BC1025" s="74">
        <v>-11.2443804693321</v>
      </c>
      <c r="BD1025" s="61">
        <v>43747</v>
      </c>
      <c r="BE1025" s="61">
        <v>43783</v>
      </c>
      <c r="BF1025" s="70"/>
      <c r="BG1025" s="61"/>
      <c r="BH1025" s="11"/>
    </row>
    <row r="1026" spans="1:60" x14ac:dyDescent="0.3">
      <c r="A1026" s="11"/>
      <c r="B1026" s="56" t="s">
        <v>3344</v>
      </c>
      <c r="C1026" s="56" t="s">
        <v>3197</v>
      </c>
      <c r="D1026" s="56" t="s">
        <v>3189</v>
      </c>
      <c r="E1026" s="57" t="s">
        <v>0</v>
      </c>
      <c r="F1026" s="57" t="s">
        <v>3067</v>
      </c>
      <c r="G1026" s="58" t="s">
        <v>200</v>
      </c>
      <c r="H1026" s="59" t="s">
        <v>928</v>
      </c>
      <c r="I1026" s="60" t="s">
        <v>29</v>
      </c>
      <c r="J1026" s="60" t="s">
        <v>3198</v>
      </c>
      <c r="K1026" s="11"/>
      <c r="L1026" s="61">
        <v>44021</v>
      </c>
      <c r="M1026" s="62">
        <v>1407.42679999955</v>
      </c>
      <c r="N1026" s="63">
        <v>1407.42679999955</v>
      </c>
      <c r="O1026" s="63">
        <v>1508.4455999992799</v>
      </c>
      <c r="P1026" s="64">
        <f t="shared" si="15"/>
        <v>0.93303119449599103</v>
      </c>
      <c r="Q1026" s="61">
        <v>43747</v>
      </c>
      <c r="R1026" s="65">
        <v>0</v>
      </c>
      <c r="S1026" s="65">
        <v>411088.40843261703</v>
      </c>
      <c r="T1026" s="11"/>
      <c r="U1026" s="66">
        <v>0</v>
      </c>
      <c r="V1026" s="67">
        <v>3.66221075391877</v>
      </c>
      <c r="W1026" s="66">
        <v>0</v>
      </c>
      <c r="X1026" s="67">
        <v>2.27837854863537</v>
      </c>
      <c r="Y1026" s="66">
        <v>5.4912321247684304E-3</v>
      </c>
      <c r="Z1026" s="67">
        <v>18.233060824713899</v>
      </c>
      <c r="AA1026" s="66">
        <v>-2.6536108471191299E-3</v>
      </c>
      <c r="AB1026" s="67">
        <v>19.959827066573801</v>
      </c>
      <c r="AC1026" s="66">
        <v>0.106027633661142</v>
      </c>
      <c r="AD1026" s="67">
        <v>34.888728626363402</v>
      </c>
      <c r="AE1026" s="66">
        <v>0.137447862576664</v>
      </c>
      <c r="AF1026" s="68">
        <v>30.692473869392401</v>
      </c>
      <c r="AG1026" s="66">
        <v>0</v>
      </c>
      <c r="AH1026" s="67">
        <v>-1.84150573586521</v>
      </c>
      <c r="AI1026" s="66">
        <v>1.04835129695857E-2</v>
      </c>
      <c r="AJ1026" s="67">
        <v>14.7390937779273</v>
      </c>
      <c r="AK1026" s="66">
        <v>0.407426800000249</v>
      </c>
      <c r="AL1026" s="66">
        <v>5.4087442656964399E-2</v>
      </c>
      <c r="AM1026" s="67">
        <v>34.454986791941302</v>
      </c>
      <c r="AN1026" s="11"/>
      <c r="AO1026" s="69">
        <v>2.8713083722323101E-2</v>
      </c>
      <c r="AP1026" s="69">
        <v>-4.7314288965935702E-2</v>
      </c>
      <c r="AQ1026" s="69">
        <v>2.73033281191601E-2</v>
      </c>
      <c r="AR1026" s="69">
        <v>-3.4994809158888501E-2</v>
      </c>
      <c r="AS1026" s="70">
        <v>3</v>
      </c>
      <c r="AT1026" s="70">
        <v>4</v>
      </c>
      <c r="AU1026" s="70">
        <v>7</v>
      </c>
      <c r="AV1026" s="71">
        <v>5</v>
      </c>
      <c r="AW1026" s="11"/>
      <c r="AX1026" s="72">
        <v>6.4043079685725396E-2</v>
      </c>
      <c r="AY1026" s="73">
        <v>-0.37432879413745501</v>
      </c>
      <c r="AZ1026" s="73">
        <v>0.58400226881349204</v>
      </c>
      <c r="BA1026" s="73">
        <v>-0.45846446516134198</v>
      </c>
      <c r="BB1026" s="64">
        <v>6.5432156081988097E-3</v>
      </c>
      <c r="BC1026" s="74">
        <v>-11.200616051370201</v>
      </c>
      <c r="BD1026" s="61">
        <v>43747</v>
      </c>
      <c r="BE1026" s="61">
        <v>43783</v>
      </c>
      <c r="BF1026" s="70"/>
      <c r="BG1026" s="61"/>
      <c r="BH1026" s="11"/>
    </row>
    <row r="1027" spans="1:60" x14ac:dyDescent="0.3">
      <c r="A1027" s="11"/>
      <c r="B1027" s="56" t="s">
        <v>3350</v>
      </c>
      <c r="C1027" s="56" t="s">
        <v>3200</v>
      </c>
      <c r="D1027" s="56" t="s">
        <v>3189</v>
      </c>
      <c r="E1027" s="57" t="s">
        <v>3081</v>
      </c>
      <c r="F1027" s="57" t="s">
        <v>3067</v>
      </c>
      <c r="G1027" s="58" t="s">
        <v>200</v>
      </c>
      <c r="H1027" s="59" t="s">
        <v>928</v>
      </c>
      <c r="I1027" s="60" t="s">
        <v>29</v>
      </c>
      <c r="J1027" s="60" t="s">
        <v>1</v>
      </c>
      <c r="K1027" s="11"/>
      <c r="L1027" s="61">
        <v>44021</v>
      </c>
      <c r="M1027" s="62">
        <v>1226.42740000039</v>
      </c>
      <c r="N1027" s="63">
        <v>1226.42740000039</v>
      </c>
      <c r="O1027" s="63">
        <v>1235.04499999993</v>
      </c>
      <c r="P1027" s="64">
        <f t="shared" si="15"/>
        <v>0.99302244047824928</v>
      </c>
      <c r="Q1027" s="61">
        <v>43747</v>
      </c>
      <c r="R1027" s="65">
        <v>7713302.7920000004</v>
      </c>
      <c r="S1027" s="65">
        <v>8036011.8794453098</v>
      </c>
      <c r="T1027" s="11"/>
      <c r="U1027" s="66">
        <v>-3.0860236083754002E-3</v>
      </c>
      <c r="V1027" s="67">
        <v>3.3536083930812302</v>
      </c>
      <c r="W1027" s="66">
        <v>3.3063005495932898E-2</v>
      </c>
      <c r="X1027" s="67">
        <v>5.5846790982323</v>
      </c>
      <c r="Y1027" s="66">
        <v>4.9200447389011998E-2</v>
      </c>
      <c r="Z1027" s="67">
        <v>22.603982351138299</v>
      </c>
      <c r="AA1027" s="66">
        <v>6.4890349307461306E-2</v>
      </c>
      <c r="AB1027" s="67">
        <v>26.714223082031801</v>
      </c>
      <c r="AC1027" s="66">
        <v>0.196087795797212</v>
      </c>
      <c r="AD1027" s="67">
        <v>43.894744839984902</v>
      </c>
      <c r="AE1027" s="66"/>
      <c r="AF1027" s="68"/>
      <c r="AG1027" s="66">
        <v>5.7800718768703501E-3</v>
      </c>
      <c r="AH1027" s="67">
        <v>-1.26349854817818</v>
      </c>
      <c r="AI1027" s="66">
        <v>5.4901112111110699E-2</v>
      </c>
      <c r="AJ1027" s="67">
        <v>19.180853692087101</v>
      </c>
      <c r="AK1027" s="66">
        <v>0.225716484439618</v>
      </c>
      <c r="AL1027" s="66">
        <v>8.5522572946501896E-2</v>
      </c>
      <c r="AM1027" s="67">
        <v>50.953105828026303</v>
      </c>
      <c r="AN1027" s="11"/>
      <c r="AO1027" s="69">
        <v>2.8748938953867799E-2</v>
      </c>
      <c r="AP1027" s="69">
        <v>-4.7280980317736997E-2</v>
      </c>
      <c r="AQ1027" s="69">
        <v>4.5107949130397201E-2</v>
      </c>
      <c r="AR1027" s="69">
        <v>-4.6953441780715401E-2</v>
      </c>
      <c r="AS1027" s="70">
        <v>7</v>
      </c>
      <c r="AT1027" s="70">
        <v>5</v>
      </c>
      <c r="AU1027" s="70">
        <v>7</v>
      </c>
      <c r="AV1027" s="71">
        <v>5</v>
      </c>
      <c r="AW1027" s="11"/>
      <c r="AX1027" s="72">
        <v>7.6612186661732307E-2</v>
      </c>
      <c r="AY1027" s="73">
        <v>0.65191305099142505</v>
      </c>
      <c r="AZ1027" s="73">
        <v>0.77632322905810702</v>
      </c>
      <c r="BA1027" s="73">
        <v>0.845103574859422</v>
      </c>
      <c r="BB1027" s="64">
        <v>7.85357546803425E-3</v>
      </c>
      <c r="BC1027" s="74">
        <v>-11.0888510134537</v>
      </c>
      <c r="BD1027" s="61">
        <v>43747</v>
      </c>
      <c r="BE1027" s="61">
        <v>43783</v>
      </c>
      <c r="BF1027" s="70"/>
      <c r="BG1027" s="61"/>
      <c r="BH1027" s="11"/>
    </row>
    <row r="1028" spans="1:60" x14ac:dyDescent="0.3">
      <c r="A1028" s="11"/>
      <c r="B1028" s="56" t="s">
        <v>3353</v>
      </c>
      <c r="C1028" s="56" t="s">
        <v>3202</v>
      </c>
      <c r="D1028" s="56" t="s">
        <v>3203</v>
      </c>
      <c r="E1028" s="57" t="s">
        <v>34</v>
      </c>
      <c r="F1028" s="57" t="s">
        <v>3067</v>
      </c>
      <c r="G1028" s="58" t="s">
        <v>111</v>
      </c>
      <c r="H1028" s="59" t="s">
        <v>279</v>
      </c>
      <c r="I1028" s="60" t="s">
        <v>29</v>
      </c>
      <c r="J1028" s="60" t="s">
        <v>3204</v>
      </c>
      <c r="K1028" s="11"/>
      <c r="L1028" s="61">
        <v>44021</v>
      </c>
      <c r="M1028" s="62">
        <v>1328.07530000061</v>
      </c>
      <c r="N1028" s="63">
        <v>1328.07530000061</v>
      </c>
      <c r="O1028" s="63">
        <v>1368.1823999993501</v>
      </c>
      <c r="P1028" s="64">
        <f t="shared" si="15"/>
        <v>0.97068585299828514</v>
      </c>
      <c r="Q1028" s="61">
        <v>43747</v>
      </c>
      <c r="R1028" s="65">
        <v>13341863.622</v>
      </c>
      <c r="S1028" s="65">
        <v>17398863.227000002</v>
      </c>
      <c r="T1028" s="11"/>
      <c r="U1028" s="66">
        <v>-3.5574284147514802E-3</v>
      </c>
      <c r="V1028" s="67">
        <v>3.3064679124436198</v>
      </c>
      <c r="W1028" s="66">
        <v>1.7768401079592901E-2</v>
      </c>
      <c r="X1028" s="67">
        <v>4.0552186565983002</v>
      </c>
      <c r="Y1028" s="66">
        <v>1.4885338214298801E-2</v>
      </c>
      <c r="Z1028" s="67">
        <v>19.1724714336451</v>
      </c>
      <c r="AA1028" s="66">
        <v>1.56128623748373E-2</v>
      </c>
      <c r="AB1028" s="67">
        <v>21.786474388791198</v>
      </c>
      <c r="AC1028" s="66">
        <v>8.93574336732854E-2</v>
      </c>
      <c r="AD1028" s="67">
        <v>33.221708627592299</v>
      </c>
      <c r="AE1028" s="66">
        <v>0.116060519656457</v>
      </c>
      <c r="AF1028" s="68">
        <v>28.553739577357199</v>
      </c>
      <c r="AG1028" s="66">
        <v>2.6085216904903098E-3</v>
      </c>
      <c r="AH1028" s="67">
        <v>-1.5806535668161801</v>
      </c>
      <c r="AI1028" s="66">
        <v>1.90990432147373E-2</v>
      </c>
      <c r="AJ1028" s="67">
        <v>15.600646802442499</v>
      </c>
      <c r="AK1028" s="66">
        <v>0.32807529999990898</v>
      </c>
      <c r="AL1028" s="66">
        <v>4.1923409517039503E-2</v>
      </c>
      <c r="AM1028" s="67">
        <v>29.532169130281499</v>
      </c>
      <c r="AN1028" s="11"/>
      <c r="AO1028" s="69">
        <v>2.1322585549569301E-2</v>
      </c>
      <c r="AP1028" s="69">
        <v>-3.2616736545605797E-2</v>
      </c>
      <c r="AQ1028" s="69">
        <v>2.26291990402387E-2</v>
      </c>
      <c r="AR1028" s="69">
        <v>-2.82164672926228E-2</v>
      </c>
      <c r="AS1028" s="70">
        <v>7</v>
      </c>
      <c r="AT1028" s="70">
        <v>5</v>
      </c>
      <c r="AU1028" s="70">
        <v>7</v>
      </c>
      <c r="AV1028" s="71">
        <v>5</v>
      </c>
      <c r="AW1028" s="11"/>
      <c r="AX1028" s="72">
        <v>5.3466377852673802E-2</v>
      </c>
      <c r="AY1028" s="73">
        <v>-0.11712230248724601</v>
      </c>
      <c r="AZ1028" s="73">
        <v>0.63254616182439305</v>
      </c>
      <c r="BA1028" s="73">
        <v>-0.14998975580829199</v>
      </c>
      <c r="BB1028" s="64">
        <v>5.49667467724248E-3</v>
      </c>
      <c r="BC1028" s="74">
        <v>-7.8331734131425002</v>
      </c>
      <c r="BD1028" s="61">
        <v>43747</v>
      </c>
      <c r="BE1028" s="61">
        <v>43783</v>
      </c>
      <c r="BF1028" s="70"/>
      <c r="BG1028" s="61"/>
      <c r="BH1028" s="11"/>
    </row>
    <row r="1029" spans="1:60" x14ac:dyDescent="0.3">
      <c r="A1029" s="11"/>
      <c r="B1029" s="56" t="s">
        <v>3355</v>
      </c>
      <c r="C1029" s="56" t="s">
        <v>3206</v>
      </c>
      <c r="D1029" s="56" t="s">
        <v>3203</v>
      </c>
      <c r="E1029" s="57" t="s">
        <v>3071</v>
      </c>
      <c r="F1029" s="57" t="s">
        <v>3067</v>
      </c>
      <c r="G1029" s="58" t="s">
        <v>111</v>
      </c>
      <c r="H1029" s="59" t="s">
        <v>279</v>
      </c>
      <c r="I1029" s="60" t="s">
        <v>29</v>
      </c>
      <c r="J1029" s="60" t="s">
        <v>1</v>
      </c>
      <c r="K1029" s="11"/>
      <c r="L1029" s="61">
        <v>44021</v>
      </c>
      <c r="M1029" s="62">
        <v>1312.7825000006701</v>
      </c>
      <c r="N1029" s="63">
        <v>1312.7825000006701</v>
      </c>
      <c r="O1029" s="63">
        <v>1348.5318999998301</v>
      </c>
      <c r="P1029" s="64">
        <f t="shared" si="15"/>
        <v>0.97349013397520334</v>
      </c>
      <c r="Q1029" s="61">
        <v>43747</v>
      </c>
      <c r="R1029" s="65">
        <v>922289.277</v>
      </c>
      <c r="S1029" s="65">
        <v>796899.83902734402</v>
      </c>
      <c r="T1029" s="11"/>
      <c r="U1029" s="66">
        <v>-3.5469132380967498E-3</v>
      </c>
      <c r="V1029" s="67">
        <v>3.3075194301091</v>
      </c>
      <c r="W1029" s="66">
        <v>1.8089713141307601E-2</v>
      </c>
      <c r="X1029" s="67">
        <v>4.08734986276977</v>
      </c>
      <c r="Y1029" s="66">
        <v>1.6830283666422498E-2</v>
      </c>
      <c r="Z1029" s="67">
        <v>19.366965978871999</v>
      </c>
      <c r="AA1029" s="66">
        <v>1.9535929452104001E-2</v>
      </c>
      <c r="AB1029" s="67">
        <v>22.1787810965034</v>
      </c>
      <c r="AC1029" s="66">
        <v>9.5965826916653896E-2</v>
      </c>
      <c r="AD1029" s="67">
        <v>33.882547951885499</v>
      </c>
      <c r="AE1029" s="66">
        <v>0.124763154433895</v>
      </c>
      <c r="AF1029" s="68">
        <v>29.424003055115499</v>
      </c>
      <c r="AG1029" s="66">
        <v>2.7034706308768398E-3</v>
      </c>
      <c r="AH1029" s="67">
        <v>-1.57115867277753</v>
      </c>
      <c r="AI1029" s="66">
        <v>2.1148827971046599E-2</v>
      </c>
      <c r="AJ1029" s="67">
        <v>15.805625278066101</v>
      </c>
      <c r="AK1029" s="66">
        <v>0.31278250000119401</v>
      </c>
      <c r="AL1029" s="66">
        <v>4.0178188508434701E-2</v>
      </c>
      <c r="AM1029" s="67">
        <v>28.002889130410001</v>
      </c>
      <c r="AN1029" s="11"/>
      <c r="AO1029" s="69">
        <v>2.1333373440938899E-2</v>
      </c>
      <c r="AP1029" s="69">
        <v>-3.2606523904178203E-2</v>
      </c>
      <c r="AQ1029" s="69">
        <v>2.29627380304009E-2</v>
      </c>
      <c r="AR1029" s="69">
        <v>-2.7908879762435401E-2</v>
      </c>
      <c r="AS1029" s="70">
        <v>7</v>
      </c>
      <c r="AT1029" s="70">
        <v>5</v>
      </c>
      <c r="AU1029" s="70">
        <v>7</v>
      </c>
      <c r="AV1029" s="71">
        <v>5</v>
      </c>
      <c r="AW1029" s="11"/>
      <c r="AX1029" s="72">
        <v>5.3477245400208602E-2</v>
      </c>
      <c r="AY1029" s="73">
        <v>-4.91791985686518E-2</v>
      </c>
      <c r="AZ1029" s="73">
        <v>0.64557645152308396</v>
      </c>
      <c r="BA1029" s="73">
        <v>-6.3088711703130698E-2</v>
      </c>
      <c r="BB1029" s="64">
        <v>5.4978637021940802E-3</v>
      </c>
      <c r="BC1029" s="74">
        <v>-7.7981692535904603</v>
      </c>
      <c r="BD1029" s="61">
        <v>43747</v>
      </c>
      <c r="BE1029" s="61">
        <v>43783</v>
      </c>
      <c r="BF1029" s="70"/>
      <c r="BG1029" s="61"/>
      <c r="BH1029" s="11"/>
    </row>
    <row r="1030" spans="1:60" x14ac:dyDescent="0.3">
      <c r="A1030" s="11"/>
      <c r="B1030" s="56" t="s">
        <v>3358</v>
      </c>
      <c r="C1030" s="56" t="s">
        <v>3208</v>
      </c>
      <c r="D1030" s="56" t="s">
        <v>3203</v>
      </c>
      <c r="E1030" s="57" t="s">
        <v>3074</v>
      </c>
      <c r="F1030" s="57" t="s">
        <v>3067</v>
      </c>
      <c r="G1030" s="58" t="s">
        <v>111</v>
      </c>
      <c r="H1030" s="59" t="s">
        <v>279</v>
      </c>
      <c r="I1030" s="60" t="s">
        <v>29</v>
      </c>
      <c r="J1030" s="60" t="s">
        <v>3209</v>
      </c>
      <c r="K1030" s="11"/>
      <c r="L1030" s="61">
        <v>44021</v>
      </c>
      <c r="M1030" s="62">
        <v>1081.2140999995199</v>
      </c>
      <c r="N1030" s="63">
        <v>1081.2140999995199</v>
      </c>
      <c r="O1030" s="63">
        <v>1112.8734000008601</v>
      </c>
      <c r="P1030" s="64">
        <f t="shared" si="15"/>
        <v>0.97155175062921295</v>
      </c>
      <c r="Q1030" s="61">
        <v>43747</v>
      </c>
      <c r="R1030" s="65">
        <v>4166653.0920000002</v>
      </c>
      <c r="S1030" s="65">
        <v>4928861.5377500001</v>
      </c>
      <c r="T1030" s="11"/>
      <c r="U1030" s="66">
        <v>-3.55414661498799E-3</v>
      </c>
      <c r="V1030" s="67">
        <v>3.3067960924199702</v>
      </c>
      <c r="W1030" s="66">
        <v>1.7867713566374701E-2</v>
      </c>
      <c r="X1030" s="67">
        <v>4.0651499052764803</v>
      </c>
      <c r="Y1030" s="66">
        <v>1.54861496703234E-2</v>
      </c>
      <c r="Z1030" s="67">
        <v>19.232552579254801</v>
      </c>
      <c r="AA1030" s="66">
        <v>1.68238324895356E-2</v>
      </c>
      <c r="AB1030" s="67">
        <v>21.907571400253801</v>
      </c>
      <c r="AC1030" s="66"/>
      <c r="AD1030" s="67"/>
      <c r="AE1030" s="66"/>
      <c r="AF1030" s="68"/>
      <c r="AG1030" s="66">
        <v>2.6378713409940199E-3</v>
      </c>
      <c r="AH1030" s="67">
        <v>-1.57771860176581</v>
      </c>
      <c r="AI1030" s="66">
        <v>1.9732202123122999E-2</v>
      </c>
      <c r="AJ1030" s="67">
        <v>15.663962693273801</v>
      </c>
      <c r="AK1030" s="66">
        <v>8.0462206349766294E-2</v>
      </c>
      <c r="AL1030" s="66">
        <v>4.50059614795464E-2</v>
      </c>
      <c r="AM1030" s="67">
        <v>28.4161923746287</v>
      </c>
      <c r="AN1030" s="11"/>
      <c r="AO1030" s="69">
        <v>2.1325855743270901E-2</v>
      </c>
      <c r="AP1030" s="69">
        <v>-3.2613513340038501E-2</v>
      </c>
      <c r="AQ1030" s="69">
        <v>2.2732263007128502E-2</v>
      </c>
      <c r="AR1030" s="69">
        <v>-2.81214328733768E-2</v>
      </c>
      <c r="AS1030" s="70">
        <v>7</v>
      </c>
      <c r="AT1030" s="70">
        <v>5</v>
      </c>
      <c r="AU1030" s="70">
        <v>7</v>
      </c>
      <c r="AV1030" s="71">
        <v>5</v>
      </c>
      <c r="AW1030" s="11"/>
      <c r="AX1030" s="72">
        <v>5.3469603195262602E-2</v>
      </c>
      <c r="AY1030" s="73">
        <v>-9.6148992607027098E-2</v>
      </c>
      <c r="AZ1030" s="73">
        <v>0.636568414433896</v>
      </c>
      <c r="BA1030" s="73">
        <v>-0.123196387059693</v>
      </c>
      <c r="BB1030" s="64">
        <v>5.4970284229602798E-3</v>
      </c>
      <c r="BC1030" s="74">
        <v>-7.8223542768973902</v>
      </c>
      <c r="BD1030" s="61">
        <v>43747</v>
      </c>
      <c r="BE1030" s="61">
        <v>43783</v>
      </c>
      <c r="BF1030" s="70"/>
      <c r="BG1030" s="61"/>
      <c r="BH1030" s="11"/>
    </row>
    <row r="1031" spans="1:60" x14ac:dyDescent="0.3">
      <c r="A1031" s="11"/>
      <c r="B1031" s="56" t="s">
        <v>3361</v>
      </c>
      <c r="C1031" s="56" t="s">
        <v>3211</v>
      </c>
      <c r="D1031" s="56" t="s">
        <v>3203</v>
      </c>
      <c r="E1031" s="57" t="s">
        <v>0</v>
      </c>
      <c r="F1031" s="57" t="s">
        <v>3067</v>
      </c>
      <c r="G1031" s="58" t="s">
        <v>111</v>
      </c>
      <c r="H1031" s="59" t="s">
        <v>279</v>
      </c>
      <c r="I1031" s="60" t="s">
        <v>29</v>
      </c>
      <c r="J1031" s="60" t="s">
        <v>3212</v>
      </c>
      <c r="K1031" s="11"/>
      <c r="L1031" s="61">
        <v>44021</v>
      </c>
      <c r="M1031" s="62">
        <v>1357.0958999991401</v>
      </c>
      <c r="N1031" s="63">
        <v>1357.0958999991401</v>
      </c>
      <c r="O1031" s="63">
        <v>1393.1018000003</v>
      </c>
      <c r="P1031" s="64">
        <f t="shared" ref="P1031:P1094" si="16">IFERROR(N1031/O1031,"")</f>
        <v>0.97415415011225148</v>
      </c>
      <c r="Q1031" s="61">
        <v>43747</v>
      </c>
      <c r="R1031" s="65">
        <v>493389.36700000003</v>
      </c>
      <c r="S1031" s="65">
        <v>1800597.52084961</v>
      </c>
      <c r="T1031" s="11"/>
      <c r="U1031" s="66">
        <v>-3.5443998276605301E-3</v>
      </c>
      <c r="V1031" s="67">
        <v>3.30777077115272</v>
      </c>
      <c r="W1031" s="66">
        <v>1.8165657726058299E-2</v>
      </c>
      <c r="X1031" s="67">
        <v>4.0949443212448404</v>
      </c>
      <c r="Y1031" s="66">
        <v>1.7290543284616398E-2</v>
      </c>
      <c r="Z1031" s="67">
        <v>19.412991940684201</v>
      </c>
      <c r="AA1031" s="66">
        <v>2.0465389567107199E-2</v>
      </c>
      <c r="AB1031" s="67">
        <v>22.271727108018201</v>
      </c>
      <c r="AC1031" s="66">
        <v>9.7607094456179794E-2</v>
      </c>
      <c r="AD1031" s="67">
        <v>34.046674705867197</v>
      </c>
      <c r="AE1031" s="66">
        <v>0.126936946893693</v>
      </c>
      <c r="AF1031" s="68">
        <v>29.6413823010807</v>
      </c>
      <c r="AG1031" s="66">
        <v>2.7259361668256999E-3</v>
      </c>
      <c r="AH1031" s="67">
        <v>-1.5689121191826401</v>
      </c>
      <c r="AI1031" s="66">
        <v>2.1633845202814E-2</v>
      </c>
      <c r="AJ1031" s="67">
        <v>15.8541270012502</v>
      </c>
      <c r="AK1031" s="66">
        <v>0.357095899999258</v>
      </c>
      <c r="AL1031" s="66">
        <v>4.5188524454715703E-2</v>
      </c>
      <c r="AM1031" s="67">
        <v>32.434229130216401</v>
      </c>
      <c r="AN1031" s="11"/>
      <c r="AO1031" s="69">
        <v>2.1335911398637102E-2</v>
      </c>
      <c r="AP1031" s="69">
        <v>-3.2604125583929999E-2</v>
      </c>
      <c r="AQ1031" s="69">
        <v>2.3041564636514501E-2</v>
      </c>
      <c r="AR1031" s="69">
        <v>-2.7836123563247401E-2</v>
      </c>
      <c r="AS1031" s="70">
        <v>7</v>
      </c>
      <c r="AT1031" s="70">
        <v>5</v>
      </c>
      <c r="AU1031" s="70">
        <v>7</v>
      </c>
      <c r="AV1031" s="71">
        <v>5</v>
      </c>
      <c r="AW1031" s="11"/>
      <c r="AX1031" s="72">
        <v>5.3479874279073601E-2</v>
      </c>
      <c r="AY1031" s="73">
        <v>-3.3085871844718902E-2</v>
      </c>
      <c r="AZ1031" s="73">
        <v>0.64866351688033297</v>
      </c>
      <c r="BA1031" s="73">
        <v>-4.2460905128791603E-2</v>
      </c>
      <c r="BB1031" s="64">
        <v>5.4981509255594601E-3</v>
      </c>
      <c r="BC1031" s="74">
        <v>-7.78989015731349</v>
      </c>
      <c r="BD1031" s="61">
        <v>43747</v>
      </c>
      <c r="BE1031" s="61">
        <v>43783</v>
      </c>
      <c r="BF1031" s="70"/>
      <c r="BG1031" s="61"/>
      <c r="BH1031" s="11"/>
    </row>
    <row r="1032" spans="1:60" x14ac:dyDescent="0.3">
      <c r="A1032" s="11"/>
      <c r="B1032" s="56" t="s">
        <v>3364</v>
      </c>
      <c r="C1032" s="56" t="s">
        <v>3214</v>
      </c>
      <c r="D1032" s="56" t="s">
        <v>3203</v>
      </c>
      <c r="E1032" s="57" t="s">
        <v>48</v>
      </c>
      <c r="F1032" s="57" t="s">
        <v>3067</v>
      </c>
      <c r="G1032" s="58" t="s">
        <v>111</v>
      </c>
      <c r="H1032" s="59" t="s">
        <v>279</v>
      </c>
      <c r="I1032" s="60" t="s">
        <v>29</v>
      </c>
      <c r="J1032" s="60" t="s">
        <v>1</v>
      </c>
      <c r="K1032" s="11"/>
      <c r="L1032" s="61">
        <v>44021</v>
      </c>
      <c r="M1032" s="62">
        <v>1006.26829999965</v>
      </c>
      <c r="N1032" s="63">
        <v>1006.26829999965</v>
      </c>
      <c r="O1032" s="63"/>
      <c r="P1032" s="64" t="str">
        <f t="shared" si="16"/>
        <v/>
      </c>
      <c r="Q1032" s="61"/>
      <c r="R1032" s="65">
        <v>0</v>
      </c>
      <c r="S1032" s="65"/>
      <c r="T1032" s="11"/>
      <c r="U1032" s="66">
        <v>0</v>
      </c>
      <c r="V1032" s="67">
        <v>3.66221075391877</v>
      </c>
      <c r="W1032" s="66">
        <v>4.2880448327196098E-3</v>
      </c>
      <c r="X1032" s="67">
        <v>2.7071830319073298</v>
      </c>
      <c r="Y1032" s="66"/>
      <c r="Z1032" s="67"/>
      <c r="AA1032" s="66"/>
      <c r="AB1032" s="67"/>
      <c r="AC1032" s="66"/>
      <c r="AD1032" s="67"/>
      <c r="AE1032" s="66"/>
      <c r="AF1032" s="68"/>
      <c r="AG1032" s="66">
        <v>0</v>
      </c>
      <c r="AH1032" s="67">
        <v>-1.84150573586521</v>
      </c>
      <c r="AI1032" s="66"/>
      <c r="AJ1032" s="67"/>
      <c r="AK1032" s="66">
        <v>4.75654330512043E-3</v>
      </c>
      <c r="AL1032" s="66">
        <v>2.81997628026147E-2</v>
      </c>
      <c r="AM1032" s="67">
        <v>-5.3069914358275101</v>
      </c>
      <c r="AN1032" s="11"/>
      <c r="AO1032" s="69">
        <v>4.8435814660479099E-3</v>
      </c>
      <c r="AP1032" s="69">
        <v>-4.8642901228959099E-3</v>
      </c>
      <c r="AQ1032" s="69">
        <v>0</v>
      </c>
      <c r="AR1032" s="69">
        <v>-1.338768124333E-2</v>
      </c>
      <c r="AS1032" s="70"/>
      <c r="AT1032" s="70"/>
      <c r="AU1032" s="70"/>
      <c r="AV1032" s="71"/>
      <c r="AW1032" s="11"/>
      <c r="AX1032" s="72"/>
      <c r="AY1032" s="73"/>
      <c r="AZ1032" s="73"/>
      <c r="BA1032" s="73"/>
      <c r="BB1032" s="64"/>
      <c r="BC1032" s="74">
        <v>-1.8052244331865901</v>
      </c>
      <c r="BD1032" s="61">
        <v>43976</v>
      </c>
      <c r="BE1032" s="61">
        <v>43990</v>
      </c>
      <c r="BF1032" s="70"/>
      <c r="BG1032" s="61"/>
      <c r="BH1032" s="11"/>
    </row>
    <row r="1033" spans="1:60" x14ac:dyDescent="0.3">
      <c r="A1033" s="11"/>
      <c r="B1033" s="56" t="s">
        <v>3367</v>
      </c>
      <c r="C1033" s="56" t="s">
        <v>3216</v>
      </c>
      <c r="D1033" s="56" t="s">
        <v>3203</v>
      </c>
      <c r="E1033" s="57" t="s">
        <v>3081</v>
      </c>
      <c r="F1033" s="57" t="s">
        <v>3067</v>
      </c>
      <c r="G1033" s="58" t="s">
        <v>111</v>
      </c>
      <c r="H1033" s="59" t="s">
        <v>279</v>
      </c>
      <c r="I1033" s="60" t="s">
        <v>29</v>
      </c>
      <c r="J1033" s="60" t="s">
        <v>1</v>
      </c>
      <c r="K1033" s="11"/>
      <c r="L1033" s="61">
        <v>44021</v>
      </c>
      <c r="M1033" s="62">
        <v>1033.06709999964</v>
      </c>
      <c r="N1033" s="63">
        <v>1033.06709999964</v>
      </c>
      <c r="O1033" s="63">
        <v>1036.7049000002401</v>
      </c>
      <c r="P1033" s="64">
        <f t="shared" si="16"/>
        <v>0.99649099758224435</v>
      </c>
      <c r="Q1033" s="61">
        <v>44020</v>
      </c>
      <c r="R1033" s="65">
        <v>3545923.361</v>
      </c>
      <c r="S1033" s="65">
        <v>987189.24405468698</v>
      </c>
      <c r="T1033" s="11"/>
      <c r="U1033" s="66">
        <v>-3.5090024175587998E-3</v>
      </c>
      <c r="V1033" s="67">
        <v>3.3113105121628901</v>
      </c>
      <c r="W1033" s="66">
        <v>1.9250748404374501E-2</v>
      </c>
      <c r="X1033" s="67">
        <v>4.2034533890764596</v>
      </c>
      <c r="Y1033" s="66">
        <v>2.3885712042101701E-2</v>
      </c>
      <c r="Z1033" s="67">
        <v>20.072508816432698</v>
      </c>
      <c r="AA1033" s="66">
        <v>2.40655636953306E-2</v>
      </c>
      <c r="AB1033" s="67">
        <v>22.631744520826</v>
      </c>
      <c r="AC1033" s="66">
        <v>2.4142009628121699E-2</v>
      </c>
      <c r="AD1033" s="67">
        <v>26.7001662230468</v>
      </c>
      <c r="AE1033" s="66"/>
      <c r="AF1033" s="68"/>
      <c r="AG1033" s="66">
        <v>3.0464221090369401E-3</v>
      </c>
      <c r="AH1033" s="67">
        <v>-1.5368635249615199</v>
      </c>
      <c r="AI1033" s="66">
        <v>2.40655636953306E-2</v>
      </c>
      <c r="AJ1033" s="67">
        <v>16.097298850509102</v>
      </c>
      <c r="AK1033" s="66">
        <v>3.3053463694159298E-2</v>
      </c>
      <c r="AL1033" s="66">
        <v>1.345806536483E-2</v>
      </c>
      <c r="AM1033" s="67">
        <v>30.503063796291801</v>
      </c>
      <c r="AN1033" s="11"/>
      <c r="AO1033" s="69">
        <v>6.8891284881829103E-3</v>
      </c>
      <c r="AP1033" s="69">
        <v>-8.3842420690416492E-3</v>
      </c>
      <c r="AQ1033" s="69">
        <v>2.4168244852262401E-2</v>
      </c>
      <c r="AR1033" s="69">
        <v>-1.9384597524549501E-2</v>
      </c>
      <c r="AS1033" s="70">
        <v>4</v>
      </c>
      <c r="AT1033" s="70">
        <v>3</v>
      </c>
      <c r="AU1033" s="70">
        <v>7</v>
      </c>
      <c r="AV1033" s="71">
        <v>5</v>
      </c>
      <c r="AW1033" s="11"/>
      <c r="AX1033" s="72">
        <v>2.69319020403418E-2</v>
      </c>
      <c r="AY1033" s="73">
        <v>-6.0278989026130603E-2</v>
      </c>
      <c r="AZ1033" s="73">
        <v>0.60129919109567698</v>
      </c>
      <c r="BA1033" s="73">
        <v>-8.2711494440786695E-2</v>
      </c>
      <c r="BB1033" s="64">
        <v>2.7806562179421199E-3</v>
      </c>
      <c r="BC1033" s="74">
        <v>-3.42657008719834</v>
      </c>
      <c r="BD1033" s="61">
        <v>43901</v>
      </c>
      <c r="BE1033" s="61">
        <v>43921</v>
      </c>
      <c r="BF1033" s="70">
        <v>49</v>
      </c>
      <c r="BG1033" s="61">
        <v>43970</v>
      </c>
      <c r="BH1033" s="11"/>
    </row>
    <row r="1034" spans="1:60" x14ac:dyDescent="0.3">
      <c r="A1034" s="11"/>
      <c r="B1034" s="56" t="s">
        <v>3369</v>
      </c>
      <c r="C1034" s="56" t="s">
        <v>3218</v>
      </c>
      <c r="D1034" s="56" t="s">
        <v>3219</v>
      </c>
      <c r="E1034" s="57" t="s">
        <v>1170</v>
      </c>
      <c r="F1034" s="57" t="s">
        <v>315</v>
      </c>
      <c r="G1034" s="58" t="s">
        <v>141</v>
      </c>
      <c r="H1034" s="59" t="s">
        <v>1475</v>
      </c>
      <c r="I1034" s="60" t="s">
        <v>29</v>
      </c>
      <c r="J1034" s="60" t="s">
        <v>3220</v>
      </c>
      <c r="K1034" s="11"/>
      <c r="L1034" s="61">
        <v>44021</v>
      </c>
      <c r="M1034" s="62">
        <v>1281.1478000003799</v>
      </c>
      <c r="N1034" s="63">
        <v>1281.1478000003799</v>
      </c>
      <c r="O1034" s="63">
        <v>1327.9306000005499</v>
      </c>
      <c r="P1034" s="64">
        <f t="shared" si="16"/>
        <v>0.96477014687352591</v>
      </c>
      <c r="Q1034" s="61">
        <v>43843</v>
      </c>
      <c r="R1034" s="65">
        <v>1089384.8870000001</v>
      </c>
      <c r="S1034" s="65">
        <v>1017218.71089355</v>
      </c>
      <c r="T1034" s="11"/>
      <c r="U1034" s="66">
        <v>5.0069616754626596E-3</v>
      </c>
      <c r="V1034" s="67">
        <v>4.1629069214686796</v>
      </c>
      <c r="W1034" s="66">
        <v>9.5116242453514105E-2</v>
      </c>
      <c r="X1034" s="67">
        <v>11.7900027939904</v>
      </c>
      <c r="Y1034" s="66">
        <v>-3.3487043165223401E-3</v>
      </c>
      <c r="Z1034" s="67">
        <v>17.349067180563001</v>
      </c>
      <c r="AA1034" s="66">
        <v>0.18424636729643701</v>
      </c>
      <c r="AB1034" s="67">
        <v>38.649824880936599</v>
      </c>
      <c r="AC1034" s="66">
        <v>0.21413886876340299</v>
      </c>
      <c r="AD1034" s="67">
        <v>45.699852136604001</v>
      </c>
      <c r="AE1034" s="66">
        <v>0.237857329679246</v>
      </c>
      <c r="AF1034" s="68">
        <v>40.733420579635997</v>
      </c>
      <c r="AG1034" s="66">
        <v>2.8840922363087901E-2</v>
      </c>
      <c r="AH1034" s="67">
        <v>1.0425865004435799</v>
      </c>
      <c r="AI1034" s="66">
        <v>2.6615522912834401E-2</v>
      </c>
      <c r="AJ1034" s="67">
        <v>16.352294772252201</v>
      </c>
      <c r="AK1034" s="66">
        <v>0.295397168858617</v>
      </c>
      <c r="AL1034" s="66">
        <v>2.0948108158336299E-2</v>
      </c>
      <c r="AM1034" s="67">
        <v>-2.6228817514202101</v>
      </c>
      <c r="AN1034" s="11"/>
      <c r="AO1034" s="69">
        <v>4.5523126860643998E-2</v>
      </c>
      <c r="AP1034" s="69">
        <v>-3.76098284023101E-2</v>
      </c>
      <c r="AQ1034" s="69">
        <v>0.10206592761460299</v>
      </c>
      <c r="AR1034" s="69">
        <v>-0.123623093713832</v>
      </c>
      <c r="AS1034" s="70">
        <v>7</v>
      </c>
      <c r="AT1034" s="70">
        <v>5</v>
      </c>
      <c r="AU1034" s="70">
        <v>9</v>
      </c>
      <c r="AV1034" s="71">
        <v>3</v>
      </c>
      <c r="AW1034" s="11"/>
      <c r="AX1034" s="72">
        <v>0.17172471392754199</v>
      </c>
      <c r="AY1034" s="73">
        <v>0.95407546792557696</v>
      </c>
      <c r="AZ1034" s="73">
        <v>1.28862824107091</v>
      </c>
      <c r="BA1034" s="73">
        <v>1.42423966656315</v>
      </c>
      <c r="BB1034" s="64">
        <v>1.7744564626991598E-2</v>
      </c>
      <c r="BC1034" s="74">
        <v>-25.705590337340301</v>
      </c>
      <c r="BD1034" s="61">
        <v>43843</v>
      </c>
      <c r="BE1034" s="61">
        <v>43910</v>
      </c>
      <c r="BF1034" s="70"/>
      <c r="BG1034" s="61"/>
      <c r="BH1034" s="11"/>
    </row>
    <row r="1035" spans="1:60" x14ac:dyDescent="0.3">
      <c r="A1035" s="11"/>
      <c r="B1035" s="56" t="s">
        <v>3372</v>
      </c>
      <c r="C1035" s="56" t="s">
        <v>3222</v>
      </c>
      <c r="D1035" s="56" t="s">
        <v>3219</v>
      </c>
      <c r="E1035" s="57" t="s">
        <v>73</v>
      </c>
      <c r="F1035" s="57" t="s">
        <v>315</v>
      </c>
      <c r="G1035" s="58" t="s">
        <v>141</v>
      </c>
      <c r="H1035" s="59" t="s">
        <v>1475</v>
      </c>
      <c r="I1035" s="60" t="s">
        <v>29</v>
      </c>
      <c r="J1035" s="60" t="s">
        <v>3223</v>
      </c>
      <c r="K1035" s="11"/>
      <c r="L1035" s="61">
        <v>44021</v>
      </c>
      <c r="M1035" s="62">
        <v>1442.85940000042</v>
      </c>
      <c r="N1035" s="63">
        <v>1442.85940000042</v>
      </c>
      <c r="O1035" s="63">
        <v>1488.2910999991</v>
      </c>
      <c r="P1035" s="64">
        <f t="shared" si="16"/>
        <v>0.96947391541970018</v>
      </c>
      <c r="Q1035" s="61">
        <v>43843</v>
      </c>
      <c r="R1035" s="65">
        <v>574144.58100000001</v>
      </c>
      <c r="S1035" s="65">
        <v>615771.50240820297</v>
      </c>
      <c r="T1035" s="11"/>
      <c r="U1035" s="66">
        <v>5.03443849629548E-3</v>
      </c>
      <c r="V1035" s="67">
        <v>4.1656546035519604</v>
      </c>
      <c r="W1035" s="66">
        <v>9.6014281933166801E-2</v>
      </c>
      <c r="X1035" s="67">
        <v>11.879806741955701</v>
      </c>
      <c r="Y1035" s="66">
        <v>1.61996404312958E-3</v>
      </c>
      <c r="Z1035" s="67">
        <v>17.845934016542699</v>
      </c>
      <c r="AA1035" s="66">
        <v>0.19616467097163001</v>
      </c>
      <c r="AB1035" s="67">
        <v>39.841655248484997</v>
      </c>
      <c r="AC1035" s="66">
        <v>0.238683910462132</v>
      </c>
      <c r="AD1035" s="67">
        <v>48.154356306476998</v>
      </c>
      <c r="AE1035" s="66">
        <v>0.27564470319513901</v>
      </c>
      <c r="AF1035" s="68">
        <v>44.512157931225403</v>
      </c>
      <c r="AG1035" s="66">
        <v>2.9093958872181198E-2</v>
      </c>
      <c r="AH1035" s="67">
        <v>1.06789015135291</v>
      </c>
      <c r="AI1035" s="66">
        <v>3.1987358603146297E-2</v>
      </c>
      <c r="AJ1035" s="67">
        <v>16.889478341268799</v>
      </c>
      <c r="AK1035" s="66">
        <v>0.458877879112843</v>
      </c>
      <c r="AL1035" s="66">
        <v>3.0714055845237499E-2</v>
      </c>
      <c r="AM1035" s="67">
        <v>13.7251892740023</v>
      </c>
      <c r="AN1035" s="11"/>
      <c r="AO1035" s="69">
        <v>4.555172459186E-2</v>
      </c>
      <c r="AP1035" s="69">
        <v>-3.75834872947962E-2</v>
      </c>
      <c r="AQ1035" s="69">
        <v>0.102969677193032</v>
      </c>
      <c r="AR1035" s="69">
        <v>-0.122880457518477</v>
      </c>
      <c r="AS1035" s="70">
        <v>7</v>
      </c>
      <c r="AT1035" s="70">
        <v>5</v>
      </c>
      <c r="AU1035" s="70">
        <v>9</v>
      </c>
      <c r="AV1035" s="71">
        <v>3</v>
      </c>
      <c r="AW1035" s="11"/>
      <c r="AX1035" s="72">
        <v>0.17173111894720899</v>
      </c>
      <c r="AY1035" s="73">
        <v>1.0182723063881001</v>
      </c>
      <c r="AZ1035" s="73">
        <v>1.33045283524552</v>
      </c>
      <c r="BA1035" s="73">
        <v>1.5238856807718499</v>
      </c>
      <c r="BB1035" s="64">
        <v>1.7745971896438301E-2</v>
      </c>
      <c r="BC1035" s="74">
        <v>-25.569460168015201</v>
      </c>
      <c r="BD1035" s="61">
        <v>43843</v>
      </c>
      <c r="BE1035" s="61">
        <v>43910</v>
      </c>
      <c r="BF1035" s="70"/>
      <c r="BG1035" s="61"/>
      <c r="BH1035" s="11"/>
    </row>
    <row r="1036" spans="1:60" x14ac:dyDescent="0.3">
      <c r="A1036" s="11"/>
      <c r="B1036" s="56" t="s">
        <v>3375</v>
      </c>
      <c r="C1036" s="56" t="s">
        <v>3225</v>
      </c>
      <c r="D1036" s="56" t="s">
        <v>3219</v>
      </c>
      <c r="E1036" s="57" t="s">
        <v>326</v>
      </c>
      <c r="F1036" s="57" t="s">
        <v>315</v>
      </c>
      <c r="G1036" s="58" t="s">
        <v>141</v>
      </c>
      <c r="H1036" s="59" t="s">
        <v>1475</v>
      </c>
      <c r="I1036" s="60" t="s">
        <v>29</v>
      </c>
      <c r="J1036" s="60" t="s">
        <v>3226</v>
      </c>
      <c r="K1036" s="11"/>
      <c r="L1036" s="61">
        <v>44021</v>
      </c>
      <c r="M1036" s="62">
        <v>1023.5064000003</v>
      </c>
      <c r="N1036" s="63">
        <v>1023.5064000003</v>
      </c>
      <c r="O1036" s="63">
        <v>1023.5064000003</v>
      </c>
      <c r="P1036" s="64">
        <f t="shared" si="16"/>
        <v>1</v>
      </c>
      <c r="Q1036" s="61">
        <v>44021</v>
      </c>
      <c r="R1036" s="65">
        <v>0</v>
      </c>
      <c r="S1036" s="65">
        <v>0</v>
      </c>
      <c r="T1036" s="11"/>
      <c r="U1036" s="66">
        <v>0</v>
      </c>
      <c r="V1036" s="67">
        <v>3.66221075391877</v>
      </c>
      <c r="W1036" s="66">
        <v>0</v>
      </c>
      <c r="X1036" s="67">
        <v>2.27837854863537</v>
      </c>
      <c r="Y1036" s="66">
        <v>0</v>
      </c>
      <c r="Z1036" s="67">
        <v>17.6839376122225</v>
      </c>
      <c r="AA1036" s="66">
        <v>0</v>
      </c>
      <c r="AB1036" s="67">
        <v>20.225188151293001</v>
      </c>
      <c r="AC1036" s="66">
        <v>2.35064000007696E-2</v>
      </c>
      <c r="AD1036" s="67">
        <v>26.636605260311601</v>
      </c>
      <c r="AE1036" s="66">
        <v>2.35064000007696E-2</v>
      </c>
      <c r="AF1036" s="68">
        <v>19.298327611788402</v>
      </c>
      <c r="AG1036" s="66">
        <v>0</v>
      </c>
      <c r="AH1036" s="67">
        <v>-1.84150573586521</v>
      </c>
      <c r="AI1036" s="66">
        <v>0</v>
      </c>
      <c r="AJ1036" s="67">
        <v>13.6907424809615</v>
      </c>
      <c r="AK1036" s="66">
        <v>2.35064000007696E-2</v>
      </c>
      <c r="AL1036" s="66">
        <v>2.6432815302541699E-3</v>
      </c>
      <c r="AM1036" s="67">
        <v>6.4650270939673602</v>
      </c>
      <c r="AN1036" s="11"/>
      <c r="AO1036" s="69">
        <v>0</v>
      </c>
      <c r="AP1036" s="69">
        <v>0</v>
      </c>
      <c r="AQ1036" s="69">
        <v>0</v>
      </c>
      <c r="AR1036" s="69">
        <v>0</v>
      </c>
      <c r="AS1036" s="70">
        <v>0</v>
      </c>
      <c r="AT1036" s="70">
        <v>0</v>
      </c>
      <c r="AU1036" s="70">
        <v>7</v>
      </c>
      <c r="AV1036" s="71">
        <v>5</v>
      </c>
      <c r="AW1036" s="11"/>
      <c r="AX1036" s="72">
        <v>0</v>
      </c>
      <c r="AY1036" s="73">
        <v>-115.357016523136</v>
      </c>
      <c r="AZ1036" s="73">
        <v>0.52607977638217596</v>
      </c>
      <c r="BA1036" s="73">
        <v>-15.9646500268718</v>
      </c>
      <c r="BB1036" s="64">
        <v>0</v>
      </c>
      <c r="BC1036" s="74">
        <v>0</v>
      </c>
      <c r="BD1036" s="61">
        <v>43656</v>
      </c>
      <c r="BE1036" s="61"/>
      <c r="BF1036" s="70"/>
      <c r="BG1036" s="61"/>
      <c r="BH1036" s="11"/>
    </row>
    <row r="1037" spans="1:60" x14ac:dyDescent="0.3">
      <c r="A1037" s="11"/>
      <c r="B1037" s="56" t="s">
        <v>3381</v>
      </c>
      <c r="C1037" s="56" t="s">
        <v>3228</v>
      </c>
      <c r="D1037" s="56" t="s">
        <v>3219</v>
      </c>
      <c r="E1037" s="57" t="s">
        <v>330</v>
      </c>
      <c r="F1037" s="57" t="s">
        <v>315</v>
      </c>
      <c r="G1037" s="58" t="s">
        <v>141</v>
      </c>
      <c r="H1037" s="59" t="s">
        <v>1475</v>
      </c>
      <c r="I1037" s="60" t="s">
        <v>29</v>
      </c>
      <c r="J1037" s="60" t="s">
        <v>3229</v>
      </c>
      <c r="K1037" s="11"/>
      <c r="L1037" s="61">
        <v>44021</v>
      </c>
      <c r="M1037" s="62">
        <v>1045.9716999996499</v>
      </c>
      <c r="N1037" s="63">
        <v>1045.9716999996499</v>
      </c>
      <c r="O1037" s="63">
        <v>1092.10539999977</v>
      </c>
      <c r="P1037" s="64">
        <f t="shared" si="16"/>
        <v>0.95775709926887109</v>
      </c>
      <c r="Q1037" s="61">
        <v>43843</v>
      </c>
      <c r="R1037" s="65">
        <v>2176537.11</v>
      </c>
      <c r="S1037" s="65">
        <v>2415942.0180312502</v>
      </c>
      <c r="T1037" s="11"/>
      <c r="U1037" s="66">
        <v>4.9657797953841501E-3</v>
      </c>
      <c r="V1037" s="67">
        <v>4.1587887334608196</v>
      </c>
      <c r="W1037" s="66">
        <v>9.37704531970667E-2</v>
      </c>
      <c r="X1037" s="67">
        <v>11.6554238683457</v>
      </c>
      <c r="Y1037" s="66">
        <v>-1.07557217415888E-2</v>
      </c>
      <c r="Z1037" s="67">
        <v>16.608365438063601</v>
      </c>
      <c r="AA1037" s="66">
        <v>0.16659076929674499</v>
      </c>
      <c r="AB1037" s="67">
        <v>36.884265080967502</v>
      </c>
      <c r="AC1037" s="66">
        <v>0.178229226754338</v>
      </c>
      <c r="AD1037" s="67">
        <v>42.108887935697602</v>
      </c>
      <c r="AE1037" s="66">
        <v>0.18326298233674601</v>
      </c>
      <c r="AF1037" s="68">
        <v>35.2739858453861</v>
      </c>
      <c r="AG1037" s="66">
        <v>2.84615254513483E-2</v>
      </c>
      <c r="AH1037" s="67">
        <v>1.0046468092696199</v>
      </c>
      <c r="AI1037" s="66">
        <v>1.8610001852721301E-2</v>
      </c>
      <c r="AJ1037" s="67">
        <v>15.5517426662409</v>
      </c>
      <c r="AK1037" s="66">
        <v>4.5971699999427101E-2</v>
      </c>
      <c r="AL1037" s="66">
        <v>3.6067653472855502E-3</v>
      </c>
      <c r="AM1037" s="67">
        <v>-27.5654286373465</v>
      </c>
      <c r="AN1037" s="11"/>
      <c r="AO1037" s="69">
        <v>4.5480249093088801E-2</v>
      </c>
      <c r="AP1037" s="69">
        <v>-3.7649193031029399E-2</v>
      </c>
      <c r="AQ1037" s="69">
        <v>0.100711602421216</v>
      </c>
      <c r="AR1037" s="69">
        <v>-0.124735937421938</v>
      </c>
      <c r="AS1037" s="70">
        <v>7</v>
      </c>
      <c r="AT1037" s="70">
        <v>5</v>
      </c>
      <c r="AU1037" s="70">
        <v>9</v>
      </c>
      <c r="AV1037" s="71">
        <v>3</v>
      </c>
      <c r="AW1037" s="11"/>
      <c r="AX1037" s="72">
        <v>0.17171660290448901</v>
      </c>
      <c r="AY1037" s="73">
        <v>0.85891911968337797</v>
      </c>
      <c r="AZ1037" s="73">
        <v>1.2266288256159901</v>
      </c>
      <c r="BA1037" s="73">
        <v>1.2773870798209801</v>
      </c>
      <c r="BB1037" s="64">
        <v>1.77426089137043E-2</v>
      </c>
      <c r="BC1037" s="74">
        <v>-25.909330729453401</v>
      </c>
      <c r="BD1037" s="61">
        <v>43843</v>
      </c>
      <c r="BE1037" s="61">
        <v>43910</v>
      </c>
      <c r="BF1037" s="70"/>
      <c r="BG1037" s="61"/>
      <c r="BH1037" s="11"/>
    </row>
    <row r="1038" spans="1:60" x14ac:dyDescent="0.3">
      <c r="A1038" s="11"/>
      <c r="B1038" s="56" t="s">
        <v>3384</v>
      </c>
      <c r="C1038" s="56" t="s">
        <v>3231</v>
      </c>
      <c r="D1038" s="56" t="s">
        <v>3219</v>
      </c>
      <c r="E1038" s="57" t="s">
        <v>334</v>
      </c>
      <c r="F1038" s="57" t="s">
        <v>315</v>
      </c>
      <c r="G1038" s="58" t="s">
        <v>141</v>
      </c>
      <c r="H1038" s="59" t="s">
        <v>1475</v>
      </c>
      <c r="I1038" s="60" t="s">
        <v>29</v>
      </c>
      <c r="J1038" s="60" t="s">
        <v>3232</v>
      </c>
      <c r="K1038" s="11"/>
      <c r="L1038" s="61">
        <v>44021</v>
      </c>
      <c r="M1038" s="62">
        <v>1541.9359000008601</v>
      </c>
      <c r="N1038" s="63">
        <v>1541.9359000008601</v>
      </c>
      <c r="O1038" s="63">
        <v>1607.98819999956</v>
      </c>
      <c r="P1038" s="64">
        <f t="shared" si="16"/>
        <v>0.958922397565655</v>
      </c>
      <c r="Q1038" s="61">
        <v>43843</v>
      </c>
      <c r="R1038" s="65">
        <v>1444887.7590000001</v>
      </c>
      <c r="S1038" s="65">
        <v>1411986.8383359399</v>
      </c>
      <c r="T1038" s="11"/>
      <c r="U1038" s="66">
        <v>4.9726707129593697E-3</v>
      </c>
      <c r="V1038" s="67">
        <v>4.1594778252183504</v>
      </c>
      <c r="W1038" s="66">
        <v>9.3994649136293407E-2</v>
      </c>
      <c r="X1038" s="67">
        <v>11.677843462268401</v>
      </c>
      <c r="Y1038" s="66">
        <v>-9.5250140975622292E-3</v>
      </c>
      <c r="Z1038" s="67">
        <v>16.731436202477202</v>
      </c>
      <c r="AA1038" s="66">
        <v>0.169514968631265</v>
      </c>
      <c r="AB1038" s="67">
        <v>37.176685014448601</v>
      </c>
      <c r="AC1038" s="66">
        <v>0.184139595436282</v>
      </c>
      <c r="AD1038" s="67">
        <v>42.6999248038628</v>
      </c>
      <c r="AE1038" s="66">
        <v>0.19219205450644899</v>
      </c>
      <c r="AF1038" s="68">
        <v>36.166893062356401</v>
      </c>
      <c r="AG1038" s="66">
        <v>2.8524669443868299E-2</v>
      </c>
      <c r="AH1038" s="67">
        <v>1.01096120852162</v>
      </c>
      <c r="AI1038" s="66">
        <v>1.9939926878578301E-2</v>
      </c>
      <c r="AJ1038" s="67">
        <v>15.6847351688193</v>
      </c>
      <c r="AK1038" s="66">
        <v>0.54193590000097203</v>
      </c>
      <c r="AL1038" s="66">
        <v>5.04304885744205E-2</v>
      </c>
      <c r="AM1038" s="67">
        <v>58.307977093965697</v>
      </c>
      <c r="AN1038" s="11"/>
      <c r="AO1038" s="69">
        <v>4.5487463830795598E-2</v>
      </c>
      <c r="AP1038" s="69">
        <v>-3.7642642735590898E-2</v>
      </c>
      <c r="AQ1038" s="69">
        <v>0.10093728258289</v>
      </c>
      <c r="AR1038" s="69">
        <v>-0.124550575990725</v>
      </c>
      <c r="AS1038" s="70">
        <v>7</v>
      </c>
      <c r="AT1038" s="70">
        <v>5</v>
      </c>
      <c r="AU1038" s="70">
        <v>9</v>
      </c>
      <c r="AV1038" s="71">
        <v>3</v>
      </c>
      <c r="AW1038" s="11"/>
      <c r="AX1038" s="72">
        <v>0.171717826383538</v>
      </c>
      <c r="AY1038" s="73">
        <v>0.87468450518554197</v>
      </c>
      <c r="AZ1038" s="73">
        <v>1.236901390399</v>
      </c>
      <c r="BA1038" s="73">
        <v>1.30164715558021</v>
      </c>
      <c r="BB1038" s="64">
        <v>1.7742921704520999E-2</v>
      </c>
      <c r="BC1038" s="74">
        <v>-25.8754137623473</v>
      </c>
      <c r="BD1038" s="61">
        <v>43843</v>
      </c>
      <c r="BE1038" s="61">
        <v>43910</v>
      </c>
      <c r="BF1038" s="70"/>
      <c r="BG1038" s="61"/>
      <c r="BH1038" s="11"/>
    </row>
    <row r="1039" spans="1:60" x14ac:dyDescent="0.3">
      <c r="A1039" s="11"/>
      <c r="B1039" s="56" t="s">
        <v>3386</v>
      </c>
      <c r="C1039" s="56" t="s">
        <v>3233</v>
      </c>
      <c r="D1039" s="56" t="s">
        <v>3234</v>
      </c>
      <c r="E1039" s="57" t="s">
        <v>34</v>
      </c>
      <c r="F1039" s="57" t="s">
        <v>26</v>
      </c>
      <c r="G1039" s="58" t="s">
        <v>141</v>
      </c>
      <c r="H1039" s="59" t="s">
        <v>1475</v>
      </c>
      <c r="I1039" s="60" t="s">
        <v>29</v>
      </c>
      <c r="J1039" s="60" t="s">
        <v>3235</v>
      </c>
      <c r="K1039" s="11"/>
      <c r="L1039" s="61">
        <v>43872</v>
      </c>
      <c r="M1039" s="62"/>
      <c r="N1039" s="63"/>
      <c r="O1039" s="63">
        <v>1953.6764000002299</v>
      </c>
      <c r="P1039" s="64">
        <f t="shared" si="16"/>
        <v>0</v>
      </c>
      <c r="Q1039" s="61">
        <v>43843</v>
      </c>
      <c r="R1039" s="65"/>
      <c r="S1039" s="65">
        <v>5347260.8370546903</v>
      </c>
      <c r="T1039" s="11"/>
      <c r="U1039" s="66"/>
      <c r="V1039" s="67"/>
      <c r="W1039" s="66"/>
      <c r="X1039" s="67"/>
      <c r="Y1039" s="66"/>
      <c r="Z1039" s="67"/>
      <c r="AA1039" s="66"/>
      <c r="AB1039" s="67"/>
      <c r="AC1039" s="66"/>
      <c r="AD1039" s="67"/>
      <c r="AE1039" s="66"/>
      <c r="AF1039" s="68"/>
      <c r="AG1039" s="66"/>
      <c r="AH1039" s="67"/>
      <c r="AI1039" s="66"/>
      <c r="AJ1039" s="67"/>
      <c r="AK1039" s="66"/>
      <c r="AL1039" s="66"/>
      <c r="AM1039" s="67"/>
      <c r="AN1039" s="11"/>
      <c r="AO1039" s="69">
        <v>3.22772611634718E-2</v>
      </c>
      <c r="AP1039" s="69">
        <v>-3.27866836269095E-2</v>
      </c>
      <c r="AQ1039" s="69">
        <v>9.3215175325895003E-2</v>
      </c>
      <c r="AR1039" s="69">
        <v>-1.6336736882294599E-2</v>
      </c>
      <c r="AS1039" s="70"/>
      <c r="AT1039" s="70"/>
      <c r="AU1039" s="70"/>
      <c r="AV1039" s="71"/>
      <c r="AW1039" s="11"/>
      <c r="AX1039" s="72"/>
      <c r="AY1039" s="73"/>
      <c r="AZ1039" s="73"/>
      <c r="BA1039" s="73"/>
      <c r="BB1039" s="64"/>
      <c r="BC1039" s="74">
        <v>-7.44802929700381</v>
      </c>
      <c r="BD1039" s="61">
        <v>43797</v>
      </c>
      <c r="BE1039" s="61">
        <v>43808</v>
      </c>
      <c r="BF1039" s="70">
        <v>32</v>
      </c>
      <c r="BG1039" s="61">
        <v>43843</v>
      </c>
      <c r="BH1039" s="11"/>
    </row>
    <row r="1040" spans="1:60" x14ac:dyDescent="0.3">
      <c r="A1040" s="11"/>
      <c r="B1040" s="56" t="s">
        <v>3389</v>
      </c>
      <c r="C1040" s="56" t="s">
        <v>3237</v>
      </c>
      <c r="D1040" s="56" t="s">
        <v>3234</v>
      </c>
      <c r="E1040" s="57" t="s">
        <v>41</v>
      </c>
      <c r="F1040" s="57" t="s">
        <v>26</v>
      </c>
      <c r="G1040" s="58" t="s">
        <v>141</v>
      </c>
      <c r="H1040" s="59" t="s">
        <v>1475</v>
      </c>
      <c r="I1040" s="60" t="s">
        <v>29</v>
      </c>
      <c r="J1040" s="60" t="s">
        <v>3238</v>
      </c>
      <c r="K1040" s="11"/>
      <c r="L1040" s="61">
        <v>44021</v>
      </c>
      <c r="M1040" s="62">
        <v>7614.5445000007703</v>
      </c>
      <c r="N1040" s="63">
        <v>7614.5445000007703</v>
      </c>
      <c r="O1040" s="63">
        <v>7757.4693000018597</v>
      </c>
      <c r="P1040" s="64">
        <f t="shared" si="16"/>
        <v>0.98157584716435098</v>
      </c>
      <c r="Q1040" s="61">
        <v>43843</v>
      </c>
      <c r="R1040" s="65">
        <v>1562884.317</v>
      </c>
      <c r="S1040" s="65">
        <v>1444943.72344531</v>
      </c>
      <c r="T1040" s="11"/>
      <c r="U1040" s="66">
        <v>5.6468301227141603E-3</v>
      </c>
      <c r="V1040" s="67">
        <v>4.2268937661938297</v>
      </c>
      <c r="W1040" s="66">
        <v>9.8164739409257906E-2</v>
      </c>
      <c r="X1040" s="67">
        <v>12.094852489564801</v>
      </c>
      <c r="Y1040" s="66">
        <v>1.69315000166534E-2</v>
      </c>
      <c r="Z1040" s="67">
        <v>19.377087613887898</v>
      </c>
      <c r="AA1040" s="66">
        <v>0.22239387774432501</v>
      </c>
      <c r="AB1040" s="67">
        <v>42.464575925725498</v>
      </c>
      <c r="AC1040" s="66">
        <v>0.28453772288776202</v>
      </c>
      <c r="AD1040" s="67">
        <v>52.739737549040001</v>
      </c>
      <c r="AE1040" s="66">
        <v>0.35172575555567198</v>
      </c>
      <c r="AF1040" s="68">
        <v>52.120263167307698</v>
      </c>
      <c r="AG1040" s="66">
        <v>3.12071846528852E-2</v>
      </c>
      <c r="AH1040" s="67">
        <v>1.27921272942331</v>
      </c>
      <c r="AI1040" s="66">
        <v>5.0440855635315501E-2</v>
      </c>
      <c r="AJ1040" s="67">
        <v>18.734828044485798</v>
      </c>
      <c r="AK1040" s="66">
        <v>2.4047613618057202</v>
      </c>
      <c r="AL1040" s="66">
        <v>7.9254760643379996E-2</v>
      </c>
      <c r="AM1040" s="67">
        <v>115.953532852582</v>
      </c>
      <c r="AN1040" s="11"/>
      <c r="AO1040" s="69">
        <v>3.9547684798890301E-2</v>
      </c>
      <c r="AP1040" s="69">
        <v>-3.4424460443005997E-2</v>
      </c>
      <c r="AQ1040" s="69">
        <v>0.104407399439951</v>
      </c>
      <c r="AR1040" s="69">
        <v>-0.11641708797469601</v>
      </c>
      <c r="AS1040" s="70">
        <v>7</v>
      </c>
      <c r="AT1040" s="70">
        <v>5</v>
      </c>
      <c r="AU1040" s="70">
        <v>9</v>
      </c>
      <c r="AV1040" s="71">
        <v>3</v>
      </c>
      <c r="AW1040" s="11"/>
      <c r="AX1040" s="72">
        <v>0.16979749811929701</v>
      </c>
      <c r="AY1040" s="73">
        <v>1.2126432590994201</v>
      </c>
      <c r="AZ1040" s="73">
        <v>1.4894623659292801</v>
      </c>
      <c r="BA1040" s="73">
        <v>1.8164333545828399</v>
      </c>
      <c r="BB1040" s="64">
        <v>1.7539608857478E-2</v>
      </c>
      <c r="BC1040" s="74">
        <v>-23.910506484418899</v>
      </c>
      <c r="BD1040" s="61">
        <v>43843</v>
      </c>
      <c r="BE1040" s="61">
        <v>43910</v>
      </c>
      <c r="BF1040" s="70"/>
      <c r="BG1040" s="61"/>
      <c r="BH1040" s="11"/>
    </row>
    <row r="1041" spans="1:60" x14ac:dyDescent="0.3">
      <c r="A1041" s="11"/>
      <c r="B1041" s="56" t="s">
        <v>3393</v>
      </c>
      <c r="C1041" s="56" t="s">
        <v>3240</v>
      </c>
      <c r="D1041" s="56" t="s">
        <v>3234</v>
      </c>
      <c r="E1041" s="57" t="s">
        <v>206</v>
      </c>
      <c r="F1041" s="57" t="s">
        <v>26</v>
      </c>
      <c r="G1041" s="58" t="s">
        <v>141</v>
      </c>
      <c r="H1041" s="59" t="s">
        <v>1475</v>
      </c>
      <c r="I1041" s="60" t="s">
        <v>29</v>
      </c>
      <c r="J1041" s="60" t="s">
        <v>3241</v>
      </c>
      <c r="K1041" s="11"/>
      <c r="L1041" s="61">
        <v>44021</v>
      </c>
      <c r="M1041" s="62">
        <v>1377.7730000000399</v>
      </c>
      <c r="N1041" s="63">
        <v>1377.7730000000399</v>
      </c>
      <c r="O1041" s="63">
        <v>1393.40359999985</v>
      </c>
      <c r="P1041" s="64">
        <f t="shared" si="16"/>
        <v>0.98878243173778813</v>
      </c>
      <c r="Q1041" s="61">
        <v>43843</v>
      </c>
      <c r="R1041" s="65">
        <v>41656613.601999998</v>
      </c>
      <c r="S1041" s="65">
        <v>34386237.874312498</v>
      </c>
      <c r="T1041" s="11"/>
      <c r="U1041" s="66">
        <v>5.6881839827838104E-3</v>
      </c>
      <c r="V1041" s="67">
        <v>4.2310291522007901</v>
      </c>
      <c r="W1041" s="66">
        <v>9.9519563260400901E-2</v>
      </c>
      <c r="X1041" s="67">
        <v>12.2303348746791</v>
      </c>
      <c r="Y1041" s="66">
        <v>2.4565971280026098E-2</v>
      </c>
      <c r="Z1041" s="67">
        <v>20.1405347402324</v>
      </c>
      <c r="AA1041" s="66">
        <v>0.24091876983584401</v>
      </c>
      <c r="AB1041" s="67">
        <v>44.317065134877303</v>
      </c>
      <c r="AC1041" s="66">
        <v>0.323739794810535</v>
      </c>
      <c r="AD1041" s="67">
        <v>56.6599447412882</v>
      </c>
      <c r="AE1041" s="66"/>
      <c r="AF1041" s="68"/>
      <c r="AG1041" s="66">
        <v>3.1588660449415301E-2</v>
      </c>
      <c r="AH1041" s="67">
        <v>1.31736030907632</v>
      </c>
      <c r="AI1041" s="66">
        <v>5.8718535106891102E-2</v>
      </c>
      <c r="AJ1041" s="67">
        <v>19.5625959916506</v>
      </c>
      <c r="AK1041" s="66">
        <v>0.37777300000016101</v>
      </c>
      <c r="AL1041" s="66">
        <v>0.11783122875029201</v>
      </c>
      <c r="AM1041" s="67">
        <v>61.834260754403701</v>
      </c>
      <c r="AN1041" s="11"/>
      <c r="AO1041" s="69">
        <v>3.9590415175553097E-2</v>
      </c>
      <c r="AP1041" s="69">
        <v>-3.4384742756628797E-2</v>
      </c>
      <c r="AQ1041" s="69">
        <v>0.105769977499294</v>
      </c>
      <c r="AR1041" s="69">
        <v>-0.11529078262989099</v>
      </c>
      <c r="AS1041" s="70">
        <v>7</v>
      </c>
      <c r="AT1041" s="70">
        <v>5</v>
      </c>
      <c r="AU1041" s="70">
        <v>9</v>
      </c>
      <c r="AV1041" s="71">
        <v>3</v>
      </c>
      <c r="AW1041" s="11"/>
      <c r="AX1041" s="72">
        <v>0.169796588860918</v>
      </c>
      <c r="AY1041" s="73">
        <v>1.3140523134989099</v>
      </c>
      <c r="AZ1041" s="73">
        <v>1.5551646482763299</v>
      </c>
      <c r="BA1041" s="73">
        <v>1.97601152067</v>
      </c>
      <c r="BB1041" s="64">
        <v>1.7540644320251899E-2</v>
      </c>
      <c r="BC1041" s="74">
        <v>-23.700728202500599</v>
      </c>
      <c r="BD1041" s="61">
        <v>43843</v>
      </c>
      <c r="BE1041" s="61">
        <v>43910</v>
      </c>
      <c r="BF1041" s="70"/>
      <c r="BG1041" s="61"/>
      <c r="BH1041" s="11"/>
    </row>
    <row r="1042" spans="1:60" x14ac:dyDescent="0.3">
      <c r="A1042" s="11"/>
      <c r="B1042" s="56" t="s">
        <v>3396</v>
      </c>
      <c r="C1042" s="56" t="s">
        <v>3243</v>
      </c>
      <c r="D1042" s="56" t="s">
        <v>3234</v>
      </c>
      <c r="E1042" s="57" t="s">
        <v>500</v>
      </c>
      <c r="F1042" s="57" t="s">
        <v>26</v>
      </c>
      <c r="G1042" s="58" t="s">
        <v>141</v>
      </c>
      <c r="H1042" s="59" t="s">
        <v>1475</v>
      </c>
      <c r="I1042" s="60" t="s">
        <v>29</v>
      </c>
      <c r="J1042" s="60" t="s">
        <v>3244</v>
      </c>
      <c r="K1042" s="11"/>
      <c r="L1042" s="61">
        <v>44021</v>
      </c>
      <c r="M1042" s="62">
        <v>2535.4057999998299</v>
      </c>
      <c r="N1042" s="63">
        <v>2535.4057999998299</v>
      </c>
      <c r="O1042" s="63">
        <v>2610.6752999983701</v>
      </c>
      <c r="P1042" s="64">
        <f t="shared" si="16"/>
        <v>0.97116857082970554</v>
      </c>
      <c r="Q1042" s="61">
        <v>43843</v>
      </c>
      <c r="R1042" s="65">
        <v>0</v>
      </c>
      <c r="S1042" s="65">
        <v>139149.84893847699</v>
      </c>
      <c r="T1042" s="11"/>
      <c r="U1042" s="66">
        <v>0</v>
      </c>
      <c r="V1042" s="67">
        <v>3.66221075391877</v>
      </c>
      <c r="W1042" s="66">
        <v>0</v>
      </c>
      <c r="X1042" s="67">
        <v>2.27837854863537</v>
      </c>
      <c r="Y1042" s="66">
        <v>6.2485774378728803E-3</v>
      </c>
      <c r="Z1042" s="67">
        <v>18.3087953560171</v>
      </c>
      <c r="AA1042" s="66">
        <v>0.21505272149457599</v>
      </c>
      <c r="AB1042" s="67">
        <v>41.7304603007506</v>
      </c>
      <c r="AC1042" s="66">
        <v>0.28836747689085301</v>
      </c>
      <c r="AD1042" s="67">
        <v>53.122712949349101</v>
      </c>
      <c r="AE1042" s="66"/>
      <c r="AF1042" s="68"/>
      <c r="AG1042" s="66">
        <v>0</v>
      </c>
      <c r="AH1042" s="67">
        <v>-1.84150573586521</v>
      </c>
      <c r="AI1042" s="66">
        <v>3.9636576620978303E-2</v>
      </c>
      <c r="AJ1042" s="67">
        <v>17.6544001430739</v>
      </c>
      <c r="AK1042" s="66">
        <v>0.26770290000073099</v>
      </c>
      <c r="AL1042" s="66">
        <v>0.116372729275172</v>
      </c>
      <c r="AM1042" s="67">
        <v>53.741650505398901</v>
      </c>
      <c r="AN1042" s="11"/>
      <c r="AO1042" s="69">
        <v>3.2404002131443101E-2</v>
      </c>
      <c r="AP1042" s="69">
        <v>-3.2667929900526402E-2</v>
      </c>
      <c r="AQ1042" s="69">
        <v>9.7248650863621194E-2</v>
      </c>
      <c r="AR1042" s="69">
        <v>-1.27077669731079E-2</v>
      </c>
      <c r="AS1042" s="70">
        <v>5</v>
      </c>
      <c r="AT1042" s="70">
        <v>2</v>
      </c>
      <c r="AU1042" s="70">
        <v>7</v>
      </c>
      <c r="AV1042" s="71">
        <v>5</v>
      </c>
      <c r="AW1042" s="11"/>
      <c r="AX1042" s="72">
        <v>0.110001541614183</v>
      </c>
      <c r="AY1042" s="73">
        <v>1.71831147229022</v>
      </c>
      <c r="AZ1042" s="73">
        <v>1.2665591029399399</v>
      </c>
      <c r="BA1042" s="73">
        <v>2.8643742102685801</v>
      </c>
      <c r="BB1042" s="64">
        <v>1.13897201756117E-2</v>
      </c>
      <c r="BC1042" s="74">
        <v>-7.3229727416837704</v>
      </c>
      <c r="BD1042" s="61">
        <v>43797</v>
      </c>
      <c r="BE1042" s="61">
        <v>43808</v>
      </c>
      <c r="BF1042" s="70">
        <v>31</v>
      </c>
      <c r="BG1042" s="61">
        <v>43840</v>
      </c>
      <c r="BH1042" s="11"/>
    </row>
    <row r="1043" spans="1:60" x14ac:dyDescent="0.3">
      <c r="A1043" s="11"/>
      <c r="B1043" s="56" t="s">
        <v>3399</v>
      </c>
      <c r="C1043" s="56" t="s">
        <v>3245</v>
      </c>
      <c r="D1043" s="56" t="s">
        <v>3234</v>
      </c>
      <c r="E1043" s="57" t="s">
        <v>48</v>
      </c>
      <c r="F1043" s="57" t="s">
        <v>26</v>
      </c>
      <c r="G1043" s="58" t="s">
        <v>141</v>
      </c>
      <c r="H1043" s="59" t="s">
        <v>1475</v>
      </c>
      <c r="I1043" s="60" t="s">
        <v>29</v>
      </c>
      <c r="J1043" s="60" t="s">
        <v>3246</v>
      </c>
      <c r="K1043" s="11"/>
      <c r="L1043" s="61">
        <v>43872</v>
      </c>
      <c r="M1043" s="62"/>
      <c r="N1043" s="63"/>
      <c r="O1043" s="63">
        <v>1636.92149999924</v>
      </c>
      <c r="P1043" s="64">
        <f t="shared" si="16"/>
        <v>0</v>
      </c>
      <c r="Q1043" s="61">
        <v>43843</v>
      </c>
      <c r="R1043" s="65"/>
      <c r="S1043" s="65">
        <v>3458886.07224609</v>
      </c>
      <c r="T1043" s="11"/>
      <c r="U1043" s="66"/>
      <c r="V1043" s="67"/>
      <c r="W1043" s="66"/>
      <c r="X1043" s="67"/>
      <c r="Y1043" s="66"/>
      <c r="Z1043" s="67"/>
      <c r="AA1043" s="66"/>
      <c r="AB1043" s="67"/>
      <c r="AC1043" s="66"/>
      <c r="AD1043" s="67"/>
      <c r="AE1043" s="66"/>
      <c r="AF1043" s="68"/>
      <c r="AG1043" s="66"/>
      <c r="AH1043" s="67"/>
      <c r="AI1043" s="66"/>
      <c r="AJ1043" s="67"/>
      <c r="AK1043" s="66"/>
      <c r="AL1043" s="66"/>
      <c r="AM1043" s="67"/>
      <c r="AN1043" s="11"/>
      <c r="AO1043" s="69">
        <v>3.23083856274025E-2</v>
      </c>
      <c r="AP1043" s="69">
        <v>-3.27575065557539E-2</v>
      </c>
      <c r="AQ1043" s="69">
        <v>9.4204433507984506E-2</v>
      </c>
      <c r="AR1043" s="69">
        <v>-1.54469944118318E-2</v>
      </c>
      <c r="AS1043" s="70"/>
      <c r="AT1043" s="70"/>
      <c r="AU1043" s="70"/>
      <c r="AV1043" s="71"/>
      <c r="AW1043" s="11"/>
      <c r="AX1043" s="72"/>
      <c r="AY1043" s="73"/>
      <c r="AZ1043" s="73"/>
      <c r="BA1043" s="73"/>
      <c r="BB1043" s="64"/>
      <c r="BC1043" s="74">
        <v>-7.4173311080303401</v>
      </c>
      <c r="BD1043" s="61">
        <v>43797</v>
      </c>
      <c r="BE1043" s="61">
        <v>43808</v>
      </c>
      <c r="BF1043" s="70">
        <v>32</v>
      </c>
      <c r="BG1043" s="61">
        <v>43843</v>
      </c>
      <c r="BH1043" s="11"/>
    </row>
    <row r="1044" spans="1:60" x14ac:dyDescent="0.3">
      <c r="A1044" s="11"/>
      <c r="B1044" s="56" t="s">
        <v>3401</v>
      </c>
      <c r="C1044" s="56" t="s">
        <v>3248</v>
      </c>
      <c r="D1044" s="56" t="s">
        <v>3234</v>
      </c>
      <c r="E1044" s="57" t="s">
        <v>306</v>
      </c>
      <c r="F1044" s="57" t="s">
        <v>26</v>
      </c>
      <c r="G1044" s="58" t="s">
        <v>141</v>
      </c>
      <c r="H1044" s="59" t="s">
        <v>1475</v>
      </c>
      <c r="I1044" s="60" t="s">
        <v>29</v>
      </c>
      <c r="J1044" s="60" t="s">
        <v>1</v>
      </c>
      <c r="K1044" s="11"/>
      <c r="L1044" s="61">
        <v>44021</v>
      </c>
      <c r="M1044" s="62">
        <v>1887.4146999996201</v>
      </c>
      <c r="N1044" s="63">
        <v>1887.4146999996201</v>
      </c>
      <c r="O1044" s="63"/>
      <c r="P1044" s="64" t="str">
        <f t="shared" si="16"/>
        <v/>
      </c>
      <c r="Q1044" s="61"/>
      <c r="R1044" s="65">
        <v>5648530.9000000004</v>
      </c>
      <c r="S1044" s="65"/>
      <c r="T1044" s="11"/>
      <c r="U1044" s="66">
        <v>5.5586598300578797E-3</v>
      </c>
      <c r="V1044" s="67">
        <v>4.2180767369282002</v>
      </c>
      <c r="W1044" s="66">
        <v>9.5279968532850007E-2</v>
      </c>
      <c r="X1044" s="67">
        <v>11.806375401924001</v>
      </c>
      <c r="Y1044" s="66"/>
      <c r="Z1044" s="67"/>
      <c r="AA1044" s="66"/>
      <c r="AB1044" s="67"/>
      <c r="AC1044" s="66"/>
      <c r="AD1044" s="67"/>
      <c r="AE1044" s="66"/>
      <c r="AF1044" s="68"/>
      <c r="AG1044" s="66">
        <v>3.0393758681384501E-2</v>
      </c>
      <c r="AH1044" s="67">
        <v>1.1978701322732399</v>
      </c>
      <c r="AI1044" s="66"/>
      <c r="AJ1044" s="67"/>
      <c r="AK1044" s="66">
        <v>-1.54909523835158E-2</v>
      </c>
      <c r="AL1044" s="66">
        <v>-3.6435427365176999E-2</v>
      </c>
      <c r="AM1044" s="67">
        <v>12.0615778499923</v>
      </c>
      <c r="AN1044" s="11"/>
      <c r="AO1044" s="69">
        <v>3.9456552289266297E-2</v>
      </c>
      <c r="AP1044" s="69">
        <v>-3.4509094210989098E-2</v>
      </c>
      <c r="AQ1044" s="69">
        <v>0.101506167713524</v>
      </c>
      <c r="AR1044" s="69">
        <v>-0.118815517172188</v>
      </c>
      <c r="AS1044" s="70"/>
      <c r="AT1044" s="70"/>
      <c r="AU1044" s="70"/>
      <c r="AV1044" s="71"/>
      <c r="AW1044" s="11"/>
      <c r="AX1044" s="72"/>
      <c r="AY1044" s="73"/>
      <c r="AZ1044" s="73"/>
      <c r="BA1044" s="73"/>
      <c r="BB1044" s="64"/>
      <c r="BC1044" s="74">
        <v>-23.198791757255101</v>
      </c>
      <c r="BD1044" s="61">
        <v>43881</v>
      </c>
      <c r="BE1044" s="61">
        <v>43910</v>
      </c>
      <c r="BF1044" s="70"/>
      <c r="BG1044" s="61"/>
      <c r="BH1044" s="11"/>
    </row>
    <row r="1045" spans="1:60" x14ac:dyDescent="0.3">
      <c r="A1045" s="11"/>
      <c r="B1045" s="56" t="s">
        <v>3404</v>
      </c>
      <c r="C1045" s="56" t="s">
        <v>3250</v>
      </c>
      <c r="D1045" s="56" t="s">
        <v>3234</v>
      </c>
      <c r="E1045" s="57" t="s">
        <v>309</v>
      </c>
      <c r="F1045" s="57" t="s">
        <v>26</v>
      </c>
      <c r="G1045" s="58" t="s">
        <v>141</v>
      </c>
      <c r="H1045" s="59" t="s">
        <v>1475</v>
      </c>
      <c r="I1045" s="60" t="s">
        <v>29</v>
      </c>
      <c r="J1045" s="60" t="s">
        <v>3251</v>
      </c>
      <c r="K1045" s="11"/>
      <c r="L1045" s="61">
        <v>44021</v>
      </c>
      <c r="M1045" s="62">
        <v>7217.4562999978698</v>
      </c>
      <c r="N1045" s="63">
        <v>7217.4562999978698</v>
      </c>
      <c r="O1045" s="63">
        <v>7406.0124000012902</v>
      </c>
      <c r="P1045" s="64">
        <f t="shared" si="16"/>
        <v>0.97454013174439358</v>
      </c>
      <c r="Q1045" s="61">
        <v>43843</v>
      </c>
      <c r="R1045" s="65">
        <v>1427953.8089999999</v>
      </c>
      <c r="S1045" s="65">
        <v>1366007.4851347699</v>
      </c>
      <c r="T1045" s="11"/>
      <c r="U1045" s="66">
        <v>5.6061961822706499E-3</v>
      </c>
      <c r="V1045" s="67">
        <v>4.2228303721494704</v>
      </c>
      <c r="W1045" s="66">
        <v>9.6834167135966695E-2</v>
      </c>
      <c r="X1045" s="67">
        <v>11.9617952622357</v>
      </c>
      <c r="Y1045" s="66">
        <v>9.4791611245455005E-3</v>
      </c>
      <c r="Z1045" s="67">
        <v>18.631853724684301</v>
      </c>
      <c r="AA1045" s="66">
        <v>0.204446075859014</v>
      </c>
      <c r="AB1045" s="67">
        <v>40.669795737194399</v>
      </c>
      <c r="AC1045" s="66">
        <v>0.24714482024865</v>
      </c>
      <c r="AD1045" s="67">
        <v>49.0004472851288</v>
      </c>
      <c r="AE1045" s="66">
        <v>0.29305591891898097</v>
      </c>
      <c r="AF1045" s="68">
        <v>46.253279503609498</v>
      </c>
      <c r="AG1045" s="66">
        <v>3.0832188187559999E-2</v>
      </c>
      <c r="AH1045" s="67">
        <v>1.2417130828907801</v>
      </c>
      <c r="AI1045" s="66">
        <v>4.2363738548374399E-2</v>
      </c>
      <c r="AJ1045" s="67">
        <v>17.9271163358062</v>
      </c>
      <c r="AK1045" s="66">
        <v>1.4058187666675099</v>
      </c>
      <c r="AL1045" s="66">
        <v>5.6835904613762998E-2</v>
      </c>
      <c r="AM1045" s="67">
        <v>32.161145053803899</v>
      </c>
      <c r="AN1045" s="11"/>
      <c r="AO1045" s="69">
        <v>3.9505677363194998E-2</v>
      </c>
      <c r="AP1045" s="69">
        <v>-3.4463482534192701E-2</v>
      </c>
      <c r="AQ1045" s="69">
        <v>0.103069256732852</v>
      </c>
      <c r="AR1045" s="69">
        <v>-0.117523359747865</v>
      </c>
      <c r="AS1045" s="70">
        <v>7</v>
      </c>
      <c r="AT1045" s="70">
        <v>5</v>
      </c>
      <c r="AU1045" s="70">
        <v>9</v>
      </c>
      <c r="AV1045" s="71">
        <v>3</v>
      </c>
      <c r="AW1045" s="11"/>
      <c r="AX1045" s="72">
        <v>0.16979993261833401</v>
      </c>
      <c r="AY1045" s="73">
        <v>1.1143242863036</v>
      </c>
      <c r="AZ1045" s="73">
        <v>1.4257523704673101</v>
      </c>
      <c r="BA1045" s="73">
        <v>1.66279589833357</v>
      </c>
      <c r="BB1045" s="64">
        <v>1.7538750005242E-2</v>
      </c>
      <c r="BC1045" s="74">
        <v>-24.116257218294798</v>
      </c>
      <c r="BD1045" s="61">
        <v>43843</v>
      </c>
      <c r="BE1045" s="61">
        <v>43910</v>
      </c>
      <c r="BF1045" s="70"/>
      <c r="BG1045" s="61"/>
      <c r="BH1045" s="11"/>
    </row>
    <row r="1046" spans="1:60" x14ac:dyDescent="0.3">
      <c r="A1046" s="11"/>
      <c r="B1046" s="56" t="s">
        <v>3407</v>
      </c>
      <c r="C1046" s="56" t="s">
        <v>3253</v>
      </c>
      <c r="D1046" s="56" t="s">
        <v>3254</v>
      </c>
      <c r="E1046" s="57" t="s">
        <v>306</v>
      </c>
      <c r="F1046" s="57" t="s">
        <v>26</v>
      </c>
      <c r="G1046" s="58" t="s">
        <v>141</v>
      </c>
      <c r="H1046" s="59" t="s">
        <v>1475</v>
      </c>
      <c r="I1046" s="60" t="s">
        <v>400</v>
      </c>
      <c r="J1046" s="60" t="s">
        <v>3255</v>
      </c>
      <c r="K1046" s="11"/>
      <c r="L1046" s="61">
        <v>44021</v>
      </c>
      <c r="M1046" s="62">
        <v>144501.29912400199</v>
      </c>
      <c r="N1046" s="63">
        <v>144501.29912400199</v>
      </c>
      <c r="O1046" s="63">
        <v>148394.48098802601</v>
      </c>
      <c r="P1046" s="64">
        <f t="shared" si="16"/>
        <v>0.97376464516670158</v>
      </c>
      <c r="Q1046" s="61">
        <v>43844</v>
      </c>
      <c r="R1046" s="65">
        <v>6552129.9869999997</v>
      </c>
      <c r="S1046" s="65">
        <v>6125559.5252343798</v>
      </c>
      <c r="T1046" s="11"/>
      <c r="U1046" s="66">
        <v>2.3893455454526702E-3</v>
      </c>
      <c r="V1046" s="67">
        <v>3.9011453084640402</v>
      </c>
      <c r="W1046" s="66">
        <v>0.10603559535055</v>
      </c>
      <c r="X1046" s="67">
        <v>12.881938083693999</v>
      </c>
      <c r="Y1046" s="66">
        <v>3.85854927662876E-3</v>
      </c>
      <c r="Z1046" s="67">
        <v>18.0697925398999</v>
      </c>
      <c r="AA1046" s="66">
        <v>0.19500834513571999</v>
      </c>
      <c r="AB1046" s="67">
        <v>39.726022664864999</v>
      </c>
      <c r="AC1046" s="66">
        <v>0.183274118613626</v>
      </c>
      <c r="AD1046" s="67">
        <v>42.613377121626399</v>
      </c>
      <c r="AE1046" s="66">
        <v>0.209172600309248</v>
      </c>
      <c r="AF1046" s="68">
        <v>37.864947642665399</v>
      </c>
      <c r="AG1046" s="66">
        <v>4.4078675347918803E-2</v>
      </c>
      <c r="AH1046" s="67">
        <v>2.5663617989266601</v>
      </c>
      <c r="AI1046" s="66">
        <v>4.3336923978131402E-2</v>
      </c>
      <c r="AJ1046" s="67">
        <v>18.0244348787819</v>
      </c>
      <c r="AK1046" s="66">
        <v>0.47363781636871899</v>
      </c>
      <c r="AL1046" s="66">
        <v>4.47282675504539E-2</v>
      </c>
      <c r="AM1046" s="67">
        <v>49.987451124587103</v>
      </c>
      <c r="AN1046" s="11"/>
      <c r="AO1046" s="69">
        <v>3.4252855772137998E-2</v>
      </c>
      <c r="AP1046" s="69">
        <v>-4.8206170886260197E-2</v>
      </c>
      <c r="AQ1046" s="69">
        <v>0.133044837890338</v>
      </c>
      <c r="AR1046" s="69">
        <v>-0.117486475044716</v>
      </c>
      <c r="AS1046" s="70">
        <v>7</v>
      </c>
      <c r="AT1046" s="70">
        <v>5</v>
      </c>
      <c r="AU1046" s="70">
        <v>9</v>
      </c>
      <c r="AV1046" s="71">
        <v>3</v>
      </c>
      <c r="AW1046" s="11"/>
      <c r="AX1046" s="72">
        <v>0.19823491946590399</v>
      </c>
      <c r="AY1046" s="73">
        <v>0.92782020665345</v>
      </c>
      <c r="AZ1046" s="73">
        <v>1.41622572836604</v>
      </c>
      <c r="BA1046" s="73">
        <v>1.3519774016749599</v>
      </c>
      <c r="BB1046" s="64">
        <v>2.04401727395816E-2</v>
      </c>
      <c r="BC1046" s="74">
        <v>-23.147096671222201</v>
      </c>
      <c r="BD1046" s="61">
        <v>43844</v>
      </c>
      <c r="BE1046" s="61">
        <v>43913</v>
      </c>
      <c r="BF1046" s="70"/>
      <c r="BG1046" s="61"/>
      <c r="BH1046" s="11"/>
    </row>
    <row r="1047" spans="1:60" x14ac:dyDescent="0.3">
      <c r="A1047" s="11"/>
      <c r="B1047" s="56" t="s">
        <v>3410</v>
      </c>
      <c r="C1047" s="56" t="s">
        <v>3257</v>
      </c>
      <c r="D1047" s="56" t="s">
        <v>3254</v>
      </c>
      <c r="E1047" s="57" t="s">
        <v>309</v>
      </c>
      <c r="F1047" s="57" t="s">
        <v>26</v>
      </c>
      <c r="G1047" s="58" t="s">
        <v>141</v>
      </c>
      <c r="H1047" s="59" t="s">
        <v>1475</v>
      </c>
      <c r="I1047" s="60" t="s">
        <v>400</v>
      </c>
      <c r="J1047" s="60" t="s">
        <v>3258</v>
      </c>
      <c r="K1047" s="11"/>
      <c r="L1047" s="61">
        <v>44021</v>
      </c>
      <c r="M1047" s="62">
        <v>152138.80197000501</v>
      </c>
      <c r="N1047" s="63">
        <v>152138.80197000501</v>
      </c>
      <c r="O1047" s="63">
        <v>154931.102118015</v>
      </c>
      <c r="P1047" s="64">
        <f t="shared" si="16"/>
        <v>0.98197714913379353</v>
      </c>
      <c r="Q1047" s="61">
        <v>43844</v>
      </c>
      <c r="R1047" s="65">
        <v>733532.37923339801</v>
      </c>
      <c r="S1047" s="65">
        <v>382971.33292334003</v>
      </c>
      <c r="T1047" s="11"/>
      <c r="U1047" s="66">
        <v>2.4367629102925998E-3</v>
      </c>
      <c r="V1047" s="67">
        <v>3.9058870449480301</v>
      </c>
      <c r="W1047" s="66">
        <v>0.107604241002264</v>
      </c>
      <c r="X1047" s="67">
        <v>13.038802648865399</v>
      </c>
      <c r="Y1047" s="66">
        <v>1.25721872973372E-2</v>
      </c>
      <c r="Z1047" s="67">
        <v>18.941156341956201</v>
      </c>
      <c r="AA1047" s="66">
        <v>0.21627832523518001</v>
      </c>
      <c r="AB1047" s="67">
        <v>41.853020674840103</v>
      </c>
      <c r="AC1047" s="66">
        <v>0.226027175405761</v>
      </c>
      <c r="AD1047" s="67">
        <v>46.888682800810798</v>
      </c>
      <c r="AE1047" s="66">
        <v>0.27556067992729399</v>
      </c>
      <c r="AF1047" s="68">
        <v>44.503755604440798</v>
      </c>
      <c r="AG1047" s="66">
        <v>4.4523337563077803E-2</v>
      </c>
      <c r="AH1047" s="67">
        <v>2.61082802044257</v>
      </c>
      <c r="AI1047" s="66">
        <v>5.2856707097817E-2</v>
      </c>
      <c r="AJ1047" s="67">
        <v>18.976413190743202</v>
      </c>
      <c r="AK1047" s="66">
        <v>0.470536855246173</v>
      </c>
      <c r="AL1047" s="66">
        <v>4.4479939117081799E-2</v>
      </c>
      <c r="AM1047" s="67">
        <v>49.677355012332598</v>
      </c>
      <c r="AN1047" s="11"/>
      <c r="AO1047" s="69">
        <v>3.4301964042242603E-2</v>
      </c>
      <c r="AP1047" s="69">
        <v>-4.8161658728568001E-2</v>
      </c>
      <c r="AQ1047" s="69">
        <v>0.13470919292376499</v>
      </c>
      <c r="AR1047" s="69">
        <v>-0.116194027497841</v>
      </c>
      <c r="AS1047" s="70">
        <v>7</v>
      </c>
      <c r="AT1047" s="70">
        <v>5</v>
      </c>
      <c r="AU1047" s="70">
        <v>9</v>
      </c>
      <c r="AV1047" s="71">
        <v>3</v>
      </c>
      <c r="AW1047" s="11"/>
      <c r="AX1047" s="72">
        <v>0.198160025997204</v>
      </c>
      <c r="AY1047" s="73">
        <v>1.02836931671482</v>
      </c>
      <c r="AZ1047" s="73">
        <v>1.49329438659879</v>
      </c>
      <c r="BA1047" s="73">
        <v>1.5042472205386701</v>
      </c>
      <c r="BB1047" s="64">
        <v>2.0433911825530199E-2</v>
      </c>
      <c r="BC1047" s="74">
        <v>-22.893209085275899</v>
      </c>
      <c r="BD1047" s="61">
        <v>43844</v>
      </c>
      <c r="BE1047" s="61">
        <v>43913</v>
      </c>
      <c r="BF1047" s="70"/>
      <c r="BG1047" s="61"/>
      <c r="BH1047" s="11"/>
    </row>
    <row r="1048" spans="1:60" x14ac:dyDescent="0.3">
      <c r="A1048" s="11"/>
      <c r="B1048" s="56" t="s">
        <v>3414</v>
      </c>
      <c r="C1048" s="56" t="s">
        <v>3259</v>
      </c>
      <c r="D1048" s="56" t="s">
        <v>3260</v>
      </c>
      <c r="E1048" s="57" t="s">
        <v>73</v>
      </c>
      <c r="F1048" s="57" t="s">
        <v>2733</v>
      </c>
      <c r="G1048" s="58" t="s">
        <v>36</v>
      </c>
      <c r="H1048" s="59" t="s">
        <v>316</v>
      </c>
      <c r="I1048" s="60" t="s">
        <v>29</v>
      </c>
      <c r="J1048" s="60" t="s">
        <v>3261</v>
      </c>
      <c r="K1048" s="11"/>
      <c r="L1048" s="61">
        <v>43791</v>
      </c>
      <c r="M1048" s="62"/>
      <c r="N1048" s="63"/>
      <c r="O1048" s="63">
        <v>1027.5338000003201</v>
      </c>
      <c r="P1048" s="64">
        <f t="shared" si="16"/>
        <v>0</v>
      </c>
      <c r="Q1048" s="61">
        <v>43783</v>
      </c>
      <c r="R1048" s="65"/>
      <c r="S1048" s="65">
        <v>57640.461316345201</v>
      </c>
      <c r="T1048" s="11"/>
      <c r="U1048" s="66"/>
      <c r="V1048" s="67"/>
      <c r="W1048" s="66"/>
      <c r="X1048" s="67"/>
      <c r="Y1048" s="66"/>
      <c r="Z1048" s="67"/>
      <c r="AA1048" s="66"/>
      <c r="AB1048" s="67"/>
      <c r="AC1048" s="66"/>
      <c r="AD1048" s="67"/>
      <c r="AE1048" s="66"/>
      <c r="AF1048" s="68"/>
      <c r="AG1048" s="66"/>
      <c r="AH1048" s="67"/>
      <c r="AI1048" s="66"/>
      <c r="AJ1048" s="67"/>
      <c r="AK1048" s="66"/>
      <c r="AL1048" s="66"/>
      <c r="AM1048" s="67"/>
      <c r="AN1048" s="11"/>
      <c r="AO1048" s="69">
        <v>1.90142096489581E-2</v>
      </c>
      <c r="AP1048" s="69">
        <v>-3.7565459636425699E-2</v>
      </c>
      <c r="AQ1048" s="69">
        <v>4.8582721117782099E-2</v>
      </c>
      <c r="AR1048" s="69">
        <v>-7.9851974812336302E-2</v>
      </c>
      <c r="AS1048" s="70"/>
      <c r="AT1048" s="70"/>
      <c r="AU1048" s="70"/>
      <c r="AV1048" s="71"/>
      <c r="AW1048" s="11"/>
      <c r="AX1048" s="72"/>
      <c r="AY1048" s="73"/>
      <c r="AZ1048" s="73"/>
      <c r="BA1048" s="73"/>
      <c r="BB1048" s="64"/>
      <c r="BC1048" s="74">
        <v>-11.3525979697006</v>
      </c>
      <c r="BD1048" s="61">
        <v>43657</v>
      </c>
      <c r="BE1048" s="61">
        <v>43704</v>
      </c>
      <c r="BF1048" s="70">
        <v>89</v>
      </c>
      <c r="BG1048" s="61">
        <v>43782</v>
      </c>
      <c r="BH1048" s="11"/>
    </row>
    <row r="1049" spans="1:60" x14ac:dyDescent="0.3">
      <c r="A1049" s="11"/>
      <c r="B1049" s="56" t="s">
        <v>3417</v>
      </c>
      <c r="C1049" s="56" t="s">
        <v>3262</v>
      </c>
      <c r="D1049" s="56" t="s">
        <v>3260</v>
      </c>
      <c r="E1049" s="57" t="s">
        <v>3043</v>
      </c>
      <c r="F1049" s="57" t="s">
        <v>2733</v>
      </c>
      <c r="G1049" s="58" t="s">
        <v>36</v>
      </c>
      <c r="H1049" s="59" t="s">
        <v>316</v>
      </c>
      <c r="I1049" s="60" t="s">
        <v>29</v>
      </c>
      <c r="J1049" s="60" t="s">
        <v>3263</v>
      </c>
      <c r="K1049" s="11"/>
      <c r="L1049" s="61">
        <v>43791</v>
      </c>
      <c r="M1049" s="62"/>
      <c r="N1049" s="63"/>
      <c r="O1049" s="63">
        <v>1539.2182999998299</v>
      </c>
      <c r="P1049" s="64">
        <f t="shared" si="16"/>
        <v>0</v>
      </c>
      <c r="Q1049" s="61">
        <v>43657</v>
      </c>
      <c r="R1049" s="65"/>
      <c r="S1049" s="65">
        <v>1406451.47030664</v>
      </c>
      <c r="T1049" s="11"/>
      <c r="U1049" s="66"/>
      <c r="V1049" s="67"/>
      <c r="W1049" s="66"/>
      <c r="X1049" s="67"/>
      <c r="Y1049" s="66"/>
      <c r="Z1049" s="67"/>
      <c r="AA1049" s="66"/>
      <c r="AB1049" s="67"/>
      <c r="AC1049" s="66"/>
      <c r="AD1049" s="67"/>
      <c r="AE1049" s="66"/>
      <c r="AF1049" s="68"/>
      <c r="AG1049" s="66"/>
      <c r="AH1049" s="67"/>
      <c r="AI1049" s="66"/>
      <c r="AJ1049" s="67"/>
      <c r="AK1049" s="66"/>
      <c r="AL1049" s="66"/>
      <c r="AM1049" s="67"/>
      <c r="AN1049" s="11"/>
      <c r="AO1049" s="69">
        <v>1.8763676378512201E-2</v>
      </c>
      <c r="AP1049" s="69">
        <v>-3.7644333471689599E-2</v>
      </c>
      <c r="AQ1049" s="69">
        <v>4.5922831566713299E-2</v>
      </c>
      <c r="AR1049" s="69">
        <v>-8.2110569611395498E-2</v>
      </c>
      <c r="AS1049" s="70"/>
      <c r="AT1049" s="70"/>
      <c r="AU1049" s="70"/>
      <c r="AV1049" s="71"/>
      <c r="AW1049" s="11"/>
      <c r="AX1049" s="72"/>
      <c r="AY1049" s="73"/>
      <c r="AZ1049" s="73"/>
      <c r="BA1049" s="73"/>
      <c r="BB1049" s="64"/>
      <c r="BC1049" s="74">
        <v>-11.6932731373672</v>
      </c>
      <c r="BD1049" s="61">
        <v>43657</v>
      </c>
      <c r="BE1049" s="61">
        <v>43704</v>
      </c>
      <c r="BF1049" s="70"/>
      <c r="BG1049" s="61"/>
      <c r="BH1049" s="11"/>
    </row>
    <row r="1050" spans="1:60" x14ac:dyDescent="0.3">
      <c r="A1050" s="11"/>
      <c r="B1050" s="56" t="s">
        <v>3420</v>
      </c>
      <c r="C1050" s="56" t="s">
        <v>3264</v>
      </c>
      <c r="D1050" s="56" t="s">
        <v>3260</v>
      </c>
      <c r="E1050" s="57" t="s">
        <v>3046</v>
      </c>
      <c r="F1050" s="57" t="s">
        <v>2733</v>
      </c>
      <c r="G1050" s="58" t="s">
        <v>36</v>
      </c>
      <c r="H1050" s="59" t="s">
        <v>316</v>
      </c>
      <c r="I1050" s="60" t="s">
        <v>29</v>
      </c>
      <c r="J1050" s="60" t="s">
        <v>3265</v>
      </c>
      <c r="K1050" s="11"/>
      <c r="L1050" s="61">
        <v>43791</v>
      </c>
      <c r="M1050" s="62"/>
      <c r="N1050" s="63"/>
      <c r="O1050" s="63">
        <v>690.41600000020105</v>
      </c>
      <c r="P1050" s="64">
        <f t="shared" si="16"/>
        <v>0</v>
      </c>
      <c r="Q1050" s="61">
        <v>43657</v>
      </c>
      <c r="R1050" s="65"/>
      <c r="S1050" s="65">
        <v>129332.719918335</v>
      </c>
      <c r="T1050" s="11"/>
      <c r="U1050" s="66"/>
      <c r="V1050" s="67"/>
      <c r="W1050" s="66"/>
      <c r="X1050" s="67"/>
      <c r="Y1050" s="66"/>
      <c r="Z1050" s="67"/>
      <c r="AA1050" s="66"/>
      <c r="AB1050" s="67"/>
      <c r="AC1050" s="66"/>
      <c r="AD1050" s="67"/>
      <c r="AE1050" s="66"/>
      <c r="AF1050" s="68"/>
      <c r="AG1050" s="66"/>
      <c r="AH1050" s="67"/>
      <c r="AI1050" s="66"/>
      <c r="AJ1050" s="67"/>
      <c r="AK1050" s="66"/>
      <c r="AL1050" s="66"/>
      <c r="AM1050" s="67"/>
      <c r="AN1050" s="11"/>
      <c r="AO1050" s="69">
        <v>1.8823158263330701E-2</v>
      </c>
      <c r="AP1050" s="69">
        <v>-3.7625582426699097E-2</v>
      </c>
      <c r="AQ1050" s="69">
        <v>4.6554095539249801E-2</v>
      </c>
      <c r="AR1050" s="69">
        <v>-8.1574912633223001E-2</v>
      </c>
      <c r="AS1050" s="70"/>
      <c r="AT1050" s="70"/>
      <c r="AU1050" s="70"/>
      <c r="AV1050" s="71"/>
      <c r="AW1050" s="11"/>
      <c r="AX1050" s="72"/>
      <c r="AY1050" s="73"/>
      <c r="AZ1050" s="73"/>
      <c r="BA1050" s="73"/>
      <c r="BB1050" s="64"/>
      <c r="BC1050" s="74">
        <v>-11.612564019349501</v>
      </c>
      <c r="BD1050" s="61">
        <v>43657</v>
      </c>
      <c r="BE1050" s="61">
        <v>43704</v>
      </c>
      <c r="BF1050" s="70"/>
      <c r="BG1050" s="61"/>
      <c r="BH1050" s="11"/>
    </row>
    <row r="1051" spans="1:60" x14ac:dyDescent="0.3">
      <c r="A1051" s="11"/>
      <c r="B1051" s="56" t="s">
        <v>3422</v>
      </c>
      <c r="C1051" s="56" t="s">
        <v>3266</v>
      </c>
      <c r="D1051" s="56" t="s">
        <v>3260</v>
      </c>
      <c r="E1051" s="57" t="s">
        <v>3049</v>
      </c>
      <c r="F1051" s="57" t="s">
        <v>2733</v>
      </c>
      <c r="G1051" s="58" t="s">
        <v>36</v>
      </c>
      <c r="H1051" s="59" t="s">
        <v>316</v>
      </c>
      <c r="I1051" s="60" t="s">
        <v>29</v>
      </c>
      <c r="J1051" s="60" t="s">
        <v>3267</v>
      </c>
      <c r="K1051" s="11"/>
      <c r="L1051" s="61">
        <v>43791</v>
      </c>
      <c r="M1051" s="62"/>
      <c r="N1051" s="63"/>
      <c r="O1051" s="63">
        <v>699.29440000001296</v>
      </c>
      <c r="P1051" s="64">
        <f t="shared" si="16"/>
        <v>0</v>
      </c>
      <c r="Q1051" s="61">
        <v>43783</v>
      </c>
      <c r="R1051" s="65"/>
      <c r="S1051" s="65">
        <v>208330.09336743201</v>
      </c>
      <c r="T1051" s="11"/>
      <c r="U1051" s="66"/>
      <c r="V1051" s="67"/>
      <c r="W1051" s="66"/>
      <c r="X1051" s="67"/>
      <c r="Y1051" s="66"/>
      <c r="Z1051" s="67"/>
      <c r="AA1051" s="66"/>
      <c r="AB1051" s="67"/>
      <c r="AC1051" s="66"/>
      <c r="AD1051" s="67"/>
      <c r="AE1051" s="66"/>
      <c r="AF1051" s="68"/>
      <c r="AG1051" s="66"/>
      <c r="AH1051" s="67"/>
      <c r="AI1051" s="66"/>
      <c r="AJ1051" s="67"/>
      <c r="AK1051" s="66"/>
      <c r="AL1051" s="66"/>
      <c r="AM1051" s="67"/>
      <c r="AN1051" s="11"/>
      <c r="AO1051" s="69">
        <v>1.88732658607478E-2</v>
      </c>
      <c r="AP1051" s="69">
        <v>-3.7609731460179298E-2</v>
      </c>
      <c r="AQ1051" s="69">
        <v>4.7087205146453898E-2</v>
      </c>
      <c r="AR1051" s="69">
        <v>-7.9934777313610497E-2</v>
      </c>
      <c r="AS1051" s="70"/>
      <c r="AT1051" s="70"/>
      <c r="AU1051" s="70"/>
      <c r="AV1051" s="71"/>
      <c r="AW1051" s="11"/>
      <c r="AX1051" s="72"/>
      <c r="AY1051" s="73"/>
      <c r="AZ1051" s="73"/>
      <c r="BA1051" s="73"/>
      <c r="BB1051" s="64"/>
      <c r="BC1051" s="74">
        <v>-10.3028121866519</v>
      </c>
      <c r="BD1051" s="61">
        <v>43656</v>
      </c>
      <c r="BE1051" s="61">
        <v>43704</v>
      </c>
      <c r="BF1051" s="70">
        <v>84</v>
      </c>
      <c r="BG1051" s="61">
        <v>43774</v>
      </c>
      <c r="BH1051" s="11"/>
    </row>
    <row r="1052" spans="1:60" x14ac:dyDescent="0.3">
      <c r="A1052" s="11"/>
      <c r="B1052" s="56" t="s">
        <v>3425</v>
      </c>
      <c r="C1052" s="56" t="s">
        <v>3268</v>
      </c>
      <c r="D1052" s="56" t="s">
        <v>3260</v>
      </c>
      <c r="E1052" s="57" t="s">
        <v>3269</v>
      </c>
      <c r="F1052" s="57" t="s">
        <v>2733</v>
      </c>
      <c r="G1052" s="58" t="s">
        <v>36</v>
      </c>
      <c r="H1052" s="59" t="s">
        <v>316</v>
      </c>
      <c r="I1052" s="60" t="s">
        <v>29</v>
      </c>
      <c r="J1052" s="60" t="s">
        <v>3270</v>
      </c>
      <c r="K1052" s="11"/>
      <c r="L1052" s="61">
        <v>43791</v>
      </c>
      <c r="M1052" s="62"/>
      <c r="N1052" s="63"/>
      <c r="O1052" s="63">
        <v>1101.1942999996199</v>
      </c>
      <c r="P1052" s="64">
        <f t="shared" si="16"/>
        <v>0</v>
      </c>
      <c r="Q1052" s="61">
        <v>43791</v>
      </c>
      <c r="R1052" s="65"/>
      <c r="S1052" s="65">
        <v>0</v>
      </c>
      <c r="T1052" s="11"/>
      <c r="U1052" s="66"/>
      <c r="V1052" s="67"/>
      <c r="W1052" s="66"/>
      <c r="X1052" s="67"/>
      <c r="Y1052" s="66"/>
      <c r="Z1052" s="67"/>
      <c r="AA1052" s="66"/>
      <c r="AB1052" s="67"/>
      <c r="AC1052" s="66"/>
      <c r="AD1052" s="67"/>
      <c r="AE1052" s="66"/>
      <c r="AF1052" s="68"/>
      <c r="AG1052" s="66"/>
      <c r="AH1052" s="67"/>
      <c r="AI1052" s="66"/>
      <c r="AJ1052" s="67"/>
      <c r="AK1052" s="66"/>
      <c r="AL1052" s="66"/>
      <c r="AM1052" s="67"/>
      <c r="AN1052" s="11"/>
      <c r="AO1052" s="69">
        <v>0</v>
      </c>
      <c r="AP1052" s="69">
        <v>0</v>
      </c>
      <c r="AQ1052" s="69">
        <v>0</v>
      </c>
      <c r="AR1052" s="69">
        <v>0</v>
      </c>
      <c r="AS1052" s="70"/>
      <c r="AT1052" s="70"/>
      <c r="AU1052" s="70"/>
      <c r="AV1052" s="71"/>
      <c r="AW1052" s="11"/>
      <c r="AX1052" s="72"/>
      <c r="AY1052" s="73"/>
      <c r="AZ1052" s="73"/>
      <c r="BA1052" s="73"/>
      <c r="BB1052" s="64"/>
      <c r="BC1052" s="74">
        <v>0</v>
      </c>
      <c r="BD1052" s="61">
        <v>43656</v>
      </c>
      <c r="BE1052" s="61"/>
      <c r="BF1052" s="70"/>
      <c r="BG1052" s="61"/>
      <c r="BH1052" s="11"/>
    </row>
    <row r="1053" spans="1:60" x14ac:dyDescent="0.3">
      <c r="A1053" s="11"/>
      <c r="B1053" s="56" t="s">
        <v>3428</v>
      </c>
      <c r="C1053" s="56" t="s">
        <v>3271</v>
      </c>
      <c r="D1053" s="56" t="s">
        <v>3260</v>
      </c>
      <c r="E1053" s="57" t="s">
        <v>3272</v>
      </c>
      <c r="F1053" s="57" t="s">
        <v>2733</v>
      </c>
      <c r="G1053" s="58" t="s">
        <v>36</v>
      </c>
      <c r="H1053" s="59" t="s">
        <v>316</v>
      </c>
      <c r="I1053" s="60" t="s">
        <v>29</v>
      </c>
      <c r="J1053" s="60" t="s">
        <v>3273</v>
      </c>
      <c r="K1053" s="11"/>
      <c r="L1053" s="61">
        <v>43791</v>
      </c>
      <c r="M1053" s="62"/>
      <c r="N1053" s="63"/>
      <c r="O1053" s="63">
        <v>1118.8703000005301</v>
      </c>
      <c r="P1053" s="64">
        <f t="shared" si="16"/>
        <v>0</v>
      </c>
      <c r="Q1053" s="61">
        <v>43791</v>
      </c>
      <c r="R1053" s="65"/>
      <c r="S1053" s="65">
        <v>67007.208030639697</v>
      </c>
      <c r="T1053" s="11"/>
      <c r="U1053" s="66"/>
      <c r="V1053" s="67"/>
      <c r="W1053" s="66"/>
      <c r="X1053" s="67"/>
      <c r="Y1053" s="66"/>
      <c r="Z1053" s="67"/>
      <c r="AA1053" s="66"/>
      <c r="AB1053" s="67"/>
      <c r="AC1053" s="66"/>
      <c r="AD1053" s="67"/>
      <c r="AE1053" s="66"/>
      <c r="AF1053" s="68"/>
      <c r="AG1053" s="66"/>
      <c r="AH1053" s="67"/>
      <c r="AI1053" s="66"/>
      <c r="AJ1053" s="67"/>
      <c r="AK1053" s="66"/>
      <c r="AL1053" s="66"/>
      <c r="AM1053" s="67"/>
      <c r="AN1053" s="11"/>
      <c r="AO1053" s="69">
        <v>9.1354861870058795E-3</v>
      </c>
      <c r="AP1053" s="69">
        <v>-1.32212461367089E-2</v>
      </c>
      <c r="AQ1053" s="69">
        <v>1.9207687777452499E-2</v>
      </c>
      <c r="AR1053" s="69">
        <v>0</v>
      </c>
      <c r="AS1053" s="70"/>
      <c r="AT1053" s="70"/>
      <c r="AU1053" s="70"/>
      <c r="AV1053" s="71"/>
      <c r="AW1053" s="11"/>
      <c r="AX1053" s="72"/>
      <c r="AY1053" s="73"/>
      <c r="AZ1053" s="73"/>
      <c r="BA1053" s="73"/>
      <c r="BB1053" s="64"/>
      <c r="BC1053" s="74">
        <v>-1.72819010787498</v>
      </c>
      <c r="BD1053" s="61">
        <v>43657</v>
      </c>
      <c r="BE1053" s="61">
        <v>43672</v>
      </c>
      <c r="BF1053" s="70">
        <v>74</v>
      </c>
      <c r="BG1053" s="61">
        <v>43761</v>
      </c>
      <c r="BH1053" s="11"/>
    </row>
    <row r="1054" spans="1:60" x14ac:dyDescent="0.3">
      <c r="A1054" s="11"/>
      <c r="B1054" s="56" t="s">
        <v>3431</v>
      </c>
      <c r="C1054" s="56" t="s">
        <v>3274</v>
      </c>
      <c r="D1054" s="56" t="s">
        <v>3260</v>
      </c>
      <c r="E1054" s="57" t="s">
        <v>291</v>
      </c>
      <c r="F1054" s="57" t="s">
        <v>2733</v>
      </c>
      <c r="G1054" s="58" t="s">
        <v>36</v>
      </c>
      <c r="H1054" s="59" t="s">
        <v>316</v>
      </c>
      <c r="I1054" s="60" t="s">
        <v>29</v>
      </c>
      <c r="J1054" s="60" t="s">
        <v>3275</v>
      </c>
      <c r="K1054" s="11"/>
      <c r="L1054" s="61">
        <v>43791</v>
      </c>
      <c r="M1054" s="62"/>
      <c r="N1054" s="63"/>
      <c r="O1054" s="63">
        <v>965.91100000031304</v>
      </c>
      <c r="P1054" s="64">
        <f t="shared" si="16"/>
        <v>0</v>
      </c>
      <c r="Q1054" s="61">
        <v>43791</v>
      </c>
      <c r="R1054" s="65"/>
      <c r="S1054" s="65">
        <v>0</v>
      </c>
      <c r="T1054" s="11"/>
      <c r="U1054" s="66"/>
      <c r="V1054" s="67"/>
      <c r="W1054" s="66"/>
      <c r="X1054" s="67"/>
      <c r="Y1054" s="66"/>
      <c r="Z1054" s="67"/>
      <c r="AA1054" s="66"/>
      <c r="AB1054" s="67"/>
      <c r="AC1054" s="66"/>
      <c r="AD1054" s="67"/>
      <c r="AE1054" s="66"/>
      <c r="AF1054" s="68"/>
      <c r="AG1054" s="66"/>
      <c r="AH1054" s="67"/>
      <c r="AI1054" s="66"/>
      <c r="AJ1054" s="67"/>
      <c r="AK1054" s="66"/>
      <c r="AL1054" s="66"/>
      <c r="AM1054" s="67"/>
      <c r="AN1054" s="11"/>
      <c r="AO1054" s="69">
        <v>0</v>
      </c>
      <c r="AP1054" s="69">
        <v>0</v>
      </c>
      <c r="AQ1054" s="69">
        <v>0</v>
      </c>
      <c r="AR1054" s="69">
        <v>0</v>
      </c>
      <c r="AS1054" s="70"/>
      <c r="AT1054" s="70"/>
      <c r="AU1054" s="70"/>
      <c r="AV1054" s="71"/>
      <c r="AW1054" s="11"/>
      <c r="AX1054" s="72"/>
      <c r="AY1054" s="73"/>
      <c r="AZ1054" s="73"/>
      <c r="BA1054" s="73"/>
      <c r="BB1054" s="64"/>
      <c r="BC1054" s="74">
        <v>0</v>
      </c>
      <c r="BD1054" s="61">
        <v>43656</v>
      </c>
      <c r="BE1054" s="61"/>
      <c r="BF1054" s="70"/>
      <c r="BG1054" s="61"/>
      <c r="BH1054" s="11"/>
    </row>
    <row r="1055" spans="1:60" x14ac:dyDescent="0.3">
      <c r="A1055" s="11"/>
      <c r="B1055" s="56" t="s">
        <v>3435</v>
      </c>
      <c r="C1055" s="56" t="s">
        <v>3277</v>
      </c>
      <c r="D1055" s="56" t="s">
        <v>3278</v>
      </c>
      <c r="E1055" s="57" t="s">
        <v>34</v>
      </c>
      <c r="F1055" s="57" t="s">
        <v>110</v>
      </c>
      <c r="G1055" s="58" t="s">
        <v>111</v>
      </c>
      <c r="H1055" s="59" t="s">
        <v>94</v>
      </c>
      <c r="I1055" s="60" t="s">
        <v>29</v>
      </c>
      <c r="J1055" s="60" t="s">
        <v>3279</v>
      </c>
      <c r="K1055" s="11"/>
      <c r="L1055" s="61">
        <v>44021</v>
      </c>
      <c r="M1055" s="62">
        <v>1700.5230000000399</v>
      </c>
      <c r="N1055" s="63">
        <v>1700.5230000000399</v>
      </c>
      <c r="O1055" s="63">
        <v>2408.3447000011802</v>
      </c>
      <c r="P1055" s="64">
        <f t="shared" si="16"/>
        <v>0.70609618299208021</v>
      </c>
      <c r="Q1055" s="61">
        <v>43756</v>
      </c>
      <c r="R1055" s="65">
        <v>7592751.477</v>
      </c>
      <c r="S1055" s="65">
        <v>10305132.315015599</v>
      </c>
      <c r="T1055" s="11"/>
      <c r="U1055" s="66">
        <v>-3.5974528983388203E-2</v>
      </c>
      <c r="V1055" s="67">
        <v>6.4757855579955503E-2</v>
      </c>
      <c r="W1055" s="66">
        <v>-1.2726798348012399E-2</v>
      </c>
      <c r="X1055" s="67">
        <v>1.00569871383414</v>
      </c>
      <c r="Y1055" s="66">
        <v>-0.191050576328125</v>
      </c>
      <c r="Z1055" s="67">
        <v>-1.4211200205900201</v>
      </c>
      <c r="AA1055" s="66">
        <v>-0.27953938595426697</v>
      </c>
      <c r="AB1055" s="67">
        <v>-7.7287504441337704</v>
      </c>
      <c r="AC1055" s="66">
        <v>-0.34633277465764001</v>
      </c>
      <c r="AD1055" s="67">
        <v>-10.347312205529301</v>
      </c>
      <c r="AE1055" s="66">
        <v>-0.32116075191064702</v>
      </c>
      <c r="AF1055" s="68">
        <v>-15.168387579353301</v>
      </c>
      <c r="AG1055" s="66">
        <v>1.9720057798622299E-2</v>
      </c>
      <c r="AH1055" s="67">
        <v>0.13050004399701701</v>
      </c>
      <c r="AI1055" s="66">
        <v>-0.15526144292292901</v>
      </c>
      <c r="AJ1055" s="67">
        <v>-1.8354018113313899</v>
      </c>
      <c r="AK1055" s="66">
        <v>-0.410482215905213</v>
      </c>
      <c r="AL1055" s="66">
        <v>-5.2219648641767001E-2</v>
      </c>
      <c r="AM1055" s="67">
        <v>-22.219087736361001</v>
      </c>
      <c r="AN1055" s="11"/>
      <c r="AO1055" s="69">
        <v>0.10060098309259</v>
      </c>
      <c r="AP1055" s="69">
        <v>-0.13579387502613799</v>
      </c>
      <c r="AQ1055" s="69">
        <v>0.15777819416689501</v>
      </c>
      <c r="AR1055" s="69">
        <v>-0.179637853672029</v>
      </c>
      <c r="AS1055" s="70">
        <v>5</v>
      </c>
      <c r="AT1055" s="70">
        <v>7</v>
      </c>
      <c r="AU1055" s="70">
        <v>5</v>
      </c>
      <c r="AV1055" s="71">
        <v>7</v>
      </c>
      <c r="AW1055" s="11"/>
      <c r="AX1055" s="72">
        <v>0.32578310867014798</v>
      </c>
      <c r="AY1055" s="73">
        <v>-0.67908701032320096</v>
      </c>
      <c r="AZ1055" s="73">
        <v>-1.2697852927904001</v>
      </c>
      <c r="BA1055" s="73">
        <v>-0.88972999887664606</v>
      </c>
      <c r="BB1055" s="64">
        <v>3.3076023137727999E-2</v>
      </c>
      <c r="BC1055" s="74">
        <v>-49.4441015856573</v>
      </c>
      <c r="BD1055" s="61">
        <v>43756</v>
      </c>
      <c r="BE1055" s="61">
        <v>43908</v>
      </c>
      <c r="BF1055" s="70"/>
      <c r="BG1055" s="61"/>
      <c r="BH1055" s="11"/>
    </row>
    <row r="1056" spans="1:60" x14ac:dyDescent="0.3">
      <c r="A1056" s="11"/>
      <c r="B1056" s="56" t="s">
        <v>3438</v>
      </c>
      <c r="C1056" s="56" t="s">
        <v>3281</v>
      </c>
      <c r="D1056" s="56" t="s">
        <v>3278</v>
      </c>
      <c r="E1056" s="57" t="s">
        <v>73</v>
      </c>
      <c r="F1056" s="57" t="s">
        <v>110</v>
      </c>
      <c r="G1056" s="58" t="s">
        <v>111</v>
      </c>
      <c r="H1056" s="59" t="s">
        <v>94</v>
      </c>
      <c r="I1056" s="60" t="s">
        <v>29</v>
      </c>
      <c r="J1056" s="60" t="s">
        <v>3282</v>
      </c>
      <c r="K1056" s="11"/>
      <c r="L1056" s="61">
        <v>44021</v>
      </c>
      <c r="M1056" s="62">
        <v>1971.4041000008599</v>
      </c>
      <c r="N1056" s="63">
        <v>1971.4041000008599</v>
      </c>
      <c r="O1056" s="63">
        <v>2763.79500000179</v>
      </c>
      <c r="P1056" s="64">
        <f t="shared" si="16"/>
        <v>0.71329606573554949</v>
      </c>
      <c r="Q1056" s="61">
        <v>43756</v>
      </c>
      <c r="R1056" s="65">
        <v>2842576.8840000001</v>
      </c>
      <c r="S1056" s="65">
        <v>3198388.9254804701</v>
      </c>
      <c r="T1056" s="11"/>
      <c r="U1056" s="66">
        <v>-3.5937678492700798E-2</v>
      </c>
      <c r="V1056" s="67">
        <v>6.8442904648691197E-2</v>
      </c>
      <c r="W1056" s="66">
        <v>-1.1593125166655199E-2</v>
      </c>
      <c r="X1056" s="67">
        <v>1.11906603196985</v>
      </c>
      <c r="Y1056" s="66">
        <v>-0.18539881863660401</v>
      </c>
      <c r="Z1056" s="67">
        <v>-0.85594425143790398</v>
      </c>
      <c r="AA1056" s="66">
        <v>-0.26936784550605802</v>
      </c>
      <c r="AB1056" s="67">
        <v>-6.7115963993128398</v>
      </c>
      <c r="AC1056" s="66">
        <v>-0.32775740965618799</v>
      </c>
      <c r="AD1056" s="67">
        <v>-8.4897757053840905</v>
      </c>
      <c r="AE1056" s="66">
        <v>-0.29079826148343302</v>
      </c>
      <c r="AF1056" s="68">
        <v>-12.1321385366318</v>
      </c>
      <c r="AG1056" s="66">
        <v>2.00711543948273E-2</v>
      </c>
      <c r="AH1056" s="67">
        <v>0.16560970361752</v>
      </c>
      <c r="AI1056" s="66">
        <v>-0.14906672055716599</v>
      </c>
      <c r="AJ1056" s="67">
        <v>-1.21592957475514</v>
      </c>
      <c r="AK1056" s="66">
        <v>-0.30937699025787901</v>
      </c>
      <c r="AL1056" s="66">
        <v>-3.8230649017350501E-2</v>
      </c>
      <c r="AM1056" s="67">
        <v>-14.5638012489944</v>
      </c>
      <c r="AN1056" s="11"/>
      <c r="AO1056" s="69">
        <v>0.10064315425916</v>
      </c>
      <c r="AP1056" s="69">
        <v>-0.135694634830579</v>
      </c>
      <c r="AQ1056" s="69">
        <v>0.15910770389746201</v>
      </c>
      <c r="AR1056" s="69">
        <v>-0.17866440254409099</v>
      </c>
      <c r="AS1056" s="70">
        <v>5</v>
      </c>
      <c r="AT1056" s="70">
        <v>7</v>
      </c>
      <c r="AU1056" s="70">
        <v>5</v>
      </c>
      <c r="AV1056" s="71">
        <v>7</v>
      </c>
      <c r="AW1056" s="11"/>
      <c r="AX1056" s="72">
        <v>0.32572445483645401</v>
      </c>
      <c r="AY1056" s="73">
        <v>-0.64689120637558495</v>
      </c>
      <c r="AZ1056" s="73">
        <v>-1.1177353952825799</v>
      </c>
      <c r="BA1056" s="73">
        <v>-0.84875362349976102</v>
      </c>
      <c r="BB1056" s="64">
        <v>3.3072119922617299E-2</v>
      </c>
      <c r="BC1056" s="74">
        <v>-49.148887670831797</v>
      </c>
      <c r="BD1056" s="61">
        <v>43756</v>
      </c>
      <c r="BE1056" s="61">
        <v>43908</v>
      </c>
      <c r="BF1056" s="70"/>
      <c r="BG1056" s="61"/>
      <c r="BH1056" s="11"/>
    </row>
    <row r="1057" spans="1:60" x14ac:dyDescent="0.3">
      <c r="A1057" s="11"/>
      <c r="B1057" s="56" t="s">
        <v>3441</v>
      </c>
      <c r="C1057" s="56" t="s">
        <v>3284</v>
      </c>
      <c r="D1057" s="56" t="s">
        <v>3278</v>
      </c>
      <c r="E1057" s="57" t="s">
        <v>52</v>
      </c>
      <c r="F1057" s="57" t="s">
        <v>110</v>
      </c>
      <c r="G1057" s="58" t="s">
        <v>111</v>
      </c>
      <c r="H1057" s="59" t="s">
        <v>94</v>
      </c>
      <c r="I1057" s="60" t="s">
        <v>29</v>
      </c>
      <c r="J1057" s="60" t="s">
        <v>3285</v>
      </c>
      <c r="K1057" s="11"/>
      <c r="L1057" s="61">
        <v>44021</v>
      </c>
      <c r="M1057" s="62">
        <v>791.771200000308</v>
      </c>
      <c r="N1057" s="63">
        <v>791.771200000308</v>
      </c>
      <c r="O1057" s="63">
        <v>1106.4041000008599</v>
      </c>
      <c r="P1057" s="64">
        <f t="shared" si="16"/>
        <v>0.71562569227616979</v>
      </c>
      <c r="Q1057" s="61">
        <v>43756</v>
      </c>
      <c r="R1057" s="65">
        <v>5034210.4380000001</v>
      </c>
      <c r="S1057" s="65">
        <v>8477114.7927656192</v>
      </c>
      <c r="T1057" s="11"/>
      <c r="U1057" s="66">
        <v>-3.5925911900449102E-2</v>
      </c>
      <c r="V1057" s="67">
        <v>6.9619563873857301E-2</v>
      </c>
      <c r="W1057" s="66">
        <v>-1.1228546387428699E-2</v>
      </c>
      <c r="X1057" s="67">
        <v>1.1555239098925101</v>
      </c>
      <c r="Y1057" s="66">
        <v>-0.183573958175548</v>
      </c>
      <c r="Z1057" s="67">
        <v>-0.67345820533228096</v>
      </c>
      <c r="AA1057" s="66">
        <v>-0.266068203450122</v>
      </c>
      <c r="AB1057" s="67">
        <v>-6.3816321937192697</v>
      </c>
      <c r="AC1057" s="66">
        <v>-0.321675575388363</v>
      </c>
      <c r="AD1057" s="67">
        <v>-7.8815922786015999</v>
      </c>
      <c r="AE1057" s="66">
        <v>-0.29179747676418599</v>
      </c>
      <c r="AF1057" s="68">
        <v>-12.2320600647072</v>
      </c>
      <c r="AG1057" s="66">
        <v>2.01839619130624E-2</v>
      </c>
      <c r="AH1057" s="67">
        <v>0.176890455441026</v>
      </c>
      <c r="AI1057" s="66">
        <v>-0.14706610445864499</v>
      </c>
      <c r="AJ1057" s="67">
        <v>-1.01586796490301</v>
      </c>
      <c r="AK1057" s="66">
        <v>-0.20822880000021499</v>
      </c>
      <c r="AL1057" s="66">
        <v>-2.4287600995194201E-2</v>
      </c>
      <c r="AM1057" s="67">
        <v>-4.4489822232280902</v>
      </c>
      <c r="AN1057" s="11"/>
      <c r="AO1057" s="69">
        <v>0.100656699558458</v>
      </c>
      <c r="AP1057" s="69">
        <v>-0.13566279022968999</v>
      </c>
      <c r="AQ1057" s="69">
        <v>0.159535190541646</v>
      </c>
      <c r="AR1057" s="69">
        <v>-0.17835129039769501</v>
      </c>
      <c r="AS1057" s="70">
        <v>5</v>
      </c>
      <c r="AT1057" s="70">
        <v>7</v>
      </c>
      <c r="AU1057" s="70">
        <v>5</v>
      </c>
      <c r="AV1057" s="71">
        <v>7</v>
      </c>
      <c r="AW1057" s="11"/>
      <c r="AX1057" s="72">
        <v>0.32570569945441102</v>
      </c>
      <c r="AY1057" s="73">
        <v>-0.63644795534492005</v>
      </c>
      <c r="AZ1057" s="73">
        <v>-1.06842058407346</v>
      </c>
      <c r="BA1057" s="73">
        <v>-0.83543291905880301</v>
      </c>
      <c r="BB1057" s="64">
        <v>3.3070874627374E-2</v>
      </c>
      <c r="BC1057" s="74">
        <v>-49.053632393479297</v>
      </c>
      <c r="BD1057" s="61">
        <v>43756</v>
      </c>
      <c r="BE1057" s="61">
        <v>43908</v>
      </c>
      <c r="BF1057" s="70"/>
      <c r="BG1057" s="61"/>
      <c r="BH1057" s="11"/>
    </row>
    <row r="1058" spans="1:60" x14ac:dyDescent="0.3">
      <c r="A1058" s="11"/>
      <c r="B1058" s="56" t="s">
        <v>3443</v>
      </c>
      <c r="C1058" s="56" t="s">
        <v>3287</v>
      </c>
      <c r="D1058" s="56" t="s">
        <v>3278</v>
      </c>
      <c r="E1058" s="57" t="s">
        <v>56</v>
      </c>
      <c r="F1058" s="57" t="s">
        <v>110</v>
      </c>
      <c r="G1058" s="58" t="s">
        <v>111</v>
      </c>
      <c r="H1058" s="59" t="s">
        <v>94</v>
      </c>
      <c r="I1058" s="60" t="s">
        <v>29</v>
      </c>
      <c r="J1058" s="60" t="s">
        <v>3288</v>
      </c>
      <c r="K1058" s="11"/>
      <c r="L1058" s="61">
        <v>44021</v>
      </c>
      <c r="M1058" s="62">
        <v>863.292899999768</v>
      </c>
      <c r="N1058" s="63">
        <v>863.292899999768</v>
      </c>
      <c r="O1058" s="63">
        <v>1202.4196000006</v>
      </c>
      <c r="P1058" s="64">
        <f t="shared" si="16"/>
        <v>0.71796309707471273</v>
      </c>
      <c r="Q1058" s="61">
        <v>43756</v>
      </c>
      <c r="R1058" s="65">
        <v>2915266.605</v>
      </c>
      <c r="S1058" s="65">
        <v>3982502.8546953099</v>
      </c>
      <c r="T1058" s="11"/>
      <c r="U1058" s="66">
        <v>-3.5913925491513503E-2</v>
      </c>
      <c r="V1058" s="67">
        <v>7.0818204767419998E-2</v>
      </c>
      <c r="W1058" s="66">
        <v>-1.08637454468408E-2</v>
      </c>
      <c r="X1058" s="67">
        <v>1.1920040039513</v>
      </c>
      <c r="Y1058" s="66">
        <v>-0.18174484560498999</v>
      </c>
      <c r="Z1058" s="67">
        <v>-0.49054694827646</v>
      </c>
      <c r="AA1058" s="66">
        <v>-0.26275353783887101</v>
      </c>
      <c r="AB1058" s="67">
        <v>-6.0501656325941404</v>
      </c>
      <c r="AC1058" s="66">
        <v>-0.31553891664690997</v>
      </c>
      <c r="AD1058" s="67">
        <v>-7.2679264044563796</v>
      </c>
      <c r="AE1058" s="66">
        <v>-0.27130371615378002</v>
      </c>
      <c r="AF1058" s="68">
        <v>-10.1826840036665</v>
      </c>
      <c r="AG1058" s="66">
        <v>2.0297021979786199E-2</v>
      </c>
      <c r="AH1058" s="67">
        <v>0.18819646211341001</v>
      </c>
      <c r="AI1058" s="66">
        <v>-0.14506054245255701</v>
      </c>
      <c r="AJ1058" s="67">
        <v>-0.81531176429416496</v>
      </c>
      <c r="AK1058" s="66">
        <v>-0.13670710000049399</v>
      </c>
      <c r="AL1058" s="66">
        <v>-1.5361078197202E-2</v>
      </c>
      <c r="AM1058" s="67">
        <v>2.70318777674402</v>
      </c>
      <c r="AN1058" s="11"/>
      <c r="AO1058" s="69">
        <v>0.10067031318976701</v>
      </c>
      <c r="AP1058" s="69">
        <v>-0.13563086699374299</v>
      </c>
      <c r="AQ1058" s="69">
        <v>0.159963081996539</v>
      </c>
      <c r="AR1058" s="69">
        <v>-0.17803809818171401</v>
      </c>
      <c r="AS1058" s="70">
        <v>5</v>
      </c>
      <c r="AT1058" s="70">
        <v>7</v>
      </c>
      <c r="AU1058" s="70">
        <v>5</v>
      </c>
      <c r="AV1058" s="71">
        <v>7</v>
      </c>
      <c r="AW1058" s="11"/>
      <c r="AX1058" s="72">
        <v>0.32568713682470801</v>
      </c>
      <c r="AY1058" s="73">
        <v>-0.62595679223159095</v>
      </c>
      <c r="AZ1058" s="73">
        <v>-1.0188909575699701</v>
      </c>
      <c r="BA1058" s="73">
        <v>-0.82203717335869397</v>
      </c>
      <c r="BB1058" s="64">
        <v>3.3069650084762502E-2</v>
      </c>
      <c r="BC1058" s="74">
        <v>-48.958208931435401</v>
      </c>
      <c r="BD1058" s="61">
        <v>43756</v>
      </c>
      <c r="BE1058" s="61">
        <v>43908</v>
      </c>
      <c r="BF1058" s="70"/>
      <c r="BG1058" s="61"/>
      <c r="BH1058" s="11"/>
    </row>
    <row r="1059" spans="1:60" x14ac:dyDescent="0.3">
      <c r="A1059" s="11"/>
      <c r="B1059" s="56" t="s">
        <v>3446</v>
      </c>
      <c r="C1059" s="56" t="s">
        <v>3290</v>
      </c>
      <c r="D1059" s="56" t="s">
        <v>3278</v>
      </c>
      <c r="E1059" s="57" t="s">
        <v>124</v>
      </c>
      <c r="F1059" s="57" t="s">
        <v>110</v>
      </c>
      <c r="G1059" s="58" t="s">
        <v>111</v>
      </c>
      <c r="H1059" s="59" t="s">
        <v>94</v>
      </c>
      <c r="I1059" s="60" t="s">
        <v>29</v>
      </c>
      <c r="J1059" s="60" t="s">
        <v>3291</v>
      </c>
      <c r="K1059" s="11"/>
      <c r="L1059" s="61">
        <v>44021</v>
      </c>
      <c r="M1059" s="62">
        <v>916.59949999954597</v>
      </c>
      <c r="N1059" s="63">
        <v>916.59949999954597</v>
      </c>
      <c r="O1059" s="63">
        <v>1266.9901999998799</v>
      </c>
      <c r="P1059" s="64">
        <f t="shared" si="16"/>
        <v>0.72344640076902955</v>
      </c>
      <c r="Q1059" s="61">
        <v>43756</v>
      </c>
      <c r="R1059" s="65">
        <v>4511672.0360000003</v>
      </c>
      <c r="S1059" s="65">
        <v>8088960.2699296903</v>
      </c>
      <c r="T1059" s="11"/>
      <c r="U1059" s="66">
        <v>-3.5886276171368102E-2</v>
      </c>
      <c r="V1059" s="67">
        <v>7.3583136781962794E-2</v>
      </c>
      <c r="W1059" s="66">
        <v>-1.00118893687977E-2</v>
      </c>
      <c r="X1059" s="67">
        <v>1.2771896117556001</v>
      </c>
      <c r="Y1059" s="66">
        <v>-0.17746037386765201</v>
      </c>
      <c r="Z1059" s="67">
        <v>-6.2099774542730302E-2</v>
      </c>
      <c r="AA1059" s="66">
        <v>-0.25496142639080099</v>
      </c>
      <c r="AB1059" s="67">
        <v>-5.2709544877870904</v>
      </c>
      <c r="AC1059" s="66">
        <v>-0.30121095039532497</v>
      </c>
      <c r="AD1059" s="67">
        <v>-5.8351297792978603</v>
      </c>
      <c r="AE1059" s="66">
        <v>-0.248531495615607</v>
      </c>
      <c r="AF1059" s="68">
        <v>-7.9054619498492702</v>
      </c>
      <c r="AG1059" s="66">
        <v>2.0560417799060801E-2</v>
      </c>
      <c r="AH1059" s="67">
        <v>0.21453604404086901</v>
      </c>
      <c r="AI1059" s="66">
        <v>-0.14036329471316999</v>
      </c>
      <c r="AJ1059" s="67">
        <v>-0.34558699035551399</v>
      </c>
      <c r="AK1059" s="66">
        <v>-8.3400500000570907E-2</v>
      </c>
      <c r="AL1059" s="66">
        <v>-1.92332822416574E-2</v>
      </c>
      <c r="AM1059" s="67">
        <v>-13.5021983972401</v>
      </c>
      <c r="AN1059" s="11"/>
      <c r="AO1059" s="69">
        <v>0.10070175947301301</v>
      </c>
      <c r="AP1059" s="69">
        <v>-0.13555631084280301</v>
      </c>
      <c r="AQ1059" s="69">
        <v>0.160961692741839</v>
      </c>
      <c r="AR1059" s="69">
        <v>-0.177306349001883</v>
      </c>
      <c r="AS1059" s="70">
        <v>5</v>
      </c>
      <c r="AT1059" s="70">
        <v>7</v>
      </c>
      <c r="AU1059" s="70">
        <v>6</v>
      </c>
      <c r="AV1059" s="71">
        <v>6</v>
      </c>
      <c r="AW1059" s="11"/>
      <c r="AX1059" s="72">
        <v>0.325643406898598</v>
      </c>
      <c r="AY1059" s="73">
        <v>-0.60129455885362404</v>
      </c>
      <c r="AZ1059" s="73">
        <v>-0.90246296637269596</v>
      </c>
      <c r="BA1059" s="73">
        <v>-0.79049124912398805</v>
      </c>
      <c r="BB1059" s="64">
        <v>3.30667513547451E-2</v>
      </c>
      <c r="BC1059" s="74">
        <v>-48.734844200022103</v>
      </c>
      <c r="BD1059" s="61">
        <v>43756</v>
      </c>
      <c r="BE1059" s="61">
        <v>43908</v>
      </c>
      <c r="BF1059" s="70"/>
      <c r="BG1059" s="61"/>
      <c r="BH1059" s="11"/>
    </row>
    <row r="1060" spans="1:60" x14ac:dyDescent="0.3">
      <c r="A1060" s="11"/>
      <c r="B1060" s="56" t="s">
        <v>3449</v>
      </c>
      <c r="C1060" s="56" t="s">
        <v>3293</v>
      </c>
      <c r="D1060" s="56" t="s">
        <v>3278</v>
      </c>
      <c r="E1060" s="57" t="s">
        <v>128</v>
      </c>
      <c r="F1060" s="57" t="s">
        <v>110</v>
      </c>
      <c r="G1060" s="58" t="s">
        <v>111</v>
      </c>
      <c r="H1060" s="59" t="s">
        <v>94</v>
      </c>
      <c r="I1060" s="60" t="s">
        <v>29</v>
      </c>
      <c r="J1060" s="60" t="s">
        <v>3294</v>
      </c>
      <c r="K1060" s="11"/>
      <c r="L1060" s="61">
        <v>44021</v>
      </c>
      <c r="M1060" s="62">
        <v>864.23419999983196</v>
      </c>
      <c r="N1060" s="63">
        <v>864.23419999983196</v>
      </c>
      <c r="O1060" s="63">
        <v>1206.7872999999699</v>
      </c>
      <c r="P1060" s="64">
        <f t="shared" si="16"/>
        <v>0.71614459316886536</v>
      </c>
      <c r="Q1060" s="61">
        <v>43756</v>
      </c>
      <c r="R1060" s="65">
        <v>4354254.0439999998</v>
      </c>
      <c r="S1060" s="65">
        <v>5243936.0542265596</v>
      </c>
      <c r="T1060" s="11"/>
      <c r="U1060" s="66">
        <v>-3.5923212013585698E-2</v>
      </c>
      <c r="V1060" s="67">
        <v>6.9889552560198395E-2</v>
      </c>
      <c r="W1060" s="66">
        <v>-1.11474354935126E-2</v>
      </c>
      <c r="X1060" s="67">
        <v>1.16363499928411</v>
      </c>
      <c r="Y1060" s="66">
        <v>-0.18316772073187201</v>
      </c>
      <c r="Z1060" s="67">
        <v>-0.63283446096465901</v>
      </c>
      <c r="AA1060" s="66">
        <v>-0.26533280798496001</v>
      </c>
      <c r="AB1060" s="67">
        <v>-6.3080926472030097</v>
      </c>
      <c r="AC1060" s="66">
        <v>-0.32031662460125498</v>
      </c>
      <c r="AD1060" s="67">
        <v>-7.7456971998908601</v>
      </c>
      <c r="AE1060" s="66">
        <v>-0.289717827287095</v>
      </c>
      <c r="AF1060" s="68">
        <v>-12.024095116998099</v>
      </c>
      <c r="AG1060" s="66">
        <v>2.0209187729051298E-2</v>
      </c>
      <c r="AH1060" s="67">
        <v>0.17941303703992201</v>
      </c>
      <c r="AI1060" s="66">
        <v>-0.14662069936646699</v>
      </c>
      <c r="AJ1060" s="67">
        <v>-0.97132745568524104</v>
      </c>
      <c r="AK1060" s="66">
        <v>-0.13576579999978999</v>
      </c>
      <c r="AL1060" s="66">
        <v>-2.21310408314821E-2</v>
      </c>
      <c r="AM1060" s="67">
        <v>-23.777051130862699</v>
      </c>
      <c r="AN1060" s="11"/>
      <c r="AO1060" s="69">
        <v>0.100659644251282</v>
      </c>
      <c r="AP1060" s="69">
        <v>-0.135655755245389</v>
      </c>
      <c r="AQ1060" s="69">
        <v>0.15963046462275099</v>
      </c>
      <c r="AR1060" s="69">
        <v>-0.17828164440754299</v>
      </c>
      <c r="AS1060" s="70">
        <v>5</v>
      </c>
      <c r="AT1060" s="70">
        <v>7</v>
      </c>
      <c r="AU1060" s="70">
        <v>5</v>
      </c>
      <c r="AV1060" s="71">
        <v>7</v>
      </c>
      <c r="AW1060" s="11"/>
      <c r="AX1060" s="72">
        <v>0.32570168413512901</v>
      </c>
      <c r="AY1060" s="73">
        <v>-0.63411967876436404</v>
      </c>
      <c r="AZ1060" s="73">
        <v>-1.05743054995037</v>
      </c>
      <c r="BA1060" s="73">
        <v>-0.83246126980156998</v>
      </c>
      <c r="BB1060" s="64">
        <v>3.3070612910232701E-2</v>
      </c>
      <c r="BC1060" s="74">
        <v>-49.032443413976601</v>
      </c>
      <c r="BD1060" s="61">
        <v>43756</v>
      </c>
      <c r="BE1060" s="61">
        <v>43908</v>
      </c>
      <c r="BF1060" s="70"/>
      <c r="BG1060" s="61"/>
      <c r="BH1060" s="11"/>
    </row>
    <row r="1061" spans="1:60" x14ac:dyDescent="0.3">
      <c r="A1061" s="11"/>
      <c r="B1061" s="56" t="s">
        <v>3453</v>
      </c>
      <c r="C1061" s="56" t="s">
        <v>3296</v>
      </c>
      <c r="D1061" s="56" t="s">
        <v>3278</v>
      </c>
      <c r="E1061" s="57" t="s">
        <v>131</v>
      </c>
      <c r="F1061" s="57" t="s">
        <v>110</v>
      </c>
      <c r="G1061" s="58" t="s">
        <v>111</v>
      </c>
      <c r="H1061" s="59" t="s">
        <v>94</v>
      </c>
      <c r="I1061" s="60" t="s">
        <v>29</v>
      </c>
      <c r="J1061" s="60" t="s">
        <v>3297</v>
      </c>
      <c r="K1061" s="11"/>
      <c r="L1061" s="61">
        <v>44021</v>
      </c>
      <c r="M1061" s="62">
        <v>886.11259999964398</v>
      </c>
      <c r="N1061" s="63">
        <v>886.11259999964398</v>
      </c>
      <c r="O1061" s="63">
        <v>1251.9484999999399</v>
      </c>
      <c r="P1061" s="64">
        <f t="shared" si="16"/>
        <v>0.70778678196402367</v>
      </c>
      <c r="Q1061" s="61">
        <v>43756</v>
      </c>
      <c r="R1061" s="65">
        <v>136513.96799999999</v>
      </c>
      <c r="S1061" s="65">
        <v>152301.074729004</v>
      </c>
      <c r="T1061" s="11"/>
      <c r="U1061" s="66">
        <v>-3.5965871001280902E-2</v>
      </c>
      <c r="V1061" s="67">
        <v>6.5623653790680705E-2</v>
      </c>
      <c r="W1061" s="66">
        <v>-1.2459703781132699E-2</v>
      </c>
      <c r="X1061" s="67">
        <v>1.0324081705221</v>
      </c>
      <c r="Y1061" s="66">
        <v>-0.189721895038965</v>
      </c>
      <c r="Z1061" s="67">
        <v>-1.28825189167401</v>
      </c>
      <c r="AA1061" s="66">
        <v>-0.277154550089035</v>
      </c>
      <c r="AB1061" s="67">
        <v>-7.4902668576105498</v>
      </c>
      <c r="AC1061" s="66">
        <v>-0.34200069192622301</v>
      </c>
      <c r="AD1061" s="67">
        <v>-9.9141039323876594</v>
      </c>
      <c r="AE1061" s="66">
        <v>-0.31703963048406902</v>
      </c>
      <c r="AF1061" s="68">
        <v>-14.7562754366954</v>
      </c>
      <c r="AG1061" s="66">
        <v>1.98028370850807E-2</v>
      </c>
      <c r="AH1061" s="67">
        <v>0.13877797264285599</v>
      </c>
      <c r="AI1061" s="66">
        <v>-0.153805281914247</v>
      </c>
      <c r="AJ1061" s="67">
        <v>-1.6897857104631799</v>
      </c>
      <c r="AK1061" s="66">
        <v>-0.11388740000082199</v>
      </c>
      <c r="AL1061" s="66">
        <v>-1.2652099096158101E-2</v>
      </c>
      <c r="AM1061" s="67">
        <v>4.9851577767112802</v>
      </c>
      <c r="AN1061" s="11"/>
      <c r="AO1061" s="69">
        <v>0.10061085544482901</v>
      </c>
      <c r="AP1061" s="69">
        <v>-0.13577051851185401</v>
      </c>
      <c r="AQ1061" s="69">
        <v>0.15809152336267299</v>
      </c>
      <c r="AR1061" s="69">
        <v>-0.179408478061378</v>
      </c>
      <c r="AS1061" s="70">
        <v>5</v>
      </c>
      <c r="AT1061" s="70">
        <v>7</v>
      </c>
      <c r="AU1061" s="70">
        <v>5</v>
      </c>
      <c r="AV1061" s="71">
        <v>7</v>
      </c>
      <c r="AW1061" s="11"/>
      <c r="AX1061" s="72">
        <v>0.32576923811400799</v>
      </c>
      <c r="AY1061" s="73">
        <v>-0.67153788239829704</v>
      </c>
      <c r="AZ1061" s="73">
        <v>-1.23412940681737</v>
      </c>
      <c r="BA1061" s="73">
        <v>-0.88013418431455603</v>
      </c>
      <c r="BB1061" s="64">
        <v>3.3075097816363301E-2</v>
      </c>
      <c r="BC1061" s="74">
        <v>-49.374666769406801</v>
      </c>
      <c r="BD1061" s="61">
        <v>43756</v>
      </c>
      <c r="BE1061" s="61">
        <v>43908</v>
      </c>
      <c r="BF1061" s="70"/>
      <c r="BG1061" s="61"/>
      <c r="BH1061" s="11"/>
    </row>
    <row r="1062" spans="1:60" x14ac:dyDescent="0.3">
      <c r="A1062" s="11"/>
      <c r="B1062" s="56" t="s">
        <v>3456</v>
      </c>
      <c r="C1062" s="56" t="s">
        <v>3299</v>
      </c>
      <c r="D1062" s="56" t="s">
        <v>3300</v>
      </c>
      <c r="E1062" s="57" t="s">
        <v>41</v>
      </c>
      <c r="F1062" s="57" t="s">
        <v>2104</v>
      </c>
      <c r="G1062" s="58" t="s">
        <v>36</v>
      </c>
      <c r="H1062" s="59" t="s">
        <v>37</v>
      </c>
      <c r="I1062" s="60" t="s">
        <v>29</v>
      </c>
      <c r="J1062" s="60" t="s">
        <v>3301</v>
      </c>
      <c r="K1062" s="11"/>
      <c r="L1062" s="61">
        <v>44021</v>
      </c>
      <c r="M1062" s="62">
        <v>665.83490000013296</v>
      </c>
      <c r="N1062" s="63">
        <v>665.83490000013296</v>
      </c>
      <c r="O1062" s="63">
        <v>891.58409999962896</v>
      </c>
      <c r="P1062" s="64">
        <f t="shared" si="16"/>
        <v>0.7467998812455382</v>
      </c>
      <c r="Q1062" s="61">
        <v>43756</v>
      </c>
      <c r="R1062" s="65">
        <v>910475.03099999996</v>
      </c>
      <c r="S1062" s="65">
        <v>1079428.8461953099</v>
      </c>
      <c r="T1062" s="11"/>
      <c r="U1062" s="66">
        <v>-3.7756051428004901E-2</v>
      </c>
      <c r="V1062" s="67">
        <v>-0.113394388881716</v>
      </c>
      <c r="W1062" s="66">
        <v>-3.5480939216540698E-2</v>
      </c>
      <c r="X1062" s="67">
        <v>-1.2697153730187001</v>
      </c>
      <c r="Y1062" s="66">
        <v>-0.227281520892575</v>
      </c>
      <c r="Z1062" s="67">
        <v>-5.0442144770349797</v>
      </c>
      <c r="AA1062" s="66">
        <v>-0.225175856543647</v>
      </c>
      <c r="AB1062" s="67">
        <v>-2.2923975030717001</v>
      </c>
      <c r="AC1062" s="66">
        <v>-0.29358846842020297</v>
      </c>
      <c r="AD1062" s="67">
        <v>-5.0728815817856203</v>
      </c>
      <c r="AE1062" s="66"/>
      <c r="AF1062" s="68"/>
      <c r="AG1062" s="66">
        <v>1.48630471576325E-2</v>
      </c>
      <c r="AH1062" s="67">
        <v>-0.35520102010195798</v>
      </c>
      <c r="AI1062" s="66">
        <v>-0.186721437744272</v>
      </c>
      <c r="AJ1062" s="67">
        <v>-4.9814012934657503</v>
      </c>
      <c r="AK1062" s="66">
        <v>-0.33371842483233199</v>
      </c>
      <c r="AL1062" s="66">
        <v>-0.144220463552338</v>
      </c>
      <c r="AM1062" s="67">
        <v>-5.1325729653472099</v>
      </c>
      <c r="AN1062" s="11"/>
      <c r="AO1062" s="69">
        <v>8.6448413952894002E-2</v>
      </c>
      <c r="AP1062" s="69">
        <v>-0.14396667273744199</v>
      </c>
      <c r="AQ1062" s="69">
        <v>0.11769017344166099</v>
      </c>
      <c r="AR1062" s="69">
        <v>-0.15934273516264499</v>
      </c>
      <c r="AS1062" s="70">
        <v>5</v>
      </c>
      <c r="AT1062" s="70">
        <v>7</v>
      </c>
      <c r="AU1062" s="70">
        <v>6</v>
      </c>
      <c r="AV1062" s="71">
        <v>6</v>
      </c>
      <c r="AW1062" s="11"/>
      <c r="AX1062" s="72">
        <v>0.34524239404534501</v>
      </c>
      <c r="AY1062" s="73">
        <v>-0.44458056111125199</v>
      </c>
      <c r="AZ1062" s="73">
        <v>-0.53390016639968996</v>
      </c>
      <c r="BA1062" s="73">
        <v>-0.58631538012832596</v>
      </c>
      <c r="BB1062" s="64">
        <v>3.4983723582590803E-2</v>
      </c>
      <c r="BC1062" s="74">
        <v>-42.837461996008599</v>
      </c>
      <c r="BD1062" s="61">
        <v>43756</v>
      </c>
      <c r="BE1062" s="61">
        <v>43908</v>
      </c>
      <c r="BF1062" s="70"/>
      <c r="BG1062" s="61"/>
      <c r="BH1062" s="11"/>
    </row>
    <row r="1063" spans="1:60" x14ac:dyDescent="0.3">
      <c r="A1063" s="11"/>
      <c r="B1063" s="56" t="s">
        <v>3463</v>
      </c>
      <c r="C1063" s="56" t="s">
        <v>3303</v>
      </c>
      <c r="D1063" s="56" t="s">
        <v>3300</v>
      </c>
      <c r="E1063" s="57" t="s">
        <v>2279</v>
      </c>
      <c r="F1063" s="57" t="s">
        <v>2104</v>
      </c>
      <c r="G1063" s="58" t="s">
        <v>36</v>
      </c>
      <c r="H1063" s="59" t="s">
        <v>37</v>
      </c>
      <c r="I1063" s="60" t="s">
        <v>29</v>
      </c>
      <c r="J1063" s="60" t="s">
        <v>3304</v>
      </c>
      <c r="K1063" s="11"/>
      <c r="L1063" s="61">
        <v>44021</v>
      </c>
      <c r="M1063" s="62">
        <v>716.44409999996401</v>
      </c>
      <c r="N1063" s="63">
        <v>716.44409999996401</v>
      </c>
      <c r="O1063" s="63">
        <v>957.76879999972903</v>
      </c>
      <c r="P1063" s="64">
        <f t="shared" si="16"/>
        <v>0.74803449433742952</v>
      </c>
      <c r="Q1063" s="61">
        <v>43756</v>
      </c>
      <c r="R1063" s="65">
        <v>37604.968999999997</v>
      </c>
      <c r="S1063" s="65">
        <v>11382.8070877838</v>
      </c>
      <c r="T1063" s="11"/>
      <c r="U1063" s="66">
        <v>-3.7750004734334701E-2</v>
      </c>
      <c r="V1063" s="67">
        <v>-0.11278971951469401</v>
      </c>
      <c r="W1063" s="66">
        <v>-3.5300262488817701E-2</v>
      </c>
      <c r="X1063" s="67">
        <v>-1.2516477002463899</v>
      </c>
      <c r="Y1063" s="66">
        <v>-0.22640510748548001</v>
      </c>
      <c r="Z1063" s="67">
        <v>-4.9565731363254599</v>
      </c>
      <c r="AA1063" s="66">
        <v>-0.22340504868421701</v>
      </c>
      <c r="AB1063" s="67">
        <v>-2.1153167171287399</v>
      </c>
      <c r="AC1063" s="66"/>
      <c r="AD1063" s="67"/>
      <c r="AE1063" s="66"/>
      <c r="AF1063" s="68"/>
      <c r="AG1063" s="66">
        <v>1.49199921415857E-2</v>
      </c>
      <c r="AH1063" s="67">
        <v>-0.34950652170664398</v>
      </c>
      <c r="AI1063" s="66">
        <v>-0.185753587879008</v>
      </c>
      <c r="AJ1063" s="67">
        <v>-4.8846163069392796</v>
      </c>
      <c r="AK1063" s="66">
        <v>-0.27503267666994402</v>
      </c>
      <c r="AL1063" s="66">
        <v>-0.17035065743955799</v>
      </c>
      <c r="AM1063" s="67">
        <v>-5.3391281783697204</v>
      </c>
      <c r="AN1063" s="11"/>
      <c r="AO1063" s="69">
        <v>8.6455108119553203E-2</v>
      </c>
      <c r="AP1063" s="69">
        <v>-0.14395086537566401</v>
      </c>
      <c r="AQ1063" s="69">
        <v>0.117899155744526</v>
      </c>
      <c r="AR1063" s="69">
        <v>-0.15918082096599401</v>
      </c>
      <c r="AS1063" s="70">
        <v>5</v>
      </c>
      <c r="AT1063" s="70">
        <v>7</v>
      </c>
      <c r="AU1063" s="70">
        <v>6</v>
      </c>
      <c r="AV1063" s="71">
        <v>6</v>
      </c>
      <c r="AW1063" s="11"/>
      <c r="AX1063" s="72">
        <v>0.34523428475484302</v>
      </c>
      <c r="AY1063" s="73">
        <v>-0.43920660026515201</v>
      </c>
      <c r="AZ1063" s="73">
        <v>-0.49282657333515101</v>
      </c>
      <c r="BA1063" s="73">
        <v>-0.57936122560477099</v>
      </c>
      <c r="BB1063" s="64">
        <v>3.498326754765E-2</v>
      </c>
      <c r="BC1063" s="74">
        <v>-42.783268780564001</v>
      </c>
      <c r="BD1063" s="61">
        <v>43756</v>
      </c>
      <c r="BE1063" s="61">
        <v>43908</v>
      </c>
      <c r="BF1063" s="70"/>
      <c r="BG1063" s="61"/>
      <c r="BH1063" s="11"/>
    </row>
    <row r="1064" spans="1:60" x14ac:dyDescent="0.3">
      <c r="A1064" s="11"/>
      <c r="B1064" s="56" t="s">
        <v>3465</v>
      </c>
      <c r="C1064" s="56" t="s">
        <v>3306</v>
      </c>
      <c r="D1064" s="56" t="s">
        <v>3307</v>
      </c>
      <c r="E1064" s="57" t="s">
        <v>34</v>
      </c>
      <c r="F1064" s="57" t="s">
        <v>3067</v>
      </c>
      <c r="G1064" s="58" t="s">
        <v>36</v>
      </c>
      <c r="H1064" s="59" t="s">
        <v>316</v>
      </c>
      <c r="I1064" s="60" t="s">
        <v>400</v>
      </c>
      <c r="J1064" s="60" t="s">
        <v>3308</v>
      </c>
      <c r="K1064" s="11"/>
      <c r="L1064" s="61">
        <v>44021</v>
      </c>
      <c r="M1064" s="62">
        <v>654225.19025993301</v>
      </c>
      <c r="N1064" s="63">
        <v>654225.19025993301</v>
      </c>
      <c r="O1064" s="63">
        <v>922194.46242046403</v>
      </c>
      <c r="P1064" s="64">
        <f t="shared" si="16"/>
        <v>0.70942216302492445</v>
      </c>
      <c r="Q1064" s="61">
        <v>43837</v>
      </c>
      <c r="R1064" s="65">
        <v>66022.445122192396</v>
      </c>
      <c r="S1064" s="65">
        <v>59708.353484435997</v>
      </c>
      <c r="T1064" s="11"/>
      <c r="U1064" s="66">
        <v>3.96102279046318E-3</v>
      </c>
      <c r="V1064" s="67">
        <v>4.05831303296873</v>
      </c>
      <c r="W1064" s="66">
        <v>-4.18697828145378E-2</v>
      </c>
      <c r="X1064" s="67">
        <v>-1.9085997328183999</v>
      </c>
      <c r="Y1064" s="66">
        <v>-0.27919379928702298</v>
      </c>
      <c r="Z1064" s="67">
        <v>-10.2354423164797</v>
      </c>
      <c r="AA1064" s="66">
        <v>-0.18575741793407399</v>
      </c>
      <c r="AB1064" s="67">
        <v>1.64944635788561</v>
      </c>
      <c r="AC1064" s="66"/>
      <c r="AD1064" s="67"/>
      <c r="AE1064" s="66"/>
      <c r="AF1064" s="68"/>
      <c r="AG1064" s="66">
        <v>1.63840419900225E-2</v>
      </c>
      <c r="AH1064" s="67">
        <v>-0.20310153686296001</v>
      </c>
      <c r="AI1064" s="66">
        <v>-0.25765715936082401</v>
      </c>
      <c r="AJ1064" s="67">
        <v>-12.074973455120899</v>
      </c>
      <c r="AK1064" s="66">
        <v>-1.2698916063527599E-2</v>
      </c>
      <c r="AL1064" s="66">
        <v>-6.5779005853983099E-3</v>
      </c>
      <c r="AM1064" s="67">
        <v>22.381038195919199</v>
      </c>
      <c r="AN1064" s="11"/>
      <c r="AO1064" s="69">
        <v>0.102309536745452</v>
      </c>
      <c r="AP1064" s="69">
        <v>-0.149115007558139</v>
      </c>
      <c r="AQ1064" s="69">
        <v>7.9379520981092397E-2</v>
      </c>
      <c r="AR1064" s="69">
        <v>-0.30953891366254499</v>
      </c>
      <c r="AS1064" s="70">
        <v>9</v>
      </c>
      <c r="AT1064" s="70">
        <v>3</v>
      </c>
      <c r="AU1064" s="70">
        <v>4</v>
      </c>
      <c r="AV1064" s="71">
        <v>8</v>
      </c>
      <c r="AW1064" s="11"/>
      <c r="AX1064" s="72">
        <v>0.43212048371788098</v>
      </c>
      <c r="AY1064" s="73">
        <v>-0.26139773025261098</v>
      </c>
      <c r="AZ1064" s="73">
        <v>0.117679640382107</v>
      </c>
      <c r="BA1064" s="73">
        <v>-0.34771828043358299</v>
      </c>
      <c r="BB1064" s="64">
        <v>4.3827212260366601E-2</v>
      </c>
      <c r="BC1064" s="74">
        <v>-45.672468675707897</v>
      </c>
      <c r="BD1064" s="61">
        <v>43837</v>
      </c>
      <c r="BE1064" s="61">
        <v>43914</v>
      </c>
      <c r="BF1064" s="70"/>
      <c r="BG1064" s="61"/>
      <c r="BH1064" s="11"/>
    </row>
    <row r="1065" spans="1:60" x14ac:dyDescent="0.3">
      <c r="A1065" s="11"/>
      <c r="B1065" s="56" t="s">
        <v>3468</v>
      </c>
      <c r="C1065" s="56" t="s">
        <v>3310</v>
      </c>
      <c r="D1065" s="56" t="s">
        <v>3307</v>
      </c>
      <c r="E1065" s="57" t="s">
        <v>3071</v>
      </c>
      <c r="F1065" s="57" t="s">
        <v>3067</v>
      </c>
      <c r="G1065" s="58" t="s">
        <v>36</v>
      </c>
      <c r="H1065" s="59" t="s">
        <v>316</v>
      </c>
      <c r="I1065" s="60" t="s">
        <v>400</v>
      </c>
      <c r="J1065" s="60" t="s">
        <v>1</v>
      </c>
      <c r="K1065" s="11"/>
      <c r="L1065" s="61">
        <v>44021</v>
      </c>
      <c r="M1065" s="62">
        <v>776100.30760192894</v>
      </c>
      <c r="N1065" s="63">
        <v>776100.30760192894</v>
      </c>
      <c r="O1065" s="63">
        <v>856703.46478653001</v>
      </c>
      <c r="P1065" s="64">
        <f t="shared" si="16"/>
        <v>0.90591475288980483</v>
      </c>
      <c r="Q1065" s="61">
        <v>43910</v>
      </c>
      <c r="R1065" s="65">
        <v>0</v>
      </c>
      <c r="S1065" s="65">
        <v>0</v>
      </c>
      <c r="T1065" s="11"/>
      <c r="U1065" s="66">
        <v>-9.6991988712034106E-3</v>
      </c>
      <c r="V1065" s="67">
        <v>2.6922908667984302</v>
      </c>
      <c r="W1065" s="66">
        <v>2.19951641829539E-2</v>
      </c>
      <c r="X1065" s="67">
        <v>4.4778949669344001</v>
      </c>
      <c r="Y1065" s="66">
        <v>2.52337545480259E-2</v>
      </c>
      <c r="Z1065" s="67">
        <v>20.2073130670178</v>
      </c>
      <c r="AA1065" s="66">
        <v>0.146319058658264</v>
      </c>
      <c r="AB1065" s="67">
        <v>34.857094017148498</v>
      </c>
      <c r="AC1065" s="66"/>
      <c r="AD1065" s="67"/>
      <c r="AE1065" s="66"/>
      <c r="AF1065" s="68"/>
      <c r="AG1065" s="66">
        <v>-3.6968984271879897E-2</v>
      </c>
      <c r="AH1065" s="67">
        <v>-5.5384041630532002</v>
      </c>
      <c r="AI1065" s="66">
        <v>5.5813703633248203E-2</v>
      </c>
      <c r="AJ1065" s="67">
        <v>19.272112844279</v>
      </c>
      <c r="AK1065" s="66">
        <v>0.166857570968277</v>
      </c>
      <c r="AL1065" s="66">
        <v>0.121549839557701</v>
      </c>
      <c r="AM1065" s="67">
        <v>39.301473581348503</v>
      </c>
      <c r="AN1065" s="11"/>
      <c r="AO1065" s="69">
        <v>3.65569780988153E-2</v>
      </c>
      <c r="AP1065" s="69">
        <v>-2.3708267337497101E-2</v>
      </c>
      <c r="AQ1065" s="69">
        <v>0.140306192692224</v>
      </c>
      <c r="AR1065" s="69">
        <v>-0.100971928765794</v>
      </c>
      <c r="AS1065" s="70">
        <v>8</v>
      </c>
      <c r="AT1065" s="70">
        <v>4</v>
      </c>
      <c r="AU1065" s="70">
        <v>7</v>
      </c>
      <c r="AV1065" s="71">
        <v>5</v>
      </c>
      <c r="AW1065" s="11"/>
      <c r="AX1065" s="72">
        <v>0.13676713067674401</v>
      </c>
      <c r="AY1065" s="73">
        <v>0.91847378842703598</v>
      </c>
      <c r="AZ1065" s="73">
        <v>0.97417474867234</v>
      </c>
      <c r="BA1065" s="73">
        <v>1.43542378581151</v>
      </c>
      <c r="BB1065" s="64">
        <v>1.41537329969469E-2</v>
      </c>
      <c r="BC1065" s="74">
        <v>-11.852551767049601</v>
      </c>
      <c r="BD1065" s="61">
        <v>43910</v>
      </c>
      <c r="BE1065" s="61">
        <v>43990</v>
      </c>
      <c r="BF1065" s="70"/>
      <c r="BG1065" s="61"/>
      <c r="BH1065" s="11"/>
    </row>
    <row r="1066" spans="1:60" x14ac:dyDescent="0.3">
      <c r="A1066" s="11"/>
      <c r="B1066" s="56" t="s">
        <v>3472</v>
      </c>
      <c r="C1066" s="56" t="s">
        <v>3312</v>
      </c>
      <c r="D1066" s="56" t="s">
        <v>3307</v>
      </c>
      <c r="E1066" s="57" t="s">
        <v>3081</v>
      </c>
      <c r="F1066" s="57" t="s">
        <v>3067</v>
      </c>
      <c r="G1066" s="58" t="s">
        <v>36</v>
      </c>
      <c r="H1066" s="59" t="s">
        <v>316</v>
      </c>
      <c r="I1066" s="60" t="s">
        <v>400</v>
      </c>
      <c r="J1066" s="60" t="s">
        <v>1</v>
      </c>
      <c r="K1066" s="11"/>
      <c r="L1066" s="61">
        <v>44021</v>
      </c>
      <c r="M1066" s="62">
        <v>642930.45667171502</v>
      </c>
      <c r="N1066" s="63">
        <v>642930.45667171502</v>
      </c>
      <c r="O1066" s="63">
        <v>906319.97738838196</v>
      </c>
      <c r="P1066" s="64">
        <f t="shared" si="16"/>
        <v>0.70938572768125396</v>
      </c>
      <c r="Q1066" s="61">
        <v>43837</v>
      </c>
      <c r="R1066" s="65">
        <v>1369658.6917206999</v>
      </c>
      <c r="S1066" s="65">
        <v>1498306.6954472701</v>
      </c>
      <c r="T1066" s="11"/>
      <c r="U1066" s="66">
        <v>3.9608692732144802E-3</v>
      </c>
      <c r="V1066" s="67">
        <v>4.05829768124386</v>
      </c>
      <c r="W1066" s="66">
        <v>-4.1877600438965601E-2</v>
      </c>
      <c r="X1066" s="67">
        <v>-1.9093814952611901</v>
      </c>
      <c r="Y1066" s="66">
        <v>-0.27923038059903799</v>
      </c>
      <c r="Z1066" s="67">
        <v>-10.239100447681301</v>
      </c>
      <c r="AA1066" s="66">
        <v>-0.18584128646296399</v>
      </c>
      <c r="AB1066" s="67">
        <v>1.64105950499652</v>
      </c>
      <c r="AC1066" s="66"/>
      <c r="AD1066" s="67"/>
      <c r="AE1066" s="66"/>
      <c r="AF1066" s="68"/>
      <c r="AG1066" s="66">
        <v>1.6381740799261E-2</v>
      </c>
      <c r="AH1066" s="67">
        <v>-0.20333165593911001</v>
      </c>
      <c r="AI1066" s="66">
        <v>-0.25769661164929902</v>
      </c>
      <c r="AJ1066" s="67">
        <v>-12.0789186839684</v>
      </c>
      <c r="AK1066" s="66">
        <v>-5.2634499438718202E-2</v>
      </c>
      <c r="AL1066" s="66">
        <v>-2.6414451486743901E-2</v>
      </c>
      <c r="AM1066" s="67">
        <v>19.642793438397302</v>
      </c>
      <c r="AN1066" s="11"/>
      <c r="AO1066" s="69">
        <v>0.10230868642975099</v>
      </c>
      <c r="AP1066" s="69">
        <v>-0.14911514611871099</v>
      </c>
      <c r="AQ1066" s="69">
        <v>7.9370525894773905E-2</v>
      </c>
      <c r="AR1066" s="69">
        <v>-0.30954486287111599</v>
      </c>
      <c r="AS1066" s="70">
        <v>9</v>
      </c>
      <c r="AT1066" s="70">
        <v>3</v>
      </c>
      <c r="AU1066" s="70">
        <v>4</v>
      </c>
      <c r="AV1066" s="71">
        <v>8</v>
      </c>
      <c r="AW1066" s="11"/>
      <c r="AX1066" s="72">
        <v>0.43271651769056901</v>
      </c>
      <c r="AY1066" s="73">
        <v>-0.291635363243131</v>
      </c>
      <c r="AZ1066" s="73">
        <v>6.4467146330230193E-2</v>
      </c>
      <c r="BA1066" s="73">
        <v>-0.38771190285297102</v>
      </c>
      <c r="BB1066" s="64">
        <v>4.38876414157858E-2</v>
      </c>
      <c r="BC1066" s="74">
        <v>-45.673637593164997</v>
      </c>
      <c r="BD1066" s="61">
        <v>43837</v>
      </c>
      <c r="BE1066" s="61">
        <v>43914</v>
      </c>
      <c r="BF1066" s="70"/>
      <c r="BG1066" s="61"/>
      <c r="BH1066" s="11"/>
    </row>
    <row r="1067" spans="1:60" x14ac:dyDescent="0.3">
      <c r="A1067" s="11"/>
      <c r="B1067" s="56" t="s">
        <v>3476</v>
      </c>
      <c r="C1067" s="56" t="s">
        <v>3314</v>
      </c>
      <c r="D1067" s="56" t="s">
        <v>3315</v>
      </c>
      <c r="E1067" s="57" t="s">
        <v>1170</v>
      </c>
      <c r="F1067" s="57" t="s">
        <v>315</v>
      </c>
      <c r="G1067" s="58" t="s">
        <v>141</v>
      </c>
      <c r="H1067" s="59" t="s">
        <v>1035</v>
      </c>
      <c r="I1067" s="60" t="s">
        <v>29</v>
      </c>
      <c r="J1067" s="60" t="s">
        <v>3316</v>
      </c>
      <c r="K1067" s="11"/>
      <c r="L1067" s="61">
        <v>44021</v>
      </c>
      <c r="M1067" s="62">
        <v>3708.9530000016098</v>
      </c>
      <c r="N1067" s="63">
        <v>3708.9530000016098</v>
      </c>
      <c r="O1067" s="63">
        <v>4151.4355999976397</v>
      </c>
      <c r="P1067" s="64">
        <f t="shared" si="16"/>
        <v>0.89341455760598054</v>
      </c>
      <c r="Q1067" s="61">
        <v>43881</v>
      </c>
      <c r="R1067" s="65">
        <v>4371065.92</v>
      </c>
      <c r="S1067" s="65">
        <v>4676224.6696640598</v>
      </c>
      <c r="T1067" s="11"/>
      <c r="U1067" s="66">
        <v>-1.2822057576158801E-2</v>
      </c>
      <c r="V1067" s="67">
        <v>2.38000499630289</v>
      </c>
      <c r="W1067" s="66">
        <v>-1.83940309971149E-2</v>
      </c>
      <c r="X1067" s="67">
        <v>0.43897544892388402</v>
      </c>
      <c r="Y1067" s="66">
        <v>-3.3782960362259501E-2</v>
      </c>
      <c r="Z1067" s="67">
        <v>14.305641575992899</v>
      </c>
      <c r="AA1067" s="66">
        <v>0.167030483355047</v>
      </c>
      <c r="AB1067" s="67">
        <v>36.928236486797701</v>
      </c>
      <c r="AC1067" s="66">
        <v>0.29266876049776303</v>
      </c>
      <c r="AD1067" s="67">
        <v>53.552841310040101</v>
      </c>
      <c r="AE1067" s="66">
        <v>0.457330996283563</v>
      </c>
      <c r="AF1067" s="68">
        <v>62.680787240096798</v>
      </c>
      <c r="AG1067" s="66">
        <v>-3.7074878358907902E-2</v>
      </c>
      <c r="AH1067" s="67">
        <v>-5.5489935717560002</v>
      </c>
      <c r="AI1067" s="66">
        <v>3.85918240317551E-3</v>
      </c>
      <c r="AJ1067" s="67">
        <v>14.0766607212863</v>
      </c>
      <c r="AK1067" s="66">
        <v>2.7089529999997501</v>
      </c>
      <c r="AL1067" s="66">
        <v>0.120332318925648</v>
      </c>
      <c r="AM1067" s="67">
        <v>238.87696921569301</v>
      </c>
      <c r="AN1067" s="11"/>
      <c r="AO1067" s="69">
        <v>7.6191925443708897E-2</v>
      </c>
      <c r="AP1067" s="69">
        <v>-8.6471079899638398E-2</v>
      </c>
      <c r="AQ1067" s="69">
        <v>0.137071409881173</v>
      </c>
      <c r="AR1067" s="69">
        <v>-8.5582042256719407E-2</v>
      </c>
      <c r="AS1067" s="70">
        <v>8</v>
      </c>
      <c r="AT1067" s="70">
        <v>4</v>
      </c>
      <c r="AU1067" s="70">
        <v>7</v>
      </c>
      <c r="AV1067" s="71">
        <v>5</v>
      </c>
      <c r="AW1067" s="11"/>
      <c r="AX1067" s="72">
        <v>0.28278590863483299</v>
      </c>
      <c r="AY1067" s="73">
        <v>0.73129547648113702</v>
      </c>
      <c r="AZ1067" s="73">
        <v>1.33449273390761</v>
      </c>
      <c r="BA1067" s="73">
        <v>1.0572439667612299</v>
      </c>
      <c r="BB1067" s="64">
        <v>2.9099486219674901E-2</v>
      </c>
      <c r="BC1067" s="74">
        <v>-29.241971138835702</v>
      </c>
      <c r="BD1067" s="61">
        <v>43881</v>
      </c>
      <c r="BE1067" s="61">
        <v>43913</v>
      </c>
      <c r="BF1067" s="70"/>
      <c r="BG1067" s="61"/>
      <c r="BH1067" s="11"/>
    </row>
    <row r="1068" spans="1:60" x14ac:dyDescent="0.3">
      <c r="A1068" s="11"/>
      <c r="B1068" s="56" t="s">
        <v>3480</v>
      </c>
      <c r="C1068" s="56" t="s">
        <v>3318</v>
      </c>
      <c r="D1068" s="56" t="s">
        <v>3315</v>
      </c>
      <c r="E1068" s="57" t="s">
        <v>73</v>
      </c>
      <c r="F1068" s="57" t="s">
        <v>315</v>
      </c>
      <c r="G1068" s="58" t="s">
        <v>141</v>
      </c>
      <c r="H1068" s="59" t="s">
        <v>1035</v>
      </c>
      <c r="I1068" s="60" t="s">
        <v>29</v>
      </c>
      <c r="J1068" s="60" t="s">
        <v>3319</v>
      </c>
      <c r="K1068" s="11"/>
      <c r="L1068" s="61">
        <v>44021</v>
      </c>
      <c r="M1068" s="62">
        <v>4138.8434000015304</v>
      </c>
      <c r="N1068" s="63">
        <v>4138.8434000015304</v>
      </c>
      <c r="O1068" s="63">
        <v>4614.9249000027803</v>
      </c>
      <c r="P1068" s="64">
        <f t="shared" si="16"/>
        <v>0.89683873295512062</v>
      </c>
      <c r="Q1068" s="61">
        <v>43881</v>
      </c>
      <c r="R1068" s="65">
        <v>10107904.788000001</v>
      </c>
      <c r="S1068" s="65">
        <v>10658240.411390601</v>
      </c>
      <c r="T1068" s="11"/>
      <c r="U1068" s="66">
        <v>-1.2795079654097199E-2</v>
      </c>
      <c r="V1068" s="67">
        <v>2.3827027885090502</v>
      </c>
      <c r="W1068" s="66">
        <v>-1.7589072842383799E-2</v>
      </c>
      <c r="X1068" s="67">
        <v>0.51947126439699798</v>
      </c>
      <c r="Y1068" s="66">
        <v>-2.8966037277314199E-2</v>
      </c>
      <c r="Z1068" s="67">
        <v>14.7873338844947</v>
      </c>
      <c r="AA1068" s="66">
        <v>0.1787754517555</v>
      </c>
      <c r="AB1068" s="67">
        <v>38.102733326843001</v>
      </c>
      <c r="AC1068" s="66">
        <v>0.31880128631193699</v>
      </c>
      <c r="AD1068" s="67">
        <v>56.166093891428297</v>
      </c>
      <c r="AE1068" s="66">
        <v>0.50181805237662003</v>
      </c>
      <c r="AF1068" s="68">
        <v>67.129492849344402</v>
      </c>
      <c r="AG1068" s="66">
        <v>-3.6838067572716703E-2</v>
      </c>
      <c r="AH1068" s="67">
        <v>-5.52531249314052</v>
      </c>
      <c r="AI1068" s="66">
        <v>9.1119011158298201E-3</v>
      </c>
      <c r="AJ1068" s="67">
        <v>14.6019325925445</v>
      </c>
      <c r="AK1068" s="66">
        <v>3.13884340000339</v>
      </c>
      <c r="AL1068" s="66">
        <v>0.13103378651066999</v>
      </c>
      <c r="AM1068" s="67">
        <v>281.86600921582402</v>
      </c>
      <c r="AN1068" s="11"/>
      <c r="AO1068" s="69">
        <v>7.6221321247430807E-2</v>
      </c>
      <c r="AP1068" s="69">
        <v>-8.6396169514919199E-2</v>
      </c>
      <c r="AQ1068" s="69">
        <v>0.138006404802582</v>
      </c>
      <c r="AR1068" s="69">
        <v>-8.4807178285700502E-2</v>
      </c>
      <c r="AS1068" s="70">
        <v>8</v>
      </c>
      <c r="AT1068" s="70">
        <v>4</v>
      </c>
      <c r="AU1068" s="70">
        <v>7</v>
      </c>
      <c r="AV1068" s="71">
        <v>5</v>
      </c>
      <c r="AW1068" s="11"/>
      <c r="AX1068" s="72">
        <v>0.28279164144914798</v>
      </c>
      <c r="AY1068" s="73">
        <v>0.77193703325065099</v>
      </c>
      <c r="AZ1068" s="73">
        <v>1.3766470070604599</v>
      </c>
      <c r="BA1068" s="73">
        <v>1.11747286354694</v>
      </c>
      <c r="BB1068" s="64">
        <v>2.9101430840200899E-2</v>
      </c>
      <c r="BC1068" s="74">
        <v>-29.180076148186298</v>
      </c>
      <c r="BD1068" s="61">
        <v>43881</v>
      </c>
      <c r="BE1068" s="61">
        <v>43913</v>
      </c>
      <c r="BF1068" s="70"/>
      <c r="BG1068" s="61"/>
      <c r="BH1068" s="11"/>
    </row>
    <row r="1069" spans="1:60" x14ac:dyDescent="0.3">
      <c r="A1069" s="11"/>
      <c r="B1069" s="56" t="s">
        <v>3484</v>
      </c>
      <c r="C1069" s="56" t="s">
        <v>3321</v>
      </c>
      <c r="D1069" s="56" t="s">
        <v>3315</v>
      </c>
      <c r="E1069" s="57" t="s">
        <v>326</v>
      </c>
      <c r="F1069" s="57" t="s">
        <v>315</v>
      </c>
      <c r="G1069" s="58" t="s">
        <v>141</v>
      </c>
      <c r="H1069" s="59" t="s">
        <v>1035</v>
      </c>
      <c r="I1069" s="60" t="s">
        <v>29</v>
      </c>
      <c r="J1069" s="60" t="s">
        <v>3322</v>
      </c>
      <c r="K1069" s="11"/>
      <c r="L1069" s="61">
        <v>44021</v>
      </c>
      <c r="M1069" s="62">
        <v>3224.1453999988698</v>
      </c>
      <c r="N1069" s="63">
        <v>3224.1453999988698</v>
      </c>
      <c r="O1069" s="63">
        <v>3601.8938999995598</v>
      </c>
      <c r="P1069" s="64">
        <f t="shared" si="16"/>
        <v>0.89512503408255972</v>
      </c>
      <c r="Q1069" s="61">
        <v>43881</v>
      </c>
      <c r="R1069" s="65">
        <v>4090671.798</v>
      </c>
      <c r="S1069" s="65">
        <v>4202628.8144414099</v>
      </c>
      <c r="T1069" s="11"/>
      <c r="U1069" s="66">
        <v>-1.2808567994397901E-2</v>
      </c>
      <c r="V1069" s="67">
        <v>2.3813539544789801</v>
      </c>
      <c r="W1069" s="66">
        <v>-1.79916288170716E-2</v>
      </c>
      <c r="X1069" s="67">
        <v>0.47921566692821199</v>
      </c>
      <c r="Y1069" s="66">
        <v>-3.1377478037029498E-2</v>
      </c>
      <c r="Z1069" s="67">
        <v>14.5461898085196</v>
      </c>
      <c r="AA1069" s="66">
        <v>0.17288830874342201</v>
      </c>
      <c r="AB1069" s="67">
        <v>37.514019025664297</v>
      </c>
      <c r="AC1069" s="66">
        <v>0.30566974475921599</v>
      </c>
      <c r="AD1069" s="67">
        <v>54.852939736156301</v>
      </c>
      <c r="AE1069" s="66">
        <v>0.47940749832021501</v>
      </c>
      <c r="AF1069" s="68">
        <v>64.888437443762101</v>
      </c>
      <c r="AG1069" s="66">
        <v>-3.6956501609893201E-2</v>
      </c>
      <c r="AH1069" s="67">
        <v>-5.5371558968545296</v>
      </c>
      <c r="AI1069" s="66">
        <v>6.4821205924090498E-3</v>
      </c>
      <c r="AJ1069" s="67">
        <v>14.338954540202399</v>
      </c>
      <c r="AK1069" s="66">
        <v>2.2241454000002698</v>
      </c>
      <c r="AL1069" s="66">
        <v>0.14225737125714699</v>
      </c>
      <c r="AM1069" s="67">
        <v>226.52892709383701</v>
      </c>
      <c r="AN1069" s="11"/>
      <c r="AO1069" s="69">
        <v>7.6206600686418796E-2</v>
      </c>
      <c r="AP1069" s="69">
        <v>-8.6433638200105606E-2</v>
      </c>
      <c r="AQ1069" s="69">
        <v>0.137538845880044</v>
      </c>
      <c r="AR1069" s="69">
        <v>-8.5194694578676705E-2</v>
      </c>
      <c r="AS1069" s="70">
        <v>8</v>
      </c>
      <c r="AT1069" s="70">
        <v>4</v>
      </c>
      <c r="AU1069" s="70">
        <v>7</v>
      </c>
      <c r="AV1069" s="71">
        <v>5</v>
      </c>
      <c r="AW1069" s="11"/>
      <c r="AX1069" s="72">
        <v>0.28278871848422599</v>
      </c>
      <c r="AY1069" s="73">
        <v>0.751567800596604</v>
      </c>
      <c r="AZ1069" s="73">
        <v>1.3555202157131101</v>
      </c>
      <c r="BA1069" s="73">
        <v>1.0872688077270101</v>
      </c>
      <c r="BB1069" s="64">
        <v>2.9100452595921499E-2</v>
      </c>
      <c r="BC1069" s="74">
        <v>-29.211027009936501</v>
      </c>
      <c r="BD1069" s="61">
        <v>43881</v>
      </c>
      <c r="BE1069" s="61">
        <v>43913</v>
      </c>
      <c r="BF1069" s="70"/>
      <c r="BG1069" s="61"/>
      <c r="BH1069" s="11"/>
    </row>
    <row r="1070" spans="1:60" x14ac:dyDescent="0.3">
      <c r="A1070" s="11"/>
      <c r="B1070" s="56" t="s">
        <v>3486</v>
      </c>
      <c r="C1070" s="56" t="s">
        <v>3324</v>
      </c>
      <c r="D1070" s="56" t="s">
        <v>3315</v>
      </c>
      <c r="E1070" s="57" t="s">
        <v>330</v>
      </c>
      <c r="F1070" s="57" t="s">
        <v>315</v>
      </c>
      <c r="G1070" s="58" t="s">
        <v>141</v>
      </c>
      <c r="H1070" s="59" t="s">
        <v>1035</v>
      </c>
      <c r="I1070" s="60" t="s">
        <v>29</v>
      </c>
      <c r="J1070" s="60" t="s">
        <v>3325</v>
      </c>
      <c r="K1070" s="11"/>
      <c r="L1070" s="61">
        <v>44021</v>
      </c>
      <c r="M1070" s="62">
        <v>3046.86349999905</v>
      </c>
      <c r="N1070" s="63">
        <v>3046.86349999905</v>
      </c>
      <c r="O1070" s="63">
        <v>3433.26570000127</v>
      </c>
      <c r="P1070" s="64">
        <f t="shared" si="16"/>
        <v>0.8874534528445972</v>
      </c>
      <c r="Q1070" s="61">
        <v>43881</v>
      </c>
      <c r="R1070" s="65">
        <v>50059630.806000002</v>
      </c>
      <c r="S1070" s="65">
        <v>49592976.394500002</v>
      </c>
      <c r="T1070" s="11"/>
      <c r="U1070" s="66">
        <v>-1.2869236896222E-2</v>
      </c>
      <c r="V1070" s="67">
        <v>2.37528706429657</v>
      </c>
      <c r="W1070" s="66">
        <v>-1.9801192493105201E-2</v>
      </c>
      <c r="X1070" s="67">
        <v>0.29825929932485501</v>
      </c>
      <c r="Y1070" s="66">
        <v>-4.2155502568712103E-2</v>
      </c>
      <c r="Z1070" s="67">
        <v>13.468387355358599</v>
      </c>
      <c r="AA1070" s="66">
        <v>0.14675682302913601</v>
      </c>
      <c r="AB1070" s="67">
        <v>34.900870454206597</v>
      </c>
      <c r="AC1070" s="66">
        <v>0.248175020413473</v>
      </c>
      <c r="AD1070" s="67">
        <v>49.103467301582</v>
      </c>
      <c r="AE1070" s="66">
        <v>0.38262331742036598</v>
      </c>
      <c r="AF1070" s="68">
        <v>55.210019353777199</v>
      </c>
      <c r="AG1070" s="66">
        <v>-3.74892158897637E-2</v>
      </c>
      <c r="AH1070" s="67">
        <v>-5.5904273248452201</v>
      </c>
      <c r="AI1070" s="66">
        <v>-5.2677464491353004E-3</v>
      </c>
      <c r="AJ1070" s="67">
        <v>13.163967836051601</v>
      </c>
      <c r="AK1070" s="66">
        <v>2.0468635000009101</v>
      </c>
      <c r="AL1070" s="66">
        <v>0.10139706072921401</v>
      </c>
      <c r="AM1070" s="67">
        <v>172.66801921580901</v>
      </c>
      <c r="AN1070" s="11"/>
      <c r="AO1070" s="69">
        <v>7.6140439998198403E-2</v>
      </c>
      <c r="AP1070" s="69">
        <v>-8.6602116572030402E-2</v>
      </c>
      <c r="AQ1070" s="69">
        <v>0.13543692130042501</v>
      </c>
      <c r="AR1070" s="69">
        <v>-8.69365662956261E-2</v>
      </c>
      <c r="AS1070" s="70">
        <v>8</v>
      </c>
      <c r="AT1070" s="70">
        <v>4</v>
      </c>
      <c r="AU1070" s="70">
        <v>7</v>
      </c>
      <c r="AV1070" s="71">
        <v>5</v>
      </c>
      <c r="AW1070" s="11"/>
      <c r="AX1070" s="72">
        <v>0.28277688580652499</v>
      </c>
      <c r="AY1070" s="73">
        <v>0.66110056505203796</v>
      </c>
      <c r="AZ1070" s="73">
        <v>1.2616702817285801</v>
      </c>
      <c r="BA1070" s="73">
        <v>0.95355730216215295</v>
      </c>
      <c r="BB1070" s="64">
        <v>2.9096188525472799E-2</v>
      </c>
      <c r="BC1070" s="74">
        <v>-29.350160693924401</v>
      </c>
      <c r="BD1070" s="61">
        <v>43881</v>
      </c>
      <c r="BE1070" s="61">
        <v>43913</v>
      </c>
      <c r="BF1070" s="70"/>
      <c r="BG1070" s="61"/>
      <c r="BH1070" s="11"/>
    </row>
    <row r="1071" spans="1:60" x14ac:dyDescent="0.3">
      <c r="A1071" s="11"/>
      <c r="B1071" s="56" t="s">
        <v>3489</v>
      </c>
      <c r="C1071" s="56" t="s">
        <v>3327</v>
      </c>
      <c r="D1071" s="56" t="s">
        <v>3315</v>
      </c>
      <c r="E1071" s="57" t="s">
        <v>334</v>
      </c>
      <c r="F1071" s="57" t="s">
        <v>315</v>
      </c>
      <c r="G1071" s="58" t="s">
        <v>141</v>
      </c>
      <c r="H1071" s="59" t="s">
        <v>1035</v>
      </c>
      <c r="I1071" s="60" t="s">
        <v>29</v>
      </c>
      <c r="J1071" s="60" t="s">
        <v>3328</v>
      </c>
      <c r="K1071" s="11"/>
      <c r="L1071" s="61">
        <v>44021</v>
      </c>
      <c r="M1071" s="62">
        <v>2794.7179000005099</v>
      </c>
      <c r="N1071" s="63">
        <v>2794.7179000005099</v>
      </c>
      <c r="O1071" s="63">
        <v>3149.1431999988899</v>
      </c>
      <c r="P1071" s="64">
        <f t="shared" si="16"/>
        <v>0.88745341907649511</v>
      </c>
      <c r="Q1071" s="61">
        <v>43881</v>
      </c>
      <c r="R1071" s="65">
        <v>575306.91899999999</v>
      </c>
      <c r="S1071" s="65">
        <v>950810.20939648396</v>
      </c>
      <c r="T1071" s="11"/>
      <c r="U1071" s="66">
        <v>-1.28692806692925E-2</v>
      </c>
      <c r="V1071" s="67">
        <v>2.3752826869895198</v>
      </c>
      <c r="W1071" s="66">
        <v>-1.9801207544333E-2</v>
      </c>
      <c r="X1071" s="67">
        <v>0.29825779420207299</v>
      </c>
      <c r="Y1071" s="66">
        <v>-4.2155545100322302E-2</v>
      </c>
      <c r="Z1071" s="67">
        <v>13.4683831021975</v>
      </c>
      <c r="AA1071" s="66">
        <v>0.146756761470897</v>
      </c>
      <c r="AB1071" s="67">
        <v>34.900864298397202</v>
      </c>
      <c r="AC1071" s="66">
        <v>0.24817501296289299</v>
      </c>
      <c r="AD1071" s="67">
        <v>49.103466556523898</v>
      </c>
      <c r="AE1071" s="66">
        <v>0.38262329656048699</v>
      </c>
      <c r="AF1071" s="68">
        <v>55.210017267789198</v>
      </c>
      <c r="AG1071" s="66">
        <v>-3.74892223217103E-2</v>
      </c>
      <c r="AH1071" s="67">
        <v>-5.5904279680398803</v>
      </c>
      <c r="AI1071" s="66">
        <v>-5.26773687943205E-3</v>
      </c>
      <c r="AJ1071" s="67">
        <v>13.1639687930146</v>
      </c>
      <c r="AK1071" s="66">
        <v>1.7947179000009801</v>
      </c>
      <c r="AL1071" s="66">
        <v>0.123857058586582</v>
      </c>
      <c r="AM1071" s="67">
        <v>183.58617709390799</v>
      </c>
      <c r="AN1071" s="11"/>
      <c r="AO1071" s="69">
        <v>7.6140457093060804E-2</v>
      </c>
      <c r="AP1071" s="69">
        <v>-8.6602125049539597E-2</v>
      </c>
      <c r="AQ1071" s="69">
        <v>0.135436929140269</v>
      </c>
      <c r="AR1071" s="69">
        <v>-8.6936552428669503E-2</v>
      </c>
      <c r="AS1071" s="70">
        <v>8</v>
      </c>
      <c r="AT1071" s="70">
        <v>4</v>
      </c>
      <c r="AU1071" s="70">
        <v>7</v>
      </c>
      <c r="AV1071" s="71">
        <v>5</v>
      </c>
      <c r="AW1071" s="11"/>
      <c r="AX1071" s="72">
        <v>0.28277688096481102</v>
      </c>
      <c r="AY1071" s="73">
        <v>0.66110012146691599</v>
      </c>
      <c r="AZ1071" s="73">
        <v>1.2616698163819799</v>
      </c>
      <c r="BA1071" s="73">
        <v>0.95355663821464998</v>
      </c>
      <c r="BB1071" s="64">
        <v>2.9096187963041299E-2</v>
      </c>
      <c r="BC1071" s="74">
        <v>-29.3501641969779</v>
      </c>
      <c r="BD1071" s="61">
        <v>43881</v>
      </c>
      <c r="BE1071" s="61">
        <v>43913</v>
      </c>
      <c r="BF1071" s="70"/>
      <c r="BG1071" s="61"/>
      <c r="BH1071" s="11"/>
    </row>
    <row r="1072" spans="1:60" x14ac:dyDescent="0.3">
      <c r="A1072" s="11"/>
      <c r="B1072" s="56" t="s">
        <v>3492</v>
      </c>
      <c r="C1072" s="56" t="s">
        <v>3330</v>
      </c>
      <c r="D1072" s="56" t="s">
        <v>3315</v>
      </c>
      <c r="E1072" s="57" t="s">
        <v>34</v>
      </c>
      <c r="F1072" s="57" t="s">
        <v>110</v>
      </c>
      <c r="G1072" s="58" t="s">
        <v>111</v>
      </c>
      <c r="H1072" s="59" t="s">
        <v>1035</v>
      </c>
      <c r="I1072" s="60" t="s">
        <v>400</v>
      </c>
      <c r="J1072" s="60" t="s">
        <v>3331</v>
      </c>
      <c r="K1072" s="11"/>
      <c r="L1072" s="61">
        <v>44021</v>
      </c>
      <c r="M1072" s="62">
        <v>1069.6765080001201</v>
      </c>
      <c r="N1072" s="63">
        <v>1069.6765080001201</v>
      </c>
      <c r="O1072" s="63">
        <v>1234.4777899999201</v>
      </c>
      <c r="P1072" s="64">
        <f t="shared" si="16"/>
        <v>0.86650121749066811</v>
      </c>
      <c r="Q1072" s="61">
        <v>43880</v>
      </c>
      <c r="R1072" s="65">
        <v>23735540.426750001</v>
      </c>
      <c r="S1072" s="65">
        <v>25016743.6802187</v>
      </c>
      <c r="T1072" s="11"/>
      <c r="U1072" s="66">
        <v>-1.9000167443664399E-2</v>
      </c>
      <c r="V1072" s="67">
        <v>1.7621940095523301</v>
      </c>
      <c r="W1072" s="66">
        <v>-2.9977941828292401E-2</v>
      </c>
      <c r="X1072" s="67">
        <v>-0.71941563419386501</v>
      </c>
      <c r="Y1072" s="66">
        <v>-7.4671279310714503E-2</v>
      </c>
      <c r="Z1072" s="67">
        <v>10.2168096811511</v>
      </c>
      <c r="AA1072" s="66">
        <v>9.2826311105454806E-2</v>
      </c>
      <c r="AB1072" s="67">
        <v>29.507819261838399</v>
      </c>
      <c r="AC1072" s="66">
        <v>0.183150480528711</v>
      </c>
      <c r="AD1072" s="67">
        <v>42.601013313105803</v>
      </c>
      <c r="AE1072" s="66">
        <v>0.29681811456248403</v>
      </c>
      <c r="AF1072" s="68">
        <v>46.629499067959799</v>
      </c>
      <c r="AG1072" s="66">
        <v>-3.5906114340832601E-2</v>
      </c>
      <c r="AH1072" s="67">
        <v>-5.4321171699484703</v>
      </c>
      <c r="AI1072" s="66">
        <v>-3.7751942418253699E-2</v>
      </c>
      <c r="AJ1072" s="67">
        <v>9.9155482391361094</v>
      </c>
      <c r="AK1072" s="66">
        <v>0.98018569021951396</v>
      </c>
      <c r="AL1072" s="66">
        <v>4.8887977860431399E-2</v>
      </c>
      <c r="AM1072" s="67">
        <v>14.7545332678128</v>
      </c>
      <c r="AN1072" s="11"/>
      <c r="AO1072" s="69">
        <v>0.11235671218863</v>
      </c>
      <c r="AP1072" s="69">
        <v>-0.13289074250133101</v>
      </c>
      <c r="AQ1072" s="69">
        <v>0.16448369625693901</v>
      </c>
      <c r="AR1072" s="69">
        <v>-0.10806894804860299</v>
      </c>
      <c r="AS1072" s="70">
        <v>8</v>
      </c>
      <c r="AT1072" s="70">
        <v>4</v>
      </c>
      <c r="AU1072" s="70">
        <v>7</v>
      </c>
      <c r="AV1072" s="71">
        <v>5</v>
      </c>
      <c r="AW1072" s="11"/>
      <c r="AX1072" s="72">
        <v>0.37053101525642002</v>
      </c>
      <c r="AY1072" s="73">
        <v>0.459900665716305</v>
      </c>
      <c r="AZ1072" s="73">
        <v>1.0699700225450199</v>
      </c>
      <c r="BA1072" s="73">
        <v>0.67064905026927601</v>
      </c>
      <c r="BB1072" s="64">
        <v>3.8107422799512299E-2</v>
      </c>
      <c r="BC1072" s="74">
        <v>-30.966646714601701</v>
      </c>
      <c r="BD1072" s="61">
        <v>43880</v>
      </c>
      <c r="BE1072" s="61">
        <v>43913</v>
      </c>
      <c r="BF1072" s="70"/>
      <c r="BG1072" s="61"/>
      <c r="BH1072" s="11"/>
    </row>
    <row r="1073" spans="1:60" x14ac:dyDescent="0.3">
      <c r="A1073" s="11"/>
      <c r="B1073" s="56" t="s">
        <v>3494</v>
      </c>
      <c r="C1073" s="56" t="s">
        <v>3333</v>
      </c>
      <c r="D1073" s="56" t="s">
        <v>3315</v>
      </c>
      <c r="E1073" s="57" t="s">
        <v>73</v>
      </c>
      <c r="F1073" s="57" t="s">
        <v>110</v>
      </c>
      <c r="G1073" s="58" t="s">
        <v>111</v>
      </c>
      <c r="H1073" s="59" t="s">
        <v>1035</v>
      </c>
      <c r="I1073" s="60" t="s">
        <v>400</v>
      </c>
      <c r="J1073" s="60" t="s">
        <v>3334</v>
      </c>
      <c r="K1073" s="11"/>
      <c r="L1073" s="61">
        <v>44021</v>
      </c>
      <c r="M1073" s="62">
        <v>1325.73533399962</v>
      </c>
      <c r="N1073" s="63">
        <v>1325.73533399962</v>
      </c>
      <c r="O1073" s="63">
        <v>1521.83992999978</v>
      </c>
      <c r="P1073" s="64">
        <f t="shared" si="16"/>
        <v>0.87113980114834522</v>
      </c>
      <c r="Q1073" s="61">
        <v>43880</v>
      </c>
      <c r="R1073" s="65">
        <v>35260415.292812496</v>
      </c>
      <c r="S1073" s="65">
        <v>36105161.479812503</v>
      </c>
      <c r="T1073" s="11"/>
      <c r="U1073" s="66">
        <v>-1.9007083978976901E-2</v>
      </c>
      <c r="V1073" s="67">
        <v>1.7615023560210801</v>
      </c>
      <c r="W1073" s="66">
        <v>-2.8856956292656801E-2</v>
      </c>
      <c r="X1073" s="67">
        <v>-0.60731708063030998</v>
      </c>
      <c r="Y1073" s="66">
        <v>-6.5687591712994597E-2</v>
      </c>
      <c r="Z1073" s="67">
        <v>11.1151784409303</v>
      </c>
      <c r="AA1073" s="66">
        <v>0.11620154094824101</v>
      </c>
      <c r="AB1073" s="67">
        <v>31.845342246117099</v>
      </c>
      <c r="AC1073" s="66">
        <v>0.22642077886121101</v>
      </c>
      <c r="AD1073" s="67">
        <v>46.928043146384901</v>
      </c>
      <c r="AE1073" s="66">
        <v>0.38238017248455403</v>
      </c>
      <c r="AF1073" s="68">
        <v>55.185704860195997</v>
      </c>
      <c r="AG1073" s="66">
        <v>-3.5539136581974197E-2</v>
      </c>
      <c r="AH1073" s="67">
        <v>-5.3954193940662698</v>
      </c>
      <c r="AI1073" s="66">
        <v>-2.7518763143234499E-2</v>
      </c>
      <c r="AJ1073" s="67">
        <v>10.938866166645299</v>
      </c>
      <c r="AK1073" s="66">
        <v>2.0471070469799502</v>
      </c>
      <c r="AL1073" s="66">
        <v>0.12449320073574199</v>
      </c>
      <c r="AM1073" s="67">
        <v>221.084602474701</v>
      </c>
      <c r="AN1073" s="11"/>
      <c r="AO1073" s="69">
        <v>0.112348471979203</v>
      </c>
      <c r="AP1073" s="69">
        <v>-0.13277854164160099</v>
      </c>
      <c r="AQ1073" s="69">
        <v>0.16826921880419801</v>
      </c>
      <c r="AR1073" s="69">
        <v>-0.10707946195369</v>
      </c>
      <c r="AS1073" s="70">
        <v>8</v>
      </c>
      <c r="AT1073" s="70">
        <v>4</v>
      </c>
      <c r="AU1073" s="70">
        <v>7</v>
      </c>
      <c r="AV1073" s="71">
        <v>5</v>
      </c>
      <c r="AW1073" s="11"/>
      <c r="AX1073" s="72">
        <v>0.37057688744505901</v>
      </c>
      <c r="AY1073" s="73">
        <v>0.52475548641996295</v>
      </c>
      <c r="AZ1073" s="73">
        <v>1.1501096489282601</v>
      </c>
      <c r="BA1073" s="73">
        <v>0.76656291158087697</v>
      </c>
      <c r="BB1073" s="64">
        <v>3.8114411118876902E-2</v>
      </c>
      <c r="BC1073" s="74">
        <v>-30.883114625583399</v>
      </c>
      <c r="BD1073" s="61">
        <v>43880</v>
      </c>
      <c r="BE1073" s="61">
        <v>43913</v>
      </c>
      <c r="BF1073" s="70"/>
      <c r="BG1073" s="61"/>
      <c r="BH1073" s="11"/>
    </row>
    <row r="1074" spans="1:60" x14ac:dyDescent="0.3">
      <c r="A1074" s="11"/>
      <c r="B1074" s="56" t="s">
        <v>3498</v>
      </c>
      <c r="C1074" s="56" t="s">
        <v>3336</v>
      </c>
      <c r="D1074" s="56" t="s">
        <v>3315</v>
      </c>
      <c r="E1074" s="57" t="s">
        <v>52</v>
      </c>
      <c r="F1074" s="57" t="s">
        <v>110</v>
      </c>
      <c r="G1074" s="58" t="s">
        <v>111</v>
      </c>
      <c r="H1074" s="59" t="s">
        <v>1035</v>
      </c>
      <c r="I1074" s="60" t="s">
        <v>400</v>
      </c>
      <c r="J1074" s="60" t="s">
        <v>3337</v>
      </c>
      <c r="K1074" s="11"/>
      <c r="L1074" s="61">
        <v>44021</v>
      </c>
      <c r="M1074" s="62">
        <v>1319.83898399957</v>
      </c>
      <c r="N1074" s="63">
        <v>1319.83898399957</v>
      </c>
      <c r="O1074" s="63">
        <v>1512.19744000025</v>
      </c>
      <c r="P1074" s="64">
        <f t="shared" si="16"/>
        <v>0.87279540957254353</v>
      </c>
      <c r="Q1074" s="61">
        <v>43880</v>
      </c>
      <c r="R1074" s="65">
        <v>17590173.9967812</v>
      </c>
      <c r="S1074" s="65">
        <v>18646949.526999999</v>
      </c>
      <c r="T1074" s="11"/>
      <c r="U1074" s="66">
        <v>-1.8990390669387101E-2</v>
      </c>
      <c r="V1074" s="67">
        <v>1.76317168698006</v>
      </c>
      <c r="W1074" s="66">
        <v>-2.8468017196246399E-2</v>
      </c>
      <c r="X1074" s="67">
        <v>-0.56842317098926298</v>
      </c>
      <c r="Y1074" s="66">
        <v>-6.6108286958333304E-2</v>
      </c>
      <c r="Z1074" s="67">
        <v>11.0731089163892</v>
      </c>
      <c r="AA1074" s="66">
        <v>0.11220044829140501</v>
      </c>
      <c r="AB1074" s="67">
        <v>31.4452329804481</v>
      </c>
      <c r="AC1074" s="66">
        <v>0.22468973397917599</v>
      </c>
      <c r="AD1074" s="67">
        <v>46.754938658152199</v>
      </c>
      <c r="AE1074" s="66">
        <v>0.36692596666573102</v>
      </c>
      <c r="AF1074" s="68">
        <v>53.640284278313601</v>
      </c>
      <c r="AG1074" s="66">
        <v>-3.5475200332257401E-2</v>
      </c>
      <c r="AH1074" s="67">
        <v>-5.38902576909459</v>
      </c>
      <c r="AI1074" s="66">
        <v>-2.8394427637977102E-2</v>
      </c>
      <c r="AJ1074" s="67">
        <v>10.851299717163799</v>
      </c>
      <c r="AK1074" s="66">
        <v>2.0286818669992499</v>
      </c>
      <c r="AL1074" s="66">
        <v>0.12377521406961001</v>
      </c>
      <c r="AM1074" s="67">
        <v>219.24208447663099</v>
      </c>
      <c r="AN1074" s="11"/>
      <c r="AO1074" s="69">
        <v>0.11236928573634899</v>
      </c>
      <c r="AP1074" s="69">
        <v>-0.13276219923412999</v>
      </c>
      <c r="AQ1074" s="69">
        <v>0.165668007073691</v>
      </c>
      <c r="AR1074" s="69">
        <v>-0.106669789249281</v>
      </c>
      <c r="AS1074" s="70">
        <v>8</v>
      </c>
      <c r="AT1074" s="70">
        <v>4</v>
      </c>
      <c r="AU1074" s="70">
        <v>7</v>
      </c>
      <c r="AV1074" s="71">
        <v>5</v>
      </c>
      <c r="AW1074" s="11"/>
      <c r="AX1074" s="72">
        <v>0.37042747292725797</v>
      </c>
      <c r="AY1074" s="73">
        <v>0.51228908186385502</v>
      </c>
      <c r="AZ1074" s="73">
        <v>1.1343334878565701</v>
      </c>
      <c r="BA1074" s="73">
        <v>0.748394129072949</v>
      </c>
      <c r="BB1074" s="64">
        <v>3.8099800502095597E-2</v>
      </c>
      <c r="BC1074" s="74">
        <v>-30.853210080793399</v>
      </c>
      <c r="BD1074" s="61">
        <v>43880</v>
      </c>
      <c r="BE1074" s="61">
        <v>43913</v>
      </c>
      <c r="BF1074" s="70"/>
      <c r="BG1074" s="61"/>
      <c r="BH1074" s="11"/>
    </row>
    <row r="1075" spans="1:60" x14ac:dyDescent="0.3">
      <c r="A1075" s="11"/>
      <c r="B1075" s="56" t="s">
        <v>3500</v>
      </c>
      <c r="C1075" s="56" t="s">
        <v>3339</v>
      </c>
      <c r="D1075" s="56" t="s">
        <v>3315</v>
      </c>
      <c r="E1075" s="57" t="s">
        <v>56</v>
      </c>
      <c r="F1075" s="57" t="s">
        <v>110</v>
      </c>
      <c r="G1075" s="58" t="s">
        <v>111</v>
      </c>
      <c r="H1075" s="59" t="s">
        <v>1035</v>
      </c>
      <c r="I1075" s="60" t="s">
        <v>400</v>
      </c>
      <c r="J1075" s="60" t="s">
        <v>3340</v>
      </c>
      <c r="K1075" s="11"/>
      <c r="L1075" s="61">
        <v>44021</v>
      </c>
      <c r="M1075" s="62">
        <v>1176.2038979996</v>
      </c>
      <c r="N1075" s="63">
        <v>1176.2038979996</v>
      </c>
      <c r="O1075" s="63">
        <v>1342.37804999948</v>
      </c>
      <c r="P1075" s="64">
        <f t="shared" si="16"/>
        <v>0.87620912603573609</v>
      </c>
      <c r="Q1075" s="61">
        <v>43880</v>
      </c>
      <c r="R1075" s="65">
        <v>1464187.16670703</v>
      </c>
      <c r="S1075" s="65">
        <v>1446510.5726542999</v>
      </c>
      <c r="T1075" s="11"/>
      <c r="U1075" s="66">
        <v>-1.8945153908134699E-2</v>
      </c>
      <c r="V1075" s="67">
        <v>1.7676953631053001</v>
      </c>
      <c r="W1075" s="66">
        <v>-2.76585277370032E-2</v>
      </c>
      <c r="X1075" s="67">
        <v>-0.48747422506494298</v>
      </c>
      <c r="Y1075" s="66">
        <v>-5.8697624928754501E-2</v>
      </c>
      <c r="Z1075" s="67">
        <v>11.8141751193471</v>
      </c>
      <c r="AA1075" s="66">
        <v>0.13314036581330599</v>
      </c>
      <c r="AB1075" s="67">
        <v>33.539224732609</v>
      </c>
      <c r="AC1075" s="66">
        <v>0.263765743811673</v>
      </c>
      <c r="AD1075" s="67">
        <v>50.662539641431103</v>
      </c>
      <c r="AE1075" s="66">
        <v>0.44617359472962598</v>
      </c>
      <c r="AF1075" s="68">
        <v>61.565047084703103</v>
      </c>
      <c r="AG1075" s="66">
        <v>-3.5163260811714302E-2</v>
      </c>
      <c r="AH1075" s="67">
        <v>-5.3578318170402799</v>
      </c>
      <c r="AI1075" s="66">
        <v>-1.9915069798116702E-2</v>
      </c>
      <c r="AJ1075" s="67">
        <v>11.6992355011462</v>
      </c>
      <c r="AK1075" s="66">
        <v>1.51772138193715</v>
      </c>
      <c r="AL1075" s="66">
        <v>0.10212022702951799</v>
      </c>
      <c r="AM1075" s="67">
        <v>168.14603597042199</v>
      </c>
      <c r="AN1075" s="11"/>
      <c r="AO1075" s="69">
        <v>0.112475078874995</v>
      </c>
      <c r="AP1075" s="69">
        <v>-0.13264038244233201</v>
      </c>
      <c r="AQ1075" s="69">
        <v>0.16963216049945901</v>
      </c>
      <c r="AR1075" s="69">
        <v>-0.105943556753191</v>
      </c>
      <c r="AS1075" s="70">
        <v>8</v>
      </c>
      <c r="AT1075" s="70">
        <v>4</v>
      </c>
      <c r="AU1075" s="70">
        <v>7</v>
      </c>
      <c r="AV1075" s="71">
        <v>5</v>
      </c>
      <c r="AW1075" s="11"/>
      <c r="AX1075" s="72">
        <v>0.37051539421605401</v>
      </c>
      <c r="AY1075" s="73">
        <v>0.57062598788797902</v>
      </c>
      <c r="AZ1075" s="73">
        <v>1.20611363168427</v>
      </c>
      <c r="BA1075" s="73">
        <v>0.83481932370977996</v>
      </c>
      <c r="BB1075" s="64">
        <v>3.8110836114428802E-2</v>
      </c>
      <c r="BC1075" s="74">
        <v>-30.7909111743793</v>
      </c>
      <c r="BD1075" s="61">
        <v>43880</v>
      </c>
      <c r="BE1075" s="61">
        <v>43913</v>
      </c>
      <c r="BF1075" s="70"/>
      <c r="BG1075" s="61"/>
      <c r="BH1075" s="11"/>
    </row>
    <row r="1076" spans="1:60" x14ac:dyDescent="0.3">
      <c r="A1076" s="11"/>
      <c r="B1076" s="56" t="s">
        <v>3503</v>
      </c>
      <c r="C1076" s="56" t="s">
        <v>3342</v>
      </c>
      <c r="D1076" s="56" t="s">
        <v>3315</v>
      </c>
      <c r="E1076" s="57" t="s">
        <v>124</v>
      </c>
      <c r="F1076" s="57" t="s">
        <v>110</v>
      </c>
      <c r="G1076" s="58" t="s">
        <v>111</v>
      </c>
      <c r="H1076" s="59" t="s">
        <v>1035</v>
      </c>
      <c r="I1076" s="60" t="s">
        <v>400</v>
      </c>
      <c r="J1076" s="60" t="s">
        <v>3343</v>
      </c>
      <c r="K1076" s="11"/>
      <c r="L1076" s="61">
        <v>44021</v>
      </c>
      <c r="M1076" s="62">
        <v>1151.8323180005</v>
      </c>
      <c r="N1076" s="63">
        <v>1151.8323180005</v>
      </c>
      <c r="O1076" s="63">
        <v>1309.2270100005001</v>
      </c>
      <c r="P1076" s="64">
        <f t="shared" si="16"/>
        <v>0.87978044235434771</v>
      </c>
      <c r="Q1076" s="61">
        <v>43880</v>
      </c>
      <c r="R1076" s="65">
        <v>37380406.668750003</v>
      </c>
      <c r="S1076" s="65">
        <v>60722248.377562501</v>
      </c>
      <c r="T1076" s="11"/>
      <c r="U1076" s="66">
        <v>-1.89399528471768E-2</v>
      </c>
      <c r="V1076" s="67">
        <v>1.7682154692011001</v>
      </c>
      <c r="W1076" s="66">
        <v>-2.6826260856069001E-2</v>
      </c>
      <c r="X1076" s="67">
        <v>-0.40424753697152499</v>
      </c>
      <c r="Y1076" s="66">
        <v>-5.37545837287325E-2</v>
      </c>
      <c r="Z1076" s="67">
        <v>12.3084792393493</v>
      </c>
      <c r="AA1076" s="66">
        <v>0.14506855719810099</v>
      </c>
      <c r="AB1076" s="67">
        <v>34.732043871132198</v>
      </c>
      <c r="AC1076" s="66">
        <v>0.29025056217156803</v>
      </c>
      <c r="AD1076" s="67">
        <v>53.311021477391499</v>
      </c>
      <c r="AE1076" s="66">
        <v>0.491336879656883</v>
      </c>
      <c r="AF1076" s="68">
        <v>66.081375577370594</v>
      </c>
      <c r="AG1076" s="66">
        <v>-3.4926989641462597E-2</v>
      </c>
      <c r="AH1076" s="67">
        <v>-5.3342047000114698</v>
      </c>
      <c r="AI1076" s="66">
        <v>-1.4479703621873299E-2</v>
      </c>
      <c r="AJ1076" s="67">
        <v>12.2427721187705</v>
      </c>
      <c r="AK1076" s="66">
        <v>0.81216833907645203</v>
      </c>
      <c r="AL1076" s="66">
        <v>0.119426299246697</v>
      </c>
      <c r="AM1076" s="67">
        <v>79.058503329404601</v>
      </c>
      <c r="AN1076" s="11"/>
      <c r="AO1076" s="69">
        <v>0.11245274727669299</v>
      </c>
      <c r="AP1076" s="69">
        <v>-0.132625685240782</v>
      </c>
      <c r="AQ1076" s="69">
        <v>0.170699123280356</v>
      </c>
      <c r="AR1076" s="69">
        <v>-0.105120130003343</v>
      </c>
      <c r="AS1076" s="70">
        <v>8</v>
      </c>
      <c r="AT1076" s="70">
        <v>4</v>
      </c>
      <c r="AU1076" s="70">
        <v>7</v>
      </c>
      <c r="AV1076" s="71">
        <v>5</v>
      </c>
      <c r="AW1076" s="11"/>
      <c r="AX1076" s="72">
        <v>0.37054200601763998</v>
      </c>
      <c r="AY1076" s="73">
        <v>0.60359838729255</v>
      </c>
      <c r="AZ1076" s="73">
        <v>1.2463789999455901</v>
      </c>
      <c r="BA1076" s="73">
        <v>0.88399012840727698</v>
      </c>
      <c r="BB1076" s="64">
        <v>3.8115058274706799E-2</v>
      </c>
      <c r="BC1076" s="74">
        <v>-30.721987014316301</v>
      </c>
      <c r="BD1076" s="61">
        <v>43880</v>
      </c>
      <c r="BE1076" s="61">
        <v>43913</v>
      </c>
      <c r="BF1076" s="70"/>
      <c r="BG1076" s="61"/>
      <c r="BH1076" s="11"/>
    </row>
    <row r="1077" spans="1:60" x14ac:dyDescent="0.3">
      <c r="A1077" s="11"/>
      <c r="B1077" s="56" t="s">
        <v>3506</v>
      </c>
      <c r="C1077" s="56" t="s">
        <v>3345</v>
      </c>
      <c r="D1077" s="56" t="s">
        <v>3315</v>
      </c>
      <c r="E1077" s="57" t="s">
        <v>131</v>
      </c>
      <c r="F1077" s="57" t="s">
        <v>110</v>
      </c>
      <c r="G1077" s="58" t="s">
        <v>111</v>
      </c>
      <c r="H1077" s="59" t="s">
        <v>1035</v>
      </c>
      <c r="I1077" s="60" t="s">
        <v>400</v>
      </c>
      <c r="J1077" s="60" t="s">
        <v>3346</v>
      </c>
      <c r="K1077" s="11"/>
      <c r="L1077" s="61">
        <v>44021</v>
      </c>
      <c r="M1077" s="62">
        <v>1217.3211119994501</v>
      </c>
      <c r="N1077" s="63">
        <v>1217.3211119994501</v>
      </c>
      <c r="O1077" s="63">
        <v>1404.13780000061</v>
      </c>
      <c r="P1077" s="64">
        <f t="shared" si="16"/>
        <v>0.86695273925317107</v>
      </c>
      <c r="Q1077" s="61">
        <v>43880</v>
      </c>
      <c r="R1077" s="65">
        <v>4089541.9807265601</v>
      </c>
      <c r="S1077" s="65">
        <v>3935904.9269101601</v>
      </c>
      <c r="T1077" s="11"/>
      <c r="U1077" s="66">
        <v>-1.90751276441006E-2</v>
      </c>
      <c r="V1077" s="67">
        <v>1.75469798950871</v>
      </c>
      <c r="W1077" s="66">
        <v>-2.9881490790103299E-2</v>
      </c>
      <c r="X1077" s="67">
        <v>-0.70977053037495397</v>
      </c>
      <c r="Y1077" s="66">
        <v>-7.4036429338811993E-2</v>
      </c>
      <c r="Z1077" s="67">
        <v>10.2802946783486</v>
      </c>
      <c r="AA1077" s="66">
        <v>9.4236132436053596E-2</v>
      </c>
      <c r="AB1077" s="67">
        <v>29.648801394912901</v>
      </c>
      <c r="AC1077" s="66">
        <v>0.186290293035272</v>
      </c>
      <c r="AD1077" s="67">
        <v>42.914994563790998</v>
      </c>
      <c r="AE1077" s="66">
        <v>0.30217067841294898</v>
      </c>
      <c r="AF1077" s="68">
        <v>47.1647554530064</v>
      </c>
      <c r="AG1077" s="66">
        <v>-3.5848167106451001E-2</v>
      </c>
      <c r="AH1077" s="67">
        <v>-5.4263224465103104</v>
      </c>
      <c r="AI1077" s="66">
        <v>-3.7037204037005701E-2</v>
      </c>
      <c r="AJ1077" s="67">
        <v>9.9870220772572793</v>
      </c>
      <c r="AK1077" s="66">
        <v>1.6057347689266299</v>
      </c>
      <c r="AL1077" s="66">
        <v>0.106115359729301</v>
      </c>
      <c r="AM1077" s="67">
        <v>176.947374669369</v>
      </c>
      <c r="AN1077" s="11"/>
      <c r="AO1077" s="69">
        <v>0.112372705194575</v>
      </c>
      <c r="AP1077" s="69">
        <v>-0.13287338373542301</v>
      </c>
      <c r="AQ1077" s="69">
        <v>0.16463923220726401</v>
      </c>
      <c r="AR1077" s="69">
        <v>-0.10802903120929799</v>
      </c>
      <c r="AS1077" s="70">
        <v>8</v>
      </c>
      <c r="AT1077" s="70">
        <v>4</v>
      </c>
      <c r="AU1077" s="70">
        <v>7</v>
      </c>
      <c r="AV1077" s="71">
        <v>5</v>
      </c>
      <c r="AW1077" s="11"/>
      <c r="AX1077" s="72">
        <v>0.37051841296081001</v>
      </c>
      <c r="AY1077" s="73">
        <v>0.46362520275033597</v>
      </c>
      <c r="AZ1077" s="73">
        <v>1.0744662617435099</v>
      </c>
      <c r="BA1077" s="73">
        <v>0.676200338381022</v>
      </c>
      <c r="BB1077" s="64">
        <v>3.8106600729297502E-2</v>
      </c>
      <c r="BC1077" s="74">
        <v>-30.9622252887639</v>
      </c>
      <c r="BD1077" s="61">
        <v>43880</v>
      </c>
      <c r="BE1077" s="61">
        <v>43913</v>
      </c>
      <c r="BF1077" s="70"/>
      <c r="BG1077" s="61"/>
      <c r="BH1077" s="11"/>
    </row>
    <row r="1078" spans="1:60" x14ac:dyDescent="0.3">
      <c r="A1078" s="11"/>
      <c r="B1078" s="56" t="s">
        <v>3508</v>
      </c>
      <c r="C1078" s="56" t="s">
        <v>3347</v>
      </c>
      <c r="D1078" s="56" t="s">
        <v>3348</v>
      </c>
      <c r="E1078" s="57" t="s">
        <v>34</v>
      </c>
      <c r="F1078" s="57" t="s">
        <v>26</v>
      </c>
      <c r="G1078" s="58" t="s">
        <v>141</v>
      </c>
      <c r="H1078" s="59" t="s">
        <v>186</v>
      </c>
      <c r="I1078" s="60" t="s">
        <v>29</v>
      </c>
      <c r="J1078" s="60" t="s">
        <v>3349</v>
      </c>
      <c r="K1078" s="11"/>
      <c r="L1078" s="61">
        <v>43881</v>
      </c>
      <c r="M1078" s="62"/>
      <c r="N1078" s="63"/>
      <c r="O1078" s="63">
        <v>1935.7718000002201</v>
      </c>
      <c r="P1078" s="64">
        <f t="shared" si="16"/>
        <v>0</v>
      </c>
      <c r="Q1078" s="61">
        <v>43881</v>
      </c>
      <c r="R1078" s="65"/>
      <c r="S1078" s="65">
        <v>3784926.4026210899</v>
      </c>
      <c r="T1078" s="11"/>
      <c r="U1078" s="66"/>
      <c r="V1078" s="67"/>
      <c r="W1078" s="66"/>
      <c r="X1078" s="67"/>
      <c r="Y1078" s="66"/>
      <c r="Z1078" s="67"/>
      <c r="AA1078" s="66"/>
      <c r="AB1078" s="67"/>
      <c r="AC1078" s="66"/>
      <c r="AD1078" s="67"/>
      <c r="AE1078" s="66"/>
      <c r="AF1078" s="68"/>
      <c r="AG1078" s="66"/>
      <c r="AH1078" s="67"/>
      <c r="AI1078" s="66"/>
      <c r="AJ1078" s="67"/>
      <c r="AK1078" s="66"/>
      <c r="AL1078" s="66"/>
      <c r="AM1078" s="67"/>
      <c r="AN1078" s="11"/>
      <c r="AO1078" s="69">
        <v>1.88685816665384E-2</v>
      </c>
      <c r="AP1078" s="69">
        <v>-1.6885092613847501E-2</v>
      </c>
      <c r="AQ1078" s="69">
        <v>6.7237591823868598E-2</v>
      </c>
      <c r="AR1078" s="69">
        <v>-2.4655435434397101E-2</v>
      </c>
      <c r="AS1078" s="70"/>
      <c r="AT1078" s="70"/>
      <c r="AU1078" s="70"/>
      <c r="AV1078" s="71"/>
      <c r="AW1078" s="11"/>
      <c r="AX1078" s="72"/>
      <c r="AY1078" s="73"/>
      <c r="AZ1078" s="73"/>
      <c r="BA1078" s="73"/>
      <c r="BB1078" s="64"/>
      <c r="BC1078" s="74">
        <v>-4.41435961492971</v>
      </c>
      <c r="BD1078" s="61">
        <v>43797</v>
      </c>
      <c r="BE1078" s="61">
        <v>43808</v>
      </c>
      <c r="BF1078" s="70">
        <v>32</v>
      </c>
      <c r="BG1078" s="61">
        <v>43843</v>
      </c>
      <c r="BH1078" s="11"/>
    </row>
    <row r="1079" spans="1:60" x14ac:dyDescent="0.3">
      <c r="A1079" s="11"/>
      <c r="B1079" s="56" t="s">
        <v>3512</v>
      </c>
      <c r="C1079" s="56" t="s">
        <v>3351</v>
      </c>
      <c r="D1079" s="56" t="s">
        <v>3348</v>
      </c>
      <c r="E1079" s="57" t="s">
        <v>41</v>
      </c>
      <c r="F1079" s="57" t="s">
        <v>26</v>
      </c>
      <c r="G1079" s="58" t="s">
        <v>141</v>
      </c>
      <c r="H1079" s="59" t="s">
        <v>186</v>
      </c>
      <c r="I1079" s="60" t="s">
        <v>29</v>
      </c>
      <c r="J1079" s="60" t="s">
        <v>3352</v>
      </c>
      <c r="K1079" s="11"/>
      <c r="L1079" s="61">
        <v>44021</v>
      </c>
      <c r="M1079" s="62">
        <v>5388.8971000015699</v>
      </c>
      <c r="N1079" s="63">
        <v>5388.8971000015699</v>
      </c>
      <c r="O1079" s="63">
        <v>5797.9187000021302</v>
      </c>
      <c r="P1079" s="64">
        <f t="shared" si="16"/>
        <v>0.92945371931475862</v>
      </c>
      <c r="Q1079" s="61">
        <v>43881</v>
      </c>
      <c r="R1079" s="65">
        <v>1694987.0179999999</v>
      </c>
      <c r="S1079" s="65">
        <v>1698799.57016211</v>
      </c>
      <c r="T1079" s="11"/>
      <c r="U1079" s="66">
        <v>-5.4755622832090003E-3</v>
      </c>
      <c r="V1079" s="67">
        <v>3.1146545255978699</v>
      </c>
      <c r="W1079" s="66">
        <v>3.6788852967220002E-2</v>
      </c>
      <c r="X1079" s="67">
        <v>5.9572638453610098</v>
      </c>
      <c r="Y1079" s="66">
        <v>-4.10800331947394E-2</v>
      </c>
      <c r="Z1079" s="67">
        <v>13.575934292748601</v>
      </c>
      <c r="AA1079" s="66">
        <v>7.8376171806667103E-2</v>
      </c>
      <c r="AB1079" s="67">
        <v>28.062805331952401</v>
      </c>
      <c r="AC1079" s="66">
        <v>0.11799601746141</v>
      </c>
      <c r="AD1079" s="67">
        <v>36.085567006375598</v>
      </c>
      <c r="AE1079" s="66">
        <v>0.19711808699154099</v>
      </c>
      <c r="AF1079" s="68">
        <v>36.659496310865499</v>
      </c>
      <c r="AG1079" s="66">
        <v>-1.51034403370431E-3</v>
      </c>
      <c r="AH1079" s="67">
        <v>-1.9925401392356401</v>
      </c>
      <c r="AI1079" s="66">
        <v>-1.20481642770756E-2</v>
      </c>
      <c r="AJ1079" s="67">
        <v>12.4859260532539</v>
      </c>
      <c r="AK1079" s="66">
        <v>0.53676025531953198</v>
      </c>
      <c r="AL1079" s="66">
        <v>6.5407967957071406E-2</v>
      </c>
      <c r="AM1079" s="67">
        <v>44.8679897064576</v>
      </c>
      <c r="AN1079" s="11"/>
      <c r="AO1079" s="69">
        <v>3.0964456642323099E-2</v>
      </c>
      <c r="AP1079" s="69">
        <v>-5.8941011468050399E-2</v>
      </c>
      <c r="AQ1079" s="69">
        <v>7.1053084744562497E-2</v>
      </c>
      <c r="AR1079" s="69">
        <v>-0.113455942398141</v>
      </c>
      <c r="AS1079" s="70">
        <v>6</v>
      </c>
      <c r="AT1079" s="70">
        <v>6</v>
      </c>
      <c r="AU1079" s="70">
        <v>7</v>
      </c>
      <c r="AV1079" s="71">
        <v>5</v>
      </c>
      <c r="AW1079" s="11"/>
      <c r="AX1079" s="72">
        <v>0.16024720567948</v>
      </c>
      <c r="AY1079" s="73">
        <v>0.46434696486949201</v>
      </c>
      <c r="AZ1079" s="73">
        <v>1.10081497476858</v>
      </c>
      <c r="BA1079" s="73">
        <v>0.62302116413411601</v>
      </c>
      <c r="BB1079" s="64">
        <v>1.6439272607421999E-2</v>
      </c>
      <c r="BC1079" s="74">
        <v>-24.7952441969246</v>
      </c>
      <c r="BD1079" s="61">
        <v>43881</v>
      </c>
      <c r="BE1079" s="61">
        <v>43913</v>
      </c>
      <c r="BF1079" s="70"/>
      <c r="BG1079" s="61"/>
      <c r="BH1079" s="11"/>
    </row>
    <row r="1080" spans="1:60" x14ac:dyDescent="0.3">
      <c r="A1080" s="11"/>
      <c r="B1080" s="56" t="s">
        <v>3514</v>
      </c>
      <c r="C1080" s="56" t="s">
        <v>3354</v>
      </c>
      <c r="D1080" s="56" t="s">
        <v>3348</v>
      </c>
      <c r="E1080" s="57" t="s">
        <v>306</v>
      </c>
      <c r="F1080" s="57" t="s">
        <v>26</v>
      </c>
      <c r="G1080" s="58" t="s">
        <v>141</v>
      </c>
      <c r="H1080" s="59" t="s">
        <v>186</v>
      </c>
      <c r="I1080" s="60" t="s">
        <v>29</v>
      </c>
      <c r="J1080" s="60" t="s">
        <v>1</v>
      </c>
      <c r="K1080" s="11"/>
      <c r="L1080" s="61">
        <v>44021</v>
      </c>
      <c r="M1080" s="62">
        <v>1777.94209999964</v>
      </c>
      <c r="N1080" s="63">
        <v>1777.94209999964</v>
      </c>
      <c r="O1080" s="63"/>
      <c r="P1080" s="64" t="str">
        <f t="shared" si="16"/>
        <v/>
      </c>
      <c r="Q1080" s="61"/>
      <c r="R1080" s="65">
        <v>3464976.7480000001</v>
      </c>
      <c r="S1080" s="65"/>
      <c r="T1080" s="11"/>
      <c r="U1080" s="66">
        <v>-5.5600400655748698E-3</v>
      </c>
      <c r="V1080" s="67">
        <v>3.1062067473612802</v>
      </c>
      <c r="W1080" s="66">
        <v>3.4150350347772501E-2</v>
      </c>
      <c r="X1080" s="67">
        <v>5.6934135834162598</v>
      </c>
      <c r="Y1080" s="66"/>
      <c r="Z1080" s="67"/>
      <c r="AA1080" s="66"/>
      <c r="AB1080" s="67"/>
      <c r="AC1080" s="66"/>
      <c r="AD1080" s="67"/>
      <c r="AE1080" s="66"/>
      <c r="AF1080" s="68"/>
      <c r="AG1080" s="66">
        <v>-2.2734092217433499E-3</v>
      </c>
      <c r="AH1080" s="67">
        <v>-2.0688466580395501</v>
      </c>
      <c r="AI1080" s="66"/>
      <c r="AJ1080" s="67"/>
      <c r="AK1080" s="66">
        <v>-8.0506501232739502E-2</v>
      </c>
      <c r="AL1080" s="66">
        <v>-0.19236565660685301</v>
      </c>
      <c r="AM1080" s="67">
        <v>3.0012186573003401</v>
      </c>
      <c r="AN1080" s="11"/>
      <c r="AO1080" s="69">
        <v>3.08768960094312E-2</v>
      </c>
      <c r="AP1080" s="69">
        <v>-5.9020915231521899E-2</v>
      </c>
      <c r="AQ1080" s="69">
        <v>6.8327329126986996E-2</v>
      </c>
      <c r="AR1080" s="69">
        <v>-0.115787143625348</v>
      </c>
      <c r="AS1080" s="70"/>
      <c r="AT1080" s="70"/>
      <c r="AU1080" s="70"/>
      <c r="AV1080" s="71"/>
      <c r="AW1080" s="11"/>
      <c r="AX1080" s="72"/>
      <c r="AY1080" s="73"/>
      <c r="AZ1080" s="73"/>
      <c r="BA1080" s="73"/>
      <c r="BB1080" s="64"/>
      <c r="BC1080" s="74">
        <v>-24.915537531022</v>
      </c>
      <c r="BD1080" s="61">
        <v>43882</v>
      </c>
      <c r="BE1080" s="61">
        <v>43913</v>
      </c>
      <c r="BF1080" s="70"/>
      <c r="BG1080" s="61"/>
      <c r="BH1080" s="11"/>
    </row>
    <row r="1081" spans="1:60" x14ac:dyDescent="0.3">
      <c r="A1081" s="11"/>
      <c r="B1081" s="56" t="s">
        <v>3517</v>
      </c>
      <c r="C1081" s="56" t="s">
        <v>3356</v>
      </c>
      <c r="D1081" s="56" t="s">
        <v>3348</v>
      </c>
      <c r="E1081" s="57" t="s">
        <v>309</v>
      </c>
      <c r="F1081" s="57" t="s">
        <v>26</v>
      </c>
      <c r="G1081" s="58" t="s">
        <v>141</v>
      </c>
      <c r="H1081" s="59" t="s">
        <v>186</v>
      </c>
      <c r="I1081" s="60" t="s">
        <v>29</v>
      </c>
      <c r="J1081" s="60" t="s">
        <v>3357</v>
      </c>
      <c r="K1081" s="11"/>
      <c r="L1081" s="61">
        <v>44021</v>
      </c>
      <c r="M1081" s="62">
        <v>1425.6768999993801</v>
      </c>
      <c r="N1081" s="63">
        <v>1425.6768999993801</v>
      </c>
      <c r="O1081" s="63">
        <v>1539.07340000011</v>
      </c>
      <c r="P1081" s="64">
        <f t="shared" si="16"/>
        <v>0.92632157764488565</v>
      </c>
      <c r="Q1081" s="61">
        <v>43881</v>
      </c>
      <c r="R1081" s="65">
        <v>1338522.2309999999</v>
      </c>
      <c r="S1081" s="65">
        <v>1593587.40436133</v>
      </c>
      <c r="T1081" s="11"/>
      <c r="U1081" s="66">
        <v>-5.49952258734265E-3</v>
      </c>
      <c r="V1081" s="67">
        <v>3.11225849518451</v>
      </c>
      <c r="W1081" s="66">
        <v>3.6039302258359399E-2</v>
      </c>
      <c r="X1081" s="67">
        <v>5.88230877447495</v>
      </c>
      <c r="Y1081" s="66">
        <v>-4.5278902344798602E-2</v>
      </c>
      <c r="Z1081" s="67">
        <v>13.1560473777499</v>
      </c>
      <c r="AA1081" s="66">
        <v>6.8901356733476901E-2</v>
      </c>
      <c r="AB1081" s="67">
        <v>27.1153238246334</v>
      </c>
      <c r="AC1081" s="66">
        <v>9.8463259133568501E-2</v>
      </c>
      <c r="AD1081" s="67">
        <v>34.132291173620601</v>
      </c>
      <c r="AE1081" s="66">
        <v>0.16584130219795001</v>
      </c>
      <c r="AF1081" s="68">
        <v>33.531817831506501</v>
      </c>
      <c r="AG1081" s="66">
        <v>-1.72692766500404E-3</v>
      </c>
      <c r="AH1081" s="67">
        <v>-2.0141985023656201</v>
      </c>
      <c r="AI1081" s="66">
        <v>-1.6587635554060402E-2</v>
      </c>
      <c r="AJ1081" s="67">
        <v>12.0319789255591</v>
      </c>
      <c r="AK1081" s="66">
        <v>0.42567689999879799</v>
      </c>
      <c r="AL1081" s="66">
        <v>5.36858054674667E-2</v>
      </c>
      <c r="AM1081" s="67">
        <v>33.759654174384202</v>
      </c>
      <c r="AN1081" s="11"/>
      <c r="AO1081" s="69">
        <v>3.09395811582363E-2</v>
      </c>
      <c r="AP1081" s="69">
        <v>-5.8963688289659297E-2</v>
      </c>
      <c r="AQ1081" s="69">
        <v>7.0278599683661E-2</v>
      </c>
      <c r="AR1081" s="69">
        <v>-0.11411844216403599</v>
      </c>
      <c r="AS1081" s="70">
        <v>6</v>
      </c>
      <c r="AT1081" s="70">
        <v>6</v>
      </c>
      <c r="AU1081" s="70">
        <v>7</v>
      </c>
      <c r="AV1081" s="71">
        <v>5</v>
      </c>
      <c r="AW1081" s="11"/>
      <c r="AX1081" s="72">
        <v>0.16025000428227901</v>
      </c>
      <c r="AY1081" s="73">
        <v>0.40858159430672503</v>
      </c>
      <c r="AZ1081" s="73">
        <v>1.06132872085436</v>
      </c>
      <c r="BA1081" s="73">
        <v>0.54718715610124502</v>
      </c>
      <c r="BB1081" s="64">
        <v>1.64388622957631E-2</v>
      </c>
      <c r="BC1081" s="74">
        <v>-24.853252612898402</v>
      </c>
      <c r="BD1081" s="61">
        <v>43881</v>
      </c>
      <c r="BE1081" s="61">
        <v>43913</v>
      </c>
      <c r="BF1081" s="70"/>
      <c r="BG1081" s="61"/>
      <c r="BH1081" s="11"/>
    </row>
    <row r="1082" spans="1:60" x14ac:dyDescent="0.3">
      <c r="A1082" s="11"/>
      <c r="B1082" s="56" t="s">
        <v>3522</v>
      </c>
      <c r="C1082" s="56" t="s">
        <v>3359</v>
      </c>
      <c r="D1082" s="56" t="s">
        <v>3348</v>
      </c>
      <c r="E1082" s="57" t="s">
        <v>34</v>
      </c>
      <c r="F1082" s="57" t="s">
        <v>110</v>
      </c>
      <c r="G1082" s="58" t="s">
        <v>111</v>
      </c>
      <c r="H1082" s="59" t="s">
        <v>186</v>
      </c>
      <c r="I1082" s="60" t="s">
        <v>29</v>
      </c>
      <c r="J1082" s="60" t="s">
        <v>3360</v>
      </c>
      <c r="K1082" s="11"/>
      <c r="L1082" s="61">
        <v>44021</v>
      </c>
      <c r="M1082" s="62">
        <v>1174.40740000084</v>
      </c>
      <c r="N1082" s="63">
        <v>1174.40740000084</v>
      </c>
      <c r="O1082" s="63">
        <v>1305.2262999992799</v>
      </c>
      <c r="P1082" s="64">
        <f t="shared" si="16"/>
        <v>0.89977301254310293</v>
      </c>
      <c r="Q1082" s="61">
        <v>43881</v>
      </c>
      <c r="R1082" s="65">
        <v>6051377.3219999997</v>
      </c>
      <c r="S1082" s="65">
        <v>5560902.6096249996</v>
      </c>
      <c r="T1082" s="11"/>
      <c r="U1082" s="66">
        <v>-6.35181202051172E-3</v>
      </c>
      <c r="V1082" s="67">
        <v>3.0270295518675998</v>
      </c>
      <c r="W1082" s="66">
        <v>2.0557535133775701E-2</v>
      </c>
      <c r="X1082" s="67">
        <v>4.3341320620165797</v>
      </c>
      <c r="Y1082" s="66">
        <v>-6.3851777676973101E-2</v>
      </c>
      <c r="Z1082" s="67">
        <v>11.298759844532499</v>
      </c>
      <c r="AA1082" s="66">
        <v>3.9340341638307998E-2</v>
      </c>
      <c r="AB1082" s="67">
        <v>24.159222315123799</v>
      </c>
      <c r="AC1082" s="66">
        <v>6.1778310151566998E-2</v>
      </c>
      <c r="AD1082" s="67">
        <v>30.463796275405901</v>
      </c>
      <c r="AE1082" s="66">
        <v>0.109422636254749</v>
      </c>
      <c r="AF1082" s="68">
        <v>27.889951237186299</v>
      </c>
      <c r="AG1082" s="66">
        <v>-6.1106377061150904E-3</v>
      </c>
      <c r="AH1082" s="67">
        <v>-2.4525695064767201</v>
      </c>
      <c r="AI1082" s="66">
        <v>-4.0535407933930401E-2</v>
      </c>
      <c r="AJ1082" s="67">
        <v>9.6372016875684494</v>
      </c>
      <c r="AK1082" s="66">
        <v>0.174407400001655</v>
      </c>
      <c r="AL1082" s="66">
        <v>3.0952782875829098E-2</v>
      </c>
      <c r="AM1082" s="67">
        <v>15.7988105798722</v>
      </c>
      <c r="AN1082" s="11"/>
      <c r="AO1082" s="69">
        <v>2.77196475199162E-2</v>
      </c>
      <c r="AP1082" s="69">
        <v>-4.1203442685436999E-2</v>
      </c>
      <c r="AQ1082" s="69">
        <v>7.5557795158601906E-2</v>
      </c>
      <c r="AR1082" s="69">
        <v>-0.12449708216168801</v>
      </c>
      <c r="AS1082" s="70">
        <v>6</v>
      </c>
      <c r="AT1082" s="70">
        <v>6</v>
      </c>
      <c r="AU1082" s="70">
        <v>7</v>
      </c>
      <c r="AV1082" s="71">
        <v>5</v>
      </c>
      <c r="AW1082" s="11"/>
      <c r="AX1082" s="72">
        <v>0.13826507277917699</v>
      </c>
      <c r="AY1082" s="73">
        <v>0.246726380543805</v>
      </c>
      <c r="AZ1082" s="73">
        <v>0.79619815899241098</v>
      </c>
      <c r="BA1082" s="73">
        <v>0.34639584521892203</v>
      </c>
      <c r="BB1082" s="64">
        <v>1.4253299135125399E-2</v>
      </c>
      <c r="BC1082" s="74">
        <v>-24.460018925427001</v>
      </c>
      <c r="BD1082" s="61">
        <v>43881</v>
      </c>
      <c r="BE1082" s="61">
        <v>43913</v>
      </c>
      <c r="BF1082" s="70"/>
      <c r="BG1082" s="61"/>
      <c r="BH1082" s="11"/>
    </row>
    <row r="1083" spans="1:60" x14ac:dyDescent="0.3">
      <c r="A1083" s="11"/>
      <c r="B1083" s="56" t="s">
        <v>3524</v>
      </c>
      <c r="C1083" s="56" t="s">
        <v>3362</v>
      </c>
      <c r="D1083" s="56" t="s">
        <v>3348</v>
      </c>
      <c r="E1083" s="57" t="s">
        <v>73</v>
      </c>
      <c r="F1083" s="57" t="s">
        <v>110</v>
      </c>
      <c r="G1083" s="58" t="s">
        <v>111</v>
      </c>
      <c r="H1083" s="59" t="s">
        <v>186</v>
      </c>
      <c r="I1083" s="60" t="s">
        <v>29</v>
      </c>
      <c r="J1083" s="60" t="s">
        <v>3363</v>
      </c>
      <c r="K1083" s="11"/>
      <c r="L1083" s="61">
        <v>44021</v>
      </c>
      <c r="M1083" s="62">
        <v>1252.6453000009101</v>
      </c>
      <c r="N1083" s="63">
        <v>1252.6453000009101</v>
      </c>
      <c r="O1083" s="63">
        <v>1385.27380000055</v>
      </c>
      <c r="P1083" s="64">
        <f t="shared" si="16"/>
        <v>0.90425827731702768</v>
      </c>
      <c r="Q1083" s="61">
        <v>43881</v>
      </c>
      <c r="R1083" s="65">
        <v>2491632.943</v>
      </c>
      <c r="S1083" s="65">
        <v>2544748.2782421899</v>
      </c>
      <c r="T1083" s="11"/>
      <c r="U1083" s="66">
        <v>-6.3164763587337802E-3</v>
      </c>
      <c r="V1083" s="67">
        <v>3.0305631180453898</v>
      </c>
      <c r="W1083" s="66">
        <v>2.1645525475833E-2</v>
      </c>
      <c r="X1083" s="67">
        <v>4.4429310962223099</v>
      </c>
      <c r="Y1083" s="66">
        <v>-5.7780644432568799E-2</v>
      </c>
      <c r="Z1083" s="67">
        <v>11.905873168972899</v>
      </c>
      <c r="AA1083" s="66">
        <v>5.2957403757318403E-2</v>
      </c>
      <c r="AB1083" s="67">
        <v>25.5209285270248</v>
      </c>
      <c r="AC1083" s="66">
        <v>8.9765276563412003E-2</v>
      </c>
      <c r="AD1083" s="67">
        <v>33.262492916604998</v>
      </c>
      <c r="AE1083" s="66">
        <v>0.15849574129970301</v>
      </c>
      <c r="AF1083" s="68">
        <v>32.797261741710798</v>
      </c>
      <c r="AG1083" s="66">
        <v>-5.7928765081669597E-3</v>
      </c>
      <c r="AH1083" s="67">
        <v>-2.4207933866819098</v>
      </c>
      <c r="AI1083" s="66">
        <v>-3.4004346745859899E-2</v>
      </c>
      <c r="AJ1083" s="67">
        <v>10.290307806382801</v>
      </c>
      <c r="AK1083" s="66">
        <v>0.25264530000102198</v>
      </c>
      <c r="AL1083" s="66">
        <v>4.3637799106363701E-2</v>
      </c>
      <c r="AM1083" s="67">
        <v>23.6226005798089</v>
      </c>
      <c r="AN1083" s="11"/>
      <c r="AO1083" s="69">
        <v>2.77561030397919E-2</v>
      </c>
      <c r="AP1083" s="69">
        <v>-4.1169360557469198E-2</v>
      </c>
      <c r="AQ1083" s="69">
        <v>7.6707493155481601E-2</v>
      </c>
      <c r="AR1083" s="69">
        <v>-0.123532458075788</v>
      </c>
      <c r="AS1083" s="70">
        <v>6</v>
      </c>
      <c r="AT1083" s="70">
        <v>6</v>
      </c>
      <c r="AU1083" s="70">
        <v>7</v>
      </c>
      <c r="AV1083" s="71">
        <v>5</v>
      </c>
      <c r="AW1083" s="11"/>
      <c r="AX1083" s="72">
        <v>0.13827571678630199</v>
      </c>
      <c r="AY1083" s="73">
        <v>0.33902092942753398</v>
      </c>
      <c r="AZ1083" s="73">
        <v>0.84766251153541805</v>
      </c>
      <c r="BA1083" s="73">
        <v>0.47769695572333098</v>
      </c>
      <c r="BB1083" s="64">
        <v>1.4255166514467401E-2</v>
      </c>
      <c r="BC1083" s="74">
        <v>-24.3741056821891</v>
      </c>
      <c r="BD1083" s="61">
        <v>43881</v>
      </c>
      <c r="BE1083" s="61">
        <v>43913</v>
      </c>
      <c r="BF1083" s="70"/>
      <c r="BG1083" s="61"/>
      <c r="BH1083" s="11"/>
    </row>
    <row r="1084" spans="1:60" x14ac:dyDescent="0.3">
      <c r="A1084" s="11"/>
      <c r="B1084" s="56" t="s">
        <v>3528</v>
      </c>
      <c r="C1084" s="56" t="s">
        <v>3365</v>
      </c>
      <c r="D1084" s="56" t="s">
        <v>3348</v>
      </c>
      <c r="E1084" s="57" t="s">
        <v>2840</v>
      </c>
      <c r="F1084" s="57" t="s">
        <v>110</v>
      </c>
      <c r="G1084" s="58" t="s">
        <v>111</v>
      </c>
      <c r="H1084" s="59" t="s">
        <v>186</v>
      </c>
      <c r="I1084" s="60" t="s">
        <v>29</v>
      </c>
      <c r="J1084" s="60" t="s">
        <v>3366</v>
      </c>
      <c r="K1084" s="11"/>
      <c r="L1084" s="61">
        <v>44021</v>
      </c>
      <c r="M1084" s="62">
        <v>1154.77920000069</v>
      </c>
      <c r="N1084" s="63">
        <v>1154.77920000069</v>
      </c>
      <c r="O1084" s="63">
        <v>1272.1690999995899</v>
      </c>
      <c r="P1084" s="64">
        <f t="shared" si="16"/>
        <v>0.907724609881707</v>
      </c>
      <c r="Q1084" s="61">
        <v>43881</v>
      </c>
      <c r="R1084" s="65">
        <v>10671667.863</v>
      </c>
      <c r="S1084" s="65">
        <v>9874400.7061250005</v>
      </c>
      <c r="T1084" s="11"/>
      <c r="U1084" s="66">
        <v>-6.2892832793295401E-3</v>
      </c>
      <c r="V1084" s="67">
        <v>3.0332824259858202</v>
      </c>
      <c r="W1084" s="66">
        <v>2.2483532211481399E-2</v>
      </c>
      <c r="X1084" s="67">
        <v>4.5267317697871503</v>
      </c>
      <c r="Y1084" s="66">
        <v>-5.3082535084322403E-2</v>
      </c>
      <c r="Z1084" s="67">
        <v>12.3756841037975</v>
      </c>
      <c r="AA1084" s="66">
        <v>6.35560805694695E-2</v>
      </c>
      <c r="AB1084" s="67">
        <v>26.580796208232599</v>
      </c>
      <c r="AC1084" s="66">
        <v>0.11179787250876</v>
      </c>
      <c r="AD1084" s="67">
        <v>35.465752511110601</v>
      </c>
      <c r="AE1084" s="66"/>
      <c r="AF1084" s="68"/>
      <c r="AG1084" s="66">
        <v>-5.5482930902144298E-3</v>
      </c>
      <c r="AH1084" s="67">
        <v>-2.3963350448866501</v>
      </c>
      <c r="AI1084" s="66">
        <v>-2.89489099177445E-2</v>
      </c>
      <c r="AJ1084" s="67">
        <v>10.7958514891943</v>
      </c>
      <c r="AK1084" s="66">
        <v>0.14629398801305801</v>
      </c>
      <c r="AL1084" s="66">
        <v>4.9797081699580303E-2</v>
      </c>
      <c r="AM1084" s="67">
        <v>42.1090769260773</v>
      </c>
      <c r="AN1084" s="11"/>
      <c r="AO1084" s="69">
        <v>2.7251959916611699E-2</v>
      </c>
      <c r="AP1084" s="69">
        <v>-4.1143228789223898E-2</v>
      </c>
      <c r="AQ1084" s="69">
        <v>7.7593133297341396E-2</v>
      </c>
      <c r="AR1084" s="69">
        <v>-0.12278968380720499</v>
      </c>
      <c r="AS1084" s="70">
        <v>6</v>
      </c>
      <c r="AT1084" s="70">
        <v>6</v>
      </c>
      <c r="AU1084" s="70">
        <v>7</v>
      </c>
      <c r="AV1084" s="71">
        <v>5</v>
      </c>
      <c r="AW1084" s="11"/>
      <c r="AX1084" s="72">
        <v>0.13405972604770799</v>
      </c>
      <c r="AY1084" s="73">
        <v>2.2282254577731898E-2</v>
      </c>
      <c r="AZ1084" s="73">
        <v>1.15370321725823</v>
      </c>
      <c r="BA1084" s="73">
        <v>3.0376730884910299E-2</v>
      </c>
      <c r="BB1084" s="64">
        <v>1.3807100268622899E-2</v>
      </c>
      <c r="BC1084" s="74">
        <v>-24.307947740569901</v>
      </c>
      <c r="BD1084" s="61">
        <v>43881</v>
      </c>
      <c r="BE1084" s="61">
        <v>43913</v>
      </c>
      <c r="BF1084" s="70"/>
      <c r="BG1084" s="61"/>
      <c r="BH1084" s="11"/>
    </row>
    <row r="1085" spans="1:60" x14ac:dyDescent="0.3">
      <c r="A1085" s="11"/>
      <c r="B1085" s="56" t="s">
        <v>3530</v>
      </c>
      <c r="C1085" s="56" t="s">
        <v>3368</v>
      </c>
      <c r="D1085" s="56" t="s">
        <v>3348</v>
      </c>
      <c r="E1085" s="57" t="s">
        <v>52</v>
      </c>
      <c r="F1085" s="57" t="s">
        <v>110</v>
      </c>
      <c r="G1085" s="58" t="s">
        <v>111</v>
      </c>
      <c r="H1085" s="59" t="s">
        <v>186</v>
      </c>
      <c r="I1085" s="60" t="s">
        <v>29</v>
      </c>
      <c r="J1085" s="60" t="s">
        <v>1</v>
      </c>
      <c r="K1085" s="11"/>
      <c r="L1085" s="61">
        <v>44021</v>
      </c>
      <c r="M1085" s="62">
        <v>1118.66269999929</v>
      </c>
      <c r="N1085" s="63">
        <v>1118.66269999929</v>
      </c>
      <c r="O1085" s="63">
        <v>1236.6312000006401</v>
      </c>
      <c r="P1085" s="64">
        <f t="shared" si="16"/>
        <v>0.90460494608150832</v>
      </c>
      <c r="Q1085" s="61">
        <v>43881</v>
      </c>
      <c r="R1085" s="65">
        <v>1378230.7549999999</v>
      </c>
      <c r="S1085" s="65">
        <v>1344632.31136719</v>
      </c>
      <c r="T1085" s="11"/>
      <c r="U1085" s="66">
        <v>-6.3137202487269003E-3</v>
      </c>
      <c r="V1085" s="67">
        <v>3.0308387290460801</v>
      </c>
      <c r="W1085" s="66">
        <v>2.1729486659751301E-2</v>
      </c>
      <c r="X1085" s="67">
        <v>4.4513272146141398</v>
      </c>
      <c r="Y1085" s="66">
        <v>-5.7311109168076697E-2</v>
      </c>
      <c r="Z1085" s="67">
        <v>11.952826695414799</v>
      </c>
      <c r="AA1085" s="66">
        <v>5.4014012719562701E-2</v>
      </c>
      <c r="AB1085" s="67">
        <v>25.6265894232492</v>
      </c>
      <c r="AC1085" s="66">
        <v>9.1950745687499905E-2</v>
      </c>
      <c r="AD1085" s="67">
        <v>33.481039828970097</v>
      </c>
      <c r="AE1085" s="66"/>
      <c r="AF1085" s="68"/>
      <c r="AG1085" s="66">
        <v>-5.7682826927702999E-3</v>
      </c>
      <c r="AH1085" s="67">
        <v>-2.4183340051422402</v>
      </c>
      <c r="AI1085" s="66">
        <v>-3.3499136626232898E-2</v>
      </c>
      <c r="AJ1085" s="67">
        <v>10.3408288183418</v>
      </c>
      <c r="AK1085" s="66">
        <v>0.11866269999882199</v>
      </c>
      <c r="AL1085" s="66">
        <v>4.97508455719071E-2</v>
      </c>
      <c r="AM1085" s="67">
        <v>40.290162758668899</v>
      </c>
      <c r="AN1085" s="11"/>
      <c r="AO1085" s="69">
        <v>2.77589104280196E-2</v>
      </c>
      <c r="AP1085" s="69">
        <v>-4.1166767611721299E-2</v>
      </c>
      <c r="AQ1085" s="69">
        <v>7.6796202964033E-2</v>
      </c>
      <c r="AR1085" s="69">
        <v>-0.123458209831442</v>
      </c>
      <c r="AS1085" s="70">
        <v>6</v>
      </c>
      <c r="AT1085" s="70">
        <v>6</v>
      </c>
      <c r="AU1085" s="70">
        <v>7</v>
      </c>
      <c r="AV1085" s="71">
        <v>5</v>
      </c>
      <c r="AW1085" s="11"/>
      <c r="AX1085" s="72">
        <v>0.138276507681003</v>
      </c>
      <c r="AY1085" s="73">
        <v>0.34617897353837201</v>
      </c>
      <c r="AZ1085" s="73">
        <v>0.851653875828561</v>
      </c>
      <c r="BA1085" s="73">
        <v>0.48791859211769401</v>
      </c>
      <c r="BB1085" s="64">
        <v>1.42553071413931E-2</v>
      </c>
      <c r="BC1085" s="74">
        <v>-24.3674832076067</v>
      </c>
      <c r="BD1085" s="61">
        <v>43881</v>
      </c>
      <c r="BE1085" s="61">
        <v>43913</v>
      </c>
      <c r="BF1085" s="70"/>
      <c r="BG1085" s="61"/>
      <c r="BH1085" s="11"/>
    </row>
    <row r="1086" spans="1:60" x14ac:dyDescent="0.3">
      <c r="A1086" s="11"/>
      <c r="B1086" s="56" t="s">
        <v>3533</v>
      </c>
      <c r="C1086" s="56" t="s">
        <v>3370</v>
      </c>
      <c r="D1086" s="56" t="s">
        <v>3348</v>
      </c>
      <c r="E1086" s="57" t="s">
        <v>128</v>
      </c>
      <c r="F1086" s="57" t="s">
        <v>110</v>
      </c>
      <c r="G1086" s="58" t="s">
        <v>111</v>
      </c>
      <c r="H1086" s="59" t="s">
        <v>186</v>
      </c>
      <c r="I1086" s="60" t="s">
        <v>29</v>
      </c>
      <c r="J1086" s="60" t="s">
        <v>3371</v>
      </c>
      <c r="K1086" s="11"/>
      <c r="L1086" s="61">
        <v>44021</v>
      </c>
      <c r="M1086" s="62">
        <v>951.10780000034697</v>
      </c>
      <c r="N1086" s="63">
        <v>951.10780000034697</v>
      </c>
      <c r="O1086" s="63"/>
      <c r="P1086" s="64" t="str">
        <f t="shared" si="16"/>
        <v/>
      </c>
      <c r="Q1086" s="61"/>
      <c r="R1086" s="65">
        <v>746609.36600000004</v>
      </c>
      <c r="S1086" s="65"/>
      <c r="T1086" s="11"/>
      <c r="U1086" s="66">
        <v>-6.3029402363099498E-3</v>
      </c>
      <c r="V1086" s="67">
        <v>3.0319167302877799</v>
      </c>
      <c r="W1086" s="66">
        <v>2.2064527624024801E-2</v>
      </c>
      <c r="X1086" s="67">
        <v>4.4848313110414901</v>
      </c>
      <c r="Y1086" s="66">
        <v>-5.53557394232485E-2</v>
      </c>
      <c r="Z1086" s="67">
        <v>12.1483636698977</v>
      </c>
      <c r="AA1086" s="66"/>
      <c r="AB1086" s="67"/>
      <c r="AC1086" s="66"/>
      <c r="AD1086" s="67"/>
      <c r="AE1086" s="66"/>
      <c r="AF1086" s="68"/>
      <c r="AG1086" s="66">
        <v>-5.6705897623032797E-3</v>
      </c>
      <c r="AH1086" s="67">
        <v>-2.40856471209554</v>
      </c>
      <c r="AI1086" s="66">
        <v>-3.1392760445669403E-2</v>
      </c>
      <c r="AJ1086" s="67">
        <v>10.5514664364018</v>
      </c>
      <c r="AK1086" s="66">
        <v>-4.8892199999536402E-2</v>
      </c>
      <c r="AL1086" s="66">
        <v>-7.41339869664807E-2</v>
      </c>
      <c r="AM1086" s="67">
        <v>9.8847778652270808</v>
      </c>
      <c r="AN1086" s="11"/>
      <c r="AO1086" s="69">
        <v>2.77709758556739E-2</v>
      </c>
      <c r="AP1086" s="69">
        <v>-4.1155489325319601E-2</v>
      </c>
      <c r="AQ1086" s="69">
        <v>7.2950368468809798E-2</v>
      </c>
      <c r="AR1086" s="69">
        <v>-0.123138754281244</v>
      </c>
      <c r="AS1086" s="70"/>
      <c r="AT1086" s="70"/>
      <c r="AU1086" s="70"/>
      <c r="AV1086" s="71"/>
      <c r="AW1086" s="11"/>
      <c r="AX1086" s="72"/>
      <c r="AY1086" s="73"/>
      <c r="AZ1086" s="73"/>
      <c r="BA1086" s="73"/>
      <c r="BB1086" s="64"/>
      <c r="BC1086" s="74">
        <v>-24.339032095711399</v>
      </c>
      <c r="BD1086" s="61">
        <v>43881</v>
      </c>
      <c r="BE1086" s="61">
        <v>43913</v>
      </c>
      <c r="BF1086" s="70"/>
      <c r="BG1086" s="61"/>
      <c r="BH1086" s="11"/>
    </row>
    <row r="1087" spans="1:60" x14ac:dyDescent="0.3">
      <c r="A1087" s="11"/>
      <c r="B1087" s="56" t="s">
        <v>3536</v>
      </c>
      <c r="C1087" s="56" t="s">
        <v>3373</v>
      </c>
      <c r="D1087" s="56" t="s">
        <v>3348</v>
      </c>
      <c r="E1087" s="57" t="s">
        <v>2058</v>
      </c>
      <c r="F1087" s="57" t="s">
        <v>110</v>
      </c>
      <c r="G1087" s="58" t="s">
        <v>111</v>
      </c>
      <c r="H1087" s="59" t="s">
        <v>186</v>
      </c>
      <c r="I1087" s="60" t="s">
        <v>29</v>
      </c>
      <c r="J1087" s="60" t="s">
        <v>3374</v>
      </c>
      <c r="K1087" s="11"/>
      <c r="L1087" s="61">
        <v>44021</v>
      </c>
      <c r="M1087" s="62">
        <v>1157.1289000008301</v>
      </c>
      <c r="N1087" s="63">
        <v>1157.1289000008301</v>
      </c>
      <c r="O1087" s="63">
        <v>1281.1129999999</v>
      </c>
      <c r="P1087" s="64">
        <f t="shared" si="16"/>
        <v>0.90322157374167644</v>
      </c>
      <c r="Q1087" s="61">
        <v>43881</v>
      </c>
      <c r="R1087" s="65">
        <v>86784.668000000005</v>
      </c>
      <c r="S1087" s="65">
        <v>86097.709618286099</v>
      </c>
      <c r="T1087" s="11"/>
      <c r="U1087" s="66">
        <v>-6.3246359632103096E-3</v>
      </c>
      <c r="V1087" s="67">
        <v>3.0297471575977402</v>
      </c>
      <c r="W1087" s="66">
        <v>2.1394462117314099E-2</v>
      </c>
      <c r="X1087" s="67">
        <v>4.4178247603704204</v>
      </c>
      <c r="Y1087" s="66">
        <v>-5.9184676352742799E-2</v>
      </c>
      <c r="Z1087" s="67">
        <v>11.7654699769482</v>
      </c>
      <c r="AA1087" s="66">
        <v>5.0761567441441002E-2</v>
      </c>
      <c r="AB1087" s="67">
        <v>25.301344895444299</v>
      </c>
      <c r="AC1087" s="66">
        <v>8.6406141634215602E-2</v>
      </c>
      <c r="AD1087" s="67">
        <v>32.9265794236562</v>
      </c>
      <c r="AE1087" s="66">
        <v>0.15443675349160901</v>
      </c>
      <c r="AF1087" s="68">
        <v>32.391362960857798</v>
      </c>
      <c r="AG1087" s="66">
        <v>-5.8661965913415796E-3</v>
      </c>
      <c r="AH1087" s="67">
        <v>-2.4281253949993702</v>
      </c>
      <c r="AI1087" s="66">
        <v>-3.5514855167093601E-2</v>
      </c>
      <c r="AJ1087" s="67">
        <v>10.139256964248499</v>
      </c>
      <c r="AK1087" s="66">
        <v>0.15712890000038901</v>
      </c>
      <c r="AL1087" s="66">
        <v>4.69846702089853E-2</v>
      </c>
      <c r="AM1087" s="67">
        <v>33.096569301269497</v>
      </c>
      <c r="AN1087" s="11"/>
      <c r="AO1087" s="69">
        <v>2.77476631181344E-2</v>
      </c>
      <c r="AP1087" s="69">
        <v>-4.1177237726515201E-2</v>
      </c>
      <c r="AQ1087" s="69">
        <v>7.6619191951977E-2</v>
      </c>
      <c r="AR1087" s="69">
        <v>-0.123755205588241</v>
      </c>
      <c r="AS1087" s="70">
        <v>6</v>
      </c>
      <c r="AT1087" s="70">
        <v>6</v>
      </c>
      <c r="AU1087" s="70">
        <v>7</v>
      </c>
      <c r="AV1087" s="71">
        <v>5</v>
      </c>
      <c r="AW1087" s="11"/>
      <c r="AX1087" s="72">
        <v>0.13827695790750999</v>
      </c>
      <c r="AY1087" s="73">
        <v>0.32424706429310401</v>
      </c>
      <c r="AZ1087" s="73">
        <v>0.83937237156169398</v>
      </c>
      <c r="BA1087" s="73">
        <v>0.45657668090189002</v>
      </c>
      <c r="BB1087" s="64">
        <v>1.4255124628289199E-2</v>
      </c>
      <c r="BC1087" s="74">
        <v>-24.393944952520499</v>
      </c>
      <c r="BD1087" s="61">
        <v>43881</v>
      </c>
      <c r="BE1087" s="61">
        <v>43913</v>
      </c>
      <c r="BF1087" s="70"/>
      <c r="BG1087" s="61"/>
      <c r="BH1087" s="11"/>
    </row>
    <row r="1088" spans="1:60" x14ac:dyDescent="0.3">
      <c r="A1088" s="11"/>
      <c r="B1088" s="56" t="s">
        <v>3539</v>
      </c>
      <c r="C1088" s="56" t="s">
        <v>3376</v>
      </c>
      <c r="D1088" s="56" t="s">
        <v>3348</v>
      </c>
      <c r="E1088" s="57" t="s">
        <v>135</v>
      </c>
      <c r="F1088" s="57" t="s">
        <v>110</v>
      </c>
      <c r="G1088" s="58" t="s">
        <v>111</v>
      </c>
      <c r="H1088" s="59" t="s">
        <v>186</v>
      </c>
      <c r="I1088" s="60" t="s">
        <v>29</v>
      </c>
      <c r="J1088" s="60" t="s">
        <v>3377</v>
      </c>
      <c r="K1088" s="11"/>
      <c r="L1088" s="61">
        <v>44021</v>
      </c>
      <c r="M1088" s="62">
        <v>1192.50149999931</v>
      </c>
      <c r="N1088" s="63">
        <v>1192.50149999931</v>
      </c>
      <c r="O1088" s="63">
        <v>1312.6210999991699</v>
      </c>
      <c r="P1088" s="64">
        <f t="shared" si="16"/>
        <v>0.90848874820011971</v>
      </c>
      <c r="Q1088" s="61">
        <v>43881</v>
      </c>
      <c r="R1088" s="65">
        <v>4686609.943</v>
      </c>
      <c r="S1088" s="65">
        <v>4166549.8833007799</v>
      </c>
      <c r="T1088" s="11"/>
      <c r="U1088" s="66">
        <v>-6.2833644633428802E-3</v>
      </c>
      <c r="V1088" s="67">
        <v>3.0338743075844801</v>
      </c>
      <c r="W1088" s="66">
        <v>2.2667865679977701E-2</v>
      </c>
      <c r="X1088" s="67">
        <v>4.5451651166367801</v>
      </c>
      <c r="Y1088" s="66">
        <v>-5.2046214299480198E-2</v>
      </c>
      <c r="Z1088" s="67">
        <v>12.4793161822745</v>
      </c>
      <c r="AA1088" s="66">
        <v>6.6877047695015804E-2</v>
      </c>
      <c r="AB1088" s="67">
        <v>26.912892920809099</v>
      </c>
      <c r="AC1088" s="66">
        <v>0.119963481252926</v>
      </c>
      <c r="AD1088" s="67">
        <v>36.282313385512701</v>
      </c>
      <c r="AE1088" s="66"/>
      <c r="AF1088" s="68"/>
      <c r="AG1088" s="66">
        <v>-5.4945004549153999E-3</v>
      </c>
      <c r="AH1088" s="67">
        <v>-2.3909557813567499</v>
      </c>
      <c r="AI1088" s="66">
        <v>-2.7833519329760699E-2</v>
      </c>
      <c r="AJ1088" s="67">
        <v>10.907390547989101</v>
      </c>
      <c r="AK1088" s="66">
        <v>0.19250149999978</v>
      </c>
      <c r="AL1088" s="66">
        <v>5.9309638430932003E-2</v>
      </c>
      <c r="AM1088" s="67">
        <v>39.395890554005703</v>
      </c>
      <c r="AN1088" s="11"/>
      <c r="AO1088" s="69">
        <v>2.7790390957306999E-2</v>
      </c>
      <c r="AP1088" s="69">
        <v>-4.1137407858550398E-2</v>
      </c>
      <c r="AQ1088" s="69">
        <v>7.7965162168766297E-2</v>
      </c>
      <c r="AR1088" s="69">
        <v>-0.122626195001503</v>
      </c>
      <c r="AS1088" s="70">
        <v>6</v>
      </c>
      <c r="AT1088" s="70">
        <v>6</v>
      </c>
      <c r="AU1088" s="70">
        <v>7</v>
      </c>
      <c r="AV1088" s="71">
        <v>5</v>
      </c>
      <c r="AW1088" s="11"/>
      <c r="AX1088" s="72">
        <v>0.13829094169923301</v>
      </c>
      <c r="AY1088" s="73">
        <v>0.43340948007107699</v>
      </c>
      <c r="AZ1088" s="73">
        <v>0.90023634184308299</v>
      </c>
      <c r="BA1088" s="73">
        <v>0.61287527317745105</v>
      </c>
      <c r="BB1088" s="64">
        <v>1.4257467576553599E-2</v>
      </c>
      <c r="BC1088" s="74">
        <v>-24.2933851969137</v>
      </c>
      <c r="BD1088" s="61">
        <v>43881</v>
      </c>
      <c r="BE1088" s="61">
        <v>43913</v>
      </c>
      <c r="BF1088" s="70"/>
      <c r="BG1088" s="61"/>
      <c r="BH1088" s="11"/>
    </row>
    <row r="1089" spans="1:60" x14ac:dyDescent="0.3">
      <c r="A1089" s="11"/>
      <c r="B1089" s="56" t="s">
        <v>3541</v>
      </c>
      <c r="C1089" s="56" t="s">
        <v>3378</v>
      </c>
      <c r="D1089" s="56" t="s">
        <v>3379</v>
      </c>
      <c r="E1089" s="57" t="s">
        <v>34</v>
      </c>
      <c r="F1089" s="57" t="s">
        <v>26</v>
      </c>
      <c r="G1089" s="58" t="s">
        <v>141</v>
      </c>
      <c r="H1089" s="59" t="s">
        <v>169</v>
      </c>
      <c r="I1089" s="60" t="s">
        <v>29</v>
      </c>
      <c r="J1089" s="60" t="s">
        <v>3380</v>
      </c>
      <c r="K1089" s="11"/>
      <c r="L1089" s="61">
        <v>43881</v>
      </c>
      <c r="M1089" s="62"/>
      <c r="N1089" s="63"/>
      <c r="O1089" s="63">
        <v>40621.469399988702</v>
      </c>
      <c r="P1089" s="64">
        <f t="shared" si="16"/>
        <v>0</v>
      </c>
      <c r="Q1089" s="61">
        <v>43747</v>
      </c>
      <c r="R1089" s="65"/>
      <c r="S1089" s="65">
        <v>21506106.149531201</v>
      </c>
      <c r="T1089" s="11"/>
      <c r="U1089" s="66"/>
      <c r="V1089" s="67"/>
      <c r="W1089" s="66"/>
      <c r="X1089" s="67"/>
      <c r="Y1089" s="66"/>
      <c r="Z1089" s="67"/>
      <c r="AA1089" s="66"/>
      <c r="AB1089" s="67"/>
      <c r="AC1089" s="66"/>
      <c r="AD1089" s="67"/>
      <c r="AE1089" s="66"/>
      <c r="AF1089" s="68"/>
      <c r="AG1089" s="66"/>
      <c r="AH1089" s="67"/>
      <c r="AI1089" s="66"/>
      <c r="AJ1089" s="67"/>
      <c r="AK1089" s="66"/>
      <c r="AL1089" s="66"/>
      <c r="AM1089" s="67"/>
      <c r="AN1089" s="11"/>
      <c r="AO1089" s="69">
        <v>1.39974877729401E-2</v>
      </c>
      <c r="AP1089" s="69">
        <v>-2.3765231460856701E-2</v>
      </c>
      <c r="AQ1089" s="69">
        <v>1.7611788560316199E-2</v>
      </c>
      <c r="AR1089" s="69">
        <v>-2.1442795734401401E-2</v>
      </c>
      <c r="AS1089" s="70"/>
      <c r="AT1089" s="70"/>
      <c r="AU1089" s="70"/>
      <c r="AV1089" s="71"/>
      <c r="AW1089" s="11"/>
      <c r="AX1089" s="72"/>
      <c r="AY1089" s="73"/>
      <c r="AZ1089" s="73"/>
      <c r="BA1089" s="73"/>
      <c r="BB1089" s="64"/>
      <c r="BC1089" s="74">
        <v>-5.2402917261133597</v>
      </c>
      <c r="BD1089" s="61">
        <v>43747</v>
      </c>
      <c r="BE1089" s="61">
        <v>43783</v>
      </c>
      <c r="BF1089" s="70"/>
      <c r="BG1089" s="61"/>
      <c r="BH1089" s="11"/>
    </row>
    <row r="1090" spans="1:60" x14ac:dyDescent="0.3">
      <c r="A1090" s="11"/>
      <c r="B1090" s="56" t="s">
        <v>3545</v>
      </c>
      <c r="C1090" s="56" t="s">
        <v>3382</v>
      </c>
      <c r="D1090" s="56" t="s">
        <v>3379</v>
      </c>
      <c r="E1090" s="57" t="s">
        <v>41</v>
      </c>
      <c r="F1090" s="57" t="s">
        <v>26</v>
      </c>
      <c r="G1090" s="58" t="s">
        <v>141</v>
      </c>
      <c r="H1090" s="59" t="s">
        <v>169</v>
      </c>
      <c r="I1090" s="60" t="s">
        <v>29</v>
      </c>
      <c r="J1090" s="60" t="s">
        <v>3383</v>
      </c>
      <c r="K1090" s="11"/>
      <c r="L1090" s="61">
        <v>44021</v>
      </c>
      <c r="M1090" s="62">
        <v>50936.284099996097</v>
      </c>
      <c r="N1090" s="63">
        <v>50936.284099996097</v>
      </c>
      <c r="O1090" s="63">
        <v>51191.292599976099</v>
      </c>
      <c r="P1090" s="64">
        <f t="shared" si="16"/>
        <v>0.99501851805203057</v>
      </c>
      <c r="Q1090" s="61">
        <v>44019</v>
      </c>
      <c r="R1090" s="65">
        <v>2536496.787</v>
      </c>
      <c r="S1090" s="65">
        <v>2572494.30647266</v>
      </c>
      <c r="T1090" s="11"/>
      <c r="U1090" s="66">
        <v>-4.5357258959484196E-3</v>
      </c>
      <c r="V1090" s="67">
        <v>3.2086381643239301</v>
      </c>
      <c r="W1090" s="66">
        <v>1.5753461417261898E-2</v>
      </c>
      <c r="X1090" s="67">
        <v>3.8537246903615601</v>
      </c>
      <c r="Y1090" s="66">
        <v>1.48783249551343E-2</v>
      </c>
      <c r="Z1090" s="67">
        <v>19.171770107728701</v>
      </c>
      <c r="AA1090" s="66">
        <v>4.0389028570643901E-2</v>
      </c>
      <c r="AB1090" s="67">
        <v>24.264091008371899</v>
      </c>
      <c r="AC1090" s="66">
        <v>9.4734118407359305E-2</v>
      </c>
      <c r="AD1090" s="67">
        <v>33.759377100970603</v>
      </c>
      <c r="AE1090" s="66">
        <v>0.119176460957533</v>
      </c>
      <c r="AF1090" s="68">
        <v>28.865333707479301</v>
      </c>
      <c r="AG1090" s="66">
        <v>-2.1833014980074902E-3</v>
      </c>
      <c r="AH1090" s="67">
        <v>-2.0598358856659602</v>
      </c>
      <c r="AI1090" s="66">
        <v>2.5087097805226201E-2</v>
      </c>
      <c r="AJ1090" s="67">
        <v>16.199452261498699</v>
      </c>
      <c r="AK1090" s="66">
        <v>0.41157834806828802</v>
      </c>
      <c r="AL1090" s="66">
        <v>5.2142822612950099E-2</v>
      </c>
      <c r="AM1090" s="67">
        <v>32.349798981333201</v>
      </c>
      <c r="AN1090" s="11"/>
      <c r="AO1090" s="69">
        <v>1.4050274046894601E-2</v>
      </c>
      <c r="AP1090" s="69">
        <v>-2.3714408429441398E-2</v>
      </c>
      <c r="AQ1090" s="69">
        <v>4.6730063520953997E-2</v>
      </c>
      <c r="AR1090" s="69">
        <v>-4.1541153773359797E-2</v>
      </c>
      <c r="AS1090" s="70">
        <v>7</v>
      </c>
      <c r="AT1090" s="70">
        <v>5</v>
      </c>
      <c r="AU1090" s="70">
        <v>7</v>
      </c>
      <c r="AV1090" s="71">
        <v>5</v>
      </c>
      <c r="AW1090" s="11"/>
      <c r="AX1090" s="72">
        <v>5.8193541744403797E-2</v>
      </c>
      <c r="AY1090" s="73">
        <v>0.27168269875846801</v>
      </c>
      <c r="AZ1090" s="73">
        <v>0.736625200584058</v>
      </c>
      <c r="BA1090" s="73">
        <v>0.35428957948261097</v>
      </c>
      <c r="BB1090" s="64">
        <v>5.9916544944644597E-3</v>
      </c>
      <c r="BC1090" s="74">
        <v>-9.2917892868426897</v>
      </c>
      <c r="BD1090" s="61">
        <v>43871</v>
      </c>
      <c r="BE1090" s="61">
        <v>43913</v>
      </c>
      <c r="BF1090" s="70">
        <v>94</v>
      </c>
      <c r="BG1090" s="61">
        <v>44001</v>
      </c>
      <c r="BH1090" s="11"/>
    </row>
    <row r="1091" spans="1:60" x14ac:dyDescent="0.3">
      <c r="A1091" s="11"/>
      <c r="B1091" s="56" t="s">
        <v>8965</v>
      </c>
      <c r="C1091" s="56" t="s">
        <v>3385</v>
      </c>
      <c r="D1091" s="56" t="s">
        <v>3379</v>
      </c>
      <c r="E1091" s="57" t="s">
        <v>306</v>
      </c>
      <c r="F1091" s="57" t="s">
        <v>26</v>
      </c>
      <c r="G1091" s="58" t="s">
        <v>141</v>
      </c>
      <c r="H1091" s="59" t="s">
        <v>169</v>
      </c>
      <c r="I1091" s="60" t="s">
        <v>29</v>
      </c>
      <c r="J1091" s="60" t="s">
        <v>1</v>
      </c>
      <c r="K1091" s="11"/>
      <c r="L1091" s="61">
        <v>44021</v>
      </c>
      <c r="M1091" s="62">
        <v>40220.699599981301</v>
      </c>
      <c r="N1091" s="63">
        <v>40220.699599981301</v>
      </c>
      <c r="O1091" s="63"/>
      <c r="P1091" s="64" t="str">
        <f t="shared" si="16"/>
        <v/>
      </c>
      <c r="Q1091" s="61"/>
      <c r="R1091" s="65">
        <v>19709971.811999999</v>
      </c>
      <c r="S1091" s="65"/>
      <c r="T1091" s="11"/>
      <c r="U1091" s="66">
        <v>-4.58754652845528E-3</v>
      </c>
      <c r="V1091" s="67">
        <v>3.2034561010732401</v>
      </c>
      <c r="W1091" s="66">
        <v>1.41683383189957E-2</v>
      </c>
      <c r="X1091" s="67">
        <v>3.6952123805349402</v>
      </c>
      <c r="Y1091" s="66"/>
      <c r="Z1091" s="67"/>
      <c r="AA1091" s="66"/>
      <c r="AB1091" s="67"/>
      <c r="AC1091" s="66"/>
      <c r="AD1091" s="67"/>
      <c r="AE1091" s="66"/>
      <c r="AF1091" s="68"/>
      <c r="AG1091" s="66">
        <v>-2.6506960775805099E-3</v>
      </c>
      <c r="AH1091" s="67">
        <v>-2.1065753436232599</v>
      </c>
      <c r="AI1091" s="66"/>
      <c r="AJ1091" s="67"/>
      <c r="AK1091" s="66">
        <v>5.8264522249373797E-3</v>
      </c>
      <c r="AL1091" s="66">
        <v>1.48978128472663E-2</v>
      </c>
      <c r="AM1091" s="67">
        <v>11.634514003075299</v>
      </c>
      <c r="AN1091" s="11"/>
      <c r="AO1091" s="69">
        <v>9.7762496061477595E-3</v>
      </c>
      <c r="AP1091" s="69">
        <v>-1.8904979106082499E-2</v>
      </c>
      <c r="AQ1091" s="69">
        <v>4.5096609363099602E-2</v>
      </c>
      <c r="AR1091" s="69">
        <v>-4.3086665136797798E-2</v>
      </c>
      <c r="AS1091" s="70"/>
      <c r="AT1091" s="70"/>
      <c r="AU1091" s="70"/>
      <c r="AV1091" s="71"/>
      <c r="AW1091" s="11"/>
      <c r="AX1091" s="72"/>
      <c r="AY1091" s="73"/>
      <c r="AZ1091" s="73"/>
      <c r="BA1091" s="73"/>
      <c r="BB1091" s="64"/>
      <c r="BC1091" s="74">
        <v>-8.3384400895738509</v>
      </c>
      <c r="BD1091" s="61">
        <v>43882</v>
      </c>
      <c r="BE1091" s="61">
        <v>43913</v>
      </c>
      <c r="BF1091" s="70">
        <v>69</v>
      </c>
      <c r="BG1091" s="61">
        <v>43979</v>
      </c>
      <c r="BH1091" s="11"/>
    </row>
    <row r="1092" spans="1:60" x14ac:dyDescent="0.3">
      <c r="A1092" s="11"/>
      <c r="B1092" s="56" t="s">
        <v>3547</v>
      </c>
      <c r="C1092" s="56" t="s">
        <v>3387</v>
      </c>
      <c r="D1092" s="56" t="s">
        <v>3379</v>
      </c>
      <c r="E1092" s="57" t="s">
        <v>309</v>
      </c>
      <c r="F1092" s="57" t="s">
        <v>26</v>
      </c>
      <c r="G1092" s="58" t="s">
        <v>141</v>
      </c>
      <c r="H1092" s="59" t="s">
        <v>169</v>
      </c>
      <c r="I1092" s="60" t="s">
        <v>29</v>
      </c>
      <c r="J1092" s="60" t="s">
        <v>3388</v>
      </c>
      <c r="K1092" s="11"/>
      <c r="L1092" s="61">
        <v>44021</v>
      </c>
      <c r="M1092" s="62">
        <v>1361.7559999991199</v>
      </c>
      <c r="N1092" s="63">
        <v>1361.7559999991199</v>
      </c>
      <c r="O1092" s="63">
        <v>1368.5960000008299</v>
      </c>
      <c r="P1092" s="64">
        <f t="shared" si="16"/>
        <v>0.99500217741268726</v>
      </c>
      <c r="Q1092" s="61">
        <v>44019</v>
      </c>
      <c r="R1092" s="65">
        <v>3488969.7250000001</v>
      </c>
      <c r="S1092" s="65">
        <v>3332134.9528203099</v>
      </c>
      <c r="T1092" s="11"/>
      <c r="U1092" s="66">
        <v>-4.5438798852046602E-3</v>
      </c>
      <c r="V1092" s="67">
        <v>3.2078227653983</v>
      </c>
      <c r="W1092" s="66">
        <v>1.55030672267458E-2</v>
      </c>
      <c r="X1092" s="67">
        <v>3.8286852713099502</v>
      </c>
      <c r="Y1092" s="66">
        <v>1.3360825483687199E-2</v>
      </c>
      <c r="Z1092" s="67">
        <v>19.020020160591201</v>
      </c>
      <c r="AA1092" s="66">
        <v>3.7263789778080501E-2</v>
      </c>
      <c r="AB1092" s="67">
        <v>23.951567129115599</v>
      </c>
      <c r="AC1092" s="66">
        <v>8.8176727271347802E-2</v>
      </c>
      <c r="AD1092" s="67">
        <v>33.1036379873985</v>
      </c>
      <c r="AE1092" s="66">
        <v>0.10912133949750601</v>
      </c>
      <c r="AF1092" s="68">
        <v>27.859821561461999</v>
      </c>
      <c r="AG1092" s="66">
        <v>-2.2571931140191702E-3</v>
      </c>
      <c r="AH1092" s="67">
        <v>-2.0672250472671299</v>
      </c>
      <c r="AI1092" s="66">
        <v>2.34786124146922E-2</v>
      </c>
      <c r="AJ1092" s="67">
        <v>16.038603722438001</v>
      </c>
      <c r="AK1092" s="66">
        <v>0.36175599999842201</v>
      </c>
      <c r="AL1092" s="66">
        <v>4.6582732877141098E-2</v>
      </c>
      <c r="AM1092" s="67">
        <v>27.367564174346601</v>
      </c>
      <c r="AN1092" s="11"/>
      <c r="AO1092" s="69">
        <v>1.4041961741895599E-2</v>
      </c>
      <c r="AP1092" s="69">
        <v>-2.37224314514606E-2</v>
      </c>
      <c r="AQ1092" s="69">
        <v>4.6471706535157899E-2</v>
      </c>
      <c r="AR1092" s="69">
        <v>-4.1785357567277998E-2</v>
      </c>
      <c r="AS1092" s="70">
        <v>7</v>
      </c>
      <c r="AT1092" s="70">
        <v>5</v>
      </c>
      <c r="AU1092" s="70">
        <v>7</v>
      </c>
      <c r="AV1092" s="71">
        <v>5</v>
      </c>
      <c r="AW1092" s="11"/>
      <c r="AX1092" s="72">
        <v>5.8189393901338898E-2</v>
      </c>
      <c r="AY1092" s="73">
        <v>0.22220207772238601</v>
      </c>
      <c r="AZ1092" s="73">
        <v>0.72561862192014803</v>
      </c>
      <c r="BA1092" s="73">
        <v>0.28934281169631498</v>
      </c>
      <c r="BB1092" s="64">
        <v>5.9911656847089004E-3</v>
      </c>
      <c r="BC1092" s="74">
        <v>-9.3231030929309799</v>
      </c>
      <c r="BD1092" s="61">
        <v>43871</v>
      </c>
      <c r="BE1092" s="61">
        <v>43913</v>
      </c>
      <c r="BF1092" s="70">
        <v>94</v>
      </c>
      <c r="BG1092" s="61">
        <v>44001</v>
      </c>
      <c r="BH1092" s="11"/>
    </row>
    <row r="1093" spans="1:60" x14ac:dyDescent="0.3">
      <c r="A1093" s="11"/>
      <c r="B1093" s="56" t="s">
        <v>3550</v>
      </c>
      <c r="C1093" s="56" t="s">
        <v>3390</v>
      </c>
      <c r="D1093" s="56" t="s">
        <v>3391</v>
      </c>
      <c r="E1093" s="57" t="s">
        <v>34</v>
      </c>
      <c r="F1093" s="57" t="s">
        <v>110</v>
      </c>
      <c r="G1093" s="58" t="s">
        <v>111</v>
      </c>
      <c r="H1093" s="59" t="s">
        <v>169</v>
      </c>
      <c r="I1093" s="60" t="s">
        <v>29</v>
      </c>
      <c r="J1093" s="60" t="s">
        <v>3392</v>
      </c>
      <c r="K1093" s="11"/>
      <c r="L1093" s="61">
        <v>44021</v>
      </c>
      <c r="M1093" s="62">
        <v>1182.0372999999699</v>
      </c>
      <c r="N1093" s="63">
        <v>1182.0372999999699</v>
      </c>
      <c r="O1093" s="63">
        <v>1218.7695000004001</v>
      </c>
      <c r="P1093" s="64">
        <f t="shared" si="16"/>
        <v>0.96986124119415684</v>
      </c>
      <c r="Q1093" s="61">
        <v>43874</v>
      </c>
      <c r="R1093" s="65">
        <v>41322652.950000003</v>
      </c>
      <c r="S1093" s="65">
        <v>31632328.0575312</v>
      </c>
      <c r="T1093" s="11"/>
      <c r="U1093" s="66">
        <v>-2.83323089206533E-3</v>
      </c>
      <c r="V1093" s="67">
        <v>3.3788876647122401</v>
      </c>
      <c r="W1093" s="66">
        <v>1.19560287312197E-2</v>
      </c>
      <c r="X1093" s="67">
        <v>3.4739814217573399</v>
      </c>
      <c r="Y1093" s="66">
        <v>-1.27009261441344E-2</v>
      </c>
      <c r="Z1093" s="67">
        <v>16.41384499782</v>
      </c>
      <c r="AA1093" s="66">
        <v>2.25672254018718E-2</v>
      </c>
      <c r="AB1093" s="67">
        <v>22.481910691480198</v>
      </c>
      <c r="AC1093" s="66">
        <v>7.9499329032842098E-2</v>
      </c>
      <c r="AD1093" s="67">
        <v>32.235898163518897</v>
      </c>
      <c r="AE1093" s="66">
        <v>0.100185582980048</v>
      </c>
      <c r="AF1093" s="68">
        <v>26.9662459097162</v>
      </c>
      <c r="AG1093" s="66">
        <v>9.05697928828886E-4</v>
      </c>
      <c r="AH1093" s="67">
        <v>-1.7509359429823199</v>
      </c>
      <c r="AI1093" s="66">
        <v>-3.0927607249395801E-3</v>
      </c>
      <c r="AJ1093" s="67">
        <v>13.381466408463901</v>
      </c>
      <c r="AK1093" s="66">
        <v>0.18203729999921101</v>
      </c>
      <c r="AL1093" s="66">
        <v>3.2219483859080397E-2</v>
      </c>
      <c r="AM1093" s="67">
        <v>16.5618005796277</v>
      </c>
      <c r="AN1093" s="11"/>
      <c r="AO1093" s="69">
        <v>8.6081374574860092E-3</v>
      </c>
      <c r="AP1093" s="69">
        <v>-1.8926390539490998E-2</v>
      </c>
      <c r="AQ1093" s="69">
        <v>3.4432670317983097E-2</v>
      </c>
      <c r="AR1093" s="69">
        <v>-5.3698644062024001E-2</v>
      </c>
      <c r="AS1093" s="70">
        <v>8</v>
      </c>
      <c r="AT1093" s="70">
        <v>4</v>
      </c>
      <c r="AU1093" s="70">
        <v>7</v>
      </c>
      <c r="AV1093" s="71">
        <v>5</v>
      </c>
      <c r="AW1093" s="11"/>
      <c r="AX1093" s="72">
        <v>5.26258949714975E-2</v>
      </c>
      <c r="AY1093" s="73">
        <v>-2.8431208243375701E-2</v>
      </c>
      <c r="AZ1093" s="73">
        <v>0.62709108664967095</v>
      </c>
      <c r="BA1093" s="73">
        <v>-3.6391690759103298E-2</v>
      </c>
      <c r="BB1093" s="64">
        <v>5.4215110913992202E-3</v>
      </c>
      <c r="BC1093" s="74">
        <v>-9.4834831361222296</v>
      </c>
      <c r="BD1093" s="61">
        <v>43874</v>
      </c>
      <c r="BE1093" s="61">
        <v>43910</v>
      </c>
      <c r="BF1093" s="70"/>
      <c r="BG1093" s="61"/>
      <c r="BH1093" s="11"/>
    </row>
    <row r="1094" spans="1:60" x14ac:dyDescent="0.3">
      <c r="A1094" s="11"/>
      <c r="B1094" s="56" t="s">
        <v>3553</v>
      </c>
      <c r="C1094" s="56" t="s">
        <v>3394</v>
      </c>
      <c r="D1094" s="56" t="s">
        <v>3391</v>
      </c>
      <c r="E1094" s="57" t="s">
        <v>73</v>
      </c>
      <c r="F1094" s="57" t="s">
        <v>110</v>
      </c>
      <c r="G1094" s="58" t="s">
        <v>111</v>
      </c>
      <c r="H1094" s="59" t="s">
        <v>169</v>
      </c>
      <c r="I1094" s="60" t="s">
        <v>29</v>
      </c>
      <c r="J1094" s="60" t="s">
        <v>3395</v>
      </c>
      <c r="K1094" s="11"/>
      <c r="L1094" s="61">
        <v>44021</v>
      </c>
      <c r="M1094" s="62">
        <v>1222.5482999999099</v>
      </c>
      <c r="N1094" s="63">
        <v>1222.5482999999099</v>
      </c>
      <c r="O1094" s="63">
        <v>1257.50630000047</v>
      </c>
      <c r="P1094" s="64">
        <f t="shared" si="16"/>
        <v>0.97220053688753127</v>
      </c>
      <c r="Q1094" s="61">
        <v>43874</v>
      </c>
      <c r="R1094" s="65">
        <v>2827478.73</v>
      </c>
      <c r="S1094" s="65">
        <v>2021797.0331230499</v>
      </c>
      <c r="T1094" s="11"/>
      <c r="U1094" s="66">
        <v>-2.8169613769932801E-3</v>
      </c>
      <c r="V1094" s="67">
        <v>3.3805146162194402</v>
      </c>
      <c r="W1094" s="66">
        <v>1.24537239971687E-2</v>
      </c>
      <c r="X1094" s="67">
        <v>3.52375094835224</v>
      </c>
      <c r="Y1094" s="66">
        <v>-9.7521586540096905E-3</v>
      </c>
      <c r="Z1094" s="67">
        <v>16.708721746836101</v>
      </c>
      <c r="AA1094" s="66">
        <v>2.8727327344313401E-2</v>
      </c>
      <c r="AB1094" s="67">
        <v>23.097920885716999</v>
      </c>
      <c r="AC1094" s="66">
        <v>9.2538023289380406E-2</v>
      </c>
      <c r="AD1094" s="67">
        <v>33.5397675891872</v>
      </c>
      <c r="AE1094" s="66">
        <v>0.123778714514629</v>
      </c>
      <c r="AF1094" s="68">
        <v>29.3255590631743</v>
      </c>
      <c r="AG1094" s="66">
        <v>1.0533367167227001E-3</v>
      </c>
      <c r="AH1094" s="67">
        <v>-1.7361720641929399</v>
      </c>
      <c r="AI1094" s="66">
        <v>3.2147003366844701E-5</v>
      </c>
      <c r="AJ1094" s="67">
        <v>13.693957181298201</v>
      </c>
      <c r="AK1094" s="66">
        <v>0.22254830000019901</v>
      </c>
      <c r="AL1094" s="66">
        <v>3.8836156752949998E-2</v>
      </c>
      <c r="AM1094" s="67">
        <v>20.612900579726599</v>
      </c>
      <c r="AN1094" s="11"/>
      <c r="AO1094" s="69">
        <v>8.6247023136820592E-3</v>
      </c>
      <c r="AP1094" s="69">
        <v>-1.8910243747995999E-2</v>
      </c>
      <c r="AQ1094" s="69">
        <v>3.4941361653181999E-2</v>
      </c>
      <c r="AR1094" s="69">
        <v>-5.3217581315038801E-2</v>
      </c>
      <c r="AS1094" s="70">
        <v>8</v>
      </c>
      <c r="AT1094" s="70">
        <v>4</v>
      </c>
      <c r="AU1094" s="70">
        <v>7</v>
      </c>
      <c r="AV1094" s="71">
        <v>5</v>
      </c>
      <c r="AW1094" s="11"/>
      <c r="AX1094" s="72">
        <v>5.2640949312481103E-2</v>
      </c>
      <c r="AY1094" s="73">
        <v>7.9116906454146402E-2</v>
      </c>
      <c r="AZ1094" s="73">
        <v>0.64802630236590597</v>
      </c>
      <c r="BA1094" s="73">
        <v>0.101608861244586</v>
      </c>
      <c r="BB1094" s="64">
        <v>5.4231695827729699E-3</v>
      </c>
      <c r="BC1094" s="74">
        <v>-9.4300601117865899</v>
      </c>
      <c r="BD1094" s="61">
        <v>43874</v>
      </c>
      <c r="BE1094" s="61">
        <v>43910</v>
      </c>
      <c r="BF1094" s="70"/>
      <c r="BG1094" s="61"/>
      <c r="BH1094" s="11"/>
    </row>
    <row r="1095" spans="1:60" x14ac:dyDescent="0.3">
      <c r="A1095" s="11"/>
      <c r="B1095" s="56" t="s">
        <v>3555</v>
      </c>
      <c r="C1095" s="56" t="s">
        <v>3397</v>
      </c>
      <c r="D1095" s="56" t="s">
        <v>3391</v>
      </c>
      <c r="E1095" s="57" t="s">
        <v>2840</v>
      </c>
      <c r="F1095" s="57" t="s">
        <v>110</v>
      </c>
      <c r="G1095" s="58" t="s">
        <v>111</v>
      </c>
      <c r="H1095" s="59" t="s">
        <v>169</v>
      </c>
      <c r="I1095" s="60" t="s">
        <v>29</v>
      </c>
      <c r="J1095" s="60" t="s">
        <v>3398</v>
      </c>
      <c r="K1095" s="11"/>
      <c r="L1095" s="61">
        <v>44021</v>
      </c>
      <c r="M1095" s="62">
        <v>1180.0244999993599</v>
      </c>
      <c r="N1095" s="63">
        <v>1180.0244999993599</v>
      </c>
      <c r="O1095" s="63">
        <v>1211.33000000007</v>
      </c>
      <c r="P1095" s="64">
        <f t="shared" ref="P1095:P1158" si="17">IFERROR(N1095/O1095,"")</f>
        <v>0.97415609288904903</v>
      </c>
      <c r="Q1095" s="61">
        <v>43874</v>
      </c>
      <c r="R1095" s="65">
        <v>6068239.227</v>
      </c>
      <c r="S1095" s="65">
        <v>4234052.5245351596</v>
      </c>
      <c r="T1095" s="11"/>
      <c r="U1095" s="66">
        <v>-2.8033320559188702E-3</v>
      </c>
      <c r="V1095" s="67">
        <v>3.3818775483268801</v>
      </c>
      <c r="W1095" s="66">
        <v>1.28689191133162E-2</v>
      </c>
      <c r="X1095" s="67">
        <v>3.565270459967</v>
      </c>
      <c r="Y1095" s="66">
        <v>-7.2849470516302998E-3</v>
      </c>
      <c r="Z1095" s="67">
        <v>16.955442907055801</v>
      </c>
      <c r="AA1095" s="66">
        <v>3.3893841107783401E-2</v>
      </c>
      <c r="AB1095" s="67">
        <v>23.614572262071299</v>
      </c>
      <c r="AC1095" s="66">
        <v>0.10352949097985401</v>
      </c>
      <c r="AD1095" s="67">
        <v>34.638914358220099</v>
      </c>
      <c r="AE1095" s="66">
        <v>0.141070630805189</v>
      </c>
      <c r="AF1095" s="68">
        <v>31.054750692244902</v>
      </c>
      <c r="AG1095" s="66">
        <v>1.1764427381422101E-3</v>
      </c>
      <c r="AH1095" s="67">
        <v>-1.72386146205099</v>
      </c>
      <c r="AI1095" s="66">
        <v>2.6471885248611198E-3</v>
      </c>
      <c r="AJ1095" s="67">
        <v>13.9554613334476</v>
      </c>
      <c r="AK1095" s="66">
        <v>0.180024499999417</v>
      </c>
      <c r="AL1095" s="66">
        <v>4.3081004447231001E-2</v>
      </c>
      <c r="AM1095" s="67">
        <v>19.512788303749399</v>
      </c>
      <c r="AN1095" s="11"/>
      <c r="AO1095" s="69">
        <v>8.6386068342107995E-3</v>
      </c>
      <c r="AP1095" s="69">
        <v>-1.88968111006034E-2</v>
      </c>
      <c r="AQ1095" s="69">
        <v>3.5365905303478898E-2</v>
      </c>
      <c r="AR1095" s="69">
        <v>-5.2816451766411802E-2</v>
      </c>
      <c r="AS1095" s="70">
        <v>8</v>
      </c>
      <c r="AT1095" s="70">
        <v>4</v>
      </c>
      <c r="AU1095" s="70">
        <v>7</v>
      </c>
      <c r="AV1095" s="71">
        <v>5</v>
      </c>
      <c r="AW1095" s="11"/>
      <c r="AX1095" s="72">
        <v>5.2301020217128097E-2</v>
      </c>
      <c r="AY1095" s="73">
        <v>-3.4598586480797201E-2</v>
      </c>
      <c r="AZ1095" s="73">
        <v>1.07772262388971</v>
      </c>
      <c r="BA1095" s="73">
        <v>-4.4090699878211098E-2</v>
      </c>
      <c r="BB1095" s="64">
        <v>5.3876796543499998E-3</v>
      </c>
      <c r="BC1095" s="74">
        <v>-9.3854853756492993</v>
      </c>
      <c r="BD1095" s="61">
        <v>43874</v>
      </c>
      <c r="BE1095" s="61">
        <v>43910</v>
      </c>
      <c r="BF1095" s="70"/>
      <c r="BG1095" s="61"/>
      <c r="BH1095" s="11"/>
    </row>
    <row r="1096" spans="1:60" x14ac:dyDescent="0.3">
      <c r="A1096" s="11"/>
      <c r="B1096" s="56" t="s">
        <v>3559</v>
      </c>
      <c r="C1096" s="56" t="s">
        <v>3400</v>
      </c>
      <c r="D1096" s="56" t="s">
        <v>3391</v>
      </c>
      <c r="E1096" s="57" t="s">
        <v>52</v>
      </c>
      <c r="F1096" s="57" t="s">
        <v>110</v>
      </c>
      <c r="G1096" s="58" t="s">
        <v>111</v>
      </c>
      <c r="H1096" s="59" t="s">
        <v>169</v>
      </c>
      <c r="I1096" s="60" t="s">
        <v>29</v>
      </c>
      <c r="J1096" s="60" t="s">
        <v>1</v>
      </c>
      <c r="K1096" s="11"/>
      <c r="L1096" s="61">
        <v>44021</v>
      </c>
      <c r="M1096" s="62">
        <v>1103.05939999968</v>
      </c>
      <c r="N1096" s="63">
        <v>1103.05939999968</v>
      </c>
      <c r="O1096" s="63">
        <v>1134.1440999992201</v>
      </c>
      <c r="P1096" s="64">
        <f t="shared" si="17"/>
        <v>0.97259193077884765</v>
      </c>
      <c r="Q1096" s="61">
        <v>43874</v>
      </c>
      <c r="R1096" s="65">
        <v>36338174.204999998</v>
      </c>
      <c r="S1096" s="65">
        <v>26110738.736218799</v>
      </c>
      <c r="T1096" s="11"/>
      <c r="U1096" s="66">
        <v>-2.81420870760485E-3</v>
      </c>
      <c r="V1096" s="67">
        <v>3.3807898831582901</v>
      </c>
      <c r="W1096" s="66">
        <v>1.25368814824469E-2</v>
      </c>
      <c r="X1096" s="67">
        <v>3.53206669688007</v>
      </c>
      <c r="Y1096" s="66">
        <v>-9.2581323815466004E-3</v>
      </c>
      <c r="Z1096" s="67">
        <v>16.758124374056901</v>
      </c>
      <c r="AA1096" s="66">
        <v>2.9760146022454099E-2</v>
      </c>
      <c r="AB1096" s="67">
        <v>23.201202753552899</v>
      </c>
      <c r="AC1096" s="66">
        <v>9.4729385162354393E-2</v>
      </c>
      <c r="AD1096" s="67">
        <v>33.758903776470099</v>
      </c>
      <c r="AE1096" s="66"/>
      <c r="AF1096" s="68"/>
      <c r="AG1096" s="66">
        <v>1.07798404133064E-3</v>
      </c>
      <c r="AH1096" s="67">
        <v>-1.7337073317321501</v>
      </c>
      <c r="AI1096" s="66">
        <v>5.5576383056177303E-4</v>
      </c>
      <c r="AJ1096" s="67">
        <v>13.7463188640249</v>
      </c>
      <c r="AK1096" s="66">
        <v>0.10339383867176399</v>
      </c>
      <c r="AL1096" s="66">
        <v>4.4459015723987201E-2</v>
      </c>
      <c r="AM1096" s="67">
        <v>38.848252737545401</v>
      </c>
      <c r="AN1096" s="11"/>
      <c r="AO1096" s="69">
        <v>8.6275137273332803E-3</v>
      </c>
      <c r="AP1096" s="69">
        <v>-1.8907606007814999E-2</v>
      </c>
      <c r="AQ1096" s="69">
        <v>3.5026457804633503E-2</v>
      </c>
      <c r="AR1096" s="69">
        <v>-5.3137344025380999E-2</v>
      </c>
      <c r="AS1096" s="70">
        <v>8</v>
      </c>
      <c r="AT1096" s="70">
        <v>4</v>
      </c>
      <c r="AU1096" s="70">
        <v>7</v>
      </c>
      <c r="AV1096" s="71">
        <v>5</v>
      </c>
      <c r="AW1096" s="11"/>
      <c r="AX1096" s="72">
        <v>5.26436538292182E-2</v>
      </c>
      <c r="AY1096" s="73">
        <v>9.7141144950000993E-2</v>
      </c>
      <c r="AZ1096" s="73">
        <v>0.65153583611936505</v>
      </c>
      <c r="BA1096" s="73">
        <v>0.12482705602428699</v>
      </c>
      <c r="BB1096" s="64">
        <v>5.4234662656654099E-3</v>
      </c>
      <c r="BC1096" s="74">
        <v>-9.4211396945902397</v>
      </c>
      <c r="BD1096" s="61">
        <v>43874</v>
      </c>
      <c r="BE1096" s="61">
        <v>43910</v>
      </c>
      <c r="BF1096" s="70"/>
      <c r="BG1096" s="61"/>
      <c r="BH1096" s="11"/>
    </row>
    <row r="1097" spans="1:60" x14ac:dyDescent="0.3">
      <c r="A1097" s="11"/>
      <c r="B1097" s="56" t="s">
        <v>3561</v>
      </c>
      <c r="C1097" s="56" t="s">
        <v>3402</v>
      </c>
      <c r="D1097" s="56" t="s">
        <v>3391</v>
      </c>
      <c r="E1097" s="57" t="s">
        <v>128</v>
      </c>
      <c r="F1097" s="57" t="s">
        <v>110</v>
      </c>
      <c r="G1097" s="58" t="s">
        <v>111</v>
      </c>
      <c r="H1097" s="59" t="s">
        <v>169</v>
      </c>
      <c r="I1097" s="60" t="s">
        <v>29</v>
      </c>
      <c r="J1097" s="60" t="s">
        <v>3403</v>
      </c>
      <c r="K1097" s="11"/>
      <c r="L1097" s="61">
        <v>44021</v>
      </c>
      <c r="M1097" s="62">
        <v>1066.0615999996701</v>
      </c>
      <c r="N1097" s="63">
        <v>1066.0615999996701</v>
      </c>
      <c r="O1097" s="63">
        <v>1095.1640000007999</v>
      </c>
      <c r="P1097" s="64">
        <f t="shared" si="17"/>
        <v>0.97342644571853298</v>
      </c>
      <c r="Q1097" s="61">
        <v>43874</v>
      </c>
      <c r="R1097" s="65">
        <v>3288277.6940000001</v>
      </c>
      <c r="S1097" s="65">
        <v>3042318.3278007801</v>
      </c>
      <c r="T1097" s="11"/>
      <c r="U1097" s="66">
        <v>-2.8087178679925299E-3</v>
      </c>
      <c r="V1097" s="67">
        <v>3.38133896711952</v>
      </c>
      <c r="W1097" s="66">
        <v>1.27028922288446E-2</v>
      </c>
      <c r="X1097" s="67">
        <v>3.5486677715198298</v>
      </c>
      <c r="Y1097" s="66">
        <v>-8.1898687531065696E-3</v>
      </c>
      <c r="Z1097" s="67">
        <v>16.864950736926399</v>
      </c>
      <c r="AA1097" s="66">
        <v>3.2065366816823399E-2</v>
      </c>
      <c r="AB1097" s="67">
        <v>23.431724832975299</v>
      </c>
      <c r="AC1097" s="66"/>
      <c r="AD1097" s="67"/>
      <c r="AE1097" s="66"/>
      <c r="AF1097" s="68"/>
      <c r="AG1097" s="66">
        <v>1.1272830670350201E-3</v>
      </c>
      <c r="AH1097" s="67">
        <v>-1.72877742916171</v>
      </c>
      <c r="AI1097" s="66">
        <v>1.6904664025787499E-3</v>
      </c>
      <c r="AJ1097" s="67">
        <v>13.8597891212266</v>
      </c>
      <c r="AK1097" s="66">
        <v>6.6061600000466597E-2</v>
      </c>
      <c r="AL1097" s="66">
        <v>5.0219456195918603E-2</v>
      </c>
      <c r="AM1097" s="67">
        <v>29.891326617507701</v>
      </c>
      <c r="AN1097" s="11"/>
      <c r="AO1097" s="69">
        <v>8.6339101435442007E-3</v>
      </c>
      <c r="AP1097" s="69">
        <v>-1.8901394218119101E-2</v>
      </c>
      <c r="AQ1097" s="69">
        <v>3.5212242097259101E-2</v>
      </c>
      <c r="AR1097" s="69">
        <v>-5.2952711662364899E-2</v>
      </c>
      <c r="AS1097" s="70">
        <v>8</v>
      </c>
      <c r="AT1097" s="70">
        <v>4</v>
      </c>
      <c r="AU1097" s="70">
        <v>7</v>
      </c>
      <c r="AV1097" s="71">
        <v>5</v>
      </c>
      <c r="AW1097" s="11"/>
      <c r="AX1097" s="72">
        <v>5.2649412422033498E-2</v>
      </c>
      <c r="AY1097" s="73">
        <v>0.137413461535971</v>
      </c>
      <c r="AZ1097" s="73">
        <v>0.65937341246353798</v>
      </c>
      <c r="BA1097" s="73">
        <v>0.17679882722222801</v>
      </c>
      <c r="BB1097" s="64">
        <v>5.4241007055406999E-3</v>
      </c>
      <c r="BC1097" s="74">
        <v>-9.4006285817304196</v>
      </c>
      <c r="BD1097" s="61">
        <v>43874</v>
      </c>
      <c r="BE1097" s="61">
        <v>43910</v>
      </c>
      <c r="BF1097" s="70"/>
      <c r="BG1097" s="61"/>
      <c r="BH1097" s="11"/>
    </row>
    <row r="1098" spans="1:60" x14ac:dyDescent="0.3">
      <c r="A1098" s="11"/>
      <c r="B1098" s="56" t="s">
        <v>3564</v>
      </c>
      <c r="C1098" s="56" t="s">
        <v>3405</v>
      </c>
      <c r="D1098" s="56" t="s">
        <v>3391</v>
      </c>
      <c r="E1098" s="57" t="s">
        <v>2058</v>
      </c>
      <c r="F1098" s="57" t="s">
        <v>110</v>
      </c>
      <c r="G1098" s="58" t="s">
        <v>111</v>
      </c>
      <c r="H1098" s="59" t="s">
        <v>169</v>
      </c>
      <c r="I1098" s="60" t="s">
        <v>29</v>
      </c>
      <c r="J1098" s="60" t="s">
        <v>3406</v>
      </c>
      <c r="K1098" s="11"/>
      <c r="L1098" s="61">
        <v>44021</v>
      </c>
      <c r="M1098" s="62">
        <v>1097.7698999997201</v>
      </c>
      <c r="N1098" s="63">
        <v>1097.7698999997201</v>
      </c>
      <c r="O1098" s="63">
        <v>1130.5205000005701</v>
      </c>
      <c r="P1098" s="64">
        <f t="shared" si="17"/>
        <v>0.97103051205101232</v>
      </c>
      <c r="Q1098" s="61">
        <v>43874</v>
      </c>
      <c r="R1098" s="65">
        <v>82332.745999999999</v>
      </c>
      <c r="S1098" s="65">
        <v>81855.862881713896</v>
      </c>
      <c r="T1098" s="11"/>
      <c r="U1098" s="66">
        <v>-2.8251035546418301E-3</v>
      </c>
      <c r="V1098" s="67">
        <v>3.3797003984545899</v>
      </c>
      <c r="W1098" s="66">
        <v>1.22047877921432E-2</v>
      </c>
      <c r="X1098" s="67">
        <v>3.4988573278496902</v>
      </c>
      <c r="Y1098" s="66">
        <v>-1.12269084802392E-2</v>
      </c>
      <c r="Z1098" s="67">
        <v>16.561246764205901</v>
      </c>
      <c r="AA1098" s="66">
        <v>2.6582655027595999E-2</v>
      </c>
      <c r="AB1098" s="67">
        <v>22.8834536540671</v>
      </c>
      <c r="AC1098" s="66">
        <v>8.9171111905743602E-2</v>
      </c>
      <c r="AD1098" s="67">
        <v>33.203076450794498</v>
      </c>
      <c r="AE1098" s="66"/>
      <c r="AF1098" s="68"/>
      <c r="AG1098" s="66">
        <v>9.7948774782707893E-4</v>
      </c>
      <c r="AH1098" s="67">
        <v>-1.7435569610824999</v>
      </c>
      <c r="AI1098" s="66">
        <v>-1.5307613448385399E-3</v>
      </c>
      <c r="AJ1098" s="67">
        <v>13.537666346484899</v>
      </c>
      <c r="AK1098" s="66">
        <v>0.101455148636887</v>
      </c>
      <c r="AL1098" s="66">
        <v>4.3182955612792298E-2</v>
      </c>
      <c r="AM1098" s="67">
        <v>38.970791515021098</v>
      </c>
      <c r="AN1098" s="11"/>
      <c r="AO1098" s="69">
        <v>8.6220081720966794E-3</v>
      </c>
      <c r="AP1098" s="69">
        <v>-1.8912891689978999E-2</v>
      </c>
      <c r="AQ1098" s="69">
        <v>3.4687129325902802E-2</v>
      </c>
      <c r="AR1098" s="69">
        <v>-5.3458120316499803E-2</v>
      </c>
      <c r="AS1098" s="70">
        <v>8</v>
      </c>
      <c r="AT1098" s="70">
        <v>4</v>
      </c>
      <c r="AU1098" s="70">
        <v>7</v>
      </c>
      <c r="AV1098" s="71">
        <v>5</v>
      </c>
      <c r="AW1098" s="11"/>
      <c r="AX1098" s="72">
        <v>5.2637126579502397E-2</v>
      </c>
      <c r="AY1098" s="73">
        <v>4.1957752665098297E-2</v>
      </c>
      <c r="AZ1098" s="73">
        <v>0.64074537560827605</v>
      </c>
      <c r="BA1098" s="73">
        <v>5.3818464812877699E-2</v>
      </c>
      <c r="BB1098" s="64">
        <v>5.4227327855369397E-3</v>
      </c>
      <c r="BC1098" s="74">
        <v>-9.4567767679254793</v>
      </c>
      <c r="BD1098" s="61">
        <v>43874</v>
      </c>
      <c r="BE1098" s="61">
        <v>43910</v>
      </c>
      <c r="BF1098" s="70"/>
      <c r="BG1098" s="61"/>
      <c r="BH1098" s="11"/>
    </row>
    <row r="1099" spans="1:60" x14ac:dyDescent="0.3">
      <c r="A1099" s="11"/>
      <c r="B1099" s="56" t="s">
        <v>3567</v>
      </c>
      <c r="C1099" s="56" t="s">
        <v>3408</v>
      </c>
      <c r="D1099" s="56" t="s">
        <v>3391</v>
      </c>
      <c r="E1099" s="57" t="s">
        <v>135</v>
      </c>
      <c r="F1099" s="57" t="s">
        <v>110</v>
      </c>
      <c r="G1099" s="58" t="s">
        <v>111</v>
      </c>
      <c r="H1099" s="59" t="s">
        <v>169</v>
      </c>
      <c r="I1099" s="60" t="s">
        <v>29</v>
      </c>
      <c r="J1099" s="60" t="s">
        <v>3409</v>
      </c>
      <c r="K1099" s="11"/>
      <c r="L1099" s="61">
        <v>44021</v>
      </c>
      <c r="M1099" s="62">
        <v>1154.0418999996</v>
      </c>
      <c r="N1099" s="63">
        <v>1154.0418999996</v>
      </c>
      <c r="O1099" s="63">
        <v>1183.6120999995601</v>
      </c>
      <c r="P1099" s="64">
        <f t="shared" si="17"/>
        <v>0.97501698402713943</v>
      </c>
      <c r="Q1099" s="61">
        <v>43874</v>
      </c>
      <c r="R1099" s="65">
        <v>1622528.237</v>
      </c>
      <c r="S1099" s="65">
        <v>2203574.0628476599</v>
      </c>
      <c r="T1099" s="11"/>
      <c r="U1099" s="66">
        <v>-2.7972508978564301E-3</v>
      </c>
      <c r="V1099" s="67">
        <v>3.3824856641331298</v>
      </c>
      <c r="W1099" s="66">
        <v>1.30515630662558E-2</v>
      </c>
      <c r="X1099" s="67">
        <v>3.5835348552609498</v>
      </c>
      <c r="Y1099" s="66">
        <v>-6.1988036586626497E-3</v>
      </c>
      <c r="Z1099" s="67">
        <v>17.0640572463453</v>
      </c>
      <c r="AA1099" s="66">
        <v>3.7121676645256202E-2</v>
      </c>
      <c r="AB1099" s="67">
        <v>23.937355815811301</v>
      </c>
      <c r="AC1099" s="66">
        <v>0.111633739807148</v>
      </c>
      <c r="AD1099" s="67">
        <v>35.449339240964001</v>
      </c>
      <c r="AE1099" s="66">
        <v>0.154315472766029</v>
      </c>
      <c r="AF1099" s="68">
        <v>32.379234888299798</v>
      </c>
      <c r="AG1099" s="66">
        <v>1.2306708322285E-3</v>
      </c>
      <c r="AH1099" s="67">
        <v>-1.7184386526423601</v>
      </c>
      <c r="AI1099" s="66">
        <v>3.7984651135047902E-3</v>
      </c>
      <c r="AJ1099" s="67">
        <v>14.070588992312</v>
      </c>
      <c r="AK1099" s="66">
        <v>0.15404189999942899</v>
      </c>
      <c r="AL1099" s="66">
        <v>4.6701395842319499E-2</v>
      </c>
      <c r="AM1099" s="67">
        <v>30.466800667200001</v>
      </c>
      <c r="AN1099" s="11"/>
      <c r="AO1099" s="69">
        <v>8.6502068515983393E-3</v>
      </c>
      <c r="AP1099" s="69">
        <v>-1.8885537674577801E-2</v>
      </c>
      <c r="AQ1099" s="69">
        <v>3.5552520355849999E-2</v>
      </c>
      <c r="AR1099" s="69">
        <v>-5.2639951573874001E-2</v>
      </c>
      <c r="AS1099" s="70">
        <v>8</v>
      </c>
      <c r="AT1099" s="70">
        <v>4</v>
      </c>
      <c r="AU1099" s="70">
        <v>7</v>
      </c>
      <c r="AV1099" s="71">
        <v>5</v>
      </c>
      <c r="AW1099" s="11"/>
      <c r="AX1099" s="72">
        <v>5.2664249445733703E-2</v>
      </c>
      <c r="AY1099" s="73">
        <v>0.22580212885713999</v>
      </c>
      <c r="AZ1099" s="73">
        <v>0.67655013074636405</v>
      </c>
      <c r="BA1099" s="73">
        <v>0.29128665430562301</v>
      </c>
      <c r="BB1099" s="64">
        <v>5.4257110343041903E-3</v>
      </c>
      <c r="BC1099" s="74">
        <v>-9.3658809334010602</v>
      </c>
      <c r="BD1099" s="61">
        <v>43874</v>
      </c>
      <c r="BE1099" s="61">
        <v>43910</v>
      </c>
      <c r="BF1099" s="70"/>
      <c r="BG1099" s="61"/>
      <c r="BH1099" s="11"/>
    </row>
    <row r="1100" spans="1:60" x14ac:dyDescent="0.3">
      <c r="A1100" s="11"/>
      <c r="B1100" s="56" t="s">
        <v>3569</v>
      </c>
      <c r="C1100" s="56" t="s">
        <v>3411</v>
      </c>
      <c r="D1100" s="56" t="s">
        <v>3412</v>
      </c>
      <c r="E1100" s="57" t="s">
        <v>34</v>
      </c>
      <c r="F1100" s="57" t="s">
        <v>110</v>
      </c>
      <c r="G1100" s="58" t="s">
        <v>111</v>
      </c>
      <c r="H1100" s="59" t="s">
        <v>169</v>
      </c>
      <c r="I1100" s="60" t="s">
        <v>29</v>
      </c>
      <c r="J1100" s="60" t="s">
        <v>3413</v>
      </c>
      <c r="K1100" s="11"/>
      <c r="L1100" s="61">
        <v>44021</v>
      </c>
      <c r="M1100" s="62">
        <v>1170.1282999999801</v>
      </c>
      <c r="N1100" s="63">
        <v>1170.1282999999801</v>
      </c>
      <c r="O1100" s="63">
        <v>1206.46250000037</v>
      </c>
      <c r="P1100" s="64">
        <f t="shared" si="17"/>
        <v>0.96988368888350962</v>
      </c>
      <c r="Q1100" s="61">
        <v>43747</v>
      </c>
      <c r="R1100" s="65">
        <v>13311062.123</v>
      </c>
      <c r="S1100" s="65">
        <v>8601302.8271875009</v>
      </c>
      <c r="T1100" s="11"/>
      <c r="U1100" s="66">
        <v>-2.8652125538428698E-3</v>
      </c>
      <c r="V1100" s="67">
        <v>3.3756894985344799</v>
      </c>
      <c r="W1100" s="66">
        <v>1.4318175100925101E-2</v>
      </c>
      <c r="X1100" s="67">
        <v>3.7101960587278899</v>
      </c>
      <c r="Y1100" s="66">
        <v>-2.9434653388307201E-3</v>
      </c>
      <c r="Z1100" s="67">
        <v>17.389591078332199</v>
      </c>
      <c r="AA1100" s="66">
        <v>5.2969042226322901E-3</v>
      </c>
      <c r="AB1100" s="67">
        <v>20.754878573556201</v>
      </c>
      <c r="AC1100" s="66">
        <v>7.0333116087567801E-2</v>
      </c>
      <c r="AD1100" s="67">
        <v>31.319276869006</v>
      </c>
      <c r="AE1100" s="66">
        <v>8.3784389826178099E-2</v>
      </c>
      <c r="AF1100" s="68">
        <v>25.326126594329299</v>
      </c>
      <c r="AG1100" s="66">
        <v>2.5052171677089098E-3</v>
      </c>
      <c r="AH1100" s="67">
        <v>-1.5909840190943201</v>
      </c>
      <c r="AI1100" s="66">
        <v>1.9274285059509601E-3</v>
      </c>
      <c r="AJ1100" s="67">
        <v>13.8834853315639</v>
      </c>
      <c r="AK1100" s="66">
        <v>0.170128300000215</v>
      </c>
      <c r="AL1100" s="66">
        <v>3.02394535010535E-2</v>
      </c>
      <c r="AM1100" s="67">
        <v>15.3709005797282</v>
      </c>
      <c r="AN1100" s="11"/>
      <c r="AO1100" s="69">
        <v>1.40925847754261E-2</v>
      </c>
      <c r="AP1100" s="69">
        <v>-2.6810422898961399E-2</v>
      </c>
      <c r="AQ1100" s="69">
        <v>2.8754076429322602E-2</v>
      </c>
      <c r="AR1100" s="69">
        <v>-3.5379614726480199E-2</v>
      </c>
      <c r="AS1100" s="70">
        <v>8</v>
      </c>
      <c r="AT1100" s="70">
        <v>4</v>
      </c>
      <c r="AU1100" s="70">
        <v>7</v>
      </c>
      <c r="AV1100" s="71">
        <v>5</v>
      </c>
      <c r="AW1100" s="11"/>
      <c r="AX1100" s="72">
        <v>4.6342538885219303E-2</v>
      </c>
      <c r="AY1100" s="73">
        <v>-0.42434215328376002</v>
      </c>
      <c r="AZ1100" s="73">
        <v>0.55491163004626298</v>
      </c>
      <c r="BA1100" s="73">
        <v>-0.52157890063790502</v>
      </c>
      <c r="BB1100" s="64">
        <v>4.7651488359770197E-3</v>
      </c>
      <c r="BC1100" s="74">
        <v>-7.5280831356067202</v>
      </c>
      <c r="BD1100" s="61">
        <v>43747</v>
      </c>
      <c r="BE1100" s="61">
        <v>43914</v>
      </c>
      <c r="BF1100" s="70"/>
      <c r="BG1100" s="61"/>
      <c r="BH1100" s="11"/>
    </row>
    <row r="1101" spans="1:60" x14ac:dyDescent="0.3">
      <c r="A1101" s="11"/>
      <c r="B1101" s="56" t="s">
        <v>3573</v>
      </c>
      <c r="C1101" s="56" t="s">
        <v>3415</v>
      </c>
      <c r="D1101" s="56" t="s">
        <v>3412</v>
      </c>
      <c r="E1101" s="57" t="s">
        <v>73</v>
      </c>
      <c r="F1101" s="57" t="s">
        <v>110</v>
      </c>
      <c r="G1101" s="58" t="s">
        <v>111</v>
      </c>
      <c r="H1101" s="59" t="s">
        <v>169</v>
      </c>
      <c r="I1101" s="60" t="s">
        <v>29</v>
      </c>
      <c r="J1101" s="60" t="s">
        <v>3416</v>
      </c>
      <c r="K1101" s="11"/>
      <c r="L1101" s="61">
        <v>44021</v>
      </c>
      <c r="M1101" s="62">
        <v>1207.5205000005701</v>
      </c>
      <c r="N1101" s="63">
        <v>1207.5205000005701</v>
      </c>
      <c r="O1101" s="63">
        <v>1237.57699999958</v>
      </c>
      <c r="P1101" s="64">
        <f t="shared" si="17"/>
        <v>0.97571343035704439</v>
      </c>
      <c r="Q1101" s="61">
        <v>43747</v>
      </c>
      <c r="R1101" s="65">
        <v>776218.85400000005</v>
      </c>
      <c r="S1101" s="65">
        <v>439680.43868701201</v>
      </c>
      <c r="T1101" s="11"/>
      <c r="U1101" s="66">
        <v>-2.8434375990400401E-3</v>
      </c>
      <c r="V1101" s="67">
        <v>3.3778669940147701</v>
      </c>
      <c r="W1101" s="66">
        <v>1.4983507953729699E-2</v>
      </c>
      <c r="X1101" s="67">
        <v>3.77672934400834</v>
      </c>
      <c r="Y1101" s="66">
        <v>1.02994491862773E-3</v>
      </c>
      <c r="Z1101" s="67">
        <v>17.7869321040926</v>
      </c>
      <c r="AA1101" s="66">
        <v>1.33807629445073E-2</v>
      </c>
      <c r="AB1101" s="67">
        <v>21.563264445750999</v>
      </c>
      <c r="AC1101" s="66">
        <v>8.7606254850543297E-2</v>
      </c>
      <c r="AD1101" s="67">
        <v>33.046590745274401</v>
      </c>
      <c r="AE1101" s="66">
        <v>0.109911038580321</v>
      </c>
      <c r="AF1101" s="68">
        <v>27.938791469758101</v>
      </c>
      <c r="AG1101" s="66">
        <v>2.7024760311178402E-3</v>
      </c>
      <c r="AH1101" s="67">
        <v>-1.5712581327534301</v>
      </c>
      <c r="AI1101" s="66">
        <v>6.1181778437457996E-3</v>
      </c>
      <c r="AJ1101" s="67">
        <v>14.302560265336099</v>
      </c>
      <c r="AK1101" s="66">
        <v>0.207520500000101</v>
      </c>
      <c r="AL1101" s="66">
        <v>3.6402687730514999E-2</v>
      </c>
      <c r="AM1101" s="67">
        <v>19.1101205797167</v>
      </c>
      <c r="AN1101" s="11"/>
      <c r="AO1101" s="69">
        <v>1.4114862608039401E-2</v>
      </c>
      <c r="AP1101" s="69">
        <v>-2.6789134467435399E-2</v>
      </c>
      <c r="AQ1101" s="69">
        <v>2.9428700452626799E-2</v>
      </c>
      <c r="AR1101" s="69">
        <v>-3.4725791548225998E-2</v>
      </c>
      <c r="AS1101" s="70">
        <v>8</v>
      </c>
      <c r="AT1101" s="70">
        <v>4</v>
      </c>
      <c r="AU1101" s="70">
        <v>7</v>
      </c>
      <c r="AV1101" s="71">
        <v>5</v>
      </c>
      <c r="AW1101" s="11"/>
      <c r="AX1101" s="72">
        <v>4.6355426555091998E-2</v>
      </c>
      <c r="AY1101" s="73">
        <v>-0.26399346303969701</v>
      </c>
      <c r="AZ1101" s="73">
        <v>0.581939333623268</v>
      </c>
      <c r="BA1101" s="73">
        <v>-0.32578190238382398</v>
      </c>
      <c r="BB1101" s="64">
        <v>4.7665873566620602E-3</v>
      </c>
      <c r="BC1101" s="74">
        <v>-7.18950012811547</v>
      </c>
      <c r="BD1101" s="61">
        <v>43747</v>
      </c>
      <c r="BE1101" s="61">
        <v>43914</v>
      </c>
      <c r="BF1101" s="70"/>
      <c r="BG1101" s="61"/>
      <c r="BH1101" s="11"/>
    </row>
    <row r="1102" spans="1:60" x14ac:dyDescent="0.3">
      <c r="A1102" s="11"/>
      <c r="B1102" s="56" t="s">
        <v>3575</v>
      </c>
      <c r="C1102" s="56" t="s">
        <v>3418</v>
      </c>
      <c r="D1102" s="56" t="s">
        <v>3412</v>
      </c>
      <c r="E1102" s="57" t="s">
        <v>2840</v>
      </c>
      <c r="F1102" s="57" t="s">
        <v>110</v>
      </c>
      <c r="G1102" s="58" t="s">
        <v>111</v>
      </c>
      <c r="H1102" s="59" t="s">
        <v>169</v>
      </c>
      <c r="I1102" s="60" t="s">
        <v>29</v>
      </c>
      <c r="J1102" s="60" t="s">
        <v>3419</v>
      </c>
      <c r="K1102" s="11"/>
      <c r="L1102" s="61">
        <v>44021</v>
      </c>
      <c r="M1102" s="62">
        <v>1091.8094999995101</v>
      </c>
      <c r="N1102" s="63">
        <v>1091.8094999995101</v>
      </c>
      <c r="O1102" s="63">
        <v>1118.1448999997201</v>
      </c>
      <c r="P1102" s="64">
        <f t="shared" si="17"/>
        <v>0.97644723863587213</v>
      </c>
      <c r="Q1102" s="61">
        <v>43747</v>
      </c>
      <c r="R1102" s="65">
        <v>976248.69200000004</v>
      </c>
      <c r="S1102" s="65">
        <v>554046.73619140603</v>
      </c>
      <c r="T1102" s="11"/>
      <c r="U1102" s="66">
        <v>-2.84066467793309E-3</v>
      </c>
      <c r="V1102" s="67">
        <v>3.37814428612546</v>
      </c>
      <c r="W1102" s="66">
        <v>1.5066795984239399E-2</v>
      </c>
      <c r="X1102" s="67">
        <v>3.7850581470593201</v>
      </c>
      <c r="Y1102" s="66">
        <v>1.52961724052147E-3</v>
      </c>
      <c r="Z1102" s="67">
        <v>17.836899336281899</v>
      </c>
      <c r="AA1102" s="66">
        <v>1.4398988694665601E-2</v>
      </c>
      <c r="AB1102" s="67">
        <v>21.665087020752299</v>
      </c>
      <c r="AC1102" s="66">
        <v>8.9788704804959693E-2</v>
      </c>
      <c r="AD1102" s="67">
        <v>33.264835740730597</v>
      </c>
      <c r="AE1102" s="66"/>
      <c r="AF1102" s="68"/>
      <c r="AG1102" s="66">
        <v>2.7272142833680798E-3</v>
      </c>
      <c r="AH1102" s="67">
        <v>-1.5687843075284</v>
      </c>
      <c r="AI1102" s="66">
        <v>6.6451091461203803E-3</v>
      </c>
      <c r="AJ1102" s="67">
        <v>14.355253395580799</v>
      </c>
      <c r="AK1102" s="66">
        <v>9.1809499999799302E-2</v>
      </c>
      <c r="AL1102" s="66">
        <v>4.2648100841688602E-2</v>
      </c>
      <c r="AM1102" s="67">
        <v>32.489872240694197</v>
      </c>
      <c r="AN1102" s="11"/>
      <c r="AO1102" s="69">
        <v>1.41176007437025E-2</v>
      </c>
      <c r="AP1102" s="69">
        <v>-2.6786390173583599E-2</v>
      </c>
      <c r="AQ1102" s="69">
        <v>2.9513468682125701E-2</v>
      </c>
      <c r="AR1102" s="69">
        <v>-3.46438961332751E-2</v>
      </c>
      <c r="AS1102" s="70">
        <v>8</v>
      </c>
      <c r="AT1102" s="70">
        <v>4</v>
      </c>
      <c r="AU1102" s="70">
        <v>7</v>
      </c>
      <c r="AV1102" s="71">
        <v>5</v>
      </c>
      <c r="AW1102" s="11"/>
      <c r="AX1102" s="72">
        <v>4.6475635251554202E-2</v>
      </c>
      <c r="AY1102" s="73">
        <v>-0.31312652996666701</v>
      </c>
      <c r="AZ1102" s="73">
        <v>1.0137535572193901</v>
      </c>
      <c r="BA1102" s="73">
        <v>-0.38611100095522499</v>
      </c>
      <c r="BB1102" s="64">
        <v>4.7789249576680997E-3</v>
      </c>
      <c r="BC1102" s="74">
        <v>-7.1469896253547596</v>
      </c>
      <c r="BD1102" s="61">
        <v>43747</v>
      </c>
      <c r="BE1102" s="61">
        <v>43914</v>
      </c>
      <c r="BF1102" s="70"/>
      <c r="BG1102" s="61"/>
      <c r="BH1102" s="11"/>
    </row>
    <row r="1103" spans="1:60" x14ac:dyDescent="0.3">
      <c r="A1103" s="11"/>
      <c r="B1103" s="56" t="s">
        <v>3578</v>
      </c>
      <c r="C1103" s="56" t="s">
        <v>3421</v>
      </c>
      <c r="D1103" s="56" t="s">
        <v>3412</v>
      </c>
      <c r="E1103" s="57" t="s">
        <v>52</v>
      </c>
      <c r="F1103" s="57" t="s">
        <v>110</v>
      </c>
      <c r="G1103" s="58" t="s">
        <v>111</v>
      </c>
      <c r="H1103" s="59" t="s">
        <v>169</v>
      </c>
      <c r="I1103" s="60" t="s">
        <v>29</v>
      </c>
      <c r="J1103" s="60" t="s">
        <v>1</v>
      </c>
      <c r="K1103" s="11"/>
      <c r="L1103" s="61">
        <v>44021</v>
      </c>
      <c r="M1103" s="62">
        <v>1094.0935999993201</v>
      </c>
      <c r="N1103" s="63">
        <v>1094.0935999993201</v>
      </c>
      <c r="O1103" s="63">
        <v>1122.16559999995</v>
      </c>
      <c r="P1103" s="64">
        <f t="shared" si="17"/>
        <v>0.9749840843449209</v>
      </c>
      <c r="Q1103" s="61">
        <v>43747</v>
      </c>
      <c r="R1103" s="65">
        <v>10637888.322000001</v>
      </c>
      <c r="S1103" s="65">
        <v>6177270.9591406202</v>
      </c>
      <c r="T1103" s="11"/>
      <c r="U1103" s="66">
        <v>-2.8461113051889701E-3</v>
      </c>
      <c r="V1103" s="67">
        <v>3.37759962339987</v>
      </c>
      <c r="W1103" s="66">
        <v>1.49004132981645E-2</v>
      </c>
      <c r="X1103" s="67">
        <v>3.7684198784518199</v>
      </c>
      <c r="Y1103" s="66">
        <v>5.3332826064433903E-4</v>
      </c>
      <c r="Z1103" s="67">
        <v>17.737270438286899</v>
      </c>
      <c r="AA1103" s="66">
        <v>1.23682495541289E-2</v>
      </c>
      <c r="AB1103" s="67">
        <v>21.4620131067059</v>
      </c>
      <c r="AC1103" s="66">
        <v>8.5433792119147298E-2</v>
      </c>
      <c r="AD1103" s="67">
        <v>32.829344472149401</v>
      </c>
      <c r="AE1103" s="66"/>
      <c r="AF1103" s="68"/>
      <c r="AG1103" s="66">
        <v>2.67785561845812E-3</v>
      </c>
      <c r="AH1103" s="67">
        <v>-1.5737201740194</v>
      </c>
      <c r="AI1103" s="66">
        <v>5.5943579027370998E-3</v>
      </c>
      <c r="AJ1103" s="67">
        <v>14.2501782712352</v>
      </c>
      <c r="AK1103" s="66">
        <v>9.4093599998886904E-2</v>
      </c>
      <c r="AL1103" s="66">
        <v>3.94975432864157E-2</v>
      </c>
      <c r="AM1103" s="67">
        <v>37.802607561869102</v>
      </c>
      <c r="AN1103" s="11"/>
      <c r="AO1103" s="69">
        <v>1.4112062930507799E-2</v>
      </c>
      <c r="AP1103" s="69">
        <v>-2.6791735468577799E-2</v>
      </c>
      <c r="AQ1103" s="69">
        <v>2.9344495280383898E-2</v>
      </c>
      <c r="AR1103" s="69">
        <v>-3.4807450410880798E-2</v>
      </c>
      <c r="AS1103" s="70">
        <v>8</v>
      </c>
      <c r="AT1103" s="70">
        <v>4</v>
      </c>
      <c r="AU1103" s="70">
        <v>7</v>
      </c>
      <c r="AV1103" s="71">
        <v>5</v>
      </c>
      <c r="AW1103" s="11"/>
      <c r="AX1103" s="72">
        <v>4.6353707200542001E-2</v>
      </c>
      <c r="AY1103" s="73">
        <v>-0.28406663907026097</v>
      </c>
      <c r="AZ1103" s="73">
        <v>0.57855520441899</v>
      </c>
      <c r="BA1103" s="73">
        <v>-0.35037932313161901</v>
      </c>
      <c r="BB1103" s="64">
        <v>4.76639644296029E-3</v>
      </c>
      <c r="BC1103" s="74">
        <v>-7.2318470643149304</v>
      </c>
      <c r="BD1103" s="61">
        <v>43747</v>
      </c>
      <c r="BE1103" s="61">
        <v>43914</v>
      </c>
      <c r="BF1103" s="70"/>
      <c r="BG1103" s="61"/>
      <c r="BH1103" s="11"/>
    </row>
    <row r="1104" spans="1:60" x14ac:dyDescent="0.3">
      <c r="A1104" s="11"/>
      <c r="B1104" s="56" t="s">
        <v>3581</v>
      </c>
      <c r="C1104" s="56" t="s">
        <v>3423</v>
      </c>
      <c r="D1104" s="56" t="s">
        <v>3412</v>
      </c>
      <c r="E1104" s="57" t="s">
        <v>128</v>
      </c>
      <c r="F1104" s="57" t="s">
        <v>110</v>
      </c>
      <c r="G1104" s="58" t="s">
        <v>111</v>
      </c>
      <c r="H1104" s="59" t="s">
        <v>169</v>
      </c>
      <c r="I1104" s="60" t="s">
        <v>29</v>
      </c>
      <c r="J1104" s="60" t="s">
        <v>3424</v>
      </c>
      <c r="K1104" s="11"/>
      <c r="L1104" s="61">
        <v>44021</v>
      </c>
      <c r="M1104" s="62">
        <v>1045.28199999966</v>
      </c>
      <c r="N1104" s="63">
        <v>1045.28199999966</v>
      </c>
      <c r="O1104" s="63">
        <v>1070.3270999994099</v>
      </c>
      <c r="P1104" s="64">
        <f t="shared" si="17"/>
        <v>0.97660051772980083</v>
      </c>
      <c r="Q1104" s="61">
        <v>43747</v>
      </c>
      <c r="R1104" s="65">
        <v>5002047.9929999998</v>
      </c>
      <c r="S1104" s="65">
        <v>1949391.28958008</v>
      </c>
      <c r="T1104" s="11"/>
      <c r="U1104" s="66">
        <v>-2.8406128758433598E-3</v>
      </c>
      <c r="V1104" s="67">
        <v>3.3781494663344298</v>
      </c>
      <c r="W1104" s="66">
        <v>1.50668107635283E-2</v>
      </c>
      <c r="X1104" s="67">
        <v>3.78505962498821</v>
      </c>
      <c r="Y1104" s="66">
        <v>1.6123044897540201E-3</v>
      </c>
      <c r="Z1104" s="67">
        <v>17.8451680612052</v>
      </c>
      <c r="AA1104" s="66">
        <v>1.46347543195589E-2</v>
      </c>
      <c r="AB1104" s="67">
        <v>21.6886635832489</v>
      </c>
      <c r="AC1104" s="66"/>
      <c r="AD1104" s="67"/>
      <c r="AE1104" s="66"/>
      <c r="AF1104" s="68"/>
      <c r="AG1104" s="66">
        <v>2.7272579027339799E-3</v>
      </c>
      <c r="AH1104" s="67">
        <v>-1.5687799455918101</v>
      </c>
      <c r="AI1104" s="66">
        <v>6.7348281445447399E-3</v>
      </c>
      <c r="AJ1104" s="67">
        <v>14.364225295416</v>
      </c>
      <c r="AK1104" s="66">
        <v>4.5281999999133397E-2</v>
      </c>
      <c r="AL1104" s="66">
        <v>3.5718226903554799E-2</v>
      </c>
      <c r="AM1104" s="67">
        <v>27.5343103684427</v>
      </c>
      <c r="AN1104" s="11"/>
      <c r="AO1104" s="69">
        <v>1.41185018019314E-2</v>
      </c>
      <c r="AP1104" s="69">
        <v>-2.6785669402670499E-2</v>
      </c>
      <c r="AQ1104" s="69">
        <v>2.9529367120630898E-2</v>
      </c>
      <c r="AR1104" s="69">
        <v>-3.4619304996340403E-2</v>
      </c>
      <c r="AS1104" s="70">
        <v>8</v>
      </c>
      <c r="AT1104" s="70">
        <v>4</v>
      </c>
      <c r="AU1104" s="70">
        <v>7</v>
      </c>
      <c r="AV1104" s="71">
        <v>5</v>
      </c>
      <c r="AW1104" s="11"/>
      <c r="AX1104" s="72">
        <v>4.6357339921887598E-2</v>
      </c>
      <c r="AY1104" s="73">
        <v>-0.239068718052067</v>
      </c>
      <c r="AZ1104" s="73">
        <v>0.58613736937695604</v>
      </c>
      <c r="BA1104" s="73">
        <v>-0.29520551278892498</v>
      </c>
      <c r="BB1104" s="64">
        <v>4.7668023692040203E-3</v>
      </c>
      <c r="BC1104" s="74">
        <v>-7.1343517322675298</v>
      </c>
      <c r="BD1104" s="61">
        <v>43747</v>
      </c>
      <c r="BE1104" s="61">
        <v>43914</v>
      </c>
      <c r="BF1104" s="70"/>
      <c r="BG1104" s="61"/>
      <c r="BH1104" s="11"/>
    </row>
    <row r="1105" spans="1:60" x14ac:dyDescent="0.3">
      <c r="A1105" s="11"/>
      <c r="B1105" s="56" t="s">
        <v>3583</v>
      </c>
      <c r="C1105" s="56" t="s">
        <v>3426</v>
      </c>
      <c r="D1105" s="56" t="s">
        <v>3412</v>
      </c>
      <c r="E1105" s="57" t="s">
        <v>2058</v>
      </c>
      <c r="F1105" s="57" t="s">
        <v>110</v>
      </c>
      <c r="G1105" s="58" t="s">
        <v>111</v>
      </c>
      <c r="H1105" s="59" t="s">
        <v>169</v>
      </c>
      <c r="I1105" s="60" t="s">
        <v>29</v>
      </c>
      <c r="J1105" s="60" t="s">
        <v>3427</v>
      </c>
      <c r="K1105" s="11"/>
      <c r="L1105" s="61">
        <v>44021</v>
      </c>
      <c r="M1105" s="62">
        <v>1090.4483000002799</v>
      </c>
      <c r="N1105" s="63">
        <v>1090.4483000002799</v>
      </c>
      <c r="O1105" s="63">
        <v>1120.4825999997599</v>
      </c>
      <c r="P1105" s="64">
        <f t="shared" si="17"/>
        <v>0.97319521070698778</v>
      </c>
      <c r="Q1105" s="61">
        <v>43747</v>
      </c>
      <c r="R1105" s="65">
        <v>81783.619000000006</v>
      </c>
      <c r="S1105" s="65">
        <v>81595.047095458998</v>
      </c>
      <c r="T1105" s="11"/>
      <c r="U1105" s="66">
        <v>-2.85423076729785E-3</v>
      </c>
      <c r="V1105" s="67">
        <v>3.37678767718899</v>
      </c>
      <c r="W1105" s="66">
        <v>1.46510272425076E-2</v>
      </c>
      <c r="X1105" s="67">
        <v>3.7434812728861302</v>
      </c>
      <c r="Y1105" s="66">
        <v>-9.57861600909382E-4</v>
      </c>
      <c r="Z1105" s="67">
        <v>17.588151452131601</v>
      </c>
      <c r="AA1105" s="66">
        <v>1.0256184579702701E-2</v>
      </c>
      <c r="AB1105" s="67">
        <v>21.250806609255999</v>
      </c>
      <c r="AC1105" s="66">
        <v>8.2086691509175594E-2</v>
      </c>
      <c r="AD1105" s="67">
        <v>32.494634411181302</v>
      </c>
      <c r="AE1105" s="66"/>
      <c r="AF1105" s="68"/>
      <c r="AG1105" s="66">
        <v>2.6039516524178899E-3</v>
      </c>
      <c r="AH1105" s="67">
        <v>-1.5811105706234201</v>
      </c>
      <c r="AI1105" s="66">
        <v>4.0215247372543698E-3</v>
      </c>
      <c r="AJ1105" s="67">
        <v>14.0928949546942</v>
      </c>
      <c r="AK1105" s="66">
        <v>9.3662683995789794E-2</v>
      </c>
      <c r="AL1105" s="66">
        <v>3.9947666933585403E-2</v>
      </c>
      <c r="AM1105" s="67">
        <v>38.191545050940498</v>
      </c>
      <c r="AN1105" s="11"/>
      <c r="AO1105" s="69">
        <v>1.4109215358985201E-2</v>
      </c>
      <c r="AP1105" s="69">
        <v>-2.6794457797223E-2</v>
      </c>
      <c r="AQ1105" s="69">
        <v>2.9091490563587299E-2</v>
      </c>
      <c r="AR1105" s="69">
        <v>-3.5052644759161901E-2</v>
      </c>
      <c r="AS1105" s="70">
        <v>8</v>
      </c>
      <c r="AT1105" s="70">
        <v>4</v>
      </c>
      <c r="AU1105" s="70">
        <v>7</v>
      </c>
      <c r="AV1105" s="71">
        <v>5</v>
      </c>
      <c r="AW1105" s="11"/>
      <c r="AX1105" s="72">
        <v>4.6350288908433901E-2</v>
      </c>
      <c r="AY1105" s="73">
        <v>-0.32566193973571</v>
      </c>
      <c r="AZ1105" s="73">
        <v>0.57149983975250496</v>
      </c>
      <c r="BA1105" s="73">
        <v>-0.40127853636295202</v>
      </c>
      <c r="BB1105" s="64">
        <v>4.7660221468413498E-3</v>
      </c>
      <c r="BC1105" s="74">
        <v>-7.3208276505029097</v>
      </c>
      <c r="BD1105" s="61">
        <v>43747</v>
      </c>
      <c r="BE1105" s="61">
        <v>43914</v>
      </c>
      <c r="BF1105" s="70"/>
      <c r="BG1105" s="61"/>
      <c r="BH1105" s="11"/>
    </row>
    <row r="1106" spans="1:60" x14ac:dyDescent="0.3">
      <c r="A1106" s="11"/>
      <c r="B1106" s="56" t="s">
        <v>3585</v>
      </c>
      <c r="C1106" s="56" t="s">
        <v>3429</v>
      </c>
      <c r="D1106" s="56" t="s">
        <v>3412</v>
      </c>
      <c r="E1106" s="57" t="s">
        <v>135</v>
      </c>
      <c r="F1106" s="57" t="s">
        <v>110</v>
      </c>
      <c r="G1106" s="58" t="s">
        <v>111</v>
      </c>
      <c r="H1106" s="59" t="s">
        <v>169</v>
      </c>
      <c r="I1106" s="60" t="s">
        <v>29</v>
      </c>
      <c r="J1106" s="60" t="s">
        <v>3430</v>
      </c>
      <c r="K1106" s="11"/>
      <c r="L1106" s="61">
        <v>44021</v>
      </c>
      <c r="M1106" s="62">
        <v>1124.4812000002701</v>
      </c>
      <c r="N1106" s="63">
        <v>1124.4812000002701</v>
      </c>
      <c r="O1106" s="63">
        <v>1149.23650000058</v>
      </c>
      <c r="P1106" s="64">
        <f t="shared" si="17"/>
        <v>0.97845935105585535</v>
      </c>
      <c r="Q1106" s="61">
        <v>43747</v>
      </c>
      <c r="R1106" s="65">
        <v>179885.17199999999</v>
      </c>
      <c r="S1106" s="65">
        <v>378499.028484863</v>
      </c>
      <c r="T1106" s="11"/>
      <c r="U1106" s="66">
        <v>-2.8346749395495902E-3</v>
      </c>
      <c r="V1106" s="67">
        <v>3.3787432599638101</v>
      </c>
      <c r="W1106" s="66">
        <v>1.5249858566676299E-2</v>
      </c>
      <c r="X1106" s="67">
        <v>3.8033644053029998</v>
      </c>
      <c r="Y1106" s="66">
        <v>2.6254156473441998E-3</v>
      </c>
      <c r="Z1106" s="67">
        <v>17.946479176956899</v>
      </c>
      <c r="AA1106" s="66">
        <v>1.7565768243002801E-2</v>
      </c>
      <c r="AB1106" s="67">
        <v>21.981764975586</v>
      </c>
      <c r="AC1106" s="66">
        <v>9.7791688469442306E-2</v>
      </c>
      <c r="AD1106" s="67">
        <v>34.065134107193401</v>
      </c>
      <c r="AE1106" s="66">
        <v>0.12644041781823001</v>
      </c>
      <c r="AF1106" s="68">
        <v>29.591729393548999</v>
      </c>
      <c r="AG1106" s="66">
        <v>2.78143850482593E-3</v>
      </c>
      <c r="AH1106" s="67">
        <v>-1.5633618853826201</v>
      </c>
      <c r="AI1106" s="66">
        <v>7.8010211709624898E-3</v>
      </c>
      <c r="AJ1106" s="67">
        <v>14.470844598065</v>
      </c>
      <c r="AK1106" s="66">
        <v>0.124481200000446</v>
      </c>
      <c r="AL1106" s="66">
        <v>3.8084147350673399E-2</v>
      </c>
      <c r="AM1106" s="67">
        <v>27.510730667301701</v>
      </c>
      <c r="AN1106" s="11"/>
      <c r="AO1106" s="69">
        <v>1.41292978023557E-2</v>
      </c>
      <c r="AP1106" s="69">
        <v>-2.6775286088195599E-2</v>
      </c>
      <c r="AQ1106" s="69">
        <v>2.96989380676678E-2</v>
      </c>
      <c r="AR1106" s="69">
        <v>-3.4463979929569198E-2</v>
      </c>
      <c r="AS1106" s="70">
        <v>8</v>
      </c>
      <c r="AT1106" s="70">
        <v>4</v>
      </c>
      <c r="AU1106" s="70">
        <v>7</v>
      </c>
      <c r="AV1106" s="71">
        <v>5</v>
      </c>
      <c r="AW1106" s="11"/>
      <c r="AX1106" s="72">
        <v>4.6362744297366601E-2</v>
      </c>
      <c r="AY1106" s="73">
        <v>-0.18072029814311499</v>
      </c>
      <c r="AZ1106" s="73">
        <v>0.59593449836756895</v>
      </c>
      <c r="BA1106" s="73">
        <v>-0.223481221158181</v>
      </c>
      <c r="BB1106" s="64">
        <v>4.7674059059772799E-3</v>
      </c>
      <c r="BC1106" s="74">
        <v>-7.0154315495528898</v>
      </c>
      <c r="BD1106" s="61">
        <v>43747</v>
      </c>
      <c r="BE1106" s="61">
        <v>43914</v>
      </c>
      <c r="BF1106" s="70"/>
      <c r="BG1106" s="61"/>
      <c r="BH1106" s="11"/>
    </row>
    <row r="1107" spans="1:60" x14ac:dyDescent="0.3">
      <c r="A1107" s="11"/>
      <c r="B1107" s="56" t="s">
        <v>3589</v>
      </c>
      <c r="C1107" s="56" t="s">
        <v>3432</v>
      </c>
      <c r="D1107" s="56" t="s">
        <v>3433</v>
      </c>
      <c r="E1107" s="57" t="s">
        <v>34</v>
      </c>
      <c r="F1107" s="57" t="s">
        <v>110</v>
      </c>
      <c r="G1107" s="58" t="s">
        <v>111</v>
      </c>
      <c r="H1107" s="59" t="s">
        <v>178</v>
      </c>
      <c r="I1107" s="60" t="s">
        <v>29</v>
      </c>
      <c r="J1107" s="60" t="s">
        <v>3434</v>
      </c>
      <c r="K1107" s="11"/>
      <c r="L1107" s="61">
        <v>44021</v>
      </c>
      <c r="M1107" s="62">
        <v>1165.22959999926</v>
      </c>
      <c r="N1107" s="63">
        <v>1165.22959999926</v>
      </c>
      <c r="O1107" s="63">
        <v>1232.1099999994001</v>
      </c>
      <c r="P1107" s="64">
        <f t="shared" si="17"/>
        <v>0.94571880757385895</v>
      </c>
      <c r="Q1107" s="61">
        <v>43881</v>
      </c>
      <c r="R1107" s="65">
        <v>35688277.484999999</v>
      </c>
      <c r="S1107" s="65">
        <v>28860832.291156299</v>
      </c>
      <c r="T1107" s="11"/>
      <c r="U1107" s="66">
        <v>-2.9391668867901899E-3</v>
      </c>
      <c r="V1107" s="67">
        <v>3.3682940652397502</v>
      </c>
      <c r="W1107" s="66">
        <v>1.5048416107674699E-2</v>
      </c>
      <c r="X1107" s="67">
        <v>3.7832201594028398</v>
      </c>
      <c r="Y1107" s="66">
        <v>-3.01056643565971E-2</v>
      </c>
      <c r="Z1107" s="67">
        <v>14.6733711765701</v>
      </c>
      <c r="AA1107" s="66">
        <v>2.1162735833058801E-2</v>
      </c>
      <c r="AB1107" s="67">
        <v>22.3414617346134</v>
      </c>
      <c r="AC1107" s="66">
        <v>6.2198666213589597E-2</v>
      </c>
      <c r="AD1107" s="67">
        <v>30.505831881600901</v>
      </c>
      <c r="AE1107" s="66">
        <v>9.47572306904476E-2</v>
      </c>
      <c r="AF1107" s="68">
        <v>26.423410680756199</v>
      </c>
      <c r="AG1107" s="66">
        <v>1.05300334325875E-3</v>
      </c>
      <c r="AH1107" s="67">
        <v>-1.73620540153934</v>
      </c>
      <c r="AI1107" s="66">
        <v>-1.5915964129817401E-2</v>
      </c>
      <c r="AJ1107" s="67">
        <v>12.099146067979699</v>
      </c>
      <c r="AK1107" s="66">
        <v>0.16522959999943901</v>
      </c>
      <c r="AL1107" s="66">
        <v>2.9420236342048201E-2</v>
      </c>
      <c r="AM1107" s="67">
        <v>14.881030579650499</v>
      </c>
      <c r="AN1107" s="11"/>
      <c r="AO1107" s="69">
        <v>1.4073784757783901E-2</v>
      </c>
      <c r="AP1107" s="69">
        <v>-2.1605318404908799E-2</v>
      </c>
      <c r="AQ1107" s="69">
        <v>4.4369274364726201E-2</v>
      </c>
      <c r="AR1107" s="69">
        <v>-8.2347461762838095E-2</v>
      </c>
      <c r="AS1107" s="70">
        <v>7</v>
      </c>
      <c r="AT1107" s="70">
        <v>5</v>
      </c>
      <c r="AU1107" s="70">
        <v>7</v>
      </c>
      <c r="AV1107" s="71">
        <v>5</v>
      </c>
      <c r="AW1107" s="11"/>
      <c r="AX1107" s="72">
        <v>7.6879009913172897E-2</v>
      </c>
      <c r="AY1107" s="73">
        <v>2.0700572651748E-2</v>
      </c>
      <c r="AZ1107" s="73">
        <v>0.65328243751446302</v>
      </c>
      <c r="BA1107" s="73">
        <v>2.8218343376949E-2</v>
      </c>
      <c r="BB1107" s="64">
        <v>7.9293783037519498E-3</v>
      </c>
      <c r="BC1107" s="74">
        <v>-15.172809245865199</v>
      </c>
      <c r="BD1107" s="61">
        <v>43881</v>
      </c>
      <c r="BE1107" s="61">
        <v>43914</v>
      </c>
      <c r="BF1107" s="70"/>
      <c r="BG1107" s="61"/>
      <c r="BH1107" s="11"/>
    </row>
    <row r="1108" spans="1:60" x14ac:dyDescent="0.3">
      <c r="A1108" s="11"/>
      <c r="B1108" s="56" t="s">
        <v>3591</v>
      </c>
      <c r="C1108" s="56" t="s">
        <v>3436</v>
      </c>
      <c r="D1108" s="56" t="s">
        <v>3433</v>
      </c>
      <c r="E1108" s="57" t="s">
        <v>73</v>
      </c>
      <c r="F1108" s="57" t="s">
        <v>110</v>
      </c>
      <c r="G1108" s="58" t="s">
        <v>111</v>
      </c>
      <c r="H1108" s="59" t="s">
        <v>178</v>
      </c>
      <c r="I1108" s="60" t="s">
        <v>29</v>
      </c>
      <c r="J1108" s="60" t="s">
        <v>3437</v>
      </c>
      <c r="K1108" s="11"/>
      <c r="L1108" s="61">
        <v>44021</v>
      </c>
      <c r="M1108" s="62">
        <v>1221.82259999961</v>
      </c>
      <c r="N1108" s="63">
        <v>1221.82259999961</v>
      </c>
      <c r="O1108" s="63">
        <v>1288.00379999913</v>
      </c>
      <c r="P1108" s="64">
        <f t="shared" si="17"/>
        <v>0.94861723234080153</v>
      </c>
      <c r="Q1108" s="61">
        <v>43881</v>
      </c>
      <c r="R1108" s="65">
        <v>4567533.9230000004</v>
      </c>
      <c r="S1108" s="65">
        <v>4418868.1239999998</v>
      </c>
      <c r="T1108" s="11"/>
      <c r="U1108" s="66">
        <v>-2.91733906851732E-3</v>
      </c>
      <c r="V1108" s="67">
        <v>3.3704768470670401</v>
      </c>
      <c r="W1108" s="66">
        <v>1.5714267186922402E-2</v>
      </c>
      <c r="X1108" s="67">
        <v>3.8498052673276102</v>
      </c>
      <c r="Y1108" s="66">
        <v>-2.6240104283715499E-2</v>
      </c>
      <c r="Z1108" s="67">
        <v>15.0599271838582</v>
      </c>
      <c r="AA1108" s="66">
        <v>2.9374283778452099E-2</v>
      </c>
      <c r="AB1108" s="67">
        <v>23.1626165291527</v>
      </c>
      <c r="AC1108" s="66">
        <v>7.9340386635521995E-2</v>
      </c>
      <c r="AD1108" s="67">
        <v>32.220003923808697</v>
      </c>
      <c r="AE1108" s="66">
        <v>0.12861314871770399</v>
      </c>
      <c r="AF1108" s="68">
        <v>29.8090024834964</v>
      </c>
      <c r="AG1108" s="66">
        <v>1.24994130601408E-3</v>
      </c>
      <c r="AH1108" s="67">
        <v>-1.7165116052638001</v>
      </c>
      <c r="AI1108" s="66">
        <v>-1.1799628571679901E-2</v>
      </c>
      <c r="AJ1108" s="67">
        <v>12.510779623800801</v>
      </c>
      <c r="AK1108" s="66">
        <v>0.221822600000596</v>
      </c>
      <c r="AL1108" s="66">
        <v>3.87192019134091E-2</v>
      </c>
      <c r="AM1108" s="67">
        <v>20.540330579766302</v>
      </c>
      <c r="AN1108" s="11"/>
      <c r="AO1108" s="69">
        <v>1.40959931231919E-2</v>
      </c>
      <c r="AP1108" s="69">
        <v>-2.1584001882729398E-2</v>
      </c>
      <c r="AQ1108" s="69">
        <v>4.5054284462821698E-2</v>
      </c>
      <c r="AR1108" s="69">
        <v>-8.1725395070825504E-2</v>
      </c>
      <c r="AS1108" s="70">
        <v>7</v>
      </c>
      <c r="AT1108" s="70">
        <v>5</v>
      </c>
      <c r="AU1108" s="70">
        <v>7</v>
      </c>
      <c r="AV1108" s="71">
        <v>5</v>
      </c>
      <c r="AW1108" s="11"/>
      <c r="AX1108" s="72">
        <v>7.6890586000517902E-2</v>
      </c>
      <c r="AY1108" s="73">
        <v>0.119177802669356</v>
      </c>
      <c r="AZ1108" s="73">
        <v>0.68229440197137603</v>
      </c>
      <c r="BA1108" s="73">
        <v>0.16305770057101701</v>
      </c>
      <c r="BB1108" s="64">
        <v>7.9308007089912303E-3</v>
      </c>
      <c r="BC1108" s="74">
        <v>-15.1116013786959</v>
      </c>
      <c r="BD1108" s="61">
        <v>43881</v>
      </c>
      <c r="BE1108" s="61">
        <v>43914</v>
      </c>
      <c r="BF1108" s="70"/>
      <c r="BG1108" s="61"/>
      <c r="BH1108" s="11"/>
    </row>
    <row r="1109" spans="1:60" x14ac:dyDescent="0.3">
      <c r="A1109" s="11"/>
      <c r="B1109" s="56" t="s">
        <v>3594</v>
      </c>
      <c r="C1109" s="56" t="s">
        <v>3439</v>
      </c>
      <c r="D1109" s="56" t="s">
        <v>3433</v>
      </c>
      <c r="E1109" s="57" t="s">
        <v>2840</v>
      </c>
      <c r="F1109" s="57" t="s">
        <v>110</v>
      </c>
      <c r="G1109" s="58" t="s">
        <v>111</v>
      </c>
      <c r="H1109" s="59" t="s">
        <v>178</v>
      </c>
      <c r="I1109" s="60" t="s">
        <v>29</v>
      </c>
      <c r="J1109" s="60" t="s">
        <v>3440</v>
      </c>
      <c r="K1109" s="11"/>
      <c r="L1109" s="61">
        <v>44021</v>
      </c>
      <c r="M1109" s="62">
        <v>1248.92259999923</v>
      </c>
      <c r="N1109" s="63">
        <v>1248.92259999923</v>
      </c>
      <c r="O1109" s="63">
        <v>1312.5484999995699</v>
      </c>
      <c r="P1109" s="64">
        <f t="shared" si="17"/>
        <v>0.95152491507905368</v>
      </c>
      <c r="Q1109" s="61">
        <v>43881</v>
      </c>
      <c r="R1109" s="65">
        <v>19030638.73</v>
      </c>
      <c r="S1109" s="65">
        <v>16406435.114796899</v>
      </c>
      <c r="T1109" s="11"/>
      <c r="U1109" s="66">
        <v>-2.8955344996575102E-3</v>
      </c>
      <c r="V1109" s="67">
        <v>3.3726573039530199</v>
      </c>
      <c r="W1109" s="66">
        <v>1.63805284573755E-2</v>
      </c>
      <c r="X1109" s="67">
        <v>3.9164313943729199</v>
      </c>
      <c r="Y1109" s="66">
        <v>-2.2357616819135701E-2</v>
      </c>
      <c r="Z1109" s="67">
        <v>15.4481759303162</v>
      </c>
      <c r="AA1109" s="66">
        <v>3.7655779522538103E-2</v>
      </c>
      <c r="AB1109" s="67">
        <v>23.990766103554101</v>
      </c>
      <c r="AC1109" s="66">
        <v>9.6764125773915993E-2</v>
      </c>
      <c r="AD1109" s="67">
        <v>33.962377837626299</v>
      </c>
      <c r="AE1109" s="66">
        <v>0.15657976778675201</v>
      </c>
      <c r="AF1109" s="68">
        <v>32.605664390372098</v>
      </c>
      <c r="AG1109" s="66">
        <v>1.4469359393842801E-3</v>
      </c>
      <c r="AH1109" s="67">
        <v>-1.6968121419267801</v>
      </c>
      <c r="AI1109" s="66">
        <v>-7.6641047080556702E-3</v>
      </c>
      <c r="AJ1109" s="67">
        <v>12.9243320101523</v>
      </c>
      <c r="AK1109" s="66">
        <v>0.24892259999993299</v>
      </c>
      <c r="AL1109" s="66">
        <v>5.6225842838102801E-2</v>
      </c>
      <c r="AM1109" s="67">
        <v>27.045171613106501</v>
      </c>
      <c r="AN1109" s="11"/>
      <c r="AO1109" s="69">
        <v>1.4118227743892899E-2</v>
      </c>
      <c r="AP1109" s="69">
        <v>-2.1562627341154401E-2</v>
      </c>
      <c r="AQ1109" s="69">
        <v>4.5739927631075303E-2</v>
      </c>
      <c r="AR1109" s="69">
        <v>-8.1102940751443406E-2</v>
      </c>
      <c r="AS1109" s="70">
        <v>7</v>
      </c>
      <c r="AT1109" s="70">
        <v>5</v>
      </c>
      <c r="AU1109" s="70">
        <v>7</v>
      </c>
      <c r="AV1109" s="71">
        <v>5</v>
      </c>
      <c r="AW1109" s="11"/>
      <c r="AX1109" s="72">
        <v>7.4993004505668107E-2</v>
      </c>
      <c r="AY1109" s="73">
        <v>-0.12854761495964301</v>
      </c>
      <c r="AZ1109" s="73">
        <v>1.06845928914299</v>
      </c>
      <c r="BA1109" s="73">
        <v>-0.171431118957344</v>
      </c>
      <c r="BB1109" s="64">
        <v>7.7318420982282997E-3</v>
      </c>
      <c r="BC1109" s="74">
        <v>-15.0503390922095</v>
      </c>
      <c r="BD1109" s="61">
        <v>43881</v>
      </c>
      <c r="BE1109" s="61">
        <v>43914</v>
      </c>
      <c r="BF1109" s="70"/>
      <c r="BG1109" s="61"/>
      <c r="BH1109" s="11"/>
    </row>
    <row r="1110" spans="1:60" x14ac:dyDescent="0.3">
      <c r="A1110" s="11"/>
      <c r="B1110" s="56" t="s">
        <v>8966</v>
      </c>
      <c r="C1110" s="56" t="s">
        <v>3442</v>
      </c>
      <c r="D1110" s="56" t="s">
        <v>3433</v>
      </c>
      <c r="E1110" s="57" t="s">
        <v>52</v>
      </c>
      <c r="F1110" s="57" t="s">
        <v>110</v>
      </c>
      <c r="G1110" s="58" t="s">
        <v>111</v>
      </c>
      <c r="H1110" s="59" t="s">
        <v>178</v>
      </c>
      <c r="I1110" s="60" t="s">
        <v>29</v>
      </c>
      <c r="J1110" s="60" t="s">
        <v>1</v>
      </c>
      <c r="K1110" s="11"/>
      <c r="L1110" s="61">
        <v>44021</v>
      </c>
      <c r="M1110" s="62">
        <v>1095.05340000056</v>
      </c>
      <c r="N1110" s="63">
        <v>1095.05340000056</v>
      </c>
      <c r="O1110" s="63">
        <v>1153.9262000005699</v>
      </c>
      <c r="P1110" s="64">
        <f t="shared" si="17"/>
        <v>0.94898044606320509</v>
      </c>
      <c r="Q1110" s="61">
        <v>43881</v>
      </c>
      <c r="R1110" s="65">
        <v>22296680.142000001</v>
      </c>
      <c r="S1110" s="65">
        <v>15842869.743906301</v>
      </c>
      <c r="T1110" s="11"/>
      <c r="U1110" s="66">
        <v>-2.9146252445570999E-3</v>
      </c>
      <c r="V1110" s="67">
        <v>3.37074822946306</v>
      </c>
      <c r="W1110" s="66">
        <v>1.5797524971276299E-2</v>
      </c>
      <c r="X1110" s="67">
        <v>3.8581310457629998</v>
      </c>
      <c r="Y1110" s="66">
        <v>-2.5755023055353401E-2</v>
      </c>
      <c r="Z1110" s="67">
        <v>15.1084353066835</v>
      </c>
      <c r="AA1110" s="66">
        <v>3.04074888827017E-2</v>
      </c>
      <c r="AB1110" s="67">
        <v>23.265937039570399</v>
      </c>
      <c r="AC1110" s="66">
        <v>8.1505168453150006E-2</v>
      </c>
      <c r="AD1110" s="67">
        <v>32.436482105578797</v>
      </c>
      <c r="AE1110" s="66"/>
      <c r="AF1110" s="68"/>
      <c r="AG1110" s="66">
        <v>1.27452831657138E-3</v>
      </c>
      <c r="AH1110" s="67">
        <v>-1.7140529042080701</v>
      </c>
      <c r="AI1110" s="66">
        <v>-1.12828345299931E-2</v>
      </c>
      <c r="AJ1110" s="67">
        <v>12.5624590279622</v>
      </c>
      <c r="AK1110" s="66">
        <v>9.5053400000324501E-2</v>
      </c>
      <c r="AL1110" s="66">
        <v>3.9959918171007303E-2</v>
      </c>
      <c r="AM1110" s="67">
        <v>37.897427794290699</v>
      </c>
      <c r="AN1110" s="11"/>
      <c r="AO1110" s="69">
        <v>1.4098797306360201E-2</v>
      </c>
      <c r="AP1110" s="69">
        <v>-2.1581240921477701E-2</v>
      </c>
      <c r="AQ1110" s="69">
        <v>4.5140058778997599E-2</v>
      </c>
      <c r="AR1110" s="69">
        <v>-8.1647590186621502E-2</v>
      </c>
      <c r="AS1110" s="70">
        <v>7</v>
      </c>
      <c r="AT1110" s="70">
        <v>5</v>
      </c>
      <c r="AU1110" s="70">
        <v>7</v>
      </c>
      <c r="AV1110" s="71">
        <v>5</v>
      </c>
      <c r="AW1110" s="11"/>
      <c r="AX1110" s="72">
        <v>7.6892139721749103E-2</v>
      </c>
      <c r="AY1110" s="73">
        <v>0.13156304233962099</v>
      </c>
      <c r="AZ1110" s="73">
        <v>0.68594308477895505</v>
      </c>
      <c r="BA1110" s="73">
        <v>0.180085953747948</v>
      </c>
      <c r="BB1110" s="64">
        <v>7.9309896019731201E-3</v>
      </c>
      <c r="BC1110" s="74">
        <v>-15.103938189466099</v>
      </c>
      <c r="BD1110" s="61">
        <v>43881</v>
      </c>
      <c r="BE1110" s="61">
        <v>43914</v>
      </c>
      <c r="BF1110" s="70"/>
      <c r="BG1110" s="61"/>
      <c r="BH1110" s="11"/>
    </row>
    <row r="1111" spans="1:60" x14ac:dyDescent="0.3">
      <c r="A1111" s="11"/>
      <c r="B1111" s="56" t="s">
        <v>3597</v>
      </c>
      <c r="C1111" s="56" t="s">
        <v>3444</v>
      </c>
      <c r="D1111" s="56" t="s">
        <v>3433</v>
      </c>
      <c r="E1111" s="57" t="s">
        <v>128</v>
      </c>
      <c r="F1111" s="57" t="s">
        <v>110</v>
      </c>
      <c r="G1111" s="58" t="s">
        <v>111</v>
      </c>
      <c r="H1111" s="59" t="s">
        <v>178</v>
      </c>
      <c r="I1111" s="60" t="s">
        <v>29</v>
      </c>
      <c r="J1111" s="60" t="s">
        <v>3445</v>
      </c>
      <c r="K1111" s="11"/>
      <c r="L1111" s="61">
        <v>44021</v>
      </c>
      <c r="M1111" s="62">
        <v>1064.7133000008801</v>
      </c>
      <c r="N1111" s="63">
        <v>1064.7133000008801</v>
      </c>
      <c r="O1111" s="63">
        <v>1120.6137000005699</v>
      </c>
      <c r="P1111" s="64">
        <f t="shared" si="17"/>
        <v>0.95011626218770895</v>
      </c>
      <c r="Q1111" s="61">
        <v>43881</v>
      </c>
      <c r="R1111" s="65">
        <v>7691564.2680000002</v>
      </c>
      <c r="S1111" s="65">
        <v>6304282.6406484405</v>
      </c>
      <c r="T1111" s="11"/>
      <c r="U1111" s="66">
        <v>-2.9063974261589499E-3</v>
      </c>
      <c r="V1111" s="67">
        <v>3.3715710113028798</v>
      </c>
      <c r="W1111" s="66">
        <v>1.6047374108893599E-2</v>
      </c>
      <c r="X1111" s="67">
        <v>3.88311595952473</v>
      </c>
      <c r="Y1111" s="66">
        <v>-2.4219437997999201E-2</v>
      </c>
      <c r="Z1111" s="67">
        <v>15.2619938124262</v>
      </c>
      <c r="AA1111" s="66">
        <v>3.3748701520380599E-2</v>
      </c>
      <c r="AB1111" s="67">
        <v>23.600058303331</v>
      </c>
      <c r="AC1111" s="66"/>
      <c r="AD1111" s="67"/>
      <c r="AE1111" s="66"/>
      <c r="AF1111" s="68"/>
      <c r="AG1111" s="66">
        <v>1.3484695227816701E-3</v>
      </c>
      <c r="AH1111" s="67">
        <v>-1.7066587835870499</v>
      </c>
      <c r="AI1111" s="66">
        <v>-9.6449351221963298E-3</v>
      </c>
      <c r="AJ1111" s="67">
        <v>12.726248968741899</v>
      </c>
      <c r="AK1111" s="66">
        <v>6.3490286171145299E-2</v>
      </c>
      <c r="AL1111" s="66">
        <v>4.7539013421555899E-2</v>
      </c>
      <c r="AM1111" s="67">
        <v>29.679560489050299</v>
      </c>
      <c r="AN1111" s="11"/>
      <c r="AO1111" s="69">
        <v>1.41079279819678E-2</v>
      </c>
      <c r="AP1111" s="69">
        <v>-2.15724874378793E-2</v>
      </c>
      <c r="AQ1111" s="69">
        <v>4.5413293328238097E-2</v>
      </c>
      <c r="AR1111" s="69">
        <v>-8.1390675539296395E-2</v>
      </c>
      <c r="AS1111" s="70">
        <v>7</v>
      </c>
      <c r="AT1111" s="70">
        <v>5</v>
      </c>
      <c r="AU1111" s="70">
        <v>7</v>
      </c>
      <c r="AV1111" s="71">
        <v>5</v>
      </c>
      <c r="AW1111" s="11"/>
      <c r="AX1111" s="72">
        <v>7.6896908901617295E-2</v>
      </c>
      <c r="AY1111" s="73">
        <v>0.17164992985317401</v>
      </c>
      <c r="AZ1111" s="73">
        <v>0.697749322216623</v>
      </c>
      <c r="BA1111" s="73">
        <v>0.235307856840791</v>
      </c>
      <c r="BB1111" s="64">
        <v>7.9315747264627097E-3</v>
      </c>
      <c r="BC1111" s="74">
        <v>-15.078657346442901</v>
      </c>
      <c r="BD1111" s="61">
        <v>43881</v>
      </c>
      <c r="BE1111" s="61">
        <v>43914</v>
      </c>
      <c r="BF1111" s="70"/>
      <c r="BG1111" s="61"/>
      <c r="BH1111" s="11"/>
    </row>
    <row r="1112" spans="1:60" x14ac:dyDescent="0.3">
      <c r="A1112" s="11"/>
      <c r="B1112" s="56" t="s">
        <v>3599</v>
      </c>
      <c r="C1112" s="56" t="s">
        <v>3447</v>
      </c>
      <c r="D1112" s="56" t="s">
        <v>3433</v>
      </c>
      <c r="E1112" s="57" t="s">
        <v>135</v>
      </c>
      <c r="F1112" s="57" t="s">
        <v>110</v>
      </c>
      <c r="G1112" s="58" t="s">
        <v>111</v>
      </c>
      <c r="H1112" s="59" t="s">
        <v>178</v>
      </c>
      <c r="I1112" s="60" t="s">
        <v>29</v>
      </c>
      <c r="J1112" s="60" t="s">
        <v>3448</v>
      </c>
      <c r="K1112" s="11"/>
      <c r="L1112" s="61">
        <v>44021</v>
      </c>
      <c r="M1112" s="62">
        <v>1173.1541000008599</v>
      </c>
      <c r="N1112" s="63">
        <v>1173.1541000008599</v>
      </c>
      <c r="O1112" s="63">
        <v>1231.8828999996199</v>
      </c>
      <c r="P1112" s="64">
        <f t="shared" si="17"/>
        <v>0.95232598812859715</v>
      </c>
      <c r="Q1112" s="61">
        <v>43881</v>
      </c>
      <c r="R1112" s="65">
        <v>13069833.081</v>
      </c>
      <c r="S1112" s="65">
        <v>10799212.9021875</v>
      </c>
      <c r="T1112" s="11"/>
      <c r="U1112" s="66">
        <v>-2.88954062216362E-3</v>
      </c>
      <c r="V1112" s="67">
        <v>3.37325669170241</v>
      </c>
      <c r="W1112" s="66">
        <v>1.6563915925871701E-2</v>
      </c>
      <c r="X1112" s="67">
        <v>3.9347701412225402</v>
      </c>
      <c r="Y1112" s="66">
        <v>-2.1287659415065701E-2</v>
      </c>
      <c r="Z1112" s="67">
        <v>15.5551716707123</v>
      </c>
      <c r="AA1112" s="66">
        <v>4.0895798101701103E-2</v>
      </c>
      <c r="AB1112" s="67">
        <v>24.3147679614776</v>
      </c>
      <c r="AC1112" s="66">
        <v>0.10481905290362201</v>
      </c>
      <c r="AD1112" s="67">
        <v>34.767870550626</v>
      </c>
      <c r="AE1112" s="66">
        <v>0.170004681398568</v>
      </c>
      <c r="AF1112" s="68">
        <v>33.948155751568301</v>
      </c>
      <c r="AG1112" s="66">
        <v>1.5011152936494901E-3</v>
      </c>
      <c r="AH1112" s="67">
        <v>-1.6913942065002601</v>
      </c>
      <c r="AI1112" s="66">
        <v>-6.5244057605013898E-3</v>
      </c>
      <c r="AJ1112" s="67">
        <v>13.038301904918599</v>
      </c>
      <c r="AK1112" s="66">
        <v>0.173154100000975</v>
      </c>
      <c r="AL1112" s="66">
        <v>5.2193024252119399E-2</v>
      </c>
      <c r="AM1112" s="67">
        <v>32.378020667354598</v>
      </c>
      <c r="AN1112" s="11"/>
      <c r="AO1112" s="69">
        <v>1.41299466649798E-2</v>
      </c>
      <c r="AP1112" s="69">
        <v>-2.15567037539586E-2</v>
      </c>
      <c r="AQ1112" s="69">
        <v>4.5928514673505602E-2</v>
      </c>
      <c r="AR1112" s="69">
        <v>-8.0931690545257895E-2</v>
      </c>
      <c r="AS1112" s="70">
        <v>7</v>
      </c>
      <c r="AT1112" s="70">
        <v>5</v>
      </c>
      <c r="AU1112" s="70">
        <v>7</v>
      </c>
      <c r="AV1112" s="71">
        <v>5</v>
      </c>
      <c r="AW1112" s="11"/>
      <c r="AX1112" s="72">
        <v>7.6910240920115003E-2</v>
      </c>
      <c r="AY1112" s="73">
        <v>0.25742862840388597</v>
      </c>
      <c r="AZ1112" s="73">
        <v>0.72298344998125696</v>
      </c>
      <c r="BA1112" s="73">
        <v>0.35397166218035597</v>
      </c>
      <c r="BB1112" s="64">
        <v>7.9331248278958801E-3</v>
      </c>
      <c r="BC1112" s="74">
        <v>-15.033490602101701</v>
      </c>
      <c r="BD1112" s="61">
        <v>43881</v>
      </c>
      <c r="BE1112" s="61">
        <v>43914</v>
      </c>
      <c r="BF1112" s="70"/>
      <c r="BG1112" s="61"/>
      <c r="BH1112" s="11"/>
    </row>
    <row r="1113" spans="1:60" x14ac:dyDescent="0.3">
      <c r="A1113" s="11"/>
      <c r="B1113" s="56" t="s">
        <v>3603</v>
      </c>
      <c r="C1113" s="56" t="s">
        <v>3450</v>
      </c>
      <c r="D1113" s="56" t="s">
        <v>3451</v>
      </c>
      <c r="E1113" s="57" t="s">
        <v>41</v>
      </c>
      <c r="F1113" s="57" t="s">
        <v>26</v>
      </c>
      <c r="G1113" s="58" t="s">
        <v>200</v>
      </c>
      <c r="H1113" s="59" t="s">
        <v>1198</v>
      </c>
      <c r="I1113" s="60" t="s">
        <v>29</v>
      </c>
      <c r="J1113" s="60" t="s">
        <v>3452</v>
      </c>
      <c r="K1113" s="11"/>
      <c r="L1113" s="61">
        <v>44021</v>
      </c>
      <c r="M1113" s="62">
        <v>3674.0784999989</v>
      </c>
      <c r="N1113" s="63">
        <v>3674.0784999989</v>
      </c>
      <c r="O1113" s="63">
        <v>3706.8801999986199</v>
      </c>
      <c r="P1113" s="64">
        <f t="shared" si="17"/>
        <v>0.99115113026859292</v>
      </c>
      <c r="Q1113" s="61">
        <v>43747</v>
      </c>
      <c r="R1113" s="65">
        <v>18101081.952</v>
      </c>
      <c r="S1113" s="65">
        <v>16624700.647156199</v>
      </c>
      <c r="T1113" s="11"/>
      <c r="U1113" s="66">
        <v>-2.8001609161947302E-3</v>
      </c>
      <c r="V1113" s="67">
        <v>3.3821946622993</v>
      </c>
      <c r="W1113" s="66">
        <v>1.7769899386621501E-2</v>
      </c>
      <c r="X1113" s="67">
        <v>4.0553684873011697</v>
      </c>
      <c r="Y1113" s="66">
        <v>2.4343645061890101E-2</v>
      </c>
      <c r="Z1113" s="67">
        <v>20.118302118411499</v>
      </c>
      <c r="AA1113" s="66">
        <v>3.0618881268310399E-2</v>
      </c>
      <c r="AB1113" s="67">
        <v>23.287076278124001</v>
      </c>
      <c r="AC1113" s="66">
        <v>0.10011315892188601</v>
      </c>
      <c r="AD1113" s="67">
        <v>34.2972811524523</v>
      </c>
      <c r="AE1113" s="66">
        <v>0.134574839668931</v>
      </c>
      <c r="AF1113" s="68">
        <v>30.405171578604499</v>
      </c>
      <c r="AG1113" s="66">
        <v>3.31926640865277E-3</v>
      </c>
      <c r="AH1113" s="67">
        <v>-1.5095790949999399</v>
      </c>
      <c r="AI1113" s="66">
        <v>2.8711727645713801E-2</v>
      </c>
      <c r="AJ1113" s="67">
        <v>16.5619152455474</v>
      </c>
      <c r="AK1113" s="66">
        <v>1.0582496288593399</v>
      </c>
      <c r="AL1113" s="66">
        <v>5.5009226498441401E-2</v>
      </c>
      <c r="AM1113" s="67">
        <v>90.6037015273469</v>
      </c>
      <c r="AN1113" s="11"/>
      <c r="AO1113" s="69">
        <v>1.8709890708123601E-2</v>
      </c>
      <c r="AP1113" s="69">
        <v>-3.02881404722939E-2</v>
      </c>
      <c r="AQ1113" s="69">
        <v>2.8979594122574798E-2</v>
      </c>
      <c r="AR1113" s="69">
        <v>-3.08886220582281E-2</v>
      </c>
      <c r="AS1113" s="70">
        <v>7</v>
      </c>
      <c r="AT1113" s="70">
        <v>5</v>
      </c>
      <c r="AU1113" s="70">
        <v>7</v>
      </c>
      <c r="AV1113" s="71">
        <v>5</v>
      </c>
      <c r="AW1113" s="11"/>
      <c r="AX1113" s="72">
        <v>5.2522931775238299E-2</v>
      </c>
      <c r="AY1113" s="73">
        <v>-1.71427793683598E-3</v>
      </c>
      <c r="AZ1113" s="73">
        <v>0.64929322965417702</v>
      </c>
      <c r="BA1113" s="73">
        <v>-2.1815672454330599E-3</v>
      </c>
      <c r="BB1113" s="64">
        <v>5.4014162104795097E-3</v>
      </c>
      <c r="BC1113" s="74">
        <v>-8.2158414506702702</v>
      </c>
      <c r="BD1113" s="61">
        <v>43747</v>
      </c>
      <c r="BE1113" s="61">
        <v>43783</v>
      </c>
      <c r="BF1113" s="70"/>
      <c r="BG1113" s="61"/>
      <c r="BH1113" s="11"/>
    </row>
    <row r="1114" spans="1:60" x14ac:dyDescent="0.3">
      <c r="A1114" s="11"/>
      <c r="B1114" s="56" t="s">
        <v>3605</v>
      </c>
      <c r="C1114" s="56" t="s">
        <v>3454</v>
      </c>
      <c r="D1114" s="56" t="s">
        <v>3451</v>
      </c>
      <c r="E1114" s="57" t="s">
        <v>206</v>
      </c>
      <c r="F1114" s="57" t="s">
        <v>26</v>
      </c>
      <c r="G1114" s="58" t="s">
        <v>200</v>
      </c>
      <c r="H1114" s="59" t="s">
        <v>1198</v>
      </c>
      <c r="I1114" s="60" t="s">
        <v>29</v>
      </c>
      <c r="J1114" s="60" t="s">
        <v>3455</v>
      </c>
      <c r="K1114" s="11"/>
      <c r="L1114" s="61">
        <v>44021</v>
      </c>
      <c r="M1114" s="62">
        <v>1056.22599999979</v>
      </c>
      <c r="N1114" s="63">
        <v>1056.22599999979</v>
      </c>
      <c r="O1114" s="63"/>
      <c r="P1114" s="64" t="str">
        <f t="shared" si="17"/>
        <v/>
      </c>
      <c r="Q1114" s="61"/>
      <c r="R1114" s="65">
        <v>2399989.389</v>
      </c>
      <c r="S1114" s="65"/>
      <c r="T1114" s="11"/>
      <c r="U1114" s="66">
        <v>-2.7728501454475901E-3</v>
      </c>
      <c r="V1114" s="67">
        <v>3.38492573937401</v>
      </c>
      <c r="W1114" s="66">
        <v>1.8606911407914602E-2</v>
      </c>
      <c r="X1114" s="67">
        <v>4.1390696894304702</v>
      </c>
      <c r="Y1114" s="66">
        <v>2.94642531680438E-2</v>
      </c>
      <c r="Z1114" s="67">
        <v>20.630362929019601</v>
      </c>
      <c r="AA1114" s="66"/>
      <c r="AB1114" s="67"/>
      <c r="AC1114" s="66"/>
      <c r="AD1114" s="67"/>
      <c r="AE1114" s="66"/>
      <c r="AF1114" s="68"/>
      <c r="AG1114" s="66">
        <v>3.56674537943036E-3</v>
      </c>
      <c r="AH1114" s="67">
        <v>-1.48483119792218</v>
      </c>
      <c r="AI1114" s="66">
        <v>3.4109095138774102E-2</v>
      </c>
      <c r="AJ1114" s="67">
        <v>17.101651994831599</v>
      </c>
      <c r="AK1114" s="66">
        <v>5.6226000000606298E-2</v>
      </c>
      <c r="AL1114" s="66">
        <v>9.6931168920564206E-2</v>
      </c>
      <c r="AM1114" s="67">
        <v>23.086143841559501</v>
      </c>
      <c r="AN1114" s="11"/>
      <c r="AO1114" s="69">
        <v>8.5068976877664699E-3</v>
      </c>
      <c r="AP1114" s="69">
        <v>-1.19160891363208E-2</v>
      </c>
      <c r="AQ1114" s="69">
        <v>2.9853869933504001E-2</v>
      </c>
      <c r="AR1114" s="69">
        <v>-1.49365741954171E-2</v>
      </c>
      <c r="AS1114" s="70"/>
      <c r="AT1114" s="70"/>
      <c r="AU1114" s="70"/>
      <c r="AV1114" s="71"/>
      <c r="AW1114" s="11"/>
      <c r="AX1114" s="72"/>
      <c r="AY1114" s="73"/>
      <c r="AZ1114" s="73"/>
      <c r="BA1114" s="73"/>
      <c r="BB1114" s="64"/>
      <c r="BC1114" s="74">
        <v>-3.1891283762634002</v>
      </c>
      <c r="BD1114" s="61">
        <v>43868</v>
      </c>
      <c r="BE1114" s="61">
        <v>43916</v>
      </c>
      <c r="BF1114" s="70">
        <v>66</v>
      </c>
      <c r="BG1114" s="61">
        <v>43962</v>
      </c>
      <c r="BH1114" s="11"/>
    </row>
    <row r="1115" spans="1:60" x14ac:dyDescent="0.3">
      <c r="A1115" s="11"/>
      <c r="B1115" s="56" t="s">
        <v>3608</v>
      </c>
      <c r="C1115" s="56" t="s">
        <v>3457</v>
      </c>
      <c r="D1115" s="56" t="s">
        <v>3451</v>
      </c>
      <c r="E1115" s="57" t="s">
        <v>500</v>
      </c>
      <c r="F1115" s="57" t="s">
        <v>26</v>
      </c>
      <c r="G1115" s="58" t="s">
        <v>200</v>
      </c>
      <c r="H1115" s="59" t="s">
        <v>1198</v>
      </c>
      <c r="I1115" s="60" t="s">
        <v>29</v>
      </c>
      <c r="J1115" s="60" t="s">
        <v>3458</v>
      </c>
      <c r="K1115" s="11"/>
      <c r="L1115" s="61">
        <v>44021</v>
      </c>
      <c r="M1115" s="62">
        <v>2224.2102000005498</v>
      </c>
      <c r="N1115" s="63">
        <v>2224.2102000005498</v>
      </c>
      <c r="O1115" s="63">
        <v>2237.33949999884</v>
      </c>
      <c r="P1115" s="64">
        <f t="shared" si="17"/>
        <v>0.99413173548390976</v>
      </c>
      <c r="Q1115" s="61">
        <v>43747</v>
      </c>
      <c r="R1115" s="65">
        <v>3288510.483</v>
      </c>
      <c r="S1115" s="65">
        <v>2206029.6130195302</v>
      </c>
      <c r="T1115" s="11"/>
      <c r="U1115" s="66">
        <v>-2.7892361995327502E-3</v>
      </c>
      <c r="V1115" s="67">
        <v>3.3832871339655002</v>
      </c>
      <c r="W1115" s="66">
        <v>1.8104620321537399E-2</v>
      </c>
      <c r="X1115" s="67">
        <v>4.0888405807927501</v>
      </c>
      <c r="Y1115" s="66">
        <v>2.6388852293166599E-2</v>
      </c>
      <c r="Z1115" s="67">
        <v>20.322822841553698</v>
      </c>
      <c r="AA1115" s="66">
        <v>3.4761105125653599E-2</v>
      </c>
      <c r="AB1115" s="67">
        <v>23.701298663858299</v>
      </c>
      <c r="AC1115" s="66">
        <v>0.108962522004731</v>
      </c>
      <c r="AD1115" s="67">
        <v>35.182217460707797</v>
      </c>
      <c r="AE1115" s="66"/>
      <c r="AF1115" s="68"/>
      <c r="AG1115" s="66">
        <v>3.4182923645858002E-3</v>
      </c>
      <c r="AH1115" s="67">
        <v>-1.4996764994066301</v>
      </c>
      <c r="AI1115" s="66">
        <v>3.0867341440171E-2</v>
      </c>
      <c r="AJ1115" s="67">
        <v>16.777476624993099</v>
      </c>
      <c r="AK1115" s="66">
        <v>0.112105100000917</v>
      </c>
      <c r="AL1115" s="66">
        <v>5.0643209313420798E-2</v>
      </c>
      <c r="AM1115" s="67">
        <v>38.480546089005699</v>
      </c>
      <c r="AN1115" s="11"/>
      <c r="AO1115" s="69">
        <v>1.87210596523073E-2</v>
      </c>
      <c r="AP1115" s="69">
        <v>-3.0277478767857201E-2</v>
      </c>
      <c r="AQ1115" s="69">
        <v>2.93292896967614E-2</v>
      </c>
      <c r="AR1115" s="69">
        <v>-3.0559379075384599E-2</v>
      </c>
      <c r="AS1115" s="70">
        <v>7</v>
      </c>
      <c r="AT1115" s="70">
        <v>5</v>
      </c>
      <c r="AU1115" s="70">
        <v>7</v>
      </c>
      <c r="AV1115" s="71">
        <v>5</v>
      </c>
      <c r="AW1115" s="11"/>
      <c r="AX1115" s="72">
        <v>5.2531838177019403E-2</v>
      </c>
      <c r="AY1115" s="73">
        <v>7.0385289096066103E-2</v>
      </c>
      <c r="AZ1115" s="73">
        <v>0.66297025672247401</v>
      </c>
      <c r="BA1115" s="73">
        <v>8.9735178484602302E-2</v>
      </c>
      <c r="BB1115" s="64">
        <v>5.40240331149107E-3</v>
      </c>
      <c r="BC1115" s="74">
        <v>-8.1796258456743107</v>
      </c>
      <c r="BD1115" s="61">
        <v>43747</v>
      </c>
      <c r="BE1115" s="61">
        <v>43783</v>
      </c>
      <c r="BF1115" s="70"/>
      <c r="BG1115" s="61"/>
      <c r="BH1115" s="11"/>
    </row>
    <row r="1116" spans="1:60" x14ac:dyDescent="0.3">
      <c r="A1116" s="11"/>
      <c r="B1116" s="56" t="s">
        <v>3611</v>
      </c>
      <c r="C1116" s="56" t="s">
        <v>3459</v>
      </c>
      <c r="D1116" s="56" t="s">
        <v>3451</v>
      </c>
      <c r="E1116" s="57" t="s">
        <v>0</v>
      </c>
      <c r="F1116" s="57" t="s">
        <v>26</v>
      </c>
      <c r="G1116" s="58" t="s">
        <v>200</v>
      </c>
      <c r="H1116" s="59" t="s">
        <v>1198</v>
      </c>
      <c r="I1116" s="60" t="s">
        <v>29</v>
      </c>
      <c r="J1116" s="60" t="s">
        <v>3460</v>
      </c>
      <c r="K1116" s="11"/>
      <c r="L1116" s="61">
        <v>43880</v>
      </c>
      <c r="M1116" s="62"/>
      <c r="N1116" s="63"/>
      <c r="O1116" s="63">
        <v>1612.7958000004301</v>
      </c>
      <c r="P1116" s="64">
        <f t="shared" si="17"/>
        <v>0</v>
      </c>
      <c r="Q1116" s="61">
        <v>43747</v>
      </c>
      <c r="R1116" s="65"/>
      <c r="S1116" s="65">
        <v>298823610.2155</v>
      </c>
      <c r="T1116" s="11"/>
      <c r="U1116" s="66"/>
      <c r="V1116" s="67"/>
      <c r="W1116" s="66"/>
      <c r="X1116" s="67"/>
      <c r="Y1116" s="66"/>
      <c r="Z1116" s="67"/>
      <c r="AA1116" s="66"/>
      <c r="AB1116" s="67"/>
      <c r="AC1116" s="66"/>
      <c r="AD1116" s="67"/>
      <c r="AE1116" s="66"/>
      <c r="AF1116" s="68"/>
      <c r="AG1116" s="66"/>
      <c r="AH1116" s="67"/>
      <c r="AI1116" s="66"/>
      <c r="AJ1116" s="67"/>
      <c r="AK1116" s="66"/>
      <c r="AL1116" s="66"/>
      <c r="AM1116" s="67"/>
      <c r="AN1116" s="11"/>
      <c r="AO1116" s="69">
        <v>1.86847970253439E-2</v>
      </c>
      <c r="AP1116" s="69">
        <v>-3.03120226071769E-2</v>
      </c>
      <c r="AQ1116" s="69">
        <v>2.3569326483993801E-2</v>
      </c>
      <c r="AR1116" s="69">
        <v>-3.1629022176275598E-2</v>
      </c>
      <c r="AS1116" s="70"/>
      <c r="AT1116" s="70"/>
      <c r="AU1116" s="70"/>
      <c r="AV1116" s="71"/>
      <c r="AW1116" s="11"/>
      <c r="AX1116" s="72"/>
      <c r="AY1116" s="73"/>
      <c r="AZ1116" s="73"/>
      <c r="BA1116" s="73"/>
      <c r="BB1116" s="64"/>
      <c r="BC1116" s="74">
        <v>-8.2972686312714394</v>
      </c>
      <c r="BD1116" s="61">
        <v>43747</v>
      </c>
      <c r="BE1116" s="61">
        <v>43783</v>
      </c>
      <c r="BF1116" s="70"/>
      <c r="BG1116" s="61"/>
      <c r="BH1116" s="11"/>
    </row>
    <row r="1117" spans="1:60" x14ac:dyDescent="0.3">
      <c r="A1117" s="11"/>
      <c r="B1117" s="56" t="s">
        <v>3614</v>
      </c>
      <c r="C1117" s="56" t="s">
        <v>3461</v>
      </c>
      <c r="D1117" s="56" t="s">
        <v>3451</v>
      </c>
      <c r="E1117" s="57" t="s">
        <v>48</v>
      </c>
      <c r="F1117" s="57" t="s">
        <v>26</v>
      </c>
      <c r="G1117" s="58" t="s">
        <v>200</v>
      </c>
      <c r="H1117" s="59" t="s">
        <v>1198</v>
      </c>
      <c r="I1117" s="60" t="s">
        <v>29</v>
      </c>
      <c r="J1117" s="60" t="s">
        <v>3462</v>
      </c>
      <c r="K1117" s="11"/>
      <c r="L1117" s="61">
        <v>43880</v>
      </c>
      <c r="M1117" s="62"/>
      <c r="N1117" s="63"/>
      <c r="O1117" s="63">
        <v>1000</v>
      </c>
      <c r="P1117" s="64">
        <f t="shared" si="17"/>
        <v>0</v>
      </c>
      <c r="Q1117" s="61">
        <v>43880</v>
      </c>
      <c r="R1117" s="65"/>
      <c r="S1117" s="65">
        <v>0</v>
      </c>
      <c r="T1117" s="11"/>
      <c r="U1117" s="66"/>
      <c r="V1117" s="67"/>
      <c r="W1117" s="66"/>
      <c r="X1117" s="67"/>
      <c r="Y1117" s="66"/>
      <c r="Z1117" s="67"/>
      <c r="AA1117" s="66"/>
      <c r="AB1117" s="67"/>
      <c r="AC1117" s="66"/>
      <c r="AD1117" s="67"/>
      <c r="AE1117" s="66"/>
      <c r="AF1117" s="68"/>
      <c r="AG1117" s="66"/>
      <c r="AH1117" s="67"/>
      <c r="AI1117" s="66"/>
      <c r="AJ1117" s="67"/>
      <c r="AK1117" s="66"/>
      <c r="AL1117" s="66"/>
      <c r="AM1117" s="67"/>
      <c r="AN1117" s="11"/>
      <c r="AO1117" s="69">
        <v>0</v>
      </c>
      <c r="AP1117" s="69">
        <v>0</v>
      </c>
      <c r="AQ1117" s="69">
        <v>0</v>
      </c>
      <c r="AR1117" s="69">
        <v>0</v>
      </c>
      <c r="AS1117" s="70"/>
      <c r="AT1117" s="70"/>
      <c r="AU1117" s="70"/>
      <c r="AV1117" s="71"/>
      <c r="AW1117" s="11"/>
      <c r="AX1117" s="72"/>
      <c r="AY1117" s="73"/>
      <c r="AZ1117" s="73"/>
      <c r="BA1117" s="73"/>
      <c r="BB1117" s="64"/>
      <c r="BC1117" s="74">
        <v>0</v>
      </c>
      <c r="BD1117" s="61">
        <v>43656</v>
      </c>
      <c r="BE1117" s="61"/>
      <c r="BF1117" s="70"/>
      <c r="BG1117" s="61"/>
      <c r="BH1117" s="11"/>
    </row>
    <row r="1118" spans="1:60" x14ac:dyDescent="0.3">
      <c r="A1118" s="11"/>
      <c r="B1118" s="56" t="s">
        <v>3617</v>
      </c>
      <c r="C1118" s="56" t="s">
        <v>3464</v>
      </c>
      <c r="D1118" s="56" t="s">
        <v>3451</v>
      </c>
      <c r="E1118" s="57" t="s">
        <v>306</v>
      </c>
      <c r="F1118" s="57" t="s">
        <v>26</v>
      </c>
      <c r="G1118" s="58" t="s">
        <v>200</v>
      </c>
      <c r="H1118" s="59" t="s">
        <v>1198</v>
      </c>
      <c r="I1118" s="60" t="s">
        <v>29</v>
      </c>
      <c r="J1118" s="60" t="s">
        <v>1</v>
      </c>
      <c r="K1118" s="11"/>
      <c r="L1118" s="61">
        <v>44021</v>
      </c>
      <c r="M1118" s="62">
        <v>1587.7606000006199</v>
      </c>
      <c r="N1118" s="63">
        <v>1587.7606000006199</v>
      </c>
      <c r="O1118" s="63"/>
      <c r="P1118" s="64" t="str">
        <f t="shared" si="17"/>
        <v/>
      </c>
      <c r="Q1118" s="61"/>
      <c r="R1118" s="65">
        <v>413231150.421</v>
      </c>
      <c r="S1118" s="65"/>
      <c r="T1118" s="11"/>
      <c r="U1118" s="66">
        <v>-2.8247927593838501E-3</v>
      </c>
      <c r="V1118" s="67">
        <v>3.37973147798039</v>
      </c>
      <c r="W1118" s="66">
        <v>1.7017173080603201E-2</v>
      </c>
      <c r="X1118" s="67">
        <v>3.9800958566957001</v>
      </c>
      <c r="Y1118" s="66"/>
      <c r="Z1118" s="67"/>
      <c r="AA1118" s="66"/>
      <c r="AB1118" s="67"/>
      <c r="AC1118" s="66"/>
      <c r="AD1118" s="67"/>
      <c r="AE1118" s="66"/>
      <c r="AF1118" s="68"/>
      <c r="AG1118" s="66">
        <v>3.0965483219915798E-3</v>
      </c>
      <c r="AH1118" s="67">
        <v>-1.5318509036660499</v>
      </c>
      <c r="AI1118" s="66"/>
      <c r="AJ1118" s="67"/>
      <c r="AK1118" s="66">
        <v>2.4938684837252399E-2</v>
      </c>
      <c r="AL1118" s="66">
        <v>6.4041755082143895E-2</v>
      </c>
      <c r="AM1118" s="67">
        <v>13.588099774468001</v>
      </c>
      <c r="AN1118" s="11"/>
      <c r="AO1118" s="69">
        <v>6.1266401717148299E-3</v>
      </c>
      <c r="AP1118" s="69">
        <v>-1.19675474470569E-2</v>
      </c>
      <c r="AQ1118" s="69">
        <v>2.8193219688546399E-2</v>
      </c>
      <c r="AR1118" s="69">
        <v>-1.6271237407636401E-2</v>
      </c>
      <c r="AS1118" s="70"/>
      <c r="AT1118" s="70"/>
      <c r="AU1118" s="70"/>
      <c r="AV1118" s="71"/>
      <c r="AW1118" s="11"/>
      <c r="AX1118" s="72"/>
      <c r="AY1118" s="73"/>
      <c r="AZ1118" s="73"/>
      <c r="BA1118" s="73"/>
      <c r="BB1118" s="64"/>
      <c r="BC1118" s="74">
        <v>-3.1715034952030701</v>
      </c>
      <c r="BD1118" s="61">
        <v>43899</v>
      </c>
      <c r="BE1118" s="61">
        <v>43916</v>
      </c>
      <c r="BF1118" s="70">
        <v>46</v>
      </c>
      <c r="BG1118" s="61">
        <v>43963</v>
      </c>
      <c r="BH1118" s="11"/>
    </row>
    <row r="1119" spans="1:60" x14ac:dyDescent="0.3">
      <c r="A1119" s="11"/>
      <c r="B1119" s="56" t="s">
        <v>3619</v>
      </c>
      <c r="C1119" s="56" t="s">
        <v>3466</v>
      </c>
      <c r="D1119" s="56" t="s">
        <v>3451</v>
      </c>
      <c r="E1119" s="57" t="s">
        <v>309</v>
      </c>
      <c r="F1119" s="57" t="s">
        <v>26</v>
      </c>
      <c r="G1119" s="58" t="s">
        <v>200</v>
      </c>
      <c r="H1119" s="59" t="s">
        <v>1198</v>
      </c>
      <c r="I1119" s="60" t="s">
        <v>29</v>
      </c>
      <c r="J1119" s="60" t="s">
        <v>3467</v>
      </c>
      <c r="K1119" s="11"/>
      <c r="L1119" s="61">
        <v>44021</v>
      </c>
      <c r="M1119" s="62">
        <v>3428.4001000001999</v>
      </c>
      <c r="N1119" s="63">
        <v>3428.4001000001999</v>
      </c>
      <c r="O1119" s="63">
        <v>3476.3458000011701</v>
      </c>
      <c r="P1119" s="64">
        <f t="shared" si="17"/>
        <v>0.98620801762559007</v>
      </c>
      <c r="Q1119" s="61">
        <v>43747</v>
      </c>
      <c r="R1119" s="65">
        <v>478322942.89899999</v>
      </c>
      <c r="S1119" s="65">
        <v>561623961.505</v>
      </c>
      <c r="T1119" s="11"/>
      <c r="U1119" s="66">
        <v>-2.8183672566228801E-3</v>
      </c>
      <c r="V1119" s="67">
        <v>3.38037402825648</v>
      </c>
      <c r="W1119" s="66">
        <v>1.7212955264767502E-2</v>
      </c>
      <c r="X1119" s="67">
        <v>3.99967407511213</v>
      </c>
      <c r="Y1119" s="66">
        <v>2.09474078383209E-2</v>
      </c>
      <c r="Z1119" s="67">
        <v>19.778678396047301</v>
      </c>
      <c r="AA1119" s="66">
        <v>2.3758855168125599E-2</v>
      </c>
      <c r="AB1119" s="67">
        <v>22.601073668105499</v>
      </c>
      <c r="AC1119" s="66">
        <v>8.5537083736271599E-2</v>
      </c>
      <c r="AD1119" s="67">
        <v>32.8396736338618</v>
      </c>
      <c r="AE1119" s="66">
        <v>0.11206980076895</v>
      </c>
      <c r="AF1119" s="68">
        <v>28.154667688621</v>
      </c>
      <c r="AG1119" s="66">
        <v>3.1545059209747701E-3</v>
      </c>
      <c r="AH1119" s="67">
        <v>-1.5260551437677301</v>
      </c>
      <c r="AI1119" s="66">
        <v>2.5132673854386701E-2</v>
      </c>
      <c r="AJ1119" s="67">
        <v>16.204009866400199</v>
      </c>
      <c r="AK1119" s="66">
        <v>0.92065080503351104</v>
      </c>
      <c r="AL1119" s="66">
        <v>4.96078804280842E-2</v>
      </c>
      <c r="AM1119" s="67">
        <v>76.843819144763998</v>
      </c>
      <c r="AN1119" s="11"/>
      <c r="AO1119" s="69">
        <v>1.8691293929805401E-2</v>
      </c>
      <c r="AP1119" s="69">
        <v>-3.0305835478429799E-2</v>
      </c>
      <c r="AQ1119" s="69">
        <v>2.83977433318796E-2</v>
      </c>
      <c r="AR1119" s="69">
        <v>-3.14366736674856E-2</v>
      </c>
      <c r="AS1119" s="70">
        <v>7</v>
      </c>
      <c r="AT1119" s="70">
        <v>5</v>
      </c>
      <c r="AU1119" s="70">
        <v>7</v>
      </c>
      <c r="AV1119" s="71">
        <v>5</v>
      </c>
      <c r="AW1119" s="11"/>
      <c r="AX1119" s="72">
        <v>5.2508926559094102E-2</v>
      </c>
      <c r="AY1119" s="73">
        <v>-0.12120012489128799</v>
      </c>
      <c r="AZ1119" s="73">
        <v>0.62663467411857698</v>
      </c>
      <c r="BA1119" s="73">
        <v>-0.153767623648946</v>
      </c>
      <c r="BB1119" s="64">
        <v>5.3998584810142298E-3</v>
      </c>
      <c r="BC1119" s="74">
        <v>-8.2761099312920106</v>
      </c>
      <c r="BD1119" s="61">
        <v>43747</v>
      </c>
      <c r="BE1119" s="61">
        <v>43783</v>
      </c>
      <c r="BF1119" s="70"/>
      <c r="BG1119" s="61"/>
      <c r="BH1119" s="11"/>
    </row>
    <row r="1120" spans="1:60" x14ac:dyDescent="0.3">
      <c r="A1120" s="11"/>
      <c r="B1120" s="56" t="s">
        <v>3623</v>
      </c>
      <c r="C1120" s="56" t="s">
        <v>3469</v>
      </c>
      <c r="D1120" s="56" t="s">
        <v>3470</v>
      </c>
      <c r="E1120" s="57" t="s">
        <v>25</v>
      </c>
      <c r="F1120" s="57" t="s">
        <v>1354</v>
      </c>
      <c r="G1120" s="58" t="s">
        <v>2080</v>
      </c>
      <c r="H1120" s="59" t="s">
        <v>1</v>
      </c>
      <c r="I1120" s="60" t="s">
        <v>29</v>
      </c>
      <c r="J1120" s="60" t="s">
        <v>3471</v>
      </c>
      <c r="K1120" s="11"/>
      <c r="L1120" s="61">
        <v>44021</v>
      </c>
      <c r="M1120" s="62">
        <v>1047.0108000002799</v>
      </c>
      <c r="N1120" s="63">
        <v>1047.0108000002799</v>
      </c>
      <c r="O1120" s="63">
        <v>1048.77019999921</v>
      </c>
      <c r="P1120" s="64">
        <f t="shared" si="17"/>
        <v>0.9983224161032308</v>
      </c>
      <c r="Q1120" s="61">
        <v>43871</v>
      </c>
      <c r="R1120" s="65">
        <v>34310827.210000001</v>
      </c>
      <c r="S1120" s="65">
        <v>40169089.483874999</v>
      </c>
      <c r="T1120" s="11"/>
      <c r="U1120" s="66">
        <v>-6.6592950224730895E-4</v>
      </c>
      <c r="V1120" s="67">
        <v>3.59561780369404</v>
      </c>
      <c r="W1120" s="66">
        <v>2.3502183057644298E-2</v>
      </c>
      <c r="X1120" s="67">
        <v>4.6285968544034404</v>
      </c>
      <c r="Y1120" s="66">
        <v>6.6331343678029996E-3</v>
      </c>
      <c r="Z1120" s="67">
        <v>18.347251049010101</v>
      </c>
      <c r="AA1120" s="66">
        <v>1.8628945419550302E-2</v>
      </c>
      <c r="AB1120" s="67">
        <v>22.088082693255298</v>
      </c>
      <c r="AC1120" s="66"/>
      <c r="AD1120" s="67"/>
      <c r="AE1120" s="66"/>
      <c r="AF1120" s="68"/>
      <c r="AG1120" s="66">
        <v>1.2992388315979E-2</v>
      </c>
      <c r="AH1120" s="67">
        <v>-0.54226690426730795</v>
      </c>
      <c r="AI1120" s="66">
        <v>6.7065967050439204E-3</v>
      </c>
      <c r="AJ1120" s="67">
        <v>14.361402151465899</v>
      </c>
      <c r="AK1120" s="66">
        <v>4.7010800000862198E-2</v>
      </c>
      <c r="AL1120" s="66">
        <v>3.4225843275635298E-2</v>
      </c>
      <c r="AM1120" s="67">
        <v>28.967061983887099</v>
      </c>
      <c r="AN1120" s="11"/>
      <c r="AO1120" s="69">
        <v>1.4396157035662299E-2</v>
      </c>
      <c r="AP1120" s="69">
        <v>-3.5201744167352403E-2</v>
      </c>
      <c r="AQ1120" s="69">
        <v>3.4232938636705498E-2</v>
      </c>
      <c r="AR1120" s="69">
        <v>-6.1416121539878098E-2</v>
      </c>
      <c r="AS1120" s="70">
        <v>8</v>
      </c>
      <c r="AT1120" s="70">
        <v>4</v>
      </c>
      <c r="AU1120" s="70">
        <v>7</v>
      </c>
      <c r="AV1120" s="71">
        <v>5</v>
      </c>
      <c r="AW1120" s="11"/>
      <c r="AX1120" s="72">
        <v>7.5188363025299604E-2</v>
      </c>
      <c r="AY1120" s="73">
        <v>-0.13072847991588801</v>
      </c>
      <c r="AZ1120" s="73">
        <v>0.53008693656010997</v>
      </c>
      <c r="BA1120" s="73">
        <v>-0.16303679658994999</v>
      </c>
      <c r="BB1120" s="64">
        <v>7.7208268480262604E-3</v>
      </c>
      <c r="BC1120" s="74">
        <v>-9.7802550071646692</v>
      </c>
      <c r="BD1120" s="61">
        <v>43871</v>
      </c>
      <c r="BE1120" s="61">
        <v>43909</v>
      </c>
      <c r="BF1120" s="70"/>
      <c r="BG1120" s="61"/>
      <c r="BH1120" s="11"/>
    </row>
    <row r="1121" spans="1:60" x14ac:dyDescent="0.3">
      <c r="A1121" s="11"/>
      <c r="B1121" s="56" t="s">
        <v>3625</v>
      </c>
      <c r="C1121" s="56" t="s">
        <v>3473</v>
      </c>
      <c r="D1121" s="56" t="s">
        <v>3474</v>
      </c>
      <c r="E1121" s="57" t="s">
        <v>25</v>
      </c>
      <c r="F1121" s="57" t="s">
        <v>278</v>
      </c>
      <c r="G1121" s="58" t="s">
        <v>36</v>
      </c>
      <c r="H1121" s="59" t="s">
        <v>37</v>
      </c>
      <c r="I1121" s="60" t="s">
        <v>29</v>
      </c>
      <c r="J1121" s="60" t="s">
        <v>3475</v>
      </c>
      <c r="K1121" s="11"/>
      <c r="L1121" s="61">
        <v>44021</v>
      </c>
      <c r="M1121" s="62">
        <v>1269.86529999971</v>
      </c>
      <c r="N1121" s="63">
        <v>1269.86529999971</v>
      </c>
      <c r="O1121" s="63">
        <v>1587.4059999994899</v>
      </c>
      <c r="P1121" s="64">
        <f t="shared" si="17"/>
        <v>0.79996251746567548</v>
      </c>
      <c r="Q1121" s="61">
        <v>43756</v>
      </c>
      <c r="R1121" s="65">
        <v>8076343.3080000002</v>
      </c>
      <c r="S1121" s="65">
        <v>10643612.060515599</v>
      </c>
      <c r="T1121" s="11"/>
      <c r="U1121" s="66">
        <v>-3.5049357142270303E-2</v>
      </c>
      <c r="V1121" s="67">
        <v>0.15727503969174</v>
      </c>
      <c r="W1121" s="66">
        <v>-2.8531313259918499E-2</v>
      </c>
      <c r="X1121" s="67">
        <v>-0.57475277735648</v>
      </c>
      <c r="Y1121" s="66">
        <v>-0.17083000950049601</v>
      </c>
      <c r="Z1121" s="67">
        <v>0.60093666217289898</v>
      </c>
      <c r="AA1121" s="66">
        <v>-0.18329856195749</v>
      </c>
      <c r="AB1121" s="67">
        <v>1.8953319555439501</v>
      </c>
      <c r="AC1121" s="66"/>
      <c r="AD1121" s="67"/>
      <c r="AE1121" s="66"/>
      <c r="AF1121" s="68"/>
      <c r="AG1121" s="66">
        <v>1.7198811528942301E-2</v>
      </c>
      <c r="AH1121" s="67">
        <v>-0.121624582970981</v>
      </c>
      <c r="AI1121" s="66">
        <v>-0.13233689534259599</v>
      </c>
      <c r="AJ1121" s="67">
        <v>0.45705294670187901</v>
      </c>
      <c r="AK1121" s="66">
        <v>-0.25914760966959899</v>
      </c>
      <c r="AL1121" s="66">
        <v>-0.17660117260762501</v>
      </c>
      <c r="AM1121" s="67">
        <v>-1.2418745955219499</v>
      </c>
      <c r="AN1121" s="11"/>
      <c r="AO1121" s="69">
        <v>7.5066424338729107E-2</v>
      </c>
      <c r="AP1121" s="69">
        <v>-0.13160686977149499</v>
      </c>
      <c r="AQ1121" s="69">
        <v>0.115155020430393</v>
      </c>
      <c r="AR1121" s="69">
        <v>-0.122761922258214</v>
      </c>
      <c r="AS1121" s="70">
        <v>5</v>
      </c>
      <c r="AT1121" s="70">
        <v>7</v>
      </c>
      <c r="AU1121" s="70">
        <v>6</v>
      </c>
      <c r="AV1121" s="71">
        <v>6</v>
      </c>
      <c r="AW1121" s="11"/>
      <c r="AX1121" s="72">
        <v>0.32836322956602099</v>
      </c>
      <c r="AY1121" s="73">
        <v>-0.353962873803084</v>
      </c>
      <c r="AZ1121" s="73">
        <v>0.34425161405761201</v>
      </c>
      <c r="BA1121" s="73">
        <v>-0.47528304036905</v>
      </c>
      <c r="BB1121" s="64">
        <v>3.34239765163147E-2</v>
      </c>
      <c r="BC1121" s="74">
        <v>-40.036701385804903</v>
      </c>
      <c r="BD1121" s="61">
        <v>43756</v>
      </c>
      <c r="BE1121" s="61">
        <v>43913</v>
      </c>
      <c r="BF1121" s="70"/>
      <c r="BG1121" s="61"/>
      <c r="BH1121" s="11"/>
    </row>
    <row r="1122" spans="1:60" x14ac:dyDescent="0.3">
      <c r="A1122" s="11"/>
      <c r="B1122" s="56" t="s">
        <v>3628</v>
      </c>
      <c r="C1122" s="56" t="s">
        <v>3477</v>
      </c>
      <c r="D1122" s="56" t="s">
        <v>3478</v>
      </c>
      <c r="E1122" s="57" t="s">
        <v>25</v>
      </c>
      <c r="F1122" s="57" t="s">
        <v>3067</v>
      </c>
      <c r="G1122" s="58" t="s">
        <v>36</v>
      </c>
      <c r="H1122" s="59" t="s">
        <v>94</v>
      </c>
      <c r="I1122" s="60" t="s">
        <v>29</v>
      </c>
      <c r="J1122" s="60" t="s">
        <v>3479</v>
      </c>
      <c r="K1122" s="11"/>
      <c r="L1122" s="61">
        <v>44021</v>
      </c>
      <c r="M1122" s="62">
        <v>355393.03539991402</v>
      </c>
      <c r="N1122" s="63">
        <v>355393.03539991402</v>
      </c>
      <c r="O1122" s="63">
        <v>508545.896900177</v>
      </c>
      <c r="P1122" s="64">
        <f t="shared" si="17"/>
        <v>0.69884161403365819</v>
      </c>
      <c r="Q1122" s="61">
        <v>43658</v>
      </c>
      <c r="R1122" s="65">
        <v>1762749.4550000001</v>
      </c>
      <c r="S1122" s="65">
        <v>2191893.01582031</v>
      </c>
      <c r="T1122" s="11"/>
      <c r="U1122" s="66">
        <v>-3.59748794098778E-2</v>
      </c>
      <c r="V1122" s="67">
        <v>6.4722812930995105E-2</v>
      </c>
      <c r="W1122" s="66">
        <v>2.69305525580421E-3</v>
      </c>
      <c r="X1122" s="67">
        <v>2.5476840742157898</v>
      </c>
      <c r="Y1122" s="66">
        <v>-0.172554448902665</v>
      </c>
      <c r="Z1122" s="67">
        <v>0.42849272195598997</v>
      </c>
      <c r="AA1122" s="66">
        <v>-0.29783569169288998</v>
      </c>
      <c r="AB1122" s="67">
        <v>-9.558381017996</v>
      </c>
      <c r="AC1122" s="66">
        <v>-0.30635088395676602</v>
      </c>
      <c r="AD1122" s="67">
        <v>-6.3491231354419098</v>
      </c>
      <c r="AE1122" s="66"/>
      <c r="AF1122" s="68"/>
      <c r="AG1122" s="66">
        <v>6.2932209202699596E-3</v>
      </c>
      <c r="AH1122" s="67">
        <v>-1.2121836438382201</v>
      </c>
      <c r="AI1122" s="66">
        <v>-0.14770269401022201</v>
      </c>
      <c r="AJ1122" s="67">
        <v>-1.07952692006074</v>
      </c>
      <c r="AK1122" s="66">
        <v>-0.34872154117969301</v>
      </c>
      <c r="AL1122" s="66">
        <v>-0.14438418159173999</v>
      </c>
      <c r="AM1122" s="67">
        <v>-10.423291134327901</v>
      </c>
      <c r="AN1122" s="11"/>
      <c r="AO1122" s="69">
        <v>0.133110310471238</v>
      </c>
      <c r="AP1122" s="69">
        <v>-0.15239256199041801</v>
      </c>
      <c r="AQ1122" s="69">
        <v>0.15530717543515499</v>
      </c>
      <c r="AR1122" s="69">
        <v>-0.191426680624427</v>
      </c>
      <c r="AS1122" s="70">
        <v>5</v>
      </c>
      <c r="AT1122" s="70">
        <v>7</v>
      </c>
      <c r="AU1122" s="70">
        <v>5</v>
      </c>
      <c r="AV1122" s="71">
        <v>7</v>
      </c>
      <c r="AW1122" s="11"/>
      <c r="AX1122" s="72">
        <v>0.35107823940925298</v>
      </c>
      <c r="AY1122" s="73">
        <v>-0.64579859249079197</v>
      </c>
      <c r="AZ1122" s="73">
        <v>-0.62667888796295301</v>
      </c>
      <c r="BA1122" s="73">
        <v>-0.85803880940238697</v>
      </c>
      <c r="BB1122" s="64">
        <v>3.57029764480103E-2</v>
      </c>
      <c r="BC1122" s="74">
        <v>-51.188970294897402</v>
      </c>
      <c r="BD1122" s="61">
        <v>43658</v>
      </c>
      <c r="BE1122" s="61">
        <v>43913</v>
      </c>
      <c r="BF1122" s="70"/>
      <c r="BG1122" s="61"/>
      <c r="BH1122" s="11"/>
    </row>
    <row r="1123" spans="1:60" x14ac:dyDescent="0.3">
      <c r="A1123" s="11"/>
      <c r="B1123" s="56" t="s">
        <v>3631</v>
      </c>
      <c r="C1123" s="56" t="s">
        <v>3481</v>
      </c>
      <c r="D1123" s="56" t="s">
        <v>3482</v>
      </c>
      <c r="E1123" s="57" t="s">
        <v>34</v>
      </c>
      <c r="F1123" s="57" t="s">
        <v>3067</v>
      </c>
      <c r="G1123" s="58" t="s">
        <v>111</v>
      </c>
      <c r="H1123" s="59" t="s">
        <v>384</v>
      </c>
      <c r="I1123" s="60" t="s">
        <v>29</v>
      </c>
      <c r="J1123" s="60" t="s">
        <v>3483</v>
      </c>
      <c r="K1123" s="11"/>
      <c r="L1123" s="61">
        <v>44021</v>
      </c>
      <c r="M1123" s="62">
        <v>1476.6453000009101</v>
      </c>
      <c r="N1123" s="63">
        <v>1476.6453000009101</v>
      </c>
      <c r="O1123" s="63">
        <v>1481.3815999999599</v>
      </c>
      <c r="P1123" s="64">
        <f t="shared" si="17"/>
        <v>0.99680278194419991</v>
      </c>
      <c r="Q1123" s="61">
        <v>43843</v>
      </c>
      <c r="R1123" s="65">
        <v>3670344.199</v>
      </c>
      <c r="S1123" s="65">
        <v>3170944.8194453102</v>
      </c>
      <c r="T1123" s="11"/>
      <c r="U1123" s="66">
        <v>9.0159499031869893E-3</v>
      </c>
      <c r="V1123" s="67">
        <v>4.56380574424111</v>
      </c>
      <c r="W1123" s="66">
        <v>0.100670795261976</v>
      </c>
      <c r="X1123" s="67">
        <v>12.3454580748366</v>
      </c>
      <c r="Y1123" s="66">
        <v>3.1190351439363401E-2</v>
      </c>
      <c r="Z1123" s="67">
        <v>20.8029727561516</v>
      </c>
      <c r="AA1123" s="66">
        <v>0.23637187980784799</v>
      </c>
      <c r="AB1123" s="67">
        <v>43.862376132106903</v>
      </c>
      <c r="AC1123" s="66">
        <v>0.203659236802196</v>
      </c>
      <c r="AD1123" s="67">
        <v>44.651888940483303</v>
      </c>
      <c r="AE1123" s="66">
        <v>0.23950432428333401</v>
      </c>
      <c r="AF1123" s="68">
        <v>40.898120040073998</v>
      </c>
      <c r="AG1123" s="66">
        <v>3.1637376125217997E-2</v>
      </c>
      <c r="AH1123" s="67">
        <v>1.3222318766565899</v>
      </c>
      <c r="AI1123" s="66">
        <v>6.5752516848078799E-2</v>
      </c>
      <c r="AJ1123" s="67">
        <v>20.265994165762098</v>
      </c>
      <c r="AK1123" s="66">
        <v>0.47664530000125499</v>
      </c>
      <c r="AL1123" s="66">
        <v>2.7698714799044E-2</v>
      </c>
      <c r="AM1123" s="67">
        <v>-29.505203531880401</v>
      </c>
      <c r="AN1123" s="11"/>
      <c r="AO1123" s="69">
        <v>4.3464332851726802E-2</v>
      </c>
      <c r="AP1123" s="69">
        <v>-4.2768810893903698E-2</v>
      </c>
      <c r="AQ1123" s="69">
        <v>0.10727980424781</v>
      </c>
      <c r="AR1123" s="69">
        <v>-9.0036459116236103E-2</v>
      </c>
      <c r="AS1123" s="70">
        <v>8</v>
      </c>
      <c r="AT1123" s="70">
        <v>4</v>
      </c>
      <c r="AU1123" s="70">
        <v>9</v>
      </c>
      <c r="AV1123" s="71">
        <v>3</v>
      </c>
      <c r="AW1123" s="11"/>
      <c r="AX1123" s="72">
        <v>0.18134637245180801</v>
      </c>
      <c r="AY1123" s="73">
        <v>0.88701894434143502</v>
      </c>
      <c r="AZ1123" s="73">
        <v>1.1735461563330301</v>
      </c>
      <c r="BA1123" s="73">
        <v>1.28585310141898</v>
      </c>
      <c r="BB1123" s="64">
        <v>1.8707412114908901E-2</v>
      </c>
      <c r="BC1123" s="74">
        <v>-21.0471157465654</v>
      </c>
      <c r="BD1123" s="61">
        <v>43843</v>
      </c>
      <c r="BE1123" s="61">
        <v>43910</v>
      </c>
      <c r="BF1123" s="70"/>
      <c r="BG1123" s="61"/>
      <c r="BH1123" s="11"/>
    </row>
    <row r="1124" spans="1:60" x14ac:dyDescent="0.3">
      <c r="A1124" s="11"/>
      <c r="B1124" s="56" t="s">
        <v>3633</v>
      </c>
      <c r="C1124" s="56" t="s">
        <v>3485</v>
      </c>
      <c r="D1124" s="56" t="s">
        <v>3482</v>
      </c>
      <c r="E1124" s="57" t="s">
        <v>3071</v>
      </c>
      <c r="F1124" s="57" t="s">
        <v>3067</v>
      </c>
      <c r="G1124" s="58" t="s">
        <v>111</v>
      </c>
      <c r="H1124" s="59" t="s">
        <v>384</v>
      </c>
      <c r="I1124" s="60" t="s">
        <v>29</v>
      </c>
      <c r="J1124" s="60" t="s">
        <v>1</v>
      </c>
      <c r="K1124" s="11"/>
      <c r="L1124" s="61">
        <v>44021</v>
      </c>
      <c r="M1124" s="62">
        <v>1673.13110000081</v>
      </c>
      <c r="N1124" s="63">
        <v>1673.13110000081</v>
      </c>
      <c r="O1124" s="63">
        <v>1673.13110000081</v>
      </c>
      <c r="P1124" s="64">
        <f t="shared" si="17"/>
        <v>1</v>
      </c>
      <c r="Q1124" s="61">
        <v>44021</v>
      </c>
      <c r="R1124" s="65">
        <v>1269612.348</v>
      </c>
      <c r="S1124" s="65">
        <v>1125072.7057558601</v>
      </c>
      <c r="T1124" s="11"/>
      <c r="U1124" s="66">
        <v>9.0612388867157296E-3</v>
      </c>
      <c r="V1124" s="67">
        <v>4.5683346425939799</v>
      </c>
      <c r="W1124" s="66">
        <v>0.102152507115534</v>
      </c>
      <c r="X1124" s="67">
        <v>12.493629260192399</v>
      </c>
      <c r="Y1124" s="66">
        <v>3.9640440596485901E-2</v>
      </c>
      <c r="Z1124" s="67">
        <v>21.647981671878401</v>
      </c>
      <c r="AA1124" s="66">
        <v>0.25685750598873702</v>
      </c>
      <c r="AB1124" s="67">
        <v>45.910938750195797</v>
      </c>
      <c r="AC1124" s="66">
        <v>0.242532559712417</v>
      </c>
      <c r="AD1124" s="67">
        <v>48.539221231476397</v>
      </c>
      <c r="AE1124" s="66">
        <v>0.29926923579303499</v>
      </c>
      <c r="AF1124" s="68">
        <v>46.874611191044103</v>
      </c>
      <c r="AG1124" s="66">
        <v>3.2053832841484102E-2</v>
      </c>
      <c r="AH1124" s="67">
        <v>1.3638775482832</v>
      </c>
      <c r="AI1124" s="66">
        <v>7.4919486936778398E-2</v>
      </c>
      <c r="AJ1124" s="67">
        <v>21.1826911746466</v>
      </c>
      <c r="AK1124" s="66">
        <v>0.67313109999988197</v>
      </c>
      <c r="AL1124" s="66">
        <v>3.6737625527166501E-2</v>
      </c>
      <c r="AM1124" s="67">
        <v>-9.8566235320176894</v>
      </c>
      <c r="AN1124" s="11"/>
      <c r="AO1124" s="69">
        <v>4.3511094561836203E-2</v>
      </c>
      <c r="AP1124" s="69">
        <v>-4.2725888212808101E-2</v>
      </c>
      <c r="AQ1124" s="69">
        <v>0.108774431284546</v>
      </c>
      <c r="AR1124" s="69">
        <v>-8.87706517669722E-2</v>
      </c>
      <c r="AS1124" s="70">
        <v>8</v>
      </c>
      <c r="AT1124" s="70">
        <v>4</v>
      </c>
      <c r="AU1124" s="70">
        <v>9</v>
      </c>
      <c r="AV1124" s="71">
        <v>3</v>
      </c>
      <c r="AW1124" s="11"/>
      <c r="AX1124" s="72">
        <v>0.181370957284817</v>
      </c>
      <c r="AY1124" s="73">
        <v>0.98728050638783305</v>
      </c>
      <c r="AZ1124" s="73">
        <v>1.2351443409042999</v>
      </c>
      <c r="BA1124" s="73">
        <v>1.4360263952494301</v>
      </c>
      <c r="BB1124" s="64">
        <v>1.8711068411230401E-2</v>
      </c>
      <c r="BC1124" s="74">
        <v>-20.8095577489003</v>
      </c>
      <c r="BD1124" s="61">
        <v>43843</v>
      </c>
      <c r="BE1124" s="61">
        <v>43910</v>
      </c>
      <c r="BF1124" s="70">
        <v>125</v>
      </c>
      <c r="BG1124" s="61">
        <v>44018</v>
      </c>
      <c r="BH1124" s="11"/>
    </row>
    <row r="1125" spans="1:60" x14ac:dyDescent="0.3">
      <c r="A1125" s="11"/>
      <c r="B1125" s="56" t="s">
        <v>3635</v>
      </c>
      <c r="C1125" s="56" t="s">
        <v>3487</v>
      </c>
      <c r="D1125" s="56" t="s">
        <v>3482</v>
      </c>
      <c r="E1125" s="57" t="s">
        <v>3074</v>
      </c>
      <c r="F1125" s="57" t="s">
        <v>3067</v>
      </c>
      <c r="G1125" s="58" t="s">
        <v>111</v>
      </c>
      <c r="H1125" s="59" t="s">
        <v>384</v>
      </c>
      <c r="I1125" s="60" t="s">
        <v>29</v>
      </c>
      <c r="J1125" s="60" t="s">
        <v>3488</v>
      </c>
      <c r="K1125" s="11"/>
      <c r="L1125" s="61">
        <v>44021</v>
      </c>
      <c r="M1125" s="62">
        <v>1359.62010000087</v>
      </c>
      <c r="N1125" s="63">
        <v>1359.62010000087</v>
      </c>
      <c r="O1125" s="63">
        <v>1363.19170000032</v>
      </c>
      <c r="P1125" s="64">
        <f t="shared" si="17"/>
        <v>0.99737997231097497</v>
      </c>
      <c r="Q1125" s="61">
        <v>43843</v>
      </c>
      <c r="R1125" s="65">
        <v>5539172.5760000004</v>
      </c>
      <c r="S1125" s="65">
        <v>5434765.08483594</v>
      </c>
      <c r="T1125" s="11"/>
      <c r="U1125" s="66">
        <v>9.0192939060216304E-3</v>
      </c>
      <c r="V1125" s="67">
        <v>4.5641401445245702</v>
      </c>
      <c r="W1125" s="66">
        <v>0.10077816806006</v>
      </c>
      <c r="X1125" s="67">
        <v>12.356195354644999</v>
      </c>
      <c r="Y1125" s="66">
        <v>3.18008681078936E-2</v>
      </c>
      <c r="Z1125" s="67">
        <v>20.864024423004601</v>
      </c>
      <c r="AA1125" s="66">
        <v>0.23784623402025301</v>
      </c>
      <c r="AB1125" s="67">
        <v>44.009811553347397</v>
      </c>
      <c r="AC1125" s="66"/>
      <c r="AD1125" s="67"/>
      <c r="AE1125" s="66"/>
      <c r="AF1125" s="68"/>
      <c r="AG1125" s="66">
        <v>3.1667536621171201E-2</v>
      </c>
      <c r="AH1125" s="67">
        <v>1.3252479262518999</v>
      </c>
      <c r="AI1125" s="66">
        <v>6.6414624441677006E-2</v>
      </c>
      <c r="AJ1125" s="67">
        <v>20.332204925129201</v>
      </c>
      <c r="AK1125" s="66">
        <v>0.37767564142297499</v>
      </c>
      <c r="AL1125" s="66">
        <v>0.19992357675801001</v>
      </c>
      <c r="AM1125" s="67">
        <v>58.137535881949603</v>
      </c>
      <c r="AN1125" s="11"/>
      <c r="AO1125" s="69">
        <v>4.3467710491313503E-2</v>
      </c>
      <c r="AP1125" s="69">
        <v>-4.2765689584484803E-2</v>
      </c>
      <c r="AQ1125" s="69">
        <v>0.107388123906276</v>
      </c>
      <c r="AR1125" s="69">
        <v>-8.9944754092430204E-2</v>
      </c>
      <c r="AS1125" s="70">
        <v>8</v>
      </c>
      <c r="AT1125" s="70">
        <v>4</v>
      </c>
      <c r="AU1125" s="70">
        <v>9</v>
      </c>
      <c r="AV1125" s="71">
        <v>3</v>
      </c>
      <c r="AW1125" s="11"/>
      <c r="AX1125" s="72">
        <v>0.18134807283699</v>
      </c>
      <c r="AY1125" s="73">
        <v>0.89423656124108697</v>
      </c>
      <c r="AZ1125" s="73">
        <v>1.17798058700464</v>
      </c>
      <c r="BA1125" s="73">
        <v>1.29663244362564</v>
      </c>
      <c r="BB1125" s="64">
        <v>1.8707668480328701E-2</v>
      </c>
      <c r="BC1125" s="74">
        <v>-21.029910906974699</v>
      </c>
      <c r="BD1125" s="61">
        <v>43843</v>
      </c>
      <c r="BE1125" s="61">
        <v>43910</v>
      </c>
      <c r="BF1125" s="70"/>
      <c r="BG1125" s="61"/>
      <c r="BH1125" s="11"/>
    </row>
    <row r="1126" spans="1:60" x14ac:dyDescent="0.3">
      <c r="A1126" s="11"/>
      <c r="B1126" s="56" t="s">
        <v>3637</v>
      </c>
      <c r="C1126" s="56" t="s">
        <v>3490</v>
      </c>
      <c r="D1126" s="56" t="s">
        <v>3482</v>
      </c>
      <c r="E1126" s="57" t="s">
        <v>0</v>
      </c>
      <c r="F1126" s="57" t="s">
        <v>3067</v>
      </c>
      <c r="G1126" s="58" t="s">
        <v>111</v>
      </c>
      <c r="H1126" s="59" t="s">
        <v>384</v>
      </c>
      <c r="I1126" s="60" t="s">
        <v>29</v>
      </c>
      <c r="J1126" s="60" t="s">
        <v>3491</v>
      </c>
      <c r="K1126" s="11"/>
      <c r="L1126" s="61">
        <v>44021</v>
      </c>
      <c r="M1126" s="62">
        <v>1590.8443999998301</v>
      </c>
      <c r="N1126" s="63">
        <v>1590.8443999998301</v>
      </c>
      <c r="O1126" s="63">
        <v>1590.8443999998301</v>
      </c>
      <c r="P1126" s="64">
        <f t="shared" si="17"/>
        <v>1</v>
      </c>
      <c r="Q1126" s="61">
        <v>44021</v>
      </c>
      <c r="R1126" s="65">
        <v>149976.99400000001</v>
      </c>
      <c r="S1126" s="65">
        <v>132460.69965246599</v>
      </c>
      <c r="T1126" s="11"/>
      <c r="U1126" s="66">
        <v>9.0888406630256196E-3</v>
      </c>
      <c r="V1126" s="67">
        <v>4.5710948202249702</v>
      </c>
      <c r="W1126" s="66">
        <v>0.10305710525615699</v>
      </c>
      <c r="X1126" s="67">
        <v>12.584089074254701</v>
      </c>
      <c r="Y1126" s="66">
        <v>4.4827689025623799E-2</v>
      </c>
      <c r="Z1126" s="67">
        <v>22.166706514777601</v>
      </c>
      <c r="AA1126" s="66">
        <v>0.26951686048967499</v>
      </c>
      <c r="AB1126" s="67">
        <v>47.176874200289603</v>
      </c>
      <c r="AC1126" s="66">
        <v>0.26774136917083502</v>
      </c>
      <c r="AD1126" s="67">
        <v>51.0601021773182</v>
      </c>
      <c r="AE1126" s="66">
        <v>0.33903679075068799</v>
      </c>
      <c r="AF1126" s="68">
        <v>50.8513666868093</v>
      </c>
      <c r="AG1126" s="66">
        <v>3.2307841855072197E-2</v>
      </c>
      <c r="AH1126" s="67">
        <v>1.3892784496420101</v>
      </c>
      <c r="AI1126" s="66">
        <v>8.0548616470041495E-2</v>
      </c>
      <c r="AJ1126" s="67">
        <v>21.745604127965599</v>
      </c>
      <c r="AK1126" s="66">
        <v>0.59084439999947802</v>
      </c>
      <c r="AL1126" s="66">
        <v>3.7225585956548499E-2</v>
      </c>
      <c r="AM1126" s="67">
        <v>19.998988321633099</v>
      </c>
      <c r="AN1126" s="11"/>
      <c r="AO1126" s="69">
        <v>4.3539617046917597E-2</v>
      </c>
      <c r="AP1126" s="69">
        <v>-4.2699696510681E-2</v>
      </c>
      <c r="AQ1126" s="69">
        <v>0.109686879235669</v>
      </c>
      <c r="AR1126" s="69">
        <v>-8.7997853544074994E-2</v>
      </c>
      <c r="AS1126" s="70">
        <v>8</v>
      </c>
      <c r="AT1126" s="70">
        <v>4</v>
      </c>
      <c r="AU1126" s="70">
        <v>9</v>
      </c>
      <c r="AV1126" s="71">
        <v>3</v>
      </c>
      <c r="AW1126" s="11"/>
      <c r="AX1126" s="72">
        <v>0.18138691043423</v>
      </c>
      <c r="AY1126" s="73">
        <v>1.0491927765961</v>
      </c>
      <c r="AZ1126" s="73">
        <v>1.2731832487807</v>
      </c>
      <c r="BA1126" s="73">
        <v>1.5292190198779301</v>
      </c>
      <c r="BB1126" s="64">
        <v>1.8713398231357099E-2</v>
      </c>
      <c r="BC1126" s="74">
        <v>-20.6643279592681</v>
      </c>
      <c r="BD1126" s="61">
        <v>43843</v>
      </c>
      <c r="BE1126" s="61">
        <v>43910</v>
      </c>
      <c r="BF1126" s="70">
        <v>125</v>
      </c>
      <c r="BG1126" s="61">
        <v>44018</v>
      </c>
      <c r="BH1126" s="11"/>
    </row>
    <row r="1127" spans="1:60" x14ac:dyDescent="0.3">
      <c r="A1127" s="11"/>
      <c r="B1127" s="56" t="s">
        <v>3641</v>
      </c>
      <c r="C1127" s="56" t="s">
        <v>3493</v>
      </c>
      <c r="D1127" s="56" t="s">
        <v>3482</v>
      </c>
      <c r="E1127" s="57" t="s">
        <v>3081</v>
      </c>
      <c r="F1127" s="57" t="s">
        <v>3067</v>
      </c>
      <c r="G1127" s="58" t="s">
        <v>111</v>
      </c>
      <c r="H1127" s="59" t="s">
        <v>384</v>
      </c>
      <c r="I1127" s="60" t="s">
        <v>29</v>
      </c>
      <c r="J1127" s="60" t="s">
        <v>1</v>
      </c>
      <c r="K1127" s="11"/>
      <c r="L1127" s="61">
        <v>44021</v>
      </c>
      <c r="M1127" s="62">
        <v>1356.43229999952</v>
      </c>
      <c r="N1127" s="63">
        <v>1356.43229999952</v>
      </c>
      <c r="O1127" s="63">
        <v>1356.43229999952</v>
      </c>
      <c r="P1127" s="64">
        <f t="shared" si="17"/>
        <v>1</v>
      </c>
      <c r="Q1127" s="61">
        <v>44021</v>
      </c>
      <c r="R1127" s="65">
        <v>3762105.7259999998</v>
      </c>
      <c r="S1127" s="65">
        <v>3287694.1056914101</v>
      </c>
      <c r="T1127" s="11"/>
      <c r="U1127" s="66">
        <v>9.1437525425135408E-3</v>
      </c>
      <c r="V1127" s="67">
        <v>4.5765860081737602</v>
      </c>
      <c r="W1127" s="66">
        <v>0.104857109554432</v>
      </c>
      <c r="X1127" s="67">
        <v>12.7640895040822</v>
      </c>
      <c r="Y1127" s="66">
        <v>5.5214388412423397E-2</v>
      </c>
      <c r="Z1127" s="67">
        <v>23.205376453464901</v>
      </c>
      <c r="AA1127" s="66">
        <v>0.295057578756241</v>
      </c>
      <c r="AB1127" s="67">
        <v>49.730946026917103</v>
      </c>
      <c r="AC1127" s="66">
        <v>0.31915803854470098</v>
      </c>
      <c r="AD1127" s="67">
        <v>56.201769114704803</v>
      </c>
      <c r="AE1127" s="66"/>
      <c r="AF1127" s="68"/>
      <c r="AG1127" s="66">
        <v>3.2812959469083601E-2</v>
      </c>
      <c r="AH1127" s="67">
        <v>1.43979021104315</v>
      </c>
      <c r="AI1127" s="66">
        <v>9.1824486711702805E-2</v>
      </c>
      <c r="AJ1127" s="67">
        <v>22.873191152146301</v>
      </c>
      <c r="AK1127" s="66">
        <v>0.35850673979090097</v>
      </c>
      <c r="AL1127" s="66">
        <v>0.134229063638486</v>
      </c>
      <c r="AM1127" s="67">
        <v>63.048391405958697</v>
      </c>
      <c r="AN1127" s="11"/>
      <c r="AO1127" s="69">
        <v>4.3596340125077397E-2</v>
      </c>
      <c r="AP1127" s="69">
        <v>-4.2647660751754302E-2</v>
      </c>
      <c r="AQ1127" s="69">
        <v>0.11150269043180699</v>
      </c>
      <c r="AR1127" s="69">
        <v>-8.64598665721132E-2</v>
      </c>
      <c r="AS1127" s="70">
        <v>8</v>
      </c>
      <c r="AT1127" s="70">
        <v>4</v>
      </c>
      <c r="AU1127" s="70">
        <v>9</v>
      </c>
      <c r="AV1127" s="71">
        <v>3</v>
      </c>
      <c r="AW1127" s="11"/>
      <c r="AX1127" s="72">
        <v>0.182066697269329</v>
      </c>
      <c r="AY1127" s="73">
        <v>1.1289708611147899</v>
      </c>
      <c r="AZ1127" s="73">
        <v>1.2688815952733401</v>
      </c>
      <c r="BA1127" s="73">
        <v>1.6516272540829999</v>
      </c>
      <c r="BB1127" s="64">
        <v>1.87850628685374E-2</v>
      </c>
      <c r="BC1127" s="74">
        <v>-20.374891589424799</v>
      </c>
      <c r="BD1127" s="61">
        <v>43843</v>
      </c>
      <c r="BE1127" s="61">
        <v>43910</v>
      </c>
      <c r="BF1127" s="70">
        <v>125</v>
      </c>
      <c r="BG1127" s="61">
        <v>44018</v>
      </c>
      <c r="BH1127" s="11"/>
    </row>
    <row r="1128" spans="1:60" x14ac:dyDescent="0.3">
      <c r="A1128" s="11"/>
      <c r="B1128" s="56" t="s">
        <v>3643</v>
      </c>
      <c r="C1128" s="56" t="s">
        <v>3495</v>
      </c>
      <c r="D1128" s="56" t="s">
        <v>3496</v>
      </c>
      <c r="E1128" s="57" t="s">
        <v>34</v>
      </c>
      <c r="F1128" s="57" t="s">
        <v>3067</v>
      </c>
      <c r="G1128" s="58" t="s">
        <v>141</v>
      </c>
      <c r="H1128" s="59" t="s">
        <v>1475</v>
      </c>
      <c r="I1128" s="60" t="s">
        <v>29</v>
      </c>
      <c r="J1128" s="60" t="s">
        <v>3497</v>
      </c>
      <c r="K1128" s="11"/>
      <c r="L1128" s="61">
        <v>44021</v>
      </c>
      <c r="M1128" s="62">
        <v>918.35240000020701</v>
      </c>
      <c r="N1128" s="63">
        <v>918.35240000020701</v>
      </c>
      <c r="O1128" s="63">
        <v>989.88580000028003</v>
      </c>
      <c r="P1128" s="64">
        <f t="shared" si="17"/>
        <v>0.92773570446201692</v>
      </c>
      <c r="Q1128" s="61">
        <v>43843</v>
      </c>
      <c r="R1128" s="65">
        <v>603336.41099999996</v>
      </c>
      <c r="S1128" s="65">
        <v>492288.64051757799</v>
      </c>
      <c r="T1128" s="11"/>
      <c r="U1128" s="66">
        <v>9.3368497819028597E-3</v>
      </c>
      <c r="V1128" s="67">
        <v>4.5958957321126901</v>
      </c>
      <c r="W1128" s="66">
        <v>8.8360129349894095E-2</v>
      </c>
      <c r="X1128" s="67">
        <v>11.114391483628401</v>
      </c>
      <c r="Y1128" s="66">
        <v>-4.4739088642017998E-2</v>
      </c>
      <c r="Z1128" s="67">
        <v>13.210028748028</v>
      </c>
      <c r="AA1128" s="66">
        <v>0.14095358548001999</v>
      </c>
      <c r="AB1128" s="67">
        <v>34.320546699280399</v>
      </c>
      <c r="AC1128" s="66">
        <v>0.12831071434819</v>
      </c>
      <c r="AD1128" s="67">
        <v>37.117036695068201</v>
      </c>
      <c r="AE1128" s="66">
        <v>0.12760900488690799</v>
      </c>
      <c r="AF1128" s="68">
        <v>29.708588100416801</v>
      </c>
      <c r="AG1128" s="66">
        <v>3.2194121899010497E-2</v>
      </c>
      <c r="AH1128" s="67">
        <v>1.3779064540358399</v>
      </c>
      <c r="AI1128" s="66">
        <v>-1.6951612758020901E-2</v>
      </c>
      <c r="AJ1128" s="67">
        <v>11.995581205163001</v>
      </c>
      <c r="AK1128" s="66">
        <v>-7.6252917035162696E-2</v>
      </c>
      <c r="AL1128" s="66">
        <v>-4.9255456915488997E-3</v>
      </c>
      <c r="AM1128" s="67">
        <v>-132.14789503160901</v>
      </c>
      <c r="AN1128" s="11"/>
      <c r="AO1128" s="69">
        <v>4.51463321351184E-2</v>
      </c>
      <c r="AP1128" s="69">
        <v>-4.9621117275819401E-2</v>
      </c>
      <c r="AQ1128" s="69">
        <v>0.100276247289003</v>
      </c>
      <c r="AR1128" s="69">
        <v>-0.13360938483034299</v>
      </c>
      <c r="AS1128" s="70">
        <v>7</v>
      </c>
      <c r="AT1128" s="70">
        <v>5</v>
      </c>
      <c r="AU1128" s="70">
        <v>9</v>
      </c>
      <c r="AV1128" s="71">
        <v>3</v>
      </c>
      <c r="AW1128" s="11"/>
      <c r="AX1128" s="72">
        <v>0.191109143462381</v>
      </c>
      <c r="AY1128" s="73">
        <v>0.411248229162538</v>
      </c>
      <c r="AZ1128" s="73">
        <v>0.89654789847281802</v>
      </c>
      <c r="BA1128" s="73">
        <v>0.57520127647967501</v>
      </c>
      <c r="BB1128" s="64">
        <v>1.9683917170823399E-2</v>
      </c>
      <c r="BC1128" s="74">
        <v>-27.0164497763326</v>
      </c>
      <c r="BD1128" s="61">
        <v>43843</v>
      </c>
      <c r="BE1128" s="61">
        <v>43910</v>
      </c>
      <c r="BF1128" s="70"/>
      <c r="BG1128" s="61"/>
      <c r="BH1128" s="11"/>
    </row>
    <row r="1129" spans="1:60" x14ac:dyDescent="0.3">
      <c r="A1129" s="11"/>
      <c r="B1129" s="56" t="s">
        <v>3646</v>
      </c>
      <c r="C1129" s="56" t="s">
        <v>3499</v>
      </c>
      <c r="D1129" s="56" t="s">
        <v>3496</v>
      </c>
      <c r="E1129" s="57" t="s">
        <v>3071</v>
      </c>
      <c r="F1129" s="57" t="s">
        <v>3067</v>
      </c>
      <c r="G1129" s="58" t="s">
        <v>141</v>
      </c>
      <c r="H1129" s="59" t="s">
        <v>1475</v>
      </c>
      <c r="I1129" s="60" t="s">
        <v>29</v>
      </c>
      <c r="J1129" s="60" t="s">
        <v>1</v>
      </c>
      <c r="K1129" s="11"/>
      <c r="L1129" s="61">
        <v>44021</v>
      </c>
      <c r="M1129" s="62">
        <v>1051.4622000008801</v>
      </c>
      <c r="N1129" s="63">
        <v>1051.4622000008801</v>
      </c>
      <c r="O1129" s="63">
        <v>1127.0912999995101</v>
      </c>
      <c r="P1129" s="64">
        <f t="shared" si="17"/>
        <v>0.93289886986203974</v>
      </c>
      <c r="Q1129" s="61">
        <v>43843</v>
      </c>
      <c r="R1129" s="65">
        <v>317225.10600000003</v>
      </c>
      <c r="S1129" s="65">
        <v>274065.319081055</v>
      </c>
      <c r="T1129" s="11"/>
      <c r="U1129" s="66">
        <v>9.3682145397906407E-3</v>
      </c>
      <c r="V1129" s="67">
        <v>4.5990322079014696</v>
      </c>
      <c r="W1129" s="66">
        <v>8.9378565668157495E-2</v>
      </c>
      <c r="X1129" s="67">
        <v>11.216235115454801</v>
      </c>
      <c r="Y1129" s="66">
        <v>-3.9302922742535898E-2</v>
      </c>
      <c r="Z1129" s="67">
        <v>13.7536453379726</v>
      </c>
      <c r="AA1129" s="66">
        <v>0.15406555196386801</v>
      </c>
      <c r="AB1129" s="67">
        <v>35.631743347679702</v>
      </c>
      <c r="AC1129" s="66">
        <v>0.153152744109393</v>
      </c>
      <c r="AD1129" s="67">
        <v>39.601239671174</v>
      </c>
      <c r="AE1129" s="66">
        <v>0.16434059632039899</v>
      </c>
      <c r="AF1129" s="68">
        <v>33.381747243751299</v>
      </c>
      <c r="AG1129" s="66">
        <v>3.2483704042533597E-2</v>
      </c>
      <c r="AH1129" s="67">
        <v>1.4068646683881501</v>
      </c>
      <c r="AI1129" s="66">
        <v>-1.1079877520387501E-2</v>
      </c>
      <c r="AJ1129" s="67">
        <v>12.5827547289227</v>
      </c>
      <c r="AK1129" s="66">
        <v>9.8018170427239995E-2</v>
      </c>
      <c r="AL1129" s="66">
        <v>5.8380566133564597E-3</v>
      </c>
      <c r="AM1129" s="67">
        <v>-114.720786285237</v>
      </c>
      <c r="AN1129" s="11"/>
      <c r="AO1129" s="69">
        <v>4.5178858963481602E-2</v>
      </c>
      <c r="AP1129" s="69">
        <v>-4.9591454286201E-2</v>
      </c>
      <c r="AQ1129" s="69">
        <v>0.101308817511454</v>
      </c>
      <c r="AR1129" s="69">
        <v>-0.13277149494388099</v>
      </c>
      <c r="AS1129" s="70">
        <v>7</v>
      </c>
      <c r="AT1129" s="70">
        <v>5</v>
      </c>
      <c r="AU1129" s="70">
        <v>9</v>
      </c>
      <c r="AV1129" s="71">
        <v>3</v>
      </c>
      <c r="AW1129" s="11"/>
      <c r="AX1129" s="72">
        <v>0.191130177442392</v>
      </c>
      <c r="AY1129" s="73">
        <v>0.472610114228246</v>
      </c>
      <c r="AZ1129" s="73">
        <v>0.93631042467677605</v>
      </c>
      <c r="BA1129" s="73">
        <v>0.66244566419391004</v>
      </c>
      <c r="BB1129" s="64">
        <v>1.9686939017628899E-2</v>
      </c>
      <c r="BC1129" s="74">
        <v>-26.863821945909901</v>
      </c>
      <c r="BD1129" s="61">
        <v>43843</v>
      </c>
      <c r="BE1129" s="61">
        <v>43910</v>
      </c>
      <c r="BF1129" s="70"/>
      <c r="BG1129" s="61"/>
      <c r="BH1129" s="11"/>
    </row>
    <row r="1130" spans="1:60" x14ac:dyDescent="0.3">
      <c r="A1130" s="11"/>
      <c r="B1130" s="56" t="s">
        <v>3649</v>
      </c>
      <c r="C1130" s="56" t="s">
        <v>3501</v>
      </c>
      <c r="D1130" s="56" t="s">
        <v>3496</v>
      </c>
      <c r="E1130" s="57" t="s">
        <v>3074</v>
      </c>
      <c r="F1130" s="57" t="s">
        <v>3067</v>
      </c>
      <c r="G1130" s="58" t="s">
        <v>141</v>
      </c>
      <c r="H1130" s="59" t="s">
        <v>1475</v>
      </c>
      <c r="I1130" s="60" t="s">
        <v>29</v>
      </c>
      <c r="J1130" s="60" t="s">
        <v>3502</v>
      </c>
      <c r="K1130" s="11"/>
      <c r="L1130" s="61">
        <v>44021</v>
      </c>
      <c r="M1130" s="62">
        <v>1240.6567000001701</v>
      </c>
      <c r="N1130" s="63">
        <v>1240.6567000001701</v>
      </c>
      <c r="O1130" s="63">
        <v>1336.52170000039</v>
      </c>
      <c r="P1130" s="64">
        <f t="shared" si="17"/>
        <v>0.92827276953289128</v>
      </c>
      <c r="Q1130" s="61">
        <v>43843</v>
      </c>
      <c r="R1130" s="65">
        <v>1124491.175</v>
      </c>
      <c r="S1130" s="65">
        <v>1318905.0416250001</v>
      </c>
      <c r="T1130" s="11"/>
      <c r="U1130" s="66">
        <v>9.34007747127907E-3</v>
      </c>
      <c r="V1130" s="67">
        <v>4.5962185010503198</v>
      </c>
      <c r="W1130" s="66">
        <v>8.84661636810051E-2</v>
      </c>
      <c r="X1130" s="67">
        <v>11.124994916739499</v>
      </c>
      <c r="Y1130" s="66">
        <v>-4.41736316452443E-2</v>
      </c>
      <c r="Z1130" s="67">
        <v>13.266574447698099</v>
      </c>
      <c r="AA1130" s="66">
        <v>0.14231408113482799</v>
      </c>
      <c r="AB1130" s="67">
        <v>34.456596264790299</v>
      </c>
      <c r="AC1130" s="66"/>
      <c r="AD1130" s="67"/>
      <c r="AE1130" s="66"/>
      <c r="AF1130" s="68"/>
      <c r="AG1130" s="66">
        <v>3.2224207554463598E-2</v>
      </c>
      <c r="AH1130" s="67">
        <v>1.3809150195811499</v>
      </c>
      <c r="AI1130" s="66">
        <v>-1.6340949220648299E-2</v>
      </c>
      <c r="AJ1130" s="67">
        <v>12.0566475589003</v>
      </c>
      <c r="AK1130" s="66">
        <v>0.25975061408273198</v>
      </c>
      <c r="AL1130" s="66">
        <v>0.140372558607924</v>
      </c>
      <c r="AM1130" s="67">
        <v>46.345033147954403</v>
      </c>
      <c r="AN1130" s="11"/>
      <c r="AO1130" s="69">
        <v>4.5149736381063101E-2</v>
      </c>
      <c r="AP1130" s="69">
        <v>-4.9618037400287002E-2</v>
      </c>
      <c r="AQ1130" s="69">
        <v>0.10038391964189899</v>
      </c>
      <c r="AR1130" s="69">
        <v>-0.133522037800576</v>
      </c>
      <c r="AS1130" s="70">
        <v>7</v>
      </c>
      <c r="AT1130" s="70">
        <v>5</v>
      </c>
      <c r="AU1130" s="70">
        <v>9</v>
      </c>
      <c r="AV1130" s="71">
        <v>3</v>
      </c>
      <c r="AW1130" s="11"/>
      <c r="AX1130" s="72">
        <v>0.19111134555772899</v>
      </c>
      <c r="AY1130" s="73">
        <v>0.41761692678392098</v>
      </c>
      <c r="AZ1130" s="73">
        <v>0.90067444068154101</v>
      </c>
      <c r="BA1130" s="73">
        <v>0.58423986495654401</v>
      </c>
      <c r="BB1130" s="64">
        <v>1.9684233427396999E-2</v>
      </c>
      <c r="BC1130" s="74">
        <v>-27.000549261574601</v>
      </c>
      <c r="BD1130" s="61">
        <v>43843</v>
      </c>
      <c r="BE1130" s="61">
        <v>43910</v>
      </c>
      <c r="BF1130" s="70"/>
      <c r="BG1130" s="61"/>
      <c r="BH1130" s="11"/>
    </row>
    <row r="1131" spans="1:60" x14ac:dyDescent="0.3">
      <c r="A1131" s="11"/>
      <c r="B1131" s="56" t="s">
        <v>3651</v>
      </c>
      <c r="C1131" s="56" t="s">
        <v>3504</v>
      </c>
      <c r="D1131" s="56" t="s">
        <v>3496</v>
      </c>
      <c r="E1131" s="57" t="s">
        <v>0</v>
      </c>
      <c r="F1131" s="57" t="s">
        <v>3067</v>
      </c>
      <c r="G1131" s="58" t="s">
        <v>141</v>
      </c>
      <c r="H1131" s="59" t="s">
        <v>1475</v>
      </c>
      <c r="I1131" s="60" t="s">
        <v>29</v>
      </c>
      <c r="J1131" s="60" t="s">
        <v>3505</v>
      </c>
      <c r="K1131" s="11"/>
      <c r="L1131" s="61">
        <v>44021</v>
      </c>
      <c r="M1131" s="62">
        <v>1252.78559999913</v>
      </c>
      <c r="N1131" s="63">
        <v>1252.78559999913</v>
      </c>
      <c r="O1131" s="63">
        <v>1333.1276999991401</v>
      </c>
      <c r="P1131" s="64">
        <f t="shared" si="17"/>
        <v>0.93973413049622934</v>
      </c>
      <c r="Q1131" s="61">
        <v>43843</v>
      </c>
      <c r="R1131" s="65">
        <v>27842.53</v>
      </c>
      <c r="S1131" s="65">
        <v>27155.540393829298</v>
      </c>
      <c r="T1131" s="11"/>
      <c r="U1131" s="66">
        <v>9.40966259622655E-3</v>
      </c>
      <c r="V1131" s="67">
        <v>4.6031770135450598</v>
      </c>
      <c r="W1131" s="66">
        <v>9.0719514002557802E-2</v>
      </c>
      <c r="X1131" s="67">
        <v>11.3503299488948</v>
      </c>
      <c r="Y1131" s="66">
        <v>-3.2105150685310897E-2</v>
      </c>
      <c r="Z1131" s="67">
        <v>14.4734225436987</v>
      </c>
      <c r="AA1131" s="66">
        <v>0.171542194799404</v>
      </c>
      <c r="AB1131" s="67">
        <v>37.379407631233299</v>
      </c>
      <c r="AC1131" s="66">
        <v>0.188382967642683</v>
      </c>
      <c r="AD1131" s="67">
        <v>43.124262024532101</v>
      </c>
      <c r="AE1131" s="66">
        <v>0.218158115589176</v>
      </c>
      <c r="AF1131" s="68">
        <v>38.7634991706582</v>
      </c>
      <c r="AG1131" s="66">
        <v>3.2864820530448903E-2</v>
      </c>
      <c r="AH1131" s="67">
        <v>1.4449763171796799</v>
      </c>
      <c r="AI1131" s="66">
        <v>-3.3029494243237401E-3</v>
      </c>
      <c r="AJ1131" s="67">
        <v>13.3604475385364</v>
      </c>
      <c r="AK1131" s="66">
        <v>0.25278559999977002</v>
      </c>
      <c r="AL1131" s="66">
        <v>2.3136373771194499E-2</v>
      </c>
      <c r="AM1131" s="67">
        <v>44.107693854137302</v>
      </c>
      <c r="AN1131" s="11"/>
      <c r="AO1131" s="69">
        <v>4.5221868616863503E-2</v>
      </c>
      <c r="AP1131" s="69">
        <v>-4.95524624903192E-2</v>
      </c>
      <c r="AQ1131" s="69">
        <v>0.102668355430069</v>
      </c>
      <c r="AR1131" s="69">
        <v>-0.13166828160872701</v>
      </c>
      <c r="AS1131" s="70">
        <v>7</v>
      </c>
      <c r="AT1131" s="70">
        <v>5</v>
      </c>
      <c r="AU1131" s="70">
        <v>9</v>
      </c>
      <c r="AV1131" s="71">
        <v>3</v>
      </c>
      <c r="AW1131" s="11"/>
      <c r="AX1131" s="72">
        <v>0.191159162169206</v>
      </c>
      <c r="AY1131" s="73">
        <v>0.55433569642354996</v>
      </c>
      <c r="AZ1131" s="73">
        <v>0.98927016136622103</v>
      </c>
      <c r="BA1131" s="73">
        <v>0.77919136640502995</v>
      </c>
      <c r="BB1131" s="64">
        <v>1.96910512807335E-2</v>
      </c>
      <c r="BC1131" s="74">
        <v>-26.662592038192098</v>
      </c>
      <c r="BD1131" s="61">
        <v>43843</v>
      </c>
      <c r="BE1131" s="61">
        <v>43910</v>
      </c>
      <c r="BF1131" s="70"/>
      <c r="BG1131" s="61"/>
      <c r="BH1131" s="11"/>
    </row>
    <row r="1132" spans="1:60" x14ac:dyDescent="0.3">
      <c r="A1132" s="11"/>
      <c r="B1132" s="56" t="s">
        <v>3653</v>
      </c>
      <c r="C1132" s="56" t="s">
        <v>3507</v>
      </c>
      <c r="D1132" s="56" t="s">
        <v>3496</v>
      </c>
      <c r="E1132" s="57" t="s">
        <v>3081</v>
      </c>
      <c r="F1132" s="57" t="s">
        <v>3067</v>
      </c>
      <c r="G1132" s="58" t="s">
        <v>141</v>
      </c>
      <c r="H1132" s="59" t="s">
        <v>1475</v>
      </c>
      <c r="I1132" s="60" t="s">
        <v>29</v>
      </c>
      <c r="J1132" s="60" t="s">
        <v>1</v>
      </c>
      <c r="K1132" s="11"/>
      <c r="L1132" s="61">
        <v>44021</v>
      </c>
      <c r="M1132" s="62">
        <v>1061.26899999939</v>
      </c>
      <c r="N1132" s="63">
        <v>1061.26899999939</v>
      </c>
      <c r="O1132" s="63">
        <v>1099.7133000008801</v>
      </c>
      <c r="P1132" s="64">
        <f t="shared" si="17"/>
        <v>0.96504152491248463</v>
      </c>
      <c r="Q1132" s="61">
        <v>43843</v>
      </c>
      <c r="R1132" s="65">
        <v>0</v>
      </c>
      <c r="S1132" s="65">
        <v>5297.4767773437497</v>
      </c>
      <c r="T1132" s="11"/>
      <c r="U1132" s="66">
        <v>0</v>
      </c>
      <c r="V1132" s="67">
        <v>3.66221075391877</v>
      </c>
      <c r="W1132" s="66">
        <v>0</v>
      </c>
      <c r="X1132" s="67">
        <v>2.27837854863537</v>
      </c>
      <c r="Y1132" s="66">
        <v>-5.8234051739418603E-3</v>
      </c>
      <c r="Z1132" s="67">
        <v>17.101597094820999</v>
      </c>
      <c r="AA1132" s="66">
        <v>5.43283564293233E-2</v>
      </c>
      <c r="AB1132" s="67">
        <v>25.658023794239899</v>
      </c>
      <c r="AC1132" s="66">
        <v>4.3243422842351699E-2</v>
      </c>
      <c r="AD1132" s="67">
        <v>28.610307544469801</v>
      </c>
      <c r="AE1132" s="66"/>
      <c r="AF1132" s="68"/>
      <c r="AG1132" s="66">
        <v>0</v>
      </c>
      <c r="AH1132" s="67">
        <v>-1.84150573586521</v>
      </c>
      <c r="AI1132" s="66">
        <v>2.4261905233288399E-2</v>
      </c>
      <c r="AJ1132" s="67">
        <v>16.116933004290299</v>
      </c>
      <c r="AK1132" s="66">
        <v>2.9392722030024701E-2</v>
      </c>
      <c r="AL1132" s="66">
        <v>1.17487974239339E-2</v>
      </c>
      <c r="AM1132" s="67">
        <v>31.320729587081601</v>
      </c>
      <c r="AN1132" s="11"/>
      <c r="AO1132" s="69">
        <v>1.6662825453749999E-2</v>
      </c>
      <c r="AP1132" s="69">
        <v>-1.4005168584844799E-2</v>
      </c>
      <c r="AQ1132" s="69">
        <v>2.27296705797926E-2</v>
      </c>
      <c r="AR1132" s="69">
        <v>0</v>
      </c>
      <c r="AS1132" s="70">
        <v>4</v>
      </c>
      <c r="AT1132" s="70">
        <v>0</v>
      </c>
      <c r="AU1132" s="70">
        <v>7</v>
      </c>
      <c r="AV1132" s="71">
        <v>5</v>
      </c>
      <c r="AW1132" s="11"/>
      <c r="AX1132" s="72">
        <v>4.7463307704310898E-2</v>
      </c>
      <c r="AY1132" s="73">
        <v>0.25354918258199199</v>
      </c>
      <c r="AZ1132" s="73">
        <v>0.70106094257334906</v>
      </c>
      <c r="BA1132" s="73">
        <v>0.43366677018730099</v>
      </c>
      <c r="BB1132" s="64">
        <v>4.9148753286544899E-3</v>
      </c>
      <c r="BC1132" s="74">
        <v>-4.8415527938341301</v>
      </c>
      <c r="BD1132" s="61">
        <v>43843</v>
      </c>
      <c r="BE1132" s="61">
        <v>43864</v>
      </c>
      <c r="BF1132" s="70"/>
      <c r="BG1132" s="61"/>
      <c r="BH1132" s="11"/>
    </row>
    <row r="1133" spans="1:60" x14ac:dyDescent="0.3">
      <c r="A1133" s="11"/>
      <c r="B1133" s="56" t="s">
        <v>3655</v>
      </c>
      <c r="C1133" s="56" t="s">
        <v>3509</v>
      </c>
      <c r="D1133" s="56" t="s">
        <v>3510</v>
      </c>
      <c r="E1133" s="57" t="s">
        <v>34</v>
      </c>
      <c r="F1133" s="57" t="s">
        <v>3067</v>
      </c>
      <c r="G1133" s="58" t="s">
        <v>36</v>
      </c>
      <c r="H1133" s="59" t="s">
        <v>316</v>
      </c>
      <c r="I1133" s="60" t="s">
        <v>29</v>
      </c>
      <c r="J1133" s="60" t="s">
        <v>3511</v>
      </c>
      <c r="K1133" s="11"/>
      <c r="L1133" s="61">
        <v>44021</v>
      </c>
      <c r="M1133" s="62">
        <v>1608.6796000003801</v>
      </c>
      <c r="N1133" s="63">
        <v>1608.6796000003801</v>
      </c>
      <c r="O1133" s="63">
        <v>2372.5626999996598</v>
      </c>
      <c r="P1133" s="64">
        <f t="shared" si="17"/>
        <v>0.67803459946521571</v>
      </c>
      <c r="Q1133" s="61">
        <v>43836</v>
      </c>
      <c r="R1133" s="65">
        <v>1511159.7790000001</v>
      </c>
      <c r="S1133" s="65">
        <v>2104654.24744727</v>
      </c>
      <c r="T1133" s="11"/>
      <c r="U1133" s="66">
        <v>-9.0430969148656004E-3</v>
      </c>
      <c r="V1133" s="67">
        <v>2.75790106243221</v>
      </c>
      <c r="W1133" s="66">
        <v>-2.44352149939004E-2</v>
      </c>
      <c r="X1133" s="67">
        <v>-0.165142950754671</v>
      </c>
      <c r="Y1133" s="66">
        <v>-0.303225435352942</v>
      </c>
      <c r="Z1133" s="67">
        <v>-12.638605923071699</v>
      </c>
      <c r="AA1133" s="66">
        <v>-0.23954208195471399</v>
      </c>
      <c r="AB1133" s="67">
        <v>-3.72902004417847</v>
      </c>
      <c r="AC1133" s="66">
        <v>-7.8144028884708006E-2</v>
      </c>
      <c r="AD1133" s="67">
        <v>16.471562371763898</v>
      </c>
      <c r="AE1133" s="66">
        <v>-0.122939997802023</v>
      </c>
      <c r="AF1133" s="68">
        <v>4.6536878315091599</v>
      </c>
      <c r="AG1133" s="66">
        <v>-1.3216344459579001E-3</v>
      </c>
      <c r="AH1133" s="67">
        <v>-1.973669180461</v>
      </c>
      <c r="AI1133" s="66">
        <v>-0.28800275401765202</v>
      </c>
      <c r="AJ1133" s="67">
        <v>-15.109532920803799</v>
      </c>
      <c r="AK1133" s="66">
        <v>4.0011637003772201E-2</v>
      </c>
      <c r="AL1133" s="66">
        <v>2.44528708208236E-3</v>
      </c>
      <c r="AM1133" s="67">
        <v>-120.521439627628</v>
      </c>
      <c r="AN1133" s="11"/>
      <c r="AO1133" s="69">
        <v>6.3709337473483202E-2</v>
      </c>
      <c r="AP1133" s="69">
        <v>-8.9065182049089406E-2</v>
      </c>
      <c r="AQ1133" s="69">
        <v>8.8180381901183894E-2</v>
      </c>
      <c r="AR1133" s="69">
        <v>-0.35730987272749198</v>
      </c>
      <c r="AS1133" s="70">
        <v>8</v>
      </c>
      <c r="AT1133" s="70">
        <v>4</v>
      </c>
      <c r="AU1133" s="70">
        <v>6</v>
      </c>
      <c r="AV1133" s="71">
        <v>6</v>
      </c>
      <c r="AW1133" s="11"/>
      <c r="AX1133" s="72">
        <v>0.27996472154802199</v>
      </c>
      <c r="AY1133" s="73">
        <v>-0.88215965288600295</v>
      </c>
      <c r="AZ1133" s="73">
        <v>-0.204557661802028</v>
      </c>
      <c r="BA1133" s="73">
        <v>-1.1388075675731699</v>
      </c>
      <c r="BB1133" s="64">
        <v>2.8603239380863701E-2</v>
      </c>
      <c r="BC1133" s="74">
        <v>-48.041023320518399</v>
      </c>
      <c r="BD1133" s="61">
        <v>43836</v>
      </c>
      <c r="BE1133" s="61">
        <v>43910</v>
      </c>
      <c r="BF1133" s="70"/>
      <c r="BG1133" s="61"/>
      <c r="BH1133" s="11"/>
    </row>
    <row r="1134" spans="1:60" x14ac:dyDescent="0.3">
      <c r="A1134" s="11"/>
      <c r="B1134" s="56" t="s">
        <v>3657</v>
      </c>
      <c r="C1134" s="56" t="s">
        <v>3513</v>
      </c>
      <c r="D1134" s="56" t="s">
        <v>3510</v>
      </c>
      <c r="E1134" s="57" t="s">
        <v>3071</v>
      </c>
      <c r="F1134" s="57" t="s">
        <v>3067</v>
      </c>
      <c r="G1134" s="58" t="s">
        <v>36</v>
      </c>
      <c r="H1134" s="59" t="s">
        <v>316</v>
      </c>
      <c r="I1134" s="60" t="s">
        <v>29</v>
      </c>
      <c r="J1134" s="60" t="s">
        <v>1</v>
      </c>
      <c r="K1134" s="11"/>
      <c r="L1134" s="61">
        <v>44021</v>
      </c>
      <c r="M1134" s="62">
        <v>1872.7345000002499</v>
      </c>
      <c r="N1134" s="63">
        <v>1872.7345000002499</v>
      </c>
      <c r="O1134" s="63">
        <v>2759.36659999937</v>
      </c>
      <c r="P1134" s="64">
        <f t="shared" si="17"/>
        <v>0.67868274552597596</v>
      </c>
      <c r="Q1134" s="61">
        <v>43836</v>
      </c>
      <c r="R1134" s="65">
        <v>579427.80500000005</v>
      </c>
      <c r="S1134" s="65">
        <v>807085.35632031201</v>
      </c>
      <c r="T1134" s="11"/>
      <c r="U1134" s="66">
        <v>-9.0379765297257109E-3</v>
      </c>
      <c r="V1134" s="67">
        <v>2.7584131009461998</v>
      </c>
      <c r="W1134" s="66">
        <v>-2.4284027474095599E-2</v>
      </c>
      <c r="X1134" s="67">
        <v>-0.15002419877418999</v>
      </c>
      <c r="Y1134" s="66">
        <v>-0.30257018282019998</v>
      </c>
      <c r="Z1134" s="67">
        <v>-12.5730806697975</v>
      </c>
      <c r="AA1134" s="66">
        <v>-0.238101365843322</v>
      </c>
      <c r="AB1134" s="67">
        <v>-3.5849484330392398</v>
      </c>
      <c r="AC1134" s="66">
        <v>-7.1251137605940998E-2</v>
      </c>
      <c r="AD1134" s="67">
        <v>17.160851499647801</v>
      </c>
      <c r="AE1134" s="66">
        <v>-0.110534995720664</v>
      </c>
      <c r="AF1134" s="68">
        <v>5.8941880396450896</v>
      </c>
      <c r="AG1134" s="66">
        <v>-1.2752211760016501E-3</v>
      </c>
      <c r="AH1134" s="67">
        <v>-1.96902785346538</v>
      </c>
      <c r="AI1134" s="66">
        <v>-0.28730005180579599</v>
      </c>
      <c r="AJ1134" s="67">
        <v>-15.039262699618099</v>
      </c>
      <c r="AK1134" s="66">
        <v>0.16932627766800601</v>
      </c>
      <c r="AL1134" s="66">
        <v>9.7856607717403694E-3</v>
      </c>
      <c r="AM1134" s="67">
        <v>-107.589975561248</v>
      </c>
      <c r="AN1134" s="11"/>
      <c r="AO1134" s="69">
        <v>6.3714824127600905E-2</v>
      </c>
      <c r="AP1134" s="69">
        <v>-8.9060454172868106E-2</v>
      </c>
      <c r="AQ1134" s="69">
        <v>8.8349038173037103E-2</v>
      </c>
      <c r="AR1134" s="69">
        <v>-0.35720696748001501</v>
      </c>
      <c r="AS1134" s="70">
        <v>8</v>
      </c>
      <c r="AT1134" s="70">
        <v>4</v>
      </c>
      <c r="AU1134" s="70">
        <v>6</v>
      </c>
      <c r="AV1134" s="71">
        <v>6</v>
      </c>
      <c r="AW1134" s="11"/>
      <c r="AX1134" s="72">
        <v>0.27996447487006698</v>
      </c>
      <c r="AY1134" s="73">
        <v>-0.87733336243309201</v>
      </c>
      <c r="AZ1134" s="73">
        <v>-0.20049464605449399</v>
      </c>
      <c r="BA1134" s="73">
        <v>-1.1328349424511499</v>
      </c>
      <c r="BB1134" s="64">
        <v>2.8603402241642501E-2</v>
      </c>
      <c r="BC1134" s="74">
        <v>-48.021161812997903</v>
      </c>
      <c r="BD1134" s="61">
        <v>43836</v>
      </c>
      <c r="BE1134" s="61">
        <v>43910</v>
      </c>
      <c r="BF1134" s="70"/>
      <c r="BG1134" s="61"/>
      <c r="BH1134" s="11"/>
    </row>
    <row r="1135" spans="1:60" x14ac:dyDescent="0.3">
      <c r="A1135" s="11"/>
      <c r="B1135" s="56" t="s">
        <v>3661</v>
      </c>
      <c r="C1135" s="56" t="s">
        <v>3515</v>
      </c>
      <c r="D1135" s="56" t="s">
        <v>3510</v>
      </c>
      <c r="E1135" s="57" t="s">
        <v>3074</v>
      </c>
      <c r="F1135" s="57" t="s">
        <v>3067</v>
      </c>
      <c r="G1135" s="58" t="s">
        <v>36</v>
      </c>
      <c r="H1135" s="59" t="s">
        <v>316</v>
      </c>
      <c r="I1135" s="60" t="s">
        <v>29</v>
      </c>
      <c r="J1135" s="60" t="s">
        <v>3516</v>
      </c>
      <c r="K1135" s="11"/>
      <c r="L1135" s="61">
        <v>44021</v>
      </c>
      <c r="M1135" s="62">
        <v>834.24729999992996</v>
      </c>
      <c r="N1135" s="63">
        <v>834.24729999992996</v>
      </c>
      <c r="O1135" s="63">
        <v>1233.3842999991</v>
      </c>
      <c r="P1135" s="64">
        <f t="shared" si="17"/>
        <v>0.67638877842091771</v>
      </c>
      <c r="Q1135" s="61">
        <v>43836</v>
      </c>
      <c r="R1135" s="65">
        <v>2651212.4369999999</v>
      </c>
      <c r="S1135" s="65">
        <v>3110728.6703281198</v>
      </c>
      <c r="T1135" s="11"/>
      <c r="U1135" s="66">
        <v>-9.0560160442691995E-3</v>
      </c>
      <c r="V1135" s="67">
        <v>2.7566091494918501</v>
      </c>
      <c r="W1135" s="66">
        <v>-2.48195194299115E-2</v>
      </c>
      <c r="X1135" s="67">
        <v>-0.20357339435577201</v>
      </c>
      <c r="Y1135" s="66">
        <v>-0.30488937852525799</v>
      </c>
      <c r="Z1135" s="67">
        <v>-12.805000240303301</v>
      </c>
      <c r="AA1135" s="66">
        <v>-0.24319448889582401</v>
      </c>
      <c r="AB1135" s="67">
        <v>-4.0942607382894503</v>
      </c>
      <c r="AC1135" s="66"/>
      <c r="AD1135" s="67"/>
      <c r="AE1135" s="66"/>
      <c r="AF1135" s="68"/>
      <c r="AG1135" s="66">
        <v>-1.4397029817701001E-3</v>
      </c>
      <c r="AH1135" s="67">
        <v>-1.98547603404222</v>
      </c>
      <c r="AI1135" s="66">
        <v>-0.28978699755593001</v>
      </c>
      <c r="AJ1135" s="67">
        <v>-15.2879572746315</v>
      </c>
      <c r="AK1135" s="66">
        <v>-0.15090474102544199</v>
      </c>
      <c r="AL1135" s="66">
        <v>-8.8856155703106204E-2</v>
      </c>
      <c r="AM1135" s="67">
        <v>5.2794976371078501</v>
      </c>
      <c r="AN1135" s="11"/>
      <c r="AO1135" s="69">
        <v>6.3695345652377E-2</v>
      </c>
      <c r="AP1135" s="69">
        <v>-8.9077164133486805E-2</v>
      </c>
      <c r="AQ1135" s="69">
        <v>8.7751717917853994E-2</v>
      </c>
      <c r="AR1135" s="69">
        <v>-0.35757159477158001</v>
      </c>
      <c r="AS1135" s="70">
        <v>8</v>
      </c>
      <c r="AT1135" s="70">
        <v>4</v>
      </c>
      <c r="AU1135" s="70">
        <v>6</v>
      </c>
      <c r="AV1135" s="71">
        <v>6</v>
      </c>
      <c r="AW1135" s="11"/>
      <c r="AX1135" s="72">
        <v>0.27996541968983402</v>
      </c>
      <c r="AY1135" s="73">
        <v>-0.89439674103596201</v>
      </c>
      <c r="AZ1135" s="73">
        <v>-0.214859912672864</v>
      </c>
      <c r="BA1135" s="73">
        <v>-1.15393627079538</v>
      </c>
      <c r="BB1135" s="64">
        <v>2.8602831006101E-2</v>
      </c>
      <c r="BC1135" s="74">
        <v>-48.0915072454954</v>
      </c>
      <c r="BD1135" s="61">
        <v>43836</v>
      </c>
      <c r="BE1135" s="61">
        <v>43910</v>
      </c>
      <c r="BF1135" s="70"/>
      <c r="BG1135" s="61"/>
      <c r="BH1135" s="11"/>
    </row>
    <row r="1136" spans="1:60" x14ac:dyDescent="0.3">
      <c r="A1136" s="11"/>
      <c r="B1136" s="56" t="s">
        <v>3663</v>
      </c>
      <c r="C1136" s="56" t="s">
        <v>3518</v>
      </c>
      <c r="D1136" s="56" t="s">
        <v>3510</v>
      </c>
      <c r="E1136" s="57" t="s">
        <v>0</v>
      </c>
      <c r="F1136" s="57" t="s">
        <v>3067</v>
      </c>
      <c r="G1136" s="58" t="s">
        <v>36</v>
      </c>
      <c r="H1136" s="59" t="s">
        <v>316</v>
      </c>
      <c r="I1136" s="60" t="s">
        <v>29</v>
      </c>
      <c r="J1136" s="60" t="s">
        <v>3519</v>
      </c>
      <c r="K1136" s="11"/>
      <c r="L1136" s="61">
        <v>44021</v>
      </c>
      <c r="M1136" s="62">
        <v>887.94840000011004</v>
      </c>
      <c r="N1136" s="63">
        <v>887.94840000011004</v>
      </c>
      <c r="O1136" s="63">
        <v>1297.13739999942</v>
      </c>
      <c r="P1136" s="64">
        <f t="shared" si="17"/>
        <v>0.6845445979743604</v>
      </c>
      <c r="Q1136" s="61">
        <v>43836</v>
      </c>
      <c r="R1136" s="65">
        <v>3688.4009999999998</v>
      </c>
      <c r="S1136" s="65">
        <v>10148.5185868683</v>
      </c>
      <c r="T1136" s="11"/>
      <c r="U1136" s="66">
        <v>-8.9916908946179302E-3</v>
      </c>
      <c r="V1136" s="67">
        <v>2.76304166445698</v>
      </c>
      <c r="W1136" s="66">
        <v>-2.29242122550204E-2</v>
      </c>
      <c r="X1136" s="67">
        <v>-1.40426768666657E-2</v>
      </c>
      <c r="Y1136" s="66">
        <v>-0.29664456196216599</v>
      </c>
      <c r="Z1136" s="67">
        <v>-11.980518583994099</v>
      </c>
      <c r="AA1136" s="66">
        <v>-0.22500529566867</v>
      </c>
      <c r="AB1136" s="67">
        <v>-2.2753414155740801</v>
      </c>
      <c r="AC1136" s="66">
        <v>-3.9011682963973698E-2</v>
      </c>
      <c r="AD1136" s="67">
        <v>20.384796963829999</v>
      </c>
      <c r="AE1136" s="66">
        <v>-6.4026322627833004E-2</v>
      </c>
      <c r="AF1136" s="68">
        <v>10.545055348935399</v>
      </c>
      <c r="AG1136" s="66">
        <v>-8.5820915228396199E-4</v>
      </c>
      <c r="AH1136" s="67">
        <v>-1.92732665109361</v>
      </c>
      <c r="AI1136" s="66">
        <v>-0.28094374815089401</v>
      </c>
      <c r="AJ1136" s="67">
        <v>-14.4036323341279</v>
      </c>
      <c r="AK1136" s="66">
        <v>-0.112051600000123</v>
      </c>
      <c r="AL1136" s="66">
        <v>-9.7997736302204395E-3</v>
      </c>
      <c r="AM1136" s="67">
        <v>-74.025289259734606</v>
      </c>
      <c r="AN1136" s="11"/>
      <c r="AO1136" s="69">
        <v>6.3764364394955905E-2</v>
      </c>
      <c r="AP1136" s="69">
        <v>-8.9017933583818404E-2</v>
      </c>
      <c r="AQ1136" s="69">
        <v>8.98676441138377E-2</v>
      </c>
      <c r="AR1136" s="69">
        <v>-0.35628013681620402</v>
      </c>
      <c r="AS1136" s="70">
        <v>8</v>
      </c>
      <c r="AT1136" s="70">
        <v>4</v>
      </c>
      <c r="AU1136" s="70">
        <v>6</v>
      </c>
      <c r="AV1136" s="71">
        <v>6</v>
      </c>
      <c r="AW1136" s="11"/>
      <c r="AX1136" s="72">
        <v>0.279963121374603</v>
      </c>
      <c r="AY1136" s="73">
        <v>-0.83347371341460497</v>
      </c>
      <c r="AZ1136" s="73">
        <v>-0.16357880292593999</v>
      </c>
      <c r="BA1136" s="73">
        <v>-1.0784103668338501</v>
      </c>
      <c r="BB1136" s="64">
        <v>2.86049635365998E-2</v>
      </c>
      <c r="BC1136" s="74">
        <v>-47.841793783707502</v>
      </c>
      <c r="BD1136" s="61">
        <v>43836</v>
      </c>
      <c r="BE1136" s="61">
        <v>43910</v>
      </c>
      <c r="BF1136" s="70"/>
      <c r="BG1136" s="61"/>
      <c r="BH1136" s="11"/>
    </row>
    <row r="1137" spans="1:60" x14ac:dyDescent="0.3">
      <c r="A1137" s="11"/>
      <c r="B1137" s="56" t="s">
        <v>3666</v>
      </c>
      <c r="C1137" s="56" t="s">
        <v>3520</v>
      </c>
      <c r="D1137" s="56" t="s">
        <v>3510</v>
      </c>
      <c r="E1137" s="57" t="s">
        <v>3521</v>
      </c>
      <c r="F1137" s="57" t="s">
        <v>3067</v>
      </c>
      <c r="G1137" s="58" t="s">
        <v>36</v>
      </c>
      <c r="H1137" s="59" t="s">
        <v>316</v>
      </c>
      <c r="I1137" s="60" t="s">
        <v>29</v>
      </c>
      <c r="J1137" s="60" t="s">
        <v>1</v>
      </c>
      <c r="K1137" s="11"/>
      <c r="L1137" s="61">
        <v>43766</v>
      </c>
      <c r="M1137" s="62"/>
      <c r="N1137" s="63"/>
      <c r="O1137" s="63">
        <v>1117.25779999979</v>
      </c>
      <c r="P1137" s="64">
        <f t="shared" si="17"/>
        <v>0</v>
      </c>
      <c r="Q1137" s="61">
        <v>43766</v>
      </c>
      <c r="R1137" s="65"/>
      <c r="S1137" s="65">
        <v>1120884.51835352</v>
      </c>
      <c r="T1137" s="11"/>
      <c r="U1137" s="66"/>
      <c r="V1137" s="67"/>
      <c r="W1137" s="66"/>
      <c r="X1137" s="67"/>
      <c r="Y1137" s="66"/>
      <c r="Z1137" s="67"/>
      <c r="AA1137" s="66"/>
      <c r="AB1137" s="67"/>
      <c r="AC1137" s="66"/>
      <c r="AD1137" s="67"/>
      <c r="AE1137" s="66"/>
      <c r="AF1137" s="68"/>
      <c r="AG1137" s="66"/>
      <c r="AH1137" s="67"/>
      <c r="AI1137" s="66"/>
      <c r="AJ1137" s="67"/>
      <c r="AK1137" s="66"/>
      <c r="AL1137" s="66"/>
      <c r="AM1137" s="67"/>
      <c r="AN1137" s="11"/>
      <c r="AO1137" s="69">
        <v>2.5757969580809E-2</v>
      </c>
      <c r="AP1137" s="69">
        <v>-2.7964433602392098E-2</v>
      </c>
      <c r="AQ1137" s="69">
        <v>5.8632329539250301E-2</v>
      </c>
      <c r="AR1137" s="69">
        <v>-7.7455094778124498E-2</v>
      </c>
      <c r="AS1137" s="70"/>
      <c r="AT1137" s="70"/>
      <c r="AU1137" s="70"/>
      <c r="AV1137" s="71"/>
      <c r="AW1137" s="11"/>
      <c r="AX1137" s="72"/>
      <c r="AY1137" s="73"/>
      <c r="AZ1137" s="73"/>
      <c r="BA1137" s="73"/>
      <c r="BB1137" s="64"/>
      <c r="BC1137" s="74">
        <v>-10.383588692304301</v>
      </c>
      <c r="BD1137" s="61">
        <v>43668</v>
      </c>
      <c r="BE1137" s="61">
        <v>43705</v>
      </c>
      <c r="BF1137" s="70">
        <v>69</v>
      </c>
      <c r="BG1137" s="61">
        <v>43763</v>
      </c>
      <c r="BH1137" s="11"/>
    </row>
    <row r="1138" spans="1:60" x14ac:dyDescent="0.3">
      <c r="A1138" s="11"/>
      <c r="B1138" s="56" t="s">
        <v>3669</v>
      </c>
      <c r="C1138" s="56" t="s">
        <v>3523</v>
      </c>
      <c r="D1138" s="56" t="s">
        <v>3510</v>
      </c>
      <c r="E1138" s="57" t="s">
        <v>3081</v>
      </c>
      <c r="F1138" s="57" t="s">
        <v>3067</v>
      </c>
      <c r="G1138" s="58" t="s">
        <v>36</v>
      </c>
      <c r="H1138" s="59" t="s">
        <v>316</v>
      </c>
      <c r="I1138" s="60" t="s">
        <v>29</v>
      </c>
      <c r="J1138" s="60" t="s">
        <v>1</v>
      </c>
      <c r="K1138" s="11"/>
      <c r="L1138" s="61">
        <v>44021</v>
      </c>
      <c r="M1138" s="62">
        <v>866.17879999987804</v>
      </c>
      <c r="N1138" s="63">
        <v>866.17879999987804</v>
      </c>
      <c r="O1138" s="63"/>
      <c r="P1138" s="64" t="str">
        <f t="shared" si="17"/>
        <v/>
      </c>
      <c r="Q1138" s="61"/>
      <c r="R1138" s="65">
        <v>1916984.3319999999</v>
      </c>
      <c r="S1138" s="65"/>
      <c r="T1138" s="11"/>
      <c r="U1138" s="66">
        <v>-8.9435253330520902E-3</v>
      </c>
      <c r="V1138" s="67">
        <v>2.7678582206135598</v>
      </c>
      <c r="W1138" s="66">
        <v>-2.14886885532906E-2</v>
      </c>
      <c r="X1138" s="67">
        <v>0.12950969330631801</v>
      </c>
      <c r="Y1138" s="66">
        <v>-0.29035998194274698</v>
      </c>
      <c r="Z1138" s="67">
        <v>-11.3520605820522</v>
      </c>
      <c r="AA1138" s="66"/>
      <c r="AB1138" s="67"/>
      <c r="AC1138" s="66"/>
      <c r="AD1138" s="67"/>
      <c r="AE1138" s="66"/>
      <c r="AF1138" s="68"/>
      <c r="AG1138" s="66">
        <v>-4.1775297813728701E-4</v>
      </c>
      <c r="AH1138" s="67">
        <v>-1.8832810336789401</v>
      </c>
      <c r="AI1138" s="66">
        <v>-0.27419987208122598</v>
      </c>
      <c r="AJ1138" s="67">
        <v>-13.729244727161101</v>
      </c>
      <c r="AK1138" s="66">
        <v>-0.239616810867155</v>
      </c>
      <c r="AL1138" s="66">
        <v>-0.31853193387010797</v>
      </c>
      <c r="AM1138" s="67">
        <v>-9.1819191946415195</v>
      </c>
      <c r="AN1138" s="11"/>
      <c r="AO1138" s="69">
        <v>6.3816280457103899E-2</v>
      </c>
      <c r="AP1138" s="69">
        <v>-8.8973598492011696E-2</v>
      </c>
      <c r="AQ1138" s="69">
        <v>9.1467194106371594E-2</v>
      </c>
      <c r="AR1138" s="69">
        <v>-0.35530391946842399</v>
      </c>
      <c r="AS1138" s="70"/>
      <c r="AT1138" s="70"/>
      <c r="AU1138" s="70"/>
      <c r="AV1138" s="71"/>
      <c r="AW1138" s="11"/>
      <c r="AX1138" s="72"/>
      <c r="AY1138" s="73"/>
      <c r="AZ1138" s="73"/>
      <c r="BA1138" s="73"/>
      <c r="BB1138" s="64"/>
      <c r="BC1138" s="74">
        <v>-47.653061379096499</v>
      </c>
      <c r="BD1138" s="61">
        <v>43836</v>
      </c>
      <c r="BE1138" s="61">
        <v>43910</v>
      </c>
      <c r="BF1138" s="70"/>
      <c r="BG1138" s="61"/>
      <c r="BH1138" s="11"/>
    </row>
    <row r="1139" spans="1:60" x14ac:dyDescent="0.3">
      <c r="A1139" s="11"/>
      <c r="B1139" s="56" t="s">
        <v>3671</v>
      </c>
      <c r="C1139" s="56" t="s">
        <v>3525</v>
      </c>
      <c r="D1139" s="56" t="s">
        <v>3526</v>
      </c>
      <c r="E1139" s="57" t="s">
        <v>34</v>
      </c>
      <c r="F1139" s="57" t="s">
        <v>3067</v>
      </c>
      <c r="G1139" s="58" t="s">
        <v>36</v>
      </c>
      <c r="H1139" s="59" t="s">
        <v>37</v>
      </c>
      <c r="I1139" s="60" t="s">
        <v>29</v>
      </c>
      <c r="J1139" s="60" t="s">
        <v>3527</v>
      </c>
      <c r="K1139" s="11"/>
      <c r="L1139" s="61">
        <v>44021</v>
      </c>
      <c r="M1139" s="62">
        <v>786.45010000001605</v>
      </c>
      <c r="N1139" s="63">
        <v>786.45010000001605</v>
      </c>
      <c r="O1139" s="63">
        <v>1070.3168000001499</v>
      </c>
      <c r="P1139" s="64">
        <f t="shared" si="17"/>
        <v>0.73478254288814859</v>
      </c>
      <c r="Q1139" s="61">
        <v>43756</v>
      </c>
      <c r="R1139" s="65">
        <v>3430086.912</v>
      </c>
      <c r="S1139" s="65">
        <v>4215462.8680546898</v>
      </c>
      <c r="T1139" s="11"/>
      <c r="U1139" s="66">
        <v>-3.6814277559642498E-2</v>
      </c>
      <c r="V1139" s="67">
        <v>-1.92170020454796E-2</v>
      </c>
      <c r="W1139" s="66">
        <v>-2.4801255774036701E-2</v>
      </c>
      <c r="X1139" s="67">
        <v>-0.20174702876829501</v>
      </c>
      <c r="Y1139" s="66">
        <v>-0.21864185476093601</v>
      </c>
      <c r="Z1139" s="67">
        <v>-4.1802478638710499</v>
      </c>
      <c r="AA1139" s="66">
        <v>-0.25658535598631699</v>
      </c>
      <c r="AB1139" s="67">
        <v>-5.4333474473387504</v>
      </c>
      <c r="AC1139" s="66">
        <v>-0.33851722571766002</v>
      </c>
      <c r="AD1139" s="67">
        <v>-9.5657573115313408</v>
      </c>
      <c r="AE1139" s="66">
        <v>-0.31504854144906902</v>
      </c>
      <c r="AF1139" s="68">
        <v>-14.557166533195399</v>
      </c>
      <c r="AG1139" s="66">
        <v>1.7354333169350901E-2</v>
      </c>
      <c r="AH1139" s="67">
        <v>-0.10607241893012501</v>
      </c>
      <c r="AI1139" s="66">
        <v>-0.181983970237488</v>
      </c>
      <c r="AJ1139" s="67">
        <v>-4.5076545427873498</v>
      </c>
      <c r="AK1139" s="66">
        <v>-0.213549899999634</v>
      </c>
      <c r="AL1139" s="66">
        <v>-1.5508984457483201E-2</v>
      </c>
      <c r="AM1139" s="67">
        <v>-118.361419799854</v>
      </c>
      <c r="AN1139" s="11"/>
      <c r="AO1139" s="69">
        <v>8.0702043722412797E-2</v>
      </c>
      <c r="AP1139" s="69">
        <v>-0.14101813109751701</v>
      </c>
      <c r="AQ1139" s="69">
        <v>0.13383697191966301</v>
      </c>
      <c r="AR1139" s="69">
        <v>-0.16277387745765701</v>
      </c>
      <c r="AS1139" s="70">
        <v>5</v>
      </c>
      <c r="AT1139" s="70">
        <v>7</v>
      </c>
      <c r="AU1139" s="70">
        <v>1</v>
      </c>
      <c r="AV1139" s="71">
        <v>11</v>
      </c>
      <c r="AW1139" s="11"/>
      <c r="AX1139" s="72">
        <v>0.34619922178157098</v>
      </c>
      <c r="AY1139" s="73">
        <v>-0.576413069945374</v>
      </c>
      <c r="AZ1139" s="73">
        <v>-2.9346736188490499</v>
      </c>
      <c r="BA1139" s="73">
        <v>-0.76094930743147404</v>
      </c>
      <c r="BB1139" s="64">
        <v>3.51125065790256E-2</v>
      </c>
      <c r="BC1139" s="74">
        <v>-45.346162930421997</v>
      </c>
      <c r="BD1139" s="61">
        <v>43756</v>
      </c>
      <c r="BE1139" s="61">
        <v>43914</v>
      </c>
      <c r="BF1139" s="70"/>
      <c r="BG1139" s="61"/>
      <c r="BH1139" s="11"/>
    </row>
    <row r="1140" spans="1:60" x14ac:dyDescent="0.3">
      <c r="A1140" s="11"/>
      <c r="B1140" s="56" t="s">
        <v>3673</v>
      </c>
      <c r="C1140" s="56" t="s">
        <v>3529</v>
      </c>
      <c r="D1140" s="56" t="s">
        <v>3526</v>
      </c>
      <c r="E1140" s="57" t="s">
        <v>3071</v>
      </c>
      <c r="F1140" s="57" t="s">
        <v>3067</v>
      </c>
      <c r="G1140" s="58" t="s">
        <v>36</v>
      </c>
      <c r="H1140" s="59" t="s">
        <v>37</v>
      </c>
      <c r="I1140" s="60" t="s">
        <v>29</v>
      </c>
      <c r="J1140" s="60" t="s">
        <v>1</v>
      </c>
      <c r="K1140" s="11"/>
      <c r="L1140" s="61">
        <v>44021</v>
      </c>
      <c r="M1140" s="62">
        <v>795.66579999961004</v>
      </c>
      <c r="N1140" s="63">
        <v>795.66579999961004</v>
      </c>
      <c r="O1140" s="63">
        <v>1078.39519999921</v>
      </c>
      <c r="P1140" s="64">
        <f t="shared" si="17"/>
        <v>0.73782394432040577</v>
      </c>
      <c r="Q1140" s="61">
        <v>43756</v>
      </c>
      <c r="R1140" s="65">
        <v>332196.40100000001</v>
      </c>
      <c r="S1140" s="65">
        <v>581078.91464843799</v>
      </c>
      <c r="T1140" s="11"/>
      <c r="U1140" s="66">
        <v>-3.67991934772363E-2</v>
      </c>
      <c r="V1140" s="67">
        <v>-1.77085938048549E-2</v>
      </c>
      <c r="W1140" s="66">
        <v>-2.4345328667550299E-2</v>
      </c>
      <c r="X1140" s="67">
        <v>-0.15615431811966099</v>
      </c>
      <c r="Y1140" s="66">
        <v>-0.216423762693012</v>
      </c>
      <c r="Z1140" s="67">
        <v>-3.9584386570786601</v>
      </c>
      <c r="AA1140" s="66">
        <v>-0.25232976897503301</v>
      </c>
      <c r="AB1140" s="67">
        <v>-5.0077887462102799</v>
      </c>
      <c r="AC1140" s="66">
        <v>-0.33099284273688701</v>
      </c>
      <c r="AD1140" s="67">
        <v>-8.81331901345402</v>
      </c>
      <c r="AE1140" s="66">
        <v>-0.30327518520702101</v>
      </c>
      <c r="AF1140" s="68">
        <v>-13.3798309089907</v>
      </c>
      <c r="AG1140" s="66">
        <v>1.7497046612334099E-2</v>
      </c>
      <c r="AH1140" s="67">
        <v>-9.1801074631803203E-2</v>
      </c>
      <c r="AI1140" s="66">
        <v>-0.17954683301009899</v>
      </c>
      <c r="AJ1140" s="67">
        <v>-4.2639408200484503</v>
      </c>
      <c r="AK1140" s="66">
        <v>-0.20433420000074001</v>
      </c>
      <c r="AL1140" s="66">
        <v>-1.4762442272513001E-2</v>
      </c>
      <c r="AM1140" s="67">
        <v>-117.439849799965</v>
      </c>
      <c r="AN1140" s="11"/>
      <c r="AO1140" s="69">
        <v>8.0718947565474097E-2</v>
      </c>
      <c r="AP1140" s="69">
        <v>-0.14097797857903099</v>
      </c>
      <c r="AQ1140" s="69">
        <v>0.134366814989335</v>
      </c>
      <c r="AR1140" s="69">
        <v>-0.16236949505138901</v>
      </c>
      <c r="AS1140" s="70">
        <v>5</v>
      </c>
      <c r="AT1140" s="70">
        <v>7</v>
      </c>
      <c r="AU1140" s="70">
        <v>1</v>
      </c>
      <c r="AV1140" s="71">
        <v>11</v>
      </c>
      <c r="AW1140" s="11"/>
      <c r="AX1140" s="72">
        <v>0.34617457843152799</v>
      </c>
      <c r="AY1140" s="73">
        <v>-0.56370403315031603</v>
      </c>
      <c r="AZ1140" s="73">
        <v>-2.7174909835521199</v>
      </c>
      <c r="BA1140" s="73">
        <v>-0.74459904089871998</v>
      </c>
      <c r="BB1140" s="64">
        <v>3.5110924649088701E-2</v>
      </c>
      <c r="BC1140" s="74">
        <v>-45.211328833771397</v>
      </c>
      <c r="BD1140" s="61">
        <v>43756</v>
      </c>
      <c r="BE1140" s="61">
        <v>43914</v>
      </c>
      <c r="BF1140" s="70"/>
      <c r="BG1140" s="61"/>
      <c r="BH1140" s="11"/>
    </row>
    <row r="1141" spans="1:60" x14ac:dyDescent="0.3">
      <c r="A1141" s="11"/>
      <c r="B1141" s="56" t="s">
        <v>3677</v>
      </c>
      <c r="C1141" s="56" t="s">
        <v>3531</v>
      </c>
      <c r="D1141" s="56" t="s">
        <v>3526</v>
      </c>
      <c r="E1141" s="57" t="s">
        <v>3074</v>
      </c>
      <c r="F1141" s="57" t="s">
        <v>3067</v>
      </c>
      <c r="G1141" s="58" t="s">
        <v>36</v>
      </c>
      <c r="H1141" s="59" t="s">
        <v>37</v>
      </c>
      <c r="I1141" s="60" t="s">
        <v>29</v>
      </c>
      <c r="J1141" s="60" t="s">
        <v>3532</v>
      </c>
      <c r="K1141" s="11"/>
      <c r="L1141" s="61">
        <v>44021</v>
      </c>
      <c r="M1141" s="62">
        <v>694.26819999981706</v>
      </c>
      <c r="N1141" s="63">
        <v>694.26819999981706</v>
      </c>
      <c r="O1141" s="63">
        <v>944.86209999956202</v>
      </c>
      <c r="P1141" s="64">
        <f t="shared" si="17"/>
        <v>0.73478256774204287</v>
      </c>
      <c r="Q1141" s="61">
        <v>43756</v>
      </c>
      <c r="R1141" s="65">
        <v>2715664.392</v>
      </c>
      <c r="S1141" s="65">
        <v>3544936.8689531302</v>
      </c>
      <c r="T1141" s="11"/>
      <c r="U1141" s="66">
        <v>-3.6814168622186103E-2</v>
      </c>
      <c r="V1141" s="67">
        <v>-1.92061082998407E-2</v>
      </c>
      <c r="W1141" s="66">
        <v>-2.48010779796459E-2</v>
      </c>
      <c r="X1141" s="67">
        <v>-0.20172924932921901</v>
      </c>
      <c r="Y1141" s="66">
        <v>-0.21864185563754299</v>
      </c>
      <c r="Z1141" s="67">
        <v>-4.1802479515317801</v>
      </c>
      <c r="AA1141" s="66">
        <v>-0.25658532490255298</v>
      </c>
      <c r="AB1141" s="67">
        <v>-5.4333443389623399</v>
      </c>
      <c r="AC1141" s="66"/>
      <c r="AD1141" s="67"/>
      <c r="AE1141" s="66"/>
      <c r="AF1141" s="68"/>
      <c r="AG1141" s="66">
        <v>1.73544320095971E-2</v>
      </c>
      <c r="AH1141" s="67">
        <v>-0.10606253490550401</v>
      </c>
      <c r="AI1141" s="66">
        <v>-0.181983874812431</v>
      </c>
      <c r="AJ1141" s="67">
        <v>-4.50764500028163</v>
      </c>
      <c r="AK1141" s="66">
        <v>-0.30288793131592701</v>
      </c>
      <c r="AL1141" s="66">
        <v>-0.18555290346936101</v>
      </c>
      <c r="AM1141" s="67">
        <v>-9.9188213919405808</v>
      </c>
      <c r="AN1141" s="11"/>
      <c r="AO1141" s="69">
        <v>8.0702112598373801E-2</v>
      </c>
      <c r="AP1141" s="69">
        <v>-0.14101802784803999</v>
      </c>
      <c r="AQ1141" s="69">
        <v>0.13383708060428001</v>
      </c>
      <c r="AR1141" s="69">
        <v>-0.162773983940424</v>
      </c>
      <c r="AS1141" s="70">
        <v>5</v>
      </c>
      <c r="AT1141" s="70">
        <v>7</v>
      </c>
      <c r="AU1141" s="70">
        <v>1</v>
      </c>
      <c r="AV1141" s="71">
        <v>11</v>
      </c>
      <c r="AW1141" s="11"/>
      <c r="AX1141" s="72">
        <v>0.346199252327206</v>
      </c>
      <c r="AY1141" s="73">
        <v>-0.57641294069799198</v>
      </c>
      <c r="AZ1141" s="73">
        <v>-2.9346657690475699</v>
      </c>
      <c r="BA1141" s="73">
        <v>-0.76094919796287297</v>
      </c>
      <c r="BB1141" s="64">
        <v>3.5112510897197399E-2</v>
      </c>
      <c r="BC1141" s="74">
        <v>-45.346172737714397</v>
      </c>
      <c r="BD1141" s="61">
        <v>43756</v>
      </c>
      <c r="BE1141" s="61">
        <v>43914</v>
      </c>
      <c r="BF1141" s="70"/>
      <c r="BG1141" s="61"/>
      <c r="BH1141" s="11"/>
    </row>
    <row r="1142" spans="1:60" x14ac:dyDescent="0.3">
      <c r="A1142" s="11"/>
      <c r="B1142" s="56" t="s">
        <v>3679</v>
      </c>
      <c r="C1142" s="56" t="s">
        <v>3534</v>
      </c>
      <c r="D1142" s="56" t="s">
        <v>3526</v>
      </c>
      <c r="E1142" s="57" t="s">
        <v>0</v>
      </c>
      <c r="F1142" s="57" t="s">
        <v>3067</v>
      </c>
      <c r="G1142" s="58" t="s">
        <v>36</v>
      </c>
      <c r="H1142" s="59" t="s">
        <v>37</v>
      </c>
      <c r="I1142" s="60" t="s">
        <v>29</v>
      </c>
      <c r="J1142" s="60" t="s">
        <v>3535</v>
      </c>
      <c r="K1142" s="11"/>
      <c r="L1142" s="61">
        <v>44021</v>
      </c>
      <c r="M1142" s="62">
        <v>861.52630000002705</v>
      </c>
      <c r="N1142" s="63">
        <v>861.52630000002705</v>
      </c>
      <c r="O1142" s="63">
        <v>1144.3233000002799</v>
      </c>
      <c r="P1142" s="64">
        <f t="shared" si="17"/>
        <v>0.75286966541694667</v>
      </c>
      <c r="Q1142" s="61">
        <v>43756</v>
      </c>
      <c r="R1142" s="65">
        <v>1865199.233</v>
      </c>
      <c r="S1142" s="65">
        <v>2173664.6455781301</v>
      </c>
      <c r="T1142" s="11"/>
      <c r="U1142" s="66">
        <v>-3.6725844443026297E-2</v>
      </c>
      <c r="V1142" s="67">
        <v>-1.0373690383858001E-2</v>
      </c>
      <c r="W1142" s="66">
        <v>-2.2114852992672199E-2</v>
      </c>
      <c r="X1142" s="67">
        <v>6.6893249368149596E-2</v>
      </c>
      <c r="Y1142" s="66">
        <v>-0.20549284176930099</v>
      </c>
      <c r="Z1142" s="67">
        <v>-2.86534656470758</v>
      </c>
      <c r="AA1142" s="66">
        <v>-0.23117912105051799</v>
      </c>
      <c r="AB1142" s="67">
        <v>-2.8927239537588298</v>
      </c>
      <c r="AC1142" s="66">
        <v>-0.29218389478686702</v>
      </c>
      <c r="AD1142" s="67">
        <v>-4.9324242184520699</v>
      </c>
      <c r="AE1142" s="66">
        <v>-0.241142291298311</v>
      </c>
      <c r="AF1142" s="68">
        <v>-7.1665415181196304</v>
      </c>
      <c r="AG1142" s="66">
        <v>1.81944553769426E-2</v>
      </c>
      <c r="AH1142" s="67">
        <v>-2.2060198170947801E-2</v>
      </c>
      <c r="AI1142" s="66">
        <v>-0.16753135117498499</v>
      </c>
      <c r="AJ1142" s="67">
        <v>-3.0623926365369698</v>
      </c>
      <c r="AK1142" s="66">
        <v>-0.13847369999988601</v>
      </c>
      <c r="AL1142" s="66">
        <v>-1.16257048321131E-2</v>
      </c>
      <c r="AM1142" s="67">
        <v>-55.794543305703002</v>
      </c>
      <c r="AN1142" s="11"/>
      <c r="AO1142" s="69">
        <v>8.08013734203996E-2</v>
      </c>
      <c r="AP1142" s="69">
        <v>-0.140781826705352</v>
      </c>
      <c r="AQ1142" s="69">
        <v>0.136960292065924</v>
      </c>
      <c r="AR1142" s="69">
        <v>-0.160390584064007</v>
      </c>
      <c r="AS1142" s="70">
        <v>5</v>
      </c>
      <c r="AT1142" s="70">
        <v>7</v>
      </c>
      <c r="AU1142" s="70">
        <v>4</v>
      </c>
      <c r="AV1142" s="71">
        <v>8</v>
      </c>
      <c r="AW1142" s="11"/>
      <c r="AX1142" s="72">
        <v>0.346055898042396</v>
      </c>
      <c r="AY1142" s="73">
        <v>-0.50054721569449601</v>
      </c>
      <c r="AZ1142" s="73">
        <v>-1.63894218272071</v>
      </c>
      <c r="BA1142" s="73">
        <v>-0.66303267486273398</v>
      </c>
      <c r="BB1142" s="64">
        <v>3.5103374511745597E-2</v>
      </c>
      <c r="BC1142" s="74">
        <v>-44.5475679818774</v>
      </c>
      <c r="BD1142" s="61">
        <v>43756</v>
      </c>
      <c r="BE1142" s="61">
        <v>43914</v>
      </c>
      <c r="BF1142" s="70"/>
      <c r="BG1142" s="61"/>
      <c r="BH1142" s="11"/>
    </row>
    <row r="1143" spans="1:60" x14ac:dyDescent="0.3">
      <c r="A1143" s="11"/>
      <c r="B1143" s="56" t="s">
        <v>3682</v>
      </c>
      <c r="C1143" s="56" t="s">
        <v>3537</v>
      </c>
      <c r="D1143" s="56" t="s">
        <v>3526</v>
      </c>
      <c r="E1143" s="57" t="s">
        <v>48</v>
      </c>
      <c r="F1143" s="57" t="s">
        <v>3067</v>
      </c>
      <c r="G1143" s="58" t="s">
        <v>36</v>
      </c>
      <c r="H1143" s="59" t="s">
        <v>37</v>
      </c>
      <c r="I1143" s="60" t="s">
        <v>29</v>
      </c>
      <c r="J1143" s="60" t="s">
        <v>3538</v>
      </c>
      <c r="K1143" s="11"/>
      <c r="L1143" s="61">
        <v>44021</v>
      </c>
      <c r="M1143" s="62">
        <v>728.24419999960799</v>
      </c>
      <c r="N1143" s="63">
        <v>728.24419999960799</v>
      </c>
      <c r="O1143" s="63">
        <v>966.05910000018798</v>
      </c>
      <c r="P1143" s="64">
        <f t="shared" si="17"/>
        <v>0.75382986403157559</v>
      </c>
      <c r="Q1143" s="61">
        <v>43756</v>
      </c>
      <c r="R1143" s="65">
        <v>5072269.71</v>
      </c>
      <c r="S1143" s="65">
        <v>8352924.4648749996</v>
      </c>
      <c r="T1143" s="11"/>
      <c r="U1143" s="66">
        <v>-3.67210291460651E-2</v>
      </c>
      <c r="V1143" s="67">
        <v>-9.8921606877411302E-3</v>
      </c>
      <c r="W1143" s="66">
        <v>-2.19670698761547E-2</v>
      </c>
      <c r="X1143" s="67">
        <v>8.1671561019902597E-2</v>
      </c>
      <c r="Y1143" s="66">
        <v>-0.20476383290602801</v>
      </c>
      <c r="Z1143" s="67">
        <v>-2.7924456783803202</v>
      </c>
      <c r="AA1143" s="66">
        <v>-0.22954405995726099</v>
      </c>
      <c r="AB1143" s="67">
        <v>-2.7292178444331499</v>
      </c>
      <c r="AC1143" s="66"/>
      <c r="AD1143" s="67"/>
      <c r="AE1143" s="66"/>
      <c r="AF1143" s="68"/>
      <c r="AG1143" s="66">
        <v>1.8240527875605001E-2</v>
      </c>
      <c r="AH1143" s="67">
        <v>-1.7452948304708098E-2</v>
      </c>
      <c r="AI1143" s="66">
        <v>-0.16673108604678399</v>
      </c>
      <c r="AJ1143" s="67">
        <v>-2.9823661237169299</v>
      </c>
      <c r="AK1143" s="66">
        <v>-0.27175580000039201</v>
      </c>
      <c r="AL1143" s="66">
        <v>-0.18442518203664801</v>
      </c>
      <c r="AM1143" s="67">
        <v>-4.3569332200568196</v>
      </c>
      <c r="AN1143" s="11"/>
      <c r="AO1143" s="69">
        <v>8.0806019466835993E-2</v>
      </c>
      <c r="AP1143" s="69">
        <v>-0.140768740872736</v>
      </c>
      <c r="AQ1143" s="69">
        <v>0.13713218430537399</v>
      </c>
      <c r="AR1143" s="69">
        <v>-0.16025935868208799</v>
      </c>
      <c r="AS1143" s="70">
        <v>5</v>
      </c>
      <c r="AT1143" s="70">
        <v>7</v>
      </c>
      <c r="AU1143" s="70">
        <v>4</v>
      </c>
      <c r="AV1143" s="71">
        <v>8</v>
      </c>
      <c r="AW1143" s="11"/>
      <c r="AX1143" s="72">
        <v>0.34604944449732999</v>
      </c>
      <c r="AY1143" s="73">
        <v>-0.495640978822394</v>
      </c>
      <c r="AZ1143" s="73">
        <v>-1.5555439144154699</v>
      </c>
      <c r="BA1143" s="73">
        <v>-0.65666576361672901</v>
      </c>
      <c r="BB1143" s="64">
        <v>3.51030096734758E-2</v>
      </c>
      <c r="BC1143" s="74">
        <v>-44.506769823900001</v>
      </c>
      <c r="BD1143" s="61">
        <v>43756</v>
      </c>
      <c r="BE1143" s="61">
        <v>43914</v>
      </c>
      <c r="BF1143" s="70"/>
      <c r="BG1143" s="61"/>
      <c r="BH1143" s="11"/>
    </row>
    <row r="1144" spans="1:60" x14ac:dyDescent="0.3">
      <c r="A1144" s="11"/>
      <c r="B1144" s="56" t="s">
        <v>3685</v>
      </c>
      <c r="C1144" s="56" t="s">
        <v>3540</v>
      </c>
      <c r="D1144" s="56" t="s">
        <v>3526</v>
      </c>
      <c r="E1144" s="57" t="s">
        <v>3081</v>
      </c>
      <c r="F1144" s="57" t="s">
        <v>3067</v>
      </c>
      <c r="G1144" s="58" t="s">
        <v>36</v>
      </c>
      <c r="H1144" s="59" t="s">
        <v>37</v>
      </c>
      <c r="I1144" s="60" t="s">
        <v>29</v>
      </c>
      <c r="J1144" s="60" t="s">
        <v>1</v>
      </c>
      <c r="K1144" s="11"/>
      <c r="L1144" s="61">
        <v>44021</v>
      </c>
      <c r="M1144" s="62">
        <v>719.33569999970496</v>
      </c>
      <c r="N1144" s="63">
        <v>719.33569999970496</v>
      </c>
      <c r="O1144" s="63">
        <v>954.04580000042904</v>
      </c>
      <c r="P1144" s="64">
        <f t="shared" si="17"/>
        <v>0.75398445231809774</v>
      </c>
      <c r="Q1144" s="61">
        <v>43756</v>
      </c>
      <c r="R1144" s="65">
        <v>1692788.9850000001</v>
      </c>
      <c r="S1144" s="65">
        <v>1519817.1498125</v>
      </c>
      <c r="T1144" s="11"/>
      <c r="U1144" s="66">
        <v>-3.6720512831379899E-2</v>
      </c>
      <c r="V1144" s="67">
        <v>-9.8405292192183004E-3</v>
      </c>
      <c r="W1144" s="66">
        <v>-2.1951230787635698E-2</v>
      </c>
      <c r="X1144" s="67">
        <v>8.3255469871801296E-2</v>
      </c>
      <c r="Y1144" s="66">
        <v>-0.20468569783406601</v>
      </c>
      <c r="Z1144" s="67">
        <v>-2.78463217118406</v>
      </c>
      <c r="AA1144" s="66">
        <v>-0.229605561129574</v>
      </c>
      <c r="AB1144" s="67">
        <v>-2.73536796166445</v>
      </c>
      <c r="AC1144" s="66">
        <v>-0.28973600482655498</v>
      </c>
      <c r="AD1144" s="67">
        <v>-4.6876352224207896</v>
      </c>
      <c r="AE1144" s="66"/>
      <c r="AF1144" s="68"/>
      <c r="AG1144" s="66">
        <v>1.8245406621645099E-2</v>
      </c>
      <c r="AH1144" s="67">
        <v>-1.6965073700703201E-2</v>
      </c>
      <c r="AI1144" s="66">
        <v>-0.16664384405972699</v>
      </c>
      <c r="AJ1144" s="67">
        <v>-2.9736419250111799</v>
      </c>
      <c r="AK1144" s="66">
        <v>-0.28524544782703698</v>
      </c>
      <c r="AL1144" s="66">
        <v>-0.108477402020944</v>
      </c>
      <c r="AM1144" s="67">
        <v>-6.53259869731846</v>
      </c>
      <c r="AN1144" s="11"/>
      <c r="AO1144" s="69">
        <v>8.0807400112535094E-2</v>
      </c>
      <c r="AP1144" s="69">
        <v>-0.140767465670215</v>
      </c>
      <c r="AQ1144" s="69">
        <v>0.137150673977885</v>
      </c>
      <c r="AR1144" s="69">
        <v>-0.16024546807690099</v>
      </c>
      <c r="AS1144" s="70">
        <v>5</v>
      </c>
      <c r="AT1144" s="70">
        <v>7</v>
      </c>
      <c r="AU1144" s="70">
        <v>4</v>
      </c>
      <c r="AV1144" s="71">
        <v>8</v>
      </c>
      <c r="AW1144" s="11"/>
      <c r="AX1144" s="72">
        <v>0.34754786698380502</v>
      </c>
      <c r="AY1144" s="73">
        <v>-0.48432257041258697</v>
      </c>
      <c r="AZ1144" s="73">
        <v>-1.5976876995882801</v>
      </c>
      <c r="BA1144" s="73">
        <v>-0.64137145313088695</v>
      </c>
      <c r="BB1144" s="64">
        <v>3.5249903364965599E-2</v>
      </c>
      <c r="BC1144" s="74">
        <v>-44.498597446829102</v>
      </c>
      <c r="BD1144" s="61">
        <v>43756</v>
      </c>
      <c r="BE1144" s="61">
        <v>43914</v>
      </c>
      <c r="BF1144" s="70"/>
      <c r="BG1144" s="61"/>
      <c r="BH1144" s="11"/>
    </row>
    <row r="1145" spans="1:60" x14ac:dyDescent="0.3">
      <c r="A1145" s="11"/>
      <c r="B1145" s="56" t="s">
        <v>3687</v>
      </c>
      <c r="C1145" s="56" t="s">
        <v>3542</v>
      </c>
      <c r="D1145" s="56" t="s">
        <v>3543</v>
      </c>
      <c r="E1145" s="57" t="s">
        <v>34</v>
      </c>
      <c r="F1145" s="57" t="s">
        <v>3067</v>
      </c>
      <c r="G1145" s="58" t="s">
        <v>685</v>
      </c>
      <c r="H1145" s="59" t="s">
        <v>710</v>
      </c>
      <c r="I1145" s="60" t="s">
        <v>400</v>
      </c>
      <c r="J1145" s="60" t="s">
        <v>3544</v>
      </c>
      <c r="K1145" s="11"/>
      <c r="L1145" s="61">
        <v>44021</v>
      </c>
      <c r="M1145" s="62">
        <v>957.41000400017901</v>
      </c>
      <c r="N1145" s="63">
        <v>957.41000400017901</v>
      </c>
      <c r="O1145" s="63">
        <v>1053.71918600053</v>
      </c>
      <c r="P1145" s="64">
        <f t="shared" si="17"/>
        <v>0.90860071328310943</v>
      </c>
      <c r="Q1145" s="61">
        <v>43910</v>
      </c>
      <c r="R1145" s="65">
        <v>19678106.9255937</v>
      </c>
      <c r="S1145" s="65">
        <v>12913277.5459844</v>
      </c>
      <c r="T1145" s="11"/>
      <c r="U1145" s="66">
        <v>-9.6991988712034106E-3</v>
      </c>
      <c r="V1145" s="67">
        <v>2.6922908667984302</v>
      </c>
      <c r="W1145" s="66">
        <v>2.2163034611367E-2</v>
      </c>
      <c r="X1145" s="67">
        <v>4.4946820097757199</v>
      </c>
      <c r="Y1145" s="66">
        <v>3.19279827162973E-2</v>
      </c>
      <c r="Z1145" s="67">
        <v>20.876735883852199</v>
      </c>
      <c r="AA1145" s="66">
        <v>0.16526489952957499</v>
      </c>
      <c r="AB1145" s="67">
        <v>36.751678104279598</v>
      </c>
      <c r="AC1145" s="66">
        <v>0.248404454658157</v>
      </c>
      <c r="AD1145" s="67">
        <v>49.126410726050402</v>
      </c>
      <c r="AE1145" s="66">
        <v>0.25104713864129702</v>
      </c>
      <c r="AF1145" s="68">
        <v>42.052401475841201</v>
      </c>
      <c r="AG1145" s="66">
        <v>-3.6968984271879897E-2</v>
      </c>
      <c r="AH1145" s="67">
        <v>-5.5384041630532002</v>
      </c>
      <c r="AI1145" s="66">
        <v>6.2971170871605905E-2</v>
      </c>
      <c r="AJ1145" s="67">
        <v>19.987859568122101</v>
      </c>
      <c r="AK1145" s="66">
        <v>0.76091595365200204</v>
      </c>
      <c r="AL1145" s="66">
        <v>4.6336993413206101E-2</v>
      </c>
      <c r="AM1145" s="67">
        <v>42.7694863631041</v>
      </c>
      <c r="AN1145" s="11"/>
      <c r="AO1145" s="69">
        <v>3.6642842656874598E-2</v>
      </c>
      <c r="AP1145" s="69">
        <v>-2.32229524754075E-2</v>
      </c>
      <c r="AQ1145" s="69">
        <v>0.142101950476063</v>
      </c>
      <c r="AR1145" s="69">
        <v>-0.100079150145612</v>
      </c>
      <c r="AS1145" s="70">
        <v>8</v>
      </c>
      <c r="AT1145" s="70">
        <v>4</v>
      </c>
      <c r="AU1145" s="70">
        <v>7</v>
      </c>
      <c r="AV1145" s="71">
        <v>5</v>
      </c>
      <c r="AW1145" s="11"/>
      <c r="AX1145" s="72">
        <v>0.13668785050482299</v>
      </c>
      <c r="AY1145" s="73">
        <v>1.0483502162314799</v>
      </c>
      <c r="AZ1145" s="73">
        <v>1.03209064466137</v>
      </c>
      <c r="BA1145" s="73">
        <v>1.6484038461003401</v>
      </c>
      <c r="BB1145" s="64">
        <v>1.41466107151791E-2</v>
      </c>
      <c r="BC1145" s="74">
        <v>-11.605721488725999</v>
      </c>
      <c r="BD1145" s="61">
        <v>43910</v>
      </c>
      <c r="BE1145" s="61">
        <v>43990</v>
      </c>
      <c r="BF1145" s="70"/>
      <c r="BG1145" s="61"/>
      <c r="BH1145" s="11"/>
    </row>
    <row r="1146" spans="1:60" x14ac:dyDescent="0.3">
      <c r="A1146" s="11"/>
      <c r="B1146" s="56" t="s">
        <v>3691</v>
      </c>
      <c r="C1146" s="56" t="s">
        <v>3546</v>
      </c>
      <c r="D1146" s="56" t="s">
        <v>3543</v>
      </c>
      <c r="E1146" s="57" t="s">
        <v>2279</v>
      </c>
      <c r="F1146" s="57" t="s">
        <v>3067</v>
      </c>
      <c r="G1146" s="58" t="s">
        <v>685</v>
      </c>
      <c r="H1146" s="59" t="s">
        <v>710</v>
      </c>
      <c r="I1146" s="60" t="s">
        <v>400</v>
      </c>
      <c r="J1146" s="60" t="s">
        <v>1</v>
      </c>
      <c r="K1146" s="11"/>
      <c r="L1146" s="61">
        <v>44021</v>
      </c>
      <c r="M1146" s="62">
        <v>843.09943199995905</v>
      </c>
      <c r="N1146" s="63">
        <v>843.09943199995905</v>
      </c>
      <c r="O1146" s="63">
        <v>927.449920999818</v>
      </c>
      <c r="P1146" s="64">
        <f t="shared" si="17"/>
        <v>0.90905116590130641</v>
      </c>
      <c r="Q1146" s="61">
        <v>43910</v>
      </c>
      <c r="R1146" s="65">
        <v>238454.45544775401</v>
      </c>
      <c r="S1146" s="65">
        <v>438855.38970800798</v>
      </c>
      <c r="T1146" s="11"/>
      <c r="U1146" s="66">
        <v>-9.6991988712034106E-3</v>
      </c>
      <c r="V1146" s="67">
        <v>2.6922908667984302</v>
      </c>
      <c r="W1146" s="66">
        <v>2.2281143616055502E-2</v>
      </c>
      <c r="X1146" s="67">
        <v>4.5064929102445603</v>
      </c>
      <c r="Y1146" s="66">
        <v>3.2648331340169499E-2</v>
      </c>
      <c r="Z1146" s="67">
        <v>20.9487707462395</v>
      </c>
      <c r="AA1146" s="66">
        <v>0.166995024212229</v>
      </c>
      <c r="AB1146" s="67">
        <v>36.924690572544897</v>
      </c>
      <c r="AC1146" s="66">
        <v>0.25096277274307799</v>
      </c>
      <c r="AD1146" s="67">
        <v>49.382242534542499</v>
      </c>
      <c r="AE1146" s="66">
        <v>0.25296735743730098</v>
      </c>
      <c r="AF1146" s="68">
        <v>42.244423355441498</v>
      </c>
      <c r="AG1146" s="66">
        <v>-3.6879174422210802E-2</v>
      </c>
      <c r="AH1146" s="67">
        <v>-5.5294231780862901</v>
      </c>
      <c r="AI1146" s="66">
        <v>6.3749169275979498E-2</v>
      </c>
      <c r="AJ1146" s="67">
        <v>20.065659408574</v>
      </c>
      <c r="AK1146" s="66">
        <v>0.68434608330950097</v>
      </c>
      <c r="AL1146" s="66">
        <v>4.2619912519512602E-2</v>
      </c>
      <c r="AM1146" s="67">
        <v>35.112499328854</v>
      </c>
      <c r="AN1146" s="11"/>
      <c r="AO1146" s="69">
        <v>3.6556978096996297E-2</v>
      </c>
      <c r="AP1146" s="69">
        <v>-2.32485763444856E-2</v>
      </c>
      <c r="AQ1146" s="69">
        <v>0.14213257344090399</v>
      </c>
      <c r="AR1146" s="69">
        <v>-9.9872562296659501E-2</v>
      </c>
      <c r="AS1146" s="70">
        <v>8</v>
      </c>
      <c r="AT1146" s="70">
        <v>4</v>
      </c>
      <c r="AU1146" s="70">
        <v>7</v>
      </c>
      <c r="AV1146" s="71">
        <v>5</v>
      </c>
      <c r="AW1146" s="11"/>
      <c r="AX1146" s="72">
        <v>0.13669928216142599</v>
      </c>
      <c r="AY1146" s="73">
        <v>1.0596846310600101</v>
      </c>
      <c r="AZ1146" s="73">
        <v>1.0372873019114199</v>
      </c>
      <c r="BA1146" s="73">
        <v>1.66671773647431</v>
      </c>
      <c r="BB1146" s="64">
        <v>1.4147698820979699E-2</v>
      </c>
      <c r="BC1146" s="74">
        <v>-11.572116355804599</v>
      </c>
      <c r="BD1146" s="61">
        <v>43910</v>
      </c>
      <c r="BE1146" s="61">
        <v>43990</v>
      </c>
      <c r="BF1146" s="70"/>
      <c r="BG1146" s="61"/>
      <c r="BH1146" s="11"/>
    </row>
    <row r="1147" spans="1:60" x14ac:dyDescent="0.3">
      <c r="A1147" s="11"/>
      <c r="B1147" s="56" t="s">
        <v>3693</v>
      </c>
      <c r="C1147" s="56" t="s">
        <v>3548</v>
      </c>
      <c r="D1147" s="56" t="s">
        <v>3543</v>
      </c>
      <c r="E1147" s="57" t="s">
        <v>0</v>
      </c>
      <c r="F1147" s="57" t="s">
        <v>3067</v>
      </c>
      <c r="G1147" s="58" t="s">
        <v>685</v>
      </c>
      <c r="H1147" s="59" t="s">
        <v>710</v>
      </c>
      <c r="I1147" s="60" t="s">
        <v>400</v>
      </c>
      <c r="J1147" s="60" t="s">
        <v>3549</v>
      </c>
      <c r="K1147" s="11"/>
      <c r="L1147" s="61">
        <v>44021</v>
      </c>
      <c r="M1147" s="62">
        <v>883712.31153011299</v>
      </c>
      <c r="N1147" s="63">
        <v>883712.31153011299</v>
      </c>
      <c r="O1147" s="63">
        <v>972164.08070278203</v>
      </c>
      <c r="P1147" s="64">
        <f t="shared" si="17"/>
        <v>0.9090155963088794</v>
      </c>
      <c r="Q1147" s="61">
        <v>43910</v>
      </c>
      <c r="R1147" s="65">
        <v>6506512.2698671902</v>
      </c>
      <c r="S1147" s="65">
        <v>8981075.1601718795</v>
      </c>
      <c r="T1147" s="11"/>
      <c r="U1147" s="66">
        <v>-9.6962034467651392E-3</v>
      </c>
      <c r="V1147" s="67">
        <v>2.6925904092422601</v>
      </c>
      <c r="W1147" s="66">
        <v>2.2288192754785999E-2</v>
      </c>
      <c r="X1147" s="67">
        <v>4.5071978241176103</v>
      </c>
      <c r="Y1147" s="66">
        <v>3.2642209329424098E-2</v>
      </c>
      <c r="Z1147" s="67">
        <v>20.9481585451576</v>
      </c>
      <c r="AA1147" s="66">
        <v>0.166985144624196</v>
      </c>
      <c r="AB1147" s="67">
        <v>36.923702613741597</v>
      </c>
      <c r="AC1147" s="66">
        <v>0.250885776742653</v>
      </c>
      <c r="AD1147" s="67">
        <v>49.374542934529003</v>
      </c>
      <c r="AE1147" s="66">
        <v>0.25367627135710802</v>
      </c>
      <c r="AF1147" s="68">
        <v>42.315314747451303</v>
      </c>
      <c r="AG1147" s="66">
        <v>-3.69120930708959E-2</v>
      </c>
      <c r="AH1147" s="67">
        <v>-5.53271504295844</v>
      </c>
      <c r="AI1147" s="66">
        <v>6.3755493229109603E-2</v>
      </c>
      <c r="AJ1147" s="67">
        <v>20.066291803872399</v>
      </c>
      <c r="AK1147" s="66">
        <v>0.76548259220900905</v>
      </c>
      <c r="AL1147" s="66">
        <v>4.6553952528483898E-2</v>
      </c>
      <c r="AM1147" s="67">
        <v>43.226150218804797</v>
      </c>
      <c r="AN1147" s="11"/>
      <c r="AO1147" s="69">
        <v>3.6626719869673301E-2</v>
      </c>
      <c r="AP1147" s="69">
        <v>-2.32370706926304E-2</v>
      </c>
      <c r="AQ1147" s="69">
        <v>0.142212115633884</v>
      </c>
      <c r="AR1147" s="69">
        <v>-9.9894545134738999E-2</v>
      </c>
      <c r="AS1147" s="70">
        <v>8</v>
      </c>
      <c r="AT1147" s="70">
        <v>4</v>
      </c>
      <c r="AU1147" s="70">
        <v>7</v>
      </c>
      <c r="AV1147" s="71">
        <v>5</v>
      </c>
      <c r="AW1147" s="11"/>
      <c r="AX1147" s="72">
        <v>0.136665011216974</v>
      </c>
      <c r="AY1147" s="73">
        <v>1.0601909242304799</v>
      </c>
      <c r="AZ1147" s="73">
        <v>1.03760339972723</v>
      </c>
      <c r="BA1147" s="73">
        <v>1.66773481740711</v>
      </c>
      <c r="BB1147" s="64">
        <v>1.4144269041007599E-2</v>
      </c>
      <c r="BC1147" s="74">
        <v>-11.576587416944699</v>
      </c>
      <c r="BD1147" s="61">
        <v>43910</v>
      </c>
      <c r="BE1147" s="61">
        <v>43990</v>
      </c>
      <c r="BF1147" s="70"/>
      <c r="BG1147" s="61"/>
      <c r="BH1147" s="11"/>
    </row>
    <row r="1148" spans="1:60" x14ac:dyDescent="0.3">
      <c r="A1148" s="11"/>
      <c r="B1148" s="56" t="s">
        <v>3696</v>
      </c>
      <c r="C1148" s="56" t="s">
        <v>3551</v>
      </c>
      <c r="D1148" s="56" t="s">
        <v>3543</v>
      </c>
      <c r="E1148" s="57" t="s">
        <v>48</v>
      </c>
      <c r="F1148" s="57" t="s">
        <v>3067</v>
      </c>
      <c r="G1148" s="58" t="s">
        <v>685</v>
      </c>
      <c r="H1148" s="59" t="s">
        <v>710</v>
      </c>
      <c r="I1148" s="60" t="s">
        <v>400</v>
      </c>
      <c r="J1148" s="60" t="s">
        <v>3552</v>
      </c>
      <c r="K1148" s="11"/>
      <c r="L1148" s="61">
        <v>44021</v>
      </c>
      <c r="M1148" s="62">
        <v>958.66789199970697</v>
      </c>
      <c r="N1148" s="63">
        <v>958.66789199970697</v>
      </c>
      <c r="O1148" s="63">
        <v>1054.1531009990699</v>
      </c>
      <c r="P1148" s="64">
        <f t="shared" si="17"/>
        <v>0.90941997997362323</v>
      </c>
      <c r="Q1148" s="61">
        <v>43910</v>
      </c>
      <c r="R1148" s="65">
        <v>9385145.5528749991</v>
      </c>
      <c r="S1148" s="65">
        <v>2917801.57974219</v>
      </c>
      <c r="T1148" s="11"/>
      <c r="U1148" s="66">
        <v>-9.6991988721129001E-3</v>
      </c>
      <c r="V1148" s="67">
        <v>2.6922908667074799</v>
      </c>
      <c r="W1148" s="66">
        <v>2.2414392653445199E-2</v>
      </c>
      <c r="X1148" s="67">
        <v>4.5198178139835399</v>
      </c>
      <c r="Y1148" s="66">
        <v>3.3369185233823401E-2</v>
      </c>
      <c r="Z1148" s="67">
        <v>21.0208561356121</v>
      </c>
      <c r="AA1148" s="66">
        <v>0.16864932708645899</v>
      </c>
      <c r="AB1148" s="67">
        <v>37.090120859968003</v>
      </c>
      <c r="AC1148" s="66">
        <v>0.25423728041816501</v>
      </c>
      <c r="AD1148" s="67">
        <v>49.7096933020512</v>
      </c>
      <c r="AE1148" s="66">
        <v>0.25783736467012203</v>
      </c>
      <c r="AF1148" s="68">
        <v>42.731424078752802</v>
      </c>
      <c r="AG1148" s="66">
        <v>-3.6890001985739197E-2</v>
      </c>
      <c r="AH1148" s="67">
        <v>-5.5305059344391303</v>
      </c>
      <c r="AI1148" s="66">
        <v>6.4543765678536105E-2</v>
      </c>
      <c r="AJ1148" s="67">
        <v>20.145119048829699</v>
      </c>
      <c r="AK1148" s="66">
        <v>0.76761849728063702</v>
      </c>
      <c r="AL1148" s="66">
        <v>4.6655251348056502E-2</v>
      </c>
      <c r="AM1148" s="67">
        <v>43.439740725967603</v>
      </c>
      <c r="AN1148" s="11"/>
      <c r="AO1148" s="69">
        <v>3.6642892477175303E-2</v>
      </c>
      <c r="AP1148" s="69">
        <v>-2.3222670853101601E-2</v>
      </c>
      <c r="AQ1148" s="69">
        <v>0.142292294545769</v>
      </c>
      <c r="AR1148" s="69">
        <v>-9.9780965928366605E-2</v>
      </c>
      <c r="AS1148" s="70">
        <v>8</v>
      </c>
      <c r="AT1148" s="70">
        <v>4</v>
      </c>
      <c r="AU1148" s="70">
        <v>7</v>
      </c>
      <c r="AV1148" s="71">
        <v>5</v>
      </c>
      <c r="AW1148" s="11"/>
      <c r="AX1148" s="72">
        <v>0.136644032684126</v>
      </c>
      <c r="AY1148" s="73">
        <v>1.0705577996614</v>
      </c>
      <c r="AZ1148" s="73">
        <v>1.0422663742701801</v>
      </c>
      <c r="BA1148" s="73">
        <v>1.68510880915164</v>
      </c>
      <c r="BB1148" s="64">
        <v>1.41421809079657E-2</v>
      </c>
      <c r="BC1148" s="74">
        <v>-11.547769283584801</v>
      </c>
      <c r="BD1148" s="61">
        <v>43910</v>
      </c>
      <c r="BE1148" s="61">
        <v>43990</v>
      </c>
      <c r="BF1148" s="70"/>
      <c r="BG1148" s="61"/>
      <c r="BH1148" s="11"/>
    </row>
    <row r="1149" spans="1:60" x14ac:dyDescent="0.3">
      <c r="A1149" s="11"/>
      <c r="B1149" s="56" t="s">
        <v>3699</v>
      </c>
      <c r="C1149" s="56" t="s">
        <v>3554</v>
      </c>
      <c r="D1149" s="56" t="s">
        <v>3543</v>
      </c>
      <c r="E1149" s="57" t="s">
        <v>3081</v>
      </c>
      <c r="F1149" s="57" t="s">
        <v>3067</v>
      </c>
      <c r="G1149" s="58" t="s">
        <v>685</v>
      </c>
      <c r="H1149" s="59" t="s">
        <v>710</v>
      </c>
      <c r="I1149" s="60" t="s">
        <v>400</v>
      </c>
      <c r="J1149" s="60" t="s">
        <v>1</v>
      </c>
      <c r="K1149" s="11"/>
      <c r="L1149" s="61">
        <v>44021</v>
      </c>
      <c r="M1149" s="62">
        <v>792.70529399998497</v>
      </c>
      <c r="N1149" s="63">
        <v>792.70529399998497</v>
      </c>
      <c r="O1149" s="63"/>
      <c r="P1149" s="64" t="str">
        <f t="shared" si="17"/>
        <v/>
      </c>
      <c r="Q1149" s="61"/>
      <c r="R1149" s="65">
        <v>589724.36508105497</v>
      </c>
      <c r="S1149" s="65"/>
      <c r="T1149" s="11"/>
      <c r="U1149" s="66">
        <v>-9.6991988712034106E-3</v>
      </c>
      <c r="V1149" s="67">
        <v>2.6922908667984302</v>
      </c>
      <c r="W1149" s="66">
        <v>2.2096532478826699E-2</v>
      </c>
      <c r="X1149" s="67">
        <v>4.4880317965216801</v>
      </c>
      <c r="Y1149" s="66">
        <v>3.1371041315651403E-2</v>
      </c>
      <c r="Z1149" s="67">
        <v>20.8210417437949</v>
      </c>
      <c r="AA1149" s="66"/>
      <c r="AB1149" s="67"/>
      <c r="AC1149" s="66"/>
      <c r="AD1149" s="67"/>
      <c r="AE1149" s="66"/>
      <c r="AF1149" s="68"/>
      <c r="AG1149" s="66">
        <v>-3.6873464432574103E-2</v>
      </c>
      <c r="AH1149" s="67">
        <v>-5.5288521791226204</v>
      </c>
      <c r="AI1149" s="66">
        <v>6.2558096989960205E-2</v>
      </c>
      <c r="AJ1149" s="67">
        <v>19.9465521799575</v>
      </c>
      <c r="AK1149" s="66">
        <v>-5.70012494608818E-3</v>
      </c>
      <c r="AL1149" s="66">
        <v>-8.6925510995570204E-3</v>
      </c>
      <c r="AM1149" s="67">
        <v>14.441643401471101</v>
      </c>
      <c r="AN1149" s="11"/>
      <c r="AO1149" s="69">
        <v>2.72231179460505E-2</v>
      </c>
      <c r="AP1149" s="69">
        <v>-2.22997477630997E-2</v>
      </c>
      <c r="AQ1149" s="69">
        <v>7.3024335602894994E-2</v>
      </c>
      <c r="AR1149" s="69">
        <v>-9.9803893093921903E-2</v>
      </c>
      <c r="AS1149" s="70"/>
      <c r="AT1149" s="70"/>
      <c r="AU1149" s="70"/>
      <c r="AV1149" s="71"/>
      <c r="AW1149" s="11"/>
      <c r="AX1149" s="72"/>
      <c r="AY1149" s="73"/>
      <c r="AZ1149" s="73"/>
      <c r="BA1149" s="73"/>
      <c r="BB1149" s="64"/>
      <c r="BC1149" s="74">
        <v>-11.694895361244599</v>
      </c>
      <c r="BD1149" s="61">
        <v>43910</v>
      </c>
      <c r="BE1149" s="61">
        <v>43990</v>
      </c>
      <c r="BF1149" s="70"/>
      <c r="BG1149" s="61"/>
      <c r="BH1149" s="11"/>
    </row>
    <row r="1150" spans="1:60" x14ac:dyDescent="0.3">
      <c r="A1150" s="11"/>
      <c r="B1150" s="56" t="s">
        <v>3702</v>
      </c>
      <c r="C1150" s="56" t="s">
        <v>3556</v>
      </c>
      <c r="D1150" s="56" t="s">
        <v>3557</v>
      </c>
      <c r="E1150" s="57" t="s">
        <v>34</v>
      </c>
      <c r="F1150" s="57" t="s">
        <v>3067</v>
      </c>
      <c r="G1150" s="58" t="s">
        <v>111</v>
      </c>
      <c r="H1150" s="59" t="s">
        <v>66</v>
      </c>
      <c r="I1150" s="60" t="s">
        <v>29</v>
      </c>
      <c r="J1150" s="60" t="s">
        <v>3558</v>
      </c>
      <c r="K1150" s="11"/>
      <c r="L1150" s="61">
        <v>44021</v>
      </c>
      <c r="M1150" s="62">
        <v>1197.9245999995601</v>
      </c>
      <c r="N1150" s="63">
        <v>1197.9245999995601</v>
      </c>
      <c r="O1150" s="63">
        <v>1319.87519999966</v>
      </c>
      <c r="P1150" s="64">
        <f t="shared" si="17"/>
        <v>0.90760444623845393</v>
      </c>
      <c r="Q1150" s="61">
        <v>43882</v>
      </c>
      <c r="R1150" s="65">
        <v>2031331.56</v>
      </c>
      <c r="S1150" s="65">
        <v>1952517.2951503899</v>
      </c>
      <c r="T1150" s="11"/>
      <c r="U1150" s="66">
        <v>-9.6356610492875899E-3</v>
      </c>
      <c r="V1150" s="67">
        <v>2.69864464899001</v>
      </c>
      <c r="W1150" s="66">
        <v>2.7524904679012301E-2</v>
      </c>
      <c r="X1150" s="67">
        <v>5.0308690165402403</v>
      </c>
      <c r="Y1150" s="66">
        <v>-3.0424255747675499E-2</v>
      </c>
      <c r="Z1150" s="67">
        <v>14.6415120374586</v>
      </c>
      <c r="AA1150" s="66">
        <v>0.13487685668951599</v>
      </c>
      <c r="AB1150" s="67">
        <v>33.7128738202737</v>
      </c>
      <c r="AC1150" s="66">
        <v>0.128542485139478</v>
      </c>
      <c r="AD1150" s="67">
        <v>37.140213774167897</v>
      </c>
      <c r="AE1150" s="66">
        <v>0.118078270219557</v>
      </c>
      <c r="AF1150" s="68">
        <v>28.7555146336672</v>
      </c>
      <c r="AG1150" s="66">
        <v>-2.11486065109057E-2</v>
      </c>
      <c r="AH1150" s="67">
        <v>-3.9563663869557799</v>
      </c>
      <c r="AI1150" s="66">
        <v>-9.9377758797345502E-3</v>
      </c>
      <c r="AJ1150" s="67">
        <v>12.6969648929953</v>
      </c>
      <c r="AK1150" s="66">
        <v>0.19792459999909601</v>
      </c>
      <c r="AL1150" s="66">
        <v>1.2739384306769399E-2</v>
      </c>
      <c r="AM1150" s="67">
        <v>-57.377273532096297</v>
      </c>
      <c r="AN1150" s="11"/>
      <c r="AO1150" s="69">
        <v>5.80664798453654E-2</v>
      </c>
      <c r="AP1150" s="69">
        <v>-5.2466283696048797E-2</v>
      </c>
      <c r="AQ1150" s="69">
        <v>0.12964868808383501</v>
      </c>
      <c r="AR1150" s="69">
        <v>-9.8366378396312903E-2</v>
      </c>
      <c r="AS1150" s="70">
        <v>7</v>
      </c>
      <c r="AT1150" s="70">
        <v>5</v>
      </c>
      <c r="AU1150" s="70">
        <v>7</v>
      </c>
      <c r="AV1150" s="71">
        <v>5</v>
      </c>
      <c r="AW1150" s="11"/>
      <c r="AX1150" s="72">
        <v>0.18879505700490001</v>
      </c>
      <c r="AY1150" s="73">
        <v>0.56992807157166703</v>
      </c>
      <c r="AZ1150" s="73">
        <v>0.97889729560029104</v>
      </c>
      <c r="BA1150" s="73">
        <v>0.83163594799498197</v>
      </c>
      <c r="BB1150" s="64">
        <v>1.9498057058317499E-2</v>
      </c>
      <c r="BC1150" s="74">
        <v>-27.459505262289898</v>
      </c>
      <c r="BD1150" s="61">
        <v>43882</v>
      </c>
      <c r="BE1150" s="61">
        <v>43910</v>
      </c>
      <c r="BF1150" s="70"/>
      <c r="BG1150" s="61"/>
      <c r="BH1150" s="11"/>
    </row>
    <row r="1151" spans="1:60" x14ac:dyDescent="0.3">
      <c r="A1151" s="11"/>
      <c r="B1151" s="56" t="s">
        <v>3704</v>
      </c>
      <c r="C1151" s="56" t="s">
        <v>3560</v>
      </c>
      <c r="D1151" s="56" t="s">
        <v>3557</v>
      </c>
      <c r="E1151" s="57" t="s">
        <v>3071</v>
      </c>
      <c r="F1151" s="57" t="s">
        <v>3067</v>
      </c>
      <c r="G1151" s="58" t="s">
        <v>111</v>
      </c>
      <c r="H1151" s="59" t="s">
        <v>66</v>
      </c>
      <c r="I1151" s="60" t="s">
        <v>29</v>
      </c>
      <c r="J1151" s="60" t="s">
        <v>1</v>
      </c>
      <c r="K1151" s="11"/>
      <c r="L1151" s="61">
        <v>44021</v>
      </c>
      <c r="M1151" s="62">
        <v>1389.95560000092</v>
      </c>
      <c r="N1151" s="63">
        <v>1389.95560000092</v>
      </c>
      <c r="O1151" s="63">
        <v>1515.5942000001701</v>
      </c>
      <c r="P1151" s="64">
        <f t="shared" si="17"/>
        <v>0.91710274425750904</v>
      </c>
      <c r="Q1151" s="61">
        <v>43882</v>
      </c>
      <c r="R1151" s="65">
        <v>1145260.1810000001</v>
      </c>
      <c r="S1151" s="65">
        <v>1066994.82055176</v>
      </c>
      <c r="T1151" s="11"/>
      <c r="U1151" s="66">
        <v>-9.5615281452410307E-3</v>
      </c>
      <c r="V1151" s="67">
        <v>2.70605793939467</v>
      </c>
      <c r="W1151" s="66">
        <v>2.9836273030014099E-2</v>
      </c>
      <c r="X1151" s="67">
        <v>5.2620058516404198</v>
      </c>
      <c r="Y1151" s="66">
        <v>-1.71170641779099E-2</v>
      </c>
      <c r="Z1151" s="67">
        <v>15.972231194435199</v>
      </c>
      <c r="AA1151" s="66">
        <v>0.16645911703031699</v>
      </c>
      <c r="AB1151" s="67">
        <v>36.871099854353801</v>
      </c>
      <c r="AC1151" s="66">
        <v>0.19092244773870301</v>
      </c>
      <c r="AD1151" s="67">
        <v>43.378210034105003</v>
      </c>
      <c r="AE1151" s="66">
        <v>0.21140229175216499</v>
      </c>
      <c r="AF1151" s="68">
        <v>38.087916786957102</v>
      </c>
      <c r="AG1151" s="66">
        <v>-2.0488580398705401E-2</v>
      </c>
      <c r="AH1151" s="67">
        <v>-3.8903637757357501</v>
      </c>
      <c r="AI1151" s="66">
        <v>4.3274165727780201E-3</v>
      </c>
      <c r="AJ1151" s="67">
        <v>14.1234841382393</v>
      </c>
      <c r="AK1151" s="66">
        <v>0.389955600001267</v>
      </c>
      <c r="AL1151" s="66">
        <v>2.33495127940841E-2</v>
      </c>
      <c r="AM1151" s="67">
        <v>-38.174173531879198</v>
      </c>
      <c r="AN1151" s="11"/>
      <c r="AO1151" s="69">
        <v>5.8145773755313698E-2</v>
      </c>
      <c r="AP1151" s="69">
        <v>-5.2395445914080498E-2</v>
      </c>
      <c r="AQ1151" s="69">
        <v>0.132196708258562</v>
      </c>
      <c r="AR1151" s="69">
        <v>-9.6270448491850402E-2</v>
      </c>
      <c r="AS1151" s="70">
        <v>8</v>
      </c>
      <c r="AT1151" s="70">
        <v>4</v>
      </c>
      <c r="AU1151" s="70">
        <v>7</v>
      </c>
      <c r="AV1151" s="71">
        <v>5</v>
      </c>
      <c r="AW1151" s="11"/>
      <c r="AX1151" s="72">
        <v>0.18885562925541299</v>
      </c>
      <c r="AY1151" s="73">
        <v>0.723991247592494</v>
      </c>
      <c r="AZ1151" s="73">
        <v>1.0818097142182499</v>
      </c>
      <c r="BA1151" s="73">
        <v>1.06267985371414</v>
      </c>
      <c r="BB1151" s="64">
        <v>1.95063035033309E-2</v>
      </c>
      <c r="BC1151" s="74">
        <v>-27.307217195688299</v>
      </c>
      <c r="BD1151" s="61">
        <v>43882</v>
      </c>
      <c r="BE1151" s="61">
        <v>43910</v>
      </c>
      <c r="BF1151" s="70"/>
      <c r="BG1151" s="61"/>
      <c r="BH1151" s="11"/>
    </row>
    <row r="1152" spans="1:60" x14ac:dyDescent="0.3">
      <c r="A1152" s="11"/>
      <c r="B1152" s="56" t="s">
        <v>3709</v>
      </c>
      <c r="C1152" s="56" t="s">
        <v>3562</v>
      </c>
      <c r="D1152" s="56" t="s">
        <v>3557</v>
      </c>
      <c r="E1152" s="57" t="s">
        <v>3074</v>
      </c>
      <c r="F1152" s="57" t="s">
        <v>3067</v>
      </c>
      <c r="G1152" s="58" t="s">
        <v>111</v>
      </c>
      <c r="H1152" s="59" t="s">
        <v>66</v>
      </c>
      <c r="I1152" s="60" t="s">
        <v>29</v>
      </c>
      <c r="J1152" s="60" t="s">
        <v>3563</v>
      </c>
      <c r="K1152" s="11"/>
      <c r="L1152" s="61">
        <v>44021</v>
      </c>
      <c r="M1152" s="62">
        <v>1228.9875000007501</v>
      </c>
      <c r="N1152" s="63">
        <v>1228.9875000007501</v>
      </c>
      <c r="O1152" s="63">
        <v>1353.4883999992201</v>
      </c>
      <c r="P1152" s="64">
        <f t="shared" si="17"/>
        <v>0.90801480086675157</v>
      </c>
      <c r="Q1152" s="61">
        <v>43882</v>
      </c>
      <c r="R1152" s="65">
        <v>7342055.898</v>
      </c>
      <c r="S1152" s="65">
        <v>7251246.1047421899</v>
      </c>
      <c r="T1152" s="11"/>
      <c r="U1152" s="66">
        <v>-9.6325296390205005E-3</v>
      </c>
      <c r="V1152" s="67">
        <v>2.6989577900167201</v>
      </c>
      <c r="W1152" s="66">
        <v>2.7625170032479201E-2</v>
      </c>
      <c r="X1152" s="67">
        <v>5.0408955518869298</v>
      </c>
      <c r="Y1152" s="66">
        <v>-2.9850286772671101E-2</v>
      </c>
      <c r="Z1152" s="67">
        <v>14.698908934951801</v>
      </c>
      <c r="AA1152" s="66">
        <v>0.13623010548690201</v>
      </c>
      <c r="AB1152" s="67">
        <v>33.848198699997702</v>
      </c>
      <c r="AC1152" s="66"/>
      <c r="AD1152" s="67"/>
      <c r="AE1152" s="66"/>
      <c r="AF1152" s="68"/>
      <c r="AG1152" s="66">
        <v>-2.1119969617757299E-2</v>
      </c>
      <c r="AH1152" s="67">
        <v>-3.95350269764094</v>
      </c>
      <c r="AI1152" s="66">
        <v>-9.32269871827884E-3</v>
      </c>
      <c r="AJ1152" s="67">
        <v>12.758472609129999</v>
      </c>
      <c r="AK1152" s="66">
        <v>0.23235589837888301</v>
      </c>
      <c r="AL1152" s="66">
        <v>0.12619902023288901</v>
      </c>
      <c r="AM1152" s="67">
        <v>43.605561577540399</v>
      </c>
      <c r="AN1152" s="11"/>
      <c r="AO1152" s="69">
        <v>5.80699257461674E-2</v>
      </c>
      <c r="AP1152" s="69">
        <v>-5.2463310540624697E-2</v>
      </c>
      <c r="AQ1152" s="69">
        <v>0.129759208632167</v>
      </c>
      <c r="AR1152" s="69">
        <v>-9.8275464372854907E-2</v>
      </c>
      <c r="AS1152" s="70">
        <v>7</v>
      </c>
      <c r="AT1152" s="70">
        <v>5</v>
      </c>
      <c r="AU1152" s="70">
        <v>7</v>
      </c>
      <c r="AV1152" s="71">
        <v>5</v>
      </c>
      <c r="AW1152" s="11"/>
      <c r="AX1152" s="72">
        <v>0.18879758282622799</v>
      </c>
      <c r="AY1152" s="73">
        <v>0.57653621867666505</v>
      </c>
      <c r="AZ1152" s="73">
        <v>0.98331061748467596</v>
      </c>
      <c r="BA1152" s="73">
        <v>0.84149339429768599</v>
      </c>
      <c r="BB1152" s="64">
        <v>1.9498404222867999E-2</v>
      </c>
      <c r="BC1152" s="74">
        <v>-27.452898746618299</v>
      </c>
      <c r="BD1152" s="61">
        <v>43882</v>
      </c>
      <c r="BE1152" s="61">
        <v>43910</v>
      </c>
      <c r="BF1152" s="70"/>
      <c r="BG1152" s="61"/>
      <c r="BH1152" s="11"/>
    </row>
    <row r="1153" spans="1:60" x14ac:dyDescent="0.3">
      <c r="A1153" s="11"/>
      <c r="B1153" s="56" t="s">
        <v>8967</v>
      </c>
      <c r="C1153" s="56" t="s">
        <v>3565</v>
      </c>
      <c r="D1153" s="56" t="s">
        <v>3557</v>
      </c>
      <c r="E1153" s="57" t="s">
        <v>0</v>
      </c>
      <c r="F1153" s="57" t="s">
        <v>3067</v>
      </c>
      <c r="G1153" s="58" t="s">
        <v>111</v>
      </c>
      <c r="H1153" s="59" t="s">
        <v>66</v>
      </c>
      <c r="I1153" s="60" t="s">
        <v>29</v>
      </c>
      <c r="J1153" s="60" t="s">
        <v>3566</v>
      </c>
      <c r="K1153" s="11"/>
      <c r="L1153" s="61">
        <v>44021</v>
      </c>
      <c r="M1153" s="62">
        <v>1588.1885999999899</v>
      </c>
      <c r="N1153" s="63">
        <v>1588.1885999999899</v>
      </c>
      <c r="O1153" s="63">
        <v>1732.3980999998701</v>
      </c>
      <c r="P1153" s="64">
        <f t="shared" si="17"/>
        <v>0.91675729729795308</v>
      </c>
      <c r="Q1153" s="61">
        <v>43882</v>
      </c>
      <c r="R1153" s="65">
        <v>47840.311000000002</v>
      </c>
      <c r="S1153" s="65">
        <v>43498.275691101102</v>
      </c>
      <c r="T1153" s="11"/>
      <c r="U1153" s="66">
        <v>-9.5642406849947292E-3</v>
      </c>
      <c r="V1153" s="67">
        <v>2.7057866854192998</v>
      </c>
      <c r="W1153" s="66">
        <v>2.97524206362141E-2</v>
      </c>
      <c r="X1153" s="67">
        <v>5.2536206122604199</v>
      </c>
      <c r="Y1153" s="66">
        <v>-1.7601828973965901E-2</v>
      </c>
      <c r="Z1153" s="67">
        <v>15.9237547148223</v>
      </c>
      <c r="AA1153" s="66">
        <v>0.165301415498252</v>
      </c>
      <c r="AB1153" s="67">
        <v>36.7553297011182</v>
      </c>
      <c r="AC1153" s="66">
        <v>0.188625575390761</v>
      </c>
      <c r="AD1153" s="67">
        <v>43.148522799310697</v>
      </c>
      <c r="AE1153" s="66">
        <v>0.20786068783869299</v>
      </c>
      <c r="AF1153" s="68">
        <v>37.733756395580698</v>
      </c>
      <c r="AG1153" s="66">
        <v>-2.0512521950877299E-2</v>
      </c>
      <c r="AH1153" s="67">
        <v>-3.8927579309529401</v>
      </c>
      <c r="AI1153" s="66">
        <v>3.8075054781074899E-3</v>
      </c>
      <c r="AJ1153" s="67">
        <v>14.0714930287795</v>
      </c>
      <c r="AK1153" s="66">
        <v>0.58818860000057605</v>
      </c>
      <c r="AL1153" s="66">
        <v>3.7089162216943798E-2</v>
      </c>
      <c r="AM1153" s="67">
        <v>19.7334083217429</v>
      </c>
      <c r="AN1153" s="11"/>
      <c r="AO1153" s="69">
        <v>5.8142836893239298E-2</v>
      </c>
      <c r="AP1153" s="69">
        <v>-5.2397960575981402E-2</v>
      </c>
      <c r="AQ1153" s="69">
        <v>0.13210457840978099</v>
      </c>
      <c r="AR1153" s="69">
        <v>-9.63463547086576E-2</v>
      </c>
      <c r="AS1153" s="70">
        <v>8</v>
      </c>
      <c r="AT1153" s="70">
        <v>4</v>
      </c>
      <c r="AU1153" s="70">
        <v>7</v>
      </c>
      <c r="AV1153" s="71">
        <v>5</v>
      </c>
      <c r="AW1153" s="11"/>
      <c r="AX1153" s="72">
        <v>0.18885332519334</v>
      </c>
      <c r="AY1153" s="73">
        <v>0.71834814000612801</v>
      </c>
      <c r="AZ1153" s="73">
        <v>1.0780400612238701</v>
      </c>
      <c r="BA1153" s="73">
        <v>1.0541720533929</v>
      </c>
      <c r="BB1153" s="64">
        <v>1.9505993325255998E-2</v>
      </c>
      <c r="BC1153" s="74">
        <v>-27.3127348731505</v>
      </c>
      <c r="BD1153" s="61">
        <v>43882</v>
      </c>
      <c r="BE1153" s="61">
        <v>43910</v>
      </c>
      <c r="BF1153" s="70"/>
      <c r="BG1153" s="61"/>
      <c r="BH1153" s="11"/>
    </row>
    <row r="1154" spans="1:60" x14ac:dyDescent="0.3">
      <c r="A1154" s="11"/>
      <c r="B1154" s="56" t="s">
        <v>3711</v>
      </c>
      <c r="C1154" s="56" t="s">
        <v>3568</v>
      </c>
      <c r="D1154" s="56" t="s">
        <v>3557</v>
      </c>
      <c r="E1154" s="57" t="s">
        <v>3081</v>
      </c>
      <c r="F1154" s="57" t="s">
        <v>3067</v>
      </c>
      <c r="G1154" s="58" t="s">
        <v>111</v>
      </c>
      <c r="H1154" s="59" t="s">
        <v>66</v>
      </c>
      <c r="I1154" s="60" t="s">
        <v>29</v>
      </c>
      <c r="J1154" s="60" t="s">
        <v>1</v>
      </c>
      <c r="K1154" s="11"/>
      <c r="L1154" s="61">
        <v>44021</v>
      </c>
      <c r="M1154" s="62">
        <v>1337.35390000045</v>
      </c>
      <c r="N1154" s="63">
        <v>1337.35390000045</v>
      </c>
      <c r="O1154" s="63">
        <v>1447.8080000001901</v>
      </c>
      <c r="P1154" s="64">
        <f t="shared" si="17"/>
        <v>0.92370942832217706</v>
      </c>
      <c r="Q1154" s="61">
        <v>43882</v>
      </c>
      <c r="R1154" s="65">
        <v>1976590.9380000001</v>
      </c>
      <c r="S1154" s="65">
        <v>1481604.99292188</v>
      </c>
      <c r="T1154" s="11"/>
      <c r="U1154" s="66">
        <v>-9.5104054616967897E-3</v>
      </c>
      <c r="V1154" s="67">
        <v>2.71117020774909</v>
      </c>
      <c r="W1154" s="66">
        <v>3.14329499215091E-2</v>
      </c>
      <c r="X1154" s="67">
        <v>5.4216735407899304</v>
      </c>
      <c r="Y1154" s="66">
        <v>-7.8357268303079798E-3</v>
      </c>
      <c r="Z1154" s="67">
        <v>16.900364929199</v>
      </c>
      <c r="AA1154" s="66">
        <v>0.18874496861651999</v>
      </c>
      <c r="AB1154" s="67">
        <v>39.099685012945002</v>
      </c>
      <c r="AC1154" s="66">
        <v>0.23683313191955699</v>
      </c>
      <c r="AD1154" s="67">
        <v>47.969278452219399</v>
      </c>
      <c r="AE1154" s="66"/>
      <c r="AF1154" s="68"/>
      <c r="AG1154" s="66">
        <v>-2.0033293929372999E-2</v>
      </c>
      <c r="AH1154" s="67">
        <v>-3.84483512880252</v>
      </c>
      <c r="AI1154" s="66">
        <v>1.42825061484473E-2</v>
      </c>
      <c r="AJ1154" s="67">
        <v>15.1189930958062</v>
      </c>
      <c r="AK1154" s="66">
        <v>0.31860830067686002</v>
      </c>
      <c r="AL1154" s="66">
        <v>0.117971397818183</v>
      </c>
      <c r="AM1154" s="67">
        <v>60.242287451750599</v>
      </c>
      <c r="AN1154" s="11"/>
      <c r="AO1154" s="69">
        <v>5.8200421810397501E-2</v>
      </c>
      <c r="AP1154" s="69">
        <v>-5.23464603684261E-2</v>
      </c>
      <c r="AQ1154" s="69">
        <v>0.13395695197323201</v>
      </c>
      <c r="AR1154" s="69">
        <v>-9.4822539514134399E-2</v>
      </c>
      <c r="AS1154" s="70">
        <v>8</v>
      </c>
      <c r="AT1154" s="70">
        <v>4</v>
      </c>
      <c r="AU1154" s="70">
        <v>7</v>
      </c>
      <c r="AV1154" s="71">
        <v>5</v>
      </c>
      <c r="AW1154" s="11"/>
      <c r="AX1154" s="72">
        <v>0.18988110433594599</v>
      </c>
      <c r="AY1154" s="73">
        <v>0.75661411023156699</v>
      </c>
      <c r="AZ1154" s="73">
        <v>1.0131765484784401</v>
      </c>
      <c r="BA1154" s="73">
        <v>1.1143264811362299</v>
      </c>
      <c r="BB1154" s="64">
        <v>1.9613979862933801E-2</v>
      </c>
      <c r="BC1154" s="74">
        <v>-27.2020323136821</v>
      </c>
      <c r="BD1154" s="61">
        <v>43882</v>
      </c>
      <c r="BE1154" s="61">
        <v>43910</v>
      </c>
      <c r="BF1154" s="70"/>
      <c r="BG1154" s="61"/>
      <c r="BH1154" s="11"/>
    </row>
    <row r="1155" spans="1:60" x14ac:dyDescent="0.3">
      <c r="A1155" s="11"/>
      <c r="B1155" s="56" t="s">
        <v>3714</v>
      </c>
      <c r="C1155" s="56" t="s">
        <v>3570</v>
      </c>
      <c r="D1155" s="56" t="s">
        <v>3571</v>
      </c>
      <c r="E1155" s="57" t="s">
        <v>34</v>
      </c>
      <c r="F1155" s="57" t="s">
        <v>3067</v>
      </c>
      <c r="G1155" s="58" t="s">
        <v>685</v>
      </c>
      <c r="H1155" s="59" t="s">
        <v>686</v>
      </c>
      <c r="I1155" s="60" t="s">
        <v>29</v>
      </c>
      <c r="J1155" s="60" t="s">
        <v>3572</v>
      </c>
      <c r="K1155" s="11"/>
      <c r="L1155" s="61">
        <v>44021</v>
      </c>
      <c r="M1155" s="62">
        <v>1608.46949999966</v>
      </c>
      <c r="N1155" s="63">
        <v>1608.46949999966</v>
      </c>
      <c r="O1155" s="63">
        <v>1608.46949999966</v>
      </c>
      <c r="P1155" s="64">
        <f t="shared" si="17"/>
        <v>1</v>
      </c>
      <c r="Q1155" s="61">
        <v>44021</v>
      </c>
      <c r="R1155" s="65">
        <v>33431556.704</v>
      </c>
      <c r="S1155" s="65">
        <v>36926746.341562502</v>
      </c>
      <c r="T1155" s="11"/>
      <c r="U1155" s="66">
        <v>6.0306138038868101E-6</v>
      </c>
      <c r="V1155" s="67">
        <v>3.6628138152991601</v>
      </c>
      <c r="W1155" s="66">
        <v>1.7808917436923401E-4</v>
      </c>
      <c r="X1155" s="67">
        <v>2.2961874660723001</v>
      </c>
      <c r="Y1155" s="66">
        <v>5.0800464414351197E-3</v>
      </c>
      <c r="Z1155" s="67">
        <v>18.191942256380599</v>
      </c>
      <c r="AA1155" s="66">
        <v>1.42641602560616E-2</v>
      </c>
      <c r="AB1155" s="67">
        <v>21.6516041769064</v>
      </c>
      <c r="AC1155" s="66">
        <v>3.8870981274158098E-2</v>
      </c>
      <c r="AD1155" s="67">
        <v>28.173063387657699</v>
      </c>
      <c r="AE1155" s="66">
        <v>6.5064949003499406E-2</v>
      </c>
      <c r="AF1155" s="68">
        <v>23.454182512068702</v>
      </c>
      <c r="AG1155" s="66">
        <v>4.5946408135932897E-5</v>
      </c>
      <c r="AH1155" s="67">
        <v>-1.8369110950516201</v>
      </c>
      <c r="AI1155" s="66">
        <v>5.4381577538151803E-3</v>
      </c>
      <c r="AJ1155" s="67">
        <v>14.234558256343</v>
      </c>
      <c r="AK1155" s="66">
        <v>0.60846949999919198</v>
      </c>
      <c r="AL1155" s="66">
        <v>3.3858133856483598E-2</v>
      </c>
      <c r="AM1155" s="67">
        <v>-16.915460363845298</v>
      </c>
      <c r="AN1155" s="11"/>
      <c r="AO1155" s="69">
        <v>7.6882329449290399E-4</v>
      </c>
      <c r="AP1155" s="69">
        <v>2.73701698461082E-6</v>
      </c>
      <c r="AQ1155" s="69">
        <v>1.8692868252401199E-3</v>
      </c>
      <c r="AR1155" s="69">
        <v>4.5946408135932897E-5</v>
      </c>
      <c r="AS1155" s="70">
        <v>12</v>
      </c>
      <c r="AT1155" s="70">
        <v>0</v>
      </c>
      <c r="AU1155" s="70">
        <v>7</v>
      </c>
      <c r="AV1155" s="71">
        <v>5</v>
      </c>
      <c r="AW1155" s="11"/>
      <c r="AX1155" s="72">
        <v>1.00342530169996E-3</v>
      </c>
      <c r="AY1155" s="73">
        <v>-15.457779489559501</v>
      </c>
      <c r="AZ1155" s="73">
        <v>0.61707902885154897</v>
      </c>
      <c r="BA1155" s="73">
        <v>-13.1058245245367</v>
      </c>
      <c r="BB1155" s="64">
        <v>1.03689814727801E-4</v>
      </c>
      <c r="BC1155" s="74">
        <v>0</v>
      </c>
      <c r="BD1155" s="61">
        <v>44021</v>
      </c>
      <c r="BE1155" s="61"/>
      <c r="BF1155" s="70"/>
      <c r="BG1155" s="61"/>
      <c r="BH1155" s="11"/>
    </row>
    <row r="1156" spans="1:60" x14ac:dyDescent="0.3">
      <c r="A1156" s="11"/>
      <c r="B1156" s="56" t="s">
        <v>3717</v>
      </c>
      <c r="C1156" s="56" t="s">
        <v>3574</v>
      </c>
      <c r="D1156" s="56" t="s">
        <v>3571</v>
      </c>
      <c r="E1156" s="57" t="s">
        <v>3071</v>
      </c>
      <c r="F1156" s="57" t="s">
        <v>3067</v>
      </c>
      <c r="G1156" s="58" t="s">
        <v>685</v>
      </c>
      <c r="H1156" s="59" t="s">
        <v>686</v>
      </c>
      <c r="I1156" s="60" t="s">
        <v>29</v>
      </c>
      <c r="J1156" s="60" t="s">
        <v>1</v>
      </c>
      <c r="K1156" s="11"/>
      <c r="L1156" s="61">
        <v>44021</v>
      </c>
      <c r="M1156" s="62">
        <v>1568.7379000000701</v>
      </c>
      <c r="N1156" s="63">
        <v>1568.7379000000701</v>
      </c>
      <c r="O1156" s="63">
        <v>1568.7379000000701</v>
      </c>
      <c r="P1156" s="64">
        <f t="shared" si="17"/>
        <v>1</v>
      </c>
      <c r="Q1156" s="61">
        <v>44021</v>
      </c>
      <c r="R1156" s="65">
        <v>3314892.61</v>
      </c>
      <c r="S1156" s="65">
        <v>2995120.80732422</v>
      </c>
      <c r="T1156" s="11"/>
      <c r="U1156" s="66">
        <v>9.9443986982805705E-6</v>
      </c>
      <c r="V1156" s="67">
        <v>3.6632051937885999</v>
      </c>
      <c r="W1156" s="66">
        <v>3.2080655364552502E-4</v>
      </c>
      <c r="X1156" s="67">
        <v>2.3104592039999301</v>
      </c>
      <c r="Y1156" s="66">
        <v>6.2604475497209898E-3</v>
      </c>
      <c r="Z1156" s="67">
        <v>18.309982367209201</v>
      </c>
      <c r="AA1156" s="66">
        <v>1.6944055490966999E-2</v>
      </c>
      <c r="AB1156" s="67">
        <v>21.9195937003824</v>
      </c>
      <c r="AC1156" s="66">
        <v>4.3733416154282202E-2</v>
      </c>
      <c r="AD1156" s="67">
        <v>28.659306875662899</v>
      </c>
      <c r="AE1156" s="66">
        <v>7.1283168463196503E-2</v>
      </c>
      <c r="AF1156" s="68">
        <v>24.076004458038401</v>
      </c>
      <c r="AG1156" s="66">
        <v>9.3969712906982695E-5</v>
      </c>
      <c r="AH1156" s="67">
        <v>-1.83210876457451</v>
      </c>
      <c r="AI1156" s="66">
        <v>6.6865680382761604E-3</v>
      </c>
      <c r="AJ1156" s="67">
        <v>14.359399284789101</v>
      </c>
      <c r="AK1156" s="66">
        <v>0.56873789999925095</v>
      </c>
      <c r="AL1156" s="66">
        <v>3.2048112372649498E-2</v>
      </c>
      <c r="AM1156" s="67">
        <v>-20.888620363839401</v>
      </c>
      <c r="AN1156" s="11"/>
      <c r="AO1156" s="69">
        <v>7.8432725786114999E-4</v>
      </c>
      <c r="AP1156" s="69">
        <v>9.1823822003789195E-6</v>
      </c>
      <c r="AQ1156" s="69">
        <v>2.1230815091257699E-3</v>
      </c>
      <c r="AR1156" s="69">
        <v>9.3969712906982695E-5</v>
      </c>
      <c r="AS1156" s="70">
        <v>12</v>
      </c>
      <c r="AT1156" s="70">
        <v>0</v>
      </c>
      <c r="AU1156" s="70">
        <v>7</v>
      </c>
      <c r="AV1156" s="71">
        <v>5</v>
      </c>
      <c r="AW1156" s="11"/>
      <c r="AX1156" s="72">
        <v>1.06504583596006E-3</v>
      </c>
      <c r="AY1156" s="73">
        <v>-12.2545997537381</v>
      </c>
      <c r="AZ1156" s="73">
        <v>0.62600600533369299</v>
      </c>
      <c r="BA1156" s="73">
        <v>-12.071082234382599</v>
      </c>
      <c r="BB1156" s="64">
        <v>1.10057141913984E-4</v>
      </c>
      <c r="BC1156" s="74">
        <v>0</v>
      </c>
      <c r="BD1156" s="61">
        <v>44021</v>
      </c>
      <c r="BE1156" s="61"/>
      <c r="BF1156" s="70"/>
      <c r="BG1156" s="61"/>
      <c r="BH1156" s="11"/>
    </row>
    <row r="1157" spans="1:60" x14ac:dyDescent="0.3">
      <c r="A1157" s="11"/>
      <c r="B1157" s="56" t="s">
        <v>3719</v>
      </c>
      <c r="C1157" s="56" t="s">
        <v>3576</v>
      </c>
      <c r="D1157" s="56" t="s">
        <v>3571</v>
      </c>
      <c r="E1157" s="57" t="s">
        <v>3074</v>
      </c>
      <c r="F1157" s="57" t="s">
        <v>3067</v>
      </c>
      <c r="G1157" s="58" t="s">
        <v>685</v>
      </c>
      <c r="H1157" s="59" t="s">
        <v>686</v>
      </c>
      <c r="I1157" s="60" t="s">
        <v>29</v>
      </c>
      <c r="J1157" s="60" t="s">
        <v>3577</v>
      </c>
      <c r="K1157" s="11"/>
      <c r="L1157" s="61">
        <v>44021</v>
      </c>
      <c r="M1157" s="62">
        <v>1032.9986000005199</v>
      </c>
      <c r="N1157" s="63">
        <v>1032.9986000005199</v>
      </c>
      <c r="O1157" s="63">
        <v>1032.9986000005199</v>
      </c>
      <c r="P1157" s="64">
        <f t="shared" si="17"/>
        <v>1</v>
      </c>
      <c r="Q1157" s="61">
        <v>44021</v>
      </c>
      <c r="R1157" s="65">
        <v>17833071.931000002</v>
      </c>
      <c r="S1157" s="65">
        <v>11683243.737749999</v>
      </c>
      <c r="T1157" s="11"/>
      <c r="U1157" s="66">
        <v>6.0019810916855897E-6</v>
      </c>
      <c r="V1157" s="67">
        <v>3.6628109520279399</v>
      </c>
      <c r="W1157" s="66">
        <v>2.0401091023813901E-4</v>
      </c>
      <c r="X1157" s="67">
        <v>2.2987796396591902</v>
      </c>
      <c r="Y1157" s="66">
        <v>5.4918618807278099E-3</v>
      </c>
      <c r="Z1157" s="67">
        <v>18.233123800309802</v>
      </c>
      <c r="AA1157" s="66">
        <v>1.5297497313440499E-2</v>
      </c>
      <c r="AB1157" s="67">
        <v>21.7549378826516</v>
      </c>
      <c r="AC1157" s="66"/>
      <c r="AD1157" s="67"/>
      <c r="AE1157" s="66"/>
      <c r="AF1157" s="68"/>
      <c r="AG1157" s="66">
        <v>5.8861241996055503E-5</v>
      </c>
      <c r="AH1157" s="67">
        <v>-1.8356196116656101</v>
      </c>
      <c r="AI1157" s="66">
        <v>5.8794855431187898E-3</v>
      </c>
      <c r="AJ1157" s="67">
        <v>14.2786910352734</v>
      </c>
      <c r="AK1157" s="66">
        <v>3.2773042368717101E-2</v>
      </c>
      <c r="AL1157" s="66">
        <v>1.85132101978525E-2</v>
      </c>
      <c r="AM1157" s="67">
        <v>23.6472759765165</v>
      </c>
      <c r="AN1157" s="11"/>
      <c r="AO1157" s="69">
        <v>7.7207396861922505E-4</v>
      </c>
      <c r="AP1157" s="69">
        <v>5.3246185416355704E-6</v>
      </c>
      <c r="AQ1157" s="69">
        <v>1.9770761628024E-3</v>
      </c>
      <c r="AR1157" s="69">
        <v>5.8861241996055503E-5</v>
      </c>
      <c r="AS1157" s="70">
        <v>12</v>
      </c>
      <c r="AT1157" s="70">
        <v>0</v>
      </c>
      <c r="AU1157" s="70">
        <v>7</v>
      </c>
      <c r="AV1157" s="71">
        <v>5</v>
      </c>
      <c r="AW1157" s="11"/>
      <c r="AX1157" s="72">
        <v>1.0289150646303801E-3</v>
      </c>
      <c r="AY1157" s="73">
        <v>-14.1824922341766</v>
      </c>
      <c r="AZ1157" s="73">
        <v>0.62049955217480601</v>
      </c>
      <c r="BA1157" s="73">
        <v>-12.7237370213552</v>
      </c>
      <c r="BB1157" s="64">
        <v>1.06323417534071E-4</v>
      </c>
      <c r="BC1157" s="74">
        <v>0</v>
      </c>
      <c r="BD1157" s="61">
        <v>44021</v>
      </c>
      <c r="BE1157" s="61"/>
      <c r="BF1157" s="70"/>
      <c r="BG1157" s="61"/>
      <c r="BH1157" s="11"/>
    </row>
    <row r="1158" spans="1:60" x14ac:dyDescent="0.3">
      <c r="A1158" s="11"/>
      <c r="B1158" s="56" t="s">
        <v>3723</v>
      </c>
      <c r="C1158" s="56" t="s">
        <v>3579</v>
      </c>
      <c r="D1158" s="56" t="s">
        <v>3571</v>
      </c>
      <c r="E1158" s="57" t="s">
        <v>0</v>
      </c>
      <c r="F1158" s="57" t="s">
        <v>3067</v>
      </c>
      <c r="G1158" s="58" t="s">
        <v>685</v>
      </c>
      <c r="H1158" s="59" t="s">
        <v>686</v>
      </c>
      <c r="I1158" s="60" t="s">
        <v>29</v>
      </c>
      <c r="J1158" s="60" t="s">
        <v>3580</v>
      </c>
      <c r="K1158" s="11"/>
      <c r="L1158" s="61">
        <v>44021</v>
      </c>
      <c r="M1158" s="62">
        <v>1218.94590000063</v>
      </c>
      <c r="N1158" s="63">
        <v>1218.94590000063</v>
      </c>
      <c r="O1158" s="63">
        <v>1218.94590000063</v>
      </c>
      <c r="P1158" s="64">
        <f t="shared" si="17"/>
        <v>1</v>
      </c>
      <c r="Q1158" s="61">
        <v>44021</v>
      </c>
      <c r="R1158" s="65">
        <v>1833871.9509999999</v>
      </c>
      <c r="S1158" s="65">
        <v>1402182.60013086</v>
      </c>
      <c r="T1158" s="11"/>
      <c r="U1158" s="66">
        <v>9.2703921836800907E-6</v>
      </c>
      <c r="V1158" s="67">
        <v>3.6631377931371398</v>
      </c>
      <c r="W1158" s="66">
        <v>3.0166301257850099E-4</v>
      </c>
      <c r="X1158" s="67">
        <v>2.3085448498932202</v>
      </c>
      <c r="Y1158" s="66">
        <v>6.0804954591731101E-3</v>
      </c>
      <c r="Z1158" s="67">
        <v>18.291987158154399</v>
      </c>
      <c r="AA1158" s="66">
        <v>1.6491492697241501E-2</v>
      </c>
      <c r="AB1158" s="67">
        <v>21.874337421031701</v>
      </c>
      <c r="AC1158" s="66">
        <v>4.2638805849492201E-2</v>
      </c>
      <c r="AD1158" s="67">
        <v>28.549845845176598</v>
      </c>
      <c r="AE1158" s="66">
        <v>7.01791229257651E-2</v>
      </c>
      <c r="AF1158" s="68">
        <v>23.965599904302501</v>
      </c>
      <c r="AG1158" s="66">
        <v>8.8198730736621696E-5</v>
      </c>
      <c r="AH1158" s="67">
        <v>-1.8326858627915501</v>
      </c>
      <c r="AI1158" s="66">
        <v>6.4978554200933996E-3</v>
      </c>
      <c r="AJ1158" s="67">
        <v>14.3405280229781</v>
      </c>
      <c r="AK1158" s="66">
        <v>0.218945900000108</v>
      </c>
      <c r="AL1158" s="66">
        <v>2.40081485408155E-2</v>
      </c>
      <c r="AM1158" s="67">
        <v>28.932421678851799</v>
      </c>
      <c r="AN1158" s="11"/>
      <c r="AO1158" s="69">
        <v>7.75291702666436E-4</v>
      </c>
      <c r="AP1158" s="69">
        <v>8.6147592810448293E-6</v>
      </c>
      <c r="AQ1158" s="69">
        <v>2.0652682378568001E-3</v>
      </c>
      <c r="AR1158" s="69">
        <v>8.8198730736621696E-5</v>
      </c>
      <c r="AS1158" s="70">
        <v>12</v>
      </c>
      <c r="AT1158" s="70">
        <v>0</v>
      </c>
      <c r="AU1158" s="70">
        <v>7</v>
      </c>
      <c r="AV1158" s="71">
        <v>5</v>
      </c>
      <c r="AW1158" s="11"/>
      <c r="AX1158" s="72">
        <v>1.04675244746318E-3</v>
      </c>
      <c r="AY1158" s="73">
        <v>-12.866654308629199</v>
      </c>
      <c r="AZ1158" s="73">
        <v>0.62448096848311296</v>
      </c>
      <c r="BA1158" s="73">
        <v>-12.285013132946901</v>
      </c>
      <c r="BB1158" s="64">
        <v>1.08166590559051E-4</v>
      </c>
      <c r="BC1158" s="74">
        <v>0</v>
      </c>
      <c r="BD1158" s="61">
        <v>44021</v>
      </c>
      <c r="BE1158" s="61"/>
      <c r="BF1158" s="70"/>
      <c r="BG1158" s="61"/>
      <c r="BH1158" s="11"/>
    </row>
    <row r="1159" spans="1:60" x14ac:dyDescent="0.3">
      <c r="A1159" s="11"/>
      <c r="B1159" s="56" t="s">
        <v>3725</v>
      </c>
      <c r="C1159" s="56" t="s">
        <v>3582</v>
      </c>
      <c r="D1159" s="56" t="s">
        <v>3571</v>
      </c>
      <c r="E1159" s="57" t="s">
        <v>48</v>
      </c>
      <c r="F1159" s="57" t="s">
        <v>3067</v>
      </c>
      <c r="G1159" s="58" t="s">
        <v>685</v>
      </c>
      <c r="H1159" s="59" t="s">
        <v>686</v>
      </c>
      <c r="I1159" s="60" t="s">
        <v>29</v>
      </c>
      <c r="J1159" s="60" t="s">
        <v>1</v>
      </c>
      <c r="K1159" s="11"/>
      <c r="L1159" s="61">
        <v>44021</v>
      </c>
      <c r="M1159" s="62">
        <v>1000.23269999959</v>
      </c>
      <c r="N1159" s="63">
        <v>1000.23269999959</v>
      </c>
      <c r="O1159" s="63"/>
      <c r="P1159" s="64" t="str">
        <f t="shared" ref="P1159:P1222" si="18">IFERROR(N1159/O1159,"")</f>
        <v/>
      </c>
      <c r="Q1159" s="61"/>
      <c r="R1159" s="65">
        <v>0</v>
      </c>
      <c r="S1159" s="65"/>
      <c r="T1159" s="11"/>
      <c r="U1159" s="66">
        <v>0</v>
      </c>
      <c r="V1159" s="67">
        <v>3.66221075391877</v>
      </c>
      <c r="W1159" s="66">
        <v>1.3988701903144799E-4</v>
      </c>
      <c r="X1159" s="67">
        <v>2.2923672505385202</v>
      </c>
      <c r="Y1159" s="66"/>
      <c r="Z1159" s="67"/>
      <c r="AA1159" s="66"/>
      <c r="AB1159" s="67"/>
      <c r="AC1159" s="66"/>
      <c r="AD1159" s="67"/>
      <c r="AE1159" s="66"/>
      <c r="AF1159" s="68"/>
      <c r="AG1159" s="66">
        <v>0</v>
      </c>
      <c r="AH1159" s="67">
        <v>-1.84150573586521</v>
      </c>
      <c r="AI1159" s="66"/>
      <c r="AJ1159" s="67"/>
      <c r="AK1159" s="66">
        <v>2.32700000196928E-4</v>
      </c>
      <c r="AL1159" s="66">
        <v>2.09625043498818E-3</v>
      </c>
      <c r="AM1159" s="67">
        <v>-9.3403214878053404</v>
      </c>
      <c r="AN1159" s="11"/>
      <c r="AO1159" s="69">
        <v>3.24983393511502E-5</v>
      </c>
      <c r="AP1159" s="69">
        <v>0</v>
      </c>
      <c r="AQ1159" s="69">
        <v>0</v>
      </c>
      <c r="AR1159" s="69">
        <v>0</v>
      </c>
      <c r="AS1159" s="70"/>
      <c r="AT1159" s="70"/>
      <c r="AU1159" s="70"/>
      <c r="AV1159" s="71"/>
      <c r="AW1159" s="11"/>
      <c r="AX1159" s="72"/>
      <c r="AY1159" s="73"/>
      <c r="AZ1159" s="73"/>
      <c r="BA1159" s="73"/>
      <c r="BB1159" s="64"/>
      <c r="BC1159" s="74">
        <v>0</v>
      </c>
      <c r="BD1159" s="61">
        <v>44005</v>
      </c>
      <c r="BE1159" s="61"/>
      <c r="BF1159" s="70"/>
      <c r="BG1159" s="61"/>
      <c r="BH1159" s="11"/>
    </row>
    <row r="1160" spans="1:60" x14ac:dyDescent="0.3">
      <c r="A1160" s="11"/>
      <c r="B1160" s="56" t="s">
        <v>3728</v>
      </c>
      <c r="C1160" s="56" t="s">
        <v>3584</v>
      </c>
      <c r="D1160" s="56" t="s">
        <v>3571</v>
      </c>
      <c r="E1160" s="57" t="s">
        <v>3081</v>
      </c>
      <c r="F1160" s="57" t="s">
        <v>3067</v>
      </c>
      <c r="G1160" s="58" t="s">
        <v>685</v>
      </c>
      <c r="H1160" s="59" t="s">
        <v>686</v>
      </c>
      <c r="I1160" s="60" t="s">
        <v>29</v>
      </c>
      <c r="J1160" s="60" t="s">
        <v>1</v>
      </c>
      <c r="K1160" s="11"/>
      <c r="L1160" s="61">
        <v>44021</v>
      </c>
      <c r="M1160" s="62">
        <v>1589.6135000009101</v>
      </c>
      <c r="N1160" s="63">
        <v>1589.6135000009101</v>
      </c>
      <c r="O1160" s="63">
        <v>1589.6135000009101</v>
      </c>
      <c r="P1160" s="64">
        <f t="shared" si="18"/>
        <v>1</v>
      </c>
      <c r="Q1160" s="61">
        <v>44021</v>
      </c>
      <c r="R1160" s="65">
        <v>200105.08799999999</v>
      </c>
      <c r="S1160" s="65">
        <v>106001.050666626</v>
      </c>
      <c r="T1160" s="11"/>
      <c r="U1160" s="66">
        <v>1.13236364995828E-5</v>
      </c>
      <c r="V1160" s="67">
        <v>3.6633431175687301</v>
      </c>
      <c r="W1160" s="66">
        <v>3.6216880835127102E-4</v>
      </c>
      <c r="X1160" s="67">
        <v>2.3145954294704998</v>
      </c>
      <c r="Y1160" s="66">
        <v>4.9340985424350904E-3</v>
      </c>
      <c r="Z1160" s="67">
        <v>18.177347466465999</v>
      </c>
      <c r="AA1160" s="66">
        <v>1.2747990864227199E-2</v>
      </c>
      <c r="AB1160" s="67">
        <v>21.4999872377084</v>
      </c>
      <c r="AC1160" s="66">
        <v>2.8862466799182598E-2</v>
      </c>
      <c r="AD1160" s="67">
        <v>27.1722119401675</v>
      </c>
      <c r="AE1160" s="66"/>
      <c r="AF1160" s="68"/>
      <c r="AG1160" s="66">
        <v>1.06389377833693E-4</v>
      </c>
      <c r="AH1160" s="67">
        <v>-1.8308667980818401</v>
      </c>
      <c r="AI1160" s="66">
        <v>5.1385819260758598E-3</v>
      </c>
      <c r="AJ1160" s="67">
        <v>14.204600673576399</v>
      </c>
      <c r="AK1160" s="66">
        <v>4.2962663290381897E-2</v>
      </c>
      <c r="AL1160" s="66">
        <v>1.5947429137668199E-2</v>
      </c>
      <c r="AM1160" s="67">
        <v>25.532237492996501</v>
      </c>
      <c r="AN1160" s="11"/>
      <c r="AO1160" s="69">
        <v>8.2972055861318895E-4</v>
      </c>
      <c r="AP1160" s="69">
        <v>0</v>
      </c>
      <c r="AQ1160" s="69">
        <v>2.00593882436806E-3</v>
      </c>
      <c r="AR1160" s="69">
        <v>1.06389377833693E-4</v>
      </c>
      <c r="AS1160" s="70">
        <v>12</v>
      </c>
      <c r="AT1160" s="70">
        <v>0</v>
      </c>
      <c r="AU1160" s="70">
        <v>7</v>
      </c>
      <c r="AV1160" s="71">
        <v>5</v>
      </c>
      <c r="AW1160" s="11"/>
      <c r="AX1160" s="72">
        <v>1.1503504883194199E-3</v>
      </c>
      <c r="AY1160" s="73">
        <v>-14.658955244100101</v>
      </c>
      <c r="AZ1160" s="73">
        <v>0.564351602317402</v>
      </c>
      <c r="BA1160" s="73">
        <v>-12.758751573608601</v>
      </c>
      <c r="BB1160" s="64">
        <v>1.18872576032913E-4</v>
      </c>
      <c r="BC1160" s="74">
        <v>0</v>
      </c>
      <c r="BD1160" s="61">
        <v>44021</v>
      </c>
      <c r="BE1160" s="61"/>
      <c r="BF1160" s="70"/>
      <c r="BG1160" s="61"/>
      <c r="BH1160" s="11"/>
    </row>
    <row r="1161" spans="1:60" x14ac:dyDescent="0.3">
      <c r="A1161" s="11"/>
      <c r="B1161" s="56" t="s">
        <v>3731</v>
      </c>
      <c r="C1161" s="56" t="s">
        <v>3586</v>
      </c>
      <c r="D1161" s="56" t="s">
        <v>3587</v>
      </c>
      <c r="E1161" s="57" t="s">
        <v>34</v>
      </c>
      <c r="F1161" s="57" t="s">
        <v>3067</v>
      </c>
      <c r="G1161" s="58" t="s">
        <v>215</v>
      </c>
      <c r="H1161" s="59" t="s">
        <v>216</v>
      </c>
      <c r="I1161" s="60" t="s">
        <v>29</v>
      </c>
      <c r="J1161" s="60" t="s">
        <v>3588</v>
      </c>
      <c r="K1161" s="11"/>
      <c r="L1161" s="61">
        <v>44021</v>
      </c>
      <c r="M1161" s="62">
        <v>1913.62209999934</v>
      </c>
      <c r="N1161" s="63">
        <v>1913.62209999934</v>
      </c>
      <c r="O1161" s="63">
        <v>1916.56460000016</v>
      </c>
      <c r="P1161" s="64">
        <f t="shared" si="18"/>
        <v>0.99846470085025063</v>
      </c>
      <c r="Q1161" s="61">
        <v>43984</v>
      </c>
      <c r="R1161" s="65">
        <v>42304952.442000002</v>
      </c>
      <c r="S1161" s="65">
        <v>36110255.552187502</v>
      </c>
      <c r="T1161" s="11"/>
      <c r="U1161" s="66">
        <v>-6.0784860579587996E-4</v>
      </c>
      <c r="V1161" s="67">
        <v>3.6014258933391798</v>
      </c>
      <c r="W1161" s="66">
        <v>1.1395050023566E-3</v>
      </c>
      <c r="X1161" s="67">
        <v>2.39232904887103</v>
      </c>
      <c r="Y1161" s="66">
        <v>1.1569213509574201E-2</v>
      </c>
      <c r="Z1161" s="67">
        <v>18.8408589631727</v>
      </c>
      <c r="AA1161" s="66">
        <v>2.1548357099163699E-2</v>
      </c>
      <c r="AB1161" s="67">
        <v>22.3800238612166</v>
      </c>
      <c r="AC1161" s="66">
        <v>5.1036180853770902E-2</v>
      </c>
      <c r="AD1161" s="67">
        <v>29.389583345618998</v>
      </c>
      <c r="AE1161" s="66">
        <v>7.9850147692923201E-2</v>
      </c>
      <c r="AF1161" s="68">
        <v>24.932702381018299</v>
      </c>
      <c r="AG1161" s="66">
        <v>4.5988204874447499E-5</v>
      </c>
      <c r="AH1161" s="67">
        <v>-1.83690691537777</v>
      </c>
      <c r="AI1161" s="66">
        <v>1.27744332457951E-2</v>
      </c>
      <c r="AJ1161" s="67">
        <v>14.968185805540999</v>
      </c>
      <c r="AK1161" s="66">
        <v>0.91362209999933797</v>
      </c>
      <c r="AL1161" s="66">
        <v>4.1905311987647999E-2</v>
      </c>
      <c r="AM1161" s="67">
        <v>-14.7930441298522</v>
      </c>
      <c r="AN1161" s="11"/>
      <c r="AO1161" s="69">
        <v>3.5122316076012798E-3</v>
      </c>
      <c r="AP1161" s="69">
        <v>-3.47903646070336E-3</v>
      </c>
      <c r="AQ1161" s="69">
        <v>6.0384643493307504E-3</v>
      </c>
      <c r="AR1161" s="69">
        <v>-2.88066937991971E-3</v>
      </c>
      <c r="AS1161" s="70">
        <v>8</v>
      </c>
      <c r="AT1161" s="70">
        <v>4</v>
      </c>
      <c r="AU1161" s="70">
        <v>7</v>
      </c>
      <c r="AV1161" s="71">
        <v>5</v>
      </c>
      <c r="AW1161" s="11"/>
      <c r="AX1161" s="72">
        <v>8.7143536368330405E-3</v>
      </c>
      <c r="AY1161" s="73">
        <v>-0.81374066910029796</v>
      </c>
      <c r="AZ1161" s="73">
        <v>0.64611729550597397</v>
      </c>
      <c r="BA1161" s="73">
        <v>-1.1162559870117501</v>
      </c>
      <c r="BB1161" s="64">
        <v>9.0034785653301695E-4</v>
      </c>
      <c r="BC1161" s="74">
        <v>-0.90130900359417898</v>
      </c>
      <c r="BD1161" s="61">
        <v>43752</v>
      </c>
      <c r="BE1161" s="61">
        <v>43783</v>
      </c>
      <c r="BF1161" s="70">
        <v>71</v>
      </c>
      <c r="BG1161" s="61">
        <v>43851</v>
      </c>
      <c r="BH1161" s="11"/>
    </row>
    <row r="1162" spans="1:60" x14ac:dyDescent="0.3">
      <c r="A1162" s="11"/>
      <c r="B1162" s="56" t="s">
        <v>3733</v>
      </c>
      <c r="C1162" s="56" t="s">
        <v>3590</v>
      </c>
      <c r="D1162" s="56" t="s">
        <v>3587</v>
      </c>
      <c r="E1162" s="57" t="s">
        <v>3071</v>
      </c>
      <c r="F1162" s="57" t="s">
        <v>3067</v>
      </c>
      <c r="G1162" s="58" t="s">
        <v>215</v>
      </c>
      <c r="H1162" s="59" t="s">
        <v>216</v>
      </c>
      <c r="I1162" s="60" t="s">
        <v>29</v>
      </c>
      <c r="J1162" s="60" t="s">
        <v>1</v>
      </c>
      <c r="K1162" s="11"/>
      <c r="L1162" s="61">
        <v>44021</v>
      </c>
      <c r="M1162" s="62">
        <v>1924.68080000021</v>
      </c>
      <c r="N1162" s="63">
        <v>1924.68080000021</v>
      </c>
      <c r="O1162" s="63">
        <v>1927.1456000004</v>
      </c>
      <c r="P1162" s="64">
        <f t="shared" si="18"/>
        <v>0.99872100997444635</v>
      </c>
      <c r="Q1162" s="61">
        <v>43984</v>
      </c>
      <c r="R1162" s="65">
        <v>5324941.7429999998</v>
      </c>
      <c r="S1162" s="65">
        <v>4822919.3882499998</v>
      </c>
      <c r="T1162" s="11"/>
      <c r="U1162" s="66">
        <v>-6.0093317279097402E-4</v>
      </c>
      <c r="V1162" s="67">
        <v>3.60211743663967</v>
      </c>
      <c r="W1162" s="66">
        <v>1.3478556502377599E-3</v>
      </c>
      <c r="X1162" s="67">
        <v>2.4131641136591502</v>
      </c>
      <c r="Y1162" s="66">
        <v>1.2847243198848401E-2</v>
      </c>
      <c r="Z1162" s="67">
        <v>18.968661932100101</v>
      </c>
      <c r="AA1162" s="66">
        <v>2.4148858996341001E-2</v>
      </c>
      <c r="AB1162" s="67">
        <v>22.640074050927101</v>
      </c>
      <c r="AC1162" s="66">
        <v>5.5378100776579203E-2</v>
      </c>
      <c r="AD1162" s="67">
        <v>29.823775337892599</v>
      </c>
      <c r="AE1162" s="66">
        <v>8.5782894397270895E-2</v>
      </c>
      <c r="AF1162" s="68">
        <v>25.525977051438499</v>
      </c>
      <c r="AG1162" s="66">
        <v>1.0839335482160101E-4</v>
      </c>
      <c r="AH1162" s="67">
        <v>-1.83066640038305</v>
      </c>
      <c r="AI1162" s="66">
        <v>1.4117272896328401E-2</v>
      </c>
      <c r="AJ1162" s="67">
        <v>15.1024697706016</v>
      </c>
      <c r="AK1162" s="66">
        <v>0.92468080000020603</v>
      </c>
      <c r="AL1162" s="66">
        <v>4.22851379462372E-2</v>
      </c>
      <c r="AM1162" s="67">
        <v>-13.6871741297655</v>
      </c>
      <c r="AN1162" s="11"/>
      <c r="AO1162" s="69">
        <v>3.5192122977605301E-3</v>
      </c>
      <c r="AP1162" s="69">
        <v>-3.47214105659077E-3</v>
      </c>
      <c r="AQ1162" s="69">
        <v>6.2478474737872602E-3</v>
      </c>
      <c r="AR1162" s="69">
        <v>-2.6725494590209599E-3</v>
      </c>
      <c r="AS1162" s="70">
        <v>8</v>
      </c>
      <c r="AT1162" s="70">
        <v>4</v>
      </c>
      <c r="AU1162" s="70">
        <v>7</v>
      </c>
      <c r="AV1162" s="71">
        <v>5</v>
      </c>
      <c r="AW1162" s="11"/>
      <c r="AX1162" s="72">
        <v>8.7217647685338302E-3</v>
      </c>
      <c r="AY1162" s="73">
        <v>-0.54104082816593302</v>
      </c>
      <c r="AZ1162" s="73">
        <v>0.65482478926969601</v>
      </c>
      <c r="BA1162" s="73">
        <v>-0.74898920547730097</v>
      </c>
      <c r="BB1162" s="64">
        <v>9.0112066770188905E-4</v>
      </c>
      <c r="BC1162" s="74">
        <v>-0.87993611830279395</v>
      </c>
      <c r="BD1162" s="61">
        <v>43752</v>
      </c>
      <c r="BE1162" s="61">
        <v>43783</v>
      </c>
      <c r="BF1162" s="70">
        <v>67</v>
      </c>
      <c r="BG1162" s="61">
        <v>43845</v>
      </c>
      <c r="BH1162" s="11"/>
    </row>
    <row r="1163" spans="1:60" x14ac:dyDescent="0.3">
      <c r="A1163" s="11"/>
      <c r="B1163" s="56" t="s">
        <v>3737</v>
      </c>
      <c r="C1163" s="56" t="s">
        <v>3592</v>
      </c>
      <c r="D1163" s="56" t="s">
        <v>3587</v>
      </c>
      <c r="E1163" s="57" t="s">
        <v>3074</v>
      </c>
      <c r="F1163" s="57" t="s">
        <v>3067</v>
      </c>
      <c r="G1163" s="58" t="s">
        <v>215</v>
      </c>
      <c r="H1163" s="59" t="s">
        <v>216</v>
      </c>
      <c r="I1163" s="60" t="s">
        <v>29</v>
      </c>
      <c r="J1163" s="60" t="s">
        <v>3593</v>
      </c>
      <c r="K1163" s="11"/>
      <c r="L1163" s="61">
        <v>44021</v>
      </c>
      <c r="M1163" s="62">
        <v>1048.6776999998799</v>
      </c>
      <c r="N1163" s="63">
        <v>1048.6776999998799</v>
      </c>
      <c r="O1163" s="63">
        <v>1050.1638999991101</v>
      </c>
      <c r="P1163" s="64">
        <f t="shared" si="18"/>
        <v>0.99858479233648056</v>
      </c>
      <c r="Q1163" s="61">
        <v>43984</v>
      </c>
      <c r="R1163" s="65">
        <v>12582390.064999999</v>
      </c>
      <c r="S1163" s="65">
        <v>13433619.1936875</v>
      </c>
      <c r="T1163" s="11"/>
      <c r="U1163" s="66">
        <v>-6.04586567533261E-4</v>
      </c>
      <c r="V1163" s="67">
        <v>3.60175209716544</v>
      </c>
      <c r="W1163" s="66">
        <v>1.2371800585242499E-3</v>
      </c>
      <c r="X1163" s="67">
        <v>2.4020965544877999</v>
      </c>
      <c r="Y1163" s="66">
        <v>1.21679908352235E-2</v>
      </c>
      <c r="Z1163" s="67">
        <v>18.900736695737599</v>
      </c>
      <c r="AA1163" s="66">
        <v>2.2766324280382801E-2</v>
      </c>
      <c r="AB1163" s="67">
        <v>22.5018205793458</v>
      </c>
      <c r="AC1163" s="66"/>
      <c r="AD1163" s="67"/>
      <c r="AE1163" s="66"/>
      <c r="AF1163" s="68"/>
      <c r="AG1163" s="66">
        <v>7.5243267929181497E-5</v>
      </c>
      <c r="AH1163" s="67">
        <v>-1.8339814090722899</v>
      </c>
      <c r="AI1163" s="66">
        <v>1.3403554437900299E-2</v>
      </c>
      <c r="AJ1163" s="67">
        <v>15.0310979247588</v>
      </c>
      <c r="AK1163" s="66">
        <v>4.7148235287750098E-2</v>
      </c>
      <c r="AL1163" s="66">
        <v>2.65535753260338E-2</v>
      </c>
      <c r="AM1163" s="67">
        <v>25.084795268427101</v>
      </c>
      <c r="AN1163" s="11"/>
      <c r="AO1163" s="69">
        <v>3.5154803172190402E-3</v>
      </c>
      <c r="AP1163" s="69">
        <v>-3.4758161618810798E-3</v>
      </c>
      <c r="AQ1163" s="69">
        <v>6.1365875280898798E-3</v>
      </c>
      <c r="AR1163" s="69">
        <v>-2.7830827502839401E-3</v>
      </c>
      <c r="AS1163" s="70">
        <v>8</v>
      </c>
      <c r="AT1163" s="70">
        <v>4</v>
      </c>
      <c r="AU1163" s="70">
        <v>7</v>
      </c>
      <c r="AV1163" s="71">
        <v>5</v>
      </c>
      <c r="AW1163" s="11"/>
      <c r="AX1163" s="72">
        <v>8.7177162816351496E-3</v>
      </c>
      <c r="AY1163" s="73">
        <v>-0.685987996768745</v>
      </c>
      <c r="AZ1163" s="73">
        <v>0.65019499303252803</v>
      </c>
      <c r="BA1163" s="73">
        <v>-0.94505018675590702</v>
      </c>
      <c r="BB1163" s="64">
        <v>9.0069859291361395E-4</v>
      </c>
      <c r="BC1163" s="74">
        <v>-0.89129121393762001</v>
      </c>
      <c r="BD1163" s="61">
        <v>43752</v>
      </c>
      <c r="BE1163" s="61">
        <v>43783</v>
      </c>
      <c r="BF1163" s="70">
        <v>68</v>
      </c>
      <c r="BG1163" s="61">
        <v>43846</v>
      </c>
      <c r="BH1163" s="11"/>
    </row>
    <row r="1164" spans="1:60" x14ac:dyDescent="0.3">
      <c r="A1164" s="11"/>
      <c r="B1164" s="56" t="s">
        <v>3740</v>
      </c>
      <c r="C1164" s="56" t="s">
        <v>3595</v>
      </c>
      <c r="D1164" s="56" t="s">
        <v>3587</v>
      </c>
      <c r="E1164" s="57" t="s">
        <v>0</v>
      </c>
      <c r="F1164" s="57" t="s">
        <v>3067</v>
      </c>
      <c r="G1164" s="58" t="s">
        <v>215</v>
      </c>
      <c r="H1164" s="59" t="s">
        <v>216</v>
      </c>
      <c r="I1164" s="60" t="s">
        <v>29</v>
      </c>
      <c r="J1164" s="60" t="s">
        <v>3596</v>
      </c>
      <c r="K1164" s="11"/>
      <c r="L1164" s="61">
        <v>44021</v>
      </c>
      <c r="M1164" s="62">
        <v>1693.1928000003099</v>
      </c>
      <c r="N1164" s="63">
        <v>1693.1928000003099</v>
      </c>
      <c r="O1164" s="63">
        <v>1695.28639999963</v>
      </c>
      <c r="P1164" s="64">
        <f t="shared" si="18"/>
        <v>0.99876504642559483</v>
      </c>
      <c r="Q1164" s="61">
        <v>43984</v>
      </c>
      <c r="R1164" s="65">
        <v>10631954.346000001</v>
      </c>
      <c r="S1164" s="65">
        <v>8305490.0635703104</v>
      </c>
      <c r="T1164" s="11"/>
      <c r="U1164" s="66">
        <v>-5.9968995446979501E-4</v>
      </c>
      <c r="V1164" s="67">
        <v>3.6022417584717901</v>
      </c>
      <c r="W1164" s="66">
        <v>1.38362092184252E-3</v>
      </c>
      <c r="X1164" s="67">
        <v>2.4167406408196301</v>
      </c>
      <c r="Y1164" s="66">
        <v>1.30668347537721E-2</v>
      </c>
      <c r="Z1164" s="67">
        <v>18.990621087607</v>
      </c>
      <c r="AA1164" s="66">
        <v>2.45960991360334E-2</v>
      </c>
      <c r="AB1164" s="67">
        <v>22.6847980649036</v>
      </c>
      <c r="AC1164" s="66">
        <v>5.6318708655453499E-2</v>
      </c>
      <c r="AD1164" s="67">
        <v>29.917836125794601</v>
      </c>
      <c r="AE1164" s="66">
        <v>8.7227171086851699E-2</v>
      </c>
      <c r="AF1164" s="68">
        <v>25.670404720411199</v>
      </c>
      <c r="AG1164" s="66">
        <v>1.1913825255760499E-4</v>
      </c>
      <c r="AH1164" s="67">
        <v>-1.82959191060945</v>
      </c>
      <c r="AI1164" s="66">
        <v>1.43480659244233E-2</v>
      </c>
      <c r="AJ1164" s="67">
        <v>15.1255490734038</v>
      </c>
      <c r="AK1164" s="66">
        <v>0.69319279999937899</v>
      </c>
      <c r="AL1164" s="66">
        <v>4.2752110768560697E-2</v>
      </c>
      <c r="AM1164" s="67">
        <v>31.163607872789701</v>
      </c>
      <c r="AN1164" s="11"/>
      <c r="AO1164" s="69">
        <v>3.5204264386266E-3</v>
      </c>
      <c r="AP1164" s="69">
        <v>-3.47098425845616E-3</v>
      </c>
      <c r="AQ1164" s="69">
        <v>6.2838699614076203E-3</v>
      </c>
      <c r="AR1164" s="69">
        <v>-2.6367850632595898E-3</v>
      </c>
      <c r="AS1164" s="70">
        <v>8</v>
      </c>
      <c r="AT1164" s="70">
        <v>4</v>
      </c>
      <c r="AU1164" s="70">
        <v>7</v>
      </c>
      <c r="AV1164" s="71">
        <v>5</v>
      </c>
      <c r="AW1164" s="11"/>
      <c r="AX1164" s="72">
        <v>8.7231129815700092E-3</v>
      </c>
      <c r="AY1164" s="73">
        <v>-0.49417716452535398</v>
      </c>
      <c r="AZ1164" s="73">
        <v>0.65632247660778398</v>
      </c>
      <c r="BA1164" s="73">
        <v>-0.68518794691863105</v>
      </c>
      <c r="BB1164" s="64">
        <v>9.0126119670344497E-4</v>
      </c>
      <c r="BC1164" s="74">
        <v>-0.87626454596829695</v>
      </c>
      <c r="BD1164" s="61">
        <v>43752</v>
      </c>
      <c r="BE1164" s="61">
        <v>43783</v>
      </c>
      <c r="BF1164" s="70">
        <v>66</v>
      </c>
      <c r="BG1164" s="61">
        <v>43844</v>
      </c>
      <c r="BH1164" s="11"/>
    </row>
    <row r="1165" spans="1:60" x14ac:dyDescent="0.3">
      <c r="A1165" s="11"/>
      <c r="B1165" s="56" t="s">
        <v>3743</v>
      </c>
      <c r="C1165" s="56" t="s">
        <v>3598</v>
      </c>
      <c r="D1165" s="56" t="s">
        <v>3587</v>
      </c>
      <c r="E1165" s="57" t="s">
        <v>3081</v>
      </c>
      <c r="F1165" s="57" t="s">
        <v>3067</v>
      </c>
      <c r="G1165" s="58" t="s">
        <v>215</v>
      </c>
      <c r="H1165" s="59" t="s">
        <v>216</v>
      </c>
      <c r="I1165" s="60" t="s">
        <v>29</v>
      </c>
      <c r="J1165" s="60" t="s">
        <v>1</v>
      </c>
      <c r="K1165" s="11"/>
      <c r="L1165" s="61">
        <v>44021</v>
      </c>
      <c r="M1165" s="62">
        <v>1083.9497999995899</v>
      </c>
      <c r="N1165" s="63">
        <v>1083.9497999995899</v>
      </c>
      <c r="O1165" s="63">
        <v>1084.58080000058</v>
      </c>
      <c r="P1165" s="64">
        <f t="shared" si="18"/>
        <v>0.99941820839812978</v>
      </c>
      <c r="Q1165" s="61">
        <v>44020</v>
      </c>
      <c r="R1165" s="65">
        <v>1521869.3370000001</v>
      </c>
      <c r="S1165" s="65">
        <v>5742058.7571249995</v>
      </c>
      <c r="T1165" s="11"/>
      <c r="U1165" s="66">
        <v>-5.8179160168947397E-4</v>
      </c>
      <c r="V1165" s="67">
        <v>3.60403159374982</v>
      </c>
      <c r="W1165" s="66">
        <v>1.92250473082822E-3</v>
      </c>
      <c r="X1165" s="67">
        <v>2.4706290217181999</v>
      </c>
      <c r="Y1165" s="66">
        <v>1.6378993399484901E-2</v>
      </c>
      <c r="Z1165" s="67">
        <v>19.321836952178302</v>
      </c>
      <c r="AA1165" s="66">
        <v>3.1352572121249998E-2</v>
      </c>
      <c r="AB1165" s="67">
        <v>23.360445363417998</v>
      </c>
      <c r="AC1165" s="66">
        <v>7.0267288925606394E-2</v>
      </c>
      <c r="AD1165" s="67">
        <v>31.312694152788001</v>
      </c>
      <c r="AE1165" s="66"/>
      <c r="AF1165" s="68"/>
      <c r="AG1165" s="66">
        <v>2.80534470221028E-4</v>
      </c>
      <c r="AH1165" s="67">
        <v>-1.8134522888431099</v>
      </c>
      <c r="AI1165" s="66">
        <v>1.7828696192737001E-2</v>
      </c>
      <c r="AJ1165" s="67">
        <v>15.473612100235201</v>
      </c>
      <c r="AK1165" s="66">
        <v>8.4038257522479398E-2</v>
      </c>
      <c r="AL1165" s="66">
        <v>3.37287454913167E-2</v>
      </c>
      <c r="AM1165" s="67">
        <v>35.601543179131099</v>
      </c>
      <c r="AN1165" s="11"/>
      <c r="AO1165" s="69">
        <v>3.53850777719344E-3</v>
      </c>
      <c r="AP1165" s="69">
        <v>-3.4530840839579499E-3</v>
      </c>
      <c r="AQ1165" s="69">
        <v>6.8253729841671901E-3</v>
      </c>
      <c r="AR1165" s="69">
        <v>-2.0985342453059301E-3</v>
      </c>
      <c r="AS1165" s="70">
        <v>9</v>
      </c>
      <c r="AT1165" s="70">
        <v>3</v>
      </c>
      <c r="AU1165" s="70">
        <v>7</v>
      </c>
      <c r="AV1165" s="71">
        <v>5</v>
      </c>
      <c r="AW1165" s="11"/>
      <c r="AX1165" s="72">
        <v>8.74929355832137E-3</v>
      </c>
      <c r="AY1165" s="73">
        <v>0.32249158335844202</v>
      </c>
      <c r="AZ1165" s="73">
        <v>0.63364143076250901</v>
      </c>
      <c r="BA1165" s="73">
        <v>0.45926872409063402</v>
      </c>
      <c r="BB1165" s="64">
        <v>9.0398525121372598E-4</v>
      </c>
      <c r="BC1165" s="74">
        <v>-0.82133960148348695</v>
      </c>
      <c r="BD1165" s="61">
        <v>43753</v>
      </c>
      <c r="BE1165" s="61">
        <v>43783</v>
      </c>
      <c r="BF1165" s="70">
        <v>57</v>
      </c>
      <c r="BG1165" s="61">
        <v>43832</v>
      </c>
      <c r="BH1165" s="11"/>
    </row>
    <row r="1166" spans="1:60" x14ac:dyDescent="0.3">
      <c r="A1166" s="11"/>
      <c r="B1166" s="56" t="s">
        <v>3746</v>
      </c>
      <c r="C1166" s="56" t="s">
        <v>3600</v>
      </c>
      <c r="D1166" s="56" t="s">
        <v>3601</v>
      </c>
      <c r="E1166" s="57" t="s">
        <v>34</v>
      </c>
      <c r="F1166" s="57" t="s">
        <v>3067</v>
      </c>
      <c r="G1166" s="58" t="s">
        <v>111</v>
      </c>
      <c r="H1166" s="59" t="s">
        <v>186</v>
      </c>
      <c r="I1166" s="60" t="s">
        <v>29</v>
      </c>
      <c r="J1166" s="60" t="s">
        <v>3602</v>
      </c>
      <c r="K1166" s="11"/>
      <c r="L1166" s="61">
        <v>44021</v>
      </c>
      <c r="M1166" s="62">
        <v>1956.8172999993001</v>
      </c>
      <c r="N1166" s="63">
        <v>1956.8172999993001</v>
      </c>
      <c r="O1166" s="63">
        <v>2144.7831999994801</v>
      </c>
      <c r="P1166" s="64">
        <f t="shared" si="18"/>
        <v>0.91236135195378931</v>
      </c>
      <c r="Q1166" s="61">
        <v>43882</v>
      </c>
      <c r="R1166" s="65">
        <v>7244819.7630000003</v>
      </c>
      <c r="S1166" s="65">
        <v>6947897.2092187498</v>
      </c>
      <c r="T1166" s="11"/>
      <c r="U1166" s="66">
        <v>-3.13494172223727E-3</v>
      </c>
      <c r="V1166" s="67">
        <v>3.3487165816950402</v>
      </c>
      <c r="W1166" s="66">
        <v>3.3447424541009199E-2</v>
      </c>
      <c r="X1166" s="67">
        <v>5.6231210027399401</v>
      </c>
      <c r="Y1166" s="66">
        <v>-5.9998269696734503E-2</v>
      </c>
      <c r="Z1166" s="67">
        <v>11.6841106425563</v>
      </c>
      <c r="AA1166" s="66">
        <v>5.0302034307605901E-2</v>
      </c>
      <c r="AB1166" s="67">
        <v>25.255391582060799</v>
      </c>
      <c r="AC1166" s="66">
        <v>5.7148734940710703E-2</v>
      </c>
      <c r="AD1166" s="67">
        <v>30.000838754320299</v>
      </c>
      <c r="AE1166" s="66">
        <v>7.1181189066919601E-2</v>
      </c>
      <c r="AF1166" s="68">
        <v>24.065806518396101</v>
      </c>
      <c r="AG1166" s="66">
        <v>5.7523406103427996E-3</v>
      </c>
      <c r="AH1166" s="67">
        <v>-1.2662716748309299</v>
      </c>
      <c r="AI1166" s="66">
        <v>-3.0686851463542601E-2</v>
      </c>
      <c r="AJ1166" s="67">
        <v>10.6220573346072</v>
      </c>
      <c r="AK1166" s="66">
        <v>0.95681729999836496</v>
      </c>
      <c r="AL1166" s="66">
        <v>5.95001311794476E-2</v>
      </c>
      <c r="AM1166" s="67">
        <v>44.503787791240001</v>
      </c>
      <c r="AN1166" s="11"/>
      <c r="AO1166" s="69">
        <v>2.9121013270923899E-2</v>
      </c>
      <c r="AP1166" s="69">
        <v>-3.7322973412301501E-2</v>
      </c>
      <c r="AQ1166" s="69">
        <v>7.0529244127101307E-2</v>
      </c>
      <c r="AR1166" s="69">
        <v>-0.14009569337125899</v>
      </c>
      <c r="AS1166" s="70">
        <v>7</v>
      </c>
      <c r="AT1166" s="70">
        <v>5</v>
      </c>
      <c r="AU1166" s="70">
        <v>7</v>
      </c>
      <c r="AV1166" s="71">
        <v>5</v>
      </c>
      <c r="AW1166" s="11"/>
      <c r="AX1166" s="72">
        <v>0.13325282897669199</v>
      </c>
      <c r="AY1166" s="73">
        <v>9.8888237115488706E-2</v>
      </c>
      <c r="AZ1166" s="73">
        <v>0.71530006670491297</v>
      </c>
      <c r="BA1166" s="73">
        <v>0.13650045358190299</v>
      </c>
      <c r="BB1166" s="64">
        <v>1.37328778070332E-2</v>
      </c>
      <c r="BC1166" s="74">
        <v>-24.952950955572302</v>
      </c>
      <c r="BD1166" s="61">
        <v>43882</v>
      </c>
      <c r="BE1166" s="61">
        <v>43914</v>
      </c>
      <c r="BF1166" s="70"/>
      <c r="BG1166" s="61"/>
      <c r="BH1166" s="11"/>
    </row>
    <row r="1167" spans="1:60" x14ac:dyDescent="0.3">
      <c r="A1167" s="11"/>
      <c r="B1167" s="56" t="s">
        <v>3749</v>
      </c>
      <c r="C1167" s="56" t="s">
        <v>3604</v>
      </c>
      <c r="D1167" s="56" t="s">
        <v>3601</v>
      </c>
      <c r="E1167" s="57" t="s">
        <v>3071</v>
      </c>
      <c r="F1167" s="57" t="s">
        <v>3067</v>
      </c>
      <c r="G1167" s="58" t="s">
        <v>111</v>
      </c>
      <c r="H1167" s="59" t="s">
        <v>186</v>
      </c>
      <c r="I1167" s="60" t="s">
        <v>29</v>
      </c>
      <c r="J1167" s="60" t="s">
        <v>1</v>
      </c>
      <c r="K1167" s="11"/>
      <c r="L1167" s="61">
        <v>44021</v>
      </c>
      <c r="M1167" s="62">
        <v>2366.3537999987602</v>
      </c>
      <c r="N1167" s="63">
        <v>2366.3537999987602</v>
      </c>
      <c r="O1167" s="63">
        <v>2576.0461000017799</v>
      </c>
      <c r="P1167" s="64">
        <f t="shared" si="18"/>
        <v>0.91859916637249828</v>
      </c>
      <c r="Q1167" s="61">
        <v>43882</v>
      </c>
      <c r="R1167" s="65">
        <v>7454251.318</v>
      </c>
      <c r="S1167" s="65">
        <v>7227968.3266640604</v>
      </c>
      <c r="T1167" s="11"/>
      <c r="U1167" s="66">
        <v>-3.0860532078804698E-3</v>
      </c>
      <c r="V1167" s="67">
        <v>3.3536054331307201</v>
      </c>
      <c r="W1167" s="66">
        <v>3.4968346119057997E-2</v>
      </c>
      <c r="X1167" s="67">
        <v>5.7752131605448103</v>
      </c>
      <c r="Y1167" s="66">
        <v>-5.1574451616979801E-2</v>
      </c>
      <c r="Z1167" s="67">
        <v>12.5264924505318</v>
      </c>
      <c r="AA1167" s="66">
        <v>6.9340860320153297E-2</v>
      </c>
      <c r="AB1167" s="67">
        <v>27.159274183301001</v>
      </c>
      <c r="AC1167" s="66">
        <v>9.5703189028427005E-2</v>
      </c>
      <c r="AD1167" s="67">
        <v>33.856284163077397</v>
      </c>
      <c r="AE1167" s="66">
        <v>0.130457397515856</v>
      </c>
      <c r="AF1167" s="68">
        <v>29.9934273633116</v>
      </c>
      <c r="AG1167" s="66">
        <v>6.1961530609551101E-3</v>
      </c>
      <c r="AH1167" s="67">
        <v>-1.2218904297697</v>
      </c>
      <c r="AI1167" s="66">
        <v>-2.1568784492046699E-2</v>
      </c>
      <c r="AJ1167" s="67">
        <v>11.5338640317641</v>
      </c>
      <c r="AK1167" s="66">
        <v>0.71627885724185003</v>
      </c>
      <c r="AL1167" s="66">
        <v>5.6351254295805099E-2</v>
      </c>
      <c r="AM1167" s="67">
        <v>90.457019578316206</v>
      </c>
      <c r="AN1167" s="11"/>
      <c r="AO1167" s="69">
        <v>2.9171421938372102E-2</v>
      </c>
      <c r="AP1167" s="69">
        <v>-3.72757753566475E-2</v>
      </c>
      <c r="AQ1167" s="69">
        <v>7.2104706952813999E-2</v>
      </c>
      <c r="AR1167" s="69">
        <v>-0.13878797681900301</v>
      </c>
      <c r="AS1167" s="70">
        <v>7</v>
      </c>
      <c r="AT1167" s="70">
        <v>5</v>
      </c>
      <c r="AU1167" s="70">
        <v>7</v>
      </c>
      <c r="AV1167" s="71">
        <v>5</v>
      </c>
      <c r="AW1167" s="11"/>
      <c r="AX1167" s="72">
        <v>0.133303263322887</v>
      </c>
      <c r="AY1167" s="73">
        <v>0.228896331339001</v>
      </c>
      <c r="AZ1167" s="73">
        <v>0.78010961928339395</v>
      </c>
      <c r="BA1167" s="73">
        <v>0.31750303196804502</v>
      </c>
      <c r="BB1167" s="64">
        <v>1.3738974121333699E-2</v>
      </c>
      <c r="BC1167" s="74">
        <v>-24.835137849469898</v>
      </c>
      <c r="BD1167" s="61">
        <v>43882</v>
      </c>
      <c r="BE1167" s="61">
        <v>43914</v>
      </c>
      <c r="BF1167" s="70"/>
      <c r="BG1167" s="61"/>
      <c r="BH1167" s="11"/>
    </row>
    <row r="1168" spans="1:60" x14ac:dyDescent="0.3">
      <c r="A1168" s="11"/>
      <c r="B1168" s="56" t="s">
        <v>3752</v>
      </c>
      <c r="C1168" s="56" t="s">
        <v>3606</v>
      </c>
      <c r="D1168" s="56" t="s">
        <v>3601</v>
      </c>
      <c r="E1168" s="57" t="s">
        <v>3074</v>
      </c>
      <c r="F1168" s="57" t="s">
        <v>3067</v>
      </c>
      <c r="G1168" s="58" t="s">
        <v>111</v>
      </c>
      <c r="H1168" s="59" t="s">
        <v>186</v>
      </c>
      <c r="I1168" s="60" t="s">
        <v>29</v>
      </c>
      <c r="J1168" s="60" t="s">
        <v>3607</v>
      </c>
      <c r="K1168" s="11"/>
      <c r="L1168" s="61">
        <v>44021</v>
      </c>
      <c r="M1168" s="62">
        <v>1112.24980000034</v>
      </c>
      <c r="N1168" s="63">
        <v>1112.24980000034</v>
      </c>
      <c r="O1168" s="63">
        <v>1219.0890999995199</v>
      </c>
      <c r="P1168" s="64">
        <f t="shared" si="18"/>
        <v>0.91236136882921681</v>
      </c>
      <c r="Q1168" s="61">
        <v>43882</v>
      </c>
      <c r="R1168" s="65">
        <v>13211556.58</v>
      </c>
      <c r="S1168" s="65">
        <v>13656450.735031299</v>
      </c>
      <c r="T1168" s="11"/>
      <c r="U1168" s="66">
        <v>-3.1349384034911102E-3</v>
      </c>
      <c r="V1168" s="67">
        <v>3.3487169135696599</v>
      </c>
      <c r="W1168" s="66">
        <v>3.34474670853524E-2</v>
      </c>
      <c r="X1168" s="67">
        <v>5.6231252571742498</v>
      </c>
      <c r="Y1168" s="66">
        <v>-5.9998277613922298E-2</v>
      </c>
      <c r="Z1168" s="67">
        <v>11.6841098508303</v>
      </c>
      <c r="AA1168" s="66">
        <v>5.0302040384849499E-2</v>
      </c>
      <c r="AB1168" s="67">
        <v>25.255392189777901</v>
      </c>
      <c r="AC1168" s="66"/>
      <c r="AD1168" s="67"/>
      <c r="AE1168" s="66"/>
      <c r="AF1168" s="68"/>
      <c r="AG1168" s="66">
        <v>5.75238927922328E-3</v>
      </c>
      <c r="AH1168" s="67">
        <v>-1.26626680794288</v>
      </c>
      <c r="AI1168" s="66">
        <v>-3.0686860337482399E-2</v>
      </c>
      <c r="AJ1168" s="67">
        <v>10.622056447216901</v>
      </c>
      <c r="AK1168" s="66">
        <v>0.119529991581658</v>
      </c>
      <c r="AL1168" s="66">
        <v>6.6335617357253795E-2</v>
      </c>
      <c r="AM1168" s="67">
        <v>32.322970897832398</v>
      </c>
      <c r="AN1168" s="11"/>
      <c r="AO1168" s="69">
        <v>2.9120966361006102E-2</v>
      </c>
      <c r="AP1168" s="69">
        <v>-3.7322936997952597E-2</v>
      </c>
      <c r="AQ1168" s="69">
        <v>7.0529241909753196E-2</v>
      </c>
      <c r="AR1168" s="69">
        <v>-0.140095613236626</v>
      </c>
      <c r="AS1168" s="70">
        <v>7</v>
      </c>
      <c r="AT1168" s="70">
        <v>5</v>
      </c>
      <c r="AU1168" s="70">
        <v>7</v>
      </c>
      <c r="AV1168" s="71">
        <v>5</v>
      </c>
      <c r="AW1168" s="11"/>
      <c r="AX1168" s="72">
        <v>0.13325280578617801</v>
      </c>
      <c r="AY1168" s="73">
        <v>9.8891048334735401E-2</v>
      </c>
      <c r="AZ1168" s="73">
        <v>0.71530126023662899</v>
      </c>
      <c r="BA1168" s="73">
        <v>0.136504384200407</v>
      </c>
      <c r="BB1168" s="64">
        <v>1.3732875602927399E-2</v>
      </c>
      <c r="BC1168" s="74">
        <v>-24.952950526727399</v>
      </c>
      <c r="BD1168" s="61">
        <v>43882</v>
      </c>
      <c r="BE1168" s="61">
        <v>43914</v>
      </c>
      <c r="BF1168" s="70"/>
      <c r="BG1168" s="61"/>
      <c r="BH1168" s="11"/>
    </row>
    <row r="1169" spans="1:60" x14ac:dyDescent="0.3">
      <c r="A1169" s="11"/>
      <c r="B1169" s="56" t="s">
        <v>3755</v>
      </c>
      <c r="C1169" s="56" t="s">
        <v>3609</v>
      </c>
      <c r="D1169" s="56" t="s">
        <v>3601</v>
      </c>
      <c r="E1169" s="57" t="s">
        <v>0</v>
      </c>
      <c r="F1169" s="57" t="s">
        <v>3067</v>
      </c>
      <c r="G1169" s="58" t="s">
        <v>111</v>
      </c>
      <c r="H1169" s="59" t="s">
        <v>186</v>
      </c>
      <c r="I1169" s="60" t="s">
        <v>29</v>
      </c>
      <c r="J1169" s="60" t="s">
        <v>3610</v>
      </c>
      <c r="K1169" s="11"/>
      <c r="L1169" s="61">
        <v>44021</v>
      </c>
      <c r="M1169" s="62">
        <v>2287.4556999988899</v>
      </c>
      <c r="N1169" s="63">
        <v>2287.4556999988899</v>
      </c>
      <c r="O1169" s="63">
        <v>2496.7778999991701</v>
      </c>
      <c r="P1169" s="64">
        <f t="shared" si="18"/>
        <v>0.91616306760791588</v>
      </c>
      <c r="Q1169" s="61">
        <v>43882</v>
      </c>
      <c r="R1169" s="65">
        <v>123718.594</v>
      </c>
      <c r="S1169" s="65">
        <v>133158.42863317899</v>
      </c>
      <c r="T1169" s="11"/>
      <c r="U1169" s="66">
        <v>-3.1050990328367299E-3</v>
      </c>
      <c r="V1169" s="67">
        <v>3.3517008506350998</v>
      </c>
      <c r="W1169" s="66">
        <v>3.43753904398909E-2</v>
      </c>
      <c r="X1169" s="67">
        <v>5.7159175926280996</v>
      </c>
      <c r="Y1169" s="66">
        <v>-5.4866408409943702E-2</v>
      </c>
      <c r="Z1169" s="67">
        <v>12.197296771235401</v>
      </c>
      <c r="AA1169" s="66">
        <v>6.1879998040239997E-2</v>
      </c>
      <c r="AB1169" s="67">
        <v>26.413187955331502</v>
      </c>
      <c r="AC1169" s="66">
        <v>8.0536201969225701E-2</v>
      </c>
      <c r="AD1169" s="67">
        <v>32.3395854571718</v>
      </c>
      <c r="AE1169" s="66">
        <v>0.106998953133443</v>
      </c>
      <c r="AF1169" s="68">
        <v>27.647582925070299</v>
      </c>
      <c r="AG1169" s="66">
        <v>6.0231939987715997E-3</v>
      </c>
      <c r="AH1169" s="67">
        <v>-1.2391863359880499</v>
      </c>
      <c r="AI1169" s="66">
        <v>-2.5132506769296001E-2</v>
      </c>
      <c r="AJ1169" s="67">
        <v>11.1774918040319</v>
      </c>
      <c r="AK1169" s="66">
        <v>1.28745570000028</v>
      </c>
      <c r="AL1169" s="66">
        <v>7.4549706288962597E-2</v>
      </c>
      <c r="AM1169" s="67">
        <v>98.770414129016004</v>
      </c>
      <c r="AN1169" s="11"/>
      <c r="AO1169" s="69">
        <v>2.9151769414966101E-2</v>
      </c>
      <c r="AP1169" s="69">
        <v>-3.7294163668775603E-2</v>
      </c>
      <c r="AQ1169" s="69">
        <v>7.1490397054731106E-2</v>
      </c>
      <c r="AR1169" s="69">
        <v>-0.139297914378403</v>
      </c>
      <c r="AS1169" s="70">
        <v>7</v>
      </c>
      <c r="AT1169" s="70">
        <v>5</v>
      </c>
      <c r="AU1169" s="70">
        <v>7</v>
      </c>
      <c r="AV1169" s="71">
        <v>5</v>
      </c>
      <c r="AW1169" s="11"/>
      <c r="AX1169" s="72">
        <v>0.13328329577911099</v>
      </c>
      <c r="AY1169" s="73">
        <v>0.17797185413019201</v>
      </c>
      <c r="AZ1169" s="73">
        <v>0.75472106348752299</v>
      </c>
      <c r="BA1169" s="73">
        <v>0.24639634482287001</v>
      </c>
      <c r="BB1169" s="64">
        <v>1.3736565621747999E-2</v>
      </c>
      <c r="BC1169" s="74">
        <v>-24.881075725628801</v>
      </c>
      <c r="BD1169" s="61">
        <v>43882</v>
      </c>
      <c r="BE1169" s="61">
        <v>43914</v>
      </c>
      <c r="BF1169" s="70"/>
      <c r="BG1169" s="61"/>
      <c r="BH1169" s="11"/>
    </row>
    <row r="1170" spans="1:60" x14ac:dyDescent="0.3">
      <c r="A1170" s="11"/>
      <c r="B1170" s="56" t="s">
        <v>3758</v>
      </c>
      <c r="C1170" s="56" t="s">
        <v>3612</v>
      </c>
      <c r="D1170" s="56" t="s">
        <v>3601</v>
      </c>
      <c r="E1170" s="57" t="s">
        <v>3613</v>
      </c>
      <c r="F1170" s="57" t="s">
        <v>3067</v>
      </c>
      <c r="G1170" s="58" t="s">
        <v>111</v>
      </c>
      <c r="H1170" s="59" t="s">
        <v>186</v>
      </c>
      <c r="I1170" s="60" t="s">
        <v>29</v>
      </c>
      <c r="J1170" s="60" t="s">
        <v>1</v>
      </c>
      <c r="K1170" s="11"/>
      <c r="L1170" s="61">
        <v>44021</v>
      </c>
      <c r="M1170" s="62">
        <v>1737.2864999994599</v>
      </c>
      <c r="N1170" s="63">
        <v>1737.2864999994599</v>
      </c>
      <c r="O1170" s="63">
        <v>1888.36360000074</v>
      </c>
      <c r="P1170" s="64">
        <f t="shared" si="18"/>
        <v>0.91999575717238946</v>
      </c>
      <c r="Q1170" s="61">
        <v>43882</v>
      </c>
      <c r="R1170" s="65">
        <v>392097.90899999999</v>
      </c>
      <c r="S1170" s="65">
        <v>395514.56775683601</v>
      </c>
      <c r="T1170" s="11"/>
      <c r="U1170" s="66">
        <v>-3.0751522954233202E-3</v>
      </c>
      <c r="V1170" s="67">
        <v>3.35469552437644</v>
      </c>
      <c r="W1170" s="66">
        <v>3.53077673353255E-2</v>
      </c>
      <c r="X1170" s="67">
        <v>5.8091552821715604</v>
      </c>
      <c r="Y1170" s="66">
        <v>-4.9686005020703299E-2</v>
      </c>
      <c r="Z1170" s="67">
        <v>12.715337110159499</v>
      </c>
      <c r="AA1170" s="66">
        <v>7.3632624940728406E-2</v>
      </c>
      <c r="AB1170" s="67">
        <v>27.588450645358499</v>
      </c>
      <c r="AC1170" s="66">
        <v>0.10451011483572099</v>
      </c>
      <c r="AD1170" s="67">
        <v>34.736976743792198</v>
      </c>
      <c r="AE1170" s="66">
        <v>0.144136202065129</v>
      </c>
      <c r="AF1170" s="68">
        <v>31.361307818238899</v>
      </c>
      <c r="AG1170" s="66">
        <v>6.2951715517556303E-3</v>
      </c>
      <c r="AH1170" s="67">
        <v>-1.21198858068965</v>
      </c>
      <c r="AI1170" s="66">
        <v>-1.95241666906441E-2</v>
      </c>
      <c r="AJ1170" s="67">
        <v>11.7383258118934</v>
      </c>
      <c r="AK1170" s="66">
        <v>0.73728649999946405</v>
      </c>
      <c r="AL1170" s="66">
        <v>5.7656358876556603E-2</v>
      </c>
      <c r="AM1170" s="67">
        <v>92.557783854077599</v>
      </c>
      <c r="AN1170" s="11"/>
      <c r="AO1170" s="69">
        <v>2.9182660882725E-2</v>
      </c>
      <c r="AP1170" s="69">
        <v>-3.7265261605170998E-2</v>
      </c>
      <c r="AQ1170" s="69">
        <v>7.2456290621630601E-2</v>
      </c>
      <c r="AR1170" s="69">
        <v>-0.13849614988343101</v>
      </c>
      <c r="AS1170" s="70">
        <v>7</v>
      </c>
      <c r="AT1170" s="70">
        <v>5</v>
      </c>
      <c r="AU1170" s="70">
        <v>7</v>
      </c>
      <c r="AV1170" s="71">
        <v>5</v>
      </c>
      <c r="AW1170" s="11"/>
      <c r="AX1170" s="72">
        <v>0.133314902173297</v>
      </c>
      <c r="AY1170" s="73">
        <v>0.25817577266934699</v>
      </c>
      <c r="AZ1170" s="73">
        <v>0.79470846517233396</v>
      </c>
      <c r="BA1170" s="73">
        <v>0.358506523475626</v>
      </c>
      <c r="BB1170" s="64">
        <v>1.3740374312928899E-2</v>
      </c>
      <c r="BC1170" s="74">
        <v>-24.8088450762443</v>
      </c>
      <c r="BD1170" s="61">
        <v>43882</v>
      </c>
      <c r="BE1170" s="61">
        <v>43914</v>
      </c>
      <c r="BF1170" s="70"/>
      <c r="BG1170" s="61"/>
      <c r="BH1170" s="11"/>
    </row>
    <row r="1171" spans="1:60" x14ac:dyDescent="0.3">
      <c r="A1171" s="11"/>
      <c r="B1171" s="56" t="s">
        <v>3761</v>
      </c>
      <c r="C1171" s="56" t="s">
        <v>3615</v>
      </c>
      <c r="D1171" s="56" t="s">
        <v>3601</v>
      </c>
      <c r="E1171" s="57" t="s">
        <v>3616</v>
      </c>
      <c r="F1171" s="57" t="s">
        <v>3067</v>
      </c>
      <c r="G1171" s="58" t="s">
        <v>111</v>
      </c>
      <c r="H1171" s="59" t="s">
        <v>186</v>
      </c>
      <c r="I1171" s="60" t="s">
        <v>29</v>
      </c>
      <c r="J1171" s="60" t="s">
        <v>1</v>
      </c>
      <c r="K1171" s="11"/>
      <c r="L1171" s="61">
        <v>44021</v>
      </c>
      <c r="M1171" s="62">
        <v>1964.5916000008599</v>
      </c>
      <c r="N1171" s="63">
        <v>1964.5916000008599</v>
      </c>
      <c r="O1171" s="63">
        <v>2135.4356000013599</v>
      </c>
      <c r="P1171" s="64">
        <f t="shared" si="18"/>
        <v>0.91999571422318183</v>
      </c>
      <c r="Q1171" s="61">
        <v>43882</v>
      </c>
      <c r="R1171" s="65">
        <v>314393.473</v>
      </c>
      <c r="S1171" s="65">
        <v>324714.68025097699</v>
      </c>
      <c r="T1171" s="11"/>
      <c r="U1171" s="66">
        <v>-3.0751249987588402E-3</v>
      </c>
      <c r="V1171" s="67">
        <v>3.3546982540428898</v>
      </c>
      <c r="W1171" s="66">
        <v>3.53077497857157E-2</v>
      </c>
      <c r="X1171" s="67">
        <v>5.8091535272105803</v>
      </c>
      <c r="Y1171" s="66">
        <v>-4.9686019194268703E-2</v>
      </c>
      <c r="Z1171" s="67">
        <v>12.715335692802901</v>
      </c>
      <c r="AA1171" s="66">
        <v>7.3632567657114095E-2</v>
      </c>
      <c r="AB1171" s="67">
        <v>27.588444916997101</v>
      </c>
      <c r="AC1171" s="66">
        <v>0.104509872633644</v>
      </c>
      <c r="AD1171" s="67">
        <v>34.736952523584499</v>
      </c>
      <c r="AE1171" s="66">
        <v>0.144135879616515</v>
      </c>
      <c r="AF1171" s="68">
        <v>31.361275573377501</v>
      </c>
      <c r="AG1171" s="66">
        <v>6.2951339077699196E-3</v>
      </c>
      <c r="AH1171" s="67">
        <v>-1.21199234508822</v>
      </c>
      <c r="AI1171" s="66">
        <v>-1.9524159255524899E-2</v>
      </c>
      <c r="AJ1171" s="67">
        <v>11.738326555408999</v>
      </c>
      <c r="AK1171" s="66">
        <v>0.96459160000085797</v>
      </c>
      <c r="AL1171" s="66">
        <v>7.0937788139417507E-2</v>
      </c>
      <c r="AM1171" s="67">
        <v>115.288293854217</v>
      </c>
      <c r="AN1171" s="11"/>
      <c r="AO1171" s="69">
        <v>2.91827445162198E-2</v>
      </c>
      <c r="AP1171" s="69">
        <v>-3.72652474516144E-2</v>
      </c>
      <c r="AQ1171" s="69">
        <v>7.2456288447938305E-2</v>
      </c>
      <c r="AR1171" s="69">
        <v>-0.138496117393515</v>
      </c>
      <c r="AS1171" s="70">
        <v>7</v>
      </c>
      <c r="AT1171" s="70">
        <v>5</v>
      </c>
      <c r="AU1171" s="70">
        <v>7</v>
      </c>
      <c r="AV1171" s="71">
        <v>5</v>
      </c>
      <c r="AW1171" s="11"/>
      <c r="AX1171" s="72">
        <v>0.13331492147044599</v>
      </c>
      <c r="AY1171" s="73">
        <v>0.25817535184160101</v>
      </c>
      <c r="AZ1171" s="73">
        <v>0.79470818363370199</v>
      </c>
      <c r="BA1171" s="73">
        <v>0.358506012948965</v>
      </c>
      <c r="BB1171" s="64">
        <v>1.3740376420355501E-2</v>
      </c>
      <c r="BC1171" s="74">
        <v>-24.8088446217007</v>
      </c>
      <c r="BD1171" s="61">
        <v>43882</v>
      </c>
      <c r="BE1171" s="61">
        <v>43914</v>
      </c>
      <c r="BF1171" s="70"/>
      <c r="BG1171" s="61"/>
      <c r="BH1171" s="11"/>
    </row>
    <row r="1172" spans="1:60" x14ac:dyDescent="0.3">
      <c r="A1172" s="11"/>
      <c r="B1172" s="56" t="s">
        <v>3764</v>
      </c>
      <c r="C1172" s="56" t="s">
        <v>3618</v>
      </c>
      <c r="D1172" s="56" t="s">
        <v>3601</v>
      </c>
      <c r="E1172" s="57" t="s">
        <v>3081</v>
      </c>
      <c r="F1172" s="57" t="s">
        <v>3067</v>
      </c>
      <c r="G1172" s="58" t="s">
        <v>111</v>
      </c>
      <c r="H1172" s="59" t="s">
        <v>186</v>
      </c>
      <c r="I1172" s="60" t="s">
        <v>29</v>
      </c>
      <c r="J1172" s="60" t="s">
        <v>1</v>
      </c>
      <c r="K1172" s="11"/>
      <c r="L1172" s="61">
        <v>44021</v>
      </c>
      <c r="M1172" s="62">
        <v>1000</v>
      </c>
      <c r="N1172" s="63">
        <v>1000</v>
      </c>
      <c r="O1172" s="63"/>
      <c r="P1172" s="64" t="str">
        <f t="shared" si="18"/>
        <v/>
      </c>
      <c r="Q1172" s="61"/>
      <c r="R1172" s="65">
        <v>0</v>
      </c>
      <c r="S1172" s="65"/>
      <c r="T1172" s="11"/>
      <c r="U1172" s="66">
        <v>0</v>
      </c>
      <c r="V1172" s="67">
        <v>3.66221075391877</v>
      </c>
      <c r="W1172" s="66">
        <v>0</v>
      </c>
      <c r="X1172" s="67">
        <v>2.27837854863537</v>
      </c>
      <c r="Y1172" s="66">
        <v>0</v>
      </c>
      <c r="Z1172" s="67">
        <v>17.6839376122225</v>
      </c>
      <c r="AA1172" s="66"/>
      <c r="AB1172" s="67"/>
      <c r="AC1172" s="66"/>
      <c r="AD1172" s="67"/>
      <c r="AE1172" s="66"/>
      <c r="AF1172" s="68"/>
      <c r="AG1172" s="66">
        <v>0</v>
      </c>
      <c r="AH1172" s="67">
        <v>-1.84150573586521</v>
      </c>
      <c r="AI1172" s="66">
        <v>0</v>
      </c>
      <c r="AJ1172" s="67">
        <v>13.6907424809615</v>
      </c>
      <c r="AK1172" s="66">
        <v>0</v>
      </c>
      <c r="AL1172" s="66">
        <v>0</v>
      </c>
      <c r="AM1172" s="67">
        <v>17.383046207862201</v>
      </c>
      <c r="AN1172" s="11"/>
      <c r="AO1172" s="69">
        <v>0</v>
      </c>
      <c r="AP1172" s="69">
        <v>0</v>
      </c>
      <c r="AQ1172" s="69">
        <v>0</v>
      </c>
      <c r="AR1172" s="69">
        <v>0</v>
      </c>
      <c r="AS1172" s="70"/>
      <c r="AT1172" s="70"/>
      <c r="AU1172" s="70"/>
      <c r="AV1172" s="71"/>
      <c r="AW1172" s="11"/>
      <c r="AX1172" s="72"/>
      <c r="AY1172" s="73"/>
      <c r="AZ1172" s="73"/>
      <c r="BA1172" s="73"/>
      <c r="BB1172" s="64"/>
      <c r="BC1172" s="74">
        <v>0</v>
      </c>
      <c r="BD1172" s="61">
        <v>43767</v>
      </c>
      <c r="BE1172" s="61"/>
      <c r="BF1172" s="70"/>
      <c r="BG1172" s="61"/>
      <c r="BH1172" s="11"/>
    </row>
    <row r="1173" spans="1:60" x14ac:dyDescent="0.3">
      <c r="A1173" s="11"/>
      <c r="B1173" s="56" t="s">
        <v>3767</v>
      </c>
      <c r="C1173" s="56" t="s">
        <v>3620</v>
      </c>
      <c r="D1173" s="56" t="s">
        <v>3621</v>
      </c>
      <c r="E1173" s="57" t="s">
        <v>34</v>
      </c>
      <c r="F1173" s="57" t="s">
        <v>3067</v>
      </c>
      <c r="G1173" s="58" t="s">
        <v>111</v>
      </c>
      <c r="H1173" s="59" t="s">
        <v>178</v>
      </c>
      <c r="I1173" s="60" t="s">
        <v>29</v>
      </c>
      <c r="J1173" s="60" t="s">
        <v>3622</v>
      </c>
      <c r="K1173" s="11"/>
      <c r="L1173" s="61">
        <v>44021</v>
      </c>
      <c r="M1173" s="62">
        <v>1742.0815999992201</v>
      </c>
      <c r="N1173" s="63">
        <v>1742.0815999992201</v>
      </c>
      <c r="O1173" s="63">
        <v>1820.24479999952</v>
      </c>
      <c r="P1173" s="64">
        <f t="shared" si="18"/>
        <v>0.95705896261847834</v>
      </c>
      <c r="Q1173" s="61">
        <v>43874</v>
      </c>
      <c r="R1173" s="65">
        <v>8626606.284</v>
      </c>
      <c r="S1173" s="65">
        <v>8950223.2008437496</v>
      </c>
      <c r="T1173" s="11"/>
      <c r="U1173" s="66">
        <v>-4.6006209931874799E-3</v>
      </c>
      <c r="V1173" s="67">
        <v>3.2021486546000202</v>
      </c>
      <c r="W1173" s="66">
        <v>3.1223353049426798E-2</v>
      </c>
      <c r="X1173" s="67">
        <v>5.4007138535816903</v>
      </c>
      <c r="Y1173" s="66">
        <v>-2.8337580764855399E-2</v>
      </c>
      <c r="Z1173" s="67">
        <v>14.8501795357442</v>
      </c>
      <c r="AA1173" s="66">
        <v>3.2981458140056902E-2</v>
      </c>
      <c r="AB1173" s="67">
        <v>23.523333965305898</v>
      </c>
      <c r="AC1173" s="66">
        <v>9.6160760364000494E-2</v>
      </c>
      <c r="AD1173" s="67">
        <v>33.902041296649301</v>
      </c>
      <c r="AE1173" s="66">
        <v>8.4682460696058101E-2</v>
      </c>
      <c r="AF1173" s="68">
        <v>25.415933681331801</v>
      </c>
      <c r="AG1173" s="66">
        <v>1.7334006261080499E-3</v>
      </c>
      <c r="AH1173" s="67">
        <v>-1.6681656732544099</v>
      </c>
      <c r="AI1173" s="66">
        <v>-9.1985519738955208E-3</v>
      </c>
      <c r="AJ1173" s="67">
        <v>12.770887283579199</v>
      </c>
      <c r="AK1173" s="66">
        <v>0.74208159999921897</v>
      </c>
      <c r="AL1173" s="66">
        <v>4.8932877944025698E-2</v>
      </c>
      <c r="AM1173" s="67">
        <v>21.257234389835499</v>
      </c>
      <c r="AN1173" s="11"/>
      <c r="AO1173" s="69">
        <v>1.6442281339550401E-2</v>
      </c>
      <c r="AP1173" s="69">
        <v>-2.2204846059139499E-2</v>
      </c>
      <c r="AQ1173" s="69">
        <v>5.43295608968037E-2</v>
      </c>
      <c r="AR1173" s="69">
        <v>-9.6916295282426304E-2</v>
      </c>
      <c r="AS1173" s="70">
        <v>8</v>
      </c>
      <c r="AT1173" s="70">
        <v>4</v>
      </c>
      <c r="AU1173" s="70">
        <v>7</v>
      </c>
      <c r="AV1173" s="71">
        <v>5</v>
      </c>
      <c r="AW1173" s="11"/>
      <c r="AX1173" s="72">
        <v>8.1707563939271505E-2</v>
      </c>
      <c r="AY1173" s="73">
        <v>4.7605489014074499E-2</v>
      </c>
      <c r="AZ1173" s="73">
        <v>0.68555547254163696</v>
      </c>
      <c r="BA1173" s="73">
        <v>6.3292604558455395E-2</v>
      </c>
      <c r="BB1173" s="64">
        <v>8.4192774100029094E-3</v>
      </c>
      <c r="BC1173" s="74">
        <v>-16.4458538762992</v>
      </c>
      <c r="BD1173" s="61">
        <v>43874</v>
      </c>
      <c r="BE1173" s="61">
        <v>43914</v>
      </c>
      <c r="BF1173" s="70"/>
      <c r="BG1173" s="61"/>
      <c r="BH1173" s="11"/>
    </row>
    <row r="1174" spans="1:60" x14ac:dyDescent="0.3">
      <c r="A1174" s="11"/>
      <c r="B1174" s="56" t="s">
        <v>3770</v>
      </c>
      <c r="C1174" s="56" t="s">
        <v>3624</v>
      </c>
      <c r="D1174" s="56" t="s">
        <v>3621</v>
      </c>
      <c r="E1174" s="57" t="s">
        <v>3071</v>
      </c>
      <c r="F1174" s="57" t="s">
        <v>3067</v>
      </c>
      <c r="G1174" s="58" t="s">
        <v>111</v>
      </c>
      <c r="H1174" s="59" t="s">
        <v>178</v>
      </c>
      <c r="I1174" s="60" t="s">
        <v>29</v>
      </c>
      <c r="J1174" s="60" t="s">
        <v>1</v>
      </c>
      <c r="K1174" s="11"/>
      <c r="L1174" s="61">
        <v>44021</v>
      </c>
      <c r="M1174" s="62">
        <v>2066.5273000001898</v>
      </c>
      <c r="N1174" s="63">
        <v>2066.5273000001898</v>
      </c>
      <c r="O1174" s="63">
        <v>2142.45309999958</v>
      </c>
      <c r="P1174" s="64">
        <f t="shared" si="18"/>
        <v>0.96456127791109869</v>
      </c>
      <c r="Q1174" s="61">
        <v>43874</v>
      </c>
      <c r="R1174" s="65">
        <v>9415437.9879999999</v>
      </c>
      <c r="S1174" s="65">
        <v>8526130.3523828108</v>
      </c>
      <c r="T1174" s="11"/>
      <c r="U1174" s="66">
        <v>-4.5477093517547499E-3</v>
      </c>
      <c r="V1174" s="67">
        <v>3.2074398187433002</v>
      </c>
      <c r="W1174" s="66">
        <v>3.28679582853511E-2</v>
      </c>
      <c r="X1174" s="67">
        <v>5.5651743771741202</v>
      </c>
      <c r="Y1174" s="66">
        <v>-1.88984765845817E-2</v>
      </c>
      <c r="Z1174" s="67">
        <v>15.794089953764299</v>
      </c>
      <c r="AA1174" s="66">
        <v>5.32872193471121E-2</v>
      </c>
      <c r="AB1174" s="67">
        <v>25.5539100860187</v>
      </c>
      <c r="AC1174" s="66">
        <v>0.139554012079316</v>
      </c>
      <c r="AD1174" s="67">
        <v>38.241366468195302</v>
      </c>
      <c r="AE1174" s="66">
        <v>0.14988057035778199</v>
      </c>
      <c r="AF1174" s="68">
        <v>31.935744647489599</v>
      </c>
      <c r="AG1174" s="66">
        <v>2.21245236207324E-3</v>
      </c>
      <c r="AH1174" s="67">
        <v>-1.62026049965789</v>
      </c>
      <c r="AI1174" s="66">
        <v>9.0484671272861295E-4</v>
      </c>
      <c r="AJ1174" s="67">
        <v>13.7812271522416</v>
      </c>
      <c r="AK1174" s="66">
        <v>0.70004796103807199</v>
      </c>
      <c r="AL1174" s="66">
        <v>5.5333040128971299E-2</v>
      </c>
      <c r="AM1174" s="67">
        <v>88.833929957938395</v>
      </c>
      <c r="AN1174" s="11"/>
      <c r="AO1174" s="69">
        <v>1.6496281228683098E-2</v>
      </c>
      <c r="AP1174" s="69">
        <v>-2.2152910581098698E-2</v>
      </c>
      <c r="AQ1174" s="69">
        <v>5.6010946167589303E-2</v>
      </c>
      <c r="AR1174" s="69">
        <v>-9.5427962714893497E-2</v>
      </c>
      <c r="AS1174" s="70">
        <v>8</v>
      </c>
      <c r="AT1174" s="70">
        <v>4</v>
      </c>
      <c r="AU1174" s="70">
        <v>7</v>
      </c>
      <c r="AV1174" s="71">
        <v>5</v>
      </c>
      <c r="AW1174" s="11"/>
      <c r="AX1174" s="72">
        <v>8.1768774580705195E-2</v>
      </c>
      <c r="AY1174" s="73">
        <v>0.27549505750721398</v>
      </c>
      <c r="AZ1174" s="73">
        <v>0.75545604749004303</v>
      </c>
      <c r="BA1174" s="73">
        <v>0.369116684190885</v>
      </c>
      <c r="BB1174" s="64">
        <v>8.4261315720959799E-3</v>
      </c>
      <c r="BC1174" s="74">
        <v>-16.2681414122926</v>
      </c>
      <c r="BD1174" s="61">
        <v>43874</v>
      </c>
      <c r="BE1174" s="61">
        <v>43914</v>
      </c>
      <c r="BF1174" s="70"/>
      <c r="BG1174" s="61"/>
      <c r="BH1174" s="11"/>
    </row>
    <row r="1175" spans="1:60" x14ac:dyDescent="0.3">
      <c r="A1175" s="11"/>
      <c r="B1175" s="56" t="s">
        <v>3773</v>
      </c>
      <c r="C1175" s="56" t="s">
        <v>3626</v>
      </c>
      <c r="D1175" s="56" t="s">
        <v>3621</v>
      </c>
      <c r="E1175" s="57" t="s">
        <v>3074</v>
      </c>
      <c r="F1175" s="57" t="s">
        <v>3067</v>
      </c>
      <c r="G1175" s="58" t="s">
        <v>111</v>
      </c>
      <c r="H1175" s="59" t="s">
        <v>178</v>
      </c>
      <c r="I1175" s="60" t="s">
        <v>29</v>
      </c>
      <c r="J1175" s="60" t="s">
        <v>3627</v>
      </c>
      <c r="K1175" s="11"/>
      <c r="L1175" s="61">
        <v>44021</v>
      </c>
      <c r="M1175" s="62">
        <v>1124.33100000024</v>
      </c>
      <c r="N1175" s="63">
        <v>1124.33100000024</v>
      </c>
      <c r="O1175" s="63">
        <v>1174.77710000053</v>
      </c>
      <c r="P1175" s="64">
        <f t="shared" si="18"/>
        <v>0.95705900293743618</v>
      </c>
      <c r="Q1175" s="61">
        <v>43874</v>
      </c>
      <c r="R1175" s="65">
        <v>14626392.863</v>
      </c>
      <c r="S1175" s="65">
        <v>15373900.1265938</v>
      </c>
      <c r="T1175" s="11"/>
      <c r="U1175" s="66">
        <v>-4.6005962667550202E-3</v>
      </c>
      <c r="V1175" s="67">
        <v>3.2021511272432699</v>
      </c>
      <c r="W1175" s="66">
        <v>3.1223387204590801E-2</v>
      </c>
      <c r="X1175" s="67">
        <v>5.4007172690980996</v>
      </c>
      <c r="Y1175" s="66">
        <v>-2.8337572301097701E-2</v>
      </c>
      <c r="Z1175" s="67">
        <v>14.850180382112701</v>
      </c>
      <c r="AA1175" s="66">
        <v>3.2981454345644999E-2</v>
      </c>
      <c r="AB1175" s="67">
        <v>23.5233335858502</v>
      </c>
      <c r="AC1175" s="66"/>
      <c r="AD1175" s="67"/>
      <c r="AE1175" s="66"/>
      <c r="AF1175" s="68"/>
      <c r="AG1175" s="66">
        <v>1.73345091752708E-3</v>
      </c>
      <c r="AH1175" s="67">
        <v>-1.6681606441125001</v>
      </c>
      <c r="AI1175" s="66">
        <v>-9.1985224844393105E-3</v>
      </c>
      <c r="AJ1175" s="67">
        <v>12.770890232524801</v>
      </c>
      <c r="AK1175" s="66">
        <v>0.12903092995475199</v>
      </c>
      <c r="AL1175" s="66">
        <v>7.1474035457867999E-2</v>
      </c>
      <c r="AM1175" s="67">
        <v>33.273064735112698</v>
      </c>
      <c r="AN1175" s="11"/>
      <c r="AO1175" s="69">
        <v>1.6442286194433098E-2</v>
      </c>
      <c r="AP1175" s="69">
        <v>-2.2204891874935101E-2</v>
      </c>
      <c r="AQ1175" s="69">
        <v>5.43294488452375E-2</v>
      </c>
      <c r="AR1175" s="69">
        <v>-9.6916266813495897E-2</v>
      </c>
      <c r="AS1175" s="70">
        <v>8</v>
      </c>
      <c r="AT1175" s="70">
        <v>4</v>
      </c>
      <c r="AU1175" s="70">
        <v>7</v>
      </c>
      <c r="AV1175" s="71">
        <v>5</v>
      </c>
      <c r="AW1175" s="11"/>
      <c r="AX1175" s="72">
        <v>8.1707542798394595E-2</v>
      </c>
      <c r="AY1175" s="73">
        <v>4.7605507604373501E-2</v>
      </c>
      <c r="AZ1175" s="73">
        <v>0.68555576341805102</v>
      </c>
      <c r="BA1175" s="73">
        <v>6.3292635814036699E-2</v>
      </c>
      <c r="BB1175" s="64">
        <v>8.4192752139006198E-3</v>
      </c>
      <c r="BC1175" s="74">
        <v>-16.445851727970901</v>
      </c>
      <c r="BD1175" s="61">
        <v>43874</v>
      </c>
      <c r="BE1175" s="61">
        <v>43914</v>
      </c>
      <c r="BF1175" s="70"/>
      <c r="BG1175" s="61"/>
      <c r="BH1175" s="11"/>
    </row>
    <row r="1176" spans="1:60" x14ac:dyDescent="0.3">
      <c r="A1176" s="11"/>
      <c r="B1176" s="56" t="s">
        <v>3776</v>
      </c>
      <c r="C1176" s="56" t="s">
        <v>3629</v>
      </c>
      <c r="D1176" s="56" t="s">
        <v>3621</v>
      </c>
      <c r="E1176" s="57" t="s">
        <v>0</v>
      </c>
      <c r="F1176" s="57" t="s">
        <v>3067</v>
      </c>
      <c r="G1176" s="58" t="s">
        <v>111</v>
      </c>
      <c r="H1176" s="59" t="s">
        <v>178</v>
      </c>
      <c r="I1176" s="60" t="s">
        <v>29</v>
      </c>
      <c r="J1176" s="60" t="s">
        <v>3630</v>
      </c>
      <c r="K1176" s="11"/>
      <c r="L1176" s="61">
        <v>44021</v>
      </c>
      <c r="M1176" s="62">
        <v>1975.11830000021</v>
      </c>
      <c r="N1176" s="63">
        <v>1975.11830000021</v>
      </c>
      <c r="O1176" s="63">
        <v>2054.7325999997602</v>
      </c>
      <c r="P1176" s="64">
        <f t="shared" si="18"/>
        <v>0.9612532063785042</v>
      </c>
      <c r="Q1176" s="61">
        <v>43874</v>
      </c>
      <c r="R1176" s="65">
        <v>619906.53799999994</v>
      </c>
      <c r="S1176" s="65">
        <v>11494.141061782801</v>
      </c>
      <c r="T1176" s="11"/>
      <c r="U1176" s="66">
        <v>-4.5707875606240097E-3</v>
      </c>
      <c r="V1176" s="67">
        <v>3.2051319978563702</v>
      </c>
      <c r="W1176" s="66">
        <v>3.2148804053576903E-2</v>
      </c>
      <c r="X1176" s="67">
        <v>5.4932589539967003</v>
      </c>
      <c r="Y1176" s="66">
        <v>-2.3060234102558801E-2</v>
      </c>
      <c r="Z1176" s="67">
        <v>15.377914201963</v>
      </c>
      <c r="AA1176" s="66">
        <v>4.4304185315922999E-2</v>
      </c>
      <c r="AB1176" s="67">
        <v>24.655606682877998</v>
      </c>
      <c r="AC1176" s="66">
        <v>0.120210818422493</v>
      </c>
      <c r="AD1176" s="67">
        <v>36.307047102483899</v>
      </c>
      <c r="AE1176" s="66">
        <v>0.120751054562861</v>
      </c>
      <c r="AF1176" s="68">
        <v>29.022793067997601</v>
      </c>
      <c r="AG1176" s="66">
        <v>2.00302358462068E-3</v>
      </c>
      <c r="AH1176" s="67">
        <v>-1.64120337740314</v>
      </c>
      <c r="AI1176" s="66">
        <v>-3.5472601839501299E-3</v>
      </c>
      <c r="AJ1176" s="67">
        <v>13.336016462562799</v>
      </c>
      <c r="AK1176" s="66">
        <v>0.97511830000090405</v>
      </c>
      <c r="AL1176" s="66">
        <v>6.0928270586373401E-2</v>
      </c>
      <c r="AM1176" s="67">
        <v>67.536674129078193</v>
      </c>
      <c r="AN1176" s="11"/>
      <c r="AO1176" s="69">
        <v>1.6472555393192999E-2</v>
      </c>
      <c r="AP1176" s="69">
        <v>-2.2175481422891601E-2</v>
      </c>
      <c r="AQ1176" s="69">
        <v>5.5267227728108999E-2</v>
      </c>
      <c r="AR1176" s="69">
        <v>-9.6092554477800199E-2</v>
      </c>
      <c r="AS1176" s="70">
        <v>8</v>
      </c>
      <c r="AT1176" s="70">
        <v>4</v>
      </c>
      <c r="AU1176" s="70">
        <v>7</v>
      </c>
      <c r="AV1176" s="71">
        <v>5</v>
      </c>
      <c r="AW1176" s="11"/>
      <c r="AX1176" s="72">
        <v>8.1741320206056095E-2</v>
      </c>
      <c r="AY1176" s="73">
        <v>0.17472696683080399</v>
      </c>
      <c r="AZ1176" s="73">
        <v>0.72454103394557001</v>
      </c>
      <c r="BA1176" s="73">
        <v>0.23330976692500399</v>
      </c>
      <c r="BB1176" s="64">
        <v>8.4230605147513401E-3</v>
      </c>
      <c r="BC1176" s="74">
        <v>-16.346686668606701</v>
      </c>
      <c r="BD1176" s="61">
        <v>43874</v>
      </c>
      <c r="BE1176" s="61">
        <v>43914</v>
      </c>
      <c r="BF1176" s="70"/>
      <c r="BG1176" s="61"/>
      <c r="BH1176" s="11"/>
    </row>
    <row r="1177" spans="1:60" x14ac:dyDescent="0.3">
      <c r="A1177" s="11"/>
      <c r="B1177" s="56" t="s">
        <v>3779</v>
      </c>
      <c r="C1177" s="56" t="s">
        <v>3632</v>
      </c>
      <c r="D1177" s="56" t="s">
        <v>3621</v>
      </c>
      <c r="E1177" s="57" t="s">
        <v>3613</v>
      </c>
      <c r="F1177" s="57" t="s">
        <v>3067</v>
      </c>
      <c r="G1177" s="58" t="s">
        <v>111</v>
      </c>
      <c r="H1177" s="59" t="s">
        <v>178</v>
      </c>
      <c r="I1177" s="60" t="s">
        <v>29</v>
      </c>
      <c r="J1177" s="60" t="s">
        <v>1</v>
      </c>
      <c r="K1177" s="11"/>
      <c r="L1177" s="61">
        <v>44021</v>
      </c>
      <c r="M1177" s="62">
        <v>1688.61199999973</v>
      </c>
      <c r="N1177" s="63">
        <v>1688.61199999973</v>
      </c>
      <c r="O1177" s="63">
        <v>1748.8959999997201</v>
      </c>
      <c r="P1177" s="64">
        <f t="shared" si="18"/>
        <v>0.96553025451484842</v>
      </c>
      <c r="Q1177" s="61">
        <v>43874</v>
      </c>
      <c r="R1177" s="65">
        <v>388521.71600000001</v>
      </c>
      <c r="S1177" s="65">
        <v>381517.82875292999</v>
      </c>
      <c r="T1177" s="11"/>
      <c r="U1177" s="66">
        <v>-4.5409024314722003E-3</v>
      </c>
      <c r="V1177" s="67">
        <v>3.20812051077155</v>
      </c>
      <c r="W1177" s="66">
        <v>3.3079602726502302E-2</v>
      </c>
      <c r="X1177" s="67">
        <v>5.5863388212892504</v>
      </c>
      <c r="Y1177" s="66">
        <v>-1.7678062475169998E-2</v>
      </c>
      <c r="Z1177" s="67">
        <v>15.9161313647055</v>
      </c>
      <c r="AA1177" s="66">
        <v>5.59271604288369E-2</v>
      </c>
      <c r="AB1177" s="67">
        <v>25.817904194176698</v>
      </c>
      <c r="AC1177" s="66">
        <v>0.14526986424796601</v>
      </c>
      <c r="AD1177" s="67">
        <v>38.812951685045803</v>
      </c>
      <c r="AE1177" s="66">
        <v>0.158556917356764</v>
      </c>
      <c r="AF1177" s="68">
        <v>32.803379347373301</v>
      </c>
      <c r="AG1177" s="66">
        <v>2.27400502262753E-3</v>
      </c>
      <c r="AH1177" s="67">
        <v>-1.6141052336024599</v>
      </c>
      <c r="AI1177" s="66">
        <v>2.2115445444796898E-3</v>
      </c>
      <c r="AJ1177" s="67">
        <v>13.911896935416699</v>
      </c>
      <c r="AK1177" s="66">
        <v>0.68861200000042999</v>
      </c>
      <c r="AL1177" s="66">
        <v>5.4610368615612997E-2</v>
      </c>
      <c r="AM1177" s="67">
        <v>87.690333854174199</v>
      </c>
      <c r="AN1177" s="11"/>
      <c r="AO1177" s="69">
        <v>1.6503243083207102E-2</v>
      </c>
      <c r="AP1177" s="69">
        <v>-2.2146253787468598E-2</v>
      </c>
      <c r="AQ1177" s="69">
        <v>5.6227423050586402E-2</v>
      </c>
      <c r="AR1177" s="69">
        <v>-9.5236440924054505E-2</v>
      </c>
      <c r="AS1177" s="70">
        <v>8</v>
      </c>
      <c r="AT1177" s="70">
        <v>4</v>
      </c>
      <c r="AU1177" s="70">
        <v>7</v>
      </c>
      <c r="AV1177" s="71">
        <v>5</v>
      </c>
      <c r="AW1177" s="11"/>
      <c r="AX1177" s="72">
        <v>8.1777026054187393E-2</v>
      </c>
      <c r="AY1177" s="73">
        <v>0.30508324570064399</v>
      </c>
      <c r="AZ1177" s="73">
        <v>0.76453705403218897</v>
      </c>
      <c r="BA1177" s="73">
        <v>0.40916541224714797</v>
      </c>
      <c r="BB1177" s="64">
        <v>8.4270525487136205E-3</v>
      </c>
      <c r="BC1177" s="74">
        <v>-16.245259866816902</v>
      </c>
      <c r="BD1177" s="61">
        <v>43874</v>
      </c>
      <c r="BE1177" s="61">
        <v>43914</v>
      </c>
      <c r="BF1177" s="70"/>
      <c r="BG1177" s="61"/>
      <c r="BH1177" s="11"/>
    </row>
    <row r="1178" spans="1:60" x14ac:dyDescent="0.3">
      <c r="A1178" s="11"/>
      <c r="B1178" s="56" t="s">
        <v>3782</v>
      </c>
      <c r="C1178" s="56" t="s">
        <v>3634</v>
      </c>
      <c r="D1178" s="56" t="s">
        <v>3621</v>
      </c>
      <c r="E1178" s="57" t="s">
        <v>3616</v>
      </c>
      <c r="F1178" s="57" t="s">
        <v>3067</v>
      </c>
      <c r="G1178" s="58" t="s">
        <v>111</v>
      </c>
      <c r="H1178" s="59" t="s">
        <v>178</v>
      </c>
      <c r="I1178" s="60" t="s">
        <v>29</v>
      </c>
      <c r="J1178" s="60" t="s">
        <v>1</v>
      </c>
      <c r="K1178" s="11"/>
      <c r="L1178" s="61">
        <v>44021</v>
      </c>
      <c r="M1178" s="62">
        <v>1778.69339999929</v>
      </c>
      <c r="N1178" s="63">
        <v>1778.69339999929</v>
      </c>
      <c r="O1178" s="63">
        <v>1842.1932999994599</v>
      </c>
      <c r="P1178" s="64">
        <f t="shared" si="18"/>
        <v>0.96553027307167572</v>
      </c>
      <c r="Q1178" s="61">
        <v>43874</v>
      </c>
      <c r="R1178" s="65">
        <v>351158.71</v>
      </c>
      <c r="S1178" s="65">
        <v>344749.95275683602</v>
      </c>
      <c r="T1178" s="11"/>
      <c r="U1178" s="66">
        <v>-4.5408930827761703E-3</v>
      </c>
      <c r="V1178" s="67">
        <v>3.20812144564115</v>
      </c>
      <c r="W1178" s="66">
        <v>3.3079638265917297E-2</v>
      </c>
      <c r="X1178" s="67">
        <v>5.58634237523074</v>
      </c>
      <c r="Y1178" s="66">
        <v>-1.7678050035101499E-2</v>
      </c>
      <c r="Z1178" s="67">
        <v>15.9161326087196</v>
      </c>
      <c r="AA1178" s="66">
        <v>5.5927248497027897E-2</v>
      </c>
      <c r="AB1178" s="67">
        <v>25.817913000995802</v>
      </c>
      <c r="AC1178" s="66">
        <v>0.14526999226844101</v>
      </c>
      <c r="AD1178" s="67">
        <v>38.8129644870642</v>
      </c>
      <c r="AE1178" s="66">
        <v>0.15855707358976401</v>
      </c>
      <c r="AF1178" s="68">
        <v>32.803394970716901</v>
      </c>
      <c r="AG1178" s="66">
        <v>2.2740158692613499E-3</v>
      </c>
      <c r="AH1178" s="67">
        <v>-1.6141041489390799</v>
      </c>
      <c r="AI1178" s="66">
        <v>2.2115561660029899E-3</v>
      </c>
      <c r="AJ1178" s="67">
        <v>13.911898097561799</v>
      </c>
      <c r="AK1178" s="66">
        <v>0.77869339999975595</v>
      </c>
      <c r="AL1178" s="66">
        <v>6.0187777799001203E-2</v>
      </c>
      <c r="AM1178" s="67">
        <v>96.698473854106894</v>
      </c>
      <c r="AN1178" s="11"/>
      <c r="AO1178" s="69">
        <v>1.6503238737641399E-2</v>
      </c>
      <c r="AP1178" s="69">
        <v>-2.2146207729747399E-2</v>
      </c>
      <c r="AQ1178" s="69">
        <v>5.6227356812087202E-2</v>
      </c>
      <c r="AR1178" s="69">
        <v>-9.5236471013777205E-2</v>
      </c>
      <c r="AS1178" s="70">
        <v>8</v>
      </c>
      <c r="AT1178" s="70">
        <v>4</v>
      </c>
      <c r="AU1178" s="70">
        <v>7</v>
      </c>
      <c r="AV1178" s="71">
        <v>5</v>
      </c>
      <c r="AW1178" s="11"/>
      <c r="AX1178" s="72">
        <v>8.1777017079584804E-2</v>
      </c>
      <c r="AY1178" s="73">
        <v>0.30508258711097402</v>
      </c>
      <c r="AZ1178" s="73">
        <v>0.76453720176869</v>
      </c>
      <c r="BA1178" s="73">
        <v>0.40916442497882599</v>
      </c>
      <c r="BB1178" s="64">
        <v>8.4270515903790508E-3</v>
      </c>
      <c r="BC1178" s="74">
        <v>-16.245260472904199</v>
      </c>
      <c r="BD1178" s="61">
        <v>43874</v>
      </c>
      <c r="BE1178" s="61">
        <v>43914</v>
      </c>
      <c r="BF1178" s="70"/>
      <c r="BG1178" s="61"/>
      <c r="BH1178" s="11"/>
    </row>
    <row r="1179" spans="1:60" x14ac:dyDescent="0.3">
      <c r="A1179" s="11"/>
      <c r="B1179" s="56" t="s">
        <v>3785</v>
      </c>
      <c r="C1179" s="56" t="s">
        <v>3636</v>
      </c>
      <c r="D1179" s="56" t="s">
        <v>3621</v>
      </c>
      <c r="E1179" s="57" t="s">
        <v>3081</v>
      </c>
      <c r="F1179" s="57" t="s">
        <v>3067</v>
      </c>
      <c r="G1179" s="58" t="s">
        <v>111</v>
      </c>
      <c r="H1179" s="59" t="s">
        <v>178</v>
      </c>
      <c r="I1179" s="60" t="s">
        <v>29</v>
      </c>
      <c r="J1179" s="60" t="s">
        <v>1</v>
      </c>
      <c r="K1179" s="11"/>
      <c r="L1179" s="61">
        <v>44021</v>
      </c>
      <c r="M1179" s="62">
        <v>1168.52080000006</v>
      </c>
      <c r="N1179" s="63">
        <v>1168.52080000006</v>
      </c>
      <c r="O1179" s="63">
        <v>1205.9188000001</v>
      </c>
      <c r="P1179" s="64">
        <f t="shared" si="18"/>
        <v>0.96898796171016088</v>
      </c>
      <c r="Q1179" s="61">
        <v>43874</v>
      </c>
      <c r="R1179" s="65">
        <v>535207.21600000001</v>
      </c>
      <c r="S1179" s="65">
        <v>467174.44255078101</v>
      </c>
      <c r="T1179" s="11"/>
      <c r="U1179" s="66">
        <v>-4.5166961344875701E-3</v>
      </c>
      <c r="V1179" s="67">
        <v>3.2105411404700099</v>
      </c>
      <c r="W1179" s="66">
        <v>3.38335813248705E-2</v>
      </c>
      <c r="X1179" s="67">
        <v>5.6617366811260599</v>
      </c>
      <c r="Y1179" s="66">
        <v>-1.3320818449756199E-2</v>
      </c>
      <c r="Z1179" s="67">
        <v>16.351855767250498</v>
      </c>
      <c r="AA1179" s="66">
        <v>6.5379493547880002E-2</v>
      </c>
      <c r="AB1179" s="67">
        <v>26.763137506088199</v>
      </c>
      <c r="AC1179" s="66">
        <v>0.16585228071373401</v>
      </c>
      <c r="AD1179" s="67">
        <v>40.871193331608097</v>
      </c>
      <c r="AE1179" s="66"/>
      <c r="AF1179" s="68"/>
      <c r="AG1179" s="66">
        <v>2.4934489483712202E-3</v>
      </c>
      <c r="AH1179" s="67">
        <v>-1.5921608410280901</v>
      </c>
      <c r="AI1179" s="66">
        <v>6.8773192870139601E-3</v>
      </c>
      <c r="AJ1179" s="67">
        <v>14.3784744096629</v>
      </c>
      <c r="AK1179" s="66">
        <v>0.16673720882856299</v>
      </c>
      <c r="AL1179" s="66">
        <v>6.7728221965808202E-2</v>
      </c>
      <c r="AM1179" s="67">
        <v>43.396180688694599</v>
      </c>
      <c r="AN1179" s="11"/>
      <c r="AO1179" s="69">
        <v>1.65279152406583E-2</v>
      </c>
      <c r="AP1179" s="69">
        <v>-2.21224956039805E-2</v>
      </c>
      <c r="AQ1179" s="69">
        <v>5.6998189364094301E-2</v>
      </c>
      <c r="AR1179" s="69">
        <v>-9.4554117814404898E-2</v>
      </c>
      <c r="AS1179" s="70">
        <v>8</v>
      </c>
      <c r="AT1179" s="70">
        <v>4</v>
      </c>
      <c r="AU1179" s="70">
        <v>7</v>
      </c>
      <c r="AV1179" s="71">
        <v>5</v>
      </c>
      <c r="AW1179" s="11"/>
      <c r="AX1179" s="72">
        <v>8.2343368357833194E-2</v>
      </c>
      <c r="AY1179" s="73">
        <v>0.38139457653460301</v>
      </c>
      <c r="AZ1179" s="73">
        <v>0.77367729374509497</v>
      </c>
      <c r="BA1179" s="73">
        <v>0.51278531225580104</v>
      </c>
      <c r="BB1179" s="64">
        <v>8.4856103608672104E-3</v>
      </c>
      <c r="BC1179" s="74">
        <v>-16.163749997096598</v>
      </c>
      <c r="BD1179" s="61">
        <v>43874</v>
      </c>
      <c r="BE1179" s="61">
        <v>43914</v>
      </c>
      <c r="BF1179" s="70"/>
      <c r="BG1179" s="61"/>
      <c r="BH1179" s="11"/>
    </row>
    <row r="1180" spans="1:60" x14ac:dyDescent="0.3">
      <c r="A1180" s="11"/>
      <c r="B1180" s="56" t="s">
        <v>3790</v>
      </c>
      <c r="C1180" s="56" t="s">
        <v>3638</v>
      </c>
      <c r="D1180" s="56" t="s">
        <v>3639</v>
      </c>
      <c r="E1180" s="57" t="s">
        <v>34</v>
      </c>
      <c r="F1180" s="57" t="s">
        <v>3067</v>
      </c>
      <c r="G1180" s="58" t="s">
        <v>111</v>
      </c>
      <c r="H1180" s="59" t="s">
        <v>169</v>
      </c>
      <c r="I1180" s="60" t="s">
        <v>29</v>
      </c>
      <c r="J1180" s="60" t="s">
        <v>3640</v>
      </c>
      <c r="K1180" s="11"/>
      <c r="L1180" s="61">
        <v>44021</v>
      </c>
      <c r="M1180" s="62">
        <v>1637.23520000093</v>
      </c>
      <c r="N1180" s="63">
        <v>1637.23520000093</v>
      </c>
      <c r="O1180" s="63">
        <v>1724.3616000004099</v>
      </c>
      <c r="P1180" s="64">
        <f t="shared" si="18"/>
        <v>0.94947324273548006</v>
      </c>
      <c r="Q1180" s="61">
        <v>43747</v>
      </c>
      <c r="R1180" s="65">
        <v>8760632.7949999999</v>
      </c>
      <c r="S1180" s="65">
        <v>13808928.714312499</v>
      </c>
      <c r="T1180" s="11"/>
      <c r="U1180" s="66">
        <v>-5.7775639679675797E-3</v>
      </c>
      <c r="V1180" s="67">
        <v>3.0844543571220102</v>
      </c>
      <c r="W1180" s="66">
        <v>3.4892418887466199E-2</v>
      </c>
      <c r="X1180" s="67">
        <v>5.7676204373856299</v>
      </c>
      <c r="Y1180" s="66">
        <v>1.6995927446259902E-2</v>
      </c>
      <c r="Z1180" s="67">
        <v>19.383530356863002</v>
      </c>
      <c r="AA1180" s="66">
        <v>1.6517558486157199E-2</v>
      </c>
      <c r="AB1180" s="67">
        <v>21.8769439999014</v>
      </c>
      <c r="AC1180" s="66">
        <v>0.14486519907775799</v>
      </c>
      <c r="AD1180" s="67">
        <v>38.772485168010498</v>
      </c>
      <c r="AE1180" s="66">
        <v>0.14916600922704701</v>
      </c>
      <c r="AF1180" s="68">
        <v>31.864288534416101</v>
      </c>
      <c r="AG1180" s="66">
        <v>9.8696464556269304E-4</v>
      </c>
      <c r="AH1180" s="67">
        <v>-1.74280927130894</v>
      </c>
      <c r="AI1180" s="66">
        <v>2.3501008350649499E-2</v>
      </c>
      <c r="AJ1180" s="67">
        <v>16.040843316033701</v>
      </c>
      <c r="AK1180" s="66">
        <v>0.63723520000174205</v>
      </c>
      <c r="AL1180" s="66">
        <v>4.3329052608896697E-2</v>
      </c>
      <c r="AM1180" s="67">
        <v>13.0891714072204</v>
      </c>
      <c r="AN1180" s="11"/>
      <c r="AO1180" s="69">
        <v>3.1456976250410697E-2</v>
      </c>
      <c r="AP1180" s="69">
        <v>-4.9994130968116203E-2</v>
      </c>
      <c r="AQ1180" s="69">
        <v>4.1712941536388798E-2</v>
      </c>
      <c r="AR1180" s="69">
        <v>-4.1898426773550497E-2</v>
      </c>
      <c r="AS1180" s="70">
        <v>6</v>
      </c>
      <c r="AT1180" s="70">
        <v>6</v>
      </c>
      <c r="AU1180" s="70">
        <v>6</v>
      </c>
      <c r="AV1180" s="71">
        <v>6</v>
      </c>
      <c r="AW1180" s="11"/>
      <c r="AX1180" s="72">
        <v>8.6876679974375301E-2</v>
      </c>
      <c r="AY1180" s="73">
        <v>2.6264209984503899E-2</v>
      </c>
      <c r="AZ1180" s="73">
        <v>0.64466198878471903</v>
      </c>
      <c r="BA1180" s="73">
        <v>3.3799810090499698E-2</v>
      </c>
      <c r="BB1180" s="64">
        <v>8.9102027238732295E-3</v>
      </c>
      <c r="BC1180" s="74">
        <v>-12.5832597989211</v>
      </c>
      <c r="BD1180" s="61">
        <v>43747</v>
      </c>
      <c r="BE1180" s="61">
        <v>43915</v>
      </c>
      <c r="BF1180" s="70"/>
      <c r="BG1180" s="61"/>
      <c r="BH1180" s="11"/>
    </row>
    <row r="1181" spans="1:60" x14ac:dyDescent="0.3">
      <c r="A1181" s="11"/>
      <c r="B1181" s="56" t="s">
        <v>3793</v>
      </c>
      <c r="C1181" s="56" t="s">
        <v>3642</v>
      </c>
      <c r="D1181" s="56" t="s">
        <v>3639</v>
      </c>
      <c r="E1181" s="57" t="s">
        <v>3071</v>
      </c>
      <c r="F1181" s="57" t="s">
        <v>3067</v>
      </c>
      <c r="G1181" s="58" t="s">
        <v>111</v>
      </c>
      <c r="H1181" s="59" t="s">
        <v>169</v>
      </c>
      <c r="I1181" s="60" t="s">
        <v>29</v>
      </c>
      <c r="J1181" s="60" t="s">
        <v>1</v>
      </c>
      <c r="K1181" s="11"/>
      <c r="L1181" s="61">
        <v>44021</v>
      </c>
      <c r="M1181" s="62">
        <v>1753.80550000072</v>
      </c>
      <c r="N1181" s="63">
        <v>1753.80550000072</v>
      </c>
      <c r="O1181" s="63">
        <v>1841.2898999992799</v>
      </c>
      <c r="P1181" s="64">
        <f t="shared" si="18"/>
        <v>0.95248743829062765</v>
      </c>
      <c r="Q1181" s="61">
        <v>43747</v>
      </c>
      <c r="R1181" s="65">
        <v>6980391.2120000003</v>
      </c>
      <c r="S1181" s="65">
        <v>8804554.7442031205</v>
      </c>
      <c r="T1181" s="11"/>
      <c r="U1181" s="66">
        <v>-5.7660061929709601E-3</v>
      </c>
      <c r="V1181" s="67">
        <v>3.0856101346216702</v>
      </c>
      <c r="W1181" s="66">
        <v>3.5251385614174097E-2</v>
      </c>
      <c r="X1181" s="67">
        <v>5.8035171100564202</v>
      </c>
      <c r="Y1181" s="66">
        <v>1.91375629183312E-2</v>
      </c>
      <c r="Z1181" s="67">
        <v>19.597693904070201</v>
      </c>
      <c r="AA1181" s="66">
        <v>2.0832472358961199E-2</v>
      </c>
      <c r="AB1181" s="67">
        <v>22.308435387181799</v>
      </c>
      <c r="AC1181" s="66">
        <v>0.15345872438774699</v>
      </c>
      <c r="AD1181" s="67">
        <v>39.6318376990384</v>
      </c>
      <c r="AE1181" s="66">
        <v>0.16133638687111701</v>
      </c>
      <c r="AF1181" s="68">
        <v>33.0813262988231</v>
      </c>
      <c r="AG1181" s="66">
        <v>1.0911619719990999E-3</v>
      </c>
      <c r="AH1181" s="67">
        <v>-1.7323895386653001</v>
      </c>
      <c r="AI1181" s="66">
        <v>2.5763017785720901E-2</v>
      </c>
      <c r="AJ1181" s="67">
        <v>16.267044259526301</v>
      </c>
      <c r="AK1181" s="66">
        <v>0.65286503246752503</v>
      </c>
      <c r="AL1181" s="66">
        <v>5.2322707524581298E-2</v>
      </c>
      <c r="AM1181" s="67">
        <v>84.115637100883802</v>
      </c>
      <c r="AN1181" s="11"/>
      <c r="AO1181" s="69">
        <v>3.1468912135096602E-2</v>
      </c>
      <c r="AP1181" s="69">
        <v>-4.9983107037405702E-2</v>
      </c>
      <c r="AQ1181" s="69">
        <v>4.2086265359103002E-2</v>
      </c>
      <c r="AR1181" s="69">
        <v>-4.1565310103615E-2</v>
      </c>
      <c r="AS1181" s="70">
        <v>6</v>
      </c>
      <c r="AT1181" s="70">
        <v>6</v>
      </c>
      <c r="AU1181" s="70">
        <v>6</v>
      </c>
      <c r="AV1181" s="71">
        <v>6</v>
      </c>
      <c r="AW1181" s="11"/>
      <c r="AX1181" s="72">
        <v>8.6889942174166193E-2</v>
      </c>
      <c r="AY1181" s="73">
        <v>7.2749843596966499E-2</v>
      </c>
      <c r="AZ1181" s="73">
        <v>0.65880190219468204</v>
      </c>
      <c r="BA1181" s="73">
        <v>9.3740284458249307E-2</v>
      </c>
      <c r="BB1181" s="64">
        <v>8.9116941156771705E-3</v>
      </c>
      <c r="BC1181" s="74">
        <v>-12.413124082188</v>
      </c>
      <c r="BD1181" s="61">
        <v>43747</v>
      </c>
      <c r="BE1181" s="61">
        <v>43915</v>
      </c>
      <c r="BF1181" s="70"/>
      <c r="BG1181" s="61"/>
      <c r="BH1181" s="11"/>
    </row>
    <row r="1182" spans="1:60" x14ac:dyDescent="0.3">
      <c r="A1182" s="11"/>
      <c r="B1182" s="56" t="s">
        <v>3796</v>
      </c>
      <c r="C1182" s="56" t="s">
        <v>3644</v>
      </c>
      <c r="D1182" s="56" t="s">
        <v>3639</v>
      </c>
      <c r="E1182" s="57" t="s">
        <v>3074</v>
      </c>
      <c r="F1182" s="57" t="s">
        <v>3067</v>
      </c>
      <c r="G1182" s="58" t="s">
        <v>111</v>
      </c>
      <c r="H1182" s="59" t="s">
        <v>169</v>
      </c>
      <c r="I1182" s="60" t="s">
        <v>29</v>
      </c>
      <c r="J1182" s="60" t="s">
        <v>3645</v>
      </c>
      <c r="K1182" s="11"/>
      <c r="L1182" s="61">
        <v>44021</v>
      </c>
      <c r="M1182" s="62">
        <v>1136.0828000009101</v>
      </c>
      <c r="N1182" s="63">
        <v>1136.0828000009101</v>
      </c>
      <c r="O1182" s="63">
        <v>1195.4736000001401</v>
      </c>
      <c r="P1182" s="64">
        <f t="shared" si="18"/>
        <v>0.95032027474364711</v>
      </c>
      <c r="Q1182" s="61">
        <v>43747</v>
      </c>
      <c r="R1182" s="65">
        <v>18374738.232999999</v>
      </c>
      <c r="S1182" s="65">
        <v>19810163.422625002</v>
      </c>
      <c r="T1182" s="11"/>
      <c r="U1182" s="66">
        <v>-5.7743149654925201E-3</v>
      </c>
      <c r="V1182" s="67">
        <v>3.0847792573695201</v>
      </c>
      <c r="W1182" s="66">
        <v>3.4993344093891203E-2</v>
      </c>
      <c r="X1182" s="67">
        <v>5.7777129580281299</v>
      </c>
      <c r="Y1182" s="66">
        <v>1.7597966672838101E-2</v>
      </c>
      <c r="Z1182" s="67">
        <v>19.443734279513599</v>
      </c>
      <c r="AA1182" s="66">
        <v>1.7729599994709098E-2</v>
      </c>
      <c r="AB1182" s="67">
        <v>21.9981481507712</v>
      </c>
      <c r="AC1182" s="66"/>
      <c r="AD1182" s="67"/>
      <c r="AE1182" s="66"/>
      <c r="AF1182" s="68"/>
      <c r="AG1182" s="66">
        <v>1.0162746693822601E-3</v>
      </c>
      <c r="AH1182" s="67">
        <v>-1.73987826892699</v>
      </c>
      <c r="AI1182" s="66">
        <v>2.4136857982739499E-2</v>
      </c>
      <c r="AJ1182" s="67">
        <v>16.1044282792427</v>
      </c>
      <c r="AK1182" s="66">
        <v>0.135387829112005</v>
      </c>
      <c r="AL1182" s="66">
        <v>7.4901649426465197E-2</v>
      </c>
      <c r="AM1182" s="67">
        <v>33.9087546508526</v>
      </c>
      <c r="AN1182" s="11"/>
      <c r="AO1182" s="69">
        <v>3.1460429141589002E-2</v>
      </c>
      <c r="AP1182" s="69">
        <v>-4.9991083494242E-2</v>
      </c>
      <c r="AQ1182" s="69">
        <v>4.1817886030912597E-2</v>
      </c>
      <c r="AR1182" s="69">
        <v>-4.1804811639885898E-2</v>
      </c>
      <c r="AS1182" s="70">
        <v>6</v>
      </c>
      <c r="AT1182" s="70">
        <v>6</v>
      </c>
      <c r="AU1182" s="70">
        <v>6</v>
      </c>
      <c r="AV1182" s="71">
        <v>6</v>
      </c>
      <c r="AW1182" s="11"/>
      <c r="AX1182" s="72">
        <v>8.6880400643713093E-2</v>
      </c>
      <c r="AY1182" s="73">
        <v>3.9325421783303199E-2</v>
      </c>
      <c r="AZ1182" s="73">
        <v>0.64863463771052898</v>
      </c>
      <c r="BA1182" s="73">
        <v>5.06263354471344E-2</v>
      </c>
      <c r="BB1182" s="64">
        <v>8.9106211038961197E-3</v>
      </c>
      <c r="BC1182" s="74">
        <v>-12.535425290829201</v>
      </c>
      <c r="BD1182" s="61">
        <v>43747</v>
      </c>
      <c r="BE1182" s="61">
        <v>43915</v>
      </c>
      <c r="BF1182" s="70"/>
      <c r="BG1182" s="61"/>
      <c r="BH1182" s="11"/>
    </row>
    <row r="1183" spans="1:60" x14ac:dyDescent="0.3">
      <c r="A1183" s="11"/>
      <c r="B1183" s="56" t="s">
        <v>3799</v>
      </c>
      <c r="C1183" s="56" t="s">
        <v>3647</v>
      </c>
      <c r="D1183" s="56" t="s">
        <v>3639</v>
      </c>
      <c r="E1183" s="57" t="s">
        <v>0</v>
      </c>
      <c r="F1183" s="57" t="s">
        <v>3067</v>
      </c>
      <c r="G1183" s="58" t="s">
        <v>111</v>
      </c>
      <c r="H1183" s="59" t="s">
        <v>169</v>
      </c>
      <c r="I1183" s="60" t="s">
        <v>29</v>
      </c>
      <c r="J1183" s="60" t="s">
        <v>3648</v>
      </c>
      <c r="K1183" s="11"/>
      <c r="L1183" s="61">
        <v>44021</v>
      </c>
      <c r="M1183" s="62">
        <v>1752.0047999993001</v>
      </c>
      <c r="N1183" s="63">
        <v>1752.0047999993001</v>
      </c>
      <c r="O1183" s="63">
        <v>1838.34109999985</v>
      </c>
      <c r="P1183" s="64">
        <f t="shared" si="18"/>
        <v>0.95303575598643964</v>
      </c>
      <c r="Q1183" s="61">
        <v>43747</v>
      </c>
      <c r="R1183" s="65">
        <v>1372189.7990000001</v>
      </c>
      <c r="S1183" s="65">
        <v>1998896.79685352</v>
      </c>
      <c r="T1183" s="11"/>
      <c r="U1183" s="66">
        <v>-5.7639429032860798E-3</v>
      </c>
      <c r="V1183" s="67">
        <v>3.0858164635901599</v>
      </c>
      <c r="W1183" s="66">
        <v>3.5316548051923698E-2</v>
      </c>
      <c r="X1183" s="67">
        <v>5.8100333538313897</v>
      </c>
      <c r="Y1183" s="66">
        <v>1.9526853548086399E-2</v>
      </c>
      <c r="Z1183" s="67">
        <v>19.6366229670239</v>
      </c>
      <c r="AA1183" s="66">
        <v>2.1617828861053599E-2</v>
      </c>
      <c r="AB1183" s="67">
        <v>22.3869710373983</v>
      </c>
      <c r="AC1183" s="66">
        <v>0.15528124295276899</v>
      </c>
      <c r="AD1183" s="67">
        <v>39.814089555526202</v>
      </c>
      <c r="AE1183" s="66">
        <v>0.16406996280420599</v>
      </c>
      <c r="AF1183" s="68">
        <v>33.354683892161098</v>
      </c>
      <c r="AG1183" s="66">
        <v>1.1100748924945899E-3</v>
      </c>
      <c r="AH1183" s="67">
        <v>-1.7304982466157499</v>
      </c>
      <c r="AI1183" s="66">
        <v>2.61742238744773E-2</v>
      </c>
      <c r="AJ1183" s="67">
        <v>16.308164868416501</v>
      </c>
      <c r="AK1183" s="66">
        <v>0.75200479999883096</v>
      </c>
      <c r="AL1183" s="66">
        <v>4.9934912311073297E-2</v>
      </c>
      <c r="AM1183" s="67">
        <v>45.225324128870902</v>
      </c>
      <c r="AN1183" s="11"/>
      <c r="AO1183" s="69">
        <v>3.1471047959712499E-2</v>
      </c>
      <c r="AP1183" s="69">
        <v>-4.9981095231487402E-2</v>
      </c>
      <c r="AQ1183" s="69">
        <v>4.2154037440923303E-2</v>
      </c>
      <c r="AR1183" s="69">
        <v>-4.1504771535110202E-2</v>
      </c>
      <c r="AS1183" s="70">
        <v>6</v>
      </c>
      <c r="AT1183" s="70">
        <v>6</v>
      </c>
      <c r="AU1183" s="70">
        <v>6</v>
      </c>
      <c r="AV1183" s="71">
        <v>6</v>
      </c>
      <c r="AW1183" s="11"/>
      <c r="AX1183" s="72">
        <v>8.68923711701063E-2</v>
      </c>
      <c r="AY1183" s="73">
        <v>8.1208978557469905E-2</v>
      </c>
      <c r="AZ1183" s="73">
        <v>0.66137536897440397</v>
      </c>
      <c r="BA1183" s="73">
        <v>0.10466393823105601</v>
      </c>
      <c r="BB1183" s="64">
        <v>8.9119671530170294E-3</v>
      </c>
      <c r="BC1183" s="74">
        <v>-12.3821961006179</v>
      </c>
      <c r="BD1183" s="61">
        <v>43747</v>
      </c>
      <c r="BE1183" s="61">
        <v>43915</v>
      </c>
      <c r="BF1183" s="70"/>
      <c r="BG1183" s="61"/>
      <c r="BH1183" s="11"/>
    </row>
    <row r="1184" spans="1:60" x14ac:dyDescent="0.3">
      <c r="A1184" s="11"/>
      <c r="B1184" s="56" t="s">
        <v>3802</v>
      </c>
      <c r="C1184" s="56" t="s">
        <v>3650</v>
      </c>
      <c r="D1184" s="56" t="s">
        <v>3639</v>
      </c>
      <c r="E1184" s="57" t="s">
        <v>48</v>
      </c>
      <c r="F1184" s="57" t="s">
        <v>3067</v>
      </c>
      <c r="G1184" s="58" t="s">
        <v>111</v>
      </c>
      <c r="H1184" s="59" t="s">
        <v>169</v>
      </c>
      <c r="I1184" s="60" t="s">
        <v>29</v>
      </c>
      <c r="J1184" s="60" t="s">
        <v>1</v>
      </c>
      <c r="K1184" s="11"/>
      <c r="L1184" s="61">
        <v>44021</v>
      </c>
      <c r="M1184" s="62">
        <v>1001.4044000003501</v>
      </c>
      <c r="N1184" s="63">
        <v>1001.4044000003501</v>
      </c>
      <c r="O1184" s="63"/>
      <c r="P1184" s="64" t="str">
        <f t="shared" si="18"/>
        <v/>
      </c>
      <c r="Q1184" s="61"/>
      <c r="R1184" s="65">
        <v>1271783.558</v>
      </c>
      <c r="S1184" s="65"/>
      <c r="T1184" s="11"/>
      <c r="U1184" s="66">
        <v>-5.7374870566491197E-3</v>
      </c>
      <c r="V1184" s="67">
        <v>3.0884620482538598</v>
      </c>
      <c r="W1184" s="66"/>
      <c r="X1184" s="67"/>
      <c r="Y1184" s="66"/>
      <c r="Z1184" s="67"/>
      <c r="AA1184" s="66"/>
      <c r="AB1184" s="67"/>
      <c r="AC1184" s="66"/>
      <c r="AD1184" s="67"/>
      <c r="AE1184" s="66"/>
      <c r="AF1184" s="68"/>
      <c r="AG1184" s="66"/>
      <c r="AH1184" s="67"/>
      <c r="AI1184" s="66"/>
      <c r="AJ1184" s="67"/>
      <c r="AK1184" s="66">
        <v>2.2025541147741002E-3</v>
      </c>
      <c r="AL1184" s="66">
        <v>9.6809538650704796E-2</v>
      </c>
      <c r="AM1184" s="67">
        <v>0.33371301969964401</v>
      </c>
      <c r="AN1184" s="11"/>
      <c r="AO1184" s="69">
        <v>5.2292183208919596E-3</v>
      </c>
      <c r="AP1184" s="69">
        <v>-5.7374870566491197E-3</v>
      </c>
      <c r="AQ1184" s="69"/>
      <c r="AR1184" s="69"/>
      <c r="AS1184" s="70"/>
      <c r="AT1184" s="70"/>
      <c r="AU1184" s="70"/>
      <c r="AV1184" s="71"/>
      <c r="AW1184" s="11"/>
      <c r="AX1184" s="72"/>
      <c r="AY1184" s="73"/>
      <c r="AZ1184" s="73"/>
      <c r="BA1184" s="73"/>
      <c r="BB1184" s="64"/>
      <c r="BC1184" s="74">
        <v>-0.57374870564035496</v>
      </c>
      <c r="BD1184" s="61">
        <v>44020</v>
      </c>
      <c r="BE1184" s="61">
        <v>44021</v>
      </c>
      <c r="BF1184" s="70"/>
      <c r="BG1184" s="61"/>
      <c r="BH1184" s="11"/>
    </row>
    <row r="1185" spans="1:60" x14ac:dyDescent="0.3">
      <c r="A1185" s="11"/>
      <c r="B1185" s="56" t="s">
        <v>3805</v>
      </c>
      <c r="C1185" s="56" t="s">
        <v>3652</v>
      </c>
      <c r="D1185" s="56" t="s">
        <v>3639</v>
      </c>
      <c r="E1185" s="57" t="s">
        <v>3613</v>
      </c>
      <c r="F1185" s="57" t="s">
        <v>3067</v>
      </c>
      <c r="G1185" s="58" t="s">
        <v>111</v>
      </c>
      <c r="H1185" s="59" t="s">
        <v>169</v>
      </c>
      <c r="I1185" s="60" t="s">
        <v>29</v>
      </c>
      <c r="J1185" s="60" t="s">
        <v>1</v>
      </c>
      <c r="K1185" s="11"/>
      <c r="L1185" s="61">
        <v>44021</v>
      </c>
      <c r="M1185" s="62">
        <v>1643.1019999999601</v>
      </c>
      <c r="N1185" s="63">
        <v>1643.1019999999601</v>
      </c>
      <c r="O1185" s="63">
        <v>1716.0398999992799</v>
      </c>
      <c r="P1185" s="64">
        <f t="shared" si="18"/>
        <v>0.95749638455414099</v>
      </c>
      <c r="Q1185" s="61">
        <v>43747</v>
      </c>
      <c r="R1185" s="65">
        <v>187492.25</v>
      </c>
      <c r="S1185" s="65">
        <v>181956.059254883</v>
      </c>
      <c r="T1185" s="11"/>
      <c r="U1185" s="66">
        <v>-5.7470666215522197E-3</v>
      </c>
      <c r="V1185" s="67">
        <v>3.0875040917635501</v>
      </c>
      <c r="W1185" s="66">
        <v>3.5845532551320503E-2</v>
      </c>
      <c r="X1185" s="67">
        <v>5.86293180377106</v>
      </c>
      <c r="Y1185" s="66">
        <v>2.2691321188176499E-2</v>
      </c>
      <c r="Z1185" s="67">
        <v>19.953069731040198</v>
      </c>
      <c r="AA1185" s="66">
        <v>2.8013023609673799E-2</v>
      </c>
      <c r="AB1185" s="67">
        <v>23.026490512274901</v>
      </c>
      <c r="AC1185" s="66">
        <v>0.169731700281845</v>
      </c>
      <c r="AD1185" s="67">
        <v>41.259135288419202</v>
      </c>
      <c r="AE1185" s="66">
        <v>0.18603932858619401</v>
      </c>
      <c r="AF1185" s="68">
        <v>35.5516204703599</v>
      </c>
      <c r="AG1185" s="66">
        <v>1.26347584773612E-3</v>
      </c>
      <c r="AH1185" s="67">
        <v>-1.7151581510916001</v>
      </c>
      <c r="AI1185" s="66">
        <v>2.9517111259338001E-2</v>
      </c>
      <c r="AJ1185" s="67">
        <v>16.6424536069098</v>
      </c>
      <c r="AK1185" s="66">
        <v>0.64310199999949003</v>
      </c>
      <c r="AL1185" s="66">
        <v>5.1690185940970003E-2</v>
      </c>
      <c r="AM1185" s="67">
        <v>83.139333854080206</v>
      </c>
      <c r="AN1185" s="11"/>
      <c r="AO1185" s="69">
        <v>3.1488715281739098E-2</v>
      </c>
      <c r="AP1185" s="69">
        <v>-4.9964907892935999E-2</v>
      </c>
      <c r="AQ1185" s="69">
        <v>4.2704385787146699E-2</v>
      </c>
      <c r="AR1185" s="69">
        <v>-4.1013677763694398E-2</v>
      </c>
      <c r="AS1185" s="70">
        <v>6</v>
      </c>
      <c r="AT1185" s="70">
        <v>6</v>
      </c>
      <c r="AU1185" s="70">
        <v>6</v>
      </c>
      <c r="AV1185" s="71">
        <v>6</v>
      </c>
      <c r="AW1185" s="11"/>
      <c r="AX1185" s="72">
        <v>8.6912473006523203E-2</v>
      </c>
      <c r="AY1185" s="73">
        <v>0.15006200887000901</v>
      </c>
      <c r="AZ1185" s="73">
        <v>0.68232591964988398</v>
      </c>
      <c r="BA1185" s="73">
        <v>0.19376020753566101</v>
      </c>
      <c r="BB1185" s="64">
        <v>8.9142230959987495E-3</v>
      </c>
      <c r="BC1185" s="74">
        <v>-12.130848472676</v>
      </c>
      <c r="BD1185" s="61">
        <v>43747</v>
      </c>
      <c r="BE1185" s="61">
        <v>43915</v>
      </c>
      <c r="BF1185" s="70"/>
      <c r="BG1185" s="61"/>
      <c r="BH1185" s="11"/>
    </row>
    <row r="1186" spans="1:60" x14ac:dyDescent="0.3">
      <c r="A1186" s="11"/>
      <c r="B1186" s="56" t="s">
        <v>3808</v>
      </c>
      <c r="C1186" s="56" t="s">
        <v>3654</v>
      </c>
      <c r="D1186" s="56" t="s">
        <v>3639</v>
      </c>
      <c r="E1186" s="57" t="s">
        <v>3616</v>
      </c>
      <c r="F1186" s="57" t="s">
        <v>3067</v>
      </c>
      <c r="G1186" s="58" t="s">
        <v>111</v>
      </c>
      <c r="H1186" s="59" t="s">
        <v>169</v>
      </c>
      <c r="I1186" s="60" t="s">
        <v>29</v>
      </c>
      <c r="J1186" s="60" t="s">
        <v>1</v>
      </c>
      <c r="K1186" s="11"/>
      <c r="L1186" s="61">
        <v>44021</v>
      </c>
      <c r="M1186" s="62">
        <v>1607.6018000003</v>
      </c>
      <c r="N1186" s="63">
        <v>1607.6018000003</v>
      </c>
      <c r="O1186" s="63">
        <v>1678.96399999969</v>
      </c>
      <c r="P1186" s="64">
        <f t="shared" si="18"/>
        <v>0.95749628937880549</v>
      </c>
      <c r="Q1186" s="61">
        <v>43747</v>
      </c>
      <c r="R1186" s="65">
        <v>215721.48699999999</v>
      </c>
      <c r="S1186" s="65">
        <v>195983.220872559</v>
      </c>
      <c r="T1186" s="11"/>
      <c r="U1186" s="66">
        <v>-5.7470059409752104E-3</v>
      </c>
      <c r="V1186" s="67">
        <v>3.08751015982125</v>
      </c>
      <c r="W1186" s="66">
        <v>3.5845524393153E-2</v>
      </c>
      <c r="X1186" s="67">
        <v>5.8629309879543099</v>
      </c>
      <c r="Y1186" s="66">
        <v>2.26913036858605E-2</v>
      </c>
      <c r="Z1186" s="67">
        <v>19.9530679808231</v>
      </c>
      <c r="AA1186" s="66">
        <v>2.80130032369925E-2</v>
      </c>
      <c r="AB1186" s="67">
        <v>23.026488475006801</v>
      </c>
      <c r="AC1186" s="66">
        <v>0.16973203154339001</v>
      </c>
      <c r="AD1186" s="67">
        <v>41.259168414573701</v>
      </c>
      <c r="AE1186" s="66">
        <v>0.186039396441774</v>
      </c>
      <c r="AF1186" s="68">
        <v>35.551627255918</v>
      </c>
      <c r="AG1186" s="66">
        <v>1.2635363655135699E-3</v>
      </c>
      <c r="AH1186" s="67">
        <v>-1.71515209931385</v>
      </c>
      <c r="AI1186" s="66">
        <v>2.95171246034442E-2</v>
      </c>
      <c r="AJ1186" s="67">
        <v>16.642454941320501</v>
      </c>
      <c r="AK1186" s="66">
        <v>0.60760180000041097</v>
      </c>
      <c r="AL1186" s="66">
        <v>4.9361392206265002E-2</v>
      </c>
      <c r="AM1186" s="67">
        <v>79.589313854230596</v>
      </c>
      <c r="AN1186" s="11"/>
      <c r="AO1186" s="69">
        <v>3.1488691041886299E-2</v>
      </c>
      <c r="AP1186" s="69">
        <v>-4.99648337818508E-2</v>
      </c>
      <c r="AQ1186" s="69">
        <v>4.2704291512563899E-2</v>
      </c>
      <c r="AR1186" s="69">
        <v>-4.1013746711541899E-2</v>
      </c>
      <c r="AS1186" s="70">
        <v>6</v>
      </c>
      <c r="AT1186" s="70">
        <v>6</v>
      </c>
      <c r="AU1186" s="70">
        <v>6</v>
      </c>
      <c r="AV1186" s="71">
        <v>6</v>
      </c>
      <c r="AW1186" s="11"/>
      <c r="AX1186" s="72">
        <v>8.6912447688518996E-2</v>
      </c>
      <c r="AY1186" s="73">
        <v>0.150062026942578</v>
      </c>
      <c r="AZ1186" s="73">
        <v>0.68232575313868404</v>
      </c>
      <c r="BA1186" s="73">
        <v>0.193760203843794</v>
      </c>
      <c r="BB1186" s="64">
        <v>8.9142206650194601E-3</v>
      </c>
      <c r="BC1186" s="74">
        <v>-12.130861650337501</v>
      </c>
      <c r="BD1186" s="61">
        <v>43747</v>
      </c>
      <c r="BE1186" s="61">
        <v>43915</v>
      </c>
      <c r="BF1186" s="70"/>
      <c r="BG1186" s="61"/>
      <c r="BH1186" s="11"/>
    </row>
    <row r="1187" spans="1:60" x14ac:dyDescent="0.3">
      <c r="A1187" s="11"/>
      <c r="B1187" s="56" t="s">
        <v>3811</v>
      </c>
      <c r="C1187" s="56" t="s">
        <v>3656</v>
      </c>
      <c r="D1187" s="56" t="s">
        <v>3639</v>
      </c>
      <c r="E1187" s="57" t="s">
        <v>3081</v>
      </c>
      <c r="F1187" s="57" t="s">
        <v>3067</v>
      </c>
      <c r="G1187" s="58" t="s">
        <v>111</v>
      </c>
      <c r="H1187" s="59" t="s">
        <v>169</v>
      </c>
      <c r="I1187" s="60" t="s">
        <v>29</v>
      </c>
      <c r="J1187" s="60" t="s">
        <v>1</v>
      </c>
      <c r="K1187" s="11"/>
      <c r="L1187" s="61">
        <v>44021</v>
      </c>
      <c r="M1187" s="62">
        <v>1032.25549999997</v>
      </c>
      <c r="N1187" s="63">
        <v>1032.25549999997</v>
      </c>
      <c r="O1187" s="63">
        <v>1032.25549999997</v>
      </c>
      <c r="P1187" s="64">
        <f t="shared" si="18"/>
        <v>1</v>
      </c>
      <c r="Q1187" s="61">
        <v>44021</v>
      </c>
      <c r="R1187" s="65">
        <v>0</v>
      </c>
      <c r="S1187" s="65">
        <v>0</v>
      </c>
      <c r="T1187" s="11"/>
      <c r="U1187" s="66">
        <v>0</v>
      </c>
      <c r="V1187" s="67">
        <v>3.66221075391877</v>
      </c>
      <c r="W1187" s="66">
        <v>0</v>
      </c>
      <c r="X1187" s="67">
        <v>2.27837854863537</v>
      </c>
      <c r="Y1187" s="66">
        <v>0</v>
      </c>
      <c r="Z1187" s="67">
        <v>17.6839376122225</v>
      </c>
      <c r="AA1187" s="66">
        <v>0</v>
      </c>
      <c r="AB1187" s="67">
        <v>20.225188151293001</v>
      </c>
      <c r="AC1187" s="66">
        <v>1.8907606572611299E-2</v>
      </c>
      <c r="AD1187" s="67">
        <v>26.176725917495801</v>
      </c>
      <c r="AE1187" s="66"/>
      <c r="AF1187" s="68"/>
      <c r="AG1187" s="66">
        <v>0</v>
      </c>
      <c r="AH1187" s="67">
        <v>-1.84150573586521</v>
      </c>
      <c r="AI1187" s="66">
        <v>0</v>
      </c>
      <c r="AJ1187" s="67">
        <v>13.6907424809615</v>
      </c>
      <c r="AK1187" s="66">
        <v>3.2255500000246698E-2</v>
      </c>
      <c r="AL1187" s="66">
        <v>1.33554726089642E-2</v>
      </c>
      <c r="AM1187" s="67">
        <v>30.919671442738</v>
      </c>
      <c r="AN1187" s="11"/>
      <c r="AO1187" s="69">
        <v>0</v>
      </c>
      <c r="AP1187" s="69">
        <v>0</v>
      </c>
      <c r="AQ1187" s="69">
        <v>0</v>
      </c>
      <c r="AR1187" s="69">
        <v>0</v>
      </c>
      <c r="AS1187" s="70">
        <v>0</v>
      </c>
      <c r="AT1187" s="70">
        <v>0</v>
      </c>
      <c r="AU1187" s="70">
        <v>7</v>
      </c>
      <c r="AV1187" s="71">
        <v>5</v>
      </c>
      <c r="AW1187" s="11"/>
      <c r="AX1187" s="72">
        <v>0</v>
      </c>
      <c r="AY1187" s="73">
        <v>-114.0100254477</v>
      </c>
      <c r="AZ1187" s="73">
        <v>0.55648081890103596</v>
      </c>
      <c r="BA1187" s="73">
        <v>-15.9607987781928</v>
      </c>
      <c r="BB1187" s="64">
        <v>0</v>
      </c>
      <c r="BC1187" s="74">
        <v>0</v>
      </c>
      <c r="BD1187" s="61">
        <v>43656</v>
      </c>
      <c r="BE1187" s="61"/>
      <c r="BF1187" s="70"/>
      <c r="BG1187" s="61"/>
      <c r="BH1187" s="11"/>
    </row>
    <row r="1188" spans="1:60" x14ac:dyDescent="0.3">
      <c r="A1188" s="11"/>
      <c r="B1188" s="56" t="s">
        <v>3814</v>
      </c>
      <c r="C1188" s="56" t="s">
        <v>3658</v>
      </c>
      <c r="D1188" s="56" t="s">
        <v>3659</v>
      </c>
      <c r="E1188" s="57" t="s">
        <v>34</v>
      </c>
      <c r="F1188" s="57" t="s">
        <v>3067</v>
      </c>
      <c r="G1188" s="58" t="s">
        <v>200</v>
      </c>
      <c r="H1188" s="59" t="s">
        <v>201</v>
      </c>
      <c r="I1188" s="60" t="s">
        <v>29</v>
      </c>
      <c r="J1188" s="60" t="s">
        <v>3660</v>
      </c>
      <c r="K1188" s="11"/>
      <c r="L1188" s="61">
        <v>44021</v>
      </c>
      <c r="M1188" s="62">
        <v>1387.9418000001499</v>
      </c>
      <c r="N1188" s="63">
        <v>1387.9418000001499</v>
      </c>
      <c r="O1188" s="63">
        <v>1402.34930000082</v>
      </c>
      <c r="P1188" s="64">
        <f t="shared" si="18"/>
        <v>0.98972616879356545</v>
      </c>
      <c r="Q1188" s="61">
        <v>43747</v>
      </c>
      <c r="R1188" s="65">
        <v>16924952.526999999</v>
      </c>
      <c r="S1188" s="65">
        <v>17257846.744093701</v>
      </c>
      <c r="T1188" s="11"/>
      <c r="U1188" s="66">
        <v>-1.7424209072487401E-3</v>
      </c>
      <c r="V1188" s="67">
        <v>3.4879686631939002</v>
      </c>
      <c r="W1188" s="66">
        <v>8.2047188861906796E-3</v>
      </c>
      <c r="X1188" s="67">
        <v>3.0988504372544399</v>
      </c>
      <c r="Y1188" s="66">
        <v>4.1338335013279002E-3</v>
      </c>
      <c r="Z1188" s="67">
        <v>18.097320962348</v>
      </c>
      <c r="AA1188" s="66">
        <v>1.6871469602847401E-2</v>
      </c>
      <c r="AB1188" s="67">
        <v>21.912335111585001</v>
      </c>
      <c r="AC1188" s="66">
        <v>6.4032936727016904E-2</v>
      </c>
      <c r="AD1188" s="67">
        <v>30.689258932950899</v>
      </c>
      <c r="AE1188" s="66">
        <v>8.3990868790424403E-2</v>
      </c>
      <c r="AF1188" s="68">
        <v>25.346774490753901</v>
      </c>
      <c r="AG1188" s="66">
        <v>2.32298815171816E-3</v>
      </c>
      <c r="AH1188" s="67">
        <v>-1.6092069206934001</v>
      </c>
      <c r="AI1188" s="66">
        <v>7.1040090369933803E-3</v>
      </c>
      <c r="AJ1188" s="67">
        <v>14.4011433846608</v>
      </c>
      <c r="AK1188" s="66">
        <v>0.38794179999967998</v>
      </c>
      <c r="AL1188" s="66">
        <v>3.46533508454741E-2</v>
      </c>
      <c r="AM1188" s="67">
        <v>51.0756221766351</v>
      </c>
      <c r="AN1188" s="11"/>
      <c r="AO1188" s="69">
        <v>1.9498107310937499E-2</v>
      </c>
      <c r="AP1188" s="69">
        <v>-2.3170079141891599E-2</v>
      </c>
      <c r="AQ1188" s="69">
        <v>2.2746894719602999E-2</v>
      </c>
      <c r="AR1188" s="69">
        <v>-1.9840912442305101E-2</v>
      </c>
      <c r="AS1188" s="70">
        <v>7</v>
      </c>
      <c r="AT1188" s="70">
        <v>5</v>
      </c>
      <c r="AU1188" s="70">
        <v>7</v>
      </c>
      <c r="AV1188" s="71">
        <v>5</v>
      </c>
      <c r="AW1188" s="11"/>
      <c r="AX1188" s="72">
        <v>4.1301940436824197E-2</v>
      </c>
      <c r="AY1188" s="73">
        <v>-0.17672221503767099</v>
      </c>
      <c r="AZ1188" s="73">
        <v>0.64420157515633003</v>
      </c>
      <c r="BA1188" s="73">
        <v>-0.230311206526949</v>
      </c>
      <c r="BB1188" s="64">
        <v>4.2571647337081202E-3</v>
      </c>
      <c r="BC1188" s="74">
        <v>-5.6367197531362798</v>
      </c>
      <c r="BD1188" s="61">
        <v>43747</v>
      </c>
      <c r="BE1188" s="61">
        <v>43783</v>
      </c>
      <c r="BF1188" s="70"/>
      <c r="BG1188" s="61"/>
      <c r="BH1188" s="11"/>
    </row>
    <row r="1189" spans="1:60" x14ac:dyDescent="0.3">
      <c r="A1189" s="11"/>
      <c r="B1189" s="56" t="s">
        <v>3817</v>
      </c>
      <c r="C1189" s="56" t="s">
        <v>3662</v>
      </c>
      <c r="D1189" s="56" t="s">
        <v>3659</v>
      </c>
      <c r="E1189" s="57" t="s">
        <v>3071</v>
      </c>
      <c r="F1189" s="57" t="s">
        <v>3067</v>
      </c>
      <c r="G1189" s="58" t="s">
        <v>200</v>
      </c>
      <c r="H1189" s="59" t="s">
        <v>201</v>
      </c>
      <c r="I1189" s="60" t="s">
        <v>29</v>
      </c>
      <c r="J1189" s="60" t="s">
        <v>1</v>
      </c>
      <c r="K1189" s="11"/>
      <c r="L1189" s="61">
        <v>44021</v>
      </c>
      <c r="M1189" s="62">
        <v>1488.75439999998</v>
      </c>
      <c r="N1189" s="63">
        <v>1488.75439999998</v>
      </c>
      <c r="O1189" s="63">
        <v>1500.0888999998599</v>
      </c>
      <c r="P1189" s="64">
        <f t="shared" si="18"/>
        <v>0.99244411447889458</v>
      </c>
      <c r="Q1189" s="61">
        <v>43747</v>
      </c>
      <c r="R1189" s="65">
        <v>794816.17700000003</v>
      </c>
      <c r="S1189" s="65">
        <v>872982.42562500003</v>
      </c>
      <c r="T1189" s="11"/>
      <c r="U1189" s="66">
        <v>-1.73240405547403E-3</v>
      </c>
      <c r="V1189" s="67">
        <v>3.4889703483713701</v>
      </c>
      <c r="W1189" s="66">
        <v>8.5072030742594507E-3</v>
      </c>
      <c r="X1189" s="67">
        <v>3.12909885606132</v>
      </c>
      <c r="Y1189" s="66">
        <v>5.9630543200910298E-3</v>
      </c>
      <c r="Z1189" s="67">
        <v>18.280243044224299</v>
      </c>
      <c r="AA1189" s="66">
        <v>2.0605090376193399E-2</v>
      </c>
      <c r="AB1189" s="67">
        <v>22.2856971889269</v>
      </c>
      <c r="AC1189" s="66">
        <v>7.1242314332266701E-2</v>
      </c>
      <c r="AD1189" s="67">
        <v>31.410196693468599</v>
      </c>
      <c r="AE1189" s="66">
        <v>9.4676618960948006E-2</v>
      </c>
      <c r="AF1189" s="68">
        <v>26.4153495078208</v>
      </c>
      <c r="AG1189" s="66">
        <v>2.4131236114044402E-3</v>
      </c>
      <c r="AH1189" s="67">
        <v>-1.6001933747247701</v>
      </c>
      <c r="AI1189" s="66">
        <v>9.0294910241936997E-3</v>
      </c>
      <c r="AJ1189" s="67">
        <v>14.5936915833881</v>
      </c>
      <c r="AK1189" s="66">
        <v>0.48875439999916098</v>
      </c>
      <c r="AL1189" s="66">
        <v>4.2219859973556602E-2</v>
      </c>
      <c r="AM1189" s="67">
        <v>61.156882176583203</v>
      </c>
      <c r="AN1189" s="11"/>
      <c r="AO1189" s="69">
        <v>1.9508359979227001E-2</v>
      </c>
      <c r="AP1189" s="69">
        <v>-2.3160244249083899E-2</v>
      </c>
      <c r="AQ1189" s="69">
        <v>2.30640283298271E-2</v>
      </c>
      <c r="AR1189" s="69">
        <v>-1.95369838093029E-2</v>
      </c>
      <c r="AS1189" s="70">
        <v>7</v>
      </c>
      <c r="AT1189" s="70">
        <v>5</v>
      </c>
      <c r="AU1189" s="70">
        <v>7</v>
      </c>
      <c r="AV1189" s="71">
        <v>5</v>
      </c>
      <c r="AW1189" s="11"/>
      <c r="AX1189" s="72">
        <v>4.1307197638307099E-2</v>
      </c>
      <c r="AY1189" s="73">
        <v>-9.3566410171774805E-2</v>
      </c>
      <c r="AZ1189" s="73">
        <v>0.65680917644931502</v>
      </c>
      <c r="BA1189" s="73">
        <v>-0.122176321108327</v>
      </c>
      <c r="BB1189" s="64">
        <v>4.2577499351227699E-3</v>
      </c>
      <c r="BC1189" s="74">
        <v>-5.60264794975956</v>
      </c>
      <c r="BD1189" s="61">
        <v>43747</v>
      </c>
      <c r="BE1189" s="61">
        <v>43783</v>
      </c>
      <c r="BF1189" s="70"/>
      <c r="BG1189" s="61"/>
      <c r="BH1189" s="11"/>
    </row>
    <row r="1190" spans="1:60" x14ac:dyDescent="0.3">
      <c r="A1190" s="11"/>
      <c r="B1190" s="56" t="s">
        <v>3820</v>
      </c>
      <c r="C1190" s="56" t="s">
        <v>3664</v>
      </c>
      <c r="D1190" s="56" t="s">
        <v>3659</v>
      </c>
      <c r="E1190" s="57" t="s">
        <v>3074</v>
      </c>
      <c r="F1190" s="57" t="s">
        <v>3067</v>
      </c>
      <c r="G1190" s="58" t="s">
        <v>200</v>
      </c>
      <c r="H1190" s="59" t="s">
        <v>201</v>
      </c>
      <c r="I1190" s="60" t="s">
        <v>29</v>
      </c>
      <c r="J1190" s="60" t="s">
        <v>3665</v>
      </c>
      <c r="K1190" s="11"/>
      <c r="L1190" s="61">
        <v>44021</v>
      </c>
      <c r="M1190" s="62">
        <v>1060.01410000026</v>
      </c>
      <c r="N1190" s="63">
        <v>1060.01410000026</v>
      </c>
      <c r="O1190" s="63">
        <v>1072.9291999991999</v>
      </c>
      <c r="P1190" s="64">
        <f t="shared" si="18"/>
        <v>0.98796276585729093</v>
      </c>
      <c r="Q1190" s="61">
        <v>43747</v>
      </c>
      <c r="R1190" s="65">
        <v>4898345.0290000001</v>
      </c>
      <c r="S1190" s="65">
        <v>6016612.7434296897</v>
      </c>
      <c r="T1190" s="11"/>
      <c r="U1190" s="66">
        <v>-1.7488938401584199E-3</v>
      </c>
      <c r="V1190" s="67">
        <v>3.4873213699029302</v>
      </c>
      <c r="W1190" s="66">
        <v>8.0081377509486594E-3</v>
      </c>
      <c r="X1190" s="67">
        <v>3.0791923237302399</v>
      </c>
      <c r="Y1190" s="66">
        <v>2.94606757779547E-3</v>
      </c>
      <c r="Z1190" s="67">
        <v>17.978544370009299</v>
      </c>
      <c r="AA1190" s="66">
        <v>1.4450948647208899E-2</v>
      </c>
      <c r="AB1190" s="67">
        <v>21.670283016021099</v>
      </c>
      <c r="AC1190" s="66"/>
      <c r="AD1190" s="67"/>
      <c r="AE1190" s="66"/>
      <c r="AF1190" s="68"/>
      <c r="AG1190" s="66">
        <v>2.2643308420811099E-3</v>
      </c>
      <c r="AH1190" s="67">
        <v>-1.6150726516570999</v>
      </c>
      <c r="AI1190" s="66">
        <v>5.8538969205983397E-3</v>
      </c>
      <c r="AJ1190" s="67">
        <v>14.276132173021301</v>
      </c>
      <c r="AK1190" s="66">
        <v>5.9694708015740602E-2</v>
      </c>
      <c r="AL1190" s="66">
        <v>3.3532284391185399E-2</v>
      </c>
      <c r="AM1190" s="67">
        <v>26.3394425412407</v>
      </c>
      <c r="AN1190" s="11"/>
      <c r="AO1190" s="69">
        <v>1.94914412822982E-2</v>
      </c>
      <c r="AP1190" s="69">
        <v>-2.3176427308499101E-2</v>
      </c>
      <c r="AQ1190" s="69">
        <v>2.2540720079632599E-2</v>
      </c>
      <c r="AR1190" s="69">
        <v>-2.00385071375422E-2</v>
      </c>
      <c r="AS1190" s="70">
        <v>7</v>
      </c>
      <c r="AT1190" s="70">
        <v>5</v>
      </c>
      <c r="AU1190" s="70">
        <v>7</v>
      </c>
      <c r="AV1190" s="71">
        <v>5</v>
      </c>
      <c r="AW1190" s="11"/>
      <c r="AX1190" s="72">
        <v>4.1298682308988602E-2</v>
      </c>
      <c r="AY1190" s="73">
        <v>-0.23065246407350101</v>
      </c>
      <c r="AZ1190" s="73">
        <v>0.63602617342348799</v>
      </c>
      <c r="BA1190" s="73">
        <v>-0.30021503513853498</v>
      </c>
      <c r="BB1190" s="64">
        <v>4.25680096611359E-3</v>
      </c>
      <c r="BC1190" s="74">
        <v>-5.65887292466505</v>
      </c>
      <c r="BD1190" s="61">
        <v>43747</v>
      </c>
      <c r="BE1190" s="61">
        <v>43783</v>
      </c>
      <c r="BF1190" s="70"/>
      <c r="BG1190" s="61"/>
      <c r="BH1190" s="11"/>
    </row>
    <row r="1191" spans="1:60" x14ac:dyDescent="0.3">
      <c r="A1191" s="11"/>
      <c r="B1191" s="56" t="s">
        <v>3823</v>
      </c>
      <c r="C1191" s="56" t="s">
        <v>3667</v>
      </c>
      <c r="D1191" s="56" t="s">
        <v>3659</v>
      </c>
      <c r="E1191" s="57" t="s">
        <v>0</v>
      </c>
      <c r="F1191" s="57" t="s">
        <v>3067</v>
      </c>
      <c r="G1191" s="58" t="s">
        <v>200</v>
      </c>
      <c r="H1191" s="59" t="s">
        <v>201</v>
      </c>
      <c r="I1191" s="60" t="s">
        <v>29</v>
      </c>
      <c r="J1191" s="60" t="s">
        <v>3668</v>
      </c>
      <c r="K1191" s="11"/>
      <c r="L1191" s="61">
        <v>44021</v>
      </c>
      <c r="M1191" s="62">
        <v>1467.68370000087</v>
      </c>
      <c r="N1191" s="63">
        <v>1467.68370000087</v>
      </c>
      <c r="O1191" s="63">
        <v>1479.0912999995101</v>
      </c>
      <c r="P1191" s="64">
        <f t="shared" si="18"/>
        <v>0.99228742674732529</v>
      </c>
      <c r="Q1191" s="61">
        <v>43747</v>
      </c>
      <c r="R1191" s="65">
        <v>1411474.6159999999</v>
      </c>
      <c r="S1191" s="65">
        <v>2022319.22132813</v>
      </c>
      <c r="T1191" s="11"/>
      <c r="U1191" s="66">
        <v>-1.73299227026291E-3</v>
      </c>
      <c r="V1191" s="67">
        <v>3.4889115268924802</v>
      </c>
      <c r="W1191" s="66">
        <v>8.4899761441192805E-3</v>
      </c>
      <c r="X1191" s="67">
        <v>3.1273761630473</v>
      </c>
      <c r="Y1191" s="66">
        <v>5.8575731800374299E-3</v>
      </c>
      <c r="Z1191" s="67">
        <v>18.269694930233499</v>
      </c>
      <c r="AA1191" s="66">
        <v>2.0390162264448002E-2</v>
      </c>
      <c r="AB1191" s="67">
        <v>22.264204377744999</v>
      </c>
      <c r="AC1191" s="66">
        <v>7.1785212938266299E-2</v>
      </c>
      <c r="AD1191" s="67">
        <v>31.464486554061299</v>
      </c>
      <c r="AE1191" s="66">
        <v>9.6339729405444802E-2</v>
      </c>
      <c r="AF1191" s="68">
        <v>26.581660552270499</v>
      </c>
      <c r="AG1191" s="66">
        <v>2.40807361115003E-3</v>
      </c>
      <c r="AH1191" s="67">
        <v>-1.6006983747502099</v>
      </c>
      <c r="AI1191" s="66">
        <v>8.9185485667258001E-3</v>
      </c>
      <c r="AJ1191" s="67">
        <v>14.5825973376341</v>
      </c>
      <c r="AK1191" s="66">
        <v>0.46768370000063397</v>
      </c>
      <c r="AL1191" s="66">
        <v>4.06771863672475E-2</v>
      </c>
      <c r="AM1191" s="67">
        <v>59.049812176730498</v>
      </c>
      <c r="AN1191" s="11"/>
      <c r="AO1191" s="69">
        <v>1.9507604245518499E-2</v>
      </c>
      <c r="AP1191" s="69">
        <v>-2.31607469286246E-2</v>
      </c>
      <c r="AQ1191" s="69">
        <v>2.30458841324435E-2</v>
      </c>
      <c r="AR1191" s="69">
        <v>-1.9555237448002999E-2</v>
      </c>
      <c r="AS1191" s="70">
        <v>7</v>
      </c>
      <c r="AT1191" s="70">
        <v>5</v>
      </c>
      <c r="AU1191" s="70">
        <v>7</v>
      </c>
      <c r="AV1191" s="71">
        <v>5</v>
      </c>
      <c r="AW1191" s="11"/>
      <c r="AX1191" s="72">
        <v>4.1306846019360799E-2</v>
      </c>
      <c r="AY1191" s="73">
        <v>-9.8354846405641197E-2</v>
      </c>
      <c r="AZ1191" s="73">
        <v>0.65608315327244804</v>
      </c>
      <c r="BA1191" s="73">
        <v>-0.12841438368059199</v>
      </c>
      <c r="BB1191" s="64">
        <v>4.2577110589854797E-3</v>
      </c>
      <c r="BC1191" s="74">
        <v>-5.6046100737221396</v>
      </c>
      <c r="BD1191" s="61">
        <v>43747</v>
      </c>
      <c r="BE1191" s="61">
        <v>43783</v>
      </c>
      <c r="BF1191" s="70"/>
      <c r="BG1191" s="61"/>
      <c r="BH1191" s="11"/>
    </row>
    <row r="1192" spans="1:60" x14ac:dyDescent="0.3">
      <c r="A1192" s="11"/>
      <c r="B1192" s="56" t="s">
        <v>3827</v>
      </c>
      <c r="C1192" s="56" t="s">
        <v>3670</v>
      </c>
      <c r="D1192" s="56" t="s">
        <v>3659</v>
      </c>
      <c r="E1192" s="57" t="s">
        <v>48</v>
      </c>
      <c r="F1192" s="57" t="s">
        <v>3067</v>
      </c>
      <c r="G1192" s="58" t="s">
        <v>200</v>
      </c>
      <c r="H1192" s="59" t="s">
        <v>201</v>
      </c>
      <c r="I1192" s="60" t="s">
        <v>29</v>
      </c>
      <c r="J1192" s="60" t="s">
        <v>1</v>
      </c>
      <c r="K1192" s="11"/>
      <c r="L1192" s="61">
        <v>44021</v>
      </c>
      <c r="M1192" s="62">
        <v>1017.40070000011</v>
      </c>
      <c r="N1192" s="63">
        <v>1017.40070000011</v>
      </c>
      <c r="O1192" s="63"/>
      <c r="P1192" s="64" t="str">
        <f t="shared" si="18"/>
        <v/>
      </c>
      <c r="Q1192" s="61"/>
      <c r="R1192" s="65">
        <v>3926102.0589999999</v>
      </c>
      <c r="S1192" s="65"/>
      <c r="T1192" s="11"/>
      <c r="U1192" s="66">
        <v>-1.7083002285289701E-3</v>
      </c>
      <c r="V1192" s="67">
        <v>3.49138073106587</v>
      </c>
      <c r="W1192" s="66">
        <v>9.2391845628299104E-3</v>
      </c>
      <c r="X1192" s="67">
        <v>3.2022970049183601</v>
      </c>
      <c r="Y1192" s="66">
        <v>1.0399941922514699E-2</v>
      </c>
      <c r="Z1192" s="67">
        <v>18.723931804473999</v>
      </c>
      <c r="AA1192" s="66"/>
      <c r="AB1192" s="67"/>
      <c r="AC1192" s="66"/>
      <c r="AD1192" s="67"/>
      <c r="AE1192" s="66"/>
      <c r="AF1192" s="68"/>
      <c r="AG1192" s="66">
        <v>2.6313388007110899E-3</v>
      </c>
      <c r="AH1192" s="67">
        <v>-1.5783718557941</v>
      </c>
      <c r="AI1192" s="66">
        <v>1.3832314403771299E-2</v>
      </c>
      <c r="AJ1192" s="67">
        <v>15.0739739213459</v>
      </c>
      <c r="AK1192" s="66">
        <v>1.66123171475192E-2</v>
      </c>
      <c r="AL1192" s="66">
        <v>2.88459679632069E-2</v>
      </c>
      <c r="AM1192" s="67">
        <v>16.581251042691299</v>
      </c>
      <c r="AN1192" s="11"/>
      <c r="AO1192" s="69">
        <v>5.8577417785272701E-3</v>
      </c>
      <c r="AP1192" s="69">
        <v>-9.3899718822285597E-3</v>
      </c>
      <c r="AQ1192" s="69">
        <v>2.3831182925277999E-2</v>
      </c>
      <c r="AR1192" s="69">
        <v>-1.88019107763466E-2</v>
      </c>
      <c r="AS1192" s="70"/>
      <c r="AT1192" s="70"/>
      <c r="AU1192" s="70"/>
      <c r="AV1192" s="71"/>
      <c r="AW1192" s="11"/>
      <c r="AX1192" s="72"/>
      <c r="AY1192" s="73"/>
      <c r="AZ1192" s="73"/>
      <c r="BA1192" s="73"/>
      <c r="BB1192" s="64"/>
      <c r="BC1192" s="74">
        <v>-3.2730833162386301</v>
      </c>
      <c r="BD1192" s="61">
        <v>43899</v>
      </c>
      <c r="BE1192" s="61">
        <v>43916</v>
      </c>
      <c r="BF1192" s="70">
        <v>52</v>
      </c>
      <c r="BG1192" s="61">
        <v>43971</v>
      </c>
      <c r="BH1192" s="11"/>
    </row>
    <row r="1193" spans="1:60" x14ac:dyDescent="0.3">
      <c r="A1193" s="11"/>
      <c r="B1193" s="56" t="s">
        <v>3830</v>
      </c>
      <c r="C1193" s="56" t="s">
        <v>3672</v>
      </c>
      <c r="D1193" s="56" t="s">
        <v>3659</v>
      </c>
      <c r="E1193" s="57" t="s">
        <v>3081</v>
      </c>
      <c r="F1193" s="57" t="s">
        <v>3067</v>
      </c>
      <c r="G1193" s="58" t="s">
        <v>200</v>
      </c>
      <c r="H1193" s="59" t="s">
        <v>201</v>
      </c>
      <c r="I1193" s="60" t="s">
        <v>29</v>
      </c>
      <c r="J1193" s="60" t="s">
        <v>1</v>
      </c>
      <c r="K1193" s="11"/>
      <c r="L1193" s="61">
        <v>44021</v>
      </c>
      <c r="M1193" s="62">
        <v>1119.0091999992701</v>
      </c>
      <c r="N1193" s="63">
        <v>1119.0091999992701</v>
      </c>
      <c r="O1193" s="63">
        <v>1121.9963000007001</v>
      </c>
      <c r="P1193" s="64">
        <f t="shared" si="18"/>
        <v>0.99733769175403864</v>
      </c>
      <c r="Q1193" s="61">
        <v>43984</v>
      </c>
      <c r="R1193" s="65">
        <v>3701531.3229999999</v>
      </c>
      <c r="S1193" s="65">
        <v>2698259.7554101599</v>
      </c>
      <c r="T1193" s="11"/>
      <c r="U1193" s="66">
        <v>-1.6971900367934701E-3</v>
      </c>
      <c r="V1193" s="67">
        <v>3.4924917502394202</v>
      </c>
      <c r="W1193" s="66">
        <v>9.5746405586396594E-3</v>
      </c>
      <c r="X1193" s="67">
        <v>3.2358426044993398</v>
      </c>
      <c r="Y1193" s="66">
        <v>1.2439421516319301E-2</v>
      </c>
      <c r="Z1193" s="67">
        <v>18.927879763854399</v>
      </c>
      <c r="AA1193" s="66">
        <v>3.3878984118928201E-2</v>
      </c>
      <c r="AB1193" s="67">
        <v>23.613086563185799</v>
      </c>
      <c r="AC1193" s="66">
        <v>0.10167196790644099</v>
      </c>
      <c r="AD1193" s="67">
        <v>34.453162050864201</v>
      </c>
      <c r="AE1193" s="66"/>
      <c r="AF1193" s="68"/>
      <c r="AG1193" s="66">
        <v>2.73136760552006E-3</v>
      </c>
      <c r="AH1193" s="67">
        <v>-1.56836897531321</v>
      </c>
      <c r="AI1193" s="66">
        <v>1.5847914201003701E-2</v>
      </c>
      <c r="AJ1193" s="67">
        <v>15.2755339010619</v>
      </c>
      <c r="AK1193" s="66">
        <v>0.119273012647755</v>
      </c>
      <c r="AL1193" s="66">
        <v>4.7411311259565998E-2</v>
      </c>
      <c r="AM1193" s="67">
        <v>39.125018691644101</v>
      </c>
      <c r="AN1193" s="11"/>
      <c r="AO1193" s="69">
        <v>1.9544313421647499E-2</v>
      </c>
      <c r="AP1193" s="69">
        <v>-2.3125680101657099E-2</v>
      </c>
      <c r="AQ1193" s="69">
        <v>2.4182852621379401E-2</v>
      </c>
      <c r="AR1193" s="69">
        <v>-1.8464700430740801E-2</v>
      </c>
      <c r="AS1193" s="70">
        <v>7</v>
      </c>
      <c r="AT1193" s="70">
        <v>5</v>
      </c>
      <c r="AU1193" s="70">
        <v>7</v>
      </c>
      <c r="AV1193" s="71">
        <v>5</v>
      </c>
      <c r="AW1193" s="11"/>
      <c r="AX1193" s="72">
        <v>4.1514480988698803E-2</v>
      </c>
      <c r="AY1193" s="73">
        <v>0.34502283991150801</v>
      </c>
      <c r="AZ1193" s="73">
        <v>0.64786271961111197</v>
      </c>
      <c r="BA1193" s="73">
        <v>0.45496958674448301</v>
      </c>
      <c r="BB1193" s="64">
        <v>4.2791886695204102E-3</v>
      </c>
      <c r="BC1193" s="74">
        <v>-5.4824175507383197</v>
      </c>
      <c r="BD1193" s="61">
        <v>43747</v>
      </c>
      <c r="BE1193" s="61">
        <v>43783</v>
      </c>
      <c r="BF1193" s="70">
        <v>162</v>
      </c>
      <c r="BG1193" s="61">
        <v>43973</v>
      </c>
      <c r="BH1193" s="11"/>
    </row>
    <row r="1194" spans="1:60" x14ac:dyDescent="0.3">
      <c r="A1194" s="11"/>
      <c r="B1194" s="56" t="s">
        <v>3833</v>
      </c>
      <c r="C1194" s="56" t="s">
        <v>3674</v>
      </c>
      <c r="D1194" s="56" t="s">
        <v>3675</v>
      </c>
      <c r="E1194" s="57" t="s">
        <v>34</v>
      </c>
      <c r="F1194" s="57" t="s">
        <v>3067</v>
      </c>
      <c r="G1194" s="58" t="s">
        <v>111</v>
      </c>
      <c r="H1194" s="59" t="s">
        <v>169</v>
      </c>
      <c r="I1194" s="60" t="s">
        <v>29</v>
      </c>
      <c r="J1194" s="60" t="s">
        <v>3676</v>
      </c>
      <c r="K1194" s="11"/>
      <c r="L1194" s="61">
        <v>44021</v>
      </c>
      <c r="M1194" s="62">
        <v>1529.6648999992799</v>
      </c>
      <c r="N1194" s="63">
        <v>1529.6648999992799</v>
      </c>
      <c r="O1194" s="63">
        <v>1548.2416999991999</v>
      </c>
      <c r="P1194" s="64">
        <f t="shared" si="18"/>
        <v>0.98800135663576971</v>
      </c>
      <c r="Q1194" s="61">
        <v>43747</v>
      </c>
      <c r="R1194" s="65">
        <v>257880.826</v>
      </c>
      <c r="S1194" s="65">
        <v>301134.38342480501</v>
      </c>
      <c r="T1194" s="11"/>
      <c r="U1194" s="66">
        <v>-1.69813757656812E-3</v>
      </c>
      <c r="V1194" s="67">
        <v>3.4923969962619599</v>
      </c>
      <c r="W1194" s="66">
        <v>6.05091324905516E-3</v>
      </c>
      <c r="X1194" s="67">
        <v>2.8834698735408901</v>
      </c>
      <c r="Y1194" s="66">
        <v>-2.0980585577490301E-4</v>
      </c>
      <c r="Z1194" s="67">
        <v>17.6629570266523</v>
      </c>
      <c r="AA1194" s="66">
        <v>8.58427308230603E-3</v>
      </c>
      <c r="AB1194" s="67">
        <v>21.083615459530801</v>
      </c>
      <c r="AC1194" s="66">
        <v>4.9697960441335502E-2</v>
      </c>
      <c r="AD1194" s="67">
        <v>29.2557613043755</v>
      </c>
      <c r="AE1194" s="66">
        <v>6.5680577748935307E-2</v>
      </c>
      <c r="AF1194" s="68">
        <v>23.5157453865977</v>
      </c>
      <c r="AG1194" s="66">
        <v>2.3550675123260598E-3</v>
      </c>
      <c r="AH1194" s="67">
        <v>-1.6059989846326099</v>
      </c>
      <c r="AI1194" s="66">
        <v>2.2757955157430799E-3</v>
      </c>
      <c r="AJ1194" s="67">
        <v>13.9183220325358</v>
      </c>
      <c r="AK1194" s="66">
        <v>0.58682223697367597</v>
      </c>
      <c r="AL1194" s="66">
        <v>4.7976735282645698E-2</v>
      </c>
      <c r="AM1194" s="67">
        <v>77.511357551556998</v>
      </c>
      <c r="AN1194" s="11"/>
      <c r="AO1194" s="69">
        <v>9.5019829059310706E-3</v>
      </c>
      <c r="AP1194" s="69">
        <v>-1.2163551678895599E-2</v>
      </c>
      <c r="AQ1194" s="69">
        <v>1.9706787319591999E-2</v>
      </c>
      <c r="AR1194" s="69">
        <v>-3.8118849617603701E-2</v>
      </c>
      <c r="AS1194" s="70">
        <v>8</v>
      </c>
      <c r="AT1194" s="70">
        <v>4</v>
      </c>
      <c r="AU1194" s="70">
        <v>7</v>
      </c>
      <c r="AV1194" s="71">
        <v>5</v>
      </c>
      <c r="AW1194" s="11"/>
      <c r="AX1194" s="72">
        <v>2.9033528476175002E-2</v>
      </c>
      <c r="AY1194" s="73">
        <v>-0.57150975608874399</v>
      </c>
      <c r="AZ1194" s="73">
        <v>0.61497979240994005</v>
      </c>
      <c r="BA1194" s="73">
        <v>-0.70566514956681203</v>
      </c>
      <c r="BB1194" s="64">
        <v>2.9941517426641398E-3</v>
      </c>
      <c r="BC1194" s="74">
        <v>-5.7486760626488804</v>
      </c>
      <c r="BD1194" s="61">
        <v>43747</v>
      </c>
      <c r="BE1194" s="61">
        <v>43914</v>
      </c>
      <c r="BF1194" s="70"/>
      <c r="BG1194" s="61"/>
      <c r="BH1194" s="11"/>
    </row>
    <row r="1195" spans="1:60" x14ac:dyDescent="0.3">
      <c r="A1195" s="11"/>
      <c r="B1195" s="56" t="s">
        <v>3836</v>
      </c>
      <c r="C1195" s="56" t="s">
        <v>3678</v>
      </c>
      <c r="D1195" s="56" t="s">
        <v>3675</v>
      </c>
      <c r="E1195" s="57" t="s">
        <v>3071</v>
      </c>
      <c r="F1195" s="57" t="s">
        <v>3067</v>
      </c>
      <c r="G1195" s="58" t="s">
        <v>111</v>
      </c>
      <c r="H1195" s="59" t="s">
        <v>169</v>
      </c>
      <c r="I1195" s="60" t="s">
        <v>29</v>
      </c>
      <c r="J1195" s="60" t="s">
        <v>1</v>
      </c>
      <c r="K1195" s="11"/>
      <c r="L1195" s="61">
        <v>44021</v>
      </c>
      <c r="M1195" s="62">
        <v>1650.2766999993501</v>
      </c>
      <c r="N1195" s="63">
        <v>1650.2766999993501</v>
      </c>
      <c r="O1195" s="63">
        <v>1668.77969999984</v>
      </c>
      <c r="P1195" s="64">
        <f t="shared" si="18"/>
        <v>0.9889122572617034</v>
      </c>
      <c r="Q1195" s="61">
        <v>43747</v>
      </c>
      <c r="R1195" s="65">
        <v>210028.79800000001</v>
      </c>
      <c r="S1195" s="65">
        <v>217686.832053955</v>
      </c>
      <c r="T1195" s="11"/>
      <c r="U1195" s="66">
        <v>-1.6947775548033E-3</v>
      </c>
      <c r="V1195" s="67">
        <v>3.4927329984384401</v>
      </c>
      <c r="W1195" s="66">
        <v>6.1523521399067197E-3</v>
      </c>
      <c r="X1195" s="67">
        <v>2.8936137626260501</v>
      </c>
      <c r="Y1195" s="66">
        <v>4.01790988689754E-4</v>
      </c>
      <c r="Z1195" s="67">
        <v>17.724116711091501</v>
      </c>
      <c r="AA1195" s="66">
        <v>9.8271526967437205E-3</v>
      </c>
      <c r="AB1195" s="67">
        <v>21.207903420960101</v>
      </c>
      <c r="AC1195" s="66">
        <v>5.1245619109977297E-2</v>
      </c>
      <c r="AD1195" s="67">
        <v>29.410527171246901</v>
      </c>
      <c r="AE1195" s="66">
        <v>6.7294781822056393E-2</v>
      </c>
      <c r="AF1195" s="68">
        <v>23.677165793924399</v>
      </c>
      <c r="AG1195" s="66">
        <v>2.3853987258917199E-3</v>
      </c>
      <c r="AH1195" s="67">
        <v>-1.60296586327604</v>
      </c>
      <c r="AI1195" s="66">
        <v>2.91928199840186E-3</v>
      </c>
      <c r="AJ1195" s="67">
        <v>13.982670680809001</v>
      </c>
      <c r="AK1195" s="66">
        <v>0.661659064592095</v>
      </c>
      <c r="AL1195" s="66">
        <v>5.2889582902935203E-2</v>
      </c>
      <c r="AM1195" s="67">
        <v>84.995040313340695</v>
      </c>
      <c r="AN1195" s="11"/>
      <c r="AO1195" s="69">
        <v>9.50543310864305E-3</v>
      </c>
      <c r="AP1195" s="69">
        <v>-1.21602374128997E-2</v>
      </c>
      <c r="AQ1195" s="69">
        <v>1.9812987160548801E-2</v>
      </c>
      <c r="AR1195" s="69">
        <v>-3.8018595771973203E-2</v>
      </c>
      <c r="AS1195" s="70">
        <v>8</v>
      </c>
      <c r="AT1195" s="70">
        <v>4</v>
      </c>
      <c r="AU1195" s="70">
        <v>7</v>
      </c>
      <c r="AV1195" s="71">
        <v>5</v>
      </c>
      <c r="AW1195" s="11"/>
      <c r="AX1195" s="72">
        <v>2.9034502418362501E-2</v>
      </c>
      <c r="AY1195" s="73">
        <v>-0.53220553922528802</v>
      </c>
      <c r="AZ1195" s="73">
        <v>0.61919346449303703</v>
      </c>
      <c r="BA1195" s="73">
        <v>-0.65778147215587501</v>
      </c>
      <c r="BB1195" s="64">
        <v>2.99426475326527E-3</v>
      </c>
      <c r="BC1195" s="74">
        <v>-5.6956948840743298</v>
      </c>
      <c r="BD1195" s="61">
        <v>43747</v>
      </c>
      <c r="BE1195" s="61">
        <v>43914</v>
      </c>
      <c r="BF1195" s="70"/>
      <c r="BG1195" s="61"/>
      <c r="BH1195" s="11"/>
    </row>
    <row r="1196" spans="1:60" x14ac:dyDescent="0.3">
      <c r="A1196" s="11"/>
      <c r="B1196" s="56" t="s">
        <v>3839</v>
      </c>
      <c r="C1196" s="56" t="s">
        <v>3680</v>
      </c>
      <c r="D1196" s="56" t="s">
        <v>3675</v>
      </c>
      <c r="E1196" s="57" t="s">
        <v>3074</v>
      </c>
      <c r="F1196" s="57" t="s">
        <v>3067</v>
      </c>
      <c r="G1196" s="58" t="s">
        <v>111</v>
      </c>
      <c r="H1196" s="59" t="s">
        <v>169</v>
      </c>
      <c r="I1196" s="60" t="s">
        <v>29</v>
      </c>
      <c r="J1196" s="60" t="s">
        <v>3681</v>
      </c>
      <c r="K1196" s="11"/>
      <c r="L1196" s="61">
        <v>44021</v>
      </c>
      <c r="M1196" s="62">
        <v>1049.4180999994301</v>
      </c>
      <c r="N1196" s="63">
        <v>1049.4180999994301</v>
      </c>
      <c r="O1196" s="63">
        <v>1061.21590000018</v>
      </c>
      <c r="P1196" s="64">
        <f t="shared" si="18"/>
        <v>0.98888275232141931</v>
      </c>
      <c r="Q1196" s="61">
        <v>43747</v>
      </c>
      <c r="R1196" s="65">
        <v>6633112.1399999997</v>
      </c>
      <c r="S1196" s="65">
        <v>6920267.7306015603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 r="X1196" s="67">
        <v>2.8932943999279801</v>
      </c>
      <c r="Y1196" s="66">
        <v>3.8207186844374503E-4</v>
      </c>
      <c r="Z1196" s="67">
        <v>17.722144799074201</v>
      </c>
      <c r="AA1196" s="66">
        <v>9.7868928387470095E-3</v>
      </c>
      <c r="AB1196" s="67">
        <v>21.2038774351822</v>
      </c>
      <c r="AC1196" s="66"/>
      <c r="AD1196" s="67"/>
      <c r="AE1196" s="66"/>
      <c r="AF1196" s="68"/>
      <c r="AG1196" s="66">
        <v>2.3844187780923702E-3</v>
      </c>
      <c r="AH1196" s="67">
        <v>-1.60306385805598</v>
      </c>
      <c r="AI1196" s="66">
        <v>2.8984546042920599E-3</v>
      </c>
      <c r="AJ1196" s="67">
        <v>13.9805879413907</v>
      </c>
      <c r="AK1196" s="66">
        <v>5.0164556965682998E-2</v>
      </c>
      <c r="AL1196" s="66">
        <v>2.82346171861718E-2</v>
      </c>
      <c r="AM1196" s="67">
        <v>25.386427436227699</v>
      </c>
      <c r="AN1196" s="11"/>
      <c r="AO1196" s="69">
        <v>9.5052950618992292E-3</v>
      </c>
      <c r="AP1196" s="69">
        <v>-1.2160370806668701E-2</v>
      </c>
      <c r="AQ1196" s="69">
        <v>1.9809612187600599E-2</v>
      </c>
      <c r="AR1196" s="69">
        <v>-3.8021823863346099E-2</v>
      </c>
      <c r="AS1196" s="70">
        <v>8</v>
      </c>
      <c r="AT1196" s="70">
        <v>4</v>
      </c>
      <c r="AU1196" s="70">
        <v>7</v>
      </c>
      <c r="AV1196" s="71">
        <v>5</v>
      </c>
      <c r="AW1196" s="11"/>
      <c r="AX1196" s="72">
        <v>2.9034439821953101E-2</v>
      </c>
      <c r="AY1196" s="73">
        <v>-0.53348761147844903</v>
      </c>
      <c r="AZ1196" s="73">
        <v>0.619056618657851</v>
      </c>
      <c r="BA1196" s="73">
        <v>-0.65934471916079895</v>
      </c>
      <c r="BB1196" s="64">
        <v>2.9942578703912701E-3</v>
      </c>
      <c r="BC1196" s="74">
        <v>-5.6974174624047</v>
      </c>
      <c r="BD1196" s="61">
        <v>43747</v>
      </c>
      <c r="BE1196" s="61">
        <v>43914</v>
      </c>
      <c r="BF1196" s="70"/>
      <c r="BG1196" s="61"/>
      <c r="BH1196" s="11"/>
    </row>
    <row r="1197" spans="1:60" x14ac:dyDescent="0.3">
      <c r="A1197" s="11"/>
      <c r="B1197" s="56" t="s">
        <v>3842</v>
      </c>
      <c r="C1197" s="56" t="s">
        <v>3683</v>
      </c>
      <c r="D1197" s="56" t="s">
        <v>3675</v>
      </c>
      <c r="E1197" s="57" t="s">
        <v>0</v>
      </c>
      <c r="F1197" s="57" t="s">
        <v>3067</v>
      </c>
      <c r="G1197" s="58" t="s">
        <v>111</v>
      </c>
      <c r="H1197" s="59" t="s">
        <v>169</v>
      </c>
      <c r="I1197" s="60" t="s">
        <v>29</v>
      </c>
      <c r="J1197" s="60" t="s">
        <v>3684</v>
      </c>
      <c r="K1197" s="11"/>
      <c r="L1197" s="61">
        <v>44021</v>
      </c>
      <c r="M1197" s="62">
        <v>1138.53360000066</v>
      </c>
      <c r="N1197" s="63">
        <v>1138.53360000066</v>
      </c>
      <c r="O1197" s="63">
        <v>1148.05279999971</v>
      </c>
      <c r="P1197" s="64">
        <f t="shared" si="18"/>
        <v>0.9917083952941429</v>
      </c>
      <c r="Q1197" s="61">
        <v>43747</v>
      </c>
      <c r="R1197" s="65">
        <v>122793.19500000001</v>
      </c>
      <c r="S1197" s="65">
        <v>214297.599081055</v>
      </c>
      <c r="T1197" s="11"/>
      <c r="U1197" s="66">
        <v>-1.68450355795358E-3</v>
      </c>
      <c r="V1197" s="67">
        <v>3.4937603981234102</v>
      </c>
      <c r="W1197" s="66">
        <v>6.4631858840584798E-3</v>
      </c>
      <c r="X1197" s="67">
        <v>2.9246971370412198</v>
      </c>
      <c r="Y1197" s="66">
        <v>2.2782781161367902E-3</v>
      </c>
      <c r="Z1197" s="67">
        <v>17.911765423836201</v>
      </c>
      <c r="AA1197" s="66">
        <v>1.36447604490968E-2</v>
      </c>
      <c r="AB1197" s="67">
        <v>21.5896641962172</v>
      </c>
      <c r="AC1197" s="66">
        <v>5.9247642837362897E-2</v>
      </c>
      <c r="AD1197" s="67">
        <v>30.210729543963701</v>
      </c>
      <c r="AE1197" s="66">
        <v>7.9501185615299605E-2</v>
      </c>
      <c r="AF1197" s="68">
        <v>24.8978061732487</v>
      </c>
      <c r="AG1197" s="66">
        <v>2.4782538639556199E-3</v>
      </c>
      <c r="AH1197" s="67">
        <v>-1.5936803494696501</v>
      </c>
      <c r="AI1197" s="66">
        <v>4.8936035764199897E-3</v>
      </c>
      <c r="AJ1197" s="67">
        <v>14.1801028386108</v>
      </c>
      <c r="AK1197" s="66">
        <v>0.13853360000037401</v>
      </c>
      <c r="AL1197" s="66">
        <v>1.32545159067377E-2</v>
      </c>
      <c r="AM1197" s="67">
        <v>32.682493854197702</v>
      </c>
      <c r="AN1197" s="11"/>
      <c r="AO1197" s="69">
        <v>9.5158290587278298E-3</v>
      </c>
      <c r="AP1197" s="69">
        <v>-1.2150016427767699E-2</v>
      </c>
      <c r="AQ1197" s="69">
        <v>2.0138469679295699E-2</v>
      </c>
      <c r="AR1197" s="69">
        <v>-3.7711480279540403E-2</v>
      </c>
      <c r="AS1197" s="70">
        <v>8</v>
      </c>
      <c r="AT1197" s="70">
        <v>4</v>
      </c>
      <c r="AU1197" s="70">
        <v>7</v>
      </c>
      <c r="AV1197" s="71">
        <v>5</v>
      </c>
      <c r="AW1197" s="11"/>
      <c r="AX1197" s="72">
        <v>2.90377968977918E-2</v>
      </c>
      <c r="AY1197" s="73">
        <v>-0.41149223280854103</v>
      </c>
      <c r="AZ1197" s="73">
        <v>0.63213430271025595</v>
      </c>
      <c r="BA1197" s="73">
        <v>-0.51011668062346904</v>
      </c>
      <c r="BB1197" s="64">
        <v>2.9946430912559702E-3</v>
      </c>
      <c r="BC1197" s="74">
        <v>-5.5331775681915998</v>
      </c>
      <c r="BD1197" s="61">
        <v>43747</v>
      </c>
      <c r="BE1197" s="61">
        <v>43914</v>
      </c>
      <c r="BF1197" s="70"/>
      <c r="BG1197" s="61"/>
      <c r="BH1197" s="11"/>
    </row>
    <row r="1198" spans="1:60" x14ac:dyDescent="0.3">
      <c r="A1198" s="11"/>
      <c r="B1198" s="56" t="s">
        <v>3845</v>
      </c>
      <c r="C1198" s="56" t="s">
        <v>3686</v>
      </c>
      <c r="D1198" s="56" t="s">
        <v>3675</v>
      </c>
      <c r="E1198" s="57" t="s">
        <v>3081</v>
      </c>
      <c r="F1198" s="57" t="s">
        <v>3067</v>
      </c>
      <c r="G1198" s="58" t="s">
        <v>111</v>
      </c>
      <c r="H1198" s="59" t="s">
        <v>169</v>
      </c>
      <c r="I1198" s="60" t="s">
        <v>29</v>
      </c>
      <c r="J1198" s="60" t="s">
        <v>1</v>
      </c>
      <c r="K1198" s="11"/>
      <c r="L1198" s="61">
        <v>44021</v>
      </c>
      <c r="M1198" s="62">
        <v>1001.57639999967</v>
      </c>
      <c r="N1198" s="63">
        <v>1001.57639999967</v>
      </c>
      <c r="O1198" s="63">
        <v>1001.57639999967</v>
      </c>
      <c r="P1198" s="64">
        <f t="shared" si="18"/>
        <v>1</v>
      </c>
      <c r="Q1198" s="61">
        <v>44021</v>
      </c>
      <c r="R1198" s="65">
        <v>0</v>
      </c>
      <c r="S1198" s="65">
        <v>390.63799609375002</v>
      </c>
      <c r="T1198" s="11"/>
      <c r="U1198" s="66">
        <v>0</v>
      </c>
      <c r="V1198" s="67">
        <v>3.66221075391877</v>
      </c>
      <c r="W1198" s="66">
        <v>0</v>
      </c>
      <c r="X1198" s="67">
        <v>2.27837854863537</v>
      </c>
      <c r="Y1198" s="66">
        <v>1.19634586735629E-3</v>
      </c>
      <c r="Z1198" s="67">
        <v>17.803572198958101</v>
      </c>
      <c r="AA1198" s="66">
        <v>1.19634586735629E-3</v>
      </c>
      <c r="AB1198" s="67">
        <v>20.344822738028601</v>
      </c>
      <c r="AC1198" s="66"/>
      <c r="AD1198" s="67"/>
      <c r="AE1198" s="66"/>
      <c r="AF1198" s="68"/>
      <c r="AG1198" s="66">
        <v>0</v>
      </c>
      <c r="AH1198" s="67">
        <v>-1.84150573586521</v>
      </c>
      <c r="AI1198" s="66">
        <v>1.19634586735629E-3</v>
      </c>
      <c r="AJ1198" s="67">
        <v>13.8103770676971</v>
      </c>
      <c r="AK1198" s="66">
        <v>1.57639999997627E-3</v>
      </c>
      <c r="AL1198" s="66">
        <v>8.1206781942455596E-4</v>
      </c>
      <c r="AM1198" s="67">
        <v>23.496917837736</v>
      </c>
      <c r="AN1198" s="11"/>
      <c r="AO1198" s="69">
        <v>1.12969592919399E-3</v>
      </c>
      <c r="AP1198" s="69">
        <v>0</v>
      </c>
      <c r="AQ1198" s="69">
        <v>1.19634586735629E-3</v>
      </c>
      <c r="AR1198" s="69">
        <v>0</v>
      </c>
      <c r="AS1198" s="70">
        <v>1</v>
      </c>
      <c r="AT1198" s="70">
        <v>0</v>
      </c>
      <c r="AU1198" s="70">
        <v>7</v>
      </c>
      <c r="AV1198" s="71">
        <v>5</v>
      </c>
      <c r="AW1198" s="11"/>
      <c r="AX1198" s="72">
        <v>1.12628611440527E-3</v>
      </c>
      <c r="AY1198" s="73">
        <v>-23.299240003834701</v>
      </c>
      <c r="AZ1198" s="73">
        <v>0.49325864117872698</v>
      </c>
      <c r="BA1198" s="73">
        <v>-15.3511139002512</v>
      </c>
      <c r="BB1198" s="64">
        <v>1.16422456055432E-4</v>
      </c>
      <c r="BC1198" s="74">
        <v>0</v>
      </c>
      <c r="BD1198" s="61">
        <v>43955</v>
      </c>
      <c r="BE1198" s="61"/>
      <c r="BF1198" s="70"/>
      <c r="BG1198" s="61"/>
      <c r="BH1198" s="11"/>
    </row>
    <row r="1199" spans="1:60" x14ac:dyDescent="0.3">
      <c r="A1199" s="11"/>
      <c r="B1199" s="56" t="s">
        <v>3848</v>
      </c>
      <c r="C1199" s="56" t="s">
        <v>3688</v>
      </c>
      <c r="D1199" s="56" t="s">
        <v>3689</v>
      </c>
      <c r="E1199" s="57" t="s">
        <v>34</v>
      </c>
      <c r="F1199" s="57" t="s">
        <v>3067</v>
      </c>
      <c r="G1199" s="58" t="s">
        <v>200</v>
      </c>
      <c r="H1199" s="59" t="s">
        <v>142</v>
      </c>
      <c r="I1199" s="60" t="s">
        <v>29</v>
      </c>
      <c r="J1199" s="60" t="s">
        <v>3690</v>
      </c>
      <c r="K1199" s="11"/>
      <c r="L1199" s="61">
        <v>44021</v>
      </c>
      <c r="M1199" s="62">
        <v>2090.5665000006602</v>
      </c>
      <c r="N1199" s="63">
        <v>2090.5665000006602</v>
      </c>
      <c r="O1199" s="63">
        <v>2107.7861000001399</v>
      </c>
      <c r="P1199" s="64">
        <f t="shared" si="18"/>
        <v>0.99183048033219379</v>
      </c>
      <c r="Q1199" s="61">
        <v>43747</v>
      </c>
      <c r="R1199" s="65">
        <v>10085144.625</v>
      </c>
      <c r="S1199" s="65">
        <v>5033063.8351015598</v>
      </c>
      <c r="T1199" s="11"/>
      <c r="U1199" s="66">
        <v>-4.5313453601920602E-3</v>
      </c>
      <c r="V1199" s="67">
        <v>3.2090762178995602</v>
      </c>
      <c r="W1199" s="66">
        <v>7.9271515314758307E-3</v>
      </c>
      <c r="X1199" s="67">
        <v>3.07109370178296</v>
      </c>
      <c r="Y1199" s="66">
        <v>2.22629614836478E-2</v>
      </c>
      <c r="Z1199" s="67">
        <v>19.910233760601798</v>
      </c>
      <c r="AA1199" s="66">
        <v>2.0628389283956501E-2</v>
      </c>
      <c r="AB1199" s="67">
        <v>22.2880270796886</v>
      </c>
      <c r="AC1199" s="66">
        <v>8.2763318834622596E-2</v>
      </c>
      <c r="AD1199" s="67">
        <v>32.5622971436824</v>
      </c>
      <c r="AE1199" s="66">
        <v>0.102359686547134</v>
      </c>
      <c r="AF1199" s="68">
        <v>27.183656266424801</v>
      </c>
      <c r="AG1199" s="66">
        <v>-1.4266823836806E-4</v>
      </c>
      <c r="AH1199" s="67">
        <v>-1.85577255970202</v>
      </c>
      <c r="AI1199" s="66">
        <v>2.3633503758901501E-2</v>
      </c>
      <c r="AJ1199" s="67">
        <v>16.0540928568516</v>
      </c>
      <c r="AK1199" s="66">
        <v>0.75945471683866395</v>
      </c>
      <c r="AL1199" s="66">
        <v>3.5799062847217997E-2</v>
      </c>
      <c r="AM1199" s="67">
        <v>-48.577131644124201</v>
      </c>
      <c r="AN1199" s="11"/>
      <c r="AO1199" s="69">
        <v>7.5526085038291101E-3</v>
      </c>
      <c r="AP1199" s="69">
        <v>-1.08597465259663E-2</v>
      </c>
      <c r="AQ1199" s="69">
        <v>1.48657498011744E-2</v>
      </c>
      <c r="AR1199" s="69">
        <v>-2.2876458083374001E-2</v>
      </c>
      <c r="AS1199" s="70">
        <v>5</v>
      </c>
      <c r="AT1199" s="70">
        <v>7</v>
      </c>
      <c r="AU1199" s="70">
        <v>7</v>
      </c>
      <c r="AV1199" s="71">
        <v>5</v>
      </c>
      <c r="AW1199" s="11"/>
      <c r="AX1199" s="72">
        <v>2.8310944255026699E-2</v>
      </c>
      <c r="AY1199" s="73">
        <v>-0.114379271614439</v>
      </c>
      <c r="AZ1199" s="73">
        <v>0.65100913654623604</v>
      </c>
      <c r="BA1199" s="73">
        <v>-0.153107795120377</v>
      </c>
      <c r="BB1199" s="64">
        <v>2.9222218958830102E-3</v>
      </c>
      <c r="BC1199" s="74">
        <v>-4.4431358571455304</v>
      </c>
      <c r="BD1199" s="61">
        <v>43747</v>
      </c>
      <c r="BE1199" s="61">
        <v>43804</v>
      </c>
      <c r="BF1199" s="70"/>
      <c r="BG1199" s="61"/>
      <c r="BH1199" s="11"/>
    </row>
    <row r="1200" spans="1:60" x14ac:dyDescent="0.3">
      <c r="A1200" s="11"/>
      <c r="B1200" s="56" t="s">
        <v>3854</v>
      </c>
      <c r="C1200" s="56" t="s">
        <v>3692</v>
      </c>
      <c r="D1200" s="56" t="s">
        <v>3689</v>
      </c>
      <c r="E1200" s="57" t="s">
        <v>3071</v>
      </c>
      <c r="F1200" s="57" t="s">
        <v>3067</v>
      </c>
      <c r="G1200" s="58" t="s">
        <v>200</v>
      </c>
      <c r="H1200" s="59" t="s">
        <v>142</v>
      </c>
      <c r="I1200" s="60" t="s">
        <v>29</v>
      </c>
      <c r="J1200" s="60" t="s">
        <v>1</v>
      </c>
      <c r="K1200" s="11"/>
      <c r="L1200" s="61">
        <v>44021</v>
      </c>
      <c r="M1200" s="62">
        <v>2152.08500000089</v>
      </c>
      <c r="N1200" s="63">
        <v>2152.08500000089</v>
      </c>
      <c r="O1200" s="63">
        <v>2163.8687999993599</v>
      </c>
      <c r="P1200" s="64">
        <f t="shared" si="18"/>
        <v>0.99455429090780667</v>
      </c>
      <c r="Q1200" s="61">
        <v>43747</v>
      </c>
      <c r="R1200" s="65">
        <v>763026.63199999998</v>
      </c>
      <c r="S1200" s="65">
        <v>700054.60987597704</v>
      </c>
      <c r="T1200" s="11"/>
      <c r="U1200" s="66">
        <v>-4.5213391513243602E-3</v>
      </c>
      <c r="V1200" s="67">
        <v>3.2100768387863399</v>
      </c>
      <c r="W1200" s="66">
        <v>8.2295831725787104E-3</v>
      </c>
      <c r="X1200" s="67">
        <v>3.1013368658932401</v>
      </c>
      <c r="Y1200" s="66">
        <v>2.4125287834976899E-2</v>
      </c>
      <c r="Z1200" s="67">
        <v>20.096466395712898</v>
      </c>
      <c r="AA1200" s="66">
        <v>2.4375850360229399E-2</v>
      </c>
      <c r="AB1200" s="67">
        <v>22.662773187330501</v>
      </c>
      <c r="AC1200" s="66">
        <v>9.0099606957664904E-2</v>
      </c>
      <c r="AD1200" s="67">
        <v>33.295925955986597</v>
      </c>
      <c r="AE1200" s="66">
        <v>0.11322649126130301</v>
      </c>
      <c r="AF1200" s="68">
        <v>28.270336737856301</v>
      </c>
      <c r="AG1200" s="66">
        <v>-5.26438479937497E-5</v>
      </c>
      <c r="AH1200" s="67">
        <v>-1.8467701206645899</v>
      </c>
      <c r="AI1200" s="66">
        <v>2.55906206020882E-2</v>
      </c>
      <c r="AJ1200" s="67">
        <v>16.2498045411776</v>
      </c>
      <c r="AK1200" s="66">
        <v>0.83110976865515096</v>
      </c>
      <c r="AL1200" s="66">
        <v>3.8376256323317599E-2</v>
      </c>
      <c r="AM1200" s="67">
        <v>-41.411626462475397</v>
      </c>
      <c r="AN1200" s="11"/>
      <c r="AO1200" s="69">
        <v>7.5627246023941604E-3</v>
      </c>
      <c r="AP1200" s="69">
        <v>-1.08498454346773E-2</v>
      </c>
      <c r="AQ1200" s="69">
        <v>1.5180457712631301E-2</v>
      </c>
      <c r="AR1200" s="69">
        <v>-2.2582478862204901E-2</v>
      </c>
      <c r="AS1200" s="70">
        <v>6</v>
      </c>
      <c r="AT1200" s="70">
        <v>6</v>
      </c>
      <c r="AU1200" s="70">
        <v>7</v>
      </c>
      <c r="AV1200" s="71">
        <v>5</v>
      </c>
      <c r="AW1200" s="11"/>
      <c r="AX1200" s="72">
        <v>2.8317778510499901E-2</v>
      </c>
      <c r="AY1200" s="73">
        <v>8.8543457477214798E-3</v>
      </c>
      <c r="AZ1200" s="73">
        <v>0.66357672454159899</v>
      </c>
      <c r="BA1200" s="73">
        <v>1.18995934287369E-2</v>
      </c>
      <c r="BB1200" s="64">
        <v>2.9229618028239202E-3</v>
      </c>
      <c r="BC1200" s="74">
        <v>-4.3884961972071297</v>
      </c>
      <c r="BD1200" s="61">
        <v>43747</v>
      </c>
      <c r="BE1200" s="61">
        <v>43804</v>
      </c>
      <c r="BF1200" s="70"/>
      <c r="BG1200" s="61"/>
      <c r="BH1200" s="11"/>
    </row>
    <row r="1201" spans="1:60" x14ac:dyDescent="0.3">
      <c r="A1201" s="11"/>
      <c r="B1201" s="56" t="s">
        <v>3857</v>
      </c>
      <c r="C1201" s="56" t="s">
        <v>3694</v>
      </c>
      <c r="D1201" s="56" t="s">
        <v>3689</v>
      </c>
      <c r="E1201" s="57" t="s">
        <v>3074</v>
      </c>
      <c r="F1201" s="57" t="s">
        <v>3067</v>
      </c>
      <c r="G1201" s="58" t="s">
        <v>200</v>
      </c>
      <c r="H1201" s="59" t="s">
        <v>142</v>
      </c>
      <c r="I1201" s="60" t="s">
        <v>29</v>
      </c>
      <c r="J1201" s="60" t="s">
        <v>3695</v>
      </c>
      <c r="K1201" s="11"/>
      <c r="L1201" s="61">
        <v>44021</v>
      </c>
      <c r="M1201" s="62">
        <v>1078.7041999995699</v>
      </c>
      <c r="N1201" s="63">
        <v>1078.7041999995699</v>
      </c>
      <c r="O1201" s="63">
        <v>1089.53050000034</v>
      </c>
      <c r="P1201" s="64">
        <f t="shared" si="18"/>
        <v>0.99006333461911655</v>
      </c>
      <c r="Q1201" s="61">
        <v>43747</v>
      </c>
      <c r="R1201" s="65">
        <v>3947582.1540000001</v>
      </c>
      <c r="S1201" s="65">
        <v>4322648.1814687504</v>
      </c>
      <c r="T1201" s="11"/>
      <c r="U1201" s="66">
        <v>-4.5377472251857398E-3</v>
      </c>
      <c r="V1201" s="67">
        <v>3.2084360314002001</v>
      </c>
      <c r="W1201" s="66">
        <v>7.7305439735937398E-3</v>
      </c>
      <c r="X1201" s="67">
        <v>3.0514329459947498</v>
      </c>
      <c r="Y1201" s="66">
        <v>2.1053768441561298E-2</v>
      </c>
      <c r="Z1201" s="67">
        <v>19.7893144563714</v>
      </c>
      <c r="AA1201" s="66">
        <v>1.8198853167632499E-2</v>
      </c>
      <c r="AB1201" s="67">
        <v>22.045073468063499</v>
      </c>
      <c r="AC1201" s="66"/>
      <c r="AD1201" s="67"/>
      <c r="AE1201" s="66"/>
      <c r="AF1201" s="68"/>
      <c r="AG1201" s="66">
        <v>-2.0121949546592099E-4</v>
      </c>
      <c r="AH1201" s="67">
        <v>-1.8616276854117999</v>
      </c>
      <c r="AI1201" s="66">
        <v>2.23629049105512E-2</v>
      </c>
      <c r="AJ1201" s="67">
        <v>15.927032972016599</v>
      </c>
      <c r="AK1201" s="66">
        <v>7.8029245889411E-2</v>
      </c>
      <c r="AL1201" s="66">
        <v>4.36667411049712E-2</v>
      </c>
      <c r="AM1201" s="67">
        <v>28.1728963285859</v>
      </c>
      <c r="AN1201" s="11"/>
      <c r="AO1201" s="69">
        <v>7.5459957861312398E-3</v>
      </c>
      <c r="AP1201" s="69">
        <v>-1.0866134423849899E-2</v>
      </c>
      <c r="AQ1201" s="69">
        <v>1.46612175158225E-2</v>
      </c>
      <c r="AR1201" s="69">
        <v>-2.3067604241077799E-2</v>
      </c>
      <c r="AS1201" s="70">
        <v>5</v>
      </c>
      <c r="AT1201" s="70">
        <v>7</v>
      </c>
      <c r="AU1201" s="70">
        <v>7</v>
      </c>
      <c r="AV1201" s="71">
        <v>5</v>
      </c>
      <c r="AW1201" s="11"/>
      <c r="AX1201" s="72">
        <v>2.83067682302863E-2</v>
      </c>
      <c r="AY1201" s="73">
        <v>-0.19431019936337199</v>
      </c>
      <c r="AZ1201" s="73">
        <v>0.64286035693749</v>
      </c>
      <c r="BA1201" s="73">
        <v>-0.25943038404693702</v>
      </c>
      <c r="BB1201" s="64">
        <v>2.9217685399453301E-3</v>
      </c>
      <c r="BC1201" s="74">
        <v>-4.47864470060449</v>
      </c>
      <c r="BD1201" s="61">
        <v>43747</v>
      </c>
      <c r="BE1201" s="61">
        <v>43804</v>
      </c>
      <c r="BF1201" s="70"/>
      <c r="BG1201" s="61"/>
      <c r="BH1201" s="11"/>
    </row>
    <row r="1202" spans="1:60" x14ac:dyDescent="0.3">
      <c r="A1202" s="11"/>
      <c r="B1202" s="56" t="s">
        <v>3860</v>
      </c>
      <c r="C1202" s="56" t="s">
        <v>3697</v>
      </c>
      <c r="D1202" s="56" t="s">
        <v>3689</v>
      </c>
      <c r="E1202" s="57" t="s">
        <v>0</v>
      </c>
      <c r="F1202" s="57" t="s">
        <v>3067</v>
      </c>
      <c r="G1202" s="58" t="s">
        <v>200</v>
      </c>
      <c r="H1202" s="59" t="s">
        <v>142</v>
      </c>
      <c r="I1202" s="60" t="s">
        <v>29</v>
      </c>
      <c r="J1202" s="60" t="s">
        <v>3698</v>
      </c>
      <c r="K1202" s="11"/>
      <c r="L1202" s="61">
        <v>44021</v>
      </c>
      <c r="M1202" s="62">
        <v>1685.79399999976</v>
      </c>
      <c r="N1202" s="63">
        <v>1685.79399999976</v>
      </c>
      <c r="O1202" s="63">
        <v>1695.1393999997499</v>
      </c>
      <c r="P1202" s="64">
        <f t="shared" si="18"/>
        <v>0.99448694307973062</v>
      </c>
      <c r="Q1202" s="61">
        <v>43747</v>
      </c>
      <c r="R1202" s="65">
        <v>289139.772</v>
      </c>
      <c r="S1202" s="65">
        <v>623119.92190722702</v>
      </c>
      <c r="T1202" s="11"/>
      <c r="U1202" s="66">
        <v>-4.5215949839985097E-3</v>
      </c>
      <c r="V1202" s="67">
        <v>3.2100512555189198</v>
      </c>
      <c r="W1202" s="66">
        <v>8.2221412303624692E-3</v>
      </c>
      <c r="X1202" s="67">
        <v>3.1005926716716199</v>
      </c>
      <c r="Y1202" s="66">
        <v>2.4079314003756701E-2</v>
      </c>
      <c r="Z1202" s="67">
        <v>20.091869012598199</v>
      </c>
      <c r="AA1202" s="66">
        <v>2.4283342399940001E-2</v>
      </c>
      <c r="AB1202" s="67">
        <v>22.653522391279701</v>
      </c>
      <c r="AC1202" s="66">
        <v>9.2403343862388299E-2</v>
      </c>
      <c r="AD1202" s="67">
        <v>33.526299646473497</v>
      </c>
      <c r="AE1202" s="66">
        <v>0.11895530169757</v>
      </c>
      <c r="AF1202" s="68">
        <v>28.843217781482998</v>
      </c>
      <c r="AG1202" s="66">
        <v>-5.49265896552242E-5</v>
      </c>
      <c r="AH1202" s="67">
        <v>-1.84699839483073</v>
      </c>
      <c r="AI1202" s="66">
        <v>2.5542349154420701E-2</v>
      </c>
      <c r="AJ1202" s="67">
        <v>16.244977396418101</v>
      </c>
      <c r="AK1202" s="66">
        <v>0.68579399999929602</v>
      </c>
      <c r="AL1202" s="66">
        <v>4.2402812081491E-2</v>
      </c>
      <c r="AM1202" s="67">
        <v>32.533780482481198</v>
      </c>
      <c r="AN1202" s="11"/>
      <c r="AO1202" s="69">
        <v>7.5624308428814402E-3</v>
      </c>
      <c r="AP1202" s="69">
        <v>-1.0850051038687501E-2</v>
      </c>
      <c r="AQ1202" s="69">
        <v>1.51727106040198E-2</v>
      </c>
      <c r="AR1202" s="69">
        <v>-2.2589716129005E-2</v>
      </c>
      <c r="AS1202" s="70">
        <v>6</v>
      </c>
      <c r="AT1202" s="70">
        <v>6</v>
      </c>
      <c r="AU1202" s="70">
        <v>7</v>
      </c>
      <c r="AV1202" s="71">
        <v>5</v>
      </c>
      <c r="AW1202" s="11"/>
      <c r="AX1202" s="72">
        <v>2.8317588942263699E-2</v>
      </c>
      <c r="AY1202" s="73">
        <v>5.81810324902676E-3</v>
      </c>
      <c r="AZ1202" s="73">
        <v>0.66326688570552506</v>
      </c>
      <c r="BA1202" s="73">
        <v>7.8183396004050092E-3</v>
      </c>
      <c r="BB1202" s="64">
        <v>2.9229413822395101E-3</v>
      </c>
      <c r="BC1202" s="74">
        <v>-4.38983366201865</v>
      </c>
      <c r="BD1202" s="61">
        <v>43747</v>
      </c>
      <c r="BE1202" s="61">
        <v>43804</v>
      </c>
      <c r="BF1202" s="70"/>
      <c r="BG1202" s="61"/>
      <c r="BH1202" s="11"/>
    </row>
    <row r="1203" spans="1:60" x14ac:dyDescent="0.3">
      <c r="A1203" s="11"/>
      <c r="B1203" s="56" t="s">
        <v>3865</v>
      </c>
      <c r="C1203" s="56" t="s">
        <v>3700</v>
      </c>
      <c r="D1203" s="56" t="s">
        <v>3689</v>
      </c>
      <c r="E1203" s="57" t="s">
        <v>3701</v>
      </c>
      <c r="F1203" s="57" t="s">
        <v>3067</v>
      </c>
      <c r="G1203" s="58" t="s">
        <v>200</v>
      </c>
      <c r="H1203" s="59" t="s">
        <v>142</v>
      </c>
      <c r="I1203" s="60" t="s">
        <v>29</v>
      </c>
      <c r="J1203" s="60" t="s">
        <v>1</v>
      </c>
      <c r="K1203" s="11"/>
      <c r="L1203" s="61">
        <v>44021</v>
      </c>
      <c r="M1203" s="62">
        <v>1008.44340000022</v>
      </c>
      <c r="N1203" s="63">
        <v>1008.44340000022</v>
      </c>
      <c r="O1203" s="63"/>
      <c r="P1203" s="64" t="str">
        <f t="shared" si="18"/>
        <v/>
      </c>
      <c r="Q1203" s="61"/>
      <c r="R1203" s="65">
        <v>0</v>
      </c>
      <c r="S1203" s="65"/>
      <c r="T1203" s="11"/>
      <c r="U1203" s="66">
        <v>0</v>
      </c>
      <c r="V1203" s="67">
        <v>3.66221075391877</v>
      </c>
      <c r="W1203" s="66">
        <v>4.0225881421065398E-3</v>
      </c>
      <c r="X1203" s="67">
        <v>2.68063736284603</v>
      </c>
      <c r="Y1203" s="66"/>
      <c r="Z1203" s="67"/>
      <c r="AA1203" s="66"/>
      <c r="AB1203" s="67"/>
      <c r="AC1203" s="66"/>
      <c r="AD1203" s="67"/>
      <c r="AE1203" s="66"/>
      <c r="AF1203" s="68"/>
      <c r="AG1203" s="66">
        <v>0</v>
      </c>
      <c r="AH1203" s="67">
        <v>-1.84150573586521</v>
      </c>
      <c r="AI1203" s="66"/>
      <c r="AJ1203" s="67"/>
      <c r="AK1203" s="66">
        <v>8.0807933391042804E-3</v>
      </c>
      <c r="AL1203" s="66">
        <v>4.8296944927642499E-2</v>
      </c>
      <c r="AM1203" s="67">
        <v>-4.9745664324291301</v>
      </c>
      <c r="AN1203" s="11"/>
      <c r="AO1203" s="69">
        <v>2.70350766004412E-3</v>
      </c>
      <c r="AP1203" s="69">
        <v>-2.9606822108689799E-3</v>
      </c>
      <c r="AQ1203" s="69">
        <v>0</v>
      </c>
      <c r="AR1203" s="69">
        <v>-4.1574931601644502E-3</v>
      </c>
      <c r="AS1203" s="70"/>
      <c r="AT1203" s="70"/>
      <c r="AU1203" s="70"/>
      <c r="AV1203" s="71"/>
      <c r="AW1203" s="11"/>
      <c r="AX1203" s="72"/>
      <c r="AY1203" s="73"/>
      <c r="AZ1203" s="73"/>
      <c r="BA1203" s="73"/>
      <c r="BB1203" s="64"/>
      <c r="BC1203" s="74">
        <v>-1.03837435699825</v>
      </c>
      <c r="BD1203" s="61">
        <v>43976</v>
      </c>
      <c r="BE1203" s="61">
        <v>43990</v>
      </c>
      <c r="BF1203" s="70"/>
      <c r="BG1203" s="61"/>
      <c r="BH1203" s="11"/>
    </row>
    <row r="1204" spans="1:60" x14ac:dyDescent="0.3">
      <c r="A1204" s="11"/>
      <c r="B1204" s="56" t="s">
        <v>3867</v>
      </c>
      <c r="C1204" s="56" t="s">
        <v>3703</v>
      </c>
      <c r="D1204" s="56" t="s">
        <v>3689</v>
      </c>
      <c r="E1204" s="57" t="s">
        <v>3081</v>
      </c>
      <c r="F1204" s="57" t="s">
        <v>3067</v>
      </c>
      <c r="G1204" s="58" t="s">
        <v>200</v>
      </c>
      <c r="H1204" s="59" t="s">
        <v>142</v>
      </c>
      <c r="I1204" s="60" t="s">
        <v>29</v>
      </c>
      <c r="J1204" s="60" t="s">
        <v>1</v>
      </c>
      <c r="K1204" s="11"/>
      <c r="L1204" s="61">
        <v>44021</v>
      </c>
      <c r="M1204" s="62">
        <v>1136.37270000018</v>
      </c>
      <c r="N1204" s="63">
        <v>1136.37270000018</v>
      </c>
      <c r="O1204" s="63">
        <v>1141.4937999993599</v>
      </c>
      <c r="P1204" s="64">
        <f t="shared" si="18"/>
        <v>0.99551368566418597</v>
      </c>
      <c r="Q1204" s="61">
        <v>44020</v>
      </c>
      <c r="R1204" s="65">
        <v>1382679.798</v>
      </c>
      <c r="S1204" s="65">
        <v>2100605.4455800802</v>
      </c>
      <c r="T1204" s="11"/>
      <c r="U1204" s="66">
        <v>-4.4863143357361003E-3</v>
      </c>
      <c r="V1204" s="67">
        <v>3.2135793203451599</v>
      </c>
      <c r="W1204" s="66">
        <v>9.2962467570032493E-3</v>
      </c>
      <c r="X1204" s="67">
        <v>3.2080032243357</v>
      </c>
      <c r="Y1204" s="66">
        <v>3.07160582960933E-2</v>
      </c>
      <c r="Z1204" s="67">
        <v>20.755543441831801</v>
      </c>
      <c r="AA1204" s="66">
        <v>3.7693733280320899E-2</v>
      </c>
      <c r="AB1204" s="67">
        <v>23.994561479339598</v>
      </c>
      <c r="AC1204" s="66">
        <v>0.121058701815928</v>
      </c>
      <c r="AD1204" s="67">
        <v>36.391835441812901</v>
      </c>
      <c r="AE1204" s="66"/>
      <c r="AF1204" s="68"/>
      <c r="AG1204" s="66">
        <v>2.6450783661857702E-4</v>
      </c>
      <c r="AH1204" s="67">
        <v>-1.8150549522033499</v>
      </c>
      <c r="AI1204" s="66">
        <v>3.2518293022803797E-2</v>
      </c>
      <c r="AJ1204" s="67">
        <v>16.942571783234602</v>
      </c>
      <c r="AK1204" s="66">
        <v>0.136655954664166</v>
      </c>
      <c r="AL1204" s="66">
        <v>5.4068183570052497E-2</v>
      </c>
      <c r="AM1204" s="67">
        <v>40.863312893314301</v>
      </c>
      <c r="AN1204" s="11"/>
      <c r="AO1204" s="69">
        <v>7.5983214319421703E-3</v>
      </c>
      <c r="AP1204" s="69">
        <v>-1.08148881345187E-2</v>
      </c>
      <c r="AQ1204" s="69">
        <v>1.62903199525317E-2</v>
      </c>
      <c r="AR1204" s="69">
        <v>-2.15455517527516E-2</v>
      </c>
      <c r="AS1204" s="70">
        <v>8</v>
      </c>
      <c r="AT1204" s="70">
        <v>4</v>
      </c>
      <c r="AU1204" s="70">
        <v>7</v>
      </c>
      <c r="AV1204" s="71">
        <v>5</v>
      </c>
      <c r="AW1204" s="11"/>
      <c r="AX1204" s="72">
        <v>2.8542693831514001E-2</v>
      </c>
      <c r="AY1204" s="73">
        <v>0.542222253944601</v>
      </c>
      <c r="AZ1204" s="73">
        <v>0.64343688560165901</v>
      </c>
      <c r="BA1204" s="73">
        <v>0.73994023290833899</v>
      </c>
      <c r="BB1204" s="64">
        <v>2.94627811947066E-3</v>
      </c>
      <c r="BC1204" s="74">
        <v>-4.1956892527814498</v>
      </c>
      <c r="BD1204" s="61">
        <v>43747</v>
      </c>
      <c r="BE1204" s="61">
        <v>43804</v>
      </c>
      <c r="BF1204" s="70">
        <v>160</v>
      </c>
      <c r="BG1204" s="61">
        <v>43971</v>
      </c>
      <c r="BH1204" s="11"/>
    </row>
    <row r="1205" spans="1:60" x14ac:dyDescent="0.3">
      <c r="A1205" s="11"/>
      <c r="B1205" s="56" t="s">
        <v>3870</v>
      </c>
      <c r="C1205" s="56" t="s">
        <v>3705</v>
      </c>
      <c r="D1205" s="56" t="s">
        <v>3706</v>
      </c>
      <c r="E1205" s="57" t="s">
        <v>34</v>
      </c>
      <c r="F1205" s="57" t="s">
        <v>3067</v>
      </c>
      <c r="G1205" s="58" t="s">
        <v>27</v>
      </c>
      <c r="H1205" s="59" t="s">
        <v>3707</v>
      </c>
      <c r="I1205" s="60" t="s">
        <v>29</v>
      </c>
      <c r="J1205" s="60" t="s">
        <v>3708</v>
      </c>
      <c r="K1205" s="11"/>
      <c r="L1205" s="61">
        <v>44021</v>
      </c>
      <c r="M1205" s="62">
        <v>1797.9199000000999</v>
      </c>
      <c r="N1205" s="63">
        <v>1797.9199000000999</v>
      </c>
      <c r="O1205" s="63">
        <v>1797.9199000000999</v>
      </c>
      <c r="P1205" s="64">
        <f t="shared" si="18"/>
        <v>1</v>
      </c>
      <c r="Q1205" s="61">
        <v>44021</v>
      </c>
      <c r="R1205" s="65">
        <v>35064283.417000003</v>
      </c>
      <c r="S1205" s="65">
        <v>30068249.616937499</v>
      </c>
      <c r="T1205" s="11"/>
      <c r="U1205" s="66">
        <v>9.7335650934837792E-6</v>
      </c>
      <c r="V1205" s="67">
        <v>3.6631841104281202</v>
      </c>
      <c r="W1205" s="66">
        <v>4.3725173418351898E-4</v>
      </c>
      <c r="X1205" s="67">
        <v>2.3221037220537299</v>
      </c>
      <c r="Y1205" s="66">
        <v>7.4075207157875403E-3</v>
      </c>
      <c r="Z1205" s="67">
        <v>18.424689683801301</v>
      </c>
      <c r="AA1205" s="66">
        <v>1.9227408212827899E-2</v>
      </c>
      <c r="AB1205" s="67">
        <v>22.147928972582999</v>
      </c>
      <c r="AC1205" s="66">
        <v>4.8669777781469699E-2</v>
      </c>
      <c r="AD1205" s="67">
        <v>29.152943038381601</v>
      </c>
      <c r="AE1205" s="66">
        <v>7.9276900283730398E-2</v>
      </c>
      <c r="AF1205" s="68">
        <v>24.875377640099</v>
      </c>
      <c r="AG1205" s="66">
        <v>1.1514630568854E-4</v>
      </c>
      <c r="AH1205" s="67">
        <v>-1.82999110529636</v>
      </c>
      <c r="AI1205" s="66">
        <v>7.9216755020752299E-3</v>
      </c>
      <c r="AJ1205" s="67">
        <v>14.482910031176299</v>
      </c>
      <c r="AK1205" s="66">
        <v>0.79791990000056101</v>
      </c>
      <c r="AL1205" s="66">
        <v>4.19546034499945E-2</v>
      </c>
      <c r="AM1205" s="67">
        <v>2.0295796362915999</v>
      </c>
      <c r="AN1205" s="11"/>
      <c r="AO1205" s="69">
        <v>2.3492280161008201E-4</v>
      </c>
      <c r="AP1205" s="69">
        <v>9.1774454631376995E-6</v>
      </c>
      <c r="AQ1205" s="69">
        <v>2.1885931109864002E-3</v>
      </c>
      <c r="AR1205" s="69">
        <v>1.1514630568854E-4</v>
      </c>
      <c r="AS1205" s="70">
        <v>12</v>
      </c>
      <c r="AT1205" s="70">
        <v>0</v>
      </c>
      <c r="AU1205" s="70">
        <v>7</v>
      </c>
      <c r="AV1205" s="71">
        <v>5</v>
      </c>
      <c r="AW1205" s="11"/>
      <c r="AX1205" s="72">
        <v>7.8048520510606097E-4</v>
      </c>
      <c r="AY1205" s="73">
        <v>-13.9156201169972</v>
      </c>
      <c r="AZ1205" s="73">
        <v>0.63374051661685404</v>
      </c>
      <c r="BA1205" s="73">
        <v>-11.727164522744699</v>
      </c>
      <c r="BB1205" s="64">
        <v>8.0641133483538895E-5</v>
      </c>
      <c r="BC1205" s="74">
        <v>0</v>
      </c>
      <c r="BD1205" s="61">
        <v>44021</v>
      </c>
      <c r="BE1205" s="61"/>
      <c r="BF1205" s="70"/>
      <c r="BG1205" s="61"/>
      <c r="BH1205" s="11"/>
    </row>
    <row r="1206" spans="1:60" x14ac:dyDescent="0.3">
      <c r="A1206" s="11"/>
      <c r="B1206" s="56" t="s">
        <v>3874</v>
      </c>
      <c r="C1206" s="56" t="s">
        <v>3710</v>
      </c>
      <c r="D1206" s="56" t="s">
        <v>3706</v>
      </c>
      <c r="E1206" s="57" t="s">
        <v>3071</v>
      </c>
      <c r="F1206" s="57" t="s">
        <v>3067</v>
      </c>
      <c r="G1206" s="58" t="s">
        <v>27</v>
      </c>
      <c r="H1206" s="59" t="s">
        <v>3707</v>
      </c>
      <c r="I1206" s="60" t="s">
        <v>29</v>
      </c>
      <c r="J1206" s="60" t="s">
        <v>1</v>
      </c>
      <c r="K1206" s="11"/>
      <c r="L1206" s="61">
        <v>44021</v>
      </c>
      <c r="M1206" s="62">
        <v>1066.60879999958</v>
      </c>
      <c r="N1206" s="63">
        <v>1066.60879999958</v>
      </c>
      <c r="O1206" s="63">
        <v>1066.60879999958</v>
      </c>
      <c r="P1206" s="64">
        <f t="shared" si="18"/>
        <v>1</v>
      </c>
      <c r="Q1206" s="61">
        <v>44021</v>
      </c>
      <c r="R1206" s="65">
        <v>482638.61200000002</v>
      </c>
      <c r="S1206" s="65">
        <v>195379.19839379899</v>
      </c>
      <c r="T1206" s="11"/>
      <c r="U1206" s="66">
        <v>1.6594925909885199E-5</v>
      </c>
      <c r="V1206" s="67">
        <v>3.6638702465097599</v>
      </c>
      <c r="W1206" s="66">
        <v>6.4216567625408104E-4</v>
      </c>
      <c r="X1206" s="67">
        <v>2.3425951162607799</v>
      </c>
      <c r="Y1206" s="66">
        <v>8.6600686645397201E-3</v>
      </c>
      <c r="Z1206" s="67">
        <v>18.5499444786692</v>
      </c>
      <c r="AA1206" s="66">
        <v>2.1800400132633499E-2</v>
      </c>
      <c r="AB1206" s="67">
        <v>22.4052281645709</v>
      </c>
      <c r="AC1206" s="66">
        <v>5.2928105129467398E-2</v>
      </c>
      <c r="AD1206" s="67">
        <v>29.578775773174101</v>
      </c>
      <c r="AE1206" s="66"/>
      <c r="AF1206" s="68"/>
      <c r="AG1206" s="66">
        <v>1.76665787876118E-4</v>
      </c>
      <c r="AH1206" s="67">
        <v>-1.8238391570776</v>
      </c>
      <c r="AI1206" s="66">
        <v>9.2370066540752305E-3</v>
      </c>
      <c r="AJ1206" s="67">
        <v>14.614443146376299</v>
      </c>
      <c r="AK1206" s="66">
        <v>6.6608799999812604E-2</v>
      </c>
      <c r="AL1206" s="66">
        <v>2.5879579548927702E-2</v>
      </c>
      <c r="AM1206" s="67">
        <v>37.798197790281797</v>
      </c>
      <c r="AN1206" s="11"/>
      <c r="AO1206" s="69">
        <v>2.55527531408006E-4</v>
      </c>
      <c r="AP1206" s="69">
        <v>1.5938881915644699E-5</v>
      </c>
      <c r="AQ1206" s="69">
        <v>2.3942412753967801E-3</v>
      </c>
      <c r="AR1206" s="69">
        <v>1.76665787876118E-4</v>
      </c>
      <c r="AS1206" s="70">
        <v>12</v>
      </c>
      <c r="AT1206" s="70">
        <v>0</v>
      </c>
      <c r="AU1206" s="70">
        <v>7</v>
      </c>
      <c r="AV1206" s="71">
        <v>5</v>
      </c>
      <c r="AW1206" s="11"/>
      <c r="AX1206" s="72">
        <v>8.5485087901588503E-4</v>
      </c>
      <c r="AY1206" s="73">
        <v>-9.8669585609604802</v>
      </c>
      <c r="AZ1206" s="73">
        <v>0.64232846455252002</v>
      </c>
      <c r="BA1206" s="73">
        <v>-10.157212498030299</v>
      </c>
      <c r="BB1206" s="64">
        <v>8.8325954871066906E-5</v>
      </c>
      <c r="BC1206" s="74">
        <v>0</v>
      </c>
      <c r="BD1206" s="61">
        <v>44021</v>
      </c>
      <c r="BE1206" s="61"/>
      <c r="BF1206" s="70"/>
      <c r="BG1206" s="61"/>
      <c r="BH1206" s="11"/>
    </row>
    <row r="1207" spans="1:60" x14ac:dyDescent="0.3">
      <c r="A1207" s="11"/>
      <c r="B1207" s="56" t="s">
        <v>3877</v>
      </c>
      <c r="C1207" s="56" t="s">
        <v>3712</v>
      </c>
      <c r="D1207" s="56" t="s">
        <v>3706</v>
      </c>
      <c r="E1207" s="57" t="s">
        <v>0</v>
      </c>
      <c r="F1207" s="57" t="s">
        <v>3067</v>
      </c>
      <c r="G1207" s="58" t="s">
        <v>27</v>
      </c>
      <c r="H1207" s="59" t="s">
        <v>3707</v>
      </c>
      <c r="I1207" s="60" t="s">
        <v>29</v>
      </c>
      <c r="J1207" s="60" t="s">
        <v>3713</v>
      </c>
      <c r="K1207" s="11"/>
      <c r="L1207" s="61">
        <v>44021</v>
      </c>
      <c r="M1207" s="62">
        <v>1806.28030000068</v>
      </c>
      <c r="N1207" s="63">
        <v>1806.28030000068</v>
      </c>
      <c r="O1207" s="63">
        <v>1806.28030000068</v>
      </c>
      <c r="P1207" s="64">
        <f t="shared" si="18"/>
        <v>1</v>
      </c>
      <c r="Q1207" s="61">
        <v>44021</v>
      </c>
      <c r="R1207" s="65">
        <v>36155666.960000001</v>
      </c>
      <c r="S1207" s="65">
        <v>51723376.5738125</v>
      </c>
      <c r="T1207" s="11"/>
      <c r="U1207" s="66">
        <v>1.6276808310067301E-5</v>
      </c>
      <c r="V1207" s="67">
        <v>3.6638384347497799</v>
      </c>
      <c r="W1207" s="66">
        <v>6.32472210781998E-4</v>
      </c>
      <c r="X1207" s="67">
        <v>2.3416257697135698</v>
      </c>
      <c r="Y1207" s="66">
        <v>8.5991793312132393E-3</v>
      </c>
      <c r="Z1207" s="67">
        <v>18.543855545343799</v>
      </c>
      <c r="AA1207" s="66">
        <v>2.1667933655407999E-2</v>
      </c>
      <c r="AB1207" s="67">
        <v>22.391981516848301</v>
      </c>
      <c r="AC1207" s="66">
        <v>5.2687088424136198E-2</v>
      </c>
      <c r="AD1207" s="67">
        <v>29.554674102662801</v>
      </c>
      <c r="AE1207" s="66"/>
      <c r="AF1207" s="68"/>
      <c r="AG1207" s="66">
        <v>1.7370199384458799E-4</v>
      </c>
      <c r="AH1207" s="67">
        <v>-1.8241355364807501</v>
      </c>
      <c r="AI1207" s="66">
        <v>9.1730545900645701E-3</v>
      </c>
      <c r="AJ1207" s="67">
        <v>14.6080479399679</v>
      </c>
      <c r="AK1207" s="66">
        <v>7.6014847414626302E-2</v>
      </c>
      <c r="AL1207" s="66">
        <v>2.6121073620743101E-2</v>
      </c>
      <c r="AM1207" s="67">
        <v>33.8285250651534</v>
      </c>
      <c r="AN1207" s="11"/>
      <c r="AO1207" s="69">
        <v>2.54465270700166E-4</v>
      </c>
      <c r="AP1207" s="69">
        <v>1.5668058040319E-5</v>
      </c>
      <c r="AQ1207" s="69">
        <v>2.3846515505283601E-3</v>
      </c>
      <c r="AR1207" s="69">
        <v>1.7370199384458799E-4</v>
      </c>
      <c r="AS1207" s="70">
        <v>12</v>
      </c>
      <c r="AT1207" s="70">
        <v>0</v>
      </c>
      <c r="AU1207" s="70">
        <v>7</v>
      </c>
      <c r="AV1207" s="71">
        <v>5</v>
      </c>
      <c r="AW1207" s="11"/>
      <c r="AX1207" s="72">
        <v>8.5019353381198903E-4</v>
      </c>
      <c r="AY1207" s="73">
        <v>-10.067973193698</v>
      </c>
      <c r="AZ1207" s="73">
        <v>0.64188783290137497</v>
      </c>
      <c r="BA1207" s="73">
        <v>-10.251726981368799</v>
      </c>
      <c r="BB1207" s="64">
        <v>8.7844676990158602E-5</v>
      </c>
      <c r="BC1207" s="74">
        <v>0</v>
      </c>
      <c r="BD1207" s="61">
        <v>44021</v>
      </c>
      <c r="BE1207" s="61"/>
      <c r="BF1207" s="70"/>
      <c r="BG1207" s="61"/>
      <c r="BH1207" s="11"/>
    </row>
    <row r="1208" spans="1:60" x14ac:dyDescent="0.3">
      <c r="A1208" s="11"/>
      <c r="B1208" s="56" t="s">
        <v>3880</v>
      </c>
      <c r="C1208" s="56" t="s">
        <v>3715</v>
      </c>
      <c r="D1208" s="56" t="s">
        <v>3706</v>
      </c>
      <c r="E1208" s="57" t="s">
        <v>48</v>
      </c>
      <c r="F1208" s="57" t="s">
        <v>3067</v>
      </c>
      <c r="G1208" s="58" t="s">
        <v>27</v>
      </c>
      <c r="H1208" s="59" t="s">
        <v>3707</v>
      </c>
      <c r="I1208" s="60" t="s">
        <v>29</v>
      </c>
      <c r="J1208" s="60" t="s">
        <v>3716</v>
      </c>
      <c r="K1208" s="11"/>
      <c r="L1208" s="61">
        <v>44021</v>
      </c>
      <c r="M1208" s="62">
        <v>1013.22420000006</v>
      </c>
      <c r="N1208" s="63">
        <v>1013.22420000006</v>
      </c>
      <c r="O1208" s="63"/>
      <c r="P1208" s="64" t="str">
        <f t="shared" si="18"/>
        <v/>
      </c>
      <c r="Q1208" s="61"/>
      <c r="R1208" s="65">
        <v>31326637.844999999</v>
      </c>
      <c r="S1208" s="65"/>
      <c r="T1208" s="11"/>
      <c r="U1208" s="66">
        <v>1.9443261408014199E-5</v>
      </c>
      <c r="V1208" s="67">
        <v>3.6641550800595701</v>
      </c>
      <c r="W1208" s="66">
        <v>7.2188132071460099E-4</v>
      </c>
      <c r="X1208" s="67">
        <v>2.3505666807068302</v>
      </c>
      <c r="Y1208" s="66">
        <v>9.2457532409753202E-3</v>
      </c>
      <c r="Z1208" s="67">
        <v>18.608512936334598</v>
      </c>
      <c r="AA1208" s="66"/>
      <c r="AB1208" s="67"/>
      <c r="AC1208" s="66"/>
      <c r="AD1208" s="67"/>
      <c r="AE1208" s="66"/>
      <c r="AF1208" s="68"/>
      <c r="AG1208" s="66">
        <v>2.02957773581147E-4</v>
      </c>
      <c r="AH1208" s="67">
        <v>-1.8212099585071</v>
      </c>
      <c r="AI1208" s="66">
        <v>9.8580401954677706E-3</v>
      </c>
      <c r="AJ1208" s="67">
        <v>14.676546500515499</v>
      </c>
      <c r="AK1208" s="66">
        <v>1.3143857691829901E-2</v>
      </c>
      <c r="AL1208" s="66">
        <v>1.8981752160470901E-2</v>
      </c>
      <c r="AM1208" s="67">
        <v>15.0237836008309</v>
      </c>
      <c r="AN1208" s="11"/>
      <c r="AO1208" s="69">
        <v>2.1564746384683501E-4</v>
      </c>
      <c r="AP1208" s="69">
        <v>1.8950137018691701E-5</v>
      </c>
      <c r="AQ1208" s="69">
        <v>2.0328239879745498E-3</v>
      </c>
      <c r="AR1208" s="69">
        <v>2.02957773581147E-4</v>
      </c>
      <c r="AS1208" s="70"/>
      <c r="AT1208" s="70"/>
      <c r="AU1208" s="70"/>
      <c r="AV1208" s="71"/>
      <c r="AW1208" s="11"/>
      <c r="AX1208" s="72"/>
      <c r="AY1208" s="73"/>
      <c r="AZ1208" s="73"/>
      <c r="BA1208" s="73"/>
      <c r="BB1208" s="64"/>
      <c r="BC1208" s="74">
        <v>0</v>
      </c>
      <c r="BD1208" s="61">
        <v>44021</v>
      </c>
      <c r="BE1208" s="61"/>
      <c r="BF1208" s="70"/>
      <c r="BG1208" s="61"/>
      <c r="BH1208" s="11"/>
    </row>
    <row r="1209" spans="1:60" x14ac:dyDescent="0.3">
      <c r="A1209" s="11"/>
      <c r="B1209" s="56" t="s">
        <v>3883</v>
      </c>
      <c r="C1209" s="56" t="s">
        <v>3718</v>
      </c>
      <c r="D1209" s="56" t="s">
        <v>3706</v>
      </c>
      <c r="E1209" s="57" t="s">
        <v>3081</v>
      </c>
      <c r="F1209" s="57" t="s">
        <v>3067</v>
      </c>
      <c r="G1209" s="58" t="s">
        <v>27</v>
      </c>
      <c r="H1209" s="59" t="s">
        <v>3707</v>
      </c>
      <c r="I1209" s="60" t="s">
        <v>29</v>
      </c>
      <c r="J1209" s="60" t="s">
        <v>1</v>
      </c>
      <c r="K1209" s="11"/>
      <c r="L1209" s="61">
        <v>44021</v>
      </c>
      <c r="M1209" s="62">
        <v>1821.6124000009099</v>
      </c>
      <c r="N1209" s="63">
        <v>1821.6124000009099</v>
      </c>
      <c r="O1209" s="63">
        <v>1821.6124000009099</v>
      </c>
      <c r="P1209" s="64">
        <f t="shared" si="18"/>
        <v>1</v>
      </c>
      <c r="Q1209" s="61">
        <v>44021</v>
      </c>
      <c r="R1209" s="65">
        <v>1694464.4879999999</v>
      </c>
      <c r="S1209" s="65">
        <v>5435893.6787968799</v>
      </c>
      <c r="T1209" s="11"/>
      <c r="U1209" s="66">
        <v>2.18492532439996E-5</v>
      </c>
      <c r="V1209" s="67">
        <v>3.66439567924317</v>
      </c>
      <c r="W1209" s="66">
        <v>8.3974146218679401E-4</v>
      </c>
      <c r="X1209" s="67">
        <v>2.3623526948540499</v>
      </c>
      <c r="Y1209" s="66">
        <v>9.7202091892540903E-3</v>
      </c>
      <c r="Z1209" s="67">
        <v>18.655958531162501</v>
      </c>
      <c r="AA1209" s="66">
        <v>2.4133022145179001E-2</v>
      </c>
      <c r="AB1209" s="67">
        <v>22.6384903658181</v>
      </c>
      <c r="AC1209" s="66">
        <v>5.8671234839493998E-2</v>
      </c>
      <c r="AD1209" s="67">
        <v>30.153088744176799</v>
      </c>
      <c r="AE1209" s="66"/>
      <c r="AF1209" s="68"/>
      <c r="AG1209" s="66">
        <v>2.5368580281792701E-4</v>
      </c>
      <c r="AH1209" s="67">
        <v>-1.81613715558342</v>
      </c>
      <c r="AI1209" s="66">
        <v>1.03304139556712E-2</v>
      </c>
      <c r="AJ1209" s="67">
        <v>14.7237838765286</v>
      </c>
      <c r="AK1209" s="66">
        <v>8.5137306226970397E-2</v>
      </c>
      <c r="AL1209" s="66">
        <v>2.91745223858015E-2</v>
      </c>
      <c r="AM1209" s="67">
        <v>34.740770946373203</v>
      </c>
      <c r="AN1209" s="11"/>
      <c r="AO1209" s="69">
        <v>2.7978805519523998E-4</v>
      </c>
      <c r="AP1209" s="69">
        <v>2.1081592421978699E-5</v>
      </c>
      <c r="AQ1209" s="69">
        <v>2.5954914126487E-3</v>
      </c>
      <c r="AR1209" s="69">
        <v>2.5368580281792701E-4</v>
      </c>
      <c r="AS1209" s="70">
        <v>12</v>
      </c>
      <c r="AT1209" s="70">
        <v>0</v>
      </c>
      <c r="AU1209" s="70">
        <v>7</v>
      </c>
      <c r="AV1209" s="71">
        <v>5</v>
      </c>
      <c r="AW1209" s="11"/>
      <c r="AX1209" s="72">
        <v>9.3506343582703297E-4</v>
      </c>
      <c r="AY1209" s="73">
        <v>-6.6712884538064801</v>
      </c>
      <c r="AZ1209" s="73">
        <v>0.60095902422835901</v>
      </c>
      <c r="BA1209" s="73">
        <v>-8.2670261179446207</v>
      </c>
      <c r="BB1209" s="64">
        <v>9.6614971836430605E-5</v>
      </c>
      <c r="BC1209" s="74">
        <v>0</v>
      </c>
      <c r="BD1209" s="61">
        <v>44021</v>
      </c>
      <c r="BE1209" s="61"/>
      <c r="BF1209" s="70"/>
      <c r="BG1209" s="61"/>
      <c r="BH1209" s="11"/>
    </row>
    <row r="1210" spans="1:60" x14ac:dyDescent="0.3">
      <c r="A1210" s="11"/>
      <c r="B1210" s="56" t="s">
        <v>3886</v>
      </c>
      <c r="C1210" s="56" t="s">
        <v>3720</v>
      </c>
      <c r="D1210" s="56" t="s">
        <v>3721</v>
      </c>
      <c r="E1210" s="57" t="s">
        <v>34</v>
      </c>
      <c r="F1210" s="57" t="s">
        <v>3067</v>
      </c>
      <c r="G1210" s="58" t="s">
        <v>111</v>
      </c>
      <c r="H1210" s="59" t="s">
        <v>1035</v>
      </c>
      <c r="I1210" s="60" t="s">
        <v>29</v>
      </c>
      <c r="J1210" s="60" t="s">
        <v>3722</v>
      </c>
      <c r="K1210" s="11"/>
      <c r="L1210" s="61">
        <v>44021</v>
      </c>
      <c r="M1210" s="62">
        <v>1892.5744000002701</v>
      </c>
      <c r="N1210" s="63">
        <v>1892.5744000002701</v>
      </c>
      <c r="O1210" s="63">
        <v>2109.7393999993801</v>
      </c>
      <c r="P1210" s="64">
        <f t="shared" si="18"/>
        <v>0.89706548590827195</v>
      </c>
      <c r="Q1210" s="61">
        <v>43881</v>
      </c>
      <c r="R1210" s="65">
        <v>14439028.199999999</v>
      </c>
      <c r="S1210" s="65">
        <v>13655800.1390313</v>
      </c>
      <c r="T1210" s="11"/>
      <c r="U1210" s="66">
        <v>-9.8295341404082102E-3</v>
      </c>
      <c r="V1210" s="67">
        <v>2.67925733987795</v>
      </c>
      <c r="W1210" s="66">
        <v>-5.4550942659261602E-3</v>
      </c>
      <c r="X1210" s="67">
        <v>1.7328691220427599</v>
      </c>
      <c r="Y1210" s="66">
        <v>-3.0626789236521301E-2</v>
      </c>
      <c r="Z1210" s="67">
        <v>14.6212586885667</v>
      </c>
      <c r="AA1210" s="66">
        <v>0.15855384373207901</v>
      </c>
      <c r="AB1210" s="67">
        <v>36.080572524515397</v>
      </c>
      <c r="AC1210" s="66">
        <v>0.254243151504779</v>
      </c>
      <c r="AD1210" s="67">
        <v>49.710280410712599</v>
      </c>
      <c r="AE1210" s="66">
        <v>0.37052756683435301</v>
      </c>
      <c r="AF1210" s="68">
        <v>54.000444295175797</v>
      </c>
      <c r="AG1210" s="66">
        <v>-3.0368335907951401E-2</v>
      </c>
      <c r="AH1210" s="67">
        <v>-4.8783393266639896</v>
      </c>
      <c r="AI1210" s="66">
        <v>5.9949627284368E-3</v>
      </c>
      <c r="AJ1210" s="67">
        <v>14.2902387538052</v>
      </c>
      <c r="AK1210" s="66">
        <v>0.89257440000073995</v>
      </c>
      <c r="AL1210" s="66">
        <v>4.5758710697555202E-2</v>
      </c>
      <c r="AM1210" s="67">
        <v>12.0543350857915</v>
      </c>
      <c r="AN1210" s="11"/>
      <c r="AO1210" s="69">
        <v>7.6729037391487495E-2</v>
      </c>
      <c r="AP1210" s="69">
        <v>-0.10563689081755</v>
      </c>
      <c r="AQ1210" s="69">
        <v>0.13632074509776401</v>
      </c>
      <c r="AR1210" s="69">
        <v>-9.8199628987495097E-2</v>
      </c>
      <c r="AS1210" s="70">
        <v>8</v>
      </c>
      <c r="AT1210" s="70">
        <v>4</v>
      </c>
      <c r="AU1210" s="70">
        <v>7</v>
      </c>
      <c r="AV1210" s="71">
        <v>5</v>
      </c>
      <c r="AW1210" s="11"/>
      <c r="AX1210" s="72">
        <v>0.30944134693854702</v>
      </c>
      <c r="AY1210" s="73">
        <v>0.49164599693494898</v>
      </c>
      <c r="AZ1210" s="73">
        <v>1.1595281742411301</v>
      </c>
      <c r="BA1210" s="73">
        <v>0.70825218981190097</v>
      </c>
      <c r="BB1210" s="64">
        <v>3.1795699246576999E-2</v>
      </c>
      <c r="BC1210" s="74">
        <v>-29.838268176652502</v>
      </c>
      <c r="BD1210" s="61">
        <v>43881</v>
      </c>
      <c r="BE1210" s="61">
        <v>43913</v>
      </c>
      <c r="BF1210" s="70"/>
      <c r="BG1210" s="61"/>
      <c r="BH1210" s="11"/>
    </row>
    <row r="1211" spans="1:60" x14ac:dyDescent="0.3">
      <c r="A1211" s="11"/>
      <c r="B1211" s="56" t="s">
        <v>3889</v>
      </c>
      <c r="C1211" s="56" t="s">
        <v>3724</v>
      </c>
      <c r="D1211" s="56" t="s">
        <v>3721</v>
      </c>
      <c r="E1211" s="57" t="s">
        <v>3071</v>
      </c>
      <c r="F1211" s="57" t="s">
        <v>3067</v>
      </c>
      <c r="G1211" s="58" t="s">
        <v>111</v>
      </c>
      <c r="H1211" s="59" t="s">
        <v>1035</v>
      </c>
      <c r="I1211" s="60" t="s">
        <v>29</v>
      </c>
      <c r="J1211" s="60" t="s">
        <v>1</v>
      </c>
      <c r="K1211" s="11"/>
      <c r="L1211" s="61">
        <v>44021</v>
      </c>
      <c r="M1211" s="62">
        <v>2352.5632000006699</v>
      </c>
      <c r="N1211" s="63">
        <v>2352.5632000006699</v>
      </c>
      <c r="O1211" s="63">
        <v>2595.15480000153</v>
      </c>
      <c r="P1211" s="64">
        <f t="shared" si="18"/>
        <v>0.90652133737813367</v>
      </c>
      <c r="Q1211" s="61">
        <v>43881</v>
      </c>
      <c r="R1211" s="65">
        <v>5025291.2869999995</v>
      </c>
      <c r="S1211" s="65">
        <v>4665038.3670859402</v>
      </c>
      <c r="T1211" s="11"/>
      <c r="U1211" s="66">
        <v>-9.7553628984314907E-3</v>
      </c>
      <c r="V1211" s="67">
        <v>2.6866744640756202</v>
      </c>
      <c r="W1211" s="66">
        <v>-3.2179201562030401E-3</v>
      </c>
      <c r="X1211" s="67">
        <v>1.95658653301507</v>
      </c>
      <c r="Y1211" s="66">
        <v>-1.7322396811323401E-2</v>
      </c>
      <c r="Z1211" s="67">
        <v>15.9516979310865</v>
      </c>
      <c r="AA1211" s="66">
        <v>0.19079482875356901</v>
      </c>
      <c r="AB1211" s="67">
        <v>39.304671026649899</v>
      </c>
      <c r="AC1211" s="66">
        <v>0.32357118210871699</v>
      </c>
      <c r="AD1211" s="67">
        <v>56.643083471106401</v>
      </c>
      <c r="AE1211" s="66">
        <v>0.48492289875168398</v>
      </c>
      <c r="AF1211" s="68">
        <v>65.439977486850694</v>
      </c>
      <c r="AG1211" s="66">
        <v>-2.9714479347603601E-2</v>
      </c>
      <c r="AH1211" s="67">
        <v>-4.8129536706255696</v>
      </c>
      <c r="AI1211" s="66">
        <v>2.0489578922934001E-2</v>
      </c>
      <c r="AJ1211" s="67">
        <v>15.739700373262201</v>
      </c>
      <c r="AK1211" s="66">
        <v>1.3525632000015999</v>
      </c>
      <c r="AL1211" s="66">
        <v>6.1838726136556901E-2</v>
      </c>
      <c r="AM1211" s="67">
        <v>58.053215085878001</v>
      </c>
      <c r="AN1211" s="11"/>
      <c r="AO1211" s="69">
        <v>7.6809743199191899E-2</v>
      </c>
      <c r="AP1211" s="69">
        <v>-0.10543590983623299</v>
      </c>
      <c r="AQ1211" s="69">
        <v>0.138883824183722</v>
      </c>
      <c r="AR1211" s="69">
        <v>-9.6103378330590197E-2</v>
      </c>
      <c r="AS1211" s="70">
        <v>8</v>
      </c>
      <c r="AT1211" s="70">
        <v>4</v>
      </c>
      <c r="AU1211" s="70">
        <v>7</v>
      </c>
      <c r="AV1211" s="71">
        <v>5</v>
      </c>
      <c r="AW1211" s="11"/>
      <c r="AX1211" s="72">
        <v>0.30944311508734201</v>
      </c>
      <c r="AY1211" s="73">
        <v>0.58987975127274705</v>
      </c>
      <c r="AZ1211" s="73">
        <v>1.2683302997738799</v>
      </c>
      <c r="BA1211" s="73">
        <v>0.85255504060023701</v>
      </c>
      <c r="BB1211" s="64">
        <v>3.1799996619083698E-2</v>
      </c>
      <c r="BC1211" s="74">
        <v>-29.669910249736901</v>
      </c>
      <c r="BD1211" s="61">
        <v>43881</v>
      </c>
      <c r="BE1211" s="61">
        <v>43913</v>
      </c>
      <c r="BF1211" s="70"/>
      <c r="BG1211" s="61"/>
      <c r="BH1211" s="11"/>
    </row>
    <row r="1212" spans="1:60" x14ac:dyDescent="0.3">
      <c r="A1212" s="11"/>
      <c r="B1212" s="56" t="s">
        <v>3891</v>
      </c>
      <c r="C1212" s="56" t="s">
        <v>3726</v>
      </c>
      <c r="D1212" s="56" t="s">
        <v>3721</v>
      </c>
      <c r="E1212" s="57" t="s">
        <v>3074</v>
      </c>
      <c r="F1212" s="57" t="s">
        <v>3067</v>
      </c>
      <c r="G1212" s="58" t="s">
        <v>111</v>
      </c>
      <c r="H1212" s="59" t="s">
        <v>1035</v>
      </c>
      <c r="I1212" s="60" t="s">
        <v>29</v>
      </c>
      <c r="J1212" s="60" t="s">
        <v>3727</v>
      </c>
      <c r="K1212" s="11"/>
      <c r="L1212" s="61">
        <v>44021</v>
      </c>
      <c r="M1212" s="62">
        <v>1265.0628999993201</v>
      </c>
      <c r="N1212" s="63">
        <v>1265.0628999993201</v>
      </c>
      <c r="O1212" s="63">
        <v>1409.5817000009099</v>
      </c>
      <c r="P1212" s="64">
        <f t="shared" si="18"/>
        <v>0.89747398110978838</v>
      </c>
      <c r="Q1212" s="61">
        <v>43881</v>
      </c>
      <c r="R1212" s="65">
        <v>18169625.379000001</v>
      </c>
      <c r="S1212" s="65">
        <v>18155878.3081562</v>
      </c>
      <c r="T1212" s="11"/>
      <c r="U1212" s="66">
        <v>-9.8263392201260995E-3</v>
      </c>
      <c r="V1212" s="67">
        <v>2.6795768319061599</v>
      </c>
      <c r="W1212" s="66">
        <v>-5.3580623352900104E-3</v>
      </c>
      <c r="X1212" s="67">
        <v>1.7425723151063699</v>
      </c>
      <c r="Y1212" s="66">
        <v>-3.0052910475205901E-2</v>
      </c>
      <c r="Z1212" s="67">
        <v>14.6786465647019</v>
      </c>
      <c r="AA1212" s="66">
        <v>0.15993540260213199</v>
      </c>
      <c r="AB1212" s="67">
        <v>36.218728411535302</v>
      </c>
      <c r="AC1212" s="66"/>
      <c r="AD1212" s="67"/>
      <c r="AE1212" s="66"/>
      <c r="AF1212" s="68"/>
      <c r="AG1212" s="66">
        <v>-3.03398846144773E-2</v>
      </c>
      <c r="AH1212" s="67">
        <v>-4.8754941973165797</v>
      </c>
      <c r="AI1212" s="66">
        <v>6.6199676566611699E-3</v>
      </c>
      <c r="AJ1212" s="67">
        <v>14.352739246634901</v>
      </c>
      <c r="AK1212" s="66">
        <v>0.276945903185988</v>
      </c>
      <c r="AL1212" s="66">
        <v>0.149201262152928</v>
      </c>
      <c r="AM1212" s="67">
        <v>48.0645620582509</v>
      </c>
      <c r="AN1212" s="11"/>
      <c r="AO1212" s="69">
        <v>7.6732567660656101E-2</v>
      </c>
      <c r="AP1212" s="69">
        <v>-0.105628141515772</v>
      </c>
      <c r="AQ1212" s="69">
        <v>0.13643187910027299</v>
      </c>
      <c r="AR1212" s="69">
        <v>-9.8108733541303103E-2</v>
      </c>
      <c r="AS1212" s="70">
        <v>8</v>
      </c>
      <c r="AT1212" s="70">
        <v>4</v>
      </c>
      <c r="AU1212" s="70">
        <v>7</v>
      </c>
      <c r="AV1212" s="71">
        <v>5</v>
      </c>
      <c r="AW1212" s="11"/>
      <c r="AX1212" s="72">
        <v>0.30944137586717302</v>
      </c>
      <c r="AY1212" s="73">
        <v>0.49585787322939701</v>
      </c>
      <c r="AZ1212" s="73">
        <v>1.1641939339060601</v>
      </c>
      <c r="BA1212" s="73">
        <v>0.71442144373486405</v>
      </c>
      <c r="BB1212" s="64">
        <v>3.17958808907133E-2</v>
      </c>
      <c r="BC1212" s="74">
        <v>-29.8309704219573</v>
      </c>
      <c r="BD1212" s="61">
        <v>43881</v>
      </c>
      <c r="BE1212" s="61">
        <v>43913</v>
      </c>
      <c r="BF1212" s="70"/>
      <c r="BG1212" s="61"/>
      <c r="BH1212" s="11"/>
    </row>
    <row r="1213" spans="1:60" x14ac:dyDescent="0.3">
      <c r="A1213" s="11"/>
      <c r="B1213" s="56" t="s">
        <v>3894</v>
      </c>
      <c r="C1213" s="56" t="s">
        <v>3729</v>
      </c>
      <c r="D1213" s="56" t="s">
        <v>3721</v>
      </c>
      <c r="E1213" s="57" t="s">
        <v>0</v>
      </c>
      <c r="F1213" s="57" t="s">
        <v>3067</v>
      </c>
      <c r="G1213" s="58" t="s">
        <v>111</v>
      </c>
      <c r="H1213" s="59" t="s">
        <v>1035</v>
      </c>
      <c r="I1213" s="60" t="s">
        <v>29</v>
      </c>
      <c r="J1213" s="60" t="s">
        <v>3730</v>
      </c>
      <c r="K1213" s="11"/>
      <c r="L1213" s="61">
        <v>44021</v>
      </c>
      <c r="M1213" s="62">
        <v>2289.8700000010399</v>
      </c>
      <c r="N1213" s="63">
        <v>2289.8700000010399</v>
      </c>
      <c r="O1213" s="63">
        <v>2526.9554999992301</v>
      </c>
      <c r="P1213" s="64">
        <f t="shared" si="18"/>
        <v>0.90617741388866468</v>
      </c>
      <c r="Q1213" s="61">
        <v>43881</v>
      </c>
      <c r="R1213" s="65">
        <v>794495.40099999995</v>
      </c>
      <c r="S1213" s="65">
        <v>1351132.65376367</v>
      </c>
      <c r="T1213" s="11"/>
      <c r="U1213" s="66">
        <v>-9.7580264737189299E-3</v>
      </c>
      <c r="V1213" s="67">
        <v>2.6864081065468799</v>
      </c>
      <c r="W1213" s="66">
        <v>-3.2989196570270001E-3</v>
      </c>
      <c r="X1213" s="67">
        <v>1.9484865829326701</v>
      </c>
      <c r="Y1213" s="66">
        <v>-1.7807053840442701E-2</v>
      </c>
      <c r="Z1213" s="67">
        <v>15.9032322281855</v>
      </c>
      <c r="AA1213" s="66">
        <v>0.18961256534938001</v>
      </c>
      <c r="AB1213" s="67">
        <v>39.186444686260103</v>
      </c>
      <c r="AC1213" s="66">
        <v>0.32101835875597301</v>
      </c>
      <c r="AD1213" s="67">
        <v>56.387801135831999</v>
      </c>
      <c r="AE1213" s="66">
        <v>0.48058130016783301</v>
      </c>
      <c r="AF1213" s="68">
        <v>65.005817628465607</v>
      </c>
      <c r="AG1213" s="66">
        <v>-2.9738138149696201E-2</v>
      </c>
      <c r="AH1213" s="67">
        <v>-4.8153195508348299</v>
      </c>
      <c r="AI1213" s="66">
        <v>1.99614218890929E-2</v>
      </c>
      <c r="AJ1213" s="67">
        <v>15.686884669878101</v>
      </c>
      <c r="AK1213" s="66">
        <v>1.2898699999996499</v>
      </c>
      <c r="AL1213" s="66">
        <v>6.7397670603895704E-2</v>
      </c>
      <c r="AM1213" s="67">
        <v>89.901548321708106</v>
      </c>
      <c r="AN1213" s="11"/>
      <c r="AO1213" s="69">
        <v>7.6806752291304306E-2</v>
      </c>
      <c r="AP1213" s="69">
        <v>-0.105443177692941</v>
      </c>
      <c r="AQ1213" s="69">
        <v>0.13879097129218301</v>
      </c>
      <c r="AR1213" s="69">
        <v>-9.6179297964263194E-2</v>
      </c>
      <c r="AS1213" s="70">
        <v>8</v>
      </c>
      <c r="AT1213" s="70">
        <v>4</v>
      </c>
      <c r="AU1213" s="70">
        <v>7</v>
      </c>
      <c r="AV1213" s="71">
        <v>5</v>
      </c>
      <c r="AW1213" s="11"/>
      <c r="AX1213" s="72">
        <v>0.3094429464938</v>
      </c>
      <c r="AY1213" s="73">
        <v>0.58627953225095597</v>
      </c>
      <c r="AZ1213" s="73">
        <v>1.2643437353817699</v>
      </c>
      <c r="BA1213" s="73">
        <v>0.84725117459674903</v>
      </c>
      <c r="BB1213" s="64">
        <v>3.17998302162232E-2</v>
      </c>
      <c r="BC1213" s="74">
        <v>-29.676007353496999</v>
      </c>
      <c r="BD1213" s="61">
        <v>43881</v>
      </c>
      <c r="BE1213" s="61">
        <v>43913</v>
      </c>
      <c r="BF1213" s="70"/>
      <c r="BG1213" s="61"/>
      <c r="BH1213" s="11"/>
    </row>
    <row r="1214" spans="1:60" x14ac:dyDescent="0.3">
      <c r="A1214" s="11"/>
      <c r="B1214" s="56" t="s">
        <v>3897</v>
      </c>
      <c r="C1214" s="56" t="s">
        <v>3732</v>
      </c>
      <c r="D1214" s="56" t="s">
        <v>3721</v>
      </c>
      <c r="E1214" s="57" t="s">
        <v>3081</v>
      </c>
      <c r="F1214" s="57" t="s">
        <v>3067</v>
      </c>
      <c r="G1214" s="58" t="s">
        <v>111</v>
      </c>
      <c r="H1214" s="59" t="s">
        <v>1035</v>
      </c>
      <c r="I1214" s="60" t="s">
        <v>29</v>
      </c>
      <c r="J1214" s="60" t="s">
        <v>1</v>
      </c>
      <c r="K1214" s="11"/>
      <c r="L1214" s="61">
        <v>44021</v>
      </c>
      <c r="M1214" s="62">
        <v>1560.51490000077</v>
      </c>
      <c r="N1214" s="63">
        <v>1560.51490000077</v>
      </c>
      <c r="O1214" s="63">
        <v>1709.0314000006799</v>
      </c>
      <c r="P1214" s="64">
        <f t="shared" si="18"/>
        <v>0.91309902205433391</v>
      </c>
      <c r="Q1214" s="61">
        <v>43881</v>
      </c>
      <c r="R1214" s="65">
        <v>4050798.122</v>
      </c>
      <c r="S1214" s="65">
        <v>3828821.5604179702</v>
      </c>
      <c r="T1214" s="11"/>
      <c r="U1214" s="66">
        <v>-9.7041718563559698E-3</v>
      </c>
      <c r="V1214" s="67">
        <v>2.69179356828317</v>
      </c>
      <c r="W1214" s="66">
        <v>-1.6724146453270801E-3</v>
      </c>
      <c r="X1214" s="67">
        <v>2.11113708410267</v>
      </c>
      <c r="Y1214" s="66">
        <v>-8.0430067246197706E-3</v>
      </c>
      <c r="Z1214" s="67">
        <v>16.879636939760498</v>
      </c>
      <c r="AA1214" s="66">
        <v>0.21354568456270501</v>
      </c>
      <c r="AB1214" s="67">
        <v>41.5797566075926</v>
      </c>
      <c r="AC1214" s="66">
        <v>0.37459537689399403</v>
      </c>
      <c r="AD1214" s="67">
        <v>61.745502949634101</v>
      </c>
      <c r="AE1214" s="66"/>
      <c r="AF1214" s="68"/>
      <c r="AG1214" s="66">
        <v>-2.9263401153002602E-2</v>
      </c>
      <c r="AH1214" s="67">
        <v>-4.7678458511654798</v>
      </c>
      <c r="AI1214" s="66">
        <v>3.06049431455904E-2</v>
      </c>
      <c r="AJ1214" s="67">
        <v>16.7512367955351</v>
      </c>
      <c r="AK1214" s="66">
        <v>0.53656537740258503</v>
      </c>
      <c r="AL1214" s="66">
        <v>0.19313565820280901</v>
      </c>
      <c r="AM1214" s="67">
        <v>80.8542551671853</v>
      </c>
      <c r="AN1214" s="11"/>
      <c r="AO1214" s="69">
        <v>7.6865407834702595E-2</v>
      </c>
      <c r="AP1214" s="69">
        <v>-0.10529731695351099</v>
      </c>
      <c r="AQ1214" s="69">
        <v>0.14065449988818701</v>
      </c>
      <c r="AR1214" s="69">
        <v>-9.46551328216447E-2</v>
      </c>
      <c r="AS1214" s="70">
        <v>8</v>
      </c>
      <c r="AT1214" s="70">
        <v>4</v>
      </c>
      <c r="AU1214" s="70">
        <v>7</v>
      </c>
      <c r="AV1214" s="71">
        <v>5</v>
      </c>
      <c r="AW1214" s="11"/>
      <c r="AX1214" s="72">
        <v>0.31063953042350501</v>
      </c>
      <c r="AY1214" s="73">
        <v>0.63849505177222499</v>
      </c>
      <c r="AZ1214" s="73">
        <v>1.2657581087769401</v>
      </c>
      <c r="BA1214" s="73">
        <v>0.92483561656081303</v>
      </c>
      <c r="BB1214" s="64">
        <v>3.1926075328010499E-2</v>
      </c>
      <c r="BC1214" s="74">
        <v>-29.553593924676498</v>
      </c>
      <c r="BD1214" s="61">
        <v>43881</v>
      </c>
      <c r="BE1214" s="61">
        <v>43913</v>
      </c>
      <c r="BF1214" s="70"/>
      <c r="BG1214" s="61"/>
      <c r="BH1214" s="11"/>
    </row>
    <row r="1215" spans="1:60" x14ac:dyDescent="0.3">
      <c r="A1215" s="11"/>
      <c r="B1215" s="56" t="s">
        <v>3901</v>
      </c>
      <c r="C1215" s="56" t="s">
        <v>3734</v>
      </c>
      <c r="D1215" s="56" t="s">
        <v>3735</v>
      </c>
      <c r="E1215" s="57" t="s">
        <v>34</v>
      </c>
      <c r="F1215" s="57" t="s">
        <v>339</v>
      </c>
      <c r="G1215" s="58" t="s">
        <v>36</v>
      </c>
      <c r="H1215" s="59" t="s">
        <v>66</v>
      </c>
      <c r="I1215" s="60" t="s">
        <v>29</v>
      </c>
      <c r="J1215" s="60" t="s">
        <v>3736</v>
      </c>
      <c r="K1215" s="11"/>
      <c r="L1215" s="61">
        <v>44021</v>
      </c>
      <c r="M1215" s="62">
        <v>1212.10840000026</v>
      </c>
      <c r="N1215" s="63">
        <v>1212.10840000026</v>
      </c>
      <c r="O1215" s="63">
        <v>1319.31200000085</v>
      </c>
      <c r="P1215" s="64">
        <f t="shared" si="18"/>
        <v>0.91874279927680413</v>
      </c>
      <c r="Q1215" s="61">
        <v>43882</v>
      </c>
      <c r="R1215" s="65">
        <v>345206.62900000002</v>
      </c>
      <c r="S1215" s="65">
        <v>324775.54235498002</v>
      </c>
      <c r="T1215" s="11"/>
      <c r="U1215" s="66">
        <v>-6.5947359134952404E-3</v>
      </c>
      <c r="V1215" s="67">
        <v>3.0027371625692498</v>
      </c>
      <c r="W1215" s="66">
        <v>3.4808899756171699E-2</v>
      </c>
      <c r="X1215" s="67">
        <v>5.7592685242561901</v>
      </c>
      <c r="Y1215" s="66">
        <v>-1.7337576456157001E-2</v>
      </c>
      <c r="Z1215" s="67">
        <v>15.9501799666032</v>
      </c>
      <c r="AA1215" s="66">
        <v>0.15328267969933199</v>
      </c>
      <c r="AB1215" s="67">
        <v>35.5534561212407</v>
      </c>
      <c r="AC1215" s="66">
        <v>0.16955541281640801</v>
      </c>
      <c r="AD1215" s="67">
        <v>41.241506541904499</v>
      </c>
      <c r="AE1215" s="66">
        <v>0.17279207046696701</v>
      </c>
      <c r="AF1215" s="68">
        <v>34.226894658408099</v>
      </c>
      <c r="AG1215" s="66">
        <v>-1.5837589400689502E-2</v>
      </c>
      <c r="AH1215" s="67">
        <v>-3.4252646759341601</v>
      </c>
      <c r="AI1215" s="66">
        <v>5.0867601694335497E-3</v>
      </c>
      <c r="AJ1215" s="67">
        <v>14.199418497912101</v>
      </c>
      <c r="AK1215" s="66">
        <v>0.43909720161172999</v>
      </c>
      <c r="AL1215" s="66">
        <v>3.0997174353615299E-2</v>
      </c>
      <c r="AM1215" s="67">
        <v>-25.764618573302901</v>
      </c>
      <c r="AN1215" s="11"/>
      <c r="AO1215" s="69">
        <v>5.2639511512097698E-2</v>
      </c>
      <c r="AP1215" s="69">
        <v>-4.76867047046107E-2</v>
      </c>
      <c r="AQ1215" s="69">
        <v>0.130700499586965</v>
      </c>
      <c r="AR1215" s="69">
        <v>-9.8544330471631802E-2</v>
      </c>
      <c r="AS1215" s="70">
        <v>8</v>
      </c>
      <c r="AT1215" s="70">
        <v>4</v>
      </c>
      <c r="AU1215" s="70">
        <v>7</v>
      </c>
      <c r="AV1215" s="71">
        <v>5</v>
      </c>
      <c r="AW1215" s="11"/>
      <c r="AX1215" s="72">
        <v>0.18337577229947799</v>
      </c>
      <c r="AY1215" s="73">
        <v>0.86606486947675898</v>
      </c>
      <c r="AZ1215" s="73">
        <v>1.1327598540920001</v>
      </c>
      <c r="BA1215" s="73">
        <v>1.24570851885983</v>
      </c>
      <c r="BB1215" s="64">
        <v>1.8912348357407599E-2</v>
      </c>
      <c r="BC1215" s="74">
        <v>-27.712148453167199</v>
      </c>
      <c r="BD1215" s="61">
        <v>43882</v>
      </c>
      <c r="BE1215" s="61">
        <v>43910</v>
      </c>
      <c r="BF1215" s="70"/>
      <c r="BG1215" s="61"/>
      <c r="BH1215" s="11"/>
    </row>
    <row r="1216" spans="1:60" x14ac:dyDescent="0.3">
      <c r="A1216" s="11"/>
      <c r="B1216" s="56" t="s">
        <v>3904</v>
      </c>
      <c r="C1216" s="56" t="s">
        <v>3738</v>
      </c>
      <c r="D1216" s="56" t="s">
        <v>3735</v>
      </c>
      <c r="E1216" s="57" t="s">
        <v>41</v>
      </c>
      <c r="F1216" s="57" t="s">
        <v>339</v>
      </c>
      <c r="G1216" s="58" t="s">
        <v>36</v>
      </c>
      <c r="H1216" s="59" t="s">
        <v>66</v>
      </c>
      <c r="I1216" s="60" t="s">
        <v>29</v>
      </c>
      <c r="J1216" s="60" t="s">
        <v>3739</v>
      </c>
      <c r="K1216" s="11"/>
      <c r="L1216" s="61">
        <v>44021</v>
      </c>
      <c r="M1216" s="62">
        <v>2150.8991999998698</v>
      </c>
      <c r="N1216" s="63">
        <v>2150.8991999998698</v>
      </c>
      <c r="O1216" s="63">
        <v>2316.4057999998299</v>
      </c>
      <c r="P1216" s="64">
        <f t="shared" si="18"/>
        <v>0.92855025660876334</v>
      </c>
      <c r="Q1216" s="61">
        <v>43882</v>
      </c>
      <c r="R1216" s="65">
        <v>2186356.6630000002</v>
      </c>
      <c r="S1216" s="65">
        <v>2174795.22462891</v>
      </c>
      <c r="T1216" s="11"/>
      <c r="U1216" s="66">
        <v>-6.5188535163542803E-3</v>
      </c>
      <c r="V1216" s="67">
        <v>3.0103254022833399</v>
      </c>
      <c r="W1216" s="66">
        <v>3.7183492917392903E-2</v>
      </c>
      <c r="X1216" s="67">
        <v>5.9967278403783002</v>
      </c>
      <c r="Y1216" s="66">
        <v>-3.5799607812805299E-3</v>
      </c>
      <c r="Z1216" s="67">
        <v>17.325941534101698</v>
      </c>
      <c r="AA1216" s="66">
        <v>0.18598291078902501</v>
      </c>
      <c r="AB1216" s="67">
        <v>38.823479230224599</v>
      </c>
      <c r="AC1216" s="66">
        <v>0.236723117779475</v>
      </c>
      <c r="AD1216" s="67">
        <v>47.958277038182104</v>
      </c>
      <c r="AE1216" s="66">
        <v>0.27540550723468199</v>
      </c>
      <c r="AF1216" s="68">
        <v>44.488238335179602</v>
      </c>
      <c r="AG1216" s="66">
        <v>-1.5160688573814699E-2</v>
      </c>
      <c r="AH1216" s="67">
        <v>-3.3575745932466798</v>
      </c>
      <c r="AI1216" s="66">
        <v>1.9859312562402899E-2</v>
      </c>
      <c r="AJ1216" s="67">
        <v>15.6766737372091</v>
      </c>
      <c r="AK1216" s="66">
        <v>1.0988682559365399</v>
      </c>
      <c r="AL1216" s="66">
        <v>6.4147311441047294E-2</v>
      </c>
      <c r="AM1216" s="67">
        <v>40.212486859178199</v>
      </c>
      <c r="AN1216" s="11"/>
      <c r="AO1216" s="69">
        <v>5.2719955994689399E-2</v>
      </c>
      <c r="AP1216" s="69">
        <v>-4.7613967342840603E-2</v>
      </c>
      <c r="AQ1216" s="69">
        <v>0.13329479100139</v>
      </c>
      <c r="AR1216" s="69">
        <v>-9.6407019342295799E-2</v>
      </c>
      <c r="AS1216" s="70">
        <v>8</v>
      </c>
      <c r="AT1216" s="70">
        <v>4</v>
      </c>
      <c r="AU1216" s="70">
        <v>7</v>
      </c>
      <c r="AV1216" s="71">
        <v>5</v>
      </c>
      <c r="AW1216" s="11"/>
      <c r="AX1216" s="72">
        <v>0.18342573472764301</v>
      </c>
      <c r="AY1216" s="73">
        <v>1.03497133202109</v>
      </c>
      <c r="AZ1216" s="73">
        <v>1.2425074741931901</v>
      </c>
      <c r="BA1216" s="73">
        <v>1.49761947610932</v>
      </c>
      <c r="BB1216" s="64">
        <v>1.89196103335416E-2</v>
      </c>
      <c r="BC1216" s="74">
        <v>-27.557373582851099</v>
      </c>
      <c r="BD1216" s="61">
        <v>43882</v>
      </c>
      <c r="BE1216" s="61">
        <v>43910</v>
      </c>
      <c r="BF1216" s="70"/>
      <c r="BG1216" s="61"/>
      <c r="BH1216" s="11"/>
    </row>
    <row r="1217" spans="1:60" x14ac:dyDescent="0.3">
      <c r="A1217" s="11"/>
      <c r="B1217" s="56" t="s">
        <v>3907</v>
      </c>
      <c r="C1217" s="56" t="s">
        <v>3741</v>
      </c>
      <c r="D1217" s="56" t="s">
        <v>3735</v>
      </c>
      <c r="E1217" s="57" t="s">
        <v>248</v>
      </c>
      <c r="F1217" s="57" t="s">
        <v>339</v>
      </c>
      <c r="G1217" s="58" t="s">
        <v>36</v>
      </c>
      <c r="H1217" s="59" t="s">
        <v>66</v>
      </c>
      <c r="I1217" s="60" t="s">
        <v>29</v>
      </c>
      <c r="J1217" s="60" t="s">
        <v>3742</v>
      </c>
      <c r="K1217" s="11"/>
      <c r="L1217" s="61">
        <v>44021</v>
      </c>
      <c r="M1217" s="62">
        <v>2325.2142999991802</v>
      </c>
      <c r="N1217" s="63">
        <v>2325.2142999991802</v>
      </c>
      <c r="O1217" s="63">
        <v>2500.7978000007602</v>
      </c>
      <c r="P1217" s="64">
        <f t="shared" si="18"/>
        <v>0.92978900573188017</v>
      </c>
      <c r="Q1217" s="61">
        <v>43882</v>
      </c>
      <c r="R1217" s="65">
        <v>15413986.751</v>
      </c>
      <c r="S1217" s="65">
        <v>14793418.976765599</v>
      </c>
      <c r="T1217" s="11"/>
      <c r="U1217" s="66">
        <v>-6.5093489965875103E-3</v>
      </c>
      <c r="V1217" s="67">
        <v>3.01127585426002</v>
      </c>
      <c r="W1217" s="66">
        <v>3.7481811719771899E-2</v>
      </c>
      <c r="X1217" s="67">
        <v>6.02655972061621</v>
      </c>
      <c r="Y1217" s="66">
        <v>-1.8393225336694699E-3</v>
      </c>
      <c r="Z1217" s="67">
        <v>17.500005358859202</v>
      </c>
      <c r="AA1217" s="66">
        <v>0.19015269864205001</v>
      </c>
      <c r="AB1217" s="67">
        <v>39.240458015527103</v>
      </c>
      <c r="AC1217" s="66">
        <v>0.24542244987067499</v>
      </c>
      <c r="AD1217" s="67">
        <v>48.828210247331299</v>
      </c>
      <c r="AE1217" s="66">
        <v>0.28890601975028402</v>
      </c>
      <c r="AF1217" s="68">
        <v>45.838289586769001</v>
      </c>
      <c r="AG1217" s="66">
        <v>-1.50757044712009E-2</v>
      </c>
      <c r="AH1217" s="67">
        <v>-3.3490761829853</v>
      </c>
      <c r="AI1217" s="66">
        <v>2.1729053551098301E-2</v>
      </c>
      <c r="AJ1217" s="67">
        <v>15.8636478360713</v>
      </c>
      <c r="AK1217" s="66">
        <v>1.1852696327224801</v>
      </c>
      <c r="AL1217" s="66">
        <v>6.7753419552900596E-2</v>
      </c>
      <c r="AM1217" s="67">
        <v>48.852624537772499</v>
      </c>
      <c r="AN1217" s="11"/>
      <c r="AO1217" s="69">
        <v>5.2730031555256601E-2</v>
      </c>
      <c r="AP1217" s="69">
        <v>-4.7604842130604098E-2</v>
      </c>
      <c r="AQ1217" s="69">
        <v>0.13362109188528801</v>
      </c>
      <c r="AR1217" s="69">
        <v>-9.6138306172215401E-2</v>
      </c>
      <c r="AS1217" s="70">
        <v>8</v>
      </c>
      <c r="AT1217" s="70">
        <v>4</v>
      </c>
      <c r="AU1217" s="70">
        <v>7</v>
      </c>
      <c r="AV1217" s="71">
        <v>5</v>
      </c>
      <c r="AW1217" s="11"/>
      <c r="AX1217" s="72">
        <v>0.18343234976491701</v>
      </c>
      <c r="AY1217" s="73">
        <v>1.0564899209020999</v>
      </c>
      <c r="AZ1217" s="73">
        <v>1.25648961703519</v>
      </c>
      <c r="BA1217" s="73">
        <v>1.5299113529381401</v>
      </c>
      <c r="BB1217" s="64">
        <v>1.8920557743676899E-2</v>
      </c>
      <c r="BC1217" s="74">
        <v>-27.5379121015139</v>
      </c>
      <c r="BD1217" s="61">
        <v>43882</v>
      </c>
      <c r="BE1217" s="61">
        <v>43910</v>
      </c>
      <c r="BF1217" s="70"/>
      <c r="BG1217" s="61"/>
      <c r="BH1217" s="11"/>
    </row>
    <row r="1218" spans="1:60" x14ac:dyDescent="0.3">
      <c r="A1218" s="11"/>
      <c r="B1218" s="56" t="s">
        <v>3910</v>
      </c>
      <c r="C1218" s="56" t="s">
        <v>3744</v>
      </c>
      <c r="D1218" s="56" t="s">
        <v>3735</v>
      </c>
      <c r="E1218" s="57" t="s">
        <v>79</v>
      </c>
      <c r="F1218" s="57" t="s">
        <v>339</v>
      </c>
      <c r="G1218" s="58" t="s">
        <v>36</v>
      </c>
      <c r="H1218" s="59" t="s">
        <v>66</v>
      </c>
      <c r="I1218" s="60" t="s">
        <v>29</v>
      </c>
      <c r="J1218" s="60" t="s">
        <v>3745</v>
      </c>
      <c r="K1218" s="11"/>
      <c r="L1218" s="61">
        <v>44021</v>
      </c>
      <c r="M1218" s="62">
        <v>1759.4371000006799</v>
      </c>
      <c r="N1218" s="63">
        <v>1759.4371000006799</v>
      </c>
      <c r="O1218" s="63">
        <v>1910.7688999995601</v>
      </c>
      <c r="P1218" s="64">
        <f t="shared" si="18"/>
        <v>0.92080057405219706</v>
      </c>
      <c r="Q1218" s="61">
        <v>43882</v>
      </c>
      <c r="R1218" s="65">
        <v>112805.14599999999</v>
      </c>
      <c r="S1218" s="65">
        <v>143885.443209961</v>
      </c>
      <c r="T1218" s="11"/>
      <c r="U1218" s="66">
        <v>-6.5787783523774098E-3</v>
      </c>
      <c r="V1218" s="67">
        <v>3.0043329186810301</v>
      </c>
      <c r="W1218" s="66">
        <v>3.5308975899170002E-2</v>
      </c>
      <c r="X1218" s="67">
        <v>5.8092761385560197</v>
      </c>
      <c r="Y1218" s="66">
        <v>-1.44548981743355E-2</v>
      </c>
      <c r="Z1218" s="67">
        <v>16.238447794778001</v>
      </c>
      <c r="AA1218" s="66">
        <v>0.160095545970835</v>
      </c>
      <c r="AB1218" s="67">
        <v>36.234742748376398</v>
      </c>
      <c r="AC1218" s="66">
        <v>0.18339314855809799</v>
      </c>
      <c r="AD1218" s="67">
        <v>42.6252801160445</v>
      </c>
      <c r="AE1218" s="66">
        <v>0.19370392465498301</v>
      </c>
      <c r="AF1218" s="68">
        <v>36.318080077238797</v>
      </c>
      <c r="AG1218" s="66">
        <v>-1.5695009062255801E-2</v>
      </c>
      <c r="AH1218" s="67">
        <v>-3.4110066420908001</v>
      </c>
      <c r="AI1218" s="66">
        <v>8.1812001608341199E-3</v>
      </c>
      <c r="AJ1218" s="67">
        <v>14.508862497052201</v>
      </c>
      <c r="AK1218" s="66">
        <v>0.75943710000137798</v>
      </c>
      <c r="AL1218" s="66">
        <v>4.8520918920985402E-2</v>
      </c>
      <c r="AM1218" s="67">
        <v>6.2693712656619001</v>
      </c>
      <c r="AN1218" s="11"/>
      <c r="AO1218" s="69">
        <v>5.2656490213848897E-2</v>
      </c>
      <c r="AP1218" s="69">
        <v>-4.7671372800323297E-2</v>
      </c>
      <c r="AQ1218" s="69">
        <v>0.13124627250916099</v>
      </c>
      <c r="AR1218" s="69">
        <v>-9.8094459717685795E-2</v>
      </c>
      <c r="AS1218" s="70">
        <v>8</v>
      </c>
      <c r="AT1218" s="70">
        <v>4</v>
      </c>
      <c r="AU1218" s="70">
        <v>7</v>
      </c>
      <c r="AV1218" s="71">
        <v>5</v>
      </c>
      <c r="AW1218" s="11"/>
      <c r="AX1218" s="72">
        <v>0.183385938110878</v>
      </c>
      <c r="AY1218" s="73">
        <v>0.90127846579161996</v>
      </c>
      <c r="AZ1218" s="73">
        <v>1.1556395355874001</v>
      </c>
      <c r="BA1218" s="73">
        <v>1.2979971197564699</v>
      </c>
      <c r="BB1218" s="64">
        <v>1.8913840717414102E-2</v>
      </c>
      <c r="BC1218" s="74">
        <v>-27.679574437264801</v>
      </c>
      <c r="BD1218" s="61">
        <v>43882</v>
      </c>
      <c r="BE1218" s="61">
        <v>43910</v>
      </c>
      <c r="BF1218" s="70"/>
      <c r="BG1218" s="61"/>
      <c r="BH1218" s="11"/>
    </row>
    <row r="1219" spans="1:60" x14ac:dyDescent="0.3">
      <c r="A1219" s="11"/>
      <c r="B1219" s="56" t="s">
        <v>3913</v>
      </c>
      <c r="C1219" s="56" t="s">
        <v>3747</v>
      </c>
      <c r="D1219" s="56" t="s">
        <v>3735</v>
      </c>
      <c r="E1219" s="57" t="s">
        <v>352</v>
      </c>
      <c r="F1219" s="57" t="s">
        <v>339</v>
      </c>
      <c r="G1219" s="58" t="s">
        <v>36</v>
      </c>
      <c r="H1219" s="59" t="s">
        <v>66</v>
      </c>
      <c r="I1219" s="60" t="s">
        <v>29</v>
      </c>
      <c r="J1219" s="60" t="s">
        <v>3748</v>
      </c>
      <c r="K1219" s="11"/>
      <c r="L1219" s="61">
        <v>44021</v>
      </c>
      <c r="M1219" s="62">
        <v>1537.4883999992201</v>
      </c>
      <c r="N1219" s="63">
        <v>1537.4883999992201</v>
      </c>
      <c r="O1219" s="63">
        <v>1665.72450000048</v>
      </c>
      <c r="P1219" s="64">
        <f t="shared" si="18"/>
        <v>0.92301482027716886</v>
      </c>
      <c r="Q1219" s="61">
        <v>43882</v>
      </c>
      <c r="R1219" s="65">
        <v>9686669.6799999997</v>
      </c>
      <c r="S1219" s="65">
        <v>8452512.1558749992</v>
      </c>
      <c r="T1219" s="11"/>
      <c r="U1219" s="66">
        <v>-6.5615890589469901E-3</v>
      </c>
      <c r="V1219" s="67">
        <v>3.0060518480240699</v>
      </c>
      <c r="W1219" s="66">
        <v>3.5845650219926001E-2</v>
      </c>
      <c r="X1219" s="67">
        <v>5.86294357063161</v>
      </c>
      <c r="Y1219" s="66">
        <v>-1.1350489346114E-2</v>
      </c>
      <c r="Z1219" s="67">
        <v>16.548888677614698</v>
      </c>
      <c r="AA1219" s="66">
        <v>0.16745678460021701</v>
      </c>
      <c r="AB1219" s="67">
        <v>36.970866611343801</v>
      </c>
      <c r="AC1219" s="66">
        <v>0.19843907880946099</v>
      </c>
      <c r="AD1219" s="67">
        <v>44.129873141180703</v>
      </c>
      <c r="AE1219" s="66">
        <v>0.21656490436551401</v>
      </c>
      <c r="AF1219" s="68">
        <v>38.604178048262803</v>
      </c>
      <c r="AG1219" s="66">
        <v>-1.55419407274167E-2</v>
      </c>
      <c r="AH1219" s="67">
        <v>-3.3956998086068801</v>
      </c>
      <c r="AI1219" s="66">
        <v>1.15142439717602E-2</v>
      </c>
      <c r="AJ1219" s="67">
        <v>14.842166878137499</v>
      </c>
      <c r="AK1219" s="66">
        <v>0.75142495870590198</v>
      </c>
      <c r="AL1219" s="66">
        <v>4.81196683758753E-2</v>
      </c>
      <c r="AM1219" s="67">
        <v>5.4681571361143098</v>
      </c>
      <c r="AN1219" s="11"/>
      <c r="AO1219" s="69">
        <v>5.2674676975584603E-2</v>
      </c>
      <c r="AP1219" s="69">
        <v>-4.7654930703211001E-2</v>
      </c>
      <c r="AQ1219" s="69">
        <v>0.13183321460936001</v>
      </c>
      <c r="AR1219" s="69">
        <v>-9.7611359457077898E-2</v>
      </c>
      <c r="AS1219" s="70">
        <v>8</v>
      </c>
      <c r="AT1219" s="70">
        <v>4</v>
      </c>
      <c r="AU1219" s="70">
        <v>7</v>
      </c>
      <c r="AV1219" s="71">
        <v>5</v>
      </c>
      <c r="AW1219" s="11"/>
      <c r="AX1219" s="72">
        <v>0.18339701280347101</v>
      </c>
      <c r="AY1219" s="73">
        <v>0.93931203883585102</v>
      </c>
      <c r="AZ1219" s="73">
        <v>1.18035176097146</v>
      </c>
      <c r="BA1219" s="73">
        <v>1.35460946784951</v>
      </c>
      <c r="BB1219" s="64">
        <v>1.8915459697163899E-2</v>
      </c>
      <c r="BC1219" s="74">
        <v>-27.644583483022899</v>
      </c>
      <c r="BD1219" s="61">
        <v>43882</v>
      </c>
      <c r="BE1219" s="61">
        <v>43910</v>
      </c>
      <c r="BF1219" s="70"/>
      <c r="BG1219" s="61"/>
      <c r="BH1219" s="11"/>
    </row>
    <row r="1220" spans="1:60" x14ac:dyDescent="0.3">
      <c r="A1220" s="11"/>
      <c r="B1220" s="56" t="s">
        <v>3915</v>
      </c>
      <c r="C1220" s="56" t="s">
        <v>3750</v>
      </c>
      <c r="D1220" s="56" t="s">
        <v>3735</v>
      </c>
      <c r="E1220" s="57" t="s">
        <v>356</v>
      </c>
      <c r="F1220" s="57" t="s">
        <v>339</v>
      </c>
      <c r="G1220" s="58" t="s">
        <v>36</v>
      </c>
      <c r="H1220" s="59" t="s">
        <v>66</v>
      </c>
      <c r="I1220" s="60" t="s">
        <v>29</v>
      </c>
      <c r="J1220" s="60" t="s">
        <v>3751</v>
      </c>
      <c r="K1220" s="11"/>
      <c r="L1220" s="61">
        <v>44021</v>
      </c>
      <c r="M1220" s="62">
        <v>1927.84029999934</v>
      </c>
      <c r="N1220" s="63">
        <v>1927.84029999934</v>
      </c>
      <c r="O1220" s="63">
        <v>2079.1893999986401</v>
      </c>
      <c r="P1220" s="64">
        <f t="shared" si="18"/>
        <v>0.92720764159369073</v>
      </c>
      <c r="Q1220" s="61">
        <v>43882</v>
      </c>
      <c r="R1220" s="65">
        <v>1729493.797</v>
      </c>
      <c r="S1220" s="65">
        <v>1462804.6520410201</v>
      </c>
      <c r="T1220" s="11"/>
      <c r="U1220" s="66">
        <v>-6.5292103836327399E-3</v>
      </c>
      <c r="V1220" s="67">
        <v>3.0092897155555001</v>
      </c>
      <c r="W1220" s="66">
        <v>3.6859370322417803E-2</v>
      </c>
      <c r="X1220" s="67">
        <v>5.9643155808807897</v>
      </c>
      <c r="Y1220" s="66">
        <v>-5.4661590347677702E-3</v>
      </c>
      <c r="Z1220" s="67">
        <v>17.137321708752999</v>
      </c>
      <c r="AA1220" s="66">
        <v>0.18147146075003501</v>
      </c>
      <c r="AB1220" s="67">
        <v>38.372334226325599</v>
      </c>
      <c r="AC1220" s="66">
        <v>0.22734463890985401</v>
      </c>
      <c r="AD1220" s="67">
        <v>47.020429151249097</v>
      </c>
      <c r="AE1220" s="66">
        <v>0.26090625464537898</v>
      </c>
      <c r="AF1220" s="68">
        <v>43.038313076249302</v>
      </c>
      <c r="AG1220" s="66">
        <v>-1.52529420993233E-2</v>
      </c>
      <c r="AH1220" s="67">
        <v>-3.3667999457975402</v>
      </c>
      <c r="AI1220" s="66">
        <v>1.7833250531111799E-2</v>
      </c>
      <c r="AJ1220" s="67">
        <v>15.474067534072701</v>
      </c>
      <c r="AK1220" s="66">
        <v>1.0089203242899401</v>
      </c>
      <c r="AL1220" s="66">
        <v>6.0245709437367602E-2</v>
      </c>
      <c r="AM1220" s="67">
        <v>31.217693694517902</v>
      </c>
      <c r="AN1220" s="11"/>
      <c r="AO1220" s="69">
        <v>5.2708998351590701E-2</v>
      </c>
      <c r="AP1220" s="69">
        <v>-4.7623915551448598E-2</v>
      </c>
      <c r="AQ1220" s="69">
        <v>0.132940646515635</v>
      </c>
      <c r="AR1220" s="69">
        <v>-9.6698651367623803E-2</v>
      </c>
      <c r="AS1220" s="70">
        <v>8</v>
      </c>
      <c r="AT1220" s="70">
        <v>4</v>
      </c>
      <c r="AU1220" s="70">
        <v>7</v>
      </c>
      <c r="AV1220" s="71">
        <v>5</v>
      </c>
      <c r="AW1220" s="11"/>
      <c r="AX1220" s="72">
        <v>0.18341862176224799</v>
      </c>
      <c r="AY1220" s="73">
        <v>1.01168545198198</v>
      </c>
      <c r="AZ1220" s="73">
        <v>1.22737681878789</v>
      </c>
      <c r="BA1220" s="73">
        <v>1.46272566620428</v>
      </c>
      <c r="BB1220" s="64">
        <v>1.8918588895903699E-2</v>
      </c>
      <c r="BC1220" s="74">
        <v>-27.578492849104801</v>
      </c>
      <c r="BD1220" s="61">
        <v>43882</v>
      </c>
      <c r="BE1220" s="61">
        <v>43910</v>
      </c>
      <c r="BF1220" s="70"/>
      <c r="BG1220" s="61"/>
      <c r="BH1220" s="11"/>
    </row>
    <row r="1221" spans="1:60" x14ac:dyDescent="0.3">
      <c r="A1221" s="11"/>
      <c r="B1221" s="56" t="s">
        <v>3918</v>
      </c>
      <c r="C1221" s="56" t="s">
        <v>3753</v>
      </c>
      <c r="D1221" s="56" t="s">
        <v>3735</v>
      </c>
      <c r="E1221" s="57" t="s">
        <v>360</v>
      </c>
      <c r="F1221" s="57" t="s">
        <v>339</v>
      </c>
      <c r="G1221" s="58" t="s">
        <v>36</v>
      </c>
      <c r="H1221" s="59" t="s">
        <v>66</v>
      </c>
      <c r="I1221" s="60" t="s">
        <v>29</v>
      </c>
      <c r="J1221" s="60" t="s">
        <v>3754</v>
      </c>
      <c r="K1221" s="11"/>
      <c r="L1221" s="61">
        <v>44021</v>
      </c>
      <c r="M1221" s="62">
        <v>1335.4765000007999</v>
      </c>
      <c r="N1221" s="63">
        <v>1335.4765000007999</v>
      </c>
      <c r="O1221" s="63">
        <v>1434.4088000003201</v>
      </c>
      <c r="P1221" s="64">
        <f t="shared" si="18"/>
        <v>0.93102921566048802</v>
      </c>
      <c r="Q1221" s="61">
        <v>43882</v>
      </c>
      <c r="R1221" s="65">
        <v>312105.53399999999</v>
      </c>
      <c r="S1221" s="65">
        <v>257756.78264501999</v>
      </c>
      <c r="T1221" s="11"/>
      <c r="U1221" s="66">
        <v>-6.4997854506145796E-3</v>
      </c>
      <c r="V1221" s="67">
        <v>3.0122322088573101</v>
      </c>
      <c r="W1221" s="66">
        <v>3.7780216274768498E-2</v>
      </c>
      <c r="X1221" s="67">
        <v>6.0564001761158597</v>
      </c>
      <c r="Y1221" s="66">
        <v>-9.5687022621859796E-5</v>
      </c>
      <c r="Z1221" s="67">
        <v>17.674368909967601</v>
      </c>
      <c r="AA1221" s="66">
        <v>0.19433682107221101</v>
      </c>
      <c r="AB1221" s="67">
        <v>39.658870258543203</v>
      </c>
      <c r="AC1221" s="66">
        <v>0.25418334557994998</v>
      </c>
      <c r="AD1221" s="67">
        <v>49.704299818258697</v>
      </c>
      <c r="AE1221" s="66">
        <v>0.30254655991127899</v>
      </c>
      <c r="AF1221" s="68">
        <v>47.202343602839399</v>
      </c>
      <c r="AG1221" s="66">
        <v>-1.49906966416893E-2</v>
      </c>
      <c r="AH1221" s="67">
        <v>-3.3405754000341399</v>
      </c>
      <c r="AI1221" s="66">
        <v>2.3602206543728198E-2</v>
      </c>
      <c r="AJ1221" s="67">
        <v>16.050963135348901</v>
      </c>
      <c r="AK1221" s="66">
        <v>0.488186787166633</v>
      </c>
      <c r="AL1221" s="66">
        <v>0.10845236910608901</v>
      </c>
      <c r="AM1221" s="67">
        <v>51.699817564571298</v>
      </c>
      <c r="AN1221" s="11"/>
      <c r="AO1221" s="69">
        <v>5.2740157228981802E-2</v>
      </c>
      <c r="AP1221" s="69">
        <v>-4.7595732583431499E-2</v>
      </c>
      <c r="AQ1221" s="69">
        <v>0.13394699934913701</v>
      </c>
      <c r="AR1221" s="69">
        <v>-9.5869507152237896E-2</v>
      </c>
      <c r="AS1221" s="70">
        <v>8</v>
      </c>
      <c r="AT1221" s="70">
        <v>4</v>
      </c>
      <c r="AU1221" s="70">
        <v>7</v>
      </c>
      <c r="AV1221" s="71">
        <v>5</v>
      </c>
      <c r="AW1221" s="11"/>
      <c r="AX1221" s="72">
        <v>0.18343899296683999</v>
      </c>
      <c r="AY1221" s="73">
        <v>1.0780796672534101</v>
      </c>
      <c r="AZ1221" s="73">
        <v>1.2705183624366301</v>
      </c>
      <c r="BA1221" s="73">
        <v>1.56235453950285</v>
      </c>
      <c r="BB1221" s="64">
        <v>1.8921508155981401E-2</v>
      </c>
      <c r="BC1221" s="74">
        <v>-27.518452201329598</v>
      </c>
      <c r="BD1221" s="61">
        <v>43882</v>
      </c>
      <c r="BE1221" s="61">
        <v>43910</v>
      </c>
      <c r="BF1221" s="70"/>
      <c r="BG1221" s="61"/>
      <c r="BH1221" s="11"/>
    </row>
    <row r="1222" spans="1:60" x14ac:dyDescent="0.3">
      <c r="A1222" s="11"/>
      <c r="B1222" s="56" t="s">
        <v>3921</v>
      </c>
      <c r="C1222" s="56" t="s">
        <v>3756</v>
      </c>
      <c r="D1222" s="56" t="s">
        <v>3735</v>
      </c>
      <c r="E1222" s="57" t="s">
        <v>128</v>
      </c>
      <c r="F1222" s="57" t="s">
        <v>339</v>
      </c>
      <c r="G1222" s="58" t="s">
        <v>36</v>
      </c>
      <c r="H1222" s="59" t="s">
        <v>66</v>
      </c>
      <c r="I1222" s="60" t="s">
        <v>29</v>
      </c>
      <c r="J1222" s="60" t="s">
        <v>3757</v>
      </c>
      <c r="K1222" s="11"/>
      <c r="L1222" s="61">
        <v>44021</v>
      </c>
      <c r="M1222" s="62">
        <v>1375.2368999999001</v>
      </c>
      <c r="N1222" s="63">
        <v>1375.2368999999001</v>
      </c>
      <c r="O1222" s="63">
        <v>1469.82029999979</v>
      </c>
      <c r="P1222" s="64">
        <f t="shared" si="18"/>
        <v>0.93564968452272468</v>
      </c>
      <c r="Q1222" s="61">
        <v>43882</v>
      </c>
      <c r="R1222" s="65">
        <v>17708455.443999998</v>
      </c>
      <c r="S1222" s="65">
        <v>12339766.908500001</v>
      </c>
      <c r="T1222" s="11"/>
      <c r="U1222" s="66">
        <v>-6.4644542799214798E-3</v>
      </c>
      <c r="V1222" s="67">
        <v>3.0157653259266199</v>
      </c>
      <c r="W1222" s="66">
        <v>3.8889708106580698E-2</v>
      </c>
      <c r="X1222" s="67">
        <v>6.1673493592970798</v>
      </c>
      <c r="Y1222" s="66">
        <v>6.4068901010614398E-3</v>
      </c>
      <c r="Z1222" s="67">
        <v>18.3246266223432</v>
      </c>
      <c r="AA1222" s="66">
        <v>0.21000907218520301</v>
      </c>
      <c r="AB1222" s="67">
        <v>41.226095369842398</v>
      </c>
      <c r="AC1222" s="66">
        <v>0.28726676287274999</v>
      </c>
      <c r="AD1222" s="67">
        <v>53.012641547538799</v>
      </c>
      <c r="AE1222" s="66"/>
      <c r="AF1222" s="68"/>
      <c r="AG1222" s="66">
        <v>-1.4674874719276001E-2</v>
      </c>
      <c r="AH1222" s="67">
        <v>-3.3089932077928101</v>
      </c>
      <c r="AI1222" s="66">
        <v>3.0589213381972499E-2</v>
      </c>
      <c r="AJ1222" s="67">
        <v>16.7496638191515</v>
      </c>
      <c r="AK1222" s="66">
        <v>0.37989071944146402</v>
      </c>
      <c r="AL1222" s="66">
        <v>0.14851848969745299</v>
      </c>
      <c r="AM1222" s="67">
        <v>66.163171725813299</v>
      </c>
      <c r="AN1222" s="11"/>
      <c r="AO1222" s="69">
        <v>5.27776576127508E-2</v>
      </c>
      <c r="AP1222" s="69">
        <v>-4.75617934753245E-2</v>
      </c>
      <c r="AQ1222" s="69">
        <v>0.13515966439270399</v>
      </c>
      <c r="AR1222" s="69">
        <v>-9.4870856394700206E-2</v>
      </c>
      <c r="AS1222" s="70">
        <v>8</v>
      </c>
      <c r="AT1222" s="70">
        <v>4</v>
      </c>
      <c r="AU1222" s="70">
        <v>7</v>
      </c>
      <c r="AV1222" s="71">
        <v>5</v>
      </c>
      <c r="AW1222" s="11"/>
      <c r="AX1222" s="72">
        <v>0.18346468460222201</v>
      </c>
      <c r="AY1222" s="73">
        <v>1.1588976106922899</v>
      </c>
      <c r="AZ1222" s="73">
        <v>1.3230347545850201</v>
      </c>
      <c r="BA1222" s="73">
        <v>1.68419482895297</v>
      </c>
      <c r="BB1222" s="64">
        <v>1.8925143675696698E-2</v>
      </c>
      <c r="BC1222" s="74">
        <v>-27.446144266752501</v>
      </c>
      <c r="BD1222" s="61">
        <v>43882</v>
      </c>
      <c r="BE1222" s="61">
        <v>43910</v>
      </c>
      <c r="BF1222" s="70"/>
      <c r="BG1222" s="61"/>
      <c r="BH1222" s="11"/>
    </row>
    <row r="1223" spans="1:60" x14ac:dyDescent="0.3">
      <c r="A1223" s="11"/>
      <c r="B1223" s="56" t="s">
        <v>3938</v>
      </c>
      <c r="C1223" s="56" t="s">
        <v>3759</v>
      </c>
      <c r="D1223" s="56" t="s">
        <v>3735</v>
      </c>
      <c r="E1223" s="57" t="s">
        <v>367</v>
      </c>
      <c r="F1223" s="57" t="s">
        <v>339</v>
      </c>
      <c r="G1223" s="58" t="s">
        <v>36</v>
      </c>
      <c r="H1223" s="59" t="s">
        <v>66</v>
      </c>
      <c r="I1223" s="60" t="s">
        <v>29</v>
      </c>
      <c r="J1223" s="60" t="s">
        <v>3760</v>
      </c>
      <c r="K1223" s="11"/>
      <c r="L1223" s="61">
        <v>44021</v>
      </c>
      <c r="M1223" s="62">
        <v>1968.6850000005199</v>
      </c>
      <c r="N1223" s="63">
        <v>1968.6850000005199</v>
      </c>
      <c r="O1223" s="63">
        <v>2117.34650000185</v>
      </c>
      <c r="P1223" s="64">
        <f t="shared" ref="P1223:P1286" si="19">IFERROR(N1223/O1223,"")</f>
        <v>0.92978877099180501</v>
      </c>
      <c r="Q1223" s="61">
        <v>43882</v>
      </c>
      <c r="R1223" s="65">
        <v>66138.186000000002</v>
      </c>
      <c r="S1223" s="65">
        <v>65709.478366394003</v>
      </c>
      <c r="T1223" s="11"/>
      <c r="U1223" s="66">
        <v>-6.5093386401713403E-3</v>
      </c>
      <c r="V1223" s="67">
        <v>3.01127688990164</v>
      </c>
      <c r="W1223" s="66">
        <v>3.7481799003216999E-2</v>
      </c>
      <c r="X1223" s="67">
        <v>6.02655844896071</v>
      </c>
      <c r="Y1223" s="66">
        <v>-1.83956584623957E-3</v>
      </c>
      <c r="Z1223" s="67">
        <v>17.4999810275913</v>
      </c>
      <c r="AA1223" s="66">
        <v>0.19015204101189701</v>
      </c>
      <c r="AB1223" s="67">
        <v>39.240392252511803</v>
      </c>
      <c r="AC1223" s="66">
        <v>0.24542159996432</v>
      </c>
      <c r="AD1223" s="67">
        <v>48.828125256695799</v>
      </c>
      <c r="AE1223" s="66">
        <v>0.28890426131867603</v>
      </c>
      <c r="AF1223" s="68">
        <v>45.838113743579001</v>
      </c>
      <c r="AG1223" s="66">
        <v>-1.50757052188055E-2</v>
      </c>
      <c r="AH1223" s="67">
        <v>-3.34907625774576</v>
      </c>
      <c r="AI1223" s="66">
        <v>2.1728782216087001E-2</v>
      </c>
      <c r="AJ1223" s="67">
        <v>15.8636207025702</v>
      </c>
      <c r="AK1223" s="66">
        <v>1.31028352148831</v>
      </c>
      <c r="AL1223" s="66">
        <v>9.96228787080327E-2</v>
      </c>
      <c r="AM1223" s="67">
        <v>134.17466478142899</v>
      </c>
      <c r="AN1223" s="11"/>
      <c r="AO1223" s="69">
        <v>5.2730062068803797E-2</v>
      </c>
      <c r="AP1223" s="69">
        <v>-4.76048330211052E-2</v>
      </c>
      <c r="AQ1223" s="69">
        <v>0.13362065231020101</v>
      </c>
      <c r="AR1223" s="69">
        <v>-9.6138305471831706E-2</v>
      </c>
      <c r="AS1223" s="70">
        <v>8</v>
      </c>
      <c r="AT1223" s="70">
        <v>4</v>
      </c>
      <c r="AU1223" s="70">
        <v>7</v>
      </c>
      <c r="AV1223" s="71">
        <v>5</v>
      </c>
      <c r="AW1223" s="11"/>
      <c r="AX1223" s="72">
        <v>0.18343235520704201</v>
      </c>
      <c r="AY1223" s="73">
        <v>1.0564880369474801</v>
      </c>
      <c r="AZ1223" s="73">
        <v>1.2564884845414801</v>
      </c>
      <c r="BA1223" s="73">
        <v>1.5299084193011401</v>
      </c>
      <c r="BB1223" s="64">
        <v>1.8920558250392801E-2</v>
      </c>
      <c r="BC1223" s="74">
        <v>-27.537915971799499</v>
      </c>
      <c r="BD1223" s="61">
        <v>43882</v>
      </c>
      <c r="BE1223" s="61">
        <v>43910</v>
      </c>
      <c r="BF1223" s="70"/>
      <c r="BG1223" s="61"/>
      <c r="BH1223" s="11"/>
    </row>
    <row r="1224" spans="1:60" x14ac:dyDescent="0.3">
      <c r="A1224" s="11"/>
      <c r="B1224" s="56" t="s">
        <v>3942</v>
      </c>
      <c r="C1224" s="56" t="s">
        <v>3762</v>
      </c>
      <c r="D1224" s="56" t="s">
        <v>3735</v>
      </c>
      <c r="E1224" s="57" t="s">
        <v>371</v>
      </c>
      <c r="F1224" s="57" t="s">
        <v>339</v>
      </c>
      <c r="G1224" s="58" t="s">
        <v>36</v>
      </c>
      <c r="H1224" s="59" t="s">
        <v>66</v>
      </c>
      <c r="I1224" s="60" t="s">
        <v>29</v>
      </c>
      <c r="J1224" s="60" t="s">
        <v>3763</v>
      </c>
      <c r="K1224" s="11"/>
      <c r="L1224" s="61">
        <v>44021</v>
      </c>
      <c r="M1224" s="62">
        <v>2185.5905000008602</v>
      </c>
      <c r="N1224" s="63">
        <v>2185.5905000008602</v>
      </c>
      <c r="O1224" s="63">
        <v>2348.8412999995098</v>
      </c>
      <c r="P1224" s="64">
        <f t="shared" si="19"/>
        <v>0.9304973052037685</v>
      </c>
      <c r="Q1224" s="61">
        <v>43882</v>
      </c>
      <c r="R1224" s="65">
        <v>78389.456000000006</v>
      </c>
      <c r="S1224" s="65">
        <v>63952.977755737302</v>
      </c>
      <c r="T1224" s="11"/>
      <c r="U1224" s="66">
        <v>-6.5038912707677801E-3</v>
      </c>
      <c r="V1224" s="67">
        <v>3.0118216268419902</v>
      </c>
      <c r="W1224" s="66">
        <v>3.7652379151040798E-2</v>
      </c>
      <c r="X1224" s="67">
        <v>6.0436164637430903</v>
      </c>
      <c r="Y1224" s="66">
        <v>-8.4359047286852696E-4</v>
      </c>
      <c r="Z1224" s="67">
        <v>17.5995785649284</v>
      </c>
      <c r="AA1224" s="66">
        <v>0.192541378599417</v>
      </c>
      <c r="AB1224" s="67">
        <v>39.479326011263801</v>
      </c>
      <c r="AC1224" s="66">
        <v>0.25042000758548999</v>
      </c>
      <c r="AD1224" s="67">
        <v>49.327966018812702</v>
      </c>
      <c r="AE1224" s="66">
        <v>0.29668295477487799</v>
      </c>
      <c r="AF1224" s="68">
        <v>46.615983089199297</v>
      </c>
      <c r="AG1224" s="66">
        <v>-1.50271652855736E-2</v>
      </c>
      <c r="AH1224" s="67">
        <v>-3.3442222644225699</v>
      </c>
      <c r="AI1224" s="66">
        <v>2.2798739748395701E-2</v>
      </c>
      <c r="AJ1224" s="67">
        <v>15.9706164558011</v>
      </c>
      <c r="AK1224" s="66">
        <v>1.3499709693016499</v>
      </c>
      <c r="AL1224" s="66">
        <v>0.101749077259301</v>
      </c>
      <c r="AM1224" s="67">
        <v>138.143409562763</v>
      </c>
      <c r="AN1224" s="11"/>
      <c r="AO1224" s="69">
        <v>5.2735782313902697E-2</v>
      </c>
      <c r="AP1224" s="69">
        <v>-4.7599612968988403E-2</v>
      </c>
      <c r="AQ1224" s="69">
        <v>0.133807144455204</v>
      </c>
      <c r="AR1224" s="69">
        <v>-9.5984847140207399E-2</v>
      </c>
      <c r="AS1224" s="70">
        <v>8</v>
      </c>
      <c r="AT1224" s="70">
        <v>4</v>
      </c>
      <c r="AU1224" s="70">
        <v>7</v>
      </c>
      <c r="AV1224" s="71">
        <v>5</v>
      </c>
      <c r="AW1224" s="11"/>
      <c r="AX1224" s="72">
        <v>0.18343615542951699</v>
      </c>
      <c r="AY1224" s="73">
        <v>1.06881546041586</v>
      </c>
      <c r="AZ1224" s="73">
        <v>1.2644986477753299</v>
      </c>
      <c r="BA1224" s="73">
        <v>1.5484274261361901</v>
      </c>
      <c r="BB1224" s="64">
        <v>1.89211016428453E-2</v>
      </c>
      <c r="BC1224" s="74">
        <v>-27.5268022577511</v>
      </c>
      <c r="BD1224" s="61">
        <v>43882</v>
      </c>
      <c r="BE1224" s="61">
        <v>43910</v>
      </c>
      <c r="BF1224" s="70"/>
      <c r="BG1224" s="61"/>
      <c r="BH1224" s="11"/>
    </row>
    <row r="1225" spans="1:60" x14ac:dyDescent="0.3">
      <c r="A1225" s="11"/>
      <c r="B1225" s="56" t="s">
        <v>3944</v>
      </c>
      <c r="C1225" s="56" t="s">
        <v>3765</v>
      </c>
      <c r="D1225" s="56" t="s">
        <v>3735</v>
      </c>
      <c r="E1225" s="57" t="s">
        <v>375</v>
      </c>
      <c r="F1225" s="57" t="s">
        <v>339</v>
      </c>
      <c r="G1225" s="58" t="s">
        <v>36</v>
      </c>
      <c r="H1225" s="59" t="s">
        <v>66</v>
      </c>
      <c r="I1225" s="60" t="s">
        <v>29</v>
      </c>
      <c r="J1225" s="60" t="s">
        <v>3766</v>
      </c>
      <c r="K1225" s="11"/>
      <c r="L1225" s="61">
        <v>44021</v>
      </c>
      <c r="M1225" s="62">
        <v>2144.21990000084</v>
      </c>
      <c r="N1225" s="63">
        <v>2144.21990000084</v>
      </c>
      <c r="O1225" s="63">
        <v>2302.62660000101</v>
      </c>
      <c r="P1225" s="64">
        <f t="shared" si="19"/>
        <v>0.93120608439071251</v>
      </c>
      <c r="Q1225" s="61">
        <v>43882</v>
      </c>
      <c r="R1225" s="65">
        <v>331697.94900000002</v>
      </c>
      <c r="S1225" s="65">
        <v>322328.52596582001</v>
      </c>
      <c r="T1225" s="11"/>
      <c r="U1225" s="66">
        <v>-6.4984738528437403E-3</v>
      </c>
      <c r="V1225" s="67">
        <v>3.0123633686344</v>
      </c>
      <c r="W1225" s="66">
        <v>3.78229269426811E-2</v>
      </c>
      <c r="X1225" s="67">
        <v>6.0606712429071203</v>
      </c>
      <c r="Y1225" s="66">
        <v>1.53132741615991E-4</v>
      </c>
      <c r="Z1225" s="67">
        <v>17.6992508863914</v>
      </c>
      <c r="AA1225" s="66">
        <v>0.19493518698814999</v>
      </c>
      <c r="AB1225" s="67">
        <v>39.718706850137103</v>
      </c>
      <c r="AC1225" s="66">
        <v>0.25543893583555499</v>
      </c>
      <c r="AD1225" s="67">
        <v>49.829858843819203</v>
      </c>
      <c r="AE1225" s="66">
        <v>0.30450798171834298</v>
      </c>
      <c r="AF1225" s="68">
        <v>47.398485783545802</v>
      </c>
      <c r="AG1225" s="66">
        <v>-1.4978554091612801E-2</v>
      </c>
      <c r="AH1225" s="67">
        <v>-3.3393611450264902</v>
      </c>
      <c r="AI1225" s="66">
        <v>2.3869567428846501E-2</v>
      </c>
      <c r="AJ1225" s="67">
        <v>16.077699223853401</v>
      </c>
      <c r="AK1225" s="66">
        <v>1.3903547261515601</v>
      </c>
      <c r="AL1225" s="66">
        <v>0.10388014817552201</v>
      </c>
      <c r="AM1225" s="67">
        <v>142.18178524775399</v>
      </c>
      <c r="AN1225" s="11"/>
      <c r="AO1225" s="69">
        <v>5.2741555529792102E-2</v>
      </c>
      <c r="AP1225" s="69">
        <v>-4.7594383770047002E-2</v>
      </c>
      <c r="AQ1225" s="69">
        <v>0.13399368838872799</v>
      </c>
      <c r="AR1225" s="69">
        <v>-9.5831236796657296E-2</v>
      </c>
      <c r="AS1225" s="70">
        <v>8</v>
      </c>
      <c r="AT1225" s="70">
        <v>4</v>
      </c>
      <c r="AU1225" s="70">
        <v>7</v>
      </c>
      <c r="AV1225" s="71">
        <v>5</v>
      </c>
      <c r="AW1225" s="11"/>
      <c r="AX1225" s="72">
        <v>0.18344003564241601</v>
      </c>
      <c r="AY1225" s="73">
        <v>1.08116598826382</v>
      </c>
      <c r="AZ1225" s="73">
        <v>1.2725239748960999</v>
      </c>
      <c r="BA1225" s="73">
        <v>1.56699592561927</v>
      </c>
      <c r="BB1225" s="64">
        <v>1.8921653406869202E-2</v>
      </c>
      <c r="BC1225" s="74">
        <v>-27.515685782535002</v>
      </c>
      <c r="BD1225" s="61">
        <v>43882</v>
      </c>
      <c r="BE1225" s="61">
        <v>43910</v>
      </c>
      <c r="BF1225" s="70"/>
      <c r="BG1225" s="61"/>
      <c r="BH1225" s="11"/>
    </row>
    <row r="1226" spans="1:60" x14ac:dyDescent="0.3">
      <c r="A1226" s="11"/>
      <c r="B1226" s="56" t="s">
        <v>3946</v>
      </c>
      <c r="C1226" s="56" t="s">
        <v>3768</v>
      </c>
      <c r="D1226" s="56" t="s">
        <v>3735</v>
      </c>
      <c r="E1226" s="57" t="s">
        <v>379</v>
      </c>
      <c r="F1226" s="57" t="s">
        <v>339</v>
      </c>
      <c r="G1226" s="58" t="s">
        <v>36</v>
      </c>
      <c r="H1226" s="59" t="s">
        <v>66</v>
      </c>
      <c r="I1226" s="60" t="s">
        <v>29</v>
      </c>
      <c r="J1226" s="60" t="s">
        <v>3769</v>
      </c>
      <c r="K1226" s="11"/>
      <c r="L1226" s="61">
        <v>44021</v>
      </c>
      <c r="M1226" s="62">
        <v>2102.7873999998001</v>
      </c>
      <c r="N1226" s="63">
        <v>2102.7873999998001</v>
      </c>
      <c r="O1226" s="63">
        <v>2256.4140999987699</v>
      </c>
      <c r="P1226" s="64">
        <f t="shared" si="19"/>
        <v>0.93191555574880802</v>
      </c>
      <c r="Q1226" s="61">
        <v>43882</v>
      </c>
      <c r="R1226" s="65">
        <v>1315978.996</v>
      </c>
      <c r="S1226" s="65">
        <v>1205715.50152344</v>
      </c>
      <c r="T1226" s="11"/>
      <c r="U1226" s="66">
        <v>-6.4930331018331301E-3</v>
      </c>
      <c r="V1226" s="67">
        <v>3.0129074437354602</v>
      </c>
      <c r="W1226" s="66">
        <v>3.7993463880411603E-2</v>
      </c>
      <c r="X1226" s="67">
        <v>6.0777249366801698</v>
      </c>
      <c r="Y1226" s="66">
        <v>1.15103540338168E-3</v>
      </c>
      <c r="Z1226" s="67">
        <v>17.7990411525534</v>
      </c>
      <c r="AA1226" s="66">
        <v>0.197334394701174</v>
      </c>
      <c r="AB1226" s="67">
        <v>39.9586276214104</v>
      </c>
      <c r="AC1226" s="66">
        <v>0.26047755769483</v>
      </c>
      <c r="AD1226" s="67">
        <v>50.333721029746798</v>
      </c>
      <c r="AE1226" s="66">
        <v>0.31237993988906998</v>
      </c>
      <c r="AF1226" s="68">
        <v>48.185681600647499</v>
      </c>
      <c r="AG1226" s="66">
        <v>-1.49299346676344E-2</v>
      </c>
      <c r="AH1226" s="67">
        <v>-3.33449920262865</v>
      </c>
      <c r="AI1226" s="66">
        <v>2.4941597281213E-2</v>
      </c>
      <c r="AJ1226" s="67">
        <v>16.184902209090101</v>
      </c>
      <c r="AK1226" s="66">
        <v>1.4314459489146201</v>
      </c>
      <c r="AL1226" s="66">
        <v>0.10601603653238301</v>
      </c>
      <c r="AM1226" s="67">
        <v>146.29090752406</v>
      </c>
      <c r="AN1226" s="11"/>
      <c r="AO1226" s="69">
        <v>5.2747344092494999E-2</v>
      </c>
      <c r="AP1226" s="69">
        <v>-4.7589192235173002E-2</v>
      </c>
      <c r="AQ1226" s="69">
        <v>0.13418013084810801</v>
      </c>
      <c r="AR1226" s="69">
        <v>-9.5677794876828606E-2</v>
      </c>
      <c r="AS1226" s="70">
        <v>8</v>
      </c>
      <c r="AT1226" s="70">
        <v>4</v>
      </c>
      <c r="AU1226" s="70">
        <v>7</v>
      </c>
      <c r="AV1226" s="71">
        <v>5</v>
      </c>
      <c r="AW1226" s="11"/>
      <c r="AX1226" s="72">
        <v>0.183443881449639</v>
      </c>
      <c r="AY1226" s="73">
        <v>1.0935406167172901</v>
      </c>
      <c r="AZ1226" s="73">
        <v>1.2805649399233501</v>
      </c>
      <c r="BA1226" s="73">
        <v>1.5856150976505901</v>
      </c>
      <c r="BB1226" s="64">
        <v>1.8922201656478101E-2</v>
      </c>
      <c r="BC1226" s="74">
        <v>-27.504552466678401</v>
      </c>
      <c r="BD1226" s="61">
        <v>43882</v>
      </c>
      <c r="BE1226" s="61">
        <v>43910</v>
      </c>
      <c r="BF1226" s="70"/>
      <c r="BG1226" s="61"/>
      <c r="BH1226" s="11"/>
    </row>
    <row r="1227" spans="1:60" x14ac:dyDescent="0.3">
      <c r="A1227" s="11"/>
      <c r="B1227" s="56" t="s">
        <v>3948</v>
      </c>
      <c r="C1227" s="56" t="s">
        <v>3771</v>
      </c>
      <c r="D1227" s="56" t="s">
        <v>3735</v>
      </c>
      <c r="E1227" s="57" t="s">
        <v>314</v>
      </c>
      <c r="F1227" s="57" t="s">
        <v>315</v>
      </c>
      <c r="G1227" s="58" t="s">
        <v>141</v>
      </c>
      <c r="H1227" s="59" t="s">
        <v>66</v>
      </c>
      <c r="I1227" s="60" t="s">
        <v>29</v>
      </c>
      <c r="J1227" s="60" t="s">
        <v>3772</v>
      </c>
      <c r="K1227" s="11"/>
      <c r="L1227" s="61">
        <v>44021</v>
      </c>
      <c r="M1227" s="62">
        <v>1465.8226999994399</v>
      </c>
      <c r="N1227" s="63">
        <v>1465.8226999994399</v>
      </c>
      <c r="O1227" s="63">
        <v>1674.1604999993001</v>
      </c>
      <c r="P1227" s="64">
        <f t="shared" si="19"/>
        <v>0.87555685371865644</v>
      </c>
      <c r="Q1227" s="61">
        <v>43882</v>
      </c>
      <c r="R1227" s="65">
        <v>199015.16399999999</v>
      </c>
      <c r="S1227" s="65">
        <v>309411.55163720698</v>
      </c>
      <c r="T1227" s="11"/>
      <c r="U1227" s="66">
        <v>-1.5852201524467101E-2</v>
      </c>
      <c r="V1227" s="67">
        <v>2.07699060147206</v>
      </c>
      <c r="W1227" s="66">
        <v>1.4089945161685999E-2</v>
      </c>
      <c r="X1227" s="67">
        <v>3.68737306480398</v>
      </c>
      <c r="Y1227" s="66">
        <v>-6.8056329267201399E-2</v>
      </c>
      <c r="Z1227" s="67">
        <v>10.878304685509599</v>
      </c>
      <c r="AA1227" s="66">
        <v>8.7919339355721604E-2</v>
      </c>
      <c r="AB1227" s="67">
        <v>29.017122086865101</v>
      </c>
      <c r="AC1227" s="66">
        <v>6.2193825993745101E-2</v>
      </c>
      <c r="AD1227" s="67">
        <v>30.505347859609198</v>
      </c>
      <c r="AE1227" s="66">
        <v>7.9251212408053107E-2</v>
      </c>
      <c r="AF1227" s="68">
        <v>24.872808852523999</v>
      </c>
      <c r="AG1227" s="66">
        <v>-2.52531855339839E-2</v>
      </c>
      <c r="AH1227" s="67">
        <v>-4.3668242892672398</v>
      </c>
      <c r="AI1227" s="66">
        <v>-4.6410925991949598E-2</v>
      </c>
      <c r="AJ1227" s="67">
        <v>9.0496498817665305</v>
      </c>
      <c r="AK1227" s="66">
        <v>0.46582270000013498</v>
      </c>
      <c r="AL1227" s="66">
        <v>4.4406311490092797E-2</v>
      </c>
      <c r="AM1227" s="67">
        <v>50.696657093882102</v>
      </c>
      <c r="AN1227" s="11"/>
      <c r="AO1227" s="69">
        <v>6.2407743012954597E-2</v>
      </c>
      <c r="AP1227" s="69">
        <v>-5.9504114115989097E-2</v>
      </c>
      <c r="AQ1227" s="69">
        <v>0.12050530869062601</v>
      </c>
      <c r="AR1227" s="69">
        <v>-0.131735783745244</v>
      </c>
      <c r="AS1227" s="70">
        <v>8</v>
      </c>
      <c r="AT1227" s="70">
        <v>4</v>
      </c>
      <c r="AU1227" s="70">
        <v>7</v>
      </c>
      <c r="AV1227" s="71">
        <v>5</v>
      </c>
      <c r="AW1227" s="11"/>
      <c r="AX1227" s="72">
        <v>0.19185367682075599</v>
      </c>
      <c r="AY1227" s="73">
        <v>0.53618752406146097</v>
      </c>
      <c r="AZ1227" s="73">
        <v>0.85986997872896598</v>
      </c>
      <c r="BA1227" s="73">
        <v>0.774320101449121</v>
      </c>
      <c r="BB1227" s="64">
        <v>1.9790580141798301E-2</v>
      </c>
      <c r="BC1227" s="74">
        <v>-30.056562677258601</v>
      </c>
      <c r="BD1227" s="61">
        <v>43882</v>
      </c>
      <c r="BE1227" s="61">
        <v>43910</v>
      </c>
      <c r="BF1227" s="70"/>
      <c r="BG1227" s="61"/>
      <c r="BH1227" s="11"/>
    </row>
    <row r="1228" spans="1:60" x14ac:dyDescent="0.3">
      <c r="A1228" s="11"/>
      <c r="B1228" s="56" t="s">
        <v>3950</v>
      </c>
      <c r="C1228" s="56" t="s">
        <v>3774</v>
      </c>
      <c r="D1228" s="56" t="s">
        <v>3735</v>
      </c>
      <c r="E1228" s="57" t="s">
        <v>73</v>
      </c>
      <c r="F1228" s="57" t="s">
        <v>315</v>
      </c>
      <c r="G1228" s="58" t="s">
        <v>141</v>
      </c>
      <c r="H1228" s="59" t="s">
        <v>66</v>
      </c>
      <c r="I1228" s="60" t="s">
        <v>29</v>
      </c>
      <c r="J1228" s="60" t="s">
        <v>3775</v>
      </c>
      <c r="K1228" s="11"/>
      <c r="L1228" s="61">
        <v>44021</v>
      </c>
      <c r="M1228" s="62">
        <v>2091.2225000001499</v>
      </c>
      <c r="N1228" s="63">
        <v>2091.2225000001499</v>
      </c>
      <c r="O1228" s="63">
        <v>2379.3942999988799</v>
      </c>
      <c r="P1228" s="64">
        <f t="shared" si="19"/>
        <v>0.87888858942006143</v>
      </c>
      <c r="Q1228" s="61">
        <v>43882</v>
      </c>
      <c r="R1228" s="65">
        <v>1483978.4879999999</v>
      </c>
      <c r="S1228" s="65">
        <v>1615336.33244336</v>
      </c>
      <c r="T1228" s="11"/>
      <c r="U1228" s="66">
        <v>-1.5825313508685199E-2</v>
      </c>
      <c r="V1228" s="67">
        <v>2.0796794030502501</v>
      </c>
      <c r="W1228" s="66">
        <v>1.4921594121915399E-2</v>
      </c>
      <c r="X1228" s="67">
        <v>3.7705379608269101</v>
      </c>
      <c r="Y1228" s="66">
        <v>-6.3410233906324706E-2</v>
      </c>
      <c r="Z1228" s="67">
        <v>11.34291422159</v>
      </c>
      <c r="AA1228" s="66">
        <v>9.8868170605855996E-2</v>
      </c>
      <c r="AB1228" s="67">
        <v>30.1120052118786</v>
      </c>
      <c r="AC1228" s="66">
        <v>8.3667091641545996E-2</v>
      </c>
      <c r="AD1228" s="67">
        <v>32.652674424403799</v>
      </c>
      <c r="AE1228" s="66">
        <v>0.112196804382693</v>
      </c>
      <c r="AF1228" s="68">
        <v>28.1673680499953</v>
      </c>
      <c r="AG1228" s="66">
        <v>-2.50134600028105E-2</v>
      </c>
      <c r="AH1228" s="67">
        <v>-4.34285173614626</v>
      </c>
      <c r="AI1228" s="66">
        <v>-4.1421231750064201E-2</v>
      </c>
      <c r="AJ1228" s="67">
        <v>9.5486193059623492</v>
      </c>
      <c r="AK1228" s="66">
        <v>1.0912224999989799</v>
      </c>
      <c r="AL1228" s="66">
        <v>8.7433110500569497E-2</v>
      </c>
      <c r="AM1228" s="67">
        <v>113.236637093825</v>
      </c>
      <c r="AN1228" s="11"/>
      <c r="AO1228" s="69">
        <v>6.2436780106509097E-2</v>
      </c>
      <c r="AP1228" s="69">
        <v>-5.9478418044818702E-2</v>
      </c>
      <c r="AQ1228" s="69">
        <v>0.121426709734806</v>
      </c>
      <c r="AR1228" s="69">
        <v>-0.13099998850157099</v>
      </c>
      <c r="AS1228" s="70">
        <v>8</v>
      </c>
      <c r="AT1228" s="70">
        <v>4</v>
      </c>
      <c r="AU1228" s="70">
        <v>7</v>
      </c>
      <c r="AV1228" s="71">
        <v>5</v>
      </c>
      <c r="AW1228" s="11"/>
      <c r="AX1228" s="72">
        <v>0.19188894610997501</v>
      </c>
      <c r="AY1228" s="73">
        <v>0.59078985431278896</v>
      </c>
      <c r="AZ1228" s="73">
        <v>0.89480786452622896</v>
      </c>
      <c r="BA1228" s="73">
        <v>0.854852539226158</v>
      </c>
      <c r="BB1228" s="64">
        <v>1.9794896929961399E-2</v>
      </c>
      <c r="BC1228" s="74">
        <v>-30.003026400401701</v>
      </c>
      <c r="BD1228" s="61">
        <v>43882</v>
      </c>
      <c r="BE1228" s="61">
        <v>43910</v>
      </c>
      <c r="BF1228" s="70"/>
      <c r="BG1228" s="61"/>
      <c r="BH1228" s="11"/>
    </row>
    <row r="1229" spans="1:60" x14ac:dyDescent="0.3">
      <c r="A1229" s="11"/>
      <c r="B1229" s="56" t="s">
        <v>3953</v>
      </c>
      <c r="C1229" s="56" t="s">
        <v>3777</v>
      </c>
      <c r="D1229" s="56" t="s">
        <v>3735</v>
      </c>
      <c r="E1229" s="57" t="s">
        <v>326</v>
      </c>
      <c r="F1229" s="57" t="s">
        <v>315</v>
      </c>
      <c r="G1229" s="58" t="s">
        <v>141</v>
      </c>
      <c r="H1229" s="59" t="s">
        <v>66</v>
      </c>
      <c r="I1229" s="60" t="s">
        <v>29</v>
      </c>
      <c r="J1229" s="60" t="s">
        <v>3778</v>
      </c>
      <c r="K1229" s="11"/>
      <c r="L1229" s="61">
        <v>44021</v>
      </c>
      <c r="M1229" s="62">
        <v>1536.3574000000999</v>
      </c>
      <c r="N1229" s="63">
        <v>1536.3574000000999</v>
      </c>
      <c r="O1229" s="63">
        <v>1751.3911000005901</v>
      </c>
      <c r="P1229" s="64">
        <f t="shared" si="19"/>
        <v>0.87722119862295878</v>
      </c>
      <c r="Q1229" s="61">
        <v>43882</v>
      </c>
      <c r="R1229" s="65">
        <v>425372.33299999998</v>
      </c>
      <c r="S1229" s="65">
        <v>793179.520870117</v>
      </c>
      <c r="T1229" s="11"/>
      <c r="U1229" s="66">
        <v>-1.5838747844099998E-2</v>
      </c>
      <c r="V1229" s="67">
        <v>2.0783359695087702</v>
      </c>
      <c r="W1229" s="66">
        <v>1.4505707611533599E-2</v>
      </c>
      <c r="X1229" s="67">
        <v>3.7289493097887298</v>
      </c>
      <c r="Y1229" s="66">
        <v>-6.5736082218791098E-2</v>
      </c>
      <c r="Z1229" s="67">
        <v>11.1103293903434</v>
      </c>
      <c r="AA1229" s="66">
        <v>9.3380127087584697E-2</v>
      </c>
      <c r="AB1229" s="67">
        <v>29.563200860051399</v>
      </c>
      <c r="AC1229" s="66">
        <v>7.2876927604738698E-2</v>
      </c>
      <c r="AD1229" s="67">
        <v>31.573658020701298</v>
      </c>
      <c r="AE1229" s="66">
        <v>9.5600340955570601E-2</v>
      </c>
      <c r="AF1229" s="68">
        <v>26.5077217072831</v>
      </c>
      <c r="AG1229" s="66">
        <v>-2.51333356218311E-2</v>
      </c>
      <c r="AH1229" s="67">
        <v>-4.3548392980519601</v>
      </c>
      <c r="AI1229" s="66">
        <v>-4.3919263078350902E-2</v>
      </c>
      <c r="AJ1229" s="67">
        <v>9.2988161731336696</v>
      </c>
      <c r="AK1229" s="66">
        <v>0.53635740000056098</v>
      </c>
      <c r="AL1229" s="66">
        <v>4.9998019743725301E-2</v>
      </c>
      <c r="AM1229" s="67">
        <v>57.750127093924696</v>
      </c>
      <c r="AN1229" s="11"/>
      <c r="AO1229" s="69">
        <v>6.2422324574072298E-2</v>
      </c>
      <c r="AP1229" s="69">
        <v>-5.9491270605576602E-2</v>
      </c>
      <c r="AQ1229" s="69">
        <v>0.120965896261623</v>
      </c>
      <c r="AR1229" s="69">
        <v>-0.13136795683836699</v>
      </c>
      <c r="AS1229" s="70">
        <v>8</v>
      </c>
      <c r="AT1229" s="70">
        <v>4</v>
      </c>
      <c r="AU1229" s="70">
        <v>7</v>
      </c>
      <c r="AV1229" s="71">
        <v>5</v>
      </c>
      <c r="AW1229" s="11"/>
      <c r="AX1229" s="72">
        <v>0.191871251279954</v>
      </c>
      <c r="AY1229" s="73">
        <v>0.56342321717511401</v>
      </c>
      <c r="AZ1229" s="73">
        <v>0.87729673885951298</v>
      </c>
      <c r="BA1229" s="73">
        <v>0.81445251051354695</v>
      </c>
      <c r="BB1229" s="64">
        <v>1.9792732358400799E-2</v>
      </c>
      <c r="BC1229" s="74">
        <v>-30.029797456460098</v>
      </c>
      <c r="BD1229" s="61">
        <v>43882</v>
      </c>
      <c r="BE1229" s="61">
        <v>43910</v>
      </c>
      <c r="BF1229" s="70"/>
      <c r="BG1229" s="61"/>
      <c r="BH1229" s="11"/>
    </row>
    <row r="1230" spans="1:60" x14ac:dyDescent="0.3">
      <c r="A1230" s="11"/>
      <c r="B1230" s="56" t="s">
        <v>3955</v>
      </c>
      <c r="C1230" s="56" t="s">
        <v>3780</v>
      </c>
      <c r="D1230" s="56" t="s">
        <v>3735</v>
      </c>
      <c r="E1230" s="57" t="s">
        <v>330</v>
      </c>
      <c r="F1230" s="57" t="s">
        <v>315</v>
      </c>
      <c r="G1230" s="58" t="s">
        <v>141</v>
      </c>
      <c r="H1230" s="59" t="s">
        <v>66</v>
      </c>
      <c r="I1230" s="60" t="s">
        <v>29</v>
      </c>
      <c r="J1230" s="60" t="s">
        <v>3781</v>
      </c>
      <c r="K1230" s="11"/>
      <c r="L1230" s="61">
        <v>44021</v>
      </c>
      <c r="M1230" s="62">
        <v>66534.279999971404</v>
      </c>
      <c r="N1230" s="63">
        <v>66534.279999971404</v>
      </c>
      <c r="O1230" s="63">
        <v>76063.002099990801</v>
      </c>
      <c r="P1230" s="64">
        <f t="shared" si="19"/>
        <v>0.87472592670621729</v>
      </c>
      <c r="Q1230" s="61">
        <v>43882</v>
      </c>
      <c r="R1230" s="65">
        <v>8040070.7640000004</v>
      </c>
      <c r="S1230" s="65">
        <v>6527179.0345937498</v>
      </c>
      <c r="T1230" s="11"/>
      <c r="U1230" s="66">
        <v>-1.5858918456615401E-2</v>
      </c>
      <c r="V1230" s="67">
        <v>2.0763189082572402</v>
      </c>
      <c r="W1230" s="66">
        <v>1.3882180544897E-2</v>
      </c>
      <c r="X1230" s="67">
        <v>3.6665966031250701</v>
      </c>
      <c r="Y1230" s="66">
        <v>-6.9214220196954598E-2</v>
      </c>
      <c r="Z1230" s="67">
        <v>10.762515592534299</v>
      </c>
      <c r="AA1230" s="66">
        <v>8.5199213317537201E-2</v>
      </c>
      <c r="AB1230" s="67">
        <v>28.745109483046701</v>
      </c>
      <c r="AC1230" s="66">
        <v>5.6892252749093999E-2</v>
      </c>
      <c r="AD1230" s="67">
        <v>29.9751905351586</v>
      </c>
      <c r="AE1230" s="66">
        <v>7.1168265603773803E-2</v>
      </c>
      <c r="AF1230" s="68">
        <v>24.064514172088799</v>
      </c>
      <c r="AG1230" s="66">
        <v>-2.5313115709650402E-2</v>
      </c>
      <c r="AH1230" s="67">
        <v>-4.3728173068302603</v>
      </c>
      <c r="AI1230" s="66">
        <v>-4.7654274094384198E-2</v>
      </c>
      <c r="AJ1230" s="67">
        <v>8.9253150715230696</v>
      </c>
      <c r="AK1230" s="66">
        <v>0.94587692483910402</v>
      </c>
      <c r="AL1230" s="66">
        <v>7.8569398303443394E-2</v>
      </c>
      <c r="AM1230" s="67">
        <v>98.702079577837097</v>
      </c>
      <c r="AN1230" s="11"/>
      <c r="AO1230" s="69">
        <v>6.2400508977589197E-2</v>
      </c>
      <c r="AP1230" s="69">
        <v>-5.9510554312510101E-2</v>
      </c>
      <c r="AQ1230" s="69">
        <v>0.120275082312291</v>
      </c>
      <c r="AR1230" s="69">
        <v>-0.13191963872304799</v>
      </c>
      <c r="AS1230" s="70">
        <v>8</v>
      </c>
      <c r="AT1230" s="70">
        <v>4</v>
      </c>
      <c r="AU1230" s="70">
        <v>7</v>
      </c>
      <c r="AV1230" s="71">
        <v>5</v>
      </c>
      <c r="AW1230" s="11"/>
      <c r="AX1230" s="72">
        <v>0.191844956138812</v>
      </c>
      <c r="AY1230" s="73">
        <v>0.52261573922078197</v>
      </c>
      <c r="AZ1230" s="73">
        <v>0.851186396228513</v>
      </c>
      <c r="BA1230" s="73">
        <v>0.75434969272646402</v>
      </c>
      <c r="BB1230" s="64">
        <v>1.9789511105209399E-2</v>
      </c>
      <c r="BC1230" s="74">
        <v>-30.0699358012935</v>
      </c>
      <c r="BD1230" s="61">
        <v>43882</v>
      </c>
      <c r="BE1230" s="61">
        <v>43910</v>
      </c>
      <c r="BF1230" s="70"/>
      <c r="BG1230" s="61"/>
      <c r="BH1230" s="11"/>
    </row>
    <row r="1231" spans="1:60" x14ac:dyDescent="0.3">
      <c r="A1231" s="11"/>
      <c r="B1231" s="56" t="s">
        <v>3957</v>
      </c>
      <c r="C1231" s="56" t="s">
        <v>3783</v>
      </c>
      <c r="D1231" s="56" t="s">
        <v>3735</v>
      </c>
      <c r="E1231" s="57" t="s">
        <v>334</v>
      </c>
      <c r="F1231" s="57" t="s">
        <v>315</v>
      </c>
      <c r="G1231" s="58" t="s">
        <v>141</v>
      </c>
      <c r="H1231" s="59" t="s">
        <v>66</v>
      </c>
      <c r="I1231" s="60" t="s">
        <v>29</v>
      </c>
      <c r="J1231" s="60" t="s">
        <v>3784</v>
      </c>
      <c r="K1231" s="11"/>
      <c r="L1231" s="61">
        <v>44021</v>
      </c>
      <c r="M1231" s="62">
        <v>1803.4554999992299</v>
      </c>
      <c r="N1231" s="63">
        <v>1803.4554999992299</v>
      </c>
      <c r="O1231" s="63">
        <v>2073.5177000016001</v>
      </c>
      <c r="P1231" s="64">
        <f t="shared" si="19"/>
        <v>0.86975650123355019</v>
      </c>
      <c r="Q1231" s="61">
        <v>43882</v>
      </c>
      <c r="R1231" s="65">
        <v>695977.53399999999</v>
      </c>
      <c r="S1231" s="65">
        <v>379336.33272119099</v>
      </c>
      <c r="T1231" s="11"/>
      <c r="U1231" s="66">
        <v>-1.5899226467809099E-2</v>
      </c>
      <c r="V1231" s="67">
        <v>2.07228810713787</v>
      </c>
      <c r="W1231" s="66">
        <v>1.2636226376344E-2</v>
      </c>
      <c r="X1231" s="67">
        <v>3.5420011862697698</v>
      </c>
      <c r="Y1231" s="66">
        <v>-7.6131841980022694E-2</v>
      </c>
      <c r="Z1231" s="67">
        <v>10.0707534142275</v>
      </c>
      <c r="AA1231" s="66">
        <v>6.9020094279039795E-2</v>
      </c>
      <c r="AB1231" s="67">
        <v>27.127197579189701</v>
      </c>
      <c r="AC1231" s="66">
        <v>2.56331585624139E-2</v>
      </c>
      <c r="AD1231" s="67">
        <v>26.849281116476</v>
      </c>
      <c r="AE1231" s="66">
        <v>2.3925299015900198E-2</v>
      </c>
      <c r="AF1231" s="68">
        <v>19.340217513294199</v>
      </c>
      <c r="AG1231" s="66">
        <v>-2.567258074032E-2</v>
      </c>
      <c r="AH1231" s="67">
        <v>-4.4087638099008499</v>
      </c>
      <c r="AI1231" s="66">
        <v>-5.5080746875319199E-2</v>
      </c>
      <c r="AJ1231" s="67">
        <v>8.1826677934295695</v>
      </c>
      <c r="AK1231" s="66">
        <v>0.80345549999969101</v>
      </c>
      <c r="AL1231" s="66">
        <v>6.9295259203499895E-2</v>
      </c>
      <c r="AM1231" s="67">
        <v>84.459937093895903</v>
      </c>
      <c r="AN1231" s="11"/>
      <c r="AO1231" s="69">
        <v>6.2356947717489702E-2</v>
      </c>
      <c r="AP1231" s="69">
        <v>-5.9549134833141601E-2</v>
      </c>
      <c r="AQ1231" s="69">
        <v>0.118894631625153</v>
      </c>
      <c r="AR1231" s="69">
        <v>-0.13302196292264901</v>
      </c>
      <c r="AS1231" s="70">
        <v>8</v>
      </c>
      <c r="AT1231" s="70">
        <v>4</v>
      </c>
      <c r="AU1231" s="70">
        <v>7</v>
      </c>
      <c r="AV1231" s="71">
        <v>5</v>
      </c>
      <c r="AW1231" s="11"/>
      <c r="AX1231" s="72">
        <v>0.191793414249842</v>
      </c>
      <c r="AY1231" s="73">
        <v>0.44184308881449402</v>
      </c>
      <c r="AZ1231" s="73">
        <v>0.79951283918671801</v>
      </c>
      <c r="BA1231" s="73">
        <v>0.63588194578005597</v>
      </c>
      <c r="BB1231" s="64">
        <v>1.97831785823291E-2</v>
      </c>
      <c r="BC1231" s="74">
        <v>-30.150145330408101</v>
      </c>
      <c r="BD1231" s="61">
        <v>43882</v>
      </c>
      <c r="BE1231" s="61">
        <v>43910</v>
      </c>
      <c r="BF1231" s="70"/>
      <c r="BG1231" s="61"/>
      <c r="BH1231" s="11"/>
    </row>
    <row r="1232" spans="1:60" x14ac:dyDescent="0.3">
      <c r="A1232" s="11"/>
      <c r="B1232" s="56" t="s">
        <v>3960</v>
      </c>
      <c r="C1232" s="56" t="s">
        <v>3786</v>
      </c>
      <c r="D1232" s="56" t="s">
        <v>3787</v>
      </c>
      <c r="E1232" s="57" t="s">
        <v>34</v>
      </c>
      <c r="F1232" s="57" t="s">
        <v>339</v>
      </c>
      <c r="G1232" s="58" t="s">
        <v>36</v>
      </c>
      <c r="H1232" s="59" t="s">
        <v>3788</v>
      </c>
      <c r="I1232" s="60" t="s">
        <v>29</v>
      </c>
      <c r="J1232" s="60" t="s">
        <v>3789</v>
      </c>
      <c r="K1232" s="11"/>
      <c r="L1232" s="61">
        <v>44021</v>
      </c>
      <c r="M1232" s="62">
        <v>394.38499999977603</v>
      </c>
      <c r="N1232" s="63">
        <v>394.38499999977603</v>
      </c>
      <c r="O1232" s="63">
        <v>517.14979999978095</v>
      </c>
      <c r="P1232" s="64">
        <f t="shared" si="19"/>
        <v>0.76261268978532537</v>
      </c>
      <c r="Q1232" s="61">
        <v>43843</v>
      </c>
      <c r="R1232" s="65">
        <v>86638.633000000002</v>
      </c>
      <c r="S1232" s="65">
        <v>68295.851396972706</v>
      </c>
      <c r="T1232" s="11"/>
      <c r="U1232" s="66">
        <v>-7.9036160823307E-3</v>
      </c>
      <c r="V1232" s="67">
        <v>2.8718491456857</v>
      </c>
      <c r="W1232" s="66">
        <v>-2.79753238737612E-3</v>
      </c>
      <c r="X1232" s="67">
        <v>1.99862530989776</v>
      </c>
      <c r="Y1232" s="66">
        <v>-0.211287102813949</v>
      </c>
      <c r="Z1232" s="67">
        <v>-3.4447726691723801</v>
      </c>
      <c r="AA1232" s="66">
        <v>-7.5946107615891406E-2</v>
      </c>
      <c r="AB1232" s="67">
        <v>12.630577389703801</v>
      </c>
      <c r="AC1232" s="66">
        <v>2.21297962416429E-2</v>
      </c>
      <c r="AD1232" s="67">
        <v>26.498944884398998</v>
      </c>
      <c r="AE1232" s="66">
        <v>1.3330270616279401E-2</v>
      </c>
      <c r="AF1232" s="68">
        <v>18.2807146733394</v>
      </c>
      <c r="AG1232" s="66">
        <v>-2.8394190346261901E-2</v>
      </c>
      <c r="AH1232" s="67">
        <v>-4.6809247704950403</v>
      </c>
      <c r="AI1232" s="66">
        <v>-0.17384603750542699</v>
      </c>
      <c r="AJ1232" s="67">
        <v>-3.6938612695812498</v>
      </c>
      <c r="AK1232" s="66">
        <v>-2.48374255133967E-2</v>
      </c>
      <c r="AL1232" s="66">
        <v>-2.1069525819257299E-3</v>
      </c>
      <c r="AM1232" s="67">
        <v>-72.1580812857719</v>
      </c>
      <c r="AN1232" s="11"/>
      <c r="AO1232" s="69">
        <v>3.4304357535802403E-2</v>
      </c>
      <c r="AP1232" s="69">
        <v>-6.9649304799022496E-2</v>
      </c>
      <c r="AQ1232" s="69">
        <v>9.6908978708670504E-2</v>
      </c>
      <c r="AR1232" s="69">
        <v>-0.21677090719633299</v>
      </c>
      <c r="AS1232" s="70">
        <v>7</v>
      </c>
      <c r="AT1232" s="70">
        <v>5</v>
      </c>
      <c r="AU1232" s="70">
        <v>4</v>
      </c>
      <c r="AV1232" s="71">
        <v>8</v>
      </c>
      <c r="AW1232" s="11"/>
      <c r="AX1232" s="72">
        <v>0.212037533111579</v>
      </c>
      <c r="AY1232" s="73">
        <v>-0.31792721521605899</v>
      </c>
      <c r="AZ1232" s="73">
        <v>0.38147500526383699</v>
      </c>
      <c r="BA1232" s="73">
        <v>-0.40766337580407702</v>
      </c>
      <c r="BB1232" s="64">
        <v>2.1685769143441599E-2</v>
      </c>
      <c r="BC1232" s="74">
        <v>-38.1061348182266</v>
      </c>
      <c r="BD1232" s="61">
        <v>43843</v>
      </c>
      <c r="BE1232" s="61">
        <v>43908</v>
      </c>
      <c r="BF1232" s="70"/>
      <c r="BG1232" s="61"/>
      <c r="BH1232" s="11"/>
    </row>
    <row r="1233" spans="1:60" x14ac:dyDescent="0.3">
      <c r="A1233" s="11"/>
      <c r="B1233" s="56" t="s">
        <v>3962</v>
      </c>
      <c r="C1233" s="56" t="s">
        <v>3791</v>
      </c>
      <c r="D1233" s="56" t="s">
        <v>3787</v>
      </c>
      <c r="E1233" s="57" t="s">
        <v>41</v>
      </c>
      <c r="F1233" s="57" t="s">
        <v>339</v>
      </c>
      <c r="G1233" s="58" t="s">
        <v>36</v>
      </c>
      <c r="H1233" s="59" t="s">
        <v>3788</v>
      </c>
      <c r="I1233" s="60" t="s">
        <v>29</v>
      </c>
      <c r="J1233" s="60" t="s">
        <v>3792</v>
      </c>
      <c r="K1233" s="11"/>
      <c r="L1233" s="61">
        <v>44021</v>
      </c>
      <c r="M1233" s="62">
        <v>594.36369999963802</v>
      </c>
      <c r="N1233" s="63">
        <v>594.36369999963802</v>
      </c>
      <c r="O1233" s="63">
        <v>768.86180000007198</v>
      </c>
      <c r="P1233" s="64">
        <f t="shared" si="19"/>
        <v>0.77304360809651662</v>
      </c>
      <c r="Q1233" s="61">
        <v>43850</v>
      </c>
      <c r="R1233" s="65">
        <v>674669.61399999994</v>
      </c>
      <c r="S1233" s="65">
        <v>724163.58753418003</v>
      </c>
      <c r="T1233" s="11"/>
      <c r="U1233" s="66">
        <v>-7.8278549653987301E-3</v>
      </c>
      <c r="V1233" s="67">
        <v>2.8794252573788999</v>
      </c>
      <c r="W1233" s="66">
        <v>-5.0852066488005199E-4</v>
      </c>
      <c r="X1233" s="67">
        <v>2.2275264821473701</v>
      </c>
      <c r="Y1233" s="66">
        <v>-0.20024411267601</v>
      </c>
      <c r="Z1233" s="67">
        <v>-2.34047365537845</v>
      </c>
      <c r="AA1233" s="66">
        <v>-4.9744379375624703E-2</v>
      </c>
      <c r="AB1233" s="67">
        <v>15.2507502137305</v>
      </c>
      <c r="AC1233" s="66">
        <v>8.0827327106817407E-2</v>
      </c>
      <c r="AD1233" s="67">
        <v>32.368697970931002</v>
      </c>
      <c r="AE1233" s="66">
        <v>0.10198590209809499</v>
      </c>
      <c r="AF1233" s="68">
        <v>27.146277821535499</v>
      </c>
      <c r="AG1233" s="66">
        <v>-2.7725740407731798E-2</v>
      </c>
      <c r="AH1233" s="67">
        <v>-4.6140797766420301</v>
      </c>
      <c r="AI1233" s="66">
        <v>-0.16170279505517099</v>
      </c>
      <c r="AJ1233" s="67">
        <v>-2.4795370245556101</v>
      </c>
      <c r="AK1233" s="66">
        <v>0.42222894881502698</v>
      </c>
      <c r="AL1233" s="66">
        <v>2.9978262504300801E-2</v>
      </c>
      <c r="AM1233" s="67">
        <v>-27.451443852973199</v>
      </c>
      <c r="AN1233" s="11"/>
      <c r="AO1233" s="69">
        <v>3.4383427113425603E-2</v>
      </c>
      <c r="AP1233" s="69">
        <v>-6.9578264609881493E-2</v>
      </c>
      <c r="AQ1233" s="69">
        <v>9.9424003681633594E-2</v>
      </c>
      <c r="AR1233" s="69">
        <v>-0.21491405865701399</v>
      </c>
      <c r="AS1233" s="70">
        <v>7</v>
      </c>
      <c r="AT1233" s="70">
        <v>5</v>
      </c>
      <c r="AU1233" s="70">
        <v>4</v>
      </c>
      <c r="AV1233" s="71">
        <v>8</v>
      </c>
      <c r="AW1233" s="11"/>
      <c r="AX1233" s="72">
        <v>0.212042535320215</v>
      </c>
      <c r="AY1233" s="73">
        <v>-0.19992091765425399</v>
      </c>
      <c r="AZ1233" s="73">
        <v>0.47926704992869401</v>
      </c>
      <c r="BA1233" s="73">
        <v>-0.25746139377906702</v>
      </c>
      <c r="BB1233" s="64">
        <v>2.1688674292054198E-2</v>
      </c>
      <c r="BC1233" s="74">
        <v>-37.798899620247497</v>
      </c>
      <c r="BD1233" s="61">
        <v>43850</v>
      </c>
      <c r="BE1233" s="61">
        <v>43908</v>
      </c>
      <c r="BF1233" s="70"/>
      <c r="BG1233" s="61"/>
      <c r="BH1233" s="11"/>
    </row>
    <row r="1234" spans="1:60" x14ac:dyDescent="0.3">
      <c r="A1234" s="11"/>
      <c r="B1234" s="56" t="s">
        <v>3964</v>
      </c>
      <c r="C1234" s="56" t="s">
        <v>3794</v>
      </c>
      <c r="D1234" s="56" t="s">
        <v>3787</v>
      </c>
      <c r="E1234" s="57" t="s">
        <v>248</v>
      </c>
      <c r="F1234" s="57" t="s">
        <v>339</v>
      </c>
      <c r="G1234" s="58" t="s">
        <v>36</v>
      </c>
      <c r="H1234" s="59" t="s">
        <v>3788</v>
      </c>
      <c r="I1234" s="60" t="s">
        <v>29</v>
      </c>
      <c r="J1234" s="60" t="s">
        <v>3795</v>
      </c>
      <c r="K1234" s="11"/>
      <c r="L1234" s="61">
        <v>44021</v>
      </c>
      <c r="M1234" s="62">
        <v>618.39829999953497</v>
      </c>
      <c r="N1234" s="63">
        <v>618.39829999953497</v>
      </c>
      <c r="O1234" s="63">
        <v>798.64180000033195</v>
      </c>
      <c r="P1234" s="64">
        <f t="shared" si="19"/>
        <v>0.77431246398482767</v>
      </c>
      <c r="Q1234" s="61">
        <v>43850</v>
      </c>
      <c r="R1234" s="65">
        <v>3037343.9819999998</v>
      </c>
      <c r="S1234" s="65">
        <v>3492906.7506484399</v>
      </c>
      <c r="T1234" s="11"/>
      <c r="U1234" s="66">
        <v>-7.8182659499361797E-3</v>
      </c>
      <c r="V1234" s="67">
        <v>2.8803841589251502</v>
      </c>
      <c r="W1234" s="66">
        <v>-2.2132936010166299E-4</v>
      </c>
      <c r="X1234" s="67">
        <v>2.25624561262521</v>
      </c>
      <c r="Y1234" s="66">
        <v>-0.19884679742623099</v>
      </c>
      <c r="Z1234" s="67">
        <v>-2.2007421304006098</v>
      </c>
      <c r="AA1234" s="66">
        <v>-4.6402573118029998E-2</v>
      </c>
      <c r="AB1234" s="67">
        <v>15.584930839497201</v>
      </c>
      <c r="AC1234" s="66">
        <v>8.8432382006430998E-2</v>
      </c>
      <c r="AD1234" s="67">
        <v>33.129203460877797</v>
      </c>
      <c r="AE1234" s="66">
        <v>0.113653676524409</v>
      </c>
      <c r="AF1234" s="68">
        <v>28.3130552641524</v>
      </c>
      <c r="AG1234" s="66">
        <v>-2.76419939063999E-2</v>
      </c>
      <c r="AH1234" s="67">
        <v>-4.6057051265088402</v>
      </c>
      <c r="AI1234" s="66">
        <v>-0.16016569661413099</v>
      </c>
      <c r="AJ1234" s="67">
        <v>-2.3258271804516002</v>
      </c>
      <c r="AK1234" s="66">
        <v>0.48080338114406901</v>
      </c>
      <c r="AL1234" s="66">
        <v>3.3470183700046598E-2</v>
      </c>
      <c r="AM1234" s="67">
        <v>-21.594000620069</v>
      </c>
      <c r="AN1234" s="11"/>
      <c r="AO1234" s="69">
        <v>3.4393446152535E-2</v>
      </c>
      <c r="AP1234" s="69">
        <v>-6.9569341273599997E-2</v>
      </c>
      <c r="AQ1234" s="69">
        <v>9.9741148003959099E-2</v>
      </c>
      <c r="AR1234" s="69">
        <v>-0.21468065620312701</v>
      </c>
      <c r="AS1234" s="70">
        <v>7</v>
      </c>
      <c r="AT1234" s="70">
        <v>5</v>
      </c>
      <c r="AU1234" s="70">
        <v>4</v>
      </c>
      <c r="AV1234" s="71">
        <v>8</v>
      </c>
      <c r="AW1234" s="11"/>
      <c r="AX1234" s="72">
        <v>0.21204350252082799</v>
      </c>
      <c r="AY1234" s="73">
        <v>-0.18487716832578399</v>
      </c>
      <c r="AZ1234" s="73">
        <v>0.491730432410804</v>
      </c>
      <c r="BA1234" s="73">
        <v>-0.238217123999448</v>
      </c>
      <c r="BB1234" s="64">
        <v>2.16890745981436E-2</v>
      </c>
      <c r="BC1234" s="74">
        <v>-37.7643018434756</v>
      </c>
      <c r="BD1234" s="61">
        <v>43850</v>
      </c>
      <c r="BE1234" s="61">
        <v>43908</v>
      </c>
      <c r="BF1234" s="70"/>
      <c r="BG1234" s="61"/>
      <c r="BH1234" s="11"/>
    </row>
    <row r="1235" spans="1:60" x14ac:dyDescent="0.3">
      <c r="A1235" s="11"/>
      <c r="B1235" s="56" t="s">
        <v>3966</v>
      </c>
      <c r="C1235" s="56" t="s">
        <v>3797</v>
      </c>
      <c r="D1235" s="56" t="s">
        <v>3787</v>
      </c>
      <c r="E1235" s="57" t="s">
        <v>79</v>
      </c>
      <c r="F1235" s="57" t="s">
        <v>339</v>
      </c>
      <c r="G1235" s="58" t="s">
        <v>36</v>
      </c>
      <c r="H1235" s="59" t="s">
        <v>3788</v>
      </c>
      <c r="I1235" s="60" t="s">
        <v>29</v>
      </c>
      <c r="J1235" s="60" t="s">
        <v>3798</v>
      </c>
      <c r="K1235" s="11"/>
      <c r="L1235" s="61">
        <v>44021</v>
      </c>
      <c r="M1235" s="62">
        <v>878.26420000009205</v>
      </c>
      <c r="N1235" s="63">
        <v>878.26420000009205</v>
      </c>
      <c r="O1235" s="63">
        <v>1145.9458000008001</v>
      </c>
      <c r="P1235" s="64">
        <f t="shared" si="19"/>
        <v>0.7664098947781639</v>
      </c>
      <c r="Q1235" s="61">
        <v>43843</v>
      </c>
      <c r="R1235" s="65">
        <v>11833.281999999999</v>
      </c>
      <c r="S1235" s="65">
        <v>28447.421419860799</v>
      </c>
      <c r="T1235" s="11"/>
      <c r="U1235" s="66">
        <v>-7.8759761654509895E-3</v>
      </c>
      <c r="V1235" s="67">
        <v>2.8746131373736699</v>
      </c>
      <c r="W1235" s="66">
        <v>-1.96161230815051E-3</v>
      </c>
      <c r="X1235" s="67">
        <v>2.0822173178203198</v>
      </c>
      <c r="Y1235" s="66">
        <v>-0.20727166317927201</v>
      </c>
      <c r="Z1235" s="67">
        <v>-3.0432287057046801</v>
      </c>
      <c r="AA1235" s="66">
        <v>-6.6461647633332205E-2</v>
      </c>
      <c r="AB1235" s="67">
        <v>13.579023387967</v>
      </c>
      <c r="AC1235" s="66">
        <v>4.3184094398384297E-2</v>
      </c>
      <c r="AD1235" s="67">
        <v>28.604374700080399</v>
      </c>
      <c r="AE1235" s="66">
        <v>4.4843369418231298E-2</v>
      </c>
      <c r="AF1235" s="68">
        <v>21.4320245535346</v>
      </c>
      <c r="AG1235" s="66">
        <v>-2.8149836345619399E-2</v>
      </c>
      <c r="AH1235" s="67">
        <v>-4.6564893704271499</v>
      </c>
      <c r="AI1235" s="66">
        <v>-0.16943184098549</v>
      </c>
      <c r="AJ1235" s="67">
        <v>-3.25244161758746</v>
      </c>
      <c r="AK1235" s="66">
        <v>-0.121735800000315</v>
      </c>
      <c r="AL1235" s="66">
        <v>-1.0826678999365E-2</v>
      </c>
      <c r="AM1235" s="67">
        <v>-81.847918734536506</v>
      </c>
      <c r="AN1235" s="11"/>
      <c r="AO1235" s="69">
        <v>3.4333353858528398E-2</v>
      </c>
      <c r="AP1235" s="69">
        <v>-6.9623399067495498E-2</v>
      </c>
      <c r="AQ1235" s="69">
        <v>9.7826214445376494E-2</v>
      </c>
      <c r="AR1235" s="69">
        <v>-0.21609336575871599</v>
      </c>
      <c r="AS1235" s="70">
        <v>7</v>
      </c>
      <c r="AT1235" s="70">
        <v>5</v>
      </c>
      <c r="AU1235" s="70">
        <v>4</v>
      </c>
      <c r="AV1235" s="71">
        <v>8</v>
      </c>
      <c r="AW1235" s="11"/>
      <c r="AX1235" s="72">
        <v>0.21203890834702199</v>
      </c>
      <c r="AY1235" s="73">
        <v>-0.27519793038072698</v>
      </c>
      <c r="AZ1235" s="73">
        <v>0.41689194984883199</v>
      </c>
      <c r="BA1235" s="73">
        <v>-0.353432202063232</v>
      </c>
      <c r="BB1235" s="64">
        <v>2.16867824274595E-2</v>
      </c>
      <c r="BC1235" s="74">
        <v>-37.993795169051701</v>
      </c>
      <c r="BD1235" s="61">
        <v>43843</v>
      </c>
      <c r="BE1235" s="61">
        <v>43908</v>
      </c>
      <c r="BF1235" s="70"/>
      <c r="BG1235" s="61"/>
      <c r="BH1235" s="11"/>
    </row>
    <row r="1236" spans="1:60" x14ac:dyDescent="0.3">
      <c r="A1236" s="11"/>
      <c r="B1236" s="56" t="s">
        <v>3968</v>
      </c>
      <c r="C1236" s="56" t="s">
        <v>3800</v>
      </c>
      <c r="D1236" s="56" t="s">
        <v>3787</v>
      </c>
      <c r="E1236" s="57" t="s">
        <v>352</v>
      </c>
      <c r="F1236" s="57" t="s">
        <v>339</v>
      </c>
      <c r="G1236" s="58" t="s">
        <v>36</v>
      </c>
      <c r="H1236" s="59" t="s">
        <v>3788</v>
      </c>
      <c r="I1236" s="60" t="s">
        <v>29</v>
      </c>
      <c r="J1236" s="60" t="s">
        <v>3801</v>
      </c>
      <c r="K1236" s="11"/>
      <c r="L1236" s="61">
        <v>44021</v>
      </c>
      <c r="M1236" s="62">
        <v>488.93999999994401</v>
      </c>
      <c r="N1236" s="63">
        <v>488.93999999994401</v>
      </c>
      <c r="O1236" s="63">
        <v>637.34020000044302</v>
      </c>
      <c r="P1236" s="64">
        <f t="shared" si="19"/>
        <v>0.7671570065713792</v>
      </c>
      <c r="Q1236" s="61">
        <v>43843</v>
      </c>
      <c r="R1236" s="65">
        <v>1919319.753</v>
      </c>
      <c r="S1236" s="65">
        <v>1840833.3849921899</v>
      </c>
      <c r="T1236" s="11"/>
      <c r="U1236" s="66">
        <v>-7.8704399820708204E-3</v>
      </c>
      <c r="V1236" s="67">
        <v>2.8751667557116898</v>
      </c>
      <c r="W1236" s="66">
        <v>-1.79759728325735E-3</v>
      </c>
      <c r="X1236" s="67">
        <v>2.0986188203096399</v>
      </c>
      <c r="Y1236" s="66">
        <v>-0.20648148854437801</v>
      </c>
      <c r="Z1236" s="67">
        <v>-2.96421124221524</v>
      </c>
      <c r="AA1236" s="66">
        <v>-6.4588075535575606E-2</v>
      </c>
      <c r="AB1236" s="67">
        <v>13.766380597735401</v>
      </c>
      <c r="AC1236" s="66">
        <v>4.7370520334879998E-2</v>
      </c>
      <c r="AD1236" s="67">
        <v>29.023017293715402</v>
      </c>
      <c r="AE1236" s="66">
        <v>5.1146373862138703E-2</v>
      </c>
      <c r="AF1236" s="68">
        <v>22.0623249979399</v>
      </c>
      <c r="AG1236" s="66">
        <v>-2.81020319935124E-2</v>
      </c>
      <c r="AH1236" s="67">
        <v>-4.65170893522009</v>
      </c>
      <c r="AI1236" s="66">
        <v>-0.16856285373447499</v>
      </c>
      <c r="AJ1236" s="67">
        <v>-3.1655428924859699</v>
      </c>
      <c r="AK1236" s="66">
        <v>0.18680518471781399</v>
      </c>
      <c r="AL1236" s="66">
        <v>1.4465954634943001E-2</v>
      </c>
      <c r="AM1236" s="67">
        <v>-50.993820262723602</v>
      </c>
      <c r="AN1236" s="11"/>
      <c r="AO1236" s="69">
        <v>3.43389498066244E-2</v>
      </c>
      <c r="AP1236" s="69">
        <v>-6.9618317818822106E-2</v>
      </c>
      <c r="AQ1236" s="69">
        <v>9.8006939655606404E-2</v>
      </c>
      <c r="AR1236" s="69">
        <v>-0.21596098665206201</v>
      </c>
      <c r="AS1236" s="70">
        <v>7</v>
      </c>
      <c r="AT1236" s="70">
        <v>5</v>
      </c>
      <c r="AU1236" s="70">
        <v>4</v>
      </c>
      <c r="AV1236" s="71">
        <v>8</v>
      </c>
      <c r="AW1236" s="11"/>
      <c r="AX1236" s="72">
        <v>0.21203924746078001</v>
      </c>
      <c r="AY1236" s="73">
        <v>-0.26675850543597301</v>
      </c>
      <c r="AZ1236" s="73">
        <v>0.423886442475577</v>
      </c>
      <c r="BA1236" s="73">
        <v>-0.34269995010208698</v>
      </c>
      <c r="BB1236" s="64">
        <v>2.1686988500478E-2</v>
      </c>
      <c r="BC1236" s="74">
        <v>-37.9717300117482</v>
      </c>
      <c r="BD1236" s="61">
        <v>43843</v>
      </c>
      <c r="BE1236" s="61">
        <v>43908</v>
      </c>
      <c r="BF1236" s="70"/>
      <c r="BG1236" s="61"/>
      <c r="BH1236" s="11"/>
    </row>
    <row r="1237" spans="1:60" x14ac:dyDescent="0.3">
      <c r="A1237" s="11"/>
      <c r="B1237" s="56" t="s">
        <v>3971</v>
      </c>
      <c r="C1237" s="56" t="s">
        <v>3803</v>
      </c>
      <c r="D1237" s="56" t="s">
        <v>3787</v>
      </c>
      <c r="E1237" s="57" t="s">
        <v>356</v>
      </c>
      <c r="F1237" s="57" t="s">
        <v>339</v>
      </c>
      <c r="G1237" s="58" t="s">
        <v>36</v>
      </c>
      <c r="H1237" s="59" t="s">
        <v>3788</v>
      </c>
      <c r="I1237" s="60" t="s">
        <v>29</v>
      </c>
      <c r="J1237" s="60" t="s">
        <v>3804</v>
      </c>
      <c r="K1237" s="11"/>
      <c r="L1237" s="61">
        <v>44021</v>
      </c>
      <c r="M1237" s="62">
        <v>566.55489999987196</v>
      </c>
      <c r="N1237" s="63">
        <v>566.55489999987196</v>
      </c>
      <c r="O1237" s="63">
        <v>734.23770000040497</v>
      </c>
      <c r="P1237" s="64">
        <f t="shared" si="19"/>
        <v>0.77162327676658315</v>
      </c>
      <c r="Q1237" s="61">
        <v>43843</v>
      </c>
      <c r="R1237" s="65">
        <v>257450.60500000001</v>
      </c>
      <c r="S1237" s="65">
        <v>246163.873103027</v>
      </c>
      <c r="T1237" s="11"/>
      <c r="U1237" s="66">
        <v>-7.8381074781646003E-3</v>
      </c>
      <c r="V1237" s="67">
        <v>2.8784000061023098</v>
      </c>
      <c r="W1237" s="66">
        <v>-8.2078190189349698E-4</v>
      </c>
      <c r="X1237" s="67">
        <v>2.1963003584460199</v>
      </c>
      <c r="Y1237" s="66">
        <v>-0.20175765371823201</v>
      </c>
      <c r="Z1237" s="67">
        <v>-2.4918277596007101</v>
      </c>
      <c r="AA1237" s="66">
        <v>-5.3358189253267498E-2</v>
      </c>
      <c r="AB1237" s="67">
        <v>14.8893692259735</v>
      </c>
      <c r="AC1237" s="66">
        <v>7.2634861060578301E-2</v>
      </c>
      <c r="AD1237" s="67">
        <v>31.549451366299799</v>
      </c>
      <c r="AE1237" s="66">
        <v>8.9463076548854603E-2</v>
      </c>
      <c r="AF1237" s="68">
        <v>25.893995266611501</v>
      </c>
      <c r="AG1237" s="66">
        <v>-2.78165107265522E-2</v>
      </c>
      <c r="AH1237" s="67">
        <v>-4.62315680852043</v>
      </c>
      <c r="AI1237" s="66">
        <v>-0.163367740962713</v>
      </c>
      <c r="AJ1237" s="67">
        <v>-2.64603161530977</v>
      </c>
      <c r="AK1237" s="66">
        <v>0.36128907470090799</v>
      </c>
      <c r="AL1237" s="66">
        <v>2.62025944593915E-2</v>
      </c>
      <c r="AM1237" s="67">
        <v>-33.545431264385101</v>
      </c>
      <c r="AN1237" s="11"/>
      <c r="AO1237" s="69">
        <v>3.4372772437564002E-2</v>
      </c>
      <c r="AP1237" s="69">
        <v>-6.9587987221020706E-2</v>
      </c>
      <c r="AQ1237" s="69">
        <v>9.9081613823800596E-2</v>
      </c>
      <c r="AR1237" s="69">
        <v>-0.215167377765174</v>
      </c>
      <c r="AS1237" s="70">
        <v>7</v>
      </c>
      <c r="AT1237" s="70">
        <v>5</v>
      </c>
      <c r="AU1237" s="70">
        <v>4</v>
      </c>
      <c r="AV1237" s="71">
        <v>8</v>
      </c>
      <c r="AW1237" s="11"/>
      <c r="AX1237" s="72">
        <v>0.212041597097996</v>
      </c>
      <c r="AY1237" s="73">
        <v>-0.216189996816638</v>
      </c>
      <c r="AZ1237" s="73">
        <v>0.46578952681511498</v>
      </c>
      <c r="BA1237" s="73">
        <v>-0.27824900685345699</v>
      </c>
      <c r="BB1237" s="64">
        <v>2.1688252052554199E-2</v>
      </c>
      <c r="BC1237" s="74">
        <v>-37.840089115547002</v>
      </c>
      <c r="BD1237" s="61">
        <v>43843</v>
      </c>
      <c r="BE1237" s="61">
        <v>43908</v>
      </c>
      <c r="BF1237" s="70"/>
      <c r="BG1237" s="61"/>
      <c r="BH1237" s="11"/>
    </row>
    <row r="1238" spans="1:60" x14ac:dyDescent="0.3">
      <c r="A1238" s="11"/>
      <c r="B1238" s="56" t="s">
        <v>3975</v>
      </c>
      <c r="C1238" s="56" t="s">
        <v>3806</v>
      </c>
      <c r="D1238" s="56" t="s">
        <v>3787</v>
      </c>
      <c r="E1238" s="57" t="s">
        <v>360</v>
      </c>
      <c r="F1238" s="57" t="s">
        <v>339</v>
      </c>
      <c r="G1238" s="58" t="s">
        <v>36</v>
      </c>
      <c r="H1238" s="59" t="s">
        <v>3788</v>
      </c>
      <c r="I1238" s="60" t="s">
        <v>29</v>
      </c>
      <c r="J1238" s="60" t="s">
        <v>3807</v>
      </c>
      <c r="K1238" s="11"/>
      <c r="L1238" s="61">
        <v>44021</v>
      </c>
      <c r="M1238" s="62">
        <v>932.417299999855</v>
      </c>
      <c r="N1238" s="63">
        <v>932.417299999855</v>
      </c>
      <c r="O1238" s="63">
        <v>1446.97809999995</v>
      </c>
      <c r="P1238" s="64">
        <f t="shared" si="19"/>
        <v>0.64438936567173144</v>
      </c>
      <c r="Q1238" s="61">
        <v>43850</v>
      </c>
      <c r="R1238" s="65">
        <v>0</v>
      </c>
      <c r="S1238" s="65">
        <v>45319.201190856897</v>
      </c>
      <c r="T1238" s="11"/>
      <c r="U1238" s="66">
        <v>0</v>
      </c>
      <c r="V1238" s="67">
        <v>3.66221075391877</v>
      </c>
      <c r="W1238" s="66">
        <v>0</v>
      </c>
      <c r="X1238" s="67">
        <v>2.27837854863537</v>
      </c>
      <c r="Y1238" s="66">
        <v>-0.33320325173903298</v>
      </c>
      <c r="Z1238" s="67">
        <v>-15.636387561680699</v>
      </c>
      <c r="AA1238" s="66">
        <v>-0.179995119109808</v>
      </c>
      <c r="AB1238" s="67">
        <v>2.2256762403121702</v>
      </c>
      <c r="AC1238" s="66">
        <v>-0.15462718789698601</v>
      </c>
      <c r="AD1238" s="67">
        <v>8.8232464705361107</v>
      </c>
      <c r="AE1238" s="66">
        <v>-0.15462718789698601</v>
      </c>
      <c r="AF1238" s="68">
        <v>1.48496882201289</v>
      </c>
      <c r="AG1238" s="66">
        <v>0</v>
      </c>
      <c r="AH1238" s="67">
        <v>-1.84150573586521</v>
      </c>
      <c r="AI1238" s="66">
        <v>-0.300948889546853</v>
      </c>
      <c r="AJ1238" s="67">
        <v>-16.4041464737384</v>
      </c>
      <c r="AK1238" s="66">
        <v>-6.7582700000493795E-2</v>
      </c>
      <c r="AL1238" s="66">
        <v>-7.3693789545359297E-3</v>
      </c>
      <c r="AM1238" s="67">
        <v>9.5686221521755197</v>
      </c>
      <c r="AN1238" s="11"/>
      <c r="AO1238" s="69">
        <v>2.5795927196668299E-2</v>
      </c>
      <c r="AP1238" s="69">
        <v>-6.9560415614469101E-2</v>
      </c>
      <c r="AQ1238" s="69">
        <v>9.5121527587325505E-2</v>
      </c>
      <c r="AR1238" s="69">
        <v>-0.25616407484369103</v>
      </c>
      <c r="AS1238" s="70">
        <v>3</v>
      </c>
      <c r="AT1238" s="70">
        <v>3</v>
      </c>
      <c r="AU1238" s="70">
        <v>5</v>
      </c>
      <c r="AV1238" s="71">
        <v>7</v>
      </c>
      <c r="AW1238" s="11"/>
      <c r="AX1238" s="72">
        <v>0.169943101561221</v>
      </c>
      <c r="AY1238" s="73">
        <v>-1.1332006001703101</v>
      </c>
      <c r="AZ1238" s="73">
        <v>-5.5642320813660703E-2</v>
      </c>
      <c r="BA1238" s="73">
        <v>-1.31566523114816</v>
      </c>
      <c r="BB1238" s="64">
        <v>1.72622804981074E-2</v>
      </c>
      <c r="BC1238" s="74">
        <v>-37.729651886213098</v>
      </c>
      <c r="BD1238" s="61">
        <v>43850</v>
      </c>
      <c r="BE1238" s="61">
        <v>43908</v>
      </c>
      <c r="BF1238" s="70"/>
      <c r="BG1238" s="61"/>
      <c r="BH1238" s="11"/>
    </row>
    <row r="1239" spans="1:60" x14ac:dyDescent="0.3">
      <c r="A1239" s="11"/>
      <c r="B1239" s="56" t="s">
        <v>3978</v>
      </c>
      <c r="C1239" s="56" t="s">
        <v>3809</v>
      </c>
      <c r="D1239" s="56" t="s">
        <v>3787</v>
      </c>
      <c r="E1239" s="57" t="s">
        <v>128</v>
      </c>
      <c r="F1239" s="57" t="s">
        <v>339</v>
      </c>
      <c r="G1239" s="58" t="s">
        <v>36</v>
      </c>
      <c r="H1239" s="59" t="s">
        <v>3788</v>
      </c>
      <c r="I1239" s="60" t="s">
        <v>29</v>
      </c>
      <c r="J1239" s="60" t="s">
        <v>3810</v>
      </c>
      <c r="K1239" s="11"/>
      <c r="L1239" s="61">
        <v>44021</v>
      </c>
      <c r="M1239" s="62">
        <v>1183.6690999995899</v>
      </c>
      <c r="N1239" s="63">
        <v>1183.6690999995899</v>
      </c>
      <c r="O1239" s="63">
        <v>1516.9008000008801</v>
      </c>
      <c r="P1239" s="64">
        <f t="shared" si="19"/>
        <v>0.78032070389764652</v>
      </c>
      <c r="Q1239" s="61">
        <v>43850</v>
      </c>
      <c r="R1239" s="65">
        <v>2058140.3870000001</v>
      </c>
      <c r="S1239" s="65">
        <v>1345935.5257206999</v>
      </c>
      <c r="T1239" s="11"/>
      <c r="U1239" s="66">
        <v>-7.7734683582093601E-3</v>
      </c>
      <c r="V1239" s="67">
        <v>2.8848639180978402</v>
      </c>
      <c r="W1239" s="66">
        <v>1.135642407462E-3</v>
      </c>
      <c r="X1239" s="67">
        <v>2.3919427893815701</v>
      </c>
      <c r="Y1239" s="66">
        <v>-0.19222866428666699</v>
      </c>
      <c r="Z1239" s="67">
        <v>-1.5389288164442401</v>
      </c>
      <c r="AA1239" s="66">
        <v>-3.04941586509813E-2</v>
      </c>
      <c r="AB1239" s="67">
        <v>17.1757722861948</v>
      </c>
      <c r="AC1239" s="66">
        <v>0.12500236421154101</v>
      </c>
      <c r="AD1239" s="67">
        <v>36.7862016814179</v>
      </c>
      <c r="AE1239" s="66"/>
      <c r="AF1239" s="68"/>
      <c r="AG1239" s="66">
        <v>-2.7246119977462499E-2</v>
      </c>
      <c r="AH1239" s="67">
        <v>-4.5661177336151004</v>
      </c>
      <c r="AI1239" s="66">
        <v>-0.152883506096259</v>
      </c>
      <c r="AJ1239" s="67">
        <v>-1.5976081286644299</v>
      </c>
      <c r="AK1239" s="66">
        <v>0.19698859054187801</v>
      </c>
      <c r="AL1239" s="66">
        <v>8.0392025227483802E-2</v>
      </c>
      <c r="AM1239" s="67">
        <v>47.872958835796503</v>
      </c>
      <c r="AN1239" s="11"/>
      <c r="AO1239" s="69">
        <v>3.4440211313267403E-2</v>
      </c>
      <c r="AP1239" s="69">
        <v>-6.9527262521660305E-2</v>
      </c>
      <c r="AQ1239" s="69">
        <v>0.101233713288821</v>
      </c>
      <c r="AR1239" s="69">
        <v>-0.213579338417621</v>
      </c>
      <c r="AS1239" s="70">
        <v>7</v>
      </c>
      <c r="AT1239" s="70">
        <v>5</v>
      </c>
      <c r="AU1239" s="70">
        <v>4</v>
      </c>
      <c r="AV1239" s="71">
        <v>8</v>
      </c>
      <c r="AW1239" s="11"/>
      <c r="AX1239" s="72">
        <v>0.21204874039802199</v>
      </c>
      <c r="AY1239" s="73">
        <v>-0.113297673216607</v>
      </c>
      <c r="AZ1239" s="73">
        <v>0.55101736935012002</v>
      </c>
      <c r="BA1239" s="73">
        <v>-0.14635956775282499</v>
      </c>
      <c r="BB1239" s="64">
        <v>2.1691032514645499E-2</v>
      </c>
      <c r="BC1239" s="74">
        <v>-37.600922881742001</v>
      </c>
      <c r="BD1239" s="61">
        <v>43850</v>
      </c>
      <c r="BE1239" s="61">
        <v>43908</v>
      </c>
      <c r="BF1239" s="70"/>
      <c r="BG1239" s="61"/>
      <c r="BH1239" s="11"/>
    </row>
    <row r="1240" spans="1:60" x14ac:dyDescent="0.3">
      <c r="A1240" s="11"/>
      <c r="B1240" s="56" t="s">
        <v>3981</v>
      </c>
      <c r="C1240" s="56" t="s">
        <v>3812</v>
      </c>
      <c r="D1240" s="56" t="s">
        <v>3787</v>
      </c>
      <c r="E1240" s="57" t="s">
        <v>367</v>
      </c>
      <c r="F1240" s="57" t="s">
        <v>339</v>
      </c>
      <c r="G1240" s="58" t="s">
        <v>36</v>
      </c>
      <c r="H1240" s="59" t="s">
        <v>3788</v>
      </c>
      <c r="I1240" s="60" t="s">
        <v>29</v>
      </c>
      <c r="J1240" s="60" t="s">
        <v>3813</v>
      </c>
      <c r="K1240" s="11"/>
      <c r="L1240" s="61">
        <v>44021</v>
      </c>
      <c r="M1240" s="62">
        <v>998.21480000019096</v>
      </c>
      <c r="N1240" s="63">
        <v>998.21480000019096</v>
      </c>
      <c r="O1240" s="63">
        <v>1289.16330000013</v>
      </c>
      <c r="P1240" s="64">
        <f t="shared" si="19"/>
        <v>0.77431214493934963</v>
      </c>
      <c r="Q1240" s="61">
        <v>43850</v>
      </c>
      <c r="R1240" s="65">
        <v>17873.201000000001</v>
      </c>
      <c r="S1240" s="65">
        <v>18297.152354950002</v>
      </c>
      <c r="T1240" s="11"/>
      <c r="U1240" s="66">
        <v>-7.8183589048421692E-3</v>
      </c>
      <c r="V1240" s="67">
        <v>2.8803748634345498</v>
      </c>
      <c r="W1240" s="66">
        <v>-2.21246094952221E-4</v>
      </c>
      <c r="X1240" s="67">
        <v>2.2562539391401502</v>
      </c>
      <c r="Y1240" s="66">
        <v>-0.198847101730353</v>
      </c>
      <c r="Z1240" s="67">
        <v>-2.2007725608127702</v>
      </c>
      <c r="AA1240" s="66">
        <v>-4.6403412186045899E-2</v>
      </c>
      <c r="AB1240" s="67">
        <v>15.5848469326884</v>
      </c>
      <c r="AC1240" s="66">
        <v>8.8432226144504994E-2</v>
      </c>
      <c r="AD1240" s="67">
        <v>33.129187874670599</v>
      </c>
      <c r="AE1240" s="66">
        <v>0.11365170373217599</v>
      </c>
      <c r="AF1240" s="68">
        <v>28.312857984943498</v>
      </c>
      <c r="AG1240" s="66">
        <v>-2.7641856057016401E-2</v>
      </c>
      <c r="AH1240" s="67">
        <v>-4.6056913415668497</v>
      </c>
      <c r="AI1240" s="66">
        <v>-0.160166113347223</v>
      </c>
      <c r="AJ1240" s="67">
        <v>-2.3258688537607699</v>
      </c>
      <c r="AK1240" s="66">
        <v>0.107294368212024</v>
      </c>
      <c r="AL1240" s="66">
        <v>1.16258924208523E-2</v>
      </c>
      <c r="AM1240" s="67">
        <v>13.875749453844</v>
      </c>
      <c r="AN1240" s="11"/>
      <c r="AO1240" s="69">
        <v>3.4393492058370598E-2</v>
      </c>
      <c r="AP1240" s="69">
        <v>-6.9569310510851204E-2</v>
      </c>
      <c r="AQ1240" s="69">
        <v>9.9741227402846605E-2</v>
      </c>
      <c r="AR1240" s="69">
        <v>-0.21468070225557301</v>
      </c>
      <c r="AS1240" s="70">
        <v>7</v>
      </c>
      <c r="AT1240" s="70">
        <v>5</v>
      </c>
      <c r="AU1240" s="70">
        <v>4</v>
      </c>
      <c r="AV1240" s="71">
        <v>8</v>
      </c>
      <c r="AW1240" s="11"/>
      <c r="AX1240" s="72">
        <v>0.212043429106998</v>
      </c>
      <c r="AY1240" s="73">
        <v>-0.18488076861285699</v>
      </c>
      <c r="AZ1240" s="73">
        <v>0.49172694575463499</v>
      </c>
      <c r="BA1240" s="73">
        <v>-0.23822174173074001</v>
      </c>
      <c r="BB1240" s="64">
        <v>2.16890671581496E-2</v>
      </c>
      <c r="BC1240" s="74">
        <v>-37.764292545441997</v>
      </c>
      <c r="BD1240" s="61">
        <v>43850</v>
      </c>
      <c r="BE1240" s="61">
        <v>43908</v>
      </c>
      <c r="BF1240" s="70"/>
      <c r="BG1240" s="61"/>
      <c r="BH1240" s="11"/>
    </row>
    <row r="1241" spans="1:60" x14ac:dyDescent="0.3">
      <c r="A1241" s="11"/>
      <c r="B1241" s="56" t="s">
        <v>3985</v>
      </c>
      <c r="C1241" s="56" t="s">
        <v>3815</v>
      </c>
      <c r="D1241" s="56" t="s">
        <v>3787</v>
      </c>
      <c r="E1241" s="57" t="s">
        <v>371</v>
      </c>
      <c r="F1241" s="57" t="s">
        <v>339</v>
      </c>
      <c r="G1241" s="58" t="s">
        <v>36</v>
      </c>
      <c r="H1241" s="59" t="s">
        <v>3788</v>
      </c>
      <c r="I1241" s="60" t="s">
        <v>29</v>
      </c>
      <c r="J1241" s="60" t="s">
        <v>3816</v>
      </c>
      <c r="K1241" s="11"/>
      <c r="L1241" s="61">
        <v>44021</v>
      </c>
      <c r="M1241" s="62">
        <v>1361.6259000003299</v>
      </c>
      <c r="N1241" s="63">
        <v>1361.6259000003299</v>
      </c>
      <c r="O1241" s="63">
        <v>1756.8507000003001</v>
      </c>
      <c r="P1241" s="64">
        <f t="shared" si="19"/>
        <v>0.77503791301110414</v>
      </c>
      <c r="Q1241" s="61">
        <v>43850</v>
      </c>
      <c r="R1241" s="65">
        <v>23054.088</v>
      </c>
      <c r="S1241" s="65">
        <v>25454.871354949999</v>
      </c>
      <c r="T1241" s="11"/>
      <c r="U1241" s="66">
        <v>-7.8128876793925901E-3</v>
      </c>
      <c r="V1241" s="67">
        <v>2.8809219859795099</v>
      </c>
      <c r="W1241" s="66">
        <v>-5.6840574870875598E-5</v>
      </c>
      <c r="X1241" s="67">
        <v>2.27269449114829</v>
      </c>
      <c r="Y1241" s="66">
        <v>-0.198047893935</v>
      </c>
      <c r="Z1241" s="67">
        <v>-2.1208517812774499</v>
      </c>
      <c r="AA1241" s="66">
        <v>-4.4488206714086098E-2</v>
      </c>
      <c r="AB1241" s="67">
        <v>15.776367479891601</v>
      </c>
      <c r="AC1241" s="66">
        <v>9.2801706972823E-2</v>
      </c>
      <c r="AD1241" s="67">
        <v>33.566135957546102</v>
      </c>
      <c r="AE1241" s="66">
        <v>0.120373517658736</v>
      </c>
      <c r="AF1241" s="68">
        <v>28.9850393775851</v>
      </c>
      <c r="AG1241" s="66">
        <v>-2.7593856189014301E-2</v>
      </c>
      <c r="AH1241" s="67">
        <v>-4.6008913547702797</v>
      </c>
      <c r="AI1241" s="66">
        <v>-0.159286805246666</v>
      </c>
      <c r="AJ1241" s="67">
        <v>-2.23793804370507</v>
      </c>
      <c r="AK1241" s="66">
        <v>0.12633460170400199</v>
      </c>
      <c r="AL1241" s="66">
        <v>1.35838266978681E-2</v>
      </c>
      <c r="AM1241" s="67">
        <v>15.779772803041901</v>
      </c>
      <c r="AN1241" s="11"/>
      <c r="AO1241" s="69">
        <v>3.43991238696617E-2</v>
      </c>
      <c r="AP1241" s="69">
        <v>-6.9564181837486097E-2</v>
      </c>
      <c r="AQ1241" s="69">
        <v>9.9921890072437194E-2</v>
      </c>
      <c r="AR1241" s="69">
        <v>-0.214547204240225</v>
      </c>
      <c r="AS1241" s="70">
        <v>7</v>
      </c>
      <c r="AT1241" s="70">
        <v>5</v>
      </c>
      <c r="AU1241" s="70">
        <v>4</v>
      </c>
      <c r="AV1241" s="71">
        <v>8</v>
      </c>
      <c r="AW1241" s="11"/>
      <c r="AX1241" s="72">
        <v>0.212043986454373</v>
      </c>
      <c r="AY1241" s="73">
        <v>-0.176262381797642</v>
      </c>
      <c r="AZ1241" s="73">
        <v>0.49886707829364202</v>
      </c>
      <c r="BA1241" s="73">
        <v>-0.227187270412742</v>
      </c>
      <c r="BB1241" s="64">
        <v>2.1689296513104601E-2</v>
      </c>
      <c r="BC1241" s="74">
        <v>-37.744522058695999</v>
      </c>
      <c r="BD1241" s="61">
        <v>43850</v>
      </c>
      <c r="BE1241" s="61">
        <v>43908</v>
      </c>
      <c r="BF1241" s="70"/>
      <c r="BG1241" s="61"/>
      <c r="BH1241" s="11"/>
    </row>
    <row r="1242" spans="1:60" x14ac:dyDescent="0.3">
      <c r="A1242" s="11"/>
      <c r="B1242" s="56" t="s">
        <v>3989</v>
      </c>
      <c r="C1242" s="56" t="s">
        <v>3818</v>
      </c>
      <c r="D1242" s="56" t="s">
        <v>3787</v>
      </c>
      <c r="E1242" s="57" t="s">
        <v>375</v>
      </c>
      <c r="F1242" s="57" t="s">
        <v>339</v>
      </c>
      <c r="G1242" s="58" t="s">
        <v>36</v>
      </c>
      <c r="H1242" s="59" t="s">
        <v>3788</v>
      </c>
      <c r="I1242" s="60" t="s">
        <v>29</v>
      </c>
      <c r="J1242" s="60" t="s">
        <v>3819</v>
      </c>
      <c r="K1242" s="11"/>
      <c r="L1242" s="61">
        <v>44021</v>
      </c>
      <c r="M1242" s="62">
        <v>1115.20350000076</v>
      </c>
      <c r="N1242" s="63">
        <v>1115.20350000076</v>
      </c>
      <c r="O1242" s="63">
        <v>1437.55489999987</v>
      </c>
      <c r="P1242" s="64">
        <f t="shared" si="19"/>
        <v>0.77576411168774195</v>
      </c>
      <c r="Q1242" s="61">
        <v>43850</v>
      </c>
      <c r="R1242" s="65">
        <v>69398.418999999994</v>
      </c>
      <c r="S1242" s="65">
        <v>66755.863339721705</v>
      </c>
      <c r="T1242" s="11"/>
      <c r="U1242" s="66">
        <v>-7.80744193616556E-3</v>
      </c>
      <c r="V1242" s="67">
        <v>2.88146656030221</v>
      </c>
      <c r="W1242" s="66">
        <v>1.0779463809740301E-4</v>
      </c>
      <c r="X1242" s="67">
        <v>2.2891580124451099</v>
      </c>
      <c r="Y1242" s="66">
        <v>-0.19724809274979599</v>
      </c>
      <c r="Z1242" s="67">
        <v>-2.0408716627571302</v>
      </c>
      <c r="AA1242" s="66">
        <v>-4.2571110891949503E-2</v>
      </c>
      <c r="AB1242" s="67">
        <v>15.9680770621053</v>
      </c>
      <c r="AC1242" s="66">
        <v>9.7187354484049096E-2</v>
      </c>
      <c r="AD1242" s="67">
        <v>34.0047007086687</v>
      </c>
      <c r="AE1242" s="66">
        <v>0.12713319040092799</v>
      </c>
      <c r="AF1242" s="68">
        <v>29.661006651818798</v>
      </c>
      <c r="AG1242" s="66">
        <v>-2.7545862901206399E-2</v>
      </c>
      <c r="AH1242" s="67">
        <v>-4.5960920259894902</v>
      </c>
      <c r="AI1242" s="66">
        <v>-0.15840691275297999</v>
      </c>
      <c r="AJ1242" s="67">
        <v>-2.1499487943365199</v>
      </c>
      <c r="AK1242" s="66">
        <v>0.14569031940118299</v>
      </c>
      <c r="AL1242" s="66">
        <v>1.55443523472059E-2</v>
      </c>
      <c r="AM1242" s="67">
        <v>17.7153445727599</v>
      </c>
      <c r="AN1242" s="11"/>
      <c r="AO1242" s="69">
        <v>3.4404800626362003E-2</v>
      </c>
      <c r="AP1242" s="69">
        <v>-6.9559126727690504E-2</v>
      </c>
      <c r="AQ1242" s="69">
        <v>0.10010257643080001</v>
      </c>
      <c r="AR1242" s="69">
        <v>-0.21441391442378499</v>
      </c>
      <c r="AS1242" s="70">
        <v>7</v>
      </c>
      <c r="AT1242" s="70">
        <v>5</v>
      </c>
      <c r="AU1242" s="70">
        <v>4</v>
      </c>
      <c r="AV1242" s="71">
        <v>8</v>
      </c>
      <c r="AW1242" s="11"/>
      <c r="AX1242" s="72">
        <v>0.212044531803112</v>
      </c>
      <c r="AY1242" s="73">
        <v>-0.167634498913458</v>
      </c>
      <c r="AZ1242" s="73">
        <v>0.50601377726070496</v>
      </c>
      <c r="BA1242" s="73">
        <v>-0.21613358504942001</v>
      </c>
      <c r="BB1242" s="64">
        <v>2.1689524165849398E-2</v>
      </c>
      <c r="BC1242" s="74">
        <v>-37.7247296781279</v>
      </c>
      <c r="BD1242" s="61">
        <v>43850</v>
      </c>
      <c r="BE1242" s="61">
        <v>43908</v>
      </c>
      <c r="BF1242" s="70"/>
      <c r="BG1242" s="61"/>
      <c r="BH1242" s="11"/>
    </row>
    <row r="1243" spans="1:60" x14ac:dyDescent="0.3">
      <c r="A1243" s="11"/>
      <c r="B1243" s="56" t="s">
        <v>3993</v>
      </c>
      <c r="C1243" s="56" t="s">
        <v>3821</v>
      </c>
      <c r="D1243" s="56" t="s">
        <v>3787</v>
      </c>
      <c r="E1243" s="57" t="s">
        <v>379</v>
      </c>
      <c r="F1243" s="57" t="s">
        <v>339</v>
      </c>
      <c r="G1243" s="58" t="s">
        <v>36</v>
      </c>
      <c r="H1243" s="59" t="s">
        <v>3788</v>
      </c>
      <c r="I1243" s="60" t="s">
        <v>29</v>
      </c>
      <c r="J1243" s="60" t="s">
        <v>3822</v>
      </c>
      <c r="K1243" s="11"/>
      <c r="L1243" s="61">
        <v>44021</v>
      </c>
      <c r="M1243" s="62">
        <v>1071.0616999995</v>
      </c>
      <c r="N1243" s="63">
        <v>1071.0616999995</v>
      </c>
      <c r="O1243" s="63">
        <v>1379.36050000042</v>
      </c>
      <c r="P1243" s="64">
        <f t="shared" si="19"/>
        <v>0.77649149732732947</v>
      </c>
      <c r="Q1243" s="61">
        <v>43850</v>
      </c>
      <c r="R1243" s="65">
        <v>272226.39199999999</v>
      </c>
      <c r="S1243" s="65">
        <v>294117.381938965</v>
      </c>
      <c r="T1243" s="11"/>
      <c r="U1243" s="66">
        <v>-7.8019697930358199E-3</v>
      </c>
      <c r="V1243" s="67">
        <v>2.8820137746151899</v>
      </c>
      <c r="W1243" s="66">
        <v>2.72140530796605E-4</v>
      </c>
      <c r="X1243" s="67">
        <v>2.3055926017150301</v>
      </c>
      <c r="Y1243" s="66">
        <v>-0.19644703000463801</v>
      </c>
      <c r="Z1243" s="67">
        <v>-1.9607653882412699</v>
      </c>
      <c r="AA1243" s="66">
        <v>-4.0649228985785199E-2</v>
      </c>
      <c r="AB1243" s="67">
        <v>16.1602652527217</v>
      </c>
      <c r="AC1243" s="66">
        <v>0.101590065485652</v>
      </c>
      <c r="AD1243" s="67">
        <v>34.444971808814401</v>
      </c>
      <c r="AE1243" s="66">
        <v>0.13393547378844201</v>
      </c>
      <c r="AF1243" s="68">
        <v>30.3412349905702</v>
      </c>
      <c r="AG1243" s="66">
        <v>-2.7497799738739601E-2</v>
      </c>
      <c r="AH1243" s="67">
        <v>-4.5912857097428104</v>
      </c>
      <c r="AI1243" s="66">
        <v>-0.15752547945347001</v>
      </c>
      <c r="AJ1243" s="67">
        <v>-2.0618054643855399</v>
      </c>
      <c r="AK1243" s="66">
        <v>0.16538822274917001</v>
      </c>
      <c r="AL1243" s="66">
        <v>1.7509617133328E-2</v>
      </c>
      <c r="AM1243" s="67">
        <v>19.6851349075441</v>
      </c>
      <c r="AN1243" s="11"/>
      <c r="AO1243" s="69">
        <v>3.4410408559779199E-2</v>
      </c>
      <c r="AP1243" s="69">
        <v>-6.9554029162682093E-2</v>
      </c>
      <c r="AQ1243" s="69">
        <v>0.100283149417082</v>
      </c>
      <c r="AR1243" s="69">
        <v>-0.214280628785782</v>
      </c>
      <c r="AS1243" s="70">
        <v>7</v>
      </c>
      <c r="AT1243" s="70">
        <v>5</v>
      </c>
      <c r="AU1243" s="70">
        <v>4</v>
      </c>
      <c r="AV1243" s="71">
        <v>8</v>
      </c>
      <c r="AW1243" s="11"/>
      <c r="AX1243" s="72">
        <v>0.21204509696603099</v>
      </c>
      <c r="AY1243" s="73">
        <v>-0.158984971536483</v>
      </c>
      <c r="AZ1243" s="73">
        <v>0.51317833556640802</v>
      </c>
      <c r="BA1243" s="73">
        <v>-0.205045193796877</v>
      </c>
      <c r="BB1243" s="64">
        <v>2.16897544198946E-2</v>
      </c>
      <c r="BC1243" s="74">
        <v>-37.704936454247203</v>
      </c>
      <c r="BD1243" s="61">
        <v>43850</v>
      </c>
      <c r="BE1243" s="61">
        <v>43908</v>
      </c>
      <c r="BF1243" s="70"/>
      <c r="BG1243" s="61"/>
      <c r="BH1243" s="11"/>
    </row>
    <row r="1244" spans="1:60" x14ac:dyDescent="0.3">
      <c r="A1244" s="11"/>
      <c r="B1244" s="56" t="s">
        <v>3997</v>
      </c>
      <c r="C1244" s="56" t="s">
        <v>3824</v>
      </c>
      <c r="D1244" s="56" t="s">
        <v>3825</v>
      </c>
      <c r="E1244" s="57" t="s">
        <v>34</v>
      </c>
      <c r="F1244" s="57" t="s">
        <v>168</v>
      </c>
      <c r="G1244" s="58" t="s">
        <v>141</v>
      </c>
      <c r="H1244" s="59" t="s">
        <v>66</v>
      </c>
      <c r="I1244" s="60" t="s">
        <v>400</v>
      </c>
      <c r="J1244" s="60" t="s">
        <v>3826</v>
      </c>
      <c r="K1244" s="11"/>
      <c r="L1244" s="61">
        <v>44021</v>
      </c>
      <c r="M1244" s="62">
        <v>67318.234859943404</v>
      </c>
      <c r="N1244" s="63">
        <v>67318.234859943404</v>
      </c>
      <c r="O1244" s="63">
        <v>75640.570611953706</v>
      </c>
      <c r="P1244" s="64">
        <f t="shared" si="19"/>
        <v>0.88997523835845971</v>
      </c>
      <c r="Q1244" s="61">
        <v>43882</v>
      </c>
      <c r="R1244" s="65">
        <v>566379.64622558595</v>
      </c>
      <c r="S1244" s="65">
        <v>331378.210402344</v>
      </c>
      <c r="T1244" s="11"/>
      <c r="U1244" s="66">
        <v>-1.59532802344984E-2</v>
      </c>
      <c r="V1244" s="67">
        <v>2.0668827304689299</v>
      </c>
      <c r="W1244" s="66">
        <v>2.7386040284909499E-2</v>
      </c>
      <c r="X1244" s="67">
        <v>5.0169825771299701</v>
      </c>
      <c r="Y1244" s="66">
        <v>-5.5513158496978597E-2</v>
      </c>
      <c r="Z1244" s="67">
        <v>12.132621762531899</v>
      </c>
      <c r="AA1244" s="66">
        <v>0.113182423265243</v>
      </c>
      <c r="AB1244" s="67">
        <v>31.543430477817299</v>
      </c>
      <c r="AC1244" s="66">
        <v>7.92997902535717E-2</v>
      </c>
      <c r="AD1244" s="67">
        <v>32.2159442856209</v>
      </c>
      <c r="AE1244" s="66">
        <v>9.3549339022574701E-2</v>
      </c>
      <c r="AF1244" s="68">
        <v>26.3026215139835</v>
      </c>
      <c r="AG1244" s="66">
        <v>-1.07885626857751E-2</v>
      </c>
      <c r="AH1244" s="67">
        <v>-2.9203620044427199</v>
      </c>
      <c r="AI1244" s="66">
        <v>-2.81060324159625E-2</v>
      </c>
      <c r="AJ1244" s="67">
        <v>10.880139239365199</v>
      </c>
      <c r="AK1244" s="66">
        <v>9.1658853500120999E-2</v>
      </c>
      <c r="AL1244" s="66">
        <v>1.6717343514756101E-2</v>
      </c>
      <c r="AM1244" s="67">
        <v>8.4864903845300397</v>
      </c>
      <c r="AN1244" s="11"/>
      <c r="AO1244" s="69">
        <v>4.2721673851701801E-2</v>
      </c>
      <c r="AP1244" s="69">
        <v>-5.5699665728752699E-2</v>
      </c>
      <c r="AQ1244" s="69">
        <v>0.16566620831523299</v>
      </c>
      <c r="AR1244" s="69">
        <v>-0.13141537659612401</v>
      </c>
      <c r="AS1244" s="70">
        <v>8</v>
      </c>
      <c r="AT1244" s="70">
        <v>4</v>
      </c>
      <c r="AU1244" s="70">
        <v>7</v>
      </c>
      <c r="AV1244" s="71">
        <v>5</v>
      </c>
      <c r="AW1244" s="11"/>
      <c r="AX1244" s="72">
        <v>0.20360096839547601</v>
      </c>
      <c r="AY1244" s="73">
        <v>0.64370076058276005</v>
      </c>
      <c r="AZ1244" s="73">
        <v>1.0685140263158199</v>
      </c>
      <c r="BA1244" s="73">
        <v>0.92868522385197105</v>
      </c>
      <c r="BB1244" s="64">
        <v>2.09906000627961E-2</v>
      </c>
      <c r="BC1244" s="74">
        <v>-29.764630333665998</v>
      </c>
      <c r="BD1244" s="61">
        <v>43882</v>
      </c>
      <c r="BE1244" s="61">
        <v>43909</v>
      </c>
      <c r="BF1244" s="70"/>
      <c r="BG1244" s="61"/>
      <c r="BH1244" s="11"/>
    </row>
    <row r="1245" spans="1:60" x14ac:dyDescent="0.3">
      <c r="A1245" s="11"/>
      <c r="B1245" s="56" t="s">
        <v>4000</v>
      </c>
      <c r="C1245" s="56" t="s">
        <v>3828</v>
      </c>
      <c r="D1245" s="56" t="s">
        <v>3825</v>
      </c>
      <c r="E1245" s="57" t="s">
        <v>41</v>
      </c>
      <c r="F1245" s="57" t="s">
        <v>168</v>
      </c>
      <c r="G1245" s="58" t="s">
        <v>141</v>
      </c>
      <c r="H1245" s="59" t="s">
        <v>66</v>
      </c>
      <c r="I1245" s="60" t="s">
        <v>400</v>
      </c>
      <c r="J1245" s="60" t="s">
        <v>3829</v>
      </c>
      <c r="K1245" s="11"/>
      <c r="L1245" s="61">
        <v>44021</v>
      </c>
      <c r="M1245" s="62">
        <v>75782.405976057096</v>
      </c>
      <c r="N1245" s="63">
        <v>75782.405976057096</v>
      </c>
      <c r="O1245" s="63">
        <v>84436.056915998503</v>
      </c>
      <c r="P1245" s="64">
        <f t="shared" si="19"/>
        <v>0.89751237497328284</v>
      </c>
      <c r="Q1245" s="61">
        <v>43882</v>
      </c>
      <c r="R1245" s="65">
        <v>393206.23671289103</v>
      </c>
      <c r="S1245" s="65">
        <v>440760.43388818402</v>
      </c>
      <c r="T1245" s="11"/>
      <c r="U1245" s="66">
        <v>-1.5893179442173298E-2</v>
      </c>
      <c r="V1245" s="67">
        <v>2.0728928097014401</v>
      </c>
      <c r="W1245" s="66">
        <v>2.92570636647724E-2</v>
      </c>
      <c r="X1245" s="67">
        <v>5.2040849151162503</v>
      </c>
      <c r="Y1245" s="66">
        <v>-4.5024323849284002E-2</v>
      </c>
      <c r="Z1245" s="67">
        <v>13.1815052273014</v>
      </c>
      <c r="AA1245" s="66">
        <v>0.13820347325236099</v>
      </c>
      <c r="AB1245" s="67">
        <v>34.045535476528997</v>
      </c>
      <c r="AC1245" s="66">
        <v>0.12833416678957299</v>
      </c>
      <c r="AD1245" s="67">
        <v>37.119381939177401</v>
      </c>
      <c r="AE1245" s="66">
        <v>0.16990697650733599</v>
      </c>
      <c r="AF1245" s="68">
        <v>33.938385262445102</v>
      </c>
      <c r="AG1245" s="66">
        <v>-1.0247899523165E-2</v>
      </c>
      <c r="AH1245" s="67">
        <v>-2.8662956881817099</v>
      </c>
      <c r="AI1245" s="66">
        <v>-1.67746615070428E-2</v>
      </c>
      <c r="AJ1245" s="67">
        <v>12.0132763302536</v>
      </c>
      <c r="AK1245" s="66">
        <v>0.22891716628335401</v>
      </c>
      <c r="AL1245" s="66">
        <v>3.9738210014547803E-2</v>
      </c>
      <c r="AM1245" s="67">
        <v>22.2123216628679</v>
      </c>
      <c r="AN1245" s="11"/>
      <c r="AO1245" s="69">
        <v>4.27852205393719E-2</v>
      </c>
      <c r="AP1245" s="69">
        <v>-5.5642034752963802E-2</v>
      </c>
      <c r="AQ1245" s="69">
        <v>0.16779286147531799</v>
      </c>
      <c r="AR1245" s="69">
        <v>-0.12978190433481401</v>
      </c>
      <c r="AS1245" s="70">
        <v>8</v>
      </c>
      <c r="AT1245" s="70">
        <v>4</v>
      </c>
      <c r="AU1245" s="70">
        <v>7</v>
      </c>
      <c r="AV1245" s="71">
        <v>5</v>
      </c>
      <c r="AW1245" s="11"/>
      <c r="AX1245" s="72">
        <v>0.20354872610070701</v>
      </c>
      <c r="AY1245" s="73">
        <v>0.76184422188543999</v>
      </c>
      <c r="AZ1245" s="73">
        <v>1.1580374616987701</v>
      </c>
      <c r="BA1245" s="73">
        <v>1.10414293437498</v>
      </c>
      <c r="BB1245" s="64">
        <v>2.0987105032509099E-2</v>
      </c>
      <c r="BC1245" s="74">
        <v>-29.649576256138999</v>
      </c>
      <c r="BD1245" s="61">
        <v>43882</v>
      </c>
      <c r="BE1245" s="61">
        <v>43909</v>
      </c>
      <c r="BF1245" s="70"/>
      <c r="BG1245" s="61"/>
      <c r="BH1245" s="11"/>
    </row>
    <row r="1246" spans="1:60" x14ac:dyDescent="0.3">
      <c r="A1246" s="11"/>
      <c r="B1246" s="56" t="s">
        <v>4003</v>
      </c>
      <c r="C1246" s="56" t="s">
        <v>3831</v>
      </c>
      <c r="D1246" s="56" t="s">
        <v>3825</v>
      </c>
      <c r="E1246" s="57" t="s">
        <v>0</v>
      </c>
      <c r="F1246" s="57" t="s">
        <v>168</v>
      </c>
      <c r="G1246" s="58" t="s">
        <v>141</v>
      </c>
      <c r="H1246" s="59" t="s">
        <v>66</v>
      </c>
      <c r="I1246" s="60" t="s">
        <v>400</v>
      </c>
      <c r="J1246" s="60" t="s">
        <v>3832</v>
      </c>
      <c r="K1246" s="11"/>
      <c r="L1246" s="61">
        <v>44021</v>
      </c>
      <c r="M1246" s="62">
        <v>87129.656388044401</v>
      </c>
      <c r="N1246" s="63">
        <v>87129.656388044401</v>
      </c>
      <c r="O1246" s="63">
        <v>96570.489953994795</v>
      </c>
      <c r="P1246" s="64">
        <f t="shared" si="19"/>
        <v>0.90223893893001983</v>
      </c>
      <c r="Q1246" s="61">
        <v>43882</v>
      </c>
      <c r="R1246" s="65">
        <v>17996.548583404499</v>
      </c>
      <c r="S1246" s="65">
        <v>17168.413127777101</v>
      </c>
      <c r="T1246" s="11"/>
      <c r="U1246" s="66">
        <v>-1.5856610773880699E-2</v>
      </c>
      <c r="V1246" s="67">
        <v>2.0765496765306999</v>
      </c>
      <c r="W1246" s="66">
        <v>3.0423455427808201E-2</v>
      </c>
      <c r="X1246" s="67">
        <v>5.3207240914198302</v>
      </c>
      <c r="Y1246" s="66">
        <v>-3.8442024870164501E-2</v>
      </c>
      <c r="Z1246" s="67">
        <v>13.839735125206101</v>
      </c>
      <c r="AA1246" s="66">
        <v>0.15405394605113501</v>
      </c>
      <c r="AB1246" s="67">
        <v>35.630582756421099</v>
      </c>
      <c r="AC1246" s="66">
        <v>0.13820940656849401</v>
      </c>
      <c r="AD1246" s="67">
        <v>38.106905917113203</v>
      </c>
      <c r="AE1246" s="66">
        <v>0.196641156131518</v>
      </c>
      <c r="AF1246" s="68">
        <v>36.611803224892398</v>
      </c>
      <c r="AG1246" s="66">
        <v>-9.9115737148167699E-3</v>
      </c>
      <c r="AH1246" s="67">
        <v>-2.8326631073468902</v>
      </c>
      <c r="AI1246" s="66">
        <v>-9.6616189475753293E-3</v>
      </c>
      <c r="AJ1246" s="67">
        <v>12.724580586204</v>
      </c>
      <c r="AK1246" s="66">
        <v>0.260866480297409</v>
      </c>
      <c r="AL1246" s="66">
        <v>4.7489821918134098E-2</v>
      </c>
      <c r="AM1246" s="67">
        <v>18.524295773211598</v>
      </c>
      <c r="AN1246" s="11"/>
      <c r="AO1246" s="69">
        <v>4.2824133111935198E-2</v>
      </c>
      <c r="AP1246" s="69">
        <v>-5.5606481379072599E-2</v>
      </c>
      <c r="AQ1246" s="69">
        <v>0.169118776668329</v>
      </c>
      <c r="AR1246" s="69">
        <v>-0.12876090515055699</v>
      </c>
      <c r="AS1246" s="70">
        <v>8</v>
      </c>
      <c r="AT1246" s="70">
        <v>4</v>
      </c>
      <c r="AU1246" s="70">
        <v>7</v>
      </c>
      <c r="AV1246" s="71">
        <v>5</v>
      </c>
      <c r="AW1246" s="11"/>
      <c r="AX1246" s="72">
        <v>0.20351884597213901</v>
      </c>
      <c r="AY1246" s="73">
        <v>0.83668516945817795</v>
      </c>
      <c r="AZ1246" s="73">
        <v>1.2147173403354801</v>
      </c>
      <c r="BA1246" s="73">
        <v>1.21605361055663</v>
      </c>
      <c r="BB1246" s="64">
        <v>2.09852046921878E-2</v>
      </c>
      <c r="BC1246" s="74">
        <v>-29.577713888225801</v>
      </c>
      <c r="BD1246" s="61">
        <v>43882</v>
      </c>
      <c r="BE1246" s="61">
        <v>43909</v>
      </c>
      <c r="BF1246" s="70"/>
      <c r="BG1246" s="61"/>
      <c r="BH1246" s="11"/>
    </row>
    <row r="1247" spans="1:60" x14ac:dyDescent="0.3">
      <c r="A1247" s="11"/>
      <c r="B1247" s="56" t="s">
        <v>4006</v>
      </c>
      <c r="C1247" s="56" t="s">
        <v>3834</v>
      </c>
      <c r="D1247" s="56" t="s">
        <v>3825</v>
      </c>
      <c r="E1247" s="57" t="s">
        <v>447</v>
      </c>
      <c r="F1247" s="57" t="s">
        <v>168</v>
      </c>
      <c r="G1247" s="58" t="s">
        <v>141</v>
      </c>
      <c r="H1247" s="59" t="s">
        <v>66</v>
      </c>
      <c r="I1247" s="60" t="s">
        <v>400</v>
      </c>
      <c r="J1247" s="60" t="s">
        <v>3835</v>
      </c>
      <c r="K1247" s="11"/>
      <c r="L1247" s="61">
        <v>44021</v>
      </c>
      <c r="M1247" s="62">
        <v>82034.816897988305</v>
      </c>
      <c r="N1247" s="63">
        <v>82034.816897988305</v>
      </c>
      <c r="O1247" s="63">
        <v>91653.045709967599</v>
      </c>
      <c r="P1247" s="64">
        <f t="shared" si="19"/>
        <v>0.89505827397797788</v>
      </c>
      <c r="Q1247" s="61">
        <v>43882</v>
      </c>
      <c r="R1247" s="65">
        <v>276012.341701172</v>
      </c>
      <c r="S1247" s="65">
        <v>516210.27087890601</v>
      </c>
      <c r="T1247" s="11"/>
      <c r="U1247" s="66">
        <v>-1.59132762764784E-2</v>
      </c>
      <c r="V1247" s="67">
        <v>2.07088312627093</v>
      </c>
      <c r="W1247" s="66">
        <v>2.8649349736952E-2</v>
      </c>
      <c r="X1247" s="67">
        <v>5.1433135223342097</v>
      </c>
      <c r="Y1247" s="66">
        <v>-4.8444135223690003E-2</v>
      </c>
      <c r="Z1247" s="67">
        <v>12.8395240898535</v>
      </c>
      <c r="AA1247" s="66">
        <v>0.130022731282224</v>
      </c>
      <c r="AB1247" s="67">
        <v>33.227461279544499</v>
      </c>
      <c r="AC1247" s="66">
        <v>0.112176996908674</v>
      </c>
      <c r="AD1247" s="67">
        <v>35.503664951131199</v>
      </c>
      <c r="AE1247" s="66">
        <v>0.144848246840411</v>
      </c>
      <c r="AF1247" s="68">
        <v>31.432512295752499</v>
      </c>
      <c r="AG1247" s="66">
        <v>-1.04234426398762E-2</v>
      </c>
      <c r="AH1247" s="67">
        <v>-2.88384999985283</v>
      </c>
      <c r="AI1247" s="66">
        <v>-2.0467811121307002E-2</v>
      </c>
      <c r="AJ1247" s="67">
        <v>11.6439613688271</v>
      </c>
      <c r="AK1247" s="66">
        <v>0.128976465299347</v>
      </c>
      <c r="AL1247" s="66">
        <v>2.6611220959239301E-2</v>
      </c>
      <c r="AM1247" s="67">
        <v>-1.27753963842406</v>
      </c>
      <c r="AN1247" s="11"/>
      <c r="AO1247" s="69">
        <v>4.2764684176290799E-2</v>
      </c>
      <c r="AP1247" s="69">
        <v>-5.5661292071817997E-2</v>
      </c>
      <c r="AQ1247" s="69">
        <v>0.167101658215106</v>
      </c>
      <c r="AR1247" s="69">
        <v>-0.13031250723273799</v>
      </c>
      <c r="AS1247" s="70">
        <v>8</v>
      </c>
      <c r="AT1247" s="70">
        <v>4</v>
      </c>
      <c r="AU1247" s="70">
        <v>7</v>
      </c>
      <c r="AV1247" s="71">
        <v>5</v>
      </c>
      <c r="AW1247" s="11"/>
      <c r="AX1247" s="72">
        <v>0.203565759954799</v>
      </c>
      <c r="AY1247" s="73">
        <v>0.72322692676880296</v>
      </c>
      <c r="AZ1247" s="73">
        <v>1.12878226674002</v>
      </c>
      <c r="BA1247" s="73">
        <v>1.04662842430298</v>
      </c>
      <c r="BB1247" s="64">
        <v>2.09882458808715E-2</v>
      </c>
      <c r="BC1247" s="74">
        <v>-29.687124459625899</v>
      </c>
      <c r="BD1247" s="61">
        <v>43882</v>
      </c>
      <c r="BE1247" s="61">
        <v>43909</v>
      </c>
      <c r="BF1247" s="70"/>
      <c r="BG1247" s="61"/>
      <c r="BH1247" s="11"/>
    </row>
    <row r="1248" spans="1:60" x14ac:dyDescent="0.3">
      <c r="A1248" s="11"/>
      <c r="B1248" s="56" t="s">
        <v>4009</v>
      </c>
      <c r="C1248" s="56" t="s">
        <v>3837</v>
      </c>
      <c r="D1248" s="56" t="s">
        <v>3825</v>
      </c>
      <c r="E1248" s="57" t="s">
        <v>2294</v>
      </c>
      <c r="F1248" s="57" t="s">
        <v>168</v>
      </c>
      <c r="G1248" s="58" t="s">
        <v>141</v>
      </c>
      <c r="H1248" s="59" t="s">
        <v>66</v>
      </c>
      <c r="I1248" s="60" t="s">
        <v>400</v>
      </c>
      <c r="J1248" s="60" t="s">
        <v>3838</v>
      </c>
      <c r="K1248" s="11"/>
      <c r="L1248" s="61">
        <v>44021</v>
      </c>
      <c r="M1248" s="62">
        <v>76637.376726031303</v>
      </c>
      <c r="N1248" s="63">
        <v>76637.376726031303</v>
      </c>
      <c r="O1248" s="63">
        <v>85200.318493962302</v>
      </c>
      <c r="P1248" s="64">
        <f t="shared" si="19"/>
        <v>0.89949636434119895</v>
      </c>
      <c r="Q1248" s="61">
        <v>43882</v>
      </c>
      <c r="R1248" s="65">
        <v>682570.92588378896</v>
      </c>
      <c r="S1248" s="65">
        <v>710957.90057714796</v>
      </c>
      <c r="T1248" s="11"/>
      <c r="U1248" s="66">
        <v>-1.5877681982601598E-2</v>
      </c>
      <c r="V1248" s="67">
        <v>2.0744425556586101</v>
      </c>
      <c r="W1248" s="66">
        <v>2.9748859664323401E-2</v>
      </c>
      <c r="X1248" s="67">
        <v>5.2532645150713497</v>
      </c>
      <c r="Y1248" s="66">
        <v>-4.2260460361867397E-2</v>
      </c>
      <c r="Z1248" s="67">
        <v>13.4578915760358</v>
      </c>
      <c r="AA1248" s="66">
        <v>0.144845145712752</v>
      </c>
      <c r="AB1248" s="67">
        <v>34.709702722553601</v>
      </c>
      <c r="AC1248" s="66">
        <v>0.14152311441284801</v>
      </c>
      <c r="AD1248" s="67">
        <v>38.438276701548602</v>
      </c>
      <c r="AE1248" s="66">
        <v>0.18830238739785299</v>
      </c>
      <c r="AF1248" s="68">
        <v>35.777926351525799</v>
      </c>
      <c r="AG1248" s="66">
        <v>-1.01065895760257E-2</v>
      </c>
      <c r="AH1248" s="67">
        <v>-2.8521646934677798</v>
      </c>
      <c r="AI1248" s="66">
        <v>-1.3788190732157099E-2</v>
      </c>
      <c r="AJ1248" s="67">
        <v>12.3119234077458</v>
      </c>
      <c r="AK1248" s="66">
        <v>0.23169631998840501</v>
      </c>
      <c r="AL1248" s="66">
        <v>4.0243893965452998E-2</v>
      </c>
      <c r="AM1248" s="67">
        <v>22.2256477651244</v>
      </c>
      <c r="AN1248" s="11"/>
      <c r="AO1248" s="69">
        <v>4.2802415700862198E-2</v>
      </c>
      <c r="AP1248" s="69">
        <v>-5.5627631922106999E-2</v>
      </c>
      <c r="AQ1248" s="69">
        <v>0.168348659497569</v>
      </c>
      <c r="AR1248" s="69">
        <v>-0.129353235000017</v>
      </c>
      <c r="AS1248" s="70">
        <v>8</v>
      </c>
      <c r="AT1248" s="70">
        <v>4</v>
      </c>
      <c r="AU1248" s="70">
        <v>7</v>
      </c>
      <c r="AV1248" s="71">
        <v>5</v>
      </c>
      <c r="AW1248" s="11"/>
      <c r="AX1248" s="72">
        <v>0.20353598541318199</v>
      </c>
      <c r="AY1248" s="73">
        <v>0.79320385893060996</v>
      </c>
      <c r="AZ1248" s="73">
        <v>1.1817915358005799</v>
      </c>
      <c r="BA1248" s="73">
        <v>1.1509652930471901</v>
      </c>
      <c r="BB1248" s="64">
        <v>2.0986288677595399E-2</v>
      </c>
      <c r="BC1248" s="74">
        <v>-29.6194410267635</v>
      </c>
      <c r="BD1248" s="61">
        <v>43882</v>
      </c>
      <c r="BE1248" s="61">
        <v>43909</v>
      </c>
      <c r="BF1248" s="70"/>
      <c r="BG1248" s="61"/>
      <c r="BH1248" s="11"/>
    </row>
    <row r="1249" spans="1:60" x14ac:dyDescent="0.3">
      <c r="A1249" s="11"/>
      <c r="B1249" s="56" t="s">
        <v>4011</v>
      </c>
      <c r="C1249" s="56" t="s">
        <v>3840</v>
      </c>
      <c r="D1249" s="56" t="s">
        <v>3825</v>
      </c>
      <c r="E1249" s="57" t="s">
        <v>173</v>
      </c>
      <c r="F1249" s="57" t="s">
        <v>168</v>
      </c>
      <c r="G1249" s="58" t="s">
        <v>141</v>
      </c>
      <c r="H1249" s="59" t="s">
        <v>66</v>
      </c>
      <c r="I1249" s="60" t="s">
        <v>400</v>
      </c>
      <c r="J1249" s="60" t="s">
        <v>3841</v>
      </c>
      <c r="K1249" s="11"/>
      <c r="L1249" s="61">
        <v>44021</v>
      </c>
      <c r="M1249" s="62">
        <v>76455.926381945595</v>
      </c>
      <c r="N1249" s="63">
        <v>76455.926381945595</v>
      </c>
      <c r="O1249" s="63">
        <v>84667.339192032799</v>
      </c>
      <c r="P1249" s="64">
        <f t="shared" si="19"/>
        <v>0.9030155796975855</v>
      </c>
      <c r="Q1249" s="61">
        <v>43882</v>
      </c>
      <c r="R1249" s="65">
        <v>128755.324441162</v>
      </c>
      <c r="S1249" s="65">
        <v>149593.73523339801</v>
      </c>
      <c r="T1249" s="11"/>
      <c r="U1249" s="66">
        <v>-1.5850016099648201E-2</v>
      </c>
      <c r="V1249" s="67">
        <v>2.07720914395395</v>
      </c>
      <c r="W1249" s="66">
        <v>3.0617386993981199E-2</v>
      </c>
      <c r="X1249" s="67">
        <v>5.3401172480371297</v>
      </c>
      <c r="Y1249" s="66">
        <v>-3.73471584371146E-2</v>
      </c>
      <c r="Z1249" s="67">
        <v>13.949221768518299</v>
      </c>
      <c r="AA1249" s="66">
        <v>0.15670383144606601</v>
      </c>
      <c r="AB1249" s="67">
        <v>35.895571295928697</v>
      </c>
      <c r="AC1249" s="66">
        <v>0.16529012369952401</v>
      </c>
      <c r="AD1249" s="67">
        <v>40.814977630216198</v>
      </c>
      <c r="AE1249" s="66"/>
      <c r="AF1249" s="68"/>
      <c r="AG1249" s="66">
        <v>-9.8558048057384405E-3</v>
      </c>
      <c r="AH1249" s="67">
        <v>-2.82708621643906</v>
      </c>
      <c r="AI1249" s="66">
        <v>-8.4768269698543008E-3</v>
      </c>
      <c r="AJ1249" s="67">
        <v>12.8430597839761</v>
      </c>
      <c r="AK1249" s="66">
        <v>0.23379690133529901</v>
      </c>
      <c r="AL1249" s="66">
        <v>7.7194456485813107E-2</v>
      </c>
      <c r="AM1249" s="67">
        <v>49.844164880982099</v>
      </c>
      <c r="AN1249" s="11"/>
      <c r="AO1249" s="69">
        <v>4.28317428595619E-2</v>
      </c>
      <c r="AP1249" s="69">
        <v>-5.5601291242055602E-2</v>
      </c>
      <c r="AQ1249" s="69">
        <v>0.16934200035408101</v>
      </c>
      <c r="AR1249" s="69">
        <v>-0.128592889565043</v>
      </c>
      <c r="AS1249" s="70">
        <v>8</v>
      </c>
      <c r="AT1249" s="70">
        <v>4</v>
      </c>
      <c r="AU1249" s="70">
        <v>7</v>
      </c>
      <c r="AV1249" s="71">
        <v>5</v>
      </c>
      <c r="AW1249" s="11"/>
      <c r="AX1249" s="72">
        <v>0.20351429511618299</v>
      </c>
      <c r="AY1249" s="73">
        <v>0.84916876365423399</v>
      </c>
      <c r="AZ1249" s="73">
        <v>1.22417366994341</v>
      </c>
      <c r="BA1249" s="73">
        <v>1.2347749842629101</v>
      </c>
      <c r="BB1249" s="64">
        <v>2.0984930871891301E-2</v>
      </c>
      <c r="BC1249" s="74">
        <v>-29.566234420373799</v>
      </c>
      <c r="BD1249" s="61">
        <v>43882</v>
      </c>
      <c r="BE1249" s="61">
        <v>43909</v>
      </c>
      <c r="BF1249" s="70"/>
      <c r="BG1249" s="61"/>
      <c r="BH1249" s="11"/>
    </row>
    <row r="1250" spans="1:60" x14ac:dyDescent="0.3">
      <c r="A1250" s="11"/>
      <c r="B1250" s="56" t="s">
        <v>4013</v>
      </c>
      <c r="C1250" s="56" t="s">
        <v>3843</v>
      </c>
      <c r="D1250" s="56" t="s">
        <v>3825</v>
      </c>
      <c r="E1250" s="57" t="s">
        <v>2831</v>
      </c>
      <c r="F1250" s="57" t="s">
        <v>168</v>
      </c>
      <c r="G1250" s="58" t="s">
        <v>141</v>
      </c>
      <c r="H1250" s="59" t="s">
        <v>66</v>
      </c>
      <c r="I1250" s="60" t="s">
        <v>400</v>
      </c>
      <c r="J1250" s="60" t="s">
        <v>3844</v>
      </c>
      <c r="K1250" s="11"/>
      <c r="L1250" s="61">
        <v>44021</v>
      </c>
      <c r="M1250" s="62">
        <v>83538.4647660255</v>
      </c>
      <c r="N1250" s="63">
        <v>83538.4647660255</v>
      </c>
      <c r="O1250" s="63">
        <v>92239.781643986702</v>
      </c>
      <c r="P1250" s="64">
        <f t="shared" si="19"/>
        <v>0.9056663326508595</v>
      </c>
      <c r="Q1250" s="61">
        <v>43882</v>
      </c>
      <c r="R1250" s="65">
        <v>15412979.063421899</v>
      </c>
      <c r="S1250" s="65">
        <v>19090136.134</v>
      </c>
      <c r="T1250" s="11"/>
      <c r="U1250" s="66">
        <v>-1.5829730315090301E-2</v>
      </c>
      <c r="V1250" s="67">
        <v>2.07923772240974</v>
      </c>
      <c r="W1250" s="66">
        <v>3.1268542195903103E-2</v>
      </c>
      <c r="X1250" s="67">
        <v>5.4052327682293297</v>
      </c>
      <c r="Y1250" s="66">
        <v>-3.3650961608145701E-2</v>
      </c>
      <c r="Z1250" s="67">
        <v>14.318841451415199</v>
      </c>
      <c r="AA1250" s="66">
        <v>0.165661420429533</v>
      </c>
      <c r="AB1250" s="67">
        <v>36.791330194275403</v>
      </c>
      <c r="AC1250" s="66">
        <v>0.233575948101061</v>
      </c>
      <c r="AD1250" s="67">
        <v>47.643560070369901</v>
      </c>
      <c r="AE1250" s="66">
        <v>0.26117642746248698</v>
      </c>
      <c r="AF1250" s="68">
        <v>43.065330357989303</v>
      </c>
      <c r="AG1250" s="66">
        <v>-9.6688381236163003E-3</v>
      </c>
      <c r="AH1250" s="67">
        <v>-2.8083895482268399</v>
      </c>
      <c r="AI1250" s="66">
        <v>-4.48210347167333E-3</v>
      </c>
      <c r="AJ1250" s="67">
        <v>13.242532133794199</v>
      </c>
      <c r="AK1250" s="66">
        <v>0.25380417791340698</v>
      </c>
      <c r="AL1250" s="66">
        <v>7.3466306161208195E-2</v>
      </c>
      <c r="AM1250" s="67">
        <v>42.179949577257503</v>
      </c>
      <c r="AN1250" s="11"/>
      <c r="AO1250" s="69">
        <v>4.2852813914578299E-2</v>
      </c>
      <c r="AP1250" s="69">
        <v>-5.5580649485855199E-2</v>
      </c>
      <c r="AQ1250" s="69">
        <v>0.170077530769049</v>
      </c>
      <c r="AR1250" s="69">
        <v>-0.12802284623292501</v>
      </c>
      <c r="AS1250" s="70">
        <v>8</v>
      </c>
      <c r="AT1250" s="70">
        <v>4</v>
      </c>
      <c r="AU1250" s="70">
        <v>7</v>
      </c>
      <c r="AV1250" s="71">
        <v>5</v>
      </c>
      <c r="AW1250" s="11"/>
      <c r="AX1250" s="72">
        <v>0.20349671921663701</v>
      </c>
      <c r="AY1250" s="73">
        <v>0.89145866572107502</v>
      </c>
      <c r="AZ1250" s="73">
        <v>1.2561885195009399</v>
      </c>
      <c r="BA1250" s="73">
        <v>1.2983169537092201</v>
      </c>
      <c r="BB1250" s="64">
        <v>2.09837730960135E-2</v>
      </c>
      <c r="BC1250" s="74">
        <v>-29.5258041775087</v>
      </c>
      <c r="BD1250" s="61">
        <v>43882</v>
      </c>
      <c r="BE1250" s="61">
        <v>43909</v>
      </c>
      <c r="BF1250" s="70"/>
      <c r="BG1250" s="61"/>
      <c r="BH1250" s="11"/>
    </row>
    <row r="1251" spans="1:60" x14ac:dyDescent="0.3">
      <c r="A1251" s="11"/>
      <c r="B1251" s="56" t="s">
        <v>4015</v>
      </c>
      <c r="C1251" s="56" t="s">
        <v>3846</v>
      </c>
      <c r="D1251" s="56" t="s">
        <v>3825</v>
      </c>
      <c r="E1251" s="57" t="s">
        <v>490</v>
      </c>
      <c r="F1251" s="57" t="s">
        <v>168</v>
      </c>
      <c r="G1251" s="58" t="s">
        <v>141</v>
      </c>
      <c r="H1251" s="59" t="s">
        <v>66</v>
      </c>
      <c r="I1251" s="60" t="s">
        <v>400</v>
      </c>
      <c r="J1251" s="60" t="s">
        <v>3847</v>
      </c>
      <c r="K1251" s="11"/>
      <c r="L1251" s="61">
        <v>44021</v>
      </c>
      <c r="M1251" s="62">
        <v>82441.3505760431</v>
      </c>
      <c r="N1251" s="63">
        <v>82441.3505760431</v>
      </c>
      <c r="O1251" s="63">
        <v>91003.4308559895</v>
      </c>
      <c r="P1251" s="64">
        <f t="shared" si="19"/>
        <v>0.90591475288996892</v>
      </c>
      <c r="Q1251" s="61">
        <v>43910</v>
      </c>
      <c r="R1251" s="65">
        <v>0</v>
      </c>
      <c r="S1251" s="65">
        <v>0</v>
      </c>
      <c r="T1251" s="11"/>
      <c r="U1251" s="66">
        <v>-9.6991988712034106E-3</v>
      </c>
      <c r="V1251" s="67">
        <v>2.6922908667984302</v>
      </c>
      <c r="W1251" s="66">
        <v>2.19951641829539E-2</v>
      </c>
      <c r="X1251" s="67">
        <v>4.4778949669344001</v>
      </c>
      <c r="Y1251" s="66">
        <v>2.52337545480259E-2</v>
      </c>
      <c r="Z1251" s="67">
        <v>20.2073130670178</v>
      </c>
      <c r="AA1251" s="66">
        <v>0.146319058658264</v>
      </c>
      <c r="AB1251" s="67">
        <v>34.857094017148498</v>
      </c>
      <c r="AC1251" s="66">
        <v>0.19602026379667201</v>
      </c>
      <c r="AD1251" s="67">
        <v>43.887991639901898</v>
      </c>
      <c r="AE1251" s="66">
        <v>0.18006064062879901</v>
      </c>
      <c r="AF1251" s="68">
        <v>34.953751674620399</v>
      </c>
      <c r="AG1251" s="66">
        <v>-3.6968984271879897E-2</v>
      </c>
      <c r="AH1251" s="67">
        <v>-5.5384041630532002</v>
      </c>
      <c r="AI1251" s="66">
        <v>5.5813703635067199E-2</v>
      </c>
      <c r="AJ1251" s="67">
        <v>19.272112844482798</v>
      </c>
      <c r="AK1251" s="66">
        <v>0.230688340838242</v>
      </c>
      <c r="AL1251" s="66">
        <v>5.0880739516287597E-2</v>
      </c>
      <c r="AM1251" s="67">
        <v>21.379108083434399</v>
      </c>
      <c r="AN1251" s="11"/>
      <c r="AO1251" s="69">
        <v>3.65569780988153E-2</v>
      </c>
      <c r="AP1251" s="69">
        <v>-2.37082673384066E-2</v>
      </c>
      <c r="AQ1251" s="69">
        <v>0.140306192692224</v>
      </c>
      <c r="AR1251" s="69">
        <v>-0.100971928765794</v>
      </c>
      <c r="AS1251" s="70">
        <v>8</v>
      </c>
      <c r="AT1251" s="70">
        <v>4</v>
      </c>
      <c r="AU1251" s="70">
        <v>7</v>
      </c>
      <c r="AV1251" s="71">
        <v>5</v>
      </c>
      <c r="AW1251" s="11"/>
      <c r="AX1251" s="72">
        <v>0.13576590945012901</v>
      </c>
      <c r="AY1251" s="73">
        <v>1.0744655249691299</v>
      </c>
      <c r="AZ1251" s="73">
        <v>0.99898921115800499</v>
      </c>
      <c r="BA1251" s="73">
        <v>1.68622156309357</v>
      </c>
      <c r="BB1251" s="64">
        <v>1.40501102300368E-2</v>
      </c>
      <c r="BC1251" s="74">
        <v>-11.852551767064099</v>
      </c>
      <c r="BD1251" s="61">
        <v>43910</v>
      </c>
      <c r="BE1251" s="61">
        <v>43990</v>
      </c>
      <c r="BF1251" s="70"/>
      <c r="BG1251" s="61"/>
      <c r="BH1251" s="11"/>
    </row>
    <row r="1252" spans="1:60" x14ac:dyDescent="0.3">
      <c r="A1252" s="11"/>
      <c r="B1252" s="56" t="s">
        <v>4017</v>
      </c>
      <c r="C1252" s="56" t="s">
        <v>3849</v>
      </c>
      <c r="D1252" s="56" t="s">
        <v>3850</v>
      </c>
      <c r="E1252" s="57" t="s">
        <v>25</v>
      </c>
      <c r="F1252" s="57" t="s">
        <v>140</v>
      </c>
      <c r="G1252" s="58" t="s">
        <v>2080</v>
      </c>
      <c r="H1252" s="59" t="s">
        <v>686</v>
      </c>
      <c r="I1252" s="60" t="s">
        <v>29</v>
      </c>
      <c r="J1252" s="60" t="s">
        <v>1</v>
      </c>
      <c r="K1252" s="11"/>
      <c r="L1252" s="61">
        <v>44021</v>
      </c>
      <c r="M1252" s="62">
        <v>1017.90189999994</v>
      </c>
      <c r="N1252" s="63">
        <v>1017.90189999994</v>
      </c>
      <c r="O1252" s="63">
        <v>1017.90189999994</v>
      </c>
      <c r="P1252" s="64">
        <f t="shared" si="19"/>
        <v>1</v>
      </c>
      <c r="Q1252" s="61">
        <v>44021</v>
      </c>
      <c r="R1252" s="65">
        <v>687114.30599999998</v>
      </c>
      <c r="S1252" s="65">
        <v>766574.05255371099</v>
      </c>
      <c r="T1252" s="11"/>
      <c r="U1252" s="66">
        <v>3.0454903026111399E-6</v>
      </c>
      <c r="V1252" s="67">
        <v>3.6625153029490298</v>
      </c>
      <c r="W1252" s="66">
        <v>9.86439881671686E-5</v>
      </c>
      <c r="X1252" s="67">
        <v>2.28824294745209</v>
      </c>
      <c r="Y1252" s="66">
        <v>2.7444154166005302E-3</v>
      </c>
      <c r="Z1252" s="67">
        <v>17.958379153889801</v>
      </c>
      <c r="AA1252" s="66">
        <v>8.8511932899564306E-3</v>
      </c>
      <c r="AB1252" s="67">
        <v>21.110307480295901</v>
      </c>
      <c r="AC1252" s="66">
        <v>2.22730372806836E-2</v>
      </c>
      <c r="AD1252" s="67">
        <v>26.513268988317598</v>
      </c>
      <c r="AE1252" s="66">
        <v>1.4929779634257999E-2</v>
      </c>
      <c r="AF1252" s="68">
        <v>18.440665575151801</v>
      </c>
      <c r="AG1252" s="66">
        <v>2.93750090349931E-5</v>
      </c>
      <c r="AH1252" s="67">
        <v>-1.8385682349617101</v>
      </c>
      <c r="AI1252" s="66">
        <v>2.9824359662597999E-3</v>
      </c>
      <c r="AJ1252" s="67">
        <v>13.9889860775875</v>
      </c>
      <c r="AK1252" s="66">
        <v>1.7901900000651901E-2</v>
      </c>
      <c r="AL1252" s="66">
        <v>3.2619540143059601E-3</v>
      </c>
      <c r="AM1252" s="67">
        <v>0.47729353773320299</v>
      </c>
      <c r="AN1252" s="11"/>
      <c r="AO1252" s="69">
        <v>1.06704490463017E-4</v>
      </c>
      <c r="AP1252" s="69">
        <v>3.0454903026111399E-6</v>
      </c>
      <c r="AQ1252" s="69">
        <v>1.05975664155267E-3</v>
      </c>
      <c r="AR1252" s="69">
        <v>2.93750090349931E-5</v>
      </c>
      <c r="AS1252" s="70">
        <v>12</v>
      </c>
      <c r="AT1252" s="70">
        <v>0</v>
      </c>
      <c r="AU1252" s="70">
        <v>7</v>
      </c>
      <c r="AV1252" s="71">
        <v>5</v>
      </c>
      <c r="AW1252" s="11"/>
      <c r="AX1252" s="72">
        <v>4.43461400150227E-4</v>
      </c>
      <c r="AY1252" s="73">
        <v>-46.875986086786703</v>
      </c>
      <c r="AZ1252" s="73">
        <v>0.555407656839634</v>
      </c>
      <c r="BA1252" s="73">
        <v>-15.3412108896737</v>
      </c>
      <c r="BB1252" s="64">
        <v>4.5816502846776103E-5</v>
      </c>
      <c r="BC1252" s="74">
        <v>0</v>
      </c>
      <c r="BD1252" s="61">
        <v>44021</v>
      </c>
      <c r="BE1252" s="61"/>
      <c r="BF1252" s="70"/>
      <c r="BG1252" s="61"/>
      <c r="BH1252" s="11"/>
    </row>
    <row r="1253" spans="1:60" x14ac:dyDescent="0.3">
      <c r="A1253" s="11"/>
      <c r="B1253" s="56" t="s">
        <v>4020</v>
      </c>
      <c r="C1253" s="56" t="s">
        <v>3851</v>
      </c>
      <c r="D1253" s="56" t="s">
        <v>3852</v>
      </c>
      <c r="E1253" s="57" t="s">
        <v>34</v>
      </c>
      <c r="F1253" s="57" t="s">
        <v>26</v>
      </c>
      <c r="G1253" s="58" t="s">
        <v>141</v>
      </c>
      <c r="H1253" s="59" t="s">
        <v>66</v>
      </c>
      <c r="I1253" s="60" t="s">
        <v>29</v>
      </c>
      <c r="J1253" s="60" t="s">
        <v>3853</v>
      </c>
      <c r="K1253" s="11"/>
      <c r="L1253" s="61">
        <v>43872</v>
      </c>
      <c r="M1253" s="62"/>
      <c r="N1253" s="63"/>
      <c r="O1253" s="63">
        <v>974.84800000023097</v>
      </c>
      <c r="P1253" s="64">
        <f t="shared" si="19"/>
        <v>0</v>
      </c>
      <c r="Q1253" s="61">
        <v>43797</v>
      </c>
      <c r="R1253" s="65"/>
      <c r="S1253" s="65">
        <v>7326067.8926875005</v>
      </c>
      <c r="T1253" s="11"/>
      <c r="U1253" s="66"/>
      <c r="V1253" s="67"/>
      <c r="W1253" s="66"/>
      <c r="X1253" s="67"/>
      <c r="Y1253" s="66"/>
      <c r="Z1253" s="67"/>
      <c r="AA1253" s="66"/>
      <c r="AB1253" s="67"/>
      <c r="AC1253" s="66"/>
      <c r="AD1253" s="67"/>
      <c r="AE1253" s="66"/>
      <c r="AF1253" s="68"/>
      <c r="AG1253" s="66"/>
      <c r="AH1253" s="67"/>
      <c r="AI1253" s="66"/>
      <c r="AJ1253" s="67"/>
      <c r="AK1253" s="66"/>
      <c r="AL1253" s="66"/>
      <c r="AM1253" s="67"/>
      <c r="AN1253" s="11"/>
      <c r="AO1253" s="69">
        <v>3.4571016927657197E-2</v>
      </c>
      <c r="AP1253" s="69">
        <v>-2.4380274361647001E-2</v>
      </c>
      <c r="AQ1253" s="69">
        <v>0.115982774737931</v>
      </c>
      <c r="AR1253" s="69">
        <v>-4.2907904892708799E-2</v>
      </c>
      <c r="AS1253" s="70"/>
      <c r="AT1253" s="70"/>
      <c r="AU1253" s="70"/>
      <c r="AV1253" s="71"/>
      <c r="AW1253" s="11"/>
      <c r="AX1253" s="72"/>
      <c r="AY1253" s="73"/>
      <c r="AZ1253" s="73"/>
      <c r="BA1253" s="73"/>
      <c r="BB1253" s="64"/>
      <c r="BC1253" s="74">
        <v>-7.39830209428328</v>
      </c>
      <c r="BD1253" s="61">
        <v>43797</v>
      </c>
      <c r="BE1253" s="61">
        <v>43819</v>
      </c>
      <c r="BF1253" s="70"/>
      <c r="BG1253" s="61"/>
      <c r="BH1253" s="11"/>
    </row>
    <row r="1254" spans="1:60" x14ac:dyDescent="0.3">
      <c r="A1254" s="11"/>
      <c r="B1254" s="56" t="s">
        <v>4022</v>
      </c>
      <c r="C1254" s="56" t="s">
        <v>3855</v>
      </c>
      <c r="D1254" s="56" t="s">
        <v>3852</v>
      </c>
      <c r="E1254" s="57" t="s">
        <v>41</v>
      </c>
      <c r="F1254" s="57" t="s">
        <v>26</v>
      </c>
      <c r="G1254" s="58" t="s">
        <v>141</v>
      </c>
      <c r="H1254" s="59" t="s">
        <v>66</v>
      </c>
      <c r="I1254" s="60" t="s">
        <v>29</v>
      </c>
      <c r="J1254" s="60" t="s">
        <v>3856</v>
      </c>
      <c r="K1254" s="11"/>
      <c r="L1254" s="61">
        <v>44021</v>
      </c>
      <c r="M1254" s="62">
        <v>3370.6332000009702</v>
      </c>
      <c r="N1254" s="63">
        <v>3370.6332000009702</v>
      </c>
      <c r="O1254" s="63">
        <v>3774.2285000011302</v>
      </c>
      <c r="P1254" s="64">
        <f t="shared" si="19"/>
        <v>0.89306548344912362</v>
      </c>
      <c r="Q1254" s="61">
        <v>43882</v>
      </c>
      <c r="R1254" s="65">
        <v>1689734.7409999999</v>
      </c>
      <c r="S1254" s="65">
        <v>1713671.27833008</v>
      </c>
      <c r="T1254" s="11"/>
      <c r="U1254" s="66">
        <v>-9.5837824628688395E-3</v>
      </c>
      <c r="V1254" s="67">
        <v>2.7038325076318901</v>
      </c>
      <c r="W1254" s="66">
        <v>1.5918410012090999E-2</v>
      </c>
      <c r="X1254" s="67">
        <v>3.8702195498444798</v>
      </c>
      <c r="Y1254" s="66">
        <v>-5.4178462077325101E-2</v>
      </c>
      <c r="Z1254" s="67">
        <v>12.266091404497301</v>
      </c>
      <c r="AA1254" s="66">
        <v>0.11534121408301901</v>
      </c>
      <c r="AB1254" s="67">
        <v>31.759309559594801</v>
      </c>
      <c r="AC1254" s="66">
        <v>0.11534088192464</v>
      </c>
      <c r="AD1254" s="67">
        <v>35.8200534526841</v>
      </c>
      <c r="AE1254" s="66">
        <v>0.127697408837848</v>
      </c>
      <c r="AF1254" s="68">
        <v>29.7174284954963</v>
      </c>
      <c r="AG1254" s="66">
        <v>-2.3244273809723399E-2</v>
      </c>
      <c r="AH1254" s="67">
        <v>-4.1659331168411899</v>
      </c>
      <c r="AI1254" s="66">
        <v>-4.0264884965872598E-2</v>
      </c>
      <c r="AJ1254" s="67">
        <v>9.6642539843742306</v>
      </c>
      <c r="AK1254" s="66">
        <v>0.61095492085383696</v>
      </c>
      <c r="AL1254" s="66">
        <v>3.0128860653349E-2</v>
      </c>
      <c r="AM1254" s="67">
        <v>-63.427111242606799</v>
      </c>
      <c r="AN1254" s="11"/>
      <c r="AO1254" s="69">
        <v>6.5507786566740805E-2</v>
      </c>
      <c r="AP1254" s="69">
        <v>-8.2377238657500101E-2</v>
      </c>
      <c r="AQ1254" s="69">
        <v>0.118977542377252</v>
      </c>
      <c r="AR1254" s="69">
        <v>-0.118824624586559</v>
      </c>
      <c r="AS1254" s="70">
        <v>8</v>
      </c>
      <c r="AT1254" s="70">
        <v>4</v>
      </c>
      <c r="AU1254" s="70">
        <v>7</v>
      </c>
      <c r="AV1254" s="71">
        <v>5</v>
      </c>
      <c r="AW1254" s="11"/>
      <c r="AX1254" s="72">
        <v>0.21201091969793201</v>
      </c>
      <c r="AY1254" s="73">
        <v>0.65819063217804796</v>
      </c>
      <c r="AZ1254" s="73">
        <v>0.91721349273484498</v>
      </c>
      <c r="BA1254" s="73">
        <v>0.91896926903336895</v>
      </c>
      <c r="BB1254" s="64">
        <v>2.1773792983767599E-2</v>
      </c>
      <c r="BC1254" s="74">
        <v>-29.156422299274698</v>
      </c>
      <c r="BD1254" s="61">
        <v>43882</v>
      </c>
      <c r="BE1254" s="61">
        <v>43910</v>
      </c>
      <c r="BF1254" s="70"/>
      <c r="BG1254" s="61"/>
      <c r="BH1254" s="11"/>
    </row>
    <row r="1255" spans="1:60" x14ac:dyDescent="0.3">
      <c r="A1255" s="11"/>
      <c r="B1255" s="56" t="s">
        <v>4025</v>
      </c>
      <c r="C1255" s="56" t="s">
        <v>3858</v>
      </c>
      <c r="D1255" s="56" t="s">
        <v>3852</v>
      </c>
      <c r="E1255" s="57" t="s">
        <v>206</v>
      </c>
      <c r="F1255" s="57" t="s">
        <v>26</v>
      </c>
      <c r="G1255" s="58" t="s">
        <v>141</v>
      </c>
      <c r="H1255" s="59" t="s">
        <v>66</v>
      </c>
      <c r="I1255" s="60" t="s">
        <v>29</v>
      </c>
      <c r="J1255" s="60" t="s">
        <v>3859</v>
      </c>
      <c r="K1255" s="11"/>
      <c r="L1255" s="61">
        <v>44021</v>
      </c>
      <c r="M1255" s="62">
        <v>1173.09549999982</v>
      </c>
      <c r="N1255" s="63">
        <v>1173.09549999982</v>
      </c>
      <c r="O1255" s="63">
        <v>1306.07850000076</v>
      </c>
      <c r="P1255" s="64">
        <f t="shared" si="19"/>
        <v>0.89818146458971448</v>
      </c>
      <c r="Q1255" s="61">
        <v>43882</v>
      </c>
      <c r="R1255" s="65">
        <v>37744049.964000002</v>
      </c>
      <c r="S1255" s="65">
        <v>41579196.573875003</v>
      </c>
      <c r="T1255" s="11"/>
      <c r="U1255" s="66">
        <v>-9.5430734745605202E-3</v>
      </c>
      <c r="V1255" s="67">
        <v>2.7079034064627199</v>
      </c>
      <c r="W1255" s="66">
        <v>1.71718093097297E-2</v>
      </c>
      <c r="X1255" s="67">
        <v>3.99555947960835</v>
      </c>
      <c r="Y1255" s="66">
        <v>-4.7077678779751303E-2</v>
      </c>
      <c r="Z1255" s="67">
        <v>12.976169734247399</v>
      </c>
      <c r="AA1255" s="66">
        <v>0.13224347603681999</v>
      </c>
      <c r="AB1255" s="67">
        <v>33.449535754974903</v>
      </c>
      <c r="AC1255" s="66">
        <v>0.149354772622319</v>
      </c>
      <c r="AD1255" s="67">
        <v>39.221442522481098</v>
      </c>
      <c r="AE1255" s="66"/>
      <c r="AF1255" s="68"/>
      <c r="AG1255" s="66">
        <v>-2.2882837363795299E-2</v>
      </c>
      <c r="AH1255" s="67">
        <v>-4.1297894722447399</v>
      </c>
      <c r="AI1255" s="66">
        <v>-3.2701988448934599E-2</v>
      </c>
      <c r="AJ1255" s="67">
        <v>10.4205436360644</v>
      </c>
      <c r="AK1255" s="66">
        <v>0.17309550000034499</v>
      </c>
      <c r="AL1255" s="66">
        <v>5.7059229891820003E-2</v>
      </c>
      <c r="AM1255" s="67">
        <v>41.366510754451198</v>
      </c>
      <c r="AN1255" s="11"/>
      <c r="AO1255" s="69">
        <v>6.5551589383176206E-2</v>
      </c>
      <c r="AP1255" s="69">
        <v>-8.2339499048393897E-2</v>
      </c>
      <c r="AQ1255" s="69">
        <v>0.12035785055748401</v>
      </c>
      <c r="AR1255" s="69">
        <v>-0.11770122456990099</v>
      </c>
      <c r="AS1255" s="70">
        <v>8</v>
      </c>
      <c r="AT1255" s="70">
        <v>4</v>
      </c>
      <c r="AU1255" s="70">
        <v>7</v>
      </c>
      <c r="AV1255" s="71">
        <v>5</v>
      </c>
      <c r="AW1255" s="11"/>
      <c r="AX1255" s="72">
        <v>0.212070697162417</v>
      </c>
      <c r="AY1255" s="73">
        <v>0.735278192690203</v>
      </c>
      <c r="AZ1255" s="73">
        <v>0.96698317807295098</v>
      </c>
      <c r="BA1255" s="73">
        <v>1.02906975262704</v>
      </c>
      <c r="BB1255" s="64">
        <v>2.1781032390717901E-2</v>
      </c>
      <c r="BC1255" s="74">
        <v>-29.074852698395301</v>
      </c>
      <c r="BD1255" s="61">
        <v>43882</v>
      </c>
      <c r="BE1255" s="61">
        <v>43910</v>
      </c>
      <c r="BF1255" s="70"/>
      <c r="BG1255" s="61"/>
      <c r="BH1255" s="11"/>
    </row>
    <row r="1256" spans="1:60" x14ac:dyDescent="0.3">
      <c r="A1256" s="11"/>
      <c r="B1256" s="56" t="s">
        <v>4028</v>
      </c>
      <c r="C1256" s="56" t="s">
        <v>3861</v>
      </c>
      <c r="D1256" s="56" t="s">
        <v>3852</v>
      </c>
      <c r="E1256" s="57" t="s">
        <v>500</v>
      </c>
      <c r="F1256" s="57" t="s">
        <v>26</v>
      </c>
      <c r="G1256" s="58" t="s">
        <v>141</v>
      </c>
      <c r="H1256" s="59" t="s">
        <v>66</v>
      </c>
      <c r="I1256" s="60" t="s">
        <v>29</v>
      </c>
      <c r="J1256" s="60" t="s">
        <v>3862</v>
      </c>
      <c r="K1256" s="11"/>
      <c r="L1256" s="61">
        <v>44021</v>
      </c>
      <c r="M1256" s="62">
        <v>2442.3903999999202</v>
      </c>
      <c r="N1256" s="63">
        <v>2442.3903999999202</v>
      </c>
      <c r="O1256" s="63">
        <v>2725.4811999984099</v>
      </c>
      <c r="P1256" s="64">
        <f t="shared" si="19"/>
        <v>0.89613180967872574</v>
      </c>
      <c r="Q1256" s="61">
        <v>43882</v>
      </c>
      <c r="R1256" s="65">
        <v>197011.54699999999</v>
      </c>
      <c r="S1256" s="65">
        <v>126504.91763464401</v>
      </c>
      <c r="T1256" s="11"/>
      <c r="U1256" s="66">
        <v>-9.5593470687163097E-3</v>
      </c>
      <c r="V1256" s="67">
        <v>2.7062760470471399</v>
      </c>
      <c r="W1256" s="66">
        <v>1.6670100119881699E-2</v>
      </c>
      <c r="X1256" s="67">
        <v>3.9453885606235399</v>
      </c>
      <c r="Y1256" s="66">
        <v>-4.9924183075781899E-2</v>
      </c>
      <c r="Z1256" s="67">
        <v>12.6915193046443</v>
      </c>
      <c r="AA1256" s="66">
        <v>0.12545229775976599</v>
      </c>
      <c r="AB1256" s="67">
        <v>32.770417927298702</v>
      </c>
      <c r="AC1256" s="66">
        <v>0.135627327530528</v>
      </c>
      <c r="AD1256" s="67">
        <v>37.848698013287503</v>
      </c>
      <c r="AE1256" s="66"/>
      <c r="AF1256" s="68"/>
      <c r="AG1256" s="66">
        <v>-2.3027505019854299E-2</v>
      </c>
      <c r="AH1256" s="67">
        <v>-4.14425623785064</v>
      </c>
      <c r="AI1256" s="66">
        <v>-3.5734042843614602E-2</v>
      </c>
      <c r="AJ1256" s="67">
        <v>10.117338196607299</v>
      </c>
      <c r="AK1256" s="66">
        <v>0.22119519999978399</v>
      </c>
      <c r="AL1256" s="66">
        <v>8.5472026254137703E-2</v>
      </c>
      <c r="AM1256" s="67">
        <v>49.408532457076902</v>
      </c>
      <c r="AN1256" s="11"/>
      <c r="AO1256" s="69">
        <v>6.5534025387023603E-2</v>
      </c>
      <c r="AP1256" s="69">
        <v>-8.2354596012883099E-2</v>
      </c>
      <c r="AQ1256" s="69">
        <v>0.119805404832732</v>
      </c>
      <c r="AR1256" s="69">
        <v>-0.11815084436791901</v>
      </c>
      <c r="AS1256" s="70">
        <v>8</v>
      </c>
      <c r="AT1256" s="70">
        <v>4</v>
      </c>
      <c r="AU1256" s="70">
        <v>7</v>
      </c>
      <c r="AV1256" s="71">
        <v>5</v>
      </c>
      <c r="AW1256" s="11"/>
      <c r="AX1256" s="72">
        <v>0.212046641068591</v>
      </c>
      <c r="AY1256" s="73">
        <v>0.70431575134898605</v>
      </c>
      <c r="AZ1256" s="73">
        <v>0.94699147111077797</v>
      </c>
      <c r="BA1256" s="73">
        <v>0.98478870676808605</v>
      </c>
      <c r="BB1256" s="64">
        <v>2.17781212185582E-2</v>
      </c>
      <c r="BC1256" s="74">
        <v>-29.107491183502098</v>
      </c>
      <c r="BD1256" s="61">
        <v>43882</v>
      </c>
      <c r="BE1256" s="61">
        <v>43910</v>
      </c>
      <c r="BF1256" s="70"/>
      <c r="BG1256" s="61"/>
      <c r="BH1256" s="11"/>
    </row>
    <row r="1257" spans="1:60" x14ac:dyDescent="0.3">
      <c r="A1257" s="11"/>
      <c r="B1257" s="56" t="s">
        <v>4031</v>
      </c>
      <c r="C1257" s="56" t="s">
        <v>3863</v>
      </c>
      <c r="D1257" s="56" t="s">
        <v>3852</v>
      </c>
      <c r="E1257" s="57" t="s">
        <v>48</v>
      </c>
      <c r="F1257" s="57" t="s">
        <v>26</v>
      </c>
      <c r="G1257" s="58" t="s">
        <v>141</v>
      </c>
      <c r="H1257" s="59" t="s">
        <v>66</v>
      </c>
      <c r="I1257" s="60" t="s">
        <v>29</v>
      </c>
      <c r="J1257" s="60" t="s">
        <v>3864</v>
      </c>
      <c r="K1257" s="11"/>
      <c r="L1257" s="61">
        <v>43872</v>
      </c>
      <c r="M1257" s="62"/>
      <c r="N1257" s="63"/>
      <c r="O1257" s="63">
        <v>1574.7732999995401</v>
      </c>
      <c r="P1257" s="64">
        <f t="shared" si="19"/>
        <v>0</v>
      </c>
      <c r="Q1257" s="61">
        <v>43797</v>
      </c>
      <c r="R1257" s="65"/>
      <c r="S1257" s="65">
        <v>2324325.3763554702</v>
      </c>
      <c r="T1257" s="11"/>
      <c r="U1257" s="66"/>
      <c r="V1257" s="67"/>
      <c r="W1257" s="66"/>
      <c r="X1257" s="67"/>
      <c r="Y1257" s="66"/>
      <c r="Z1257" s="67"/>
      <c r="AA1257" s="66"/>
      <c r="AB1257" s="67"/>
      <c r="AC1257" s="66"/>
      <c r="AD1257" s="67"/>
      <c r="AE1257" s="66"/>
      <c r="AF1257" s="68"/>
      <c r="AG1257" s="66"/>
      <c r="AH1257" s="67"/>
      <c r="AI1257" s="66"/>
      <c r="AJ1257" s="67"/>
      <c r="AK1257" s="66"/>
      <c r="AL1257" s="66"/>
      <c r="AM1257" s="67"/>
      <c r="AN1257" s="11"/>
      <c r="AO1257" s="69">
        <v>3.4593156198752702E-2</v>
      </c>
      <c r="AP1257" s="69">
        <v>-2.4359359785194101E-2</v>
      </c>
      <c r="AQ1257" s="69">
        <v>0.11669867578719301</v>
      </c>
      <c r="AR1257" s="69">
        <v>-4.2273847812830397E-2</v>
      </c>
      <c r="AS1257" s="70"/>
      <c r="AT1257" s="70"/>
      <c r="AU1257" s="70"/>
      <c r="AV1257" s="71"/>
      <c r="AW1257" s="11"/>
      <c r="AX1257" s="72"/>
      <c r="AY1257" s="73"/>
      <c r="AZ1257" s="73"/>
      <c r="BA1257" s="73"/>
      <c r="BB1257" s="64"/>
      <c r="BC1257" s="74">
        <v>-7.3547538556304097</v>
      </c>
      <c r="BD1257" s="61">
        <v>43797</v>
      </c>
      <c r="BE1257" s="61">
        <v>43819</v>
      </c>
      <c r="BF1257" s="70"/>
      <c r="BG1257" s="61"/>
      <c r="BH1257" s="11"/>
    </row>
    <row r="1258" spans="1:60" x14ac:dyDescent="0.3">
      <c r="A1258" s="11"/>
      <c r="B1258" s="56" t="s">
        <v>4034</v>
      </c>
      <c r="C1258" s="56" t="s">
        <v>3866</v>
      </c>
      <c r="D1258" s="56" t="s">
        <v>3852</v>
      </c>
      <c r="E1258" s="57" t="s">
        <v>306</v>
      </c>
      <c r="F1258" s="57" t="s">
        <v>26</v>
      </c>
      <c r="G1258" s="58" t="s">
        <v>141</v>
      </c>
      <c r="H1258" s="59" t="s">
        <v>66</v>
      </c>
      <c r="I1258" s="60" t="s">
        <v>29</v>
      </c>
      <c r="J1258" s="60" t="s">
        <v>1</v>
      </c>
      <c r="K1258" s="11"/>
      <c r="L1258" s="61">
        <v>44021</v>
      </c>
      <c r="M1258" s="62">
        <v>861.76829999964696</v>
      </c>
      <c r="N1258" s="63">
        <v>861.76829999964696</v>
      </c>
      <c r="O1258" s="63"/>
      <c r="P1258" s="64" t="str">
        <f t="shared" si="19"/>
        <v/>
      </c>
      <c r="Q1258" s="61"/>
      <c r="R1258" s="65">
        <v>7030306.2929999996</v>
      </c>
      <c r="S1258" s="65"/>
      <c r="T1258" s="11"/>
      <c r="U1258" s="66">
        <v>-9.6706039594209904E-3</v>
      </c>
      <c r="V1258" s="67">
        <v>2.69515035797667</v>
      </c>
      <c r="W1258" s="66">
        <v>1.32496256610466E-2</v>
      </c>
      <c r="X1258" s="67">
        <v>3.6033411147400298</v>
      </c>
      <c r="Y1258" s="66"/>
      <c r="Z1258" s="67"/>
      <c r="AA1258" s="66"/>
      <c r="AB1258" s="67"/>
      <c r="AC1258" s="66"/>
      <c r="AD1258" s="67"/>
      <c r="AE1258" s="66"/>
      <c r="AF1258" s="68"/>
      <c r="AG1258" s="66">
        <v>-2.4014785508370599E-2</v>
      </c>
      <c r="AH1258" s="67">
        <v>-4.2429842867059104</v>
      </c>
      <c r="AI1258" s="66"/>
      <c r="AJ1258" s="67"/>
      <c r="AK1258" s="66">
        <v>-9.7727515203587204E-2</v>
      </c>
      <c r="AL1258" s="66">
        <v>-0.216891867428785</v>
      </c>
      <c r="AM1258" s="67">
        <v>3.8379215679888099</v>
      </c>
      <c r="AN1258" s="11"/>
      <c r="AO1258" s="69">
        <v>6.5414288579631802E-2</v>
      </c>
      <c r="AP1258" s="69">
        <v>-8.2457638059131602E-2</v>
      </c>
      <c r="AQ1258" s="69">
        <v>5.9747249022620998E-2</v>
      </c>
      <c r="AR1258" s="69">
        <v>-0.121216506811907</v>
      </c>
      <c r="AS1258" s="70"/>
      <c r="AT1258" s="70"/>
      <c r="AU1258" s="70"/>
      <c r="AV1258" s="71"/>
      <c r="AW1258" s="11"/>
      <c r="AX1258" s="72"/>
      <c r="AY1258" s="73"/>
      <c r="AZ1258" s="73"/>
      <c r="BA1258" s="73"/>
      <c r="BB1258" s="64"/>
      <c r="BC1258" s="74">
        <v>-29.330108066526002</v>
      </c>
      <c r="BD1258" s="61">
        <v>43882</v>
      </c>
      <c r="BE1258" s="61">
        <v>43910</v>
      </c>
      <c r="BF1258" s="70"/>
      <c r="BG1258" s="61"/>
      <c r="BH1258" s="11"/>
    </row>
    <row r="1259" spans="1:60" x14ac:dyDescent="0.3">
      <c r="A1259" s="11"/>
      <c r="B1259" s="56" t="s">
        <v>4038</v>
      </c>
      <c r="C1259" s="56" t="s">
        <v>3868</v>
      </c>
      <c r="D1259" s="56" t="s">
        <v>3852</v>
      </c>
      <c r="E1259" s="57" t="s">
        <v>309</v>
      </c>
      <c r="F1259" s="57" t="s">
        <v>26</v>
      </c>
      <c r="G1259" s="58" t="s">
        <v>141</v>
      </c>
      <c r="H1259" s="59" t="s">
        <v>66</v>
      </c>
      <c r="I1259" s="60" t="s">
        <v>29</v>
      </c>
      <c r="J1259" s="60" t="s">
        <v>3869</v>
      </c>
      <c r="K1259" s="11"/>
      <c r="L1259" s="61">
        <v>44021</v>
      </c>
      <c r="M1259" s="62">
        <v>3536.1715999990702</v>
      </c>
      <c r="N1259" s="63">
        <v>3536.1715999990702</v>
      </c>
      <c r="O1259" s="63">
        <v>3981.8940000012499</v>
      </c>
      <c r="P1259" s="64">
        <f t="shared" si="19"/>
        <v>0.88806271588293417</v>
      </c>
      <c r="Q1259" s="61">
        <v>43882</v>
      </c>
      <c r="R1259" s="65">
        <v>1806935.5730000001</v>
      </c>
      <c r="S1259" s="65">
        <v>1712256.97113086</v>
      </c>
      <c r="T1259" s="11"/>
      <c r="U1259" s="66">
        <v>-9.6237993784598092E-3</v>
      </c>
      <c r="V1259" s="67">
        <v>2.6998308160727902</v>
      </c>
      <c r="W1259" s="66">
        <v>1.4687403927382501E-2</v>
      </c>
      <c r="X1259" s="67">
        <v>3.7471189413736301</v>
      </c>
      <c r="Y1259" s="66">
        <v>-6.1109786067390801E-2</v>
      </c>
      <c r="Z1259" s="67">
        <v>11.5729590054834</v>
      </c>
      <c r="AA1259" s="66">
        <v>9.8965015387948399E-2</v>
      </c>
      <c r="AB1259" s="67">
        <v>30.1216896901024</v>
      </c>
      <c r="AC1259" s="66">
        <v>8.2873234065191398E-2</v>
      </c>
      <c r="AD1259" s="67">
        <v>32.573288666782901</v>
      </c>
      <c r="AE1259" s="66">
        <v>7.8750814704108094E-2</v>
      </c>
      <c r="AF1259" s="68">
        <v>24.8227690821222</v>
      </c>
      <c r="AG1259" s="66">
        <v>-2.3599471664965701E-2</v>
      </c>
      <c r="AH1259" s="67">
        <v>-4.2014529023654203</v>
      </c>
      <c r="AI1259" s="66">
        <v>-4.7644625153261601E-2</v>
      </c>
      <c r="AJ1259" s="67">
        <v>8.9262799656426104</v>
      </c>
      <c r="AK1259" s="66">
        <v>0.17872386666567799</v>
      </c>
      <c r="AL1259" s="66">
        <v>1.1286664674116801E-2</v>
      </c>
      <c r="AM1259" s="67">
        <v>-64.490764649352101</v>
      </c>
      <c r="AN1259" s="11"/>
      <c r="AO1259" s="69">
        <v>6.5464704071928295E-2</v>
      </c>
      <c r="AP1259" s="69">
        <v>-8.24143333430402E-2</v>
      </c>
      <c r="AQ1259" s="69">
        <v>0.11762164719228201</v>
      </c>
      <c r="AR1259" s="69">
        <v>-0.119927942199865</v>
      </c>
      <c r="AS1259" s="70">
        <v>7</v>
      </c>
      <c r="AT1259" s="70">
        <v>5</v>
      </c>
      <c r="AU1259" s="70">
        <v>7</v>
      </c>
      <c r="AV1259" s="71">
        <v>5</v>
      </c>
      <c r="AW1259" s="11"/>
      <c r="AX1259" s="72">
        <v>0.21195334675518099</v>
      </c>
      <c r="AY1259" s="73">
        <v>0.58341758781352804</v>
      </c>
      <c r="AZ1259" s="73">
        <v>0.86895023384113301</v>
      </c>
      <c r="BA1259" s="73">
        <v>0.81264651706715096</v>
      </c>
      <c r="BB1259" s="64">
        <v>2.1766801552803399E-2</v>
      </c>
      <c r="BC1259" s="74">
        <v>-29.236546728818201</v>
      </c>
      <c r="BD1259" s="61">
        <v>43882</v>
      </c>
      <c r="BE1259" s="61">
        <v>43910</v>
      </c>
      <c r="BF1259" s="70"/>
      <c r="BG1259" s="61"/>
      <c r="BH1259" s="11"/>
    </row>
    <row r="1260" spans="1:60" x14ac:dyDescent="0.3">
      <c r="A1260" s="11"/>
      <c r="B1260" s="56" t="s">
        <v>4041</v>
      </c>
      <c r="C1260" s="56" t="s">
        <v>3871</v>
      </c>
      <c r="D1260" s="56" t="s">
        <v>3872</v>
      </c>
      <c r="E1260" s="57" t="s">
        <v>73</v>
      </c>
      <c r="F1260" s="57" t="s">
        <v>1354</v>
      </c>
      <c r="G1260" s="58" t="s">
        <v>111</v>
      </c>
      <c r="H1260" s="59" t="s">
        <v>279</v>
      </c>
      <c r="I1260" s="60" t="s">
        <v>29</v>
      </c>
      <c r="J1260" s="60" t="s">
        <v>3873</v>
      </c>
      <c r="K1260" s="11"/>
      <c r="L1260" s="61">
        <v>44021</v>
      </c>
      <c r="M1260" s="62">
        <v>1470.7278000004601</v>
      </c>
      <c r="N1260" s="63">
        <v>1470.7278000004601</v>
      </c>
      <c r="O1260" s="63">
        <v>1477.83100000024</v>
      </c>
      <c r="P1260" s="64">
        <f t="shared" si="19"/>
        <v>0.99519349641482768</v>
      </c>
      <c r="Q1260" s="61">
        <v>43747</v>
      </c>
      <c r="R1260" s="65">
        <v>2625659.0359999998</v>
      </c>
      <c r="S1260" s="65">
        <v>2983318.12590625</v>
      </c>
      <c r="T1260" s="11"/>
      <c r="U1260" s="66">
        <v>-2.83069501165301E-3</v>
      </c>
      <c r="V1260" s="67">
        <v>3.3791412527534699</v>
      </c>
      <c r="W1260" s="66">
        <v>1.0123364316314099E-2</v>
      </c>
      <c r="X1260" s="67">
        <v>3.2907149802667801</v>
      </c>
      <c r="Y1260" s="66">
        <v>1.37689932489593E-2</v>
      </c>
      <c r="Z1260" s="67">
        <v>19.060836937133001</v>
      </c>
      <c r="AA1260" s="66">
        <v>2.6620785232808E-2</v>
      </c>
      <c r="AB1260" s="67">
        <v>22.887266674573802</v>
      </c>
      <c r="AC1260" s="66">
        <v>9.0377759412222106E-2</v>
      </c>
      <c r="AD1260" s="67">
        <v>33.323741201486001</v>
      </c>
      <c r="AE1260" s="66">
        <v>0.12204672957523099</v>
      </c>
      <c r="AF1260" s="68">
        <v>29.152360569249101</v>
      </c>
      <c r="AG1260" s="66">
        <v>7.6095044278190504E-4</v>
      </c>
      <c r="AH1260" s="67">
        <v>-1.76541069158702</v>
      </c>
      <c r="AI1260" s="66">
        <v>1.6827566258143599E-2</v>
      </c>
      <c r="AJ1260" s="67">
        <v>15.373499106775901</v>
      </c>
      <c r="AK1260" s="66">
        <v>0.470727800000459</v>
      </c>
      <c r="AL1260" s="66">
        <v>4.6876492058800102E-2</v>
      </c>
      <c r="AM1260" s="67">
        <v>51.906905817741098</v>
      </c>
      <c r="AN1260" s="11"/>
      <c r="AO1260" s="69">
        <v>1.7734427961841E-2</v>
      </c>
      <c r="AP1260" s="69">
        <v>-2.4103648960590401E-2</v>
      </c>
      <c r="AQ1260" s="69">
        <v>2.0285270613385399E-2</v>
      </c>
      <c r="AR1260" s="69">
        <v>-1.6924265905799998E-2</v>
      </c>
      <c r="AS1260" s="70">
        <v>7</v>
      </c>
      <c r="AT1260" s="70">
        <v>5</v>
      </c>
      <c r="AU1260" s="70">
        <v>7</v>
      </c>
      <c r="AV1260" s="71">
        <v>5</v>
      </c>
      <c r="AW1260" s="11"/>
      <c r="AX1260" s="72">
        <v>4.3114287340358701E-2</v>
      </c>
      <c r="AY1260" s="73">
        <v>6.8349517810233403E-3</v>
      </c>
      <c r="AZ1260" s="73">
        <v>0.51928383308222703</v>
      </c>
      <c r="BA1260" s="73">
        <v>8.9659764917797702E-3</v>
      </c>
      <c r="BB1260" s="64">
        <v>4.4421562899515299E-3</v>
      </c>
      <c r="BC1260" s="74">
        <v>-6.09416096968926</v>
      </c>
      <c r="BD1260" s="61">
        <v>43747</v>
      </c>
      <c r="BE1260" s="61">
        <v>43783</v>
      </c>
      <c r="BF1260" s="70"/>
      <c r="BG1260" s="61"/>
      <c r="BH1260" s="11"/>
    </row>
    <row r="1261" spans="1:60" x14ac:dyDescent="0.3">
      <c r="A1261" s="11"/>
      <c r="B1261" s="56" t="s">
        <v>4045</v>
      </c>
      <c r="C1261" s="56" t="s">
        <v>3875</v>
      </c>
      <c r="D1261" s="56" t="s">
        <v>3872</v>
      </c>
      <c r="E1261" s="57" t="s">
        <v>690</v>
      </c>
      <c r="F1261" s="57" t="s">
        <v>1354</v>
      </c>
      <c r="G1261" s="58" t="s">
        <v>111</v>
      </c>
      <c r="H1261" s="59" t="s">
        <v>279</v>
      </c>
      <c r="I1261" s="60" t="s">
        <v>29</v>
      </c>
      <c r="J1261" s="60" t="s">
        <v>3876</v>
      </c>
      <c r="K1261" s="11"/>
      <c r="L1261" s="61">
        <v>44021</v>
      </c>
      <c r="M1261" s="62">
        <v>1351.4757000003001</v>
      </c>
      <c r="N1261" s="63">
        <v>1351.4757000003001</v>
      </c>
      <c r="O1261" s="63">
        <v>1368.6273999996499</v>
      </c>
      <c r="P1261" s="64">
        <f t="shared" si="19"/>
        <v>0.98746795512105467</v>
      </c>
      <c r="Q1261" s="61">
        <v>43747</v>
      </c>
      <c r="R1261" s="65">
        <v>34406369.185999997</v>
      </c>
      <c r="S1261" s="65">
        <v>35944402.363812499</v>
      </c>
      <c r="T1261" s="11"/>
      <c r="U1261" s="66">
        <v>-2.8590386236828601E-3</v>
      </c>
      <c r="V1261" s="67">
        <v>3.3763068915504801</v>
      </c>
      <c r="W1261" s="66">
        <v>9.26268133480335E-3</v>
      </c>
      <c r="X1261" s="67">
        <v>3.20464668211571</v>
      </c>
      <c r="Y1261" s="66">
        <v>8.5389675423357403E-3</v>
      </c>
      <c r="Z1261" s="67">
        <v>18.5378343664634</v>
      </c>
      <c r="AA1261" s="66">
        <v>1.5984814455805501E-2</v>
      </c>
      <c r="AB1261" s="67">
        <v>21.8236695968662</v>
      </c>
      <c r="AC1261" s="66">
        <v>6.7916608555606203E-2</v>
      </c>
      <c r="AD1261" s="67">
        <v>31.077626115788</v>
      </c>
      <c r="AE1261" s="66">
        <v>8.7501466523535798E-2</v>
      </c>
      <c r="AF1261" s="68">
        <v>25.697834264079599</v>
      </c>
      <c r="AG1261" s="66">
        <v>5.0496241601649704E-4</v>
      </c>
      <c r="AH1261" s="67">
        <v>-1.7910094942635599</v>
      </c>
      <c r="AI1261" s="66">
        <v>1.13230558417854E-2</v>
      </c>
      <c r="AJ1261" s="67">
        <v>14.82304806514</v>
      </c>
      <c r="AK1261" s="66">
        <v>0.351475700001465</v>
      </c>
      <c r="AL1261" s="66">
        <v>3.6416334776731701E-2</v>
      </c>
      <c r="AM1261" s="67">
        <v>39.981695817841697</v>
      </c>
      <c r="AN1261" s="11"/>
      <c r="AO1261" s="69">
        <v>1.77053832630918E-2</v>
      </c>
      <c r="AP1261" s="69">
        <v>-2.4131459089403499E-2</v>
      </c>
      <c r="AQ1261" s="69">
        <v>1.9415832610320601E-2</v>
      </c>
      <c r="AR1261" s="69">
        <v>-1.7792161038414599E-2</v>
      </c>
      <c r="AS1261" s="70">
        <v>7</v>
      </c>
      <c r="AT1261" s="70">
        <v>5</v>
      </c>
      <c r="AU1261" s="70">
        <v>7</v>
      </c>
      <c r="AV1261" s="71">
        <v>5</v>
      </c>
      <c r="AW1261" s="11"/>
      <c r="AX1261" s="72">
        <v>4.3094514811091403E-2</v>
      </c>
      <c r="AY1261" s="73">
        <v>-0.220021654065476</v>
      </c>
      <c r="AZ1261" s="73">
        <v>0.48492479836159003</v>
      </c>
      <c r="BA1261" s="73">
        <v>-0.28691783000795101</v>
      </c>
      <c r="BB1261" s="64">
        <v>4.4399739411801397E-3</v>
      </c>
      <c r="BC1261" s="74">
        <v>-6.1904430672148001</v>
      </c>
      <c r="BD1261" s="61">
        <v>43747</v>
      </c>
      <c r="BE1261" s="61">
        <v>43783</v>
      </c>
      <c r="BF1261" s="70"/>
      <c r="BG1261" s="61"/>
      <c r="BH1261" s="11"/>
    </row>
    <row r="1262" spans="1:60" x14ac:dyDescent="0.3">
      <c r="A1262" s="11"/>
      <c r="B1262" s="56" t="s">
        <v>4048</v>
      </c>
      <c r="C1262" s="56" t="s">
        <v>3878</v>
      </c>
      <c r="D1262" s="56" t="s">
        <v>3872</v>
      </c>
      <c r="E1262" s="57" t="s">
        <v>0</v>
      </c>
      <c r="F1262" s="57" t="s">
        <v>1354</v>
      </c>
      <c r="G1262" s="58" t="s">
        <v>111</v>
      </c>
      <c r="H1262" s="59" t="s">
        <v>279</v>
      </c>
      <c r="I1262" s="60" t="s">
        <v>29</v>
      </c>
      <c r="J1262" s="60" t="s">
        <v>3879</v>
      </c>
      <c r="K1262" s="11"/>
      <c r="L1262" s="61">
        <v>44021</v>
      </c>
      <c r="M1262" s="62">
        <v>1288.57939999923</v>
      </c>
      <c r="N1262" s="63">
        <v>1288.57939999923</v>
      </c>
      <c r="O1262" s="63">
        <v>1302.09950000048</v>
      </c>
      <c r="P1262" s="64">
        <f t="shared" si="19"/>
        <v>0.98961669211819447</v>
      </c>
      <c r="Q1262" s="61">
        <v>43747</v>
      </c>
      <c r="R1262" s="65">
        <v>5152090.2580000004</v>
      </c>
      <c r="S1262" s="65">
        <v>4702995.2870703097</v>
      </c>
      <c r="T1262" s="11"/>
      <c r="U1262" s="66">
        <v>-2.85112064739224E-3</v>
      </c>
      <c r="V1262" s="67">
        <v>3.37709868917955</v>
      </c>
      <c r="W1262" s="66">
        <v>9.5023691101232492E-3</v>
      </c>
      <c r="X1262" s="67">
        <v>3.2286154596476999</v>
      </c>
      <c r="Y1262" s="66">
        <v>9.9950824060215399E-3</v>
      </c>
      <c r="Z1262" s="67">
        <v>18.683445852831898</v>
      </c>
      <c r="AA1262" s="66">
        <v>1.8940046604257101E-2</v>
      </c>
      <c r="AB1262" s="67">
        <v>22.119192811718701</v>
      </c>
      <c r="AC1262" s="66">
        <v>7.4133394060481805E-2</v>
      </c>
      <c r="AD1262" s="67">
        <v>31.699304666282799</v>
      </c>
      <c r="AE1262" s="66">
        <v>9.7026691733917703E-2</v>
      </c>
      <c r="AF1262" s="68">
        <v>26.650356785103199</v>
      </c>
      <c r="AG1262" s="66">
        <v>5.7631508025224299E-4</v>
      </c>
      <c r="AH1262" s="67">
        <v>-1.7838742278399899</v>
      </c>
      <c r="AI1262" s="66">
        <v>1.2855356895670401E-2</v>
      </c>
      <c r="AJ1262" s="67">
        <v>14.976278170535799</v>
      </c>
      <c r="AK1262" s="66">
        <v>0.28857939999957999</v>
      </c>
      <c r="AL1262" s="66">
        <v>3.0567284840799399E-2</v>
      </c>
      <c r="AM1262" s="67">
        <v>33.692065817653202</v>
      </c>
      <c r="AN1262" s="11"/>
      <c r="AO1262" s="69">
        <v>1.7713479672238502E-2</v>
      </c>
      <c r="AP1262" s="69">
        <v>-2.41237633454148E-2</v>
      </c>
      <c r="AQ1262" s="69">
        <v>1.96583650831599E-2</v>
      </c>
      <c r="AR1262" s="69">
        <v>-1.7550228995787599E-2</v>
      </c>
      <c r="AS1262" s="70">
        <v>7</v>
      </c>
      <c r="AT1262" s="70">
        <v>5</v>
      </c>
      <c r="AU1262" s="70">
        <v>7</v>
      </c>
      <c r="AV1262" s="71">
        <v>5</v>
      </c>
      <c r="AW1262" s="11"/>
      <c r="AX1262" s="72">
        <v>4.3099739575191101E-2</v>
      </c>
      <c r="AY1262" s="73">
        <v>-0.15696510237421499</v>
      </c>
      <c r="AZ1262" s="73">
        <v>0.49447288396549999</v>
      </c>
      <c r="BA1262" s="73">
        <v>-0.20502854444203</v>
      </c>
      <c r="BB1262" s="64">
        <v>4.4405524328521998E-3</v>
      </c>
      <c r="BC1262" s="74">
        <v>-6.1635842730102004</v>
      </c>
      <c r="BD1262" s="61">
        <v>43747</v>
      </c>
      <c r="BE1262" s="61">
        <v>43783</v>
      </c>
      <c r="BF1262" s="70"/>
      <c r="BG1262" s="61"/>
      <c r="BH1262" s="11"/>
    </row>
    <row r="1263" spans="1:60" x14ac:dyDescent="0.3">
      <c r="A1263" s="11"/>
      <c r="B1263" s="56" t="s">
        <v>4051</v>
      </c>
      <c r="C1263" s="56" t="s">
        <v>3881</v>
      </c>
      <c r="D1263" s="56" t="s">
        <v>3872</v>
      </c>
      <c r="E1263" s="57" t="s">
        <v>48</v>
      </c>
      <c r="F1263" s="57" t="s">
        <v>1354</v>
      </c>
      <c r="G1263" s="58" t="s">
        <v>111</v>
      </c>
      <c r="H1263" s="59" t="s">
        <v>279</v>
      </c>
      <c r="I1263" s="60" t="s">
        <v>29</v>
      </c>
      <c r="J1263" s="60" t="s">
        <v>3882</v>
      </c>
      <c r="K1263" s="11"/>
      <c r="L1263" s="61">
        <v>44021</v>
      </c>
      <c r="M1263" s="62">
        <v>1000</v>
      </c>
      <c r="N1263" s="63">
        <v>1000</v>
      </c>
      <c r="O1263" s="63">
        <v>1000</v>
      </c>
      <c r="P1263" s="64">
        <f t="shared" si="19"/>
        <v>1</v>
      </c>
      <c r="Q1263" s="61">
        <v>44021</v>
      </c>
      <c r="R1263" s="65">
        <v>0</v>
      </c>
      <c r="S1263" s="65">
        <v>0</v>
      </c>
      <c r="T1263" s="11"/>
      <c r="U1263" s="66">
        <v>0</v>
      </c>
      <c r="V1263" s="67">
        <v>3.66221075391877</v>
      </c>
      <c r="W1263" s="66">
        <v>0</v>
      </c>
      <c r="X1263" s="67">
        <v>2.27837854863537</v>
      </c>
      <c r="Y1263" s="66">
        <v>0</v>
      </c>
      <c r="Z1263" s="67">
        <v>17.6839376122225</v>
      </c>
      <c r="AA1263" s="66">
        <v>0</v>
      </c>
      <c r="AB1263" s="67">
        <v>20.225188151293001</v>
      </c>
      <c r="AC1263" s="66">
        <v>0</v>
      </c>
      <c r="AD1263" s="67">
        <v>24.2859652602347</v>
      </c>
      <c r="AE1263" s="66">
        <v>0</v>
      </c>
      <c r="AF1263" s="68">
        <v>16.947687611711402</v>
      </c>
      <c r="AG1263" s="66">
        <v>0</v>
      </c>
      <c r="AH1263" s="67">
        <v>-1.84150573586521</v>
      </c>
      <c r="AI1263" s="66">
        <v>0</v>
      </c>
      <c r="AJ1263" s="67">
        <v>13.6907424809615</v>
      </c>
      <c r="AK1263" s="66">
        <v>0</v>
      </c>
      <c r="AL1263" s="66">
        <v>0</v>
      </c>
      <c r="AM1263" s="67">
        <v>4.8341258177097197</v>
      </c>
      <c r="AN1263" s="11"/>
      <c r="AO1263" s="69">
        <v>0</v>
      </c>
      <c r="AP1263" s="69">
        <v>0</v>
      </c>
      <c r="AQ1263" s="69">
        <v>0</v>
      </c>
      <c r="AR1263" s="69">
        <v>0</v>
      </c>
      <c r="AS1263" s="70">
        <v>0</v>
      </c>
      <c r="AT1263" s="70">
        <v>0</v>
      </c>
      <c r="AU1263" s="70">
        <v>7</v>
      </c>
      <c r="AV1263" s="71">
        <v>5</v>
      </c>
      <c r="AW1263" s="11"/>
      <c r="AX1263" s="72">
        <v>0</v>
      </c>
      <c r="AY1263" s="73">
        <v>-114.986466212431</v>
      </c>
      <c r="AZ1263" s="73">
        <v>0.42543970922542901</v>
      </c>
      <c r="BA1263" s="73">
        <v>-15.9635556657158</v>
      </c>
      <c r="BB1263" s="64">
        <v>0</v>
      </c>
      <c r="BC1263" s="74">
        <v>0</v>
      </c>
      <c r="BD1263" s="61">
        <v>43656</v>
      </c>
      <c r="BE1263" s="61"/>
      <c r="BF1263" s="70"/>
      <c r="BG1263" s="61"/>
      <c r="BH1263" s="11"/>
    </row>
    <row r="1264" spans="1:60" x14ac:dyDescent="0.3">
      <c r="A1264" s="11"/>
      <c r="B1264" s="56" t="s">
        <v>4054</v>
      </c>
      <c r="C1264" s="56" t="s">
        <v>3884</v>
      </c>
      <c r="D1264" s="56" t="s">
        <v>3872</v>
      </c>
      <c r="E1264" s="57" t="s">
        <v>79</v>
      </c>
      <c r="F1264" s="57" t="s">
        <v>1354</v>
      </c>
      <c r="G1264" s="58" t="s">
        <v>111</v>
      </c>
      <c r="H1264" s="59" t="s">
        <v>279</v>
      </c>
      <c r="I1264" s="60" t="s">
        <v>29</v>
      </c>
      <c r="J1264" s="60" t="s">
        <v>3885</v>
      </c>
      <c r="K1264" s="11"/>
      <c r="L1264" s="61">
        <v>44021</v>
      </c>
      <c r="M1264" s="62">
        <v>1358.0009000003299</v>
      </c>
      <c r="N1264" s="63">
        <v>1358.0009000003299</v>
      </c>
      <c r="O1264" s="63">
        <v>1364.5594999995101</v>
      </c>
      <c r="P1264" s="64">
        <f t="shared" si="19"/>
        <v>0.9951936137638685</v>
      </c>
      <c r="Q1264" s="61">
        <v>43747</v>
      </c>
      <c r="R1264" s="65">
        <v>1999700.5349999999</v>
      </c>
      <c r="S1264" s="65">
        <v>1805352.8205898399</v>
      </c>
      <c r="T1264" s="11"/>
      <c r="U1264" s="66">
        <v>-2.8306959648034501E-3</v>
      </c>
      <c r="V1264" s="67">
        <v>3.37914115743843</v>
      </c>
      <c r="W1264" s="66">
        <v>1.01234685444069E-2</v>
      </c>
      <c r="X1264" s="67">
        <v>3.29072540307607</v>
      </c>
      <c r="Y1264" s="66">
        <v>1.37690347510215E-2</v>
      </c>
      <c r="Z1264" s="67">
        <v>19.060841087339199</v>
      </c>
      <c r="AA1264" s="66">
        <v>2.6621145600074701E-2</v>
      </c>
      <c r="AB1264" s="67">
        <v>22.887302711315002</v>
      </c>
      <c r="AC1264" s="66">
        <v>9.0377720082033194E-2</v>
      </c>
      <c r="AD1264" s="67">
        <v>33.323737268452497</v>
      </c>
      <c r="AE1264" s="66">
        <v>0.12204698581088499</v>
      </c>
      <c r="AF1264" s="68">
        <v>29.152386192814401</v>
      </c>
      <c r="AG1264" s="66">
        <v>7.6096103475720199E-4</v>
      </c>
      <c r="AH1264" s="67">
        <v>-1.7654096323894899</v>
      </c>
      <c r="AI1264" s="66">
        <v>1.68275868891214E-2</v>
      </c>
      <c r="AJ1264" s="67">
        <v>15.373501169873601</v>
      </c>
      <c r="AK1264" s="66">
        <v>0.35800089999975199</v>
      </c>
      <c r="AL1264" s="66">
        <v>4.4582554439330097E-2</v>
      </c>
      <c r="AM1264" s="67">
        <v>30.352202374517201</v>
      </c>
      <c r="AN1264" s="11"/>
      <c r="AO1264" s="69">
        <v>1.7734417251631399E-2</v>
      </c>
      <c r="AP1264" s="69">
        <v>-2.41036462957709E-2</v>
      </c>
      <c r="AQ1264" s="69">
        <v>2.0285255039198102E-2</v>
      </c>
      <c r="AR1264" s="69">
        <v>-1.6924282182117199E-2</v>
      </c>
      <c r="AS1264" s="70">
        <v>7</v>
      </c>
      <c r="AT1264" s="70">
        <v>5</v>
      </c>
      <c r="AU1264" s="70">
        <v>7</v>
      </c>
      <c r="AV1264" s="71">
        <v>5</v>
      </c>
      <c r="AW1264" s="11"/>
      <c r="AX1264" s="72">
        <v>4.3114327926960003E-2</v>
      </c>
      <c r="AY1264" s="73">
        <v>6.8376098872136E-3</v>
      </c>
      <c r="AZ1264" s="73">
        <v>0.519284475621134</v>
      </c>
      <c r="BA1264" s="73">
        <v>8.9694683033769707E-3</v>
      </c>
      <c r="BB1264" s="64">
        <v>4.4421604897343101E-3</v>
      </c>
      <c r="BC1264" s="74">
        <v>-6.0941644537306301</v>
      </c>
      <c r="BD1264" s="61">
        <v>43747</v>
      </c>
      <c r="BE1264" s="61">
        <v>43783</v>
      </c>
      <c r="BF1264" s="70"/>
      <c r="BG1264" s="61"/>
      <c r="BH1264" s="11"/>
    </row>
    <row r="1265" spans="1:60" x14ac:dyDescent="0.3">
      <c r="A1265" s="11"/>
      <c r="B1265" s="56" t="s">
        <v>4057</v>
      </c>
      <c r="C1265" s="56" t="s">
        <v>3887</v>
      </c>
      <c r="D1265" s="56" t="s">
        <v>3872</v>
      </c>
      <c r="E1265" s="57" t="s">
        <v>1360</v>
      </c>
      <c r="F1265" s="57" t="s">
        <v>1354</v>
      </c>
      <c r="G1265" s="58" t="s">
        <v>111</v>
      </c>
      <c r="H1265" s="59" t="s">
        <v>279</v>
      </c>
      <c r="I1265" s="60" t="s">
        <v>29</v>
      </c>
      <c r="J1265" s="60" t="s">
        <v>3888</v>
      </c>
      <c r="K1265" s="11"/>
      <c r="L1265" s="61">
        <v>44021</v>
      </c>
      <c r="M1265" s="62">
        <v>1403.5963000003201</v>
      </c>
      <c r="N1265" s="63">
        <v>1403.5963000003201</v>
      </c>
      <c r="O1265" s="63">
        <v>1416.30599999987</v>
      </c>
      <c r="P1265" s="64">
        <f t="shared" si="19"/>
        <v>0.99102616242566854</v>
      </c>
      <c r="Q1265" s="61">
        <v>43747</v>
      </c>
      <c r="R1265" s="65">
        <v>14286501.875</v>
      </c>
      <c r="S1265" s="65">
        <v>24284906.0757812</v>
      </c>
      <c r="T1265" s="11"/>
      <c r="U1265" s="66">
        <v>-2.8459034801926499E-3</v>
      </c>
      <c r="V1265" s="67">
        <v>3.3776204058995098</v>
      </c>
      <c r="W1265" s="66">
        <v>9.6598431482561899E-3</v>
      </c>
      <c r="X1265" s="67">
        <v>3.24436286346099</v>
      </c>
      <c r="Y1265" s="66">
        <v>1.09491934745165E-2</v>
      </c>
      <c r="Z1265" s="67">
        <v>18.778856959688699</v>
      </c>
      <c r="AA1265" s="66">
        <v>2.0879944682746999E-2</v>
      </c>
      <c r="AB1265" s="67">
        <v>22.313182619574899</v>
      </c>
      <c r="AC1265" s="66">
        <v>7.8225562985608094E-2</v>
      </c>
      <c r="AD1265" s="67">
        <v>32.108521558809997</v>
      </c>
      <c r="AE1265" s="66">
        <v>0.10331187806878001</v>
      </c>
      <c r="AF1265" s="68">
        <v>27.2788754185895</v>
      </c>
      <c r="AG1265" s="66">
        <v>6.2321681434696096E-4</v>
      </c>
      <c r="AH1265" s="67">
        <v>-1.77918405443052</v>
      </c>
      <c r="AI1265" s="66">
        <v>1.3859706758012199E-2</v>
      </c>
      <c r="AJ1265" s="67">
        <v>15.076713156769999</v>
      </c>
      <c r="AK1265" s="66">
        <v>0.40359630000079</v>
      </c>
      <c r="AL1265" s="66">
        <v>4.1084259662966402E-2</v>
      </c>
      <c r="AM1265" s="67">
        <v>45.193755817774203</v>
      </c>
      <c r="AN1265" s="11"/>
      <c r="AO1265" s="69">
        <v>1.77188059515174E-2</v>
      </c>
      <c r="AP1265" s="69">
        <v>-2.4118642786561399E-2</v>
      </c>
      <c r="AQ1265" s="69">
        <v>1.98168839251593E-2</v>
      </c>
      <c r="AR1265" s="69">
        <v>-1.73915969471636E-2</v>
      </c>
      <c r="AS1265" s="70">
        <v>7</v>
      </c>
      <c r="AT1265" s="70">
        <v>5</v>
      </c>
      <c r="AU1265" s="70">
        <v>7</v>
      </c>
      <c r="AV1265" s="71">
        <v>5</v>
      </c>
      <c r="AW1265" s="11"/>
      <c r="AX1265" s="72">
        <v>4.3103262073927902E-2</v>
      </c>
      <c r="AY1265" s="73">
        <v>-0.11558199562591701</v>
      </c>
      <c r="AZ1265" s="73">
        <v>0.50074043108452304</v>
      </c>
      <c r="BA1265" s="73">
        <v>-0.15113720248950799</v>
      </c>
      <c r="BB1265" s="64">
        <v>4.4409419025851103E-3</v>
      </c>
      <c r="BC1265" s="74">
        <v>-6.14598822571861</v>
      </c>
      <c r="BD1265" s="61">
        <v>43747</v>
      </c>
      <c r="BE1265" s="61">
        <v>43783</v>
      </c>
      <c r="BF1265" s="70"/>
      <c r="BG1265" s="61"/>
      <c r="BH1265" s="11"/>
    </row>
    <row r="1266" spans="1:60" x14ac:dyDescent="0.3">
      <c r="A1266" s="11"/>
      <c r="B1266" s="56" t="s">
        <v>4081</v>
      </c>
      <c r="C1266" s="56" t="s">
        <v>3890</v>
      </c>
      <c r="D1266" s="56" t="s">
        <v>3872</v>
      </c>
      <c r="E1266" s="57" t="s">
        <v>1364</v>
      </c>
      <c r="F1266" s="57" t="s">
        <v>1354</v>
      </c>
      <c r="G1266" s="58" t="s">
        <v>111</v>
      </c>
      <c r="H1266" s="59" t="s">
        <v>279</v>
      </c>
      <c r="I1266" s="60" t="s">
        <v>29</v>
      </c>
      <c r="J1266" s="60" t="s">
        <v>1</v>
      </c>
      <c r="K1266" s="11"/>
      <c r="L1266" s="61">
        <v>44021</v>
      </c>
      <c r="M1266" s="62">
        <v>1060.3637000005699</v>
      </c>
      <c r="N1266" s="63">
        <v>1060.3637000005699</v>
      </c>
      <c r="O1266" s="63">
        <v>1060.3637000005699</v>
      </c>
      <c r="P1266" s="64">
        <f t="shared" si="19"/>
        <v>1</v>
      </c>
      <c r="Q1266" s="61">
        <v>44021</v>
      </c>
      <c r="R1266" s="65">
        <v>0</v>
      </c>
      <c r="S1266" s="65">
        <v>0</v>
      </c>
      <c r="T1266" s="11"/>
      <c r="U1266" s="66">
        <v>0</v>
      </c>
      <c r="V1266" s="67">
        <v>3.66221075391877</v>
      </c>
      <c r="W1266" s="66">
        <v>0</v>
      </c>
      <c r="X1266" s="67">
        <v>2.27837854863537</v>
      </c>
      <c r="Y1266" s="66">
        <v>0</v>
      </c>
      <c r="Z1266" s="67">
        <v>17.6839376122225</v>
      </c>
      <c r="AA1266" s="66">
        <v>0</v>
      </c>
      <c r="AB1266" s="67">
        <v>20.225188151293001</v>
      </c>
      <c r="AC1266" s="66">
        <v>0</v>
      </c>
      <c r="AD1266" s="67">
        <v>24.2859652602347</v>
      </c>
      <c r="AE1266" s="66">
        <v>1.9612735826740401E-2</v>
      </c>
      <c r="AF1266" s="68">
        <v>18.908961194392798</v>
      </c>
      <c r="AG1266" s="66">
        <v>0</v>
      </c>
      <c r="AH1266" s="67">
        <v>-1.84150573586521</v>
      </c>
      <c r="AI1266" s="66">
        <v>0</v>
      </c>
      <c r="AJ1266" s="67">
        <v>13.6907424809615</v>
      </c>
      <c r="AK1266" s="66">
        <v>6.0363700000380001E-2</v>
      </c>
      <c r="AL1266" s="66">
        <v>1.4746135426321401E-2</v>
      </c>
      <c r="AM1266" s="67">
        <v>8.7000500418071205</v>
      </c>
      <c r="AN1266" s="11"/>
      <c r="AO1266" s="69">
        <v>0</v>
      </c>
      <c r="AP1266" s="69">
        <v>0</v>
      </c>
      <c r="AQ1266" s="69">
        <v>0</v>
      </c>
      <c r="AR1266" s="69">
        <v>0</v>
      </c>
      <c r="AS1266" s="70">
        <v>0</v>
      </c>
      <c r="AT1266" s="70">
        <v>0</v>
      </c>
      <c r="AU1266" s="70">
        <v>7</v>
      </c>
      <c r="AV1266" s="71">
        <v>5</v>
      </c>
      <c r="AW1266" s="11"/>
      <c r="AX1266" s="72">
        <v>0</v>
      </c>
      <c r="AY1266" s="73">
        <v>-114.986466212431</v>
      </c>
      <c r="AZ1266" s="73">
        <v>0.42543970922542901</v>
      </c>
      <c r="BA1266" s="73">
        <v>-15.9635556657158</v>
      </c>
      <c r="BB1266" s="64">
        <v>0</v>
      </c>
      <c r="BC1266" s="74">
        <v>0</v>
      </c>
      <c r="BD1266" s="61">
        <v>43656</v>
      </c>
      <c r="BE1266" s="61"/>
      <c r="BF1266" s="70"/>
      <c r="BG1266" s="61"/>
      <c r="BH1266" s="11"/>
    </row>
    <row r="1267" spans="1:60" x14ac:dyDescent="0.3">
      <c r="A1267" s="11"/>
      <c r="B1267" s="56" t="s">
        <v>4085</v>
      </c>
      <c r="C1267" s="56" t="s">
        <v>3892</v>
      </c>
      <c r="D1267" s="56" t="s">
        <v>3872</v>
      </c>
      <c r="E1267" s="57" t="s">
        <v>1367</v>
      </c>
      <c r="F1267" s="57" t="s">
        <v>1354</v>
      </c>
      <c r="G1267" s="58" t="s">
        <v>111</v>
      </c>
      <c r="H1267" s="59" t="s">
        <v>279</v>
      </c>
      <c r="I1267" s="60" t="s">
        <v>29</v>
      </c>
      <c r="J1267" s="60" t="s">
        <v>3893</v>
      </c>
      <c r="K1267" s="11"/>
      <c r="L1267" s="61">
        <v>44021</v>
      </c>
      <c r="M1267" s="62">
        <v>1371.4904999993701</v>
      </c>
      <c r="N1267" s="63">
        <v>1371.4904999993701</v>
      </c>
      <c r="O1267" s="63">
        <v>1387.0236000008899</v>
      </c>
      <c r="P1267" s="64">
        <f t="shared" si="19"/>
        <v>0.98880112782398955</v>
      </c>
      <c r="Q1267" s="61">
        <v>43747</v>
      </c>
      <c r="R1267" s="65">
        <v>1062172.2279999999</v>
      </c>
      <c r="S1267" s="65">
        <v>985030.75916894502</v>
      </c>
      <c r="T1267" s="11"/>
      <c r="U1267" s="66">
        <v>-2.8541181100081299E-3</v>
      </c>
      <c r="V1267" s="67">
        <v>3.3767989429179601</v>
      </c>
      <c r="W1267" s="66">
        <v>9.4114005169103603E-3</v>
      </c>
      <c r="X1267" s="67">
        <v>3.2195186003264098</v>
      </c>
      <c r="Y1267" s="66">
        <v>9.4424556409649103E-3</v>
      </c>
      <c r="Z1267" s="67">
        <v>18.6281831763336</v>
      </c>
      <c r="AA1267" s="66">
        <v>1.7817910927988099E-2</v>
      </c>
      <c r="AB1267" s="67">
        <v>22.006979244091799</v>
      </c>
      <c r="AC1267" s="66">
        <v>7.1771439073927495E-2</v>
      </c>
      <c r="AD1267" s="67">
        <v>31.463109167641999</v>
      </c>
      <c r="AE1267" s="66">
        <v>9.3404148250556304E-2</v>
      </c>
      <c r="AF1267" s="68">
        <v>26.2881024367816</v>
      </c>
      <c r="AG1267" s="66">
        <v>5.4926632037677304E-4</v>
      </c>
      <c r="AH1267" s="67">
        <v>-1.78657910382753</v>
      </c>
      <c r="AI1267" s="66">
        <v>1.2273952825125899E-2</v>
      </c>
      <c r="AJ1267" s="67">
        <v>14.918137763481401</v>
      </c>
      <c r="AK1267" s="66">
        <v>0.37149049999949102</v>
      </c>
      <c r="AL1267" s="66">
        <v>3.8227322011152899E-2</v>
      </c>
      <c r="AM1267" s="67">
        <v>41.983175817644202</v>
      </c>
      <c r="AN1267" s="11"/>
      <c r="AO1267" s="69">
        <v>1.77104262857029E-2</v>
      </c>
      <c r="AP1267" s="69">
        <v>-2.4126663087372401E-2</v>
      </c>
      <c r="AQ1267" s="69">
        <v>1.95663394479197E-2</v>
      </c>
      <c r="AR1267" s="69">
        <v>-1.7642127426370301E-2</v>
      </c>
      <c r="AS1267" s="70">
        <v>7</v>
      </c>
      <c r="AT1267" s="70">
        <v>5</v>
      </c>
      <c r="AU1267" s="70">
        <v>7</v>
      </c>
      <c r="AV1267" s="71">
        <v>5</v>
      </c>
      <c r="AW1267" s="11"/>
      <c r="AX1267" s="72">
        <v>4.3097758329386102E-2</v>
      </c>
      <c r="AY1267" s="73">
        <v>-0.18090281148738499</v>
      </c>
      <c r="AZ1267" s="73">
        <v>0.49084816067534098</v>
      </c>
      <c r="BA1267" s="73">
        <v>-0.23614793762976699</v>
      </c>
      <c r="BB1267" s="64">
        <v>4.4403331150942903E-3</v>
      </c>
      <c r="BC1267" s="74">
        <v>-6.1737954567652196</v>
      </c>
      <c r="BD1267" s="61">
        <v>43747</v>
      </c>
      <c r="BE1267" s="61">
        <v>43783</v>
      </c>
      <c r="BF1267" s="70"/>
      <c r="BG1267" s="61"/>
      <c r="BH1267" s="11"/>
    </row>
    <row r="1268" spans="1:60" x14ac:dyDescent="0.3">
      <c r="A1268" s="11"/>
      <c r="B1268" s="56" t="s">
        <v>4088</v>
      </c>
      <c r="C1268" s="56" t="s">
        <v>3895</v>
      </c>
      <c r="D1268" s="56" t="s">
        <v>3872</v>
      </c>
      <c r="E1268" s="57" t="s">
        <v>697</v>
      </c>
      <c r="F1268" s="57" t="s">
        <v>1354</v>
      </c>
      <c r="G1268" s="58" t="s">
        <v>111</v>
      </c>
      <c r="H1268" s="59" t="s">
        <v>279</v>
      </c>
      <c r="I1268" s="60" t="s">
        <v>29</v>
      </c>
      <c r="J1268" s="60" t="s">
        <v>3896</v>
      </c>
      <c r="K1268" s="11"/>
      <c r="L1268" s="61">
        <v>44021</v>
      </c>
      <c r="M1268" s="62">
        <v>1274.8872999995899</v>
      </c>
      <c r="N1268" s="63">
        <v>1274.8872999995899</v>
      </c>
      <c r="O1268" s="63">
        <v>1298.43979999982</v>
      </c>
      <c r="P1268" s="64">
        <f t="shared" si="19"/>
        <v>0.98186092262403435</v>
      </c>
      <c r="Q1268" s="61">
        <v>43747</v>
      </c>
      <c r="R1268" s="65">
        <v>31472104.296</v>
      </c>
      <c r="S1268" s="65">
        <v>37085397.307625003</v>
      </c>
      <c r="T1268" s="11"/>
      <c r="U1268" s="66">
        <v>-2.8797033437513199E-3</v>
      </c>
      <c r="V1268" s="67">
        <v>3.3742404195436402</v>
      </c>
      <c r="W1268" s="66">
        <v>8.6338780765800004E-3</v>
      </c>
      <c r="X1268" s="67">
        <v>3.14176635629337</v>
      </c>
      <c r="Y1268" s="66">
        <v>4.7347285544674404E-3</v>
      </c>
      <c r="Z1268" s="67">
        <v>18.1574104676838</v>
      </c>
      <c r="AA1268" s="66">
        <v>8.2825674198829802E-3</v>
      </c>
      <c r="AB1268" s="67">
        <v>21.053444893274001</v>
      </c>
      <c r="AC1268" s="66">
        <v>5.0788564958565999E-2</v>
      </c>
      <c r="AD1268" s="67">
        <v>29.364821756084002</v>
      </c>
      <c r="AE1268" s="66">
        <v>6.1616064045665601E-2</v>
      </c>
      <c r="AF1268" s="68">
        <v>23.109294016292601</v>
      </c>
      <c r="AG1268" s="66">
        <v>3.1809004212845999E-4</v>
      </c>
      <c r="AH1268" s="67">
        <v>-1.80969673165237</v>
      </c>
      <c r="AI1268" s="66">
        <v>7.3201114901166901E-3</v>
      </c>
      <c r="AJ1268" s="67">
        <v>14.422753629973201</v>
      </c>
      <c r="AK1268" s="66">
        <v>0.27488730000011902</v>
      </c>
      <c r="AL1268" s="66">
        <v>2.92607151695847E-2</v>
      </c>
      <c r="AM1268" s="67">
        <v>32.322855817736098</v>
      </c>
      <c r="AN1268" s="11"/>
      <c r="AO1268" s="69">
        <v>1.76842093151208E-2</v>
      </c>
      <c r="AP1268" s="69">
        <v>-2.4151830887603899E-2</v>
      </c>
      <c r="AQ1268" s="69">
        <v>1.8780927846819399E-2</v>
      </c>
      <c r="AR1268" s="69">
        <v>-1.8426058002660301E-2</v>
      </c>
      <c r="AS1268" s="70">
        <v>7</v>
      </c>
      <c r="AT1268" s="70">
        <v>5</v>
      </c>
      <c r="AU1268" s="70">
        <v>7</v>
      </c>
      <c r="AV1268" s="71">
        <v>5</v>
      </c>
      <c r="AW1268" s="11"/>
      <c r="AX1268" s="72">
        <v>4.3082065515191101E-2</v>
      </c>
      <c r="AY1268" s="73">
        <v>-0.38445962972582498</v>
      </c>
      <c r="AZ1268" s="73">
        <v>0.46003167421258701</v>
      </c>
      <c r="BA1268" s="73">
        <v>-0.49917325920887401</v>
      </c>
      <c r="BB1268" s="64">
        <v>4.4385865846606996E-3</v>
      </c>
      <c r="BC1268" s="74">
        <v>-6.2607292228567504</v>
      </c>
      <c r="BD1268" s="61">
        <v>43747</v>
      </c>
      <c r="BE1268" s="61">
        <v>43783</v>
      </c>
      <c r="BF1268" s="70"/>
      <c r="BG1268" s="61"/>
      <c r="BH1268" s="11"/>
    </row>
    <row r="1269" spans="1:60" x14ac:dyDescent="0.3">
      <c r="A1269" s="11"/>
      <c r="B1269" s="56" t="s">
        <v>4091</v>
      </c>
      <c r="C1269" s="56" t="s">
        <v>3898</v>
      </c>
      <c r="D1269" s="56" t="s">
        <v>3899</v>
      </c>
      <c r="E1269" s="57" t="s">
        <v>73</v>
      </c>
      <c r="F1269" s="57" t="s">
        <v>1354</v>
      </c>
      <c r="G1269" s="58" t="s">
        <v>200</v>
      </c>
      <c r="H1269" s="59" t="s">
        <v>1198</v>
      </c>
      <c r="I1269" s="60" t="s">
        <v>29</v>
      </c>
      <c r="J1269" s="60" t="s">
        <v>3900</v>
      </c>
      <c r="K1269" s="11"/>
      <c r="L1269" s="61">
        <v>44021</v>
      </c>
      <c r="M1269" s="62">
        <v>1224.0523000005601</v>
      </c>
      <c r="N1269" s="63">
        <v>1224.0523000005601</v>
      </c>
      <c r="O1269" s="63">
        <v>1251.59139999934</v>
      </c>
      <c r="P1269" s="64">
        <f t="shared" si="19"/>
        <v>0.97799673280050148</v>
      </c>
      <c r="Q1269" s="61">
        <v>43747</v>
      </c>
      <c r="R1269" s="65">
        <v>3402926.5610000002</v>
      </c>
      <c r="S1269" s="65">
        <v>4449653.6269843699</v>
      </c>
      <c r="T1269" s="11"/>
      <c r="U1269" s="66">
        <v>-2.61468381722807E-3</v>
      </c>
      <c r="V1269" s="67">
        <v>3.40074237219596</v>
      </c>
      <c r="W1269" s="66">
        <v>1.0453537221110301E-2</v>
      </c>
      <c r="X1269" s="67">
        <v>3.3237322707464001</v>
      </c>
      <c r="Y1269" s="66">
        <v>7.1202167127921703E-3</v>
      </c>
      <c r="Z1269" s="67">
        <v>18.395959283516301</v>
      </c>
      <c r="AA1269" s="66">
        <v>1.90231166016019E-2</v>
      </c>
      <c r="AB1269" s="67">
        <v>22.1274998114677</v>
      </c>
      <c r="AC1269" s="66">
        <v>9.6568630393448998E-2</v>
      </c>
      <c r="AD1269" s="67">
        <v>33.942828299594098</v>
      </c>
      <c r="AE1269" s="66">
        <v>0.13323338962800299</v>
      </c>
      <c r="AF1269" s="68">
        <v>30.271026574511801</v>
      </c>
      <c r="AG1269" s="66">
        <v>1.86597750325745E-3</v>
      </c>
      <c r="AH1269" s="67">
        <v>-1.6549079855394699</v>
      </c>
      <c r="AI1269" s="66">
        <v>1.1112343741842799E-2</v>
      </c>
      <c r="AJ1269" s="67">
        <v>14.801976855145799</v>
      </c>
      <c r="AK1269" s="66">
        <v>0.22405230000003901</v>
      </c>
      <c r="AL1269" s="66">
        <v>4.1666844155770398E-2</v>
      </c>
      <c r="AM1269" s="67">
        <v>12.0202993168205</v>
      </c>
      <c r="AN1269" s="11"/>
      <c r="AO1269" s="69">
        <v>2.5434921724809101E-2</v>
      </c>
      <c r="AP1269" s="69">
        <v>-4.0469873963957098E-2</v>
      </c>
      <c r="AQ1269" s="69">
        <v>2.8591992648216501E-2</v>
      </c>
      <c r="AR1269" s="69">
        <v>-2.78040409775713E-2</v>
      </c>
      <c r="AS1269" s="70">
        <v>7</v>
      </c>
      <c r="AT1269" s="70">
        <v>5</v>
      </c>
      <c r="AU1269" s="70">
        <v>7</v>
      </c>
      <c r="AV1269" s="71">
        <v>5</v>
      </c>
      <c r="AW1269" s="11"/>
      <c r="AX1269" s="72">
        <v>6.2745376560851607E-2</v>
      </c>
      <c r="AY1269" s="73">
        <v>-9.2044377887191303E-2</v>
      </c>
      <c r="AZ1269" s="73">
        <v>0.49358889093673503</v>
      </c>
      <c r="BA1269" s="73">
        <v>-0.117709498217096</v>
      </c>
      <c r="BB1269" s="64">
        <v>6.4389300390212201E-3</v>
      </c>
      <c r="BC1269" s="74">
        <v>-8.9565172786824405</v>
      </c>
      <c r="BD1269" s="61">
        <v>43747</v>
      </c>
      <c r="BE1269" s="61">
        <v>43783</v>
      </c>
      <c r="BF1269" s="70"/>
      <c r="BG1269" s="61"/>
      <c r="BH1269" s="11"/>
    </row>
    <row r="1270" spans="1:60" x14ac:dyDescent="0.3">
      <c r="A1270" s="11"/>
      <c r="B1270" s="56" t="s">
        <v>4094</v>
      </c>
      <c r="C1270" s="56" t="s">
        <v>3902</v>
      </c>
      <c r="D1270" s="56" t="s">
        <v>3899</v>
      </c>
      <c r="E1270" s="57" t="s">
        <v>690</v>
      </c>
      <c r="F1270" s="57" t="s">
        <v>1354</v>
      </c>
      <c r="G1270" s="58" t="s">
        <v>200</v>
      </c>
      <c r="H1270" s="59" t="s">
        <v>1198</v>
      </c>
      <c r="I1270" s="60" t="s">
        <v>29</v>
      </c>
      <c r="J1270" s="60" t="s">
        <v>3903</v>
      </c>
      <c r="K1270" s="11"/>
      <c r="L1270" s="61">
        <v>44021</v>
      </c>
      <c r="M1270" s="62">
        <v>1194.65190000087</v>
      </c>
      <c r="N1270" s="63">
        <v>1194.65190000087</v>
      </c>
      <c r="O1270" s="63">
        <v>1226.2062999997299</v>
      </c>
      <c r="P1270" s="64">
        <f t="shared" si="19"/>
        <v>0.97426664664920826</v>
      </c>
      <c r="Q1270" s="61">
        <v>43747</v>
      </c>
      <c r="R1270" s="65">
        <v>22763922.131999999</v>
      </c>
      <c r="S1270" s="65">
        <v>41576616.336937502</v>
      </c>
      <c r="T1270" s="11"/>
      <c r="U1270" s="66">
        <v>-2.6285681651643201E-3</v>
      </c>
      <c r="V1270" s="67">
        <v>3.3993539374023398</v>
      </c>
      <c r="W1270" s="66">
        <v>1.0031392806922701E-2</v>
      </c>
      <c r="X1270" s="67">
        <v>3.2815178293276399</v>
      </c>
      <c r="Y1270" s="66">
        <v>4.5691362611251004E-3</v>
      </c>
      <c r="Z1270" s="67">
        <v>18.140851238334999</v>
      </c>
      <c r="AA1270" s="66">
        <v>1.3832793596520799E-2</v>
      </c>
      <c r="AB1270" s="67">
        <v>21.608467510959599</v>
      </c>
      <c r="AC1270" s="66">
        <v>8.5434207518119407E-2</v>
      </c>
      <c r="AD1270" s="67">
        <v>32.829386012046598</v>
      </c>
      <c r="AE1270" s="66">
        <v>0.11599000529167799</v>
      </c>
      <c r="AF1270" s="68">
        <v>28.546688140893799</v>
      </c>
      <c r="AG1270" s="66">
        <v>1.7406017122993901E-3</v>
      </c>
      <c r="AH1270" s="67">
        <v>-1.6674455646352699</v>
      </c>
      <c r="AI1270" s="66">
        <v>8.4246990354586195E-3</v>
      </c>
      <c r="AJ1270" s="67">
        <v>14.5332123845146</v>
      </c>
      <c r="AK1270" s="66">
        <v>0.194651900001336</v>
      </c>
      <c r="AL1270" s="66">
        <v>3.6565658998370103E-2</v>
      </c>
      <c r="AM1270" s="67">
        <v>9.0802593169501105</v>
      </c>
      <c r="AN1270" s="11"/>
      <c r="AO1270" s="69">
        <v>2.5420594383831499E-2</v>
      </c>
      <c r="AP1270" s="69">
        <v>-4.04832721297134E-2</v>
      </c>
      <c r="AQ1270" s="69">
        <v>2.8146482341981E-2</v>
      </c>
      <c r="AR1270" s="69">
        <v>-2.8211341616952299E-2</v>
      </c>
      <c r="AS1270" s="70">
        <v>7</v>
      </c>
      <c r="AT1270" s="70">
        <v>5</v>
      </c>
      <c r="AU1270" s="70">
        <v>7</v>
      </c>
      <c r="AV1270" s="71">
        <v>5</v>
      </c>
      <c r="AW1270" s="11"/>
      <c r="AX1270" s="72">
        <v>6.2736009642394494E-2</v>
      </c>
      <c r="AY1270" s="73">
        <v>-0.16842256616769199</v>
      </c>
      <c r="AZ1270" s="73">
        <v>0.47692951917633802</v>
      </c>
      <c r="BA1270" s="73">
        <v>-0.214993713199192</v>
      </c>
      <c r="BB1270" s="64">
        <v>6.4378636084347803E-3</v>
      </c>
      <c r="BC1270" s="74">
        <v>-9.0022861568140797</v>
      </c>
      <c r="BD1270" s="61">
        <v>43747</v>
      </c>
      <c r="BE1270" s="61">
        <v>43783</v>
      </c>
      <c r="BF1270" s="70"/>
      <c r="BG1270" s="61"/>
      <c r="BH1270" s="11"/>
    </row>
    <row r="1271" spans="1:60" x14ac:dyDescent="0.3">
      <c r="A1271" s="11"/>
      <c r="B1271" s="56" t="s">
        <v>8968</v>
      </c>
      <c r="C1271" s="56" t="s">
        <v>3905</v>
      </c>
      <c r="D1271" s="56" t="s">
        <v>3899</v>
      </c>
      <c r="E1271" s="57" t="s">
        <v>0</v>
      </c>
      <c r="F1271" s="57" t="s">
        <v>1354</v>
      </c>
      <c r="G1271" s="58" t="s">
        <v>200</v>
      </c>
      <c r="H1271" s="59" t="s">
        <v>1198</v>
      </c>
      <c r="I1271" s="60" t="s">
        <v>29</v>
      </c>
      <c r="J1271" s="60" t="s">
        <v>3906</v>
      </c>
      <c r="K1271" s="11"/>
      <c r="L1271" s="61">
        <v>44021</v>
      </c>
      <c r="M1271" s="62">
        <v>1158.01239999942</v>
      </c>
      <c r="N1271" s="63">
        <v>1158.01239999942</v>
      </c>
      <c r="O1271" s="63">
        <v>1188.5110999997701</v>
      </c>
      <c r="P1271" s="64">
        <f t="shared" si="19"/>
        <v>0.974338733563064</v>
      </c>
      <c r="Q1271" s="61">
        <v>43747</v>
      </c>
      <c r="R1271" s="65">
        <v>2593608.2220000001</v>
      </c>
      <c r="S1271" s="65">
        <v>2513493.3081171899</v>
      </c>
      <c r="T1271" s="11"/>
      <c r="U1271" s="66">
        <v>-2.6283647903255799E-3</v>
      </c>
      <c r="V1271" s="67">
        <v>3.3993742748862101</v>
      </c>
      <c r="W1271" s="66">
        <v>1.00394931669143E-2</v>
      </c>
      <c r="X1271" s="67">
        <v>3.2823278653268102</v>
      </c>
      <c r="Y1271" s="66">
        <v>4.6185934334061996E-3</v>
      </c>
      <c r="Z1271" s="67">
        <v>18.1457969555631</v>
      </c>
      <c r="AA1271" s="66">
        <v>1.3933379335867401E-2</v>
      </c>
      <c r="AB1271" s="67">
        <v>21.6185260848724</v>
      </c>
      <c r="AC1271" s="66">
        <v>8.5649720649671496E-2</v>
      </c>
      <c r="AD1271" s="67">
        <v>32.8509373252164</v>
      </c>
      <c r="AE1271" s="66">
        <v>0.11632287567772399</v>
      </c>
      <c r="AF1271" s="68">
        <v>28.579975179483899</v>
      </c>
      <c r="AG1271" s="66">
        <v>1.74282353691524E-3</v>
      </c>
      <c r="AH1271" s="67">
        <v>-1.6672233821736899</v>
      </c>
      <c r="AI1271" s="66">
        <v>8.4768626711593208E-3</v>
      </c>
      <c r="AJ1271" s="67">
        <v>14.5384287480847</v>
      </c>
      <c r="AK1271" s="66">
        <v>0.15801239999927899</v>
      </c>
      <c r="AL1271" s="66">
        <v>3.6365104780998102E-2</v>
      </c>
      <c r="AM1271" s="67">
        <v>17.965630572056401</v>
      </c>
      <c r="AN1271" s="11"/>
      <c r="AO1271" s="69">
        <v>2.54208766036754E-2</v>
      </c>
      <c r="AP1271" s="69">
        <v>-4.04830125144508E-2</v>
      </c>
      <c r="AQ1271" s="69">
        <v>2.81551242169371E-2</v>
      </c>
      <c r="AR1271" s="69">
        <v>-2.8203769231367901E-2</v>
      </c>
      <c r="AS1271" s="70">
        <v>7</v>
      </c>
      <c r="AT1271" s="70">
        <v>5</v>
      </c>
      <c r="AU1271" s="70">
        <v>7</v>
      </c>
      <c r="AV1271" s="71">
        <v>5</v>
      </c>
      <c r="AW1271" s="11"/>
      <c r="AX1271" s="72">
        <v>6.27361830585869E-2</v>
      </c>
      <c r="AY1271" s="73">
        <v>-0.16694312878234999</v>
      </c>
      <c r="AZ1271" s="73">
        <v>0.47725210724775002</v>
      </c>
      <c r="BA1271" s="73">
        <v>-0.21311273517221699</v>
      </c>
      <c r="BB1271" s="64">
        <v>6.4378834320632404E-3</v>
      </c>
      <c r="BC1271" s="74">
        <v>-9.0014052034966898</v>
      </c>
      <c r="BD1271" s="61">
        <v>43747</v>
      </c>
      <c r="BE1271" s="61">
        <v>43783</v>
      </c>
      <c r="BF1271" s="70"/>
      <c r="BG1271" s="61"/>
      <c r="BH1271" s="11"/>
    </row>
    <row r="1272" spans="1:60" x14ac:dyDescent="0.3">
      <c r="A1272" s="11"/>
      <c r="B1272" s="56" t="s">
        <v>4097</v>
      </c>
      <c r="C1272" s="56" t="s">
        <v>3908</v>
      </c>
      <c r="D1272" s="56" t="s">
        <v>3899</v>
      </c>
      <c r="E1272" s="57" t="s">
        <v>79</v>
      </c>
      <c r="F1272" s="57" t="s">
        <v>1354</v>
      </c>
      <c r="G1272" s="58" t="s">
        <v>200</v>
      </c>
      <c r="H1272" s="59" t="s">
        <v>1198</v>
      </c>
      <c r="I1272" s="60" t="s">
        <v>29</v>
      </c>
      <c r="J1272" s="60" t="s">
        <v>3909</v>
      </c>
      <c r="K1272" s="11"/>
      <c r="L1272" s="61">
        <v>44021</v>
      </c>
      <c r="M1272" s="62">
        <v>1181.2833999991401</v>
      </c>
      <c r="N1272" s="63">
        <v>1181.2833999991401</v>
      </c>
      <c r="O1272" s="63">
        <v>1207.85960000008</v>
      </c>
      <c r="P1272" s="64">
        <f t="shared" si="19"/>
        <v>0.97799727716620521</v>
      </c>
      <c r="Q1272" s="61">
        <v>43747</v>
      </c>
      <c r="R1272" s="65">
        <v>1338611.5360000001</v>
      </c>
      <c r="S1272" s="65">
        <v>1591954.4151875</v>
      </c>
      <c r="T1272" s="11"/>
      <c r="U1272" s="66">
        <v>-2.6147009220949301E-3</v>
      </c>
      <c r="V1272" s="67">
        <v>3.4007406617092801</v>
      </c>
      <c r="W1272" s="66">
        <v>1.04534170823172E-2</v>
      </c>
      <c r="X1272" s="67">
        <v>3.3237202568670901</v>
      </c>
      <c r="Y1272" s="66">
        <v>7.1200199909071697E-3</v>
      </c>
      <c r="Z1272" s="67">
        <v>18.395939611305899</v>
      </c>
      <c r="AA1272" s="66">
        <v>1.9023916127480299E-2</v>
      </c>
      <c r="AB1272" s="67">
        <v>22.1275797640556</v>
      </c>
      <c r="AC1272" s="66">
        <v>9.6569766830798501E-2</v>
      </c>
      <c r="AD1272" s="67">
        <v>33.942941943299999</v>
      </c>
      <c r="AE1272" s="66">
        <v>0.133234593216912</v>
      </c>
      <c r="AF1272" s="68">
        <v>30.271146933402601</v>
      </c>
      <c r="AG1272" s="66">
        <v>1.8659411070984799E-3</v>
      </c>
      <c r="AH1272" s="67">
        <v>-1.6549116251553599</v>
      </c>
      <c r="AI1272" s="66">
        <v>1.11122913622239E-2</v>
      </c>
      <c r="AJ1272" s="67">
        <v>14.8019716171839</v>
      </c>
      <c r="AK1272" s="66">
        <v>0.18128339999937501</v>
      </c>
      <c r="AL1272" s="66">
        <v>4.1726899680725203E-2</v>
      </c>
      <c r="AM1272" s="67">
        <v>19.519941266305999</v>
      </c>
      <c r="AN1272" s="11"/>
      <c r="AO1272" s="69">
        <v>2.54349979095423E-2</v>
      </c>
      <c r="AP1272" s="69">
        <v>-4.0469836400006898E-2</v>
      </c>
      <c r="AQ1272" s="69">
        <v>2.8592435330210698E-2</v>
      </c>
      <c r="AR1272" s="69">
        <v>-2.7803791173937501E-2</v>
      </c>
      <c r="AS1272" s="70">
        <v>7</v>
      </c>
      <c r="AT1272" s="70">
        <v>5</v>
      </c>
      <c r="AU1272" s="70">
        <v>7</v>
      </c>
      <c r="AV1272" s="71">
        <v>5</v>
      </c>
      <c r="AW1272" s="11"/>
      <c r="AX1272" s="72">
        <v>6.2745352075144201E-2</v>
      </c>
      <c r="AY1272" s="73">
        <v>-9.2030959240560206E-2</v>
      </c>
      <c r="AZ1272" s="73">
        <v>0.49359139861417101</v>
      </c>
      <c r="BA1272" s="73">
        <v>-0.117692433216121</v>
      </c>
      <c r="BB1272" s="64">
        <v>6.4389277904592698E-3</v>
      </c>
      <c r="BC1272" s="74">
        <v>-8.9564962682925398</v>
      </c>
      <c r="BD1272" s="61">
        <v>43747</v>
      </c>
      <c r="BE1272" s="61">
        <v>43783</v>
      </c>
      <c r="BF1272" s="70"/>
      <c r="BG1272" s="61"/>
      <c r="BH1272" s="11"/>
    </row>
    <row r="1273" spans="1:60" x14ac:dyDescent="0.3">
      <c r="A1273" s="11"/>
      <c r="B1273" s="56" t="s">
        <v>4100</v>
      </c>
      <c r="C1273" s="56" t="s">
        <v>3911</v>
      </c>
      <c r="D1273" s="56" t="s">
        <v>3899</v>
      </c>
      <c r="E1273" s="57" t="s">
        <v>1360</v>
      </c>
      <c r="F1273" s="57" t="s">
        <v>1354</v>
      </c>
      <c r="G1273" s="58" t="s">
        <v>200</v>
      </c>
      <c r="H1273" s="59" t="s">
        <v>1198</v>
      </c>
      <c r="I1273" s="60" t="s">
        <v>29</v>
      </c>
      <c r="J1273" s="60" t="s">
        <v>3912</v>
      </c>
      <c r="K1273" s="11"/>
      <c r="L1273" s="61">
        <v>44021</v>
      </c>
      <c r="M1273" s="62">
        <v>1205.4026999995101</v>
      </c>
      <c r="N1273" s="63">
        <v>1205.4026999995101</v>
      </c>
      <c r="O1273" s="63">
        <v>1235.01850000024</v>
      </c>
      <c r="P1273" s="64">
        <f t="shared" si="19"/>
        <v>0.97601995435637268</v>
      </c>
      <c r="Q1273" s="61">
        <v>43747</v>
      </c>
      <c r="R1273" s="65">
        <v>18843358.567000002</v>
      </c>
      <c r="S1273" s="65">
        <v>26657301.326125</v>
      </c>
      <c r="T1273" s="11"/>
      <c r="U1273" s="66">
        <v>-2.6221034295304002E-3</v>
      </c>
      <c r="V1273" s="67">
        <v>3.4000004109657298</v>
      </c>
      <c r="W1273" s="66">
        <v>1.0229832219920401E-2</v>
      </c>
      <c r="X1273" s="67">
        <v>3.3013617706274099</v>
      </c>
      <c r="Y1273" s="66">
        <v>5.7686803957039999E-3</v>
      </c>
      <c r="Z1273" s="67">
        <v>18.260805651807502</v>
      </c>
      <c r="AA1273" s="66">
        <v>1.6272206559733601E-2</v>
      </c>
      <c r="AB1273" s="67">
        <v>21.852408807259099</v>
      </c>
      <c r="AC1273" s="66">
        <v>9.0660128389572506E-2</v>
      </c>
      <c r="AD1273" s="67">
        <v>33.351978099206498</v>
      </c>
      <c r="AE1273" s="66">
        <v>0.12407109775813301</v>
      </c>
      <c r="AF1273" s="68">
        <v>29.354797387524702</v>
      </c>
      <c r="AG1273" s="66">
        <v>1.7994784884649601E-3</v>
      </c>
      <c r="AH1273" s="67">
        <v>-1.66155788701872</v>
      </c>
      <c r="AI1273" s="66">
        <v>9.6884304821287497E-3</v>
      </c>
      <c r="AJ1273" s="67">
        <v>14.6595855291816</v>
      </c>
      <c r="AK1273" s="66">
        <v>0.20540269999939501</v>
      </c>
      <c r="AL1273" s="66">
        <v>3.8951356686084203E-2</v>
      </c>
      <c r="AM1273" s="67">
        <v>15.0504634384561</v>
      </c>
      <c r="AN1273" s="11"/>
      <c r="AO1273" s="69">
        <v>2.5427349020901598E-2</v>
      </c>
      <c r="AP1273" s="69">
        <v>-4.0476923953101498E-2</v>
      </c>
      <c r="AQ1273" s="69">
        <v>2.83561135984201E-2</v>
      </c>
      <c r="AR1273" s="69">
        <v>-2.80197273332305E-2</v>
      </c>
      <c r="AS1273" s="70">
        <v>7</v>
      </c>
      <c r="AT1273" s="70">
        <v>5</v>
      </c>
      <c r="AU1273" s="70">
        <v>7</v>
      </c>
      <c r="AV1273" s="71">
        <v>5</v>
      </c>
      <c r="AW1273" s="11"/>
      <c r="AX1273" s="72">
        <v>6.2740320654484094E-2</v>
      </c>
      <c r="AY1273" s="73">
        <v>-0.132518238377315</v>
      </c>
      <c r="AZ1273" s="73">
        <v>0.48476020288444499</v>
      </c>
      <c r="BA1273" s="73">
        <v>-0.169306181436923</v>
      </c>
      <c r="BB1273" s="64">
        <v>6.4383555579570397E-3</v>
      </c>
      <c r="BC1273" s="74">
        <v>-8.9807480617455404</v>
      </c>
      <c r="BD1273" s="61">
        <v>43747</v>
      </c>
      <c r="BE1273" s="61">
        <v>43783</v>
      </c>
      <c r="BF1273" s="70"/>
      <c r="BG1273" s="61"/>
      <c r="BH1273" s="11"/>
    </row>
    <row r="1274" spans="1:60" x14ac:dyDescent="0.3">
      <c r="A1274" s="11"/>
      <c r="B1274" s="56" t="s">
        <v>4104</v>
      </c>
      <c r="C1274" s="56" t="s">
        <v>3914</v>
      </c>
      <c r="D1274" s="56" t="s">
        <v>3899</v>
      </c>
      <c r="E1274" s="57" t="s">
        <v>1364</v>
      </c>
      <c r="F1274" s="57" t="s">
        <v>1354</v>
      </c>
      <c r="G1274" s="58" t="s">
        <v>200</v>
      </c>
      <c r="H1274" s="59" t="s">
        <v>1198</v>
      </c>
      <c r="I1274" s="60" t="s">
        <v>29</v>
      </c>
      <c r="J1274" s="60" t="s">
        <v>1</v>
      </c>
      <c r="K1274" s="11"/>
      <c r="L1274" s="61">
        <v>44021</v>
      </c>
      <c r="M1274" s="62">
        <v>1194.52190000005</v>
      </c>
      <c r="N1274" s="63">
        <v>1194.52190000005</v>
      </c>
      <c r="O1274" s="63">
        <v>1216.8299000002401</v>
      </c>
      <c r="P1274" s="64">
        <f t="shared" si="19"/>
        <v>0.98166711715401989</v>
      </c>
      <c r="Q1274" s="61">
        <v>43747</v>
      </c>
      <c r="R1274" s="65">
        <v>11770509.286</v>
      </c>
      <c r="S1274" s="65">
        <v>15289323.755093699</v>
      </c>
      <c r="T1274" s="11"/>
      <c r="U1274" s="66">
        <v>-2.6011218251369402E-3</v>
      </c>
      <c r="V1274" s="67">
        <v>3.4020985714050802</v>
      </c>
      <c r="W1274" s="66">
        <v>1.0867579283512899E-2</v>
      </c>
      <c r="X1274" s="67">
        <v>3.3651364769866601</v>
      </c>
      <c r="Y1274" s="66">
        <v>9.6271615402656607E-3</v>
      </c>
      <c r="Z1274" s="67">
        <v>18.646653766249099</v>
      </c>
      <c r="AA1274" s="66">
        <v>2.4137654609148702E-2</v>
      </c>
      <c r="AB1274" s="67">
        <v>22.638953612215101</v>
      </c>
      <c r="AC1274" s="66">
        <v>0.107597226617218</v>
      </c>
      <c r="AD1274" s="67">
        <v>35.045687921985497</v>
      </c>
      <c r="AE1274" s="66">
        <v>0.150399035243026</v>
      </c>
      <c r="AF1274" s="68">
        <v>31.9875911360141</v>
      </c>
      <c r="AG1274" s="66">
        <v>1.9890943312930202E-3</v>
      </c>
      <c r="AH1274" s="67">
        <v>-1.6425963027359101</v>
      </c>
      <c r="AI1274" s="66">
        <v>1.37539575553092E-2</v>
      </c>
      <c r="AJ1274" s="67">
        <v>15.066138236492399</v>
      </c>
      <c r="AK1274" s="66">
        <v>0.19452190000098199</v>
      </c>
      <c r="AL1274" s="66">
        <v>4.5392554657155401E-2</v>
      </c>
      <c r="AM1274" s="67">
        <v>22.115870041859999</v>
      </c>
      <c r="AN1274" s="11"/>
      <c r="AO1274" s="69">
        <v>2.5448970785873801E-2</v>
      </c>
      <c r="AP1274" s="69">
        <v>-4.0456727079799699E-2</v>
      </c>
      <c r="AQ1274" s="69">
        <v>2.9028835835561002E-2</v>
      </c>
      <c r="AR1274" s="69">
        <v>-2.74044973939453E-2</v>
      </c>
      <c r="AS1274" s="70">
        <v>7</v>
      </c>
      <c r="AT1274" s="70">
        <v>5</v>
      </c>
      <c r="AU1274" s="70">
        <v>8</v>
      </c>
      <c r="AV1274" s="71">
        <v>4</v>
      </c>
      <c r="AW1274" s="11"/>
      <c r="AX1274" s="72">
        <v>6.27550359933957E-2</v>
      </c>
      <c r="AY1274" s="73">
        <v>-1.6815729213362801E-2</v>
      </c>
      <c r="AZ1274" s="73">
        <v>0.51000023346205103</v>
      </c>
      <c r="BA1274" s="73">
        <v>-2.1542687066727201E-2</v>
      </c>
      <c r="BB1274" s="64">
        <v>6.4400252206269198E-3</v>
      </c>
      <c r="BC1274" s="74">
        <v>-8.9116235556575703</v>
      </c>
      <c r="BD1274" s="61">
        <v>43747</v>
      </c>
      <c r="BE1274" s="61">
        <v>43783</v>
      </c>
      <c r="BF1274" s="70"/>
      <c r="BG1274" s="61"/>
      <c r="BH1274" s="11"/>
    </row>
    <row r="1275" spans="1:60" x14ac:dyDescent="0.3">
      <c r="A1275" s="11"/>
      <c r="B1275" s="56" t="s">
        <v>4107</v>
      </c>
      <c r="C1275" s="56" t="s">
        <v>3916</v>
      </c>
      <c r="D1275" s="56" t="s">
        <v>3899</v>
      </c>
      <c r="E1275" s="57" t="s">
        <v>1367</v>
      </c>
      <c r="F1275" s="57" t="s">
        <v>1354</v>
      </c>
      <c r="G1275" s="58" t="s">
        <v>200</v>
      </c>
      <c r="H1275" s="59" t="s">
        <v>1198</v>
      </c>
      <c r="I1275" s="60" t="s">
        <v>29</v>
      </c>
      <c r="J1275" s="60" t="s">
        <v>3917</v>
      </c>
      <c r="K1275" s="11"/>
      <c r="L1275" s="61">
        <v>44021</v>
      </c>
      <c r="M1275" s="62">
        <v>1210.2171000000101</v>
      </c>
      <c r="N1275" s="63">
        <v>1210.2171000000101</v>
      </c>
      <c r="O1275" s="63">
        <v>1241.6239000000101</v>
      </c>
      <c r="P1275" s="64">
        <f t="shared" si="19"/>
        <v>0.9747050616535331</v>
      </c>
      <c r="Q1275" s="61">
        <v>43747</v>
      </c>
      <c r="R1275" s="65">
        <v>694692.63899999997</v>
      </c>
      <c r="S1275" s="65">
        <v>1738505.9507207</v>
      </c>
      <c r="T1275" s="11"/>
      <c r="U1275" s="66">
        <v>-2.6269883410350299E-3</v>
      </c>
      <c r="V1275" s="67">
        <v>3.3995119198152701</v>
      </c>
      <c r="W1275" s="66">
        <v>1.0080969757837E-2</v>
      </c>
      <c r="X1275" s="67">
        <v>3.2864755244190702</v>
      </c>
      <c r="Y1275" s="66">
        <v>4.8694211309339196E-3</v>
      </c>
      <c r="Z1275" s="67">
        <v>18.170879725308598</v>
      </c>
      <c r="AA1275" s="66">
        <v>1.4442482794038401E-2</v>
      </c>
      <c r="AB1275" s="67">
        <v>21.669436430704099</v>
      </c>
      <c r="AC1275" s="66">
        <v>8.6738600046373904E-2</v>
      </c>
      <c r="AD1275" s="67">
        <v>32.959825264872102</v>
      </c>
      <c r="AE1275" s="66">
        <v>0.118004843141534</v>
      </c>
      <c r="AF1275" s="68">
        <v>28.748171925864899</v>
      </c>
      <c r="AG1275" s="66">
        <v>1.7551575128891301E-3</v>
      </c>
      <c r="AH1275" s="67">
        <v>-1.6659899845763</v>
      </c>
      <c r="AI1275" s="66">
        <v>8.7409645311708993E-3</v>
      </c>
      <c r="AJ1275" s="67">
        <v>14.564838934078599</v>
      </c>
      <c r="AK1275" s="66">
        <v>0.21021710000059099</v>
      </c>
      <c r="AL1275" s="66">
        <v>4.1196706684786498E-2</v>
      </c>
      <c r="AM1275" s="67">
        <v>9.6217995527695201</v>
      </c>
      <c r="AN1275" s="11"/>
      <c r="AO1275" s="69">
        <v>2.5422323278689901E-2</v>
      </c>
      <c r="AP1275" s="69">
        <v>-4.0481676471245003E-2</v>
      </c>
      <c r="AQ1275" s="69">
        <v>2.8198600752148199E-2</v>
      </c>
      <c r="AR1275" s="69">
        <v>-2.8163361002953E-2</v>
      </c>
      <c r="AS1275" s="70">
        <v>7</v>
      </c>
      <c r="AT1275" s="70">
        <v>5</v>
      </c>
      <c r="AU1275" s="70">
        <v>7</v>
      </c>
      <c r="AV1275" s="71">
        <v>5</v>
      </c>
      <c r="AW1275" s="11"/>
      <c r="AX1275" s="72">
        <v>6.2737099978330699E-2</v>
      </c>
      <c r="AY1275" s="73">
        <v>-0.15945068159840001</v>
      </c>
      <c r="AZ1275" s="73">
        <v>0.47888612782162499</v>
      </c>
      <c r="BA1275" s="73">
        <v>-0.203584661089735</v>
      </c>
      <c r="BB1275" s="64">
        <v>6.4379880006526901E-3</v>
      </c>
      <c r="BC1275" s="74">
        <v>-8.9968870605371194</v>
      </c>
      <c r="BD1275" s="61">
        <v>43747</v>
      </c>
      <c r="BE1275" s="61">
        <v>43783</v>
      </c>
      <c r="BF1275" s="70"/>
      <c r="BG1275" s="61"/>
      <c r="BH1275" s="11"/>
    </row>
    <row r="1276" spans="1:60" x14ac:dyDescent="0.3">
      <c r="A1276" s="11"/>
      <c r="B1276" s="56" t="s">
        <v>4110</v>
      </c>
      <c r="C1276" s="56" t="s">
        <v>3919</v>
      </c>
      <c r="D1276" s="56" t="s">
        <v>3899</v>
      </c>
      <c r="E1276" s="57" t="s">
        <v>697</v>
      </c>
      <c r="F1276" s="57" t="s">
        <v>1354</v>
      </c>
      <c r="G1276" s="58" t="s">
        <v>200</v>
      </c>
      <c r="H1276" s="59" t="s">
        <v>1198</v>
      </c>
      <c r="I1276" s="60" t="s">
        <v>29</v>
      </c>
      <c r="J1276" s="60" t="s">
        <v>3920</v>
      </c>
      <c r="K1276" s="11"/>
      <c r="L1276" s="61">
        <v>44021</v>
      </c>
      <c r="M1276" s="62">
        <v>1164.2338999994099</v>
      </c>
      <c r="N1276" s="63">
        <v>1164.2338999994099</v>
      </c>
      <c r="O1276" s="63">
        <v>1199.82970000058</v>
      </c>
      <c r="P1276" s="64">
        <f t="shared" si="19"/>
        <v>0.97033262303712531</v>
      </c>
      <c r="Q1276" s="61">
        <v>43747</v>
      </c>
      <c r="R1276" s="65">
        <v>19381844.616</v>
      </c>
      <c r="S1276" s="65">
        <v>38066812.358999997</v>
      </c>
      <c r="T1276" s="11"/>
      <c r="U1276" s="66">
        <v>-2.6433208731759801E-3</v>
      </c>
      <c r="V1276" s="67">
        <v>3.3978786666011702</v>
      </c>
      <c r="W1276" s="66">
        <v>9.5838297856971604E-3</v>
      </c>
      <c r="X1276" s="67">
        <v>3.2367615272050898</v>
      </c>
      <c r="Y1276" s="66">
        <v>1.87486790673574E-3</v>
      </c>
      <c r="Z1276" s="67">
        <v>17.8714244028961</v>
      </c>
      <c r="AA1276" s="66">
        <v>8.3653256097022694E-3</v>
      </c>
      <c r="AB1276" s="67">
        <v>21.061720712255902</v>
      </c>
      <c r="AC1276" s="66">
        <v>7.3765505369010498E-2</v>
      </c>
      <c r="AD1276" s="67">
        <v>31.6625157971284</v>
      </c>
      <c r="AE1276" s="66">
        <v>9.8013579434336903E-2</v>
      </c>
      <c r="AF1276" s="68">
        <v>26.7490455551597</v>
      </c>
      <c r="AG1276" s="66">
        <v>1.60723944100027E-3</v>
      </c>
      <c r="AH1276" s="67">
        <v>-1.6807817917651799</v>
      </c>
      <c r="AI1276" s="66">
        <v>5.5866216116555699E-3</v>
      </c>
      <c r="AJ1276" s="67">
        <v>14.2494046421343</v>
      </c>
      <c r="AK1276" s="66">
        <v>0.16423389999923499</v>
      </c>
      <c r="AL1276" s="66">
        <v>3.1181347367237301E-2</v>
      </c>
      <c r="AM1276" s="67">
        <v>6.0384593167400498</v>
      </c>
      <c r="AN1276" s="11"/>
      <c r="AO1276" s="69">
        <v>2.5405503483852999E-2</v>
      </c>
      <c r="AP1276" s="69">
        <v>-4.0497461737686501E-2</v>
      </c>
      <c r="AQ1276" s="69">
        <v>2.7675263159835602E-2</v>
      </c>
      <c r="AR1276" s="69">
        <v>-2.8642437921917001E-2</v>
      </c>
      <c r="AS1276" s="70">
        <v>7</v>
      </c>
      <c r="AT1276" s="70">
        <v>5</v>
      </c>
      <c r="AU1276" s="70">
        <v>7</v>
      </c>
      <c r="AV1276" s="71">
        <v>5</v>
      </c>
      <c r="AW1276" s="11"/>
      <c r="AX1276" s="72">
        <v>6.2726662996428803E-2</v>
      </c>
      <c r="AY1276" s="73">
        <v>-0.24891561295407899</v>
      </c>
      <c r="AZ1276" s="73">
        <v>0.45937591626761798</v>
      </c>
      <c r="BA1276" s="73">
        <v>-0.31713136574990097</v>
      </c>
      <c r="BB1276" s="64">
        <v>6.4367941323325798E-3</v>
      </c>
      <c r="BC1276" s="74">
        <v>-9.0507594536902598</v>
      </c>
      <c r="BD1276" s="61">
        <v>43747</v>
      </c>
      <c r="BE1276" s="61">
        <v>43783</v>
      </c>
      <c r="BF1276" s="70"/>
      <c r="BG1276" s="61"/>
      <c r="BH1276" s="11"/>
    </row>
    <row r="1277" spans="1:60" x14ac:dyDescent="0.3">
      <c r="A1277" s="11"/>
      <c r="B1277" s="56" t="s">
        <v>4113</v>
      </c>
      <c r="C1277" s="56" t="s">
        <v>3922</v>
      </c>
      <c r="D1277" s="56" t="s">
        <v>3923</v>
      </c>
      <c r="E1277" s="57" t="s">
        <v>330</v>
      </c>
      <c r="F1277" s="57" t="s">
        <v>315</v>
      </c>
      <c r="G1277" s="58" t="s">
        <v>2080</v>
      </c>
      <c r="H1277" s="59" t="s">
        <v>2081</v>
      </c>
      <c r="I1277" s="60" t="s">
        <v>29</v>
      </c>
      <c r="J1277" s="60" t="s">
        <v>1</v>
      </c>
      <c r="K1277" s="11"/>
      <c r="L1277" s="61">
        <v>44021</v>
      </c>
      <c r="M1277" s="62">
        <v>1080.0914999991701</v>
      </c>
      <c r="N1277" s="63">
        <v>1080.0914999991701</v>
      </c>
      <c r="O1277" s="63">
        <v>1080.2794000003501</v>
      </c>
      <c r="P1277" s="64">
        <f t="shared" si="19"/>
        <v>0.99982606351543879</v>
      </c>
      <c r="Q1277" s="61">
        <v>44004</v>
      </c>
      <c r="R1277" s="65">
        <v>45179999.865999997</v>
      </c>
      <c r="S1277" s="65">
        <v>49942810.265000001</v>
      </c>
      <c r="T1277" s="11"/>
      <c r="U1277" s="66">
        <v>-7.0081742705951897E-5</v>
      </c>
      <c r="V1277" s="67">
        <v>3.6552025796481802</v>
      </c>
      <c r="W1277" s="66">
        <v>-1.5292661555577099E-4</v>
      </c>
      <c r="X1277" s="67">
        <v>2.2630858870798001</v>
      </c>
      <c r="Y1277" s="66">
        <v>2.2032298025806099E-2</v>
      </c>
      <c r="Z1277" s="67">
        <v>19.887167414795801</v>
      </c>
      <c r="AA1277" s="66">
        <v>3.6118526139034698E-2</v>
      </c>
      <c r="AB1277" s="67">
        <v>23.837040765211</v>
      </c>
      <c r="AC1277" s="66"/>
      <c r="AD1277" s="67"/>
      <c r="AE1277" s="66"/>
      <c r="AF1277" s="68"/>
      <c r="AG1277" s="66">
        <v>-7.0363912527682302E-6</v>
      </c>
      <c r="AH1277" s="67">
        <v>-1.84220937499049</v>
      </c>
      <c r="AI1277" s="66">
        <v>2.3299212352867499E-2</v>
      </c>
      <c r="AJ1277" s="67">
        <v>16.020663716248201</v>
      </c>
      <c r="AK1277" s="66">
        <v>8.0091499999980401E-2</v>
      </c>
      <c r="AL1277" s="66">
        <v>4.8983401436999002E-2</v>
      </c>
      <c r="AM1277" s="67">
        <v>29.100478239968702</v>
      </c>
      <c r="AN1277" s="11"/>
      <c r="AO1277" s="69">
        <v>3.9148492214735597E-3</v>
      </c>
      <c r="AP1277" s="69">
        <v>-3.7461023830474001E-3</v>
      </c>
      <c r="AQ1277" s="69">
        <v>1.23396968465386E-2</v>
      </c>
      <c r="AR1277" s="69">
        <v>-4.8296928171112103E-3</v>
      </c>
      <c r="AS1277" s="70">
        <v>9</v>
      </c>
      <c r="AT1277" s="70">
        <v>3</v>
      </c>
      <c r="AU1277" s="70">
        <v>7</v>
      </c>
      <c r="AV1277" s="71">
        <v>5</v>
      </c>
      <c r="AW1277" s="11"/>
      <c r="AX1277" s="72">
        <v>1.0867190973895E-2</v>
      </c>
      <c r="AY1277" s="73">
        <v>0.57734425671515099</v>
      </c>
      <c r="AZ1277" s="73">
        <v>0.65200604724850597</v>
      </c>
      <c r="BA1277" s="73">
        <v>0.84035715971913305</v>
      </c>
      <c r="BB1277" s="64">
        <v>1.1227560975999001E-3</v>
      </c>
      <c r="BC1277" s="74">
        <v>-1.0727212751426101</v>
      </c>
      <c r="BD1277" s="61">
        <v>43753</v>
      </c>
      <c r="BE1277" s="61">
        <v>43805</v>
      </c>
      <c r="BF1277" s="70">
        <v>101</v>
      </c>
      <c r="BG1277" s="61">
        <v>43894</v>
      </c>
      <c r="BH1277" s="11"/>
    </row>
    <row r="1278" spans="1:60" x14ac:dyDescent="0.3">
      <c r="A1278" s="11"/>
      <c r="B1278" s="56" t="s">
        <v>4116</v>
      </c>
      <c r="C1278" s="56" t="s">
        <v>3924</v>
      </c>
      <c r="D1278" s="56" t="s">
        <v>3925</v>
      </c>
      <c r="E1278" s="57" t="s">
        <v>34</v>
      </c>
      <c r="F1278" s="57" t="s">
        <v>168</v>
      </c>
      <c r="G1278" s="58" t="s">
        <v>27</v>
      </c>
      <c r="H1278" s="59" t="s">
        <v>3707</v>
      </c>
      <c r="I1278" s="60" t="s">
        <v>400</v>
      </c>
      <c r="J1278" s="60" t="s">
        <v>3926</v>
      </c>
      <c r="K1278" s="11"/>
      <c r="L1278" s="61">
        <v>43910</v>
      </c>
      <c r="M1278" s="62"/>
      <c r="N1278" s="63"/>
      <c r="O1278" s="63">
        <v>304182.68087482499</v>
      </c>
      <c r="P1278" s="64">
        <f t="shared" si="19"/>
        <v>0</v>
      </c>
      <c r="Q1278" s="61">
        <v>43798</v>
      </c>
      <c r="R1278" s="65"/>
      <c r="S1278" s="65">
        <v>597857.35481445305</v>
      </c>
      <c r="T1278" s="11"/>
      <c r="U1278" s="66"/>
      <c r="V1278" s="67"/>
      <c r="W1278" s="66"/>
      <c r="X1278" s="67"/>
      <c r="Y1278" s="66"/>
      <c r="Z1278" s="67"/>
      <c r="AA1278" s="66"/>
      <c r="AB1278" s="67"/>
      <c r="AC1278" s="66"/>
      <c r="AD1278" s="67"/>
      <c r="AE1278" s="66"/>
      <c r="AF1278" s="68"/>
      <c r="AG1278" s="66"/>
      <c r="AH1278" s="67"/>
      <c r="AI1278" s="66"/>
      <c r="AJ1278" s="67"/>
      <c r="AK1278" s="66"/>
      <c r="AL1278" s="66"/>
      <c r="AM1278" s="67"/>
      <c r="AN1278" s="11"/>
      <c r="AO1278" s="69">
        <v>7.7321556849710801E-2</v>
      </c>
      <c r="AP1278" s="69">
        <v>-9.0269641052145702E-2</v>
      </c>
      <c r="AQ1278" s="69">
        <v>6.2091381470963797E-2</v>
      </c>
      <c r="AR1278" s="69">
        <v>-0.168345192791021</v>
      </c>
      <c r="AS1278" s="70"/>
      <c r="AT1278" s="70"/>
      <c r="AU1278" s="70"/>
      <c r="AV1278" s="71"/>
      <c r="AW1278" s="11"/>
      <c r="AX1278" s="72"/>
      <c r="AY1278" s="73"/>
      <c r="AZ1278" s="73"/>
      <c r="BA1278" s="73"/>
      <c r="BB1278" s="64"/>
      <c r="BC1278" s="74">
        <v>-21.5198385064432</v>
      </c>
      <c r="BD1278" s="61">
        <v>43798</v>
      </c>
      <c r="BE1278" s="61">
        <v>43909</v>
      </c>
      <c r="BF1278" s="70"/>
      <c r="BG1278" s="61"/>
      <c r="BH1278" s="11"/>
    </row>
    <row r="1279" spans="1:60" x14ac:dyDescent="0.3">
      <c r="A1279" s="11"/>
      <c r="B1279" s="56" t="s">
        <v>4119</v>
      </c>
      <c r="C1279" s="56" t="s">
        <v>3927</v>
      </c>
      <c r="D1279" s="56" t="s">
        <v>3925</v>
      </c>
      <c r="E1279" s="57" t="s">
        <v>41</v>
      </c>
      <c r="F1279" s="57" t="s">
        <v>168</v>
      </c>
      <c r="G1279" s="58" t="s">
        <v>27</v>
      </c>
      <c r="H1279" s="59" t="s">
        <v>3707</v>
      </c>
      <c r="I1279" s="60" t="s">
        <v>400</v>
      </c>
      <c r="J1279" s="60" t="s">
        <v>1</v>
      </c>
      <c r="K1279" s="11"/>
      <c r="L1279" s="61">
        <v>43910</v>
      </c>
      <c r="M1279" s="62"/>
      <c r="N1279" s="63"/>
      <c r="O1279" s="63">
        <v>336499.00807523698</v>
      </c>
      <c r="P1279" s="64">
        <f t="shared" si="19"/>
        <v>0</v>
      </c>
      <c r="Q1279" s="61">
        <v>43798</v>
      </c>
      <c r="R1279" s="65"/>
      <c r="S1279" s="65">
        <v>245375.006350098</v>
      </c>
      <c r="T1279" s="11"/>
      <c r="U1279" s="66"/>
      <c r="V1279" s="67"/>
      <c r="W1279" s="66"/>
      <c r="X1279" s="67"/>
      <c r="Y1279" s="66"/>
      <c r="Z1279" s="67"/>
      <c r="AA1279" s="66"/>
      <c r="AB1279" s="67"/>
      <c r="AC1279" s="66"/>
      <c r="AD1279" s="67"/>
      <c r="AE1279" s="66"/>
      <c r="AF1279" s="68"/>
      <c r="AG1279" s="66"/>
      <c r="AH1279" s="67"/>
      <c r="AI1279" s="66"/>
      <c r="AJ1279" s="67"/>
      <c r="AK1279" s="66"/>
      <c r="AL1279" s="66"/>
      <c r="AM1279" s="67"/>
      <c r="AN1279" s="11"/>
      <c r="AO1279" s="69">
        <v>7.7321589325947598E-2</v>
      </c>
      <c r="AP1279" s="69">
        <v>-9.0269567505020007E-2</v>
      </c>
      <c r="AQ1279" s="69">
        <v>6.2092114088955E-2</v>
      </c>
      <c r="AR1279" s="69">
        <v>-0.16834450077469201</v>
      </c>
      <c r="AS1279" s="70"/>
      <c r="AT1279" s="70"/>
      <c r="AU1279" s="70"/>
      <c r="AV1279" s="71"/>
      <c r="AW1279" s="11"/>
      <c r="AX1279" s="72"/>
      <c r="AY1279" s="73"/>
      <c r="AZ1279" s="73"/>
      <c r="BA1279" s="73"/>
      <c r="BB1279" s="64"/>
      <c r="BC1279" s="74">
        <v>-21.5197697795229</v>
      </c>
      <c r="BD1279" s="61">
        <v>43798</v>
      </c>
      <c r="BE1279" s="61">
        <v>43909</v>
      </c>
      <c r="BF1279" s="70"/>
      <c r="BG1279" s="61"/>
      <c r="BH1279" s="11"/>
    </row>
    <row r="1280" spans="1:60" x14ac:dyDescent="0.3">
      <c r="A1280" s="11"/>
      <c r="B1280" s="56" t="s">
        <v>4123</v>
      </c>
      <c r="C1280" s="56" t="s">
        <v>3928</v>
      </c>
      <c r="D1280" s="56" t="s">
        <v>3925</v>
      </c>
      <c r="E1280" s="57" t="s">
        <v>0</v>
      </c>
      <c r="F1280" s="57" t="s">
        <v>168</v>
      </c>
      <c r="G1280" s="58" t="s">
        <v>27</v>
      </c>
      <c r="H1280" s="59" t="s">
        <v>3707</v>
      </c>
      <c r="I1280" s="60" t="s">
        <v>400</v>
      </c>
      <c r="J1280" s="60" t="s">
        <v>3929</v>
      </c>
      <c r="K1280" s="11"/>
      <c r="L1280" s="61">
        <v>43910</v>
      </c>
      <c r="M1280" s="62"/>
      <c r="N1280" s="63"/>
      <c r="O1280" s="63">
        <v>427126.66017389297</v>
      </c>
      <c r="P1280" s="64">
        <f t="shared" si="19"/>
        <v>0</v>
      </c>
      <c r="Q1280" s="61">
        <v>43910</v>
      </c>
      <c r="R1280" s="65"/>
      <c r="S1280" s="65">
        <v>1675035.13954687</v>
      </c>
      <c r="T1280" s="11"/>
      <c r="U1280" s="66"/>
      <c r="V1280" s="67"/>
      <c r="W1280" s="66"/>
      <c r="X1280" s="67"/>
      <c r="Y1280" s="66"/>
      <c r="Z1280" s="67"/>
      <c r="AA1280" s="66"/>
      <c r="AB1280" s="67"/>
      <c r="AC1280" s="66"/>
      <c r="AD1280" s="67"/>
      <c r="AE1280" s="66"/>
      <c r="AF1280" s="68"/>
      <c r="AG1280" s="66"/>
      <c r="AH1280" s="67"/>
      <c r="AI1280" s="66"/>
      <c r="AJ1280" s="67"/>
      <c r="AK1280" s="66"/>
      <c r="AL1280" s="66"/>
      <c r="AM1280" s="67"/>
      <c r="AN1280" s="11"/>
      <c r="AO1280" s="69">
        <v>3.7635108723407001E-2</v>
      </c>
      <c r="AP1280" s="69">
        <v>-3.3384081723852398E-2</v>
      </c>
      <c r="AQ1280" s="69">
        <v>6.5839901291838004E-2</v>
      </c>
      <c r="AR1280" s="69">
        <v>-6.4303411912987898E-2</v>
      </c>
      <c r="AS1280" s="70"/>
      <c r="AT1280" s="70"/>
      <c r="AU1280" s="70"/>
      <c r="AV1280" s="71"/>
      <c r="AW1280" s="11"/>
      <c r="AX1280" s="72"/>
      <c r="AY1280" s="73"/>
      <c r="AZ1280" s="73"/>
      <c r="BA1280" s="73"/>
      <c r="BB1280" s="64"/>
      <c r="BC1280" s="74">
        <v>-7.6465435819409304</v>
      </c>
      <c r="BD1280" s="61">
        <v>43677</v>
      </c>
      <c r="BE1280" s="61">
        <v>43710</v>
      </c>
      <c r="BF1280" s="70">
        <v>60</v>
      </c>
      <c r="BG1280" s="61">
        <v>43761</v>
      </c>
      <c r="BH1280" s="11"/>
    </row>
    <row r="1281" spans="1:60" x14ac:dyDescent="0.3">
      <c r="A1281" s="11"/>
      <c r="B1281" s="56" t="s">
        <v>4127</v>
      </c>
      <c r="C1281" s="56" t="s">
        <v>3930</v>
      </c>
      <c r="D1281" s="56" t="s">
        <v>3925</v>
      </c>
      <c r="E1281" s="57" t="s">
        <v>79</v>
      </c>
      <c r="F1281" s="57" t="s">
        <v>168</v>
      </c>
      <c r="G1281" s="58" t="s">
        <v>27</v>
      </c>
      <c r="H1281" s="59" t="s">
        <v>3707</v>
      </c>
      <c r="I1281" s="60" t="s">
        <v>400</v>
      </c>
      <c r="J1281" s="60" t="s">
        <v>3931</v>
      </c>
      <c r="K1281" s="11"/>
      <c r="L1281" s="61">
        <v>43910</v>
      </c>
      <c r="M1281" s="62"/>
      <c r="N1281" s="63"/>
      <c r="O1281" s="63">
        <v>347053.232174873</v>
      </c>
      <c r="P1281" s="64">
        <f t="shared" si="19"/>
        <v>0</v>
      </c>
      <c r="Q1281" s="61">
        <v>43798</v>
      </c>
      <c r="R1281" s="65"/>
      <c r="S1281" s="65">
        <v>102745.43068103</v>
      </c>
      <c r="T1281" s="11"/>
      <c r="U1281" s="66"/>
      <c r="V1281" s="67"/>
      <c r="W1281" s="66"/>
      <c r="X1281" s="67"/>
      <c r="Y1281" s="66"/>
      <c r="Z1281" s="67"/>
      <c r="AA1281" s="66"/>
      <c r="AB1281" s="67"/>
      <c r="AC1281" s="66"/>
      <c r="AD1281" s="67"/>
      <c r="AE1281" s="66"/>
      <c r="AF1281" s="68"/>
      <c r="AG1281" s="66"/>
      <c r="AH1281" s="67"/>
      <c r="AI1281" s="66"/>
      <c r="AJ1281" s="67"/>
      <c r="AK1281" s="66"/>
      <c r="AL1281" s="66"/>
      <c r="AM1281" s="67"/>
      <c r="AN1281" s="11"/>
      <c r="AO1281" s="69">
        <v>7.7373958194584702E-2</v>
      </c>
      <c r="AP1281" s="69">
        <v>-9.02253822697094E-2</v>
      </c>
      <c r="AQ1281" s="69">
        <v>6.3698894542540102E-2</v>
      </c>
      <c r="AR1281" s="69">
        <v>-0.16753542744205299</v>
      </c>
      <c r="AS1281" s="70"/>
      <c r="AT1281" s="70"/>
      <c r="AU1281" s="70"/>
      <c r="AV1281" s="71"/>
      <c r="AW1281" s="11"/>
      <c r="AX1281" s="72"/>
      <c r="AY1281" s="73"/>
      <c r="AZ1281" s="73"/>
      <c r="BA1281" s="73"/>
      <c r="BB1281" s="64"/>
      <c r="BC1281" s="74">
        <v>-21.0945410907152</v>
      </c>
      <c r="BD1281" s="61">
        <v>43798</v>
      </c>
      <c r="BE1281" s="61">
        <v>43909</v>
      </c>
      <c r="BF1281" s="70"/>
      <c r="BG1281" s="61"/>
      <c r="BH1281" s="11"/>
    </row>
    <row r="1282" spans="1:60" x14ac:dyDescent="0.3">
      <c r="A1282" s="11"/>
      <c r="B1282" s="56" t="s">
        <v>4130</v>
      </c>
      <c r="C1282" s="56" t="s">
        <v>3932</v>
      </c>
      <c r="D1282" s="56" t="s">
        <v>3925</v>
      </c>
      <c r="E1282" s="57" t="s">
        <v>447</v>
      </c>
      <c r="F1282" s="57" t="s">
        <v>168</v>
      </c>
      <c r="G1282" s="58" t="s">
        <v>27</v>
      </c>
      <c r="H1282" s="59" t="s">
        <v>3707</v>
      </c>
      <c r="I1282" s="60" t="s">
        <v>400</v>
      </c>
      <c r="J1282" s="60" t="s">
        <v>3933</v>
      </c>
      <c r="K1282" s="11"/>
      <c r="L1282" s="61">
        <v>43910</v>
      </c>
      <c r="M1282" s="62"/>
      <c r="N1282" s="63"/>
      <c r="O1282" s="63">
        <v>212457.47202491801</v>
      </c>
      <c r="P1282" s="64">
        <f t="shared" si="19"/>
        <v>0</v>
      </c>
      <c r="Q1282" s="61">
        <v>43798</v>
      </c>
      <c r="R1282" s="65"/>
      <c r="S1282" s="65">
        <v>212146.85465771501</v>
      </c>
      <c r="T1282" s="11"/>
      <c r="U1282" s="66"/>
      <c r="V1282" s="67"/>
      <c r="W1282" s="66"/>
      <c r="X1282" s="67"/>
      <c r="Y1282" s="66"/>
      <c r="Z1282" s="67"/>
      <c r="AA1282" s="66"/>
      <c r="AB1282" s="67"/>
      <c r="AC1282" s="66"/>
      <c r="AD1282" s="67"/>
      <c r="AE1282" s="66"/>
      <c r="AF1282" s="68"/>
      <c r="AG1282" s="66"/>
      <c r="AH1282" s="67"/>
      <c r="AI1282" s="66"/>
      <c r="AJ1282" s="67"/>
      <c r="AK1282" s="66"/>
      <c r="AL1282" s="66"/>
      <c r="AM1282" s="67"/>
      <c r="AN1282" s="11"/>
      <c r="AO1282" s="69">
        <v>7.7376723937050002E-2</v>
      </c>
      <c r="AP1282" s="69">
        <v>-9.0222975259239294E-2</v>
      </c>
      <c r="AQ1282" s="69">
        <v>6.3789424635615405E-2</v>
      </c>
      <c r="AR1282" s="69">
        <v>-0.16748984361678601</v>
      </c>
      <c r="AS1282" s="70"/>
      <c r="AT1282" s="70"/>
      <c r="AU1282" s="70"/>
      <c r="AV1282" s="71"/>
      <c r="AW1282" s="11"/>
      <c r="AX1282" s="72"/>
      <c r="AY1282" s="73"/>
      <c r="AZ1282" s="73"/>
      <c r="BA1282" s="73"/>
      <c r="BB1282" s="64"/>
      <c r="BC1282" s="74">
        <v>-21.070600162172902</v>
      </c>
      <c r="BD1282" s="61">
        <v>43798</v>
      </c>
      <c r="BE1282" s="61">
        <v>43909</v>
      </c>
      <c r="BF1282" s="70"/>
      <c r="BG1282" s="61"/>
      <c r="BH1282" s="11"/>
    </row>
    <row r="1283" spans="1:60" x14ac:dyDescent="0.3">
      <c r="A1283" s="11"/>
      <c r="B1283" s="56" t="s">
        <v>4133</v>
      </c>
      <c r="C1283" s="56" t="s">
        <v>3934</v>
      </c>
      <c r="D1283" s="56" t="s">
        <v>3925</v>
      </c>
      <c r="E1283" s="57" t="s">
        <v>56</v>
      </c>
      <c r="F1283" s="57" t="s">
        <v>168</v>
      </c>
      <c r="G1283" s="58" t="s">
        <v>27</v>
      </c>
      <c r="H1283" s="59" t="s">
        <v>3707</v>
      </c>
      <c r="I1283" s="60" t="s">
        <v>400</v>
      </c>
      <c r="J1283" s="60" t="s">
        <v>3935</v>
      </c>
      <c r="K1283" s="11"/>
      <c r="L1283" s="61">
        <v>43910</v>
      </c>
      <c r="M1283" s="62"/>
      <c r="N1283" s="63"/>
      <c r="O1283" s="63">
        <v>240819.899374962</v>
      </c>
      <c r="P1283" s="64">
        <f t="shared" si="19"/>
        <v>0</v>
      </c>
      <c r="Q1283" s="61">
        <v>43798</v>
      </c>
      <c r="R1283" s="65"/>
      <c r="S1283" s="65">
        <v>406331.22076904302</v>
      </c>
      <c r="T1283" s="11"/>
      <c r="U1283" s="66"/>
      <c r="V1283" s="67"/>
      <c r="W1283" s="66"/>
      <c r="X1283" s="67"/>
      <c r="Y1283" s="66"/>
      <c r="Z1283" s="67"/>
      <c r="AA1283" s="66"/>
      <c r="AB1283" s="67"/>
      <c r="AC1283" s="66"/>
      <c r="AD1283" s="67"/>
      <c r="AE1283" s="66"/>
      <c r="AF1283" s="68"/>
      <c r="AG1283" s="66"/>
      <c r="AH1283" s="67"/>
      <c r="AI1283" s="66"/>
      <c r="AJ1283" s="67"/>
      <c r="AK1283" s="66"/>
      <c r="AL1283" s="66"/>
      <c r="AM1283" s="67"/>
      <c r="AN1283" s="11"/>
      <c r="AO1283" s="69">
        <v>7.7330318566964706E-2</v>
      </c>
      <c r="AP1283" s="69">
        <v>-9.0262085692374996E-2</v>
      </c>
      <c r="AQ1283" s="69">
        <v>6.2360699839700801E-2</v>
      </c>
      <c r="AR1283" s="69">
        <v>-0.16820969966182001</v>
      </c>
      <c r="AS1283" s="70"/>
      <c r="AT1283" s="70"/>
      <c r="AU1283" s="70"/>
      <c r="AV1283" s="71"/>
      <c r="AW1283" s="11"/>
      <c r="AX1283" s="72"/>
      <c r="AY1283" s="73"/>
      <c r="AZ1283" s="73"/>
      <c r="BA1283" s="73"/>
      <c r="BB1283" s="64"/>
      <c r="BC1283" s="74">
        <v>-21.4488580113102</v>
      </c>
      <c r="BD1283" s="61">
        <v>43798</v>
      </c>
      <c r="BE1283" s="61">
        <v>43909</v>
      </c>
      <c r="BF1283" s="70"/>
      <c r="BG1283" s="61"/>
      <c r="BH1283" s="11"/>
    </row>
    <row r="1284" spans="1:60" x14ac:dyDescent="0.3">
      <c r="A1284" s="11"/>
      <c r="B1284" s="56" t="s">
        <v>4136</v>
      </c>
      <c r="C1284" s="56" t="s">
        <v>3936</v>
      </c>
      <c r="D1284" s="56" t="s">
        <v>3925</v>
      </c>
      <c r="E1284" s="57" t="s">
        <v>2831</v>
      </c>
      <c r="F1284" s="57" t="s">
        <v>168</v>
      </c>
      <c r="G1284" s="58" t="s">
        <v>27</v>
      </c>
      <c r="H1284" s="59" t="s">
        <v>3707</v>
      </c>
      <c r="I1284" s="60" t="s">
        <v>400</v>
      </c>
      <c r="J1284" s="60" t="s">
        <v>3937</v>
      </c>
      <c r="K1284" s="11"/>
      <c r="L1284" s="61">
        <v>43910</v>
      </c>
      <c r="M1284" s="62"/>
      <c r="N1284" s="63"/>
      <c r="O1284" s="63">
        <v>195748.522175074</v>
      </c>
      <c r="P1284" s="64">
        <f t="shared" si="19"/>
        <v>0</v>
      </c>
      <c r="Q1284" s="61">
        <v>43798</v>
      </c>
      <c r="R1284" s="65"/>
      <c r="S1284" s="65">
        <v>987209.78868164099</v>
      </c>
      <c r="T1284" s="11"/>
      <c r="U1284" s="66"/>
      <c r="V1284" s="67"/>
      <c r="W1284" s="66"/>
      <c r="X1284" s="67"/>
      <c r="Y1284" s="66"/>
      <c r="Z1284" s="67"/>
      <c r="AA1284" s="66"/>
      <c r="AB1284" s="67"/>
      <c r="AC1284" s="66"/>
      <c r="AD1284" s="67"/>
      <c r="AE1284" s="66"/>
      <c r="AF1284" s="68"/>
      <c r="AG1284" s="66"/>
      <c r="AH1284" s="67"/>
      <c r="AI1284" s="66"/>
      <c r="AJ1284" s="67"/>
      <c r="AK1284" s="66"/>
      <c r="AL1284" s="66"/>
      <c r="AM1284" s="67"/>
      <c r="AN1284" s="11"/>
      <c r="AO1284" s="69">
        <v>7.7391597465975806E-2</v>
      </c>
      <c r="AP1284" s="69">
        <v>-9.0210468432778704E-2</v>
      </c>
      <c r="AQ1284" s="69">
        <v>6.4242136038956205E-2</v>
      </c>
      <c r="AR1284" s="69">
        <v>-0.167262668208568</v>
      </c>
      <c r="AS1284" s="70"/>
      <c r="AT1284" s="70"/>
      <c r="AU1284" s="70"/>
      <c r="AV1284" s="71"/>
      <c r="AW1284" s="11"/>
      <c r="AX1284" s="72"/>
      <c r="AY1284" s="73"/>
      <c r="AZ1284" s="73"/>
      <c r="BA1284" s="73"/>
      <c r="BB1284" s="64"/>
      <c r="BC1284" s="74">
        <v>-20.950644749449602</v>
      </c>
      <c r="BD1284" s="61">
        <v>43798</v>
      </c>
      <c r="BE1284" s="61">
        <v>43909</v>
      </c>
      <c r="BF1284" s="70"/>
      <c r="BG1284" s="61"/>
      <c r="BH1284" s="11"/>
    </row>
    <row r="1285" spans="1:60" x14ac:dyDescent="0.3">
      <c r="A1285" s="11"/>
      <c r="B1285" s="56" t="s">
        <v>4139</v>
      </c>
      <c r="C1285" s="56" t="s">
        <v>3939</v>
      </c>
      <c r="D1285" s="56" t="s">
        <v>3940</v>
      </c>
      <c r="E1285" s="57" t="s">
        <v>34</v>
      </c>
      <c r="F1285" s="57" t="s">
        <v>110</v>
      </c>
      <c r="G1285" s="58" t="s">
        <v>111</v>
      </c>
      <c r="H1285" s="59" t="s">
        <v>1</v>
      </c>
      <c r="I1285" s="60" t="s">
        <v>400</v>
      </c>
      <c r="J1285" s="60" t="s">
        <v>3941</v>
      </c>
      <c r="K1285" s="11"/>
      <c r="L1285" s="61">
        <v>44021</v>
      </c>
      <c r="M1285" s="62">
        <v>5194.0554059967399</v>
      </c>
      <c r="N1285" s="63">
        <v>5194.0554059967399</v>
      </c>
      <c r="O1285" s="63"/>
      <c r="P1285" s="64" t="str">
        <f t="shared" si="19"/>
        <v/>
      </c>
      <c r="Q1285" s="61"/>
      <c r="R1285" s="65">
        <v>194792.56547094701</v>
      </c>
      <c r="S1285" s="65"/>
      <c r="T1285" s="11"/>
      <c r="U1285" s="66">
        <v>-1.67092033398148E-2</v>
      </c>
      <c r="V1285" s="67">
        <v>1.9912904199372901</v>
      </c>
      <c r="W1285" s="66">
        <v>-3.6211163594089199E-2</v>
      </c>
      <c r="X1285" s="67">
        <v>-1.3427378107735399</v>
      </c>
      <c r="Y1285" s="66">
        <v>-0.326437501002802</v>
      </c>
      <c r="Z1285" s="67">
        <v>-14.9598124880577</v>
      </c>
      <c r="AA1285" s="66"/>
      <c r="AB1285" s="67"/>
      <c r="AC1285" s="66"/>
      <c r="AD1285" s="67"/>
      <c r="AE1285" s="66"/>
      <c r="AF1285" s="68"/>
      <c r="AG1285" s="66">
        <v>1.3339865196030601E-2</v>
      </c>
      <c r="AH1285" s="67">
        <v>-0.50751921626215302</v>
      </c>
      <c r="AI1285" s="66">
        <v>-0.31684954059979598</v>
      </c>
      <c r="AJ1285" s="67">
        <v>-17.994211579032701</v>
      </c>
      <c r="AK1285" s="66">
        <v>-0.245357208404166</v>
      </c>
      <c r="AL1285" s="66">
        <v>-0.245357208404166</v>
      </c>
      <c r="AM1285" s="67">
        <v>-5.2138124197954303</v>
      </c>
      <c r="AN1285" s="11"/>
      <c r="AO1285" s="69">
        <v>0.17038154745037901</v>
      </c>
      <c r="AP1285" s="69">
        <v>-0.182464422805351</v>
      </c>
      <c r="AQ1285" s="69">
        <v>7.4572459145201705E-2</v>
      </c>
      <c r="AR1285" s="69">
        <v>-0.35924758592969702</v>
      </c>
      <c r="AS1285" s="70">
        <v>8</v>
      </c>
      <c r="AT1285" s="70">
        <v>4</v>
      </c>
      <c r="AU1285" s="70">
        <v>4</v>
      </c>
      <c r="AV1285" s="71">
        <v>8</v>
      </c>
      <c r="AW1285" s="11"/>
      <c r="AX1285" s="72">
        <v>0.56187262158724505</v>
      </c>
      <c r="AY1285" s="73">
        <v>-0.26090920382739602</v>
      </c>
      <c r="AZ1285" s="73">
        <v>6.7570158938792702E-2</v>
      </c>
      <c r="BA1285" s="73">
        <v>-0.351928196963399</v>
      </c>
      <c r="BB1285" s="64">
        <v>5.6915205557670601E-2</v>
      </c>
      <c r="BC1285" s="74">
        <v>-51.093502107949497</v>
      </c>
      <c r="BD1285" s="61">
        <v>43838</v>
      </c>
      <c r="BE1285" s="61">
        <v>43913</v>
      </c>
      <c r="BF1285" s="70"/>
      <c r="BG1285" s="61"/>
      <c r="BH1285" s="11"/>
    </row>
    <row r="1286" spans="1:60" x14ac:dyDescent="0.3">
      <c r="A1286" s="11"/>
      <c r="B1286" s="56" t="s">
        <v>4143</v>
      </c>
      <c r="C1286" s="56" t="s">
        <v>3943</v>
      </c>
      <c r="D1286" s="56" t="s">
        <v>3940</v>
      </c>
      <c r="E1286" s="57" t="s">
        <v>73</v>
      </c>
      <c r="F1286" s="57" t="s">
        <v>110</v>
      </c>
      <c r="G1286" s="58" t="s">
        <v>111</v>
      </c>
      <c r="H1286" s="59" t="s">
        <v>1</v>
      </c>
      <c r="I1286" s="60" t="s">
        <v>400</v>
      </c>
      <c r="J1286" s="60" t="s">
        <v>1</v>
      </c>
      <c r="K1286" s="11"/>
      <c r="L1286" s="61">
        <v>44021</v>
      </c>
      <c r="M1286" s="62">
        <v>5272.1230800002804</v>
      </c>
      <c r="N1286" s="63">
        <v>5272.1230800002804</v>
      </c>
      <c r="O1286" s="63"/>
      <c r="P1286" s="64" t="str">
        <f t="shared" si="19"/>
        <v/>
      </c>
      <c r="Q1286" s="61"/>
      <c r="R1286" s="65">
        <v>128943.127119629</v>
      </c>
      <c r="S1286" s="65"/>
      <c r="T1286" s="11"/>
      <c r="U1286" s="66">
        <v>-1.6664370716171099E-2</v>
      </c>
      <c r="V1286" s="67">
        <v>1.9957736823016601</v>
      </c>
      <c r="W1286" s="66">
        <v>-3.4990204024325101E-2</v>
      </c>
      <c r="X1286" s="67">
        <v>-1.22064185379713</v>
      </c>
      <c r="Y1286" s="66">
        <v>-0.32122762017592299</v>
      </c>
      <c r="Z1286" s="67">
        <v>-14.4388244053698</v>
      </c>
      <c r="AA1286" s="66"/>
      <c r="AB1286" s="67"/>
      <c r="AC1286" s="66"/>
      <c r="AD1286" s="67"/>
      <c r="AE1286" s="66"/>
      <c r="AF1286" s="68"/>
      <c r="AG1286" s="66">
        <v>1.3716858660700401E-2</v>
      </c>
      <c r="AH1286" s="67">
        <v>-0.46981986979517398</v>
      </c>
      <c r="AI1286" s="66">
        <v>-0.31130305362690702</v>
      </c>
      <c r="AJ1286" s="67">
        <v>-17.4395628817438</v>
      </c>
      <c r="AK1286" s="66">
        <v>-0.23401477886916799</v>
      </c>
      <c r="AL1286" s="66">
        <v>-0.23401477886916799</v>
      </c>
      <c r="AM1286" s="67">
        <v>-4.0795694662956503</v>
      </c>
      <c r="AN1286" s="11"/>
      <c r="AO1286" s="69">
        <v>0.170432649329014</v>
      </c>
      <c r="AP1286" s="69">
        <v>-0.182376153627993</v>
      </c>
      <c r="AQ1286" s="69">
        <v>7.5945041038721697E-2</v>
      </c>
      <c r="AR1286" s="69">
        <v>-0.35840276197821402</v>
      </c>
      <c r="AS1286" s="70">
        <v>8</v>
      </c>
      <c r="AT1286" s="70">
        <v>4</v>
      </c>
      <c r="AU1286" s="70">
        <v>4</v>
      </c>
      <c r="AV1286" s="71">
        <v>8</v>
      </c>
      <c r="AW1286" s="11"/>
      <c r="AX1286" s="72">
        <v>0.56182310815202097</v>
      </c>
      <c r="AY1286" s="73">
        <v>-0.23827414711672601</v>
      </c>
      <c r="AZ1286" s="73">
        <v>0.100660534199847</v>
      </c>
      <c r="BA1286" s="73">
        <v>-0.32169513252256399</v>
      </c>
      <c r="BB1286" s="64">
        <v>5.6913899664577897E-2</v>
      </c>
      <c r="BC1286" s="74">
        <v>-50.938081539934501</v>
      </c>
      <c r="BD1286" s="61">
        <v>43838</v>
      </c>
      <c r="BE1286" s="61">
        <v>43913</v>
      </c>
      <c r="BF1286" s="70"/>
      <c r="BG1286" s="61"/>
      <c r="BH1286" s="11"/>
    </row>
    <row r="1287" spans="1:60" x14ac:dyDescent="0.3">
      <c r="A1287" s="11"/>
      <c r="B1287" s="56" t="s">
        <v>4146</v>
      </c>
      <c r="C1287" s="56" t="s">
        <v>3945</v>
      </c>
      <c r="D1287" s="56" t="s">
        <v>3940</v>
      </c>
      <c r="E1287" s="57" t="s">
        <v>52</v>
      </c>
      <c r="F1287" s="57" t="s">
        <v>110</v>
      </c>
      <c r="G1287" s="58" t="s">
        <v>111</v>
      </c>
      <c r="H1287" s="59" t="s">
        <v>1</v>
      </c>
      <c r="I1287" s="60" t="s">
        <v>400</v>
      </c>
      <c r="J1287" s="60" t="s">
        <v>1</v>
      </c>
      <c r="K1287" s="11"/>
      <c r="L1287" s="61">
        <v>44021</v>
      </c>
      <c r="M1287" s="62">
        <v>5340.5993579998603</v>
      </c>
      <c r="N1287" s="63">
        <v>5340.5993579998603</v>
      </c>
      <c r="O1287" s="63"/>
      <c r="P1287" s="64" t="str">
        <f t="shared" ref="P1287:P1350" si="20">IFERROR(N1287/O1287,"")</f>
        <v/>
      </c>
      <c r="Q1287" s="61"/>
      <c r="R1287" s="65">
        <v>915550.04644531198</v>
      </c>
      <c r="S1287" s="65"/>
      <c r="T1287" s="11"/>
      <c r="U1287" s="66">
        <v>-1.6661934727380898E-2</v>
      </c>
      <c r="V1287" s="67">
        <v>1.99601728118068</v>
      </c>
      <c r="W1287" s="66">
        <v>-3.4716032672804403E-2</v>
      </c>
      <c r="X1287" s="67">
        <v>-1.19322471864507</v>
      </c>
      <c r="Y1287" s="66">
        <v>-0.32005082468269402</v>
      </c>
      <c r="Z1287" s="67">
        <v>-14.321144856046899</v>
      </c>
      <c r="AA1287" s="66"/>
      <c r="AB1287" s="67"/>
      <c r="AC1287" s="66"/>
      <c r="AD1287" s="67"/>
      <c r="AE1287" s="66"/>
      <c r="AF1287" s="68"/>
      <c r="AG1287" s="66">
        <v>1.3802475312331801E-2</v>
      </c>
      <c r="AH1287" s="67">
        <v>-0.46125820463203099</v>
      </c>
      <c r="AI1287" s="66">
        <v>-0.31004895768739499</v>
      </c>
      <c r="AJ1287" s="67">
        <v>-17.3141532877926</v>
      </c>
      <c r="AK1287" s="66">
        <v>-0.230638562003151</v>
      </c>
      <c r="AL1287" s="66">
        <v>-0.233065116051002</v>
      </c>
      <c r="AM1287" s="67">
        <v>-4.0135699170641601</v>
      </c>
      <c r="AN1287" s="11"/>
      <c r="AO1287" s="69">
        <v>0.17044397407706099</v>
      </c>
      <c r="AP1287" s="69">
        <v>-0.182342746838112</v>
      </c>
      <c r="AQ1287" s="69">
        <v>7.6255589390712003E-2</v>
      </c>
      <c r="AR1287" s="69">
        <v>-0.35821769055503</v>
      </c>
      <c r="AS1287" s="70">
        <v>8</v>
      </c>
      <c r="AT1287" s="70">
        <v>4</v>
      </c>
      <c r="AU1287" s="70">
        <v>4</v>
      </c>
      <c r="AV1287" s="71">
        <v>8</v>
      </c>
      <c r="AW1287" s="11"/>
      <c r="AX1287" s="72">
        <v>0.56463861341355404</v>
      </c>
      <c r="AY1287" s="73">
        <v>-0.232831409233313</v>
      </c>
      <c r="AZ1287" s="73">
        <v>0.103048317565026</v>
      </c>
      <c r="BA1287" s="73">
        <v>-0.31447562635958098</v>
      </c>
      <c r="BB1287" s="64">
        <v>5.7198650153732197E-2</v>
      </c>
      <c r="BC1287" s="74">
        <v>-50.903065655846099</v>
      </c>
      <c r="BD1287" s="61">
        <v>43838</v>
      </c>
      <c r="BE1287" s="61">
        <v>43913</v>
      </c>
      <c r="BF1287" s="70"/>
      <c r="BG1287" s="61"/>
      <c r="BH1287" s="11"/>
    </row>
    <row r="1288" spans="1:60" x14ac:dyDescent="0.3">
      <c r="A1288" s="11"/>
      <c r="B1288" s="56" t="s">
        <v>4149</v>
      </c>
      <c r="C1288" s="56" t="s">
        <v>3947</v>
      </c>
      <c r="D1288" s="56" t="s">
        <v>3940</v>
      </c>
      <c r="E1288" s="57" t="s">
        <v>124</v>
      </c>
      <c r="F1288" s="57" t="s">
        <v>110</v>
      </c>
      <c r="G1288" s="58" t="s">
        <v>111</v>
      </c>
      <c r="H1288" s="59" t="s">
        <v>1</v>
      </c>
      <c r="I1288" s="60" t="s">
        <v>400</v>
      </c>
      <c r="J1288" s="60" t="s">
        <v>1</v>
      </c>
      <c r="K1288" s="11"/>
      <c r="L1288" s="61">
        <v>44021</v>
      </c>
      <c r="M1288" s="62">
        <v>5367.0150059983098</v>
      </c>
      <c r="N1288" s="63">
        <v>5367.0150059983098</v>
      </c>
      <c r="O1288" s="63"/>
      <c r="P1288" s="64" t="str">
        <f t="shared" si="20"/>
        <v/>
      </c>
      <c r="Q1288" s="61"/>
      <c r="R1288" s="65">
        <v>3569861.3400195302</v>
      </c>
      <c r="S1288" s="65"/>
      <c r="T1288" s="11"/>
      <c r="U1288" s="66">
        <v>-1.6613600729215201E-2</v>
      </c>
      <c r="V1288" s="67">
        <v>2.0008506809972499</v>
      </c>
      <c r="W1288" s="66">
        <v>-3.3087423454162497E-2</v>
      </c>
      <c r="X1288" s="67">
        <v>-1.0303637967808801</v>
      </c>
      <c r="Y1288" s="66">
        <v>-0.31307959915458899</v>
      </c>
      <c r="Z1288" s="67">
        <v>-13.6240223032364</v>
      </c>
      <c r="AA1288" s="66"/>
      <c r="AB1288" s="67"/>
      <c r="AC1288" s="66"/>
      <c r="AD1288" s="67"/>
      <c r="AE1288" s="66"/>
      <c r="AF1288" s="68"/>
      <c r="AG1288" s="66">
        <v>1.43213507781184E-2</v>
      </c>
      <c r="AH1288" s="67">
        <v>-0.40937065805337602</v>
      </c>
      <c r="AI1288" s="66">
        <v>-0.30262460349331399</v>
      </c>
      <c r="AJ1288" s="67">
        <v>-16.5717178683844</v>
      </c>
      <c r="AK1288" s="66">
        <v>-0.210129068405076</v>
      </c>
      <c r="AL1288" s="66">
        <v>-0.20721245810651501</v>
      </c>
      <c r="AM1288" s="67">
        <v>-0.84805579253588803</v>
      </c>
      <c r="AN1288" s="11"/>
      <c r="AO1288" s="69">
        <v>0.17052123040950401</v>
      </c>
      <c r="AP1288" s="69">
        <v>-0.18221445439034101</v>
      </c>
      <c r="AQ1288" s="69">
        <v>7.8054155972495196E-2</v>
      </c>
      <c r="AR1288" s="69">
        <v>-0.35709857092180802</v>
      </c>
      <c r="AS1288" s="70">
        <v>8</v>
      </c>
      <c r="AT1288" s="70">
        <v>4</v>
      </c>
      <c r="AU1288" s="70">
        <v>4</v>
      </c>
      <c r="AV1288" s="71">
        <v>8</v>
      </c>
      <c r="AW1288" s="11"/>
      <c r="AX1288" s="72">
        <v>0.55777028030017395</v>
      </c>
      <c r="AY1288" s="73">
        <v>-0.18876072557645801</v>
      </c>
      <c r="AZ1288" s="73">
        <v>0.19499546500401299</v>
      </c>
      <c r="BA1288" s="73">
        <v>-0.25531070096803898</v>
      </c>
      <c r="BB1288" s="64">
        <v>5.6510236258327497E-2</v>
      </c>
      <c r="BC1288" s="74">
        <v>-50.6967357103713</v>
      </c>
      <c r="BD1288" s="61">
        <v>43838</v>
      </c>
      <c r="BE1288" s="61">
        <v>43913</v>
      </c>
      <c r="BF1288" s="70"/>
      <c r="BG1288" s="61"/>
      <c r="BH1288" s="11"/>
    </row>
    <row r="1289" spans="1:60" x14ac:dyDescent="0.3">
      <c r="A1289" s="11"/>
      <c r="B1289" s="56" t="s">
        <v>4152</v>
      </c>
      <c r="C1289" s="56" t="s">
        <v>3949</v>
      </c>
      <c r="D1289" s="56" t="s">
        <v>3940</v>
      </c>
      <c r="E1289" s="57" t="s">
        <v>2058</v>
      </c>
      <c r="F1289" s="57" t="s">
        <v>110</v>
      </c>
      <c r="G1289" s="58" t="s">
        <v>111</v>
      </c>
      <c r="H1289" s="59" t="s">
        <v>1</v>
      </c>
      <c r="I1289" s="60" t="s">
        <v>400</v>
      </c>
      <c r="J1289" s="60" t="s">
        <v>1</v>
      </c>
      <c r="K1289" s="11"/>
      <c r="L1289" s="61">
        <v>44021</v>
      </c>
      <c r="M1289" s="62">
        <v>5921.8222320005298</v>
      </c>
      <c r="N1289" s="63">
        <v>5921.8222320005298</v>
      </c>
      <c r="O1289" s="63"/>
      <c r="P1289" s="64" t="str">
        <f t="shared" si="20"/>
        <v/>
      </c>
      <c r="Q1289" s="61"/>
      <c r="R1289" s="65">
        <v>2487156.3671249999</v>
      </c>
      <c r="S1289" s="65"/>
      <c r="T1289" s="11"/>
      <c r="U1289" s="66">
        <v>-1.6618536343230499E-2</v>
      </c>
      <c r="V1289" s="67">
        <v>2.0003571195957202</v>
      </c>
      <c r="W1289" s="66">
        <v>-3.34149852214978E-2</v>
      </c>
      <c r="X1289" s="67">
        <v>-1.0631199735143999</v>
      </c>
      <c r="Y1289" s="66">
        <v>-0.31453304342634503</v>
      </c>
      <c r="Z1289" s="67">
        <v>-13.769366730412001</v>
      </c>
      <c r="AA1289" s="66"/>
      <c r="AB1289" s="67"/>
      <c r="AC1289" s="66"/>
      <c r="AD1289" s="67"/>
      <c r="AE1289" s="66"/>
      <c r="AF1289" s="68"/>
      <c r="AG1289" s="66">
        <v>1.42242698566406E-2</v>
      </c>
      <c r="AH1289" s="67">
        <v>-0.41907875020115198</v>
      </c>
      <c r="AI1289" s="66">
        <v>-0.30419164789229403</v>
      </c>
      <c r="AJ1289" s="67">
        <v>-16.7284223082825</v>
      </c>
      <c r="AK1289" s="66">
        <v>-0.18127716963877899</v>
      </c>
      <c r="AL1289" s="66">
        <v>-0.20475258070829999</v>
      </c>
      <c r="AM1289" s="67">
        <v>-1.82037527693319</v>
      </c>
      <c r="AN1289" s="11"/>
      <c r="AO1289" s="69">
        <v>0.17048837039881601</v>
      </c>
      <c r="AP1289" s="69">
        <v>-0.18223387344012701</v>
      </c>
      <c r="AQ1289" s="69">
        <v>7.7700063298834707E-2</v>
      </c>
      <c r="AR1289" s="69">
        <v>-0.35732486458553497</v>
      </c>
      <c r="AS1289" s="70"/>
      <c r="AT1289" s="70"/>
      <c r="AU1289" s="70"/>
      <c r="AV1289" s="71"/>
      <c r="AW1289" s="11"/>
      <c r="AX1289" s="72"/>
      <c r="AY1289" s="73"/>
      <c r="AZ1289" s="73"/>
      <c r="BA1289" s="73"/>
      <c r="BB1289" s="64"/>
      <c r="BC1289" s="74">
        <v>-50.742082133074298</v>
      </c>
      <c r="BD1289" s="61">
        <v>43838</v>
      </c>
      <c r="BE1289" s="61">
        <v>43913</v>
      </c>
      <c r="BF1289" s="70"/>
      <c r="BG1289" s="61"/>
      <c r="BH1289" s="11"/>
    </row>
    <row r="1290" spans="1:60" x14ac:dyDescent="0.3">
      <c r="A1290" s="11"/>
      <c r="B1290" s="56" t="s">
        <v>4155</v>
      </c>
      <c r="C1290" s="56" t="s">
        <v>3951</v>
      </c>
      <c r="D1290" s="56" t="s">
        <v>3952</v>
      </c>
      <c r="E1290" s="57" t="s">
        <v>548</v>
      </c>
      <c r="F1290" s="57" t="s">
        <v>315</v>
      </c>
      <c r="G1290" s="58" t="s">
        <v>27</v>
      </c>
      <c r="H1290" s="59" t="s">
        <v>28</v>
      </c>
      <c r="I1290" s="60" t="s">
        <v>400</v>
      </c>
      <c r="J1290" s="60" t="s">
        <v>1</v>
      </c>
      <c r="K1290" s="11"/>
      <c r="L1290" s="61">
        <v>44021</v>
      </c>
      <c r="M1290" s="62">
        <v>105237.111384034</v>
      </c>
      <c r="N1290" s="63">
        <v>105237.111384034</v>
      </c>
      <c r="O1290" s="63">
        <v>112034.178750038</v>
      </c>
      <c r="P1290" s="64">
        <f t="shared" si="20"/>
        <v>0.93933041289864683</v>
      </c>
      <c r="Q1290" s="61">
        <v>43880</v>
      </c>
      <c r="R1290" s="65">
        <v>18809391.217718799</v>
      </c>
      <c r="S1290" s="65">
        <v>12988245.163531199</v>
      </c>
      <c r="T1290" s="11"/>
      <c r="U1290" s="66">
        <v>-1.16432945942506E-2</v>
      </c>
      <c r="V1290" s="67">
        <v>2.4978812944937099</v>
      </c>
      <c r="W1290" s="66">
        <v>2.4030084581681901E-2</v>
      </c>
      <c r="X1290" s="67">
        <v>4.6813870068072001</v>
      </c>
      <c r="Y1290" s="66">
        <v>-4.6695534438185903E-3</v>
      </c>
      <c r="Z1290" s="67">
        <v>17.216982267855201</v>
      </c>
      <c r="AA1290" s="66">
        <v>0.21491816831636201</v>
      </c>
      <c r="AB1290" s="67">
        <v>41.717004982929197</v>
      </c>
      <c r="AC1290" s="66">
        <v>0.29930032655276601</v>
      </c>
      <c r="AD1290" s="67">
        <v>54.215997915540399</v>
      </c>
      <c r="AE1290" s="66">
        <v>0.41014769346278601</v>
      </c>
      <c r="AF1290" s="68">
        <v>57.962456958019203</v>
      </c>
      <c r="AG1290" s="66">
        <v>-9.5854714181768906E-3</v>
      </c>
      <c r="AH1290" s="67">
        <v>-2.8000528776829001</v>
      </c>
      <c r="AI1290" s="66">
        <v>3.70641045083175E-2</v>
      </c>
      <c r="AJ1290" s="67">
        <v>17.397152931807799</v>
      </c>
      <c r="AK1290" s="66">
        <v>0.56244783359579698</v>
      </c>
      <c r="AL1290" s="66">
        <v>0.12708423485135401</v>
      </c>
      <c r="AM1290" s="67">
        <v>60.183158232190202</v>
      </c>
      <c r="AN1290" s="11"/>
      <c r="AO1290" s="69">
        <v>6.6508783989775097E-2</v>
      </c>
      <c r="AP1290" s="69">
        <v>-7.6602546419962905E-2</v>
      </c>
      <c r="AQ1290" s="69">
        <v>0.17117209575022599</v>
      </c>
      <c r="AR1290" s="69">
        <v>-8.6556021186843302E-2</v>
      </c>
      <c r="AS1290" s="70">
        <v>8</v>
      </c>
      <c r="AT1290" s="70">
        <v>4</v>
      </c>
      <c r="AU1290" s="70">
        <v>7</v>
      </c>
      <c r="AV1290" s="71">
        <v>5</v>
      </c>
      <c r="AW1290" s="11"/>
      <c r="AX1290" s="72">
        <v>0.23691098710929501</v>
      </c>
      <c r="AY1290" s="73">
        <v>1.0242662404543801</v>
      </c>
      <c r="AZ1290" s="73">
        <v>1.5790855962277399</v>
      </c>
      <c r="BA1290" s="73">
        <v>1.48027384441593</v>
      </c>
      <c r="BB1290" s="64">
        <v>2.4398043678629602E-2</v>
      </c>
      <c r="BC1290" s="74">
        <v>-27.162398647895301</v>
      </c>
      <c r="BD1290" s="61">
        <v>43880</v>
      </c>
      <c r="BE1290" s="61">
        <v>43913</v>
      </c>
      <c r="BF1290" s="70"/>
      <c r="BG1290" s="61"/>
      <c r="BH1290" s="11"/>
    </row>
    <row r="1291" spans="1:60" x14ac:dyDescent="0.3">
      <c r="A1291" s="11"/>
      <c r="B1291" s="56" t="s">
        <v>4158</v>
      </c>
      <c r="C1291" s="56" t="s">
        <v>3954</v>
      </c>
      <c r="D1291" s="56" t="s">
        <v>3952</v>
      </c>
      <c r="E1291" s="57" t="s">
        <v>314</v>
      </c>
      <c r="F1291" s="57" t="s">
        <v>315</v>
      </c>
      <c r="G1291" s="58" t="s">
        <v>27</v>
      </c>
      <c r="H1291" s="59" t="s">
        <v>28</v>
      </c>
      <c r="I1291" s="60" t="s">
        <v>400</v>
      </c>
      <c r="J1291" s="60" t="s">
        <v>1</v>
      </c>
      <c r="K1291" s="11"/>
      <c r="L1291" s="61">
        <v>44021</v>
      </c>
      <c r="M1291" s="62">
        <v>99391.548611998602</v>
      </c>
      <c r="N1291" s="63">
        <v>99391.548611998602</v>
      </c>
      <c r="O1291" s="63"/>
      <c r="P1291" s="64" t="str">
        <f t="shared" si="20"/>
        <v/>
      </c>
      <c r="Q1291" s="61"/>
      <c r="R1291" s="65">
        <v>178476.201474609</v>
      </c>
      <c r="S1291" s="65"/>
      <c r="T1291" s="11"/>
      <c r="U1291" s="66">
        <v>-1.16528558000937E-2</v>
      </c>
      <c r="V1291" s="67">
        <v>2.4969251739093998</v>
      </c>
      <c r="W1291" s="66">
        <v>2.37361652598338E-2</v>
      </c>
      <c r="X1291" s="67">
        <v>4.6519950746223904</v>
      </c>
      <c r="Y1291" s="66"/>
      <c r="Z1291" s="67"/>
      <c r="AA1291" s="66"/>
      <c r="AB1291" s="67"/>
      <c r="AC1291" s="66"/>
      <c r="AD1291" s="67"/>
      <c r="AE1291" s="66"/>
      <c r="AF1291" s="68"/>
      <c r="AG1291" s="66">
        <v>-9.6702390728751197E-3</v>
      </c>
      <c r="AH1291" s="67">
        <v>-2.80852964315272</v>
      </c>
      <c r="AI1291" s="66"/>
      <c r="AJ1291" s="67"/>
      <c r="AK1291" s="66">
        <v>0.15061817543217301</v>
      </c>
      <c r="AL1291" s="66">
        <v>0.65711415806086704</v>
      </c>
      <c r="AM1291" s="67">
        <v>1.7785679794615099</v>
      </c>
      <c r="AN1291" s="11"/>
      <c r="AO1291" s="69">
        <v>4.3458212190671502E-2</v>
      </c>
      <c r="AP1291" s="69">
        <v>-3.9235057234691298E-2</v>
      </c>
      <c r="AQ1291" s="69">
        <v>3.5781491358648103E-2</v>
      </c>
      <c r="AR1291" s="69">
        <v>-9.6702390728751197E-3</v>
      </c>
      <c r="AS1291" s="70"/>
      <c r="AT1291" s="70"/>
      <c r="AU1291" s="70"/>
      <c r="AV1291" s="71"/>
      <c r="AW1291" s="11"/>
      <c r="AX1291" s="72"/>
      <c r="AY1291" s="73"/>
      <c r="AZ1291" s="73"/>
      <c r="BA1291" s="73"/>
      <c r="BB1291" s="64"/>
      <c r="BC1291" s="74">
        <v>-6.5958637907533602</v>
      </c>
      <c r="BD1291" s="61">
        <v>43950</v>
      </c>
      <c r="BE1291" s="61">
        <v>43965</v>
      </c>
      <c r="BF1291" s="70">
        <v>27</v>
      </c>
      <c r="BG1291" s="61">
        <v>43987</v>
      </c>
      <c r="BH1291" s="11"/>
    </row>
    <row r="1292" spans="1:60" x14ac:dyDescent="0.3">
      <c r="A1292" s="11"/>
      <c r="B1292" s="56" t="s">
        <v>4161</v>
      </c>
      <c r="C1292" s="56" t="s">
        <v>3956</v>
      </c>
      <c r="D1292" s="56" t="s">
        <v>3952</v>
      </c>
      <c r="E1292" s="57" t="s">
        <v>326</v>
      </c>
      <c r="F1292" s="57" t="s">
        <v>315</v>
      </c>
      <c r="G1292" s="58" t="s">
        <v>27</v>
      </c>
      <c r="H1292" s="59" t="s">
        <v>28</v>
      </c>
      <c r="I1292" s="60" t="s">
        <v>400</v>
      </c>
      <c r="J1292" s="60" t="s">
        <v>1</v>
      </c>
      <c r="K1292" s="11"/>
      <c r="L1292" s="61">
        <v>44021</v>
      </c>
      <c r="M1292" s="62">
        <v>93287.332620024696</v>
      </c>
      <c r="N1292" s="63">
        <v>93287.332620024696</v>
      </c>
      <c r="O1292" s="63">
        <v>99331.7521300316</v>
      </c>
      <c r="P1292" s="64">
        <f t="shared" si="20"/>
        <v>0.93914917052812708</v>
      </c>
      <c r="Q1292" s="61">
        <v>43880</v>
      </c>
      <c r="R1292" s="65">
        <v>442418.04647265602</v>
      </c>
      <c r="S1292" s="65">
        <v>863852.86376562505</v>
      </c>
      <c r="T1292" s="11"/>
      <c r="U1292" s="66">
        <v>-1.16449403822116E-2</v>
      </c>
      <c r="V1292" s="67">
        <v>2.4977167156976101</v>
      </c>
      <c r="W1292" s="66">
        <v>2.3987754484551298E-2</v>
      </c>
      <c r="X1292" s="67">
        <v>4.6771539970941403</v>
      </c>
      <c r="Y1292" s="66">
        <v>-4.9175155991179097E-3</v>
      </c>
      <c r="Z1292" s="67">
        <v>17.1921860522998</v>
      </c>
      <c r="AA1292" s="66">
        <v>0.214313404849381</v>
      </c>
      <c r="AB1292" s="67">
        <v>41.656528636231101</v>
      </c>
      <c r="AC1292" s="66">
        <v>0.29800402869674097</v>
      </c>
      <c r="AD1292" s="67">
        <v>54.086368129937902</v>
      </c>
      <c r="AE1292" s="66">
        <v>0.40803458682959898</v>
      </c>
      <c r="AF1292" s="68">
        <v>57.751146294700398</v>
      </c>
      <c r="AG1292" s="66">
        <v>-9.5978989775176195E-3</v>
      </c>
      <c r="AH1292" s="67">
        <v>-2.8012956336169701</v>
      </c>
      <c r="AI1292" s="66">
        <v>3.6792859238630599E-2</v>
      </c>
      <c r="AJ1292" s="67">
        <v>17.3700284048391</v>
      </c>
      <c r="AK1292" s="66">
        <v>0.40898265522788302</v>
      </c>
      <c r="AL1292" s="66">
        <v>0.115421386477537</v>
      </c>
      <c r="AM1292" s="67">
        <v>55.960876190045397</v>
      </c>
      <c r="AN1292" s="11"/>
      <c r="AO1292" s="69">
        <v>6.6507854679002804E-2</v>
      </c>
      <c r="AP1292" s="69">
        <v>-7.6603170387024896E-2</v>
      </c>
      <c r="AQ1292" s="69">
        <v>0.17112320275016801</v>
      </c>
      <c r="AR1292" s="69">
        <v>-8.6594850807159701E-2</v>
      </c>
      <c r="AS1292" s="70">
        <v>8</v>
      </c>
      <c r="AT1292" s="70">
        <v>4</v>
      </c>
      <c r="AU1292" s="70">
        <v>7</v>
      </c>
      <c r="AV1292" s="71">
        <v>5</v>
      </c>
      <c r="AW1292" s="11"/>
      <c r="AX1292" s="72">
        <v>0.23691233901539799</v>
      </c>
      <c r="AY1292" s="73">
        <v>1.0217899790695799</v>
      </c>
      <c r="AZ1292" s="73">
        <v>1.5767575086410901</v>
      </c>
      <c r="BA1292" s="73">
        <v>1.4765726504101599</v>
      </c>
      <c r="BB1292" s="64">
        <v>2.4398133710892601E-2</v>
      </c>
      <c r="BC1292" s="74">
        <v>-27.165692352544301</v>
      </c>
      <c r="BD1292" s="61">
        <v>43880</v>
      </c>
      <c r="BE1292" s="61">
        <v>43913</v>
      </c>
      <c r="BF1292" s="70"/>
      <c r="BG1292" s="61"/>
      <c r="BH1292" s="11"/>
    </row>
    <row r="1293" spans="1:60" x14ac:dyDescent="0.3">
      <c r="A1293" s="11"/>
      <c r="B1293" s="56" t="s">
        <v>4163</v>
      </c>
      <c r="C1293" s="56" t="s">
        <v>3958</v>
      </c>
      <c r="D1293" s="56" t="s">
        <v>3959</v>
      </c>
      <c r="E1293" s="57" t="s">
        <v>548</v>
      </c>
      <c r="F1293" s="57" t="s">
        <v>315</v>
      </c>
      <c r="G1293" s="58" t="s">
        <v>27</v>
      </c>
      <c r="H1293" s="59" t="s">
        <v>3707</v>
      </c>
      <c r="I1293" s="60" t="s">
        <v>400</v>
      </c>
      <c r="J1293" s="60" t="s">
        <v>1</v>
      </c>
      <c r="K1293" s="11"/>
      <c r="L1293" s="61">
        <v>44021</v>
      </c>
      <c r="M1293" s="62">
        <v>84255.618162035898</v>
      </c>
      <c r="N1293" s="63">
        <v>84255.618162035898</v>
      </c>
      <c r="O1293" s="63">
        <v>92364.344534993201</v>
      </c>
      <c r="P1293" s="64">
        <f t="shared" si="20"/>
        <v>0.91220934426828282</v>
      </c>
      <c r="Q1293" s="61">
        <v>43899</v>
      </c>
      <c r="R1293" s="65">
        <v>13430863.085171901</v>
      </c>
      <c r="S1293" s="65">
        <v>6509366.05739062</v>
      </c>
      <c r="T1293" s="11"/>
      <c r="U1293" s="66">
        <v>-1.1777611261095401E-2</v>
      </c>
      <c r="V1293" s="67">
        <v>2.4844496278092301</v>
      </c>
      <c r="W1293" s="66">
        <v>2.99283423755696E-2</v>
      </c>
      <c r="X1293" s="67">
        <v>5.2712127861959699</v>
      </c>
      <c r="Y1293" s="66">
        <v>-4.5234706813062102E-3</v>
      </c>
      <c r="Z1293" s="67">
        <v>17.2315905441064</v>
      </c>
      <c r="AA1293" s="66">
        <v>0.140347632726916</v>
      </c>
      <c r="AB1293" s="67">
        <v>34.259951423970101</v>
      </c>
      <c r="AC1293" s="66">
        <v>0.23068871608847999</v>
      </c>
      <c r="AD1293" s="67">
        <v>47.3548368691118</v>
      </c>
      <c r="AE1293" s="66">
        <v>0.20803445733501599</v>
      </c>
      <c r="AF1293" s="68">
        <v>37.751133345242103</v>
      </c>
      <c r="AG1293" s="66">
        <v>-2.8125426136284701E-2</v>
      </c>
      <c r="AH1293" s="67">
        <v>-4.6540483494973204</v>
      </c>
      <c r="AI1293" s="66">
        <v>2.68304433357116E-2</v>
      </c>
      <c r="AJ1293" s="67">
        <v>16.373786814539901</v>
      </c>
      <c r="AK1293" s="66">
        <v>0.25093711081717601</v>
      </c>
      <c r="AL1293" s="66">
        <v>6.1860297711973503E-2</v>
      </c>
      <c r="AM1293" s="67">
        <v>29.0320859543572</v>
      </c>
      <c r="AN1293" s="11"/>
      <c r="AO1293" s="69">
        <v>3.73273539953516E-2</v>
      </c>
      <c r="AP1293" s="69">
        <v>-2.5041707515811099E-2</v>
      </c>
      <c r="AQ1293" s="69">
        <v>0.14436362176638801</v>
      </c>
      <c r="AR1293" s="69">
        <v>-0.104516387540643</v>
      </c>
      <c r="AS1293" s="70">
        <v>9</v>
      </c>
      <c r="AT1293" s="70">
        <v>3</v>
      </c>
      <c r="AU1293" s="70">
        <v>7</v>
      </c>
      <c r="AV1293" s="71">
        <v>5</v>
      </c>
      <c r="AW1293" s="11"/>
      <c r="AX1293" s="72">
        <v>0.13473660790084999</v>
      </c>
      <c r="AY1293" s="73">
        <v>1.04326555250009</v>
      </c>
      <c r="AZ1293" s="73">
        <v>0.99085362922051001</v>
      </c>
      <c r="BA1293" s="73">
        <v>1.6290944391512301</v>
      </c>
      <c r="BB1293" s="64">
        <v>1.39403957814829E-2</v>
      </c>
      <c r="BC1293" s="74">
        <v>-14.4399496733531</v>
      </c>
      <c r="BD1293" s="61">
        <v>43899</v>
      </c>
      <c r="BE1293" s="61">
        <v>43916</v>
      </c>
      <c r="BF1293" s="70"/>
      <c r="BG1293" s="61"/>
      <c r="BH1293" s="11"/>
    </row>
    <row r="1294" spans="1:60" x14ac:dyDescent="0.3">
      <c r="A1294" s="11"/>
      <c r="B1294" s="56" t="s">
        <v>4165</v>
      </c>
      <c r="C1294" s="56" t="s">
        <v>3961</v>
      </c>
      <c r="D1294" s="56" t="s">
        <v>3959</v>
      </c>
      <c r="E1294" s="57" t="s">
        <v>323</v>
      </c>
      <c r="F1294" s="57" t="s">
        <v>315</v>
      </c>
      <c r="G1294" s="58" t="s">
        <v>27</v>
      </c>
      <c r="H1294" s="59" t="s">
        <v>3707</v>
      </c>
      <c r="I1294" s="60" t="s">
        <v>400</v>
      </c>
      <c r="J1294" s="60" t="s">
        <v>1</v>
      </c>
      <c r="K1294" s="11"/>
      <c r="L1294" s="61">
        <v>44021</v>
      </c>
      <c r="M1294" s="62">
        <v>83620.306103944793</v>
      </c>
      <c r="N1294" s="63">
        <v>83620.306103944793</v>
      </c>
      <c r="O1294" s="63"/>
      <c r="P1294" s="64" t="str">
        <f t="shared" si="20"/>
        <v/>
      </c>
      <c r="Q1294" s="61"/>
      <c r="R1294" s="65">
        <v>121424.549722168</v>
      </c>
      <c r="S1294" s="65"/>
      <c r="T1294" s="11"/>
      <c r="U1294" s="66">
        <v>-1.17609183089371E-2</v>
      </c>
      <c r="V1294" s="67">
        <v>2.4861189230250602</v>
      </c>
      <c r="W1294" s="66">
        <v>3.0435288203079801E-2</v>
      </c>
      <c r="X1294" s="67">
        <v>5.3219073689469996</v>
      </c>
      <c r="Y1294" s="66">
        <v>-1.5489247616642401E-3</v>
      </c>
      <c r="Z1294" s="67">
        <v>17.529045136063399</v>
      </c>
      <c r="AA1294" s="66"/>
      <c r="AB1294" s="67"/>
      <c r="AC1294" s="66"/>
      <c r="AD1294" s="67"/>
      <c r="AE1294" s="66"/>
      <c r="AF1294" s="68"/>
      <c r="AG1294" s="66">
        <v>-2.7981983957943199E-2</v>
      </c>
      <c r="AH1294" s="67">
        <v>-4.6397041316595304</v>
      </c>
      <c r="AI1294" s="66"/>
      <c r="AJ1294" s="67"/>
      <c r="AK1294" s="66">
        <v>-1.5489247616642401E-3</v>
      </c>
      <c r="AL1294" s="66">
        <v>-3.0003487581780099E-3</v>
      </c>
      <c r="AM1294" s="67">
        <v>17.529045136063399</v>
      </c>
      <c r="AN1294" s="11"/>
      <c r="AO1294" s="69">
        <v>2.4247944027592901E-2</v>
      </c>
      <c r="AP1294" s="69">
        <v>-2.50252827181612E-2</v>
      </c>
      <c r="AQ1294" s="69">
        <v>3.08074000240595E-2</v>
      </c>
      <c r="AR1294" s="69">
        <v>-0.10406099923333401</v>
      </c>
      <c r="AS1294" s="70"/>
      <c r="AT1294" s="70"/>
      <c r="AU1294" s="70"/>
      <c r="AV1294" s="71"/>
      <c r="AW1294" s="11"/>
      <c r="AX1294" s="72"/>
      <c r="AY1294" s="73"/>
      <c r="AZ1294" s="73"/>
      <c r="BA1294" s="73"/>
      <c r="BB1294" s="64"/>
      <c r="BC1294" s="74">
        <v>-14.4161202902906</v>
      </c>
      <c r="BD1294" s="61">
        <v>43899</v>
      </c>
      <c r="BE1294" s="61">
        <v>43916</v>
      </c>
      <c r="BF1294" s="70"/>
      <c r="BG1294" s="61"/>
      <c r="BH1294" s="11"/>
    </row>
    <row r="1295" spans="1:60" x14ac:dyDescent="0.3">
      <c r="A1295" s="11"/>
      <c r="B1295" s="56" t="s">
        <v>4167</v>
      </c>
      <c r="C1295" s="56" t="s">
        <v>3963</v>
      </c>
      <c r="D1295" s="56" t="s">
        <v>3959</v>
      </c>
      <c r="E1295" s="57" t="s">
        <v>326</v>
      </c>
      <c r="F1295" s="57" t="s">
        <v>315</v>
      </c>
      <c r="G1295" s="58" t="s">
        <v>27</v>
      </c>
      <c r="H1295" s="59" t="s">
        <v>3707</v>
      </c>
      <c r="I1295" s="60" t="s">
        <v>400</v>
      </c>
      <c r="J1295" s="60" t="s">
        <v>1</v>
      </c>
      <c r="K1295" s="11"/>
      <c r="L1295" s="61">
        <v>44021</v>
      </c>
      <c r="M1295" s="62">
        <v>81243.133638024301</v>
      </c>
      <c r="N1295" s="63">
        <v>81243.133638024301</v>
      </c>
      <c r="O1295" s="63">
        <v>89165.923854947105</v>
      </c>
      <c r="P1295" s="64">
        <f t="shared" si="20"/>
        <v>0.9111455377301827</v>
      </c>
      <c r="Q1295" s="61">
        <v>43899</v>
      </c>
      <c r="R1295" s="65">
        <v>4559633.2487265598</v>
      </c>
      <c r="S1295" s="65">
        <v>4097295.987125</v>
      </c>
      <c r="T1295" s="11"/>
      <c r="U1295" s="66">
        <v>-1.17867625303916E-2</v>
      </c>
      <c r="V1295" s="67">
        <v>2.4835345008796099</v>
      </c>
      <c r="W1295" s="66">
        <v>2.9633288368131599E-2</v>
      </c>
      <c r="X1295" s="67">
        <v>5.2417073854521696</v>
      </c>
      <c r="Y1295" s="66">
        <v>-6.2540533363062397E-3</v>
      </c>
      <c r="Z1295" s="67">
        <v>17.0585322786064</v>
      </c>
      <c r="AA1295" s="66">
        <v>0.136358515712345</v>
      </c>
      <c r="AB1295" s="67">
        <v>33.861039722512899</v>
      </c>
      <c r="AC1295" s="66">
        <v>0.22209798527008401</v>
      </c>
      <c r="AD1295" s="67">
        <v>46.495763787243</v>
      </c>
      <c r="AE1295" s="66">
        <v>0.195387740990554</v>
      </c>
      <c r="AF1295" s="68">
        <v>36.486461710766903</v>
      </c>
      <c r="AG1295" s="66">
        <v>-2.8209249728206501E-2</v>
      </c>
      <c r="AH1295" s="67">
        <v>-4.6624307086894996</v>
      </c>
      <c r="AI1295" s="66">
        <v>2.4956626677521899E-2</v>
      </c>
      <c r="AJ1295" s="67">
        <v>16.186405148706399</v>
      </c>
      <c r="AK1295" s="66">
        <v>0.228815452439594</v>
      </c>
      <c r="AL1295" s="66">
        <v>6.2014681745495202E-2</v>
      </c>
      <c r="AM1295" s="67">
        <v>36.394033593416701</v>
      </c>
      <c r="AN1295" s="11"/>
      <c r="AO1295" s="69">
        <v>3.7317585520213498E-2</v>
      </c>
      <c r="AP1295" s="69">
        <v>-2.5051358801647401E-2</v>
      </c>
      <c r="AQ1295" s="69">
        <v>0.14403475150364101</v>
      </c>
      <c r="AR1295" s="69">
        <v>-0.104781458992948</v>
      </c>
      <c r="AS1295" s="70">
        <v>9</v>
      </c>
      <c r="AT1295" s="70">
        <v>3</v>
      </c>
      <c r="AU1295" s="70">
        <v>7</v>
      </c>
      <c r="AV1295" s="71">
        <v>5</v>
      </c>
      <c r="AW1295" s="11"/>
      <c r="AX1295" s="72">
        <v>0.13474626360722999</v>
      </c>
      <c r="AY1295" s="73">
        <v>1.0152107155226999</v>
      </c>
      <c r="AZ1295" s="73">
        <v>0.97828089467202495</v>
      </c>
      <c r="BA1295" s="73">
        <v>1.58334623648079</v>
      </c>
      <c r="BB1295" s="64">
        <v>1.39412072335108E-2</v>
      </c>
      <c r="BC1295" s="74">
        <v>-14.453924254601599</v>
      </c>
      <c r="BD1295" s="61">
        <v>43899</v>
      </c>
      <c r="BE1295" s="61">
        <v>43916</v>
      </c>
      <c r="BF1295" s="70"/>
      <c r="BG1295" s="61"/>
      <c r="BH1295" s="11"/>
    </row>
    <row r="1296" spans="1:60" x14ac:dyDescent="0.3">
      <c r="A1296" s="11"/>
      <c r="B1296" s="56" t="s">
        <v>4169</v>
      </c>
      <c r="C1296" s="56" t="s">
        <v>3965</v>
      </c>
      <c r="D1296" s="56" t="s">
        <v>3959</v>
      </c>
      <c r="E1296" s="57" t="s">
        <v>330</v>
      </c>
      <c r="F1296" s="57" t="s">
        <v>315</v>
      </c>
      <c r="G1296" s="58" t="s">
        <v>27</v>
      </c>
      <c r="H1296" s="59" t="s">
        <v>3707</v>
      </c>
      <c r="I1296" s="60" t="s">
        <v>400</v>
      </c>
      <c r="J1296" s="60" t="s">
        <v>1</v>
      </c>
      <c r="K1296" s="11"/>
      <c r="L1296" s="61">
        <v>44021</v>
      </c>
      <c r="M1296" s="62">
        <v>82017.2850840092</v>
      </c>
      <c r="N1296" s="63">
        <v>82017.2850840092</v>
      </c>
      <c r="O1296" s="63"/>
      <c r="P1296" s="64" t="str">
        <f t="shared" si="20"/>
        <v/>
      </c>
      <c r="Q1296" s="61"/>
      <c r="R1296" s="65">
        <v>237756.00527392601</v>
      </c>
      <c r="S1296" s="65"/>
      <c r="T1296" s="11"/>
      <c r="U1296" s="66">
        <v>-1.18011289150672E-2</v>
      </c>
      <c r="V1296" s="67">
        <v>2.4820978624120502</v>
      </c>
      <c r="W1296" s="66">
        <v>2.91690954072692E-2</v>
      </c>
      <c r="X1296" s="67">
        <v>5.1952880893659303</v>
      </c>
      <c r="Y1296" s="66">
        <v>-8.9685060193005501E-3</v>
      </c>
      <c r="Z1296" s="67">
        <v>16.787087010307001</v>
      </c>
      <c r="AA1296" s="66"/>
      <c r="AB1296" s="67"/>
      <c r="AC1296" s="66"/>
      <c r="AD1296" s="67"/>
      <c r="AE1296" s="66"/>
      <c r="AF1296" s="68"/>
      <c r="AG1296" s="66">
        <v>-2.8339665749626899E-2</v>
      </c>
      <c r="AH1296" s="67">
        <v>-4.6754723108315401</v>
      </c>
      <c r="AI1296" s="66"/>
      <c r="AJ1296" s="67"/>
      <c r="AK1296" s="66">
        <v>-8.9685060193005501E-3</v>
      </c>
      <c r="AL1296" s="66">
        <v>-1.7311928769231599E-2</v>
      </c>
      <c r="AM1296" s="67">
        <v>16.787087010307001</v>
      </c>
      <c r="AN1296" s="11"/>
      <c r="AO1296" s="69">
        <v>2.4206439245972398E-2</v>
      </c>
      <c r="AP1296" s="69">
        <v>-2.5064800260224701E-2</v>
      </c>
      <c r="AQ1296" s="69">
        <v>2.9540054894823701E-2</v>
      </c>
      <c r="AR1296" s="69">
        <v>-0.10519806307551299</v>
      </c>
      <c r="AS1296" s="70"/>
      <c r="AT1296" s="70"/>
      <c r="AU1296" s="70"/>
      <c r="AV1296" s="71"/>
      <c r="AW1296" s="11"/>
      <c r="AX1296" s="72"/>
      <c r="AY1296" s="73"/>
      <c r="AZ1296" s="73"/>
      <c r="BA1296" s="73"/>
      <c r="BB1296" s="64"/>
      <c r="BC1296" s="74">
        <v>-14.4757571835507</v>
      </c>
      <c r="BD1296" s="61">
        <v>43899</v>
      </c>
      <c r="BE1296" s="61">
        <v>43916</v>
      </c>
      <c r="BF1296" s="70"/>
      <c r="BG1296" s="61"/>
      <c r="BH1296" s="11"/>
    </row>
    <row r="1297" spans="1:60" x14ac:dyDescent="0.3">
      <c r="A1297" s="11"/>
      <c r="B1297" s="56" t="s">
        <v>4173</v>
      </c>
      <c r="C1297" s="56" t="s">
        <v>3967</v>
      </c>
      <c r="D1297" s="56" t="s">
        <v>3959</v>
      </c>
      <c r="E1297" s="57" t="s">
        <v>56</v>
      </c>
      <c r="F1297" s="57" t="s">
        <v>315</v>
      </c>
      <c r="G1297" s="58" t="s">
        <v>27</v>
      </c>
      <c r="H1297" s="59" t="s">
        <v>3707</v>
      </c>
      <c r="I1297" s="60" t="s">
        <v>400</v>
      </c>
      <c r="J1297" s="60" t="s">
        <v>1</v>
      </c>
      <c r="K1297" s="11"/>
      <c r="L1297" s="61">
        <v>44021</v>
      </c>
      <c r="M1297" s="62">
        <v>76376.600819945306</v>
      </c>
      <c r="N1297" s="63">
        <v>76376.600819945306</v>
      </c>
      <c r="O1297" s="63">
        <v>83755.035624980897</v>
      </c>
      <c r="P1297" s="64">
        <f t="shared" si="20"/>
        <v>0.91190458281131825</v>
      </c>
      <c r="Q1297" s="61">
        <v>43899</v>
      </c>
      <c r="R1297" s="65">
        <v>3349498.34080469</v>
      </c>
      <c r="S1297" s="65">
        <v>2431033.4652070301</v>
      </c>
      <c r="T1297" s="11"/>
      <c r="U1297" s="66">
        <v>-1.17804320670984E-2</v>
      </c>
      <c r="V1297" s="67">
        <v>2.48416754720893</v>
      </c>
      <c r="W1297" s="66">
        <v>2.98428275164042E-2</v>
      </c>
      <c r="X1297" s="67">
        <v>5.2626613002794302</v>
      </c>
      <c r="Y1297" s="66">
        <v>-5.0185007767140598E-3</v>
      </c>
      <c r="Z1297" s="67">
        <v>17.1820875345438</v>
      </c>
      <c r="AA1297" s="66">
        <v>0.12808259998928401</v>
      </c>
      <c r="AB1297" s="67">
        <v>33.033448150206802</v>
      </c>
      <c r="AC1297" s="66">
        <v>0.17615675123321101</v>
      </c>
      <c r="AD1297" s="67">
        <v>41.901640383584898</v>
      </c>
      <c r="AE1297" s="66"/>
      <c r="AF1297" s="68"/>
      <c r="AG1297" s="66">
        <v>-2.8149714784376601E-2</v>
      </c>
      <c r="AH1297" s="67">
        <v>-4.6564772143028703</v>
      </c>
      <c r="AI1297" s="66">
        <v>2.6294363846318398E-2</v>
      </c>
      <c r="AJ1297" s="67">
        <v>16.320178865600599</v>
      </c>
      <c r="AK1297" s="66">
        <v>0.179069744199223</v>
      </c>
      <c r="AL1297" s="66">
        <v>5.6290998600161402E-2</v>
      </c>
      <c r="AM1297" s="67">
        <v>38.278564319538397</v>
      </c>
      <c r="AN1297" s="11"/>
      <c r="AO1297" s="69">
        <v>3.7325333754779401E-2</v>
      </c>
      <c r="AP1297" s="69">
        <v>-2.5043681880561101E-2</v>
      </c>
      <c r="AQ1297" s="69">
        <v>0.14426992294102101</v>
      </c>
      <c r="AR1297" s="69">
        <v>-0.10459263951270301</v>
      </c>
      <c r="AS1297" s="70">
        <v>9</v>
      </c>
      <c r="AT1297" s="70">
        <v>3</v>
      </c>
      <c r="AU1297" s="70">
        <v>7</v>
      </c>
      <c r="AV1297" s="71">
        <v>5</v>
      </c>
      <c r="AW1297" s="11"/>
      <c r="AX1297" s="72">
        <v>0.134546508899657</v>
      </c>
      <c r="AY1297" s="73">
        <v>0.95341521220962</v>
      </c>
      <c r="AZ1297" s="73">
        <v>0.95030951515673201</v>
      </c>
      <c r="BA1297" s="73">
        <v>1.4850258172864399</v>
      </c>
      <c r="BB1297" s="64">
        <v>1.3920711059181501E-2</v>
      </c>
      <c r="BC1297" s="74">
        <v>-14.444025941440501</v>
      </c>
      <c r="BD1297" s="61">
        <v>43899</v>
      </c>
      <c r="BE1297" s="61">
        <v>43916</v>
      </c>
      <c r="BF1297" s="70"/>
      <c r="BG1297" s="61"/>
      <c r="BH1297" s="11"/>
    </row>
    <row r="1298" spans="1:60" x14ac:dyDescent="0.3">
      <c r="A1298" s="11"/>
      <c r="B1298" s="56" t="s">
        <v>4176</v>
      </c>
      <c r="C1298" s="56" t="s">
        <v>3969</v>
      </c>
      <c r="D1298" s="56" t="s">
        <v>3970</v>
      </c>
      <c r="E1298" s="57" t="s">
        <v>87</v>
      </c>
      <c r="F1298" s="57" t="s">
        <v>315</v>
      </c>
      <c r="G1298" s="58" t="s">
        <v>2080</v>
      </c>
      <c r="H1298" s="59" t="s">
        <v>1</v>
      </c>
      <c r="I1298" s="60" t="s">
        <v>29</v>
      </c>
      <c r="J1298" s="60" t="s">
        <v>1</v>
      </c>
      <c r="K1298" s="11"/>
      <c r="L1298" s="61">
        <v>44021</v>
      </c>
      <c r="M1298" s="62">
        <v>1016.64489999972</v>
      </c>
      <c r="N1298" s="63">
        <v>1016.64489999972</v>
      </c>
      <c r="O1298" s="63">
        <v>1069.6107999999099</v>
      </c>
      <c r="P1298" s="64">
        <f t="shared" si="20"/>
        <v>0.95048114697402608</v>
      </c>
      <c r="Q1298" s="61">
        <v>43886</v>
      </c>
      <c r="R1298" s="65">
        <v>7162654.7970000003</v>
      </c>
      <c r="S1298" s="65">
        <v>7718376.2302890597</v>
      </c>
      <c r="T1298" s="11"/>
      <c r="U1298" s="66">
        <v>-7.9973769879870804E-4</v>
      </c>
      <c r="V1298" s="67">
        <v>3.5822369840389001</v>
      </c>
      <c r="W1298" s="66">
        <v>2.0156715982011502E-3</v>
      </c>
      <c r="X1298" s="67">
        <v>2.4799457084554901</v>
      </c>
      <c r="Y1298" s="66">
        <v>-2.2413023507397201E-2</v>
      </c>
      <c r="Z1298" s="67">
        <v>15.442635261482801</v>
      </c>
      <c r="AA1298" s="66">
        <v>5.4771656687080403E-3</v>
      </c>
      <c r="AB1298" s="67">
        <v>20.7729047181783</v>
      </c>
      <c r="AC1298" s="66"/>
      <c r="AD1298" s="67"/>
      <c r="AE1298" s="66"/>
      <c r="AF1298" s="68"/>
      <c r="AG1298" s="66">
        <v>1.6156570654857201E-3</v>
      </c>
      <c r="AH1298" s="67">
        <v>-1.67994002931664</v>
      </c>
      <c r="AI1298" s="66">
        <v>-2.02788314018107E-2</v>
      </c>
      <c r="AJ1298" s="67">
        <v>11.6628593407804</v>
      </c>
      <c r="AK1298" s="66">
        <v>1.6644899998937E-2</v>
      </c>
      <c r="AL1298" s="66">
        <v>1.2166406417236399E-2</v>
      </c>
      <c r="AM1298" s="67">
        <v>25.930471983709101</v>
      </c>
      <c r="AN1298" s="11"/>
      <c r="AO1298" s="69">
        <v>1.3872924942916099E-2</v>
      </c>
      <c r="AP1298" s="69">
        <v>-2.6976449448739E-2</v>
      </c>
      <c r="AQ1298" s="69">
        <v>4.1674682226584998E-2</v>
      </c>
      <c r="AR1298" s="69">
        <v>-9.1392960449447905E-2</v>
      </c>
      <c r="AS1298" s="70">
        <v>8</v>
      </c>
      <c r="AT1298" s="70">
        <v>4</v>
      </c>
      <c r="AU1298" s="70">
        <v>8</v>
      </c>
      <c r="AV1298" s="71">
        <v>4</v>
      </c>
      <c r="AW1298" s="11"/>
      <c r="AX1298" s="72">
        <v>6.0666507529022098E-2</v>
      </c>
      <c r="AY1298" s="73">
        <v>-0.35458541401703803</v>
      </c>
      <c r="AZ1298" s="73">
        <v>0.56843977666721901</v>
      </c>
      <c r="BA1298" s="73">
        <v>-0.42056394408700698</v>
      </c>
      <c r="BB1298" s="64">
        <v>6.2313373262986704E-3</v>
      </c>
      <c r="BC1298" s="74">
        <v>-11.8499083965726</v>
      </c>
      <c r="BD1298" s="61">
        <v>43886</v>
      </c>
      <c r="BE1298" s="61">
        <v>43914</v>
      </c>
      <c r="BF1298" s="70"/>
      <c r="BG1298" s="61"/>
      <c r="BH1298" s="11"/>
    </row>
    <row r="1299" spans="1:60" x14ac:dyDescent="0.3">
      <c r="A1299" s="11"/>
      <c r="B1299" s="56" t="s">
        <v>4180</v>
      </c>
      <c r="C1299" s="56" t="s">
        <v>3972</v>
      </c>
      <c r="D1299" s="56" t="s">
        <v>3973</v>
      </c>
      <c r="E1299" s="57" t="s">
        <v>330</v>
      </c>
      <c r="F1299" s="57" t="s">
        <v>315</v>
      </c>
      <c r="G1299" s="58" t="s">
        <v>2080</v>
      </c>
      <c r="H1299" s="59" t="s">
        <v>2081</v>
      </c>
      <c r="I1299" s="60" t="s">
        <v>29</v>
      </c>
      <c r="J1299" s="60" t="s">
        <v>3974</v>
      </c>
      <c r="K1299" s="11"/>
      <c r="L1299" s="61">
        <v>44021</v>
      </c>
      <c r="M1299" s="62">
        <v>1079.9299999996999</v>
      </c>
      <c r="N1299" s="63">
        <v>1079.9299999996999</v>
      </c>
      <c r="O1299" s="63">
        <v>1080.1754999999</v>
      </c>
      <c r="P1299" s="64">
        <f t="shared" si="20"/>
        <v>0.99977272211765578</v>
      </c>
      <c r="Q1299" s="61">
        <v>43999</v>
      </c>
      <c r="R1299" s="65">
        <v>38270698.004000001</v>
      </c>
      <c r="S1299" s="65">
        <v>42175007.389250003</v>
      </c>
      <c r="T1299" s="11"/>
      <c r="U1299" s="66">
        <v>-1.02773875369166E-4</v>
      </c>
      <c r="V1299" s="67">
        <v>3.6519333663818498</v>
      </c>
      <c r="W1299" s="66">
        <v>-1.46376947668614E-4</v>
      </c>
      <c r="X1299" s="67">
        <v>2.26374085386851</v>
      </c>
      <c r="Y1299" s="66">
        <v>1.7650789342951601E-2</v>
      </c>
      <c r="Z1299" s="67">
        <v>19.4490165465104</v>
      </c>
      <c r="AA1299" s="66">
        <v>3.0560091321604001E-2</v>
      </c>
      <c r="AB1299" s="67">
        <v>23.281197283446101</v>
      </c>
      <c r="AC1299" s="66"/>
      <c r="AD1299" s="67"/>
      <c r="AE1299" s="66"/>
      <c r="AF1299" s="68"/>
      <c r="AG1299" s="66">
        <v>-7.6480589086713694E-5</v>
      </c>
      <c r="AH1299" s="67">
        <v>-1.8491537947738801</v>
      </c>
      <c r="AI1299" s="66">
        <v>1.9436534121268799E-2</v>
      </c>
      <c r="AJ1299" s="67">
        <v>15.634395893095601</v>
      </c>
      <c r="AK1299" s="66">
        <v>7.99299999998766E-2</v>
      </c>
      <c r="AL1299" s="66">
        <v>4.4507755399536102E-2</v>
      </c>
      <c r="AM1299" s="67">
        <v>29.571592169493702</v>
      </c>
      <c r="AN1299" s="11"/>
      <c r="AO1299" s="69">
        <v>2.4933277964009899E-3</v>
      </c>
      <c r="AP1299" s="69">
        <v>-2.75687988323625E-3</v>
      </c>
      <c r="AQ1299" s="69">
        <v>9.1683002374338702E-3</v>
      </c>
      <c r="AR1299" s="69">
        <v>-5.2441996658671997E-3</v>
      </c>
      <c r="AS1299" s="70">
        <v>8</v>
      </c>
      <c r="AT1299" s="70">
        <v>4</v>
      </c>
      <c r="AU1299" s="70">
        <v>7</v>
      </c>
      <c r="AV1299" s="71">
        <v>5</v>
      </c>
      <c r="AW1299" s="11"/>
      <c r="AX1299" s="72">
        <v>8.6740438723154501E-3</v>
      </c>
      <c r="AY1299" s="73">
        <v>8.6624979829366594E-2</v>
      </c>
      <c r="AZ1299" s="73">
        <v>0.63313934758662105</v>
      </c>
      <c r="BA1299" s="73">
        <v>0.11876480958846999</v>
      </c>
      <c r="BB1299" s="64">
        <v>8.9604282073082705E-4</v>
      </c>
      <c r="BC1299" s="74">
        <v>-0.98919798060433095</v>
      </c>
      <c r="BD1299" s="61">
        <v>43748</v>
      </c>
      <c r="BE1299" s="61">
        <v>43801</v>
      </c>
      <c r="BF1299" s="70">
        <v>89</v>
      </c>
      <c r="BG1299" s="61">
        <v>43873</v>
      </c>
      <c r="BH1299" s="11"/>
    </row>
    <row r="1300" spans="1:60" x14ac:dyDescent="0.3">
      <c r="A1300" s="11"/>
      <c r="B1300" s="56" t="s">
        <v>4183</v>
      </c>
      <c r="C1300" s="56" t="s">
        <v>3976</v>
      </c>
      <c r="D1300" s="56" t="s">
        <v>3977</v>
      </c>
      <c r="E1300" s="57" t="s">
        <v>87</v>
      </c>
      <c r="F1300" s="57" t="s">
        <v>315</v>
      </c>
      <c r="G1300" s="58" t="s">
        <v>2080</v>
      </c>
      <c r="H1300" s="59" t="s">
        <v>2081</v>
      </c>
      <c r="I1300" s="60" t="s">
        <v>29</v>
      </c>
      <c r="J1300" s="60" t="s">
        <v>1</v>
      </c>
      <c r="K1300" s="11"/>
      <c r="L1300" s="61">
        <v>44021</v>
      </c>
      <c r="M1300" s="62">
        <v>1043.8708999995099</v>
      </c>
      <c r="N1300" s="63">
        <v>1043.8708999995099</v>
      </c>
      <c r="O1300" s="63">
        <v>1064.9213999994099</v>
      </c>
      <c r="P1300" s="64">
        <f t="shared" si="20"/>
        <v>0.98023281342650104</v>
      </c>
      <c r="Q1300" s="61">
        <v>43874</v>
      </c>
      <c r="R1300" s="65">
        <v>35859950.681000002</v>
      </c>
      <c r="S1300" s="65">
        <v>41014147.893187501</v>
      </c>
      <c r="T1300" s="11"/>
      <c r="U1300" s="66">
        <v>-7.71626062487485E-4</v>
      </c>
      <c r="V1300" s="67">
        <v>3.5850481476700198</v>
      </c>
      <c r="W1300" s="66">
        <v>4.7040208046382802E-3</v>
      </c>
      <c r="X1300" s="67">
        <v>2.7487806290991998</v>
      </c>
      <c r="Y1300" s="66">
        <v>-7.5372794754002799E-3</v>
      </c>
      <c r="Z1300" s="67">
        <v>16.9302096646861</v>
      </c>
      <c r="AA1300" s="66">
        <v>6.8819827920378902E-3</v>
      </c>
      <c r="AB1300" s="67">
        <v>20.913386430504001</v>
      </c>
      <c r="AC1300" s="66">
        <v>6.6883905914437505E-2</v>
      </c>
      <c r="AD1300" s="67">
        <v>30.9743558516784</v>
      </c>
      <c r="AE1300" s="66"/>
      <c r="AF1300" s="68"/>
      <c r="AG1300" s="66">
        <v>-3.04567102739384E-3</v>
      </c>
      <c r="AH1300" s="67">
        <v>-2.1460728386046002</v>
      </c>
      <c r="AI1300" s="66">
        <v>-5.2552650577126804E-3</v>
      </c>
      <c r="AJ1300" s="67">
        <v>13.1652159751975</v>
      </c>
      <c r="AK1300" s="66">
        <v>4.3870899999092203E-2</v>
      </c>
      <c r="AL1300" s="66">
        <v>1.7955056837308799E-2</v>
      </c>
      <c r="AM1300" s="67">
        <v>33.064473322243401</v>
      </c>
      <c r="AN1300" s="11"/>
      <c r="AO1300" s="69">
        <v>1.5803381495061299E-2</v>
      </c>
      <c r="AP1300" s="69">
        <v>-3.00447635036107E-2</v>
      </c>
      <c r="AQ1300" s="69">
        <v>2.5193647217747601E-2</v>
      </c>
      <c r="AR1300" s="69">
        <v>-4.9267629488895202E-2</v>
      </c>
      <c r="AS1300" s="70">
        <v>6</v>
      </c>
      <c r="AT1300" s="70">
        <v>6</v>
      </c>
      <c r="AU1300" s="70">
        <v>7</v>
      </c>
      <c r="AV1300" s="71">
        <v>5</v>
      </c>
      <c r="AW1300" s="11"/>
      <c r="AX1300" s="72">
        <v>5.0635338056381402E-2</v>
      </c>
      <c r="AY1300" s="73">
        <v>-0.19293202532003301</v>
      </c>
      <c r="AZ1300" s="73">
        <v>0.559335045067201</v>
      </c>
      <c r="BA1300" s="73">
        <v>-0.23860302075559001</v>
      </c>
      <c r="BB1300" s="64">
        <v>5.2029624131046098E-3</v>
      </c>
      <c r="BC1300" s="74">
        <v>-7.2443468597484797</v>
      </c>
      <c r="BD1300" s="61">
        <v>43874</v>
      </c>
      <c r="BE1300" s="61">
        <v>43913</v>
      </c>
      <c r="BF1300" s="70"/>
      <c r="BG1300" s="61"/>
      <c r="BH1300" s="11"/>
    </row>
    <row r="1301" spans="1:60" x14ac:dyDescent="0.3">
      <c r="A1301" s="11"/>
      <c r="B1301" s="56" t="s">
        <v>4187</v>
      </c>
      <c r="C1301" s="56" t="s">
        <v>3979</v>
      </c>
      <c r="D1301" s="56" t="s">
        <v>3980</v>
      </c>
      <c r="E1301" s="57" t="s">
        <v>25</v>
      </c>
      <c r="F1301" s="57" t="s">
        <v>315</v>
      </c>
      <c r="G1301" s="58" t="s">
        <v>2080</v>
      </c>
      <c r="H1301" s="59" t="s">
        <v>2081</v>
      </c>
      <c r="I1301" s="60" t="s">
        <v>29</v>
      </c>
      <c r="J1301" s="60" t="s">
        <v>1</v>
      </c>
      <c r="K1301" s="11"/>
      <c r="L1301" s="61">
        <v>44021</v>
      </c>
      <c r="M1301" s="62">
        <v>1215.1130999997299</v>
      </c>
      <c r="N1301" s="63">
        <v>1215.1130999997299</v>
      </c>
      <c r="O1301" s="63">
        <v>1218.3913000002501</v>
      </c>
      <c r="P1301" s="64">
        <f t="shared" si="20"/>
        <v>0.99730940298037296</v>
      </c>
      <c r="Q1301" s="61">
        <v>44011</v>
      </c>
      <c r="R1301" s="65">
        <v>13197024.311000001</v>
      </c>
      <c r="S1301" s="65">
        <v>13997189.153750001</v>
      </c>
      <c r="T1301" s="11"/>
      <c r="U1301" s="66">
        <v>-4.7824515058891799E-4</v>
      </c>
      <c r="V1301" s="67">
        <v>3.61438623885988</v>
      </c>
      <c r="W1301" s="66">
        <v>5.4561814158660101E-3</v>
      </c>
      <c r="X1301" s="67">
        <v>2.82399669022197</v>
      </c>
      <c r="Y1301" s="66">
        <v>1.9343065601788102E-2</v>
      </c>
      <c r="Z1301" s="67">
        <v>19.618244172394</v>
      </c>
      <c r="AA1301" s="66">
        <v>4.6196152388802099E-2</v>
      </c>
      <c r="AB1301" s="67">
        <v>24.844803390180498</v>
      </c>
      <c r="AC1301" s="66">
        <v>0.14482065392075999</v>
      </c>
      <c r="AD1301" s="67">
        <v>38.768030652310699</v>
      </c>
      <c r="AE1301" s="66">
        <v>0.205552585773985</v>
      </c>
      <c r="AF1301" s="68">
        <v>37.502946189139003</v>
      </c>
      <c r="AG1301" s="66">
        <v>-9.3525133797811599E-4</v>
      </c>
      <c r="AH1301" s="67">
        <v>-1.9350308696630201</v>
      </c>
      <c r="AI1301" s="66">
        <v>1.9940798576499202E-2</v>
      </c>
      <c r="AJ1301" s="67">
        <v>15.6848223386187</v>
      </c>
      <c r="AK1301" s="66">
        <v>0.21511309999914399</v>
      </c>
      <c r="AL1301" s="66">
        <v>5.9249176392768298E-2</v>
      </c>
      <c r="AM1301" s="67">
        <v>37.359784369065899</v>
      </c>
      <c r="AN1301" s="11"/>
      <c r="AO1301" s="69">
        <v>1.8907894538642701E-2</v>
      </c>
      <c r="AP1301" s="69">
        <v>-1.9894360845682999E-2</v>
      </c>
      <c r="AQ1301" s="69">
        <v>3.1792774967470898E-2</v>
      </c>
      <c r="AR1301" s="69">
        <v>-3.8132940182549598E-2</v>
      </c>
      <c r="AS1301" s="70">
        <v>8</v>
      </c>
      <c r="AT1301" s="70">
        <v>4</v>
      </c>
      <c r="AU1301" s="70">
        <v>7</v>
      </c>
      <c r="AV1301" s="71">
        <v>5</v>
      </c>
      <c r="AW1301" s="11"/>
      <c r="AX1301" s="72">
        <v>4.8953927731345201E-2</v>
      </c>
      <c r="AY1301" s="73">
        <v>0.33087035048583902</v>
      </c>
      <c r="AZ1301" s="73">
        <v>0.72525973693427703</v>
      </c>
      <c r="BA1301" s="73">
        <v>0.44089693322211998</v>
      </c>
      <c r="BB1301" s="64">
        <v>5.0460632706199196E-3</v>
      </c>
      <c r="BC1301" s="74">
        <v>-8.6134166206174996</v>
      </c>
      <c r="BD1301" s="61">
        <v>43885</v>
      </c>
      <c r="BE1301" s="61">
        <v>43913</v>
      </c>
      <c r="BF1301" s="70">
        <v>66</v>
      </c>
      <c r="BG1301" s="61">
        <v>43977</v>
      </c>
      <c r="BH1301" s="11"/>
    </row>
    <row r="1302" spans="1:60" x14ac:dyDescent="0.3">
      <c r="A1302" s="11"/>
      <c r="B1302" s="56" t="s">
        <v>4190</v>
      </c>
      <c r="C1302" s="56" t="s">
        <v>3982</v>
      </c>
      <c r="D1302" s="56" t="s">
        <v>3983</v>
      </c>
      <c r="E1302" s="57" t="s">
        <v>25</v>
      </c>
      <c r="F1302" s="57" t="s">
        <v>315</v>
      </c>
      <c r="G1302" s="58" t="s">
        <v>2080</v>
      </c>
      <c r="H1302" s="59" t="s">
        <v>2081</v>
      </c>
      <c r="I1302" s="60" t="s">
        <v>29</v>
      </c>
      <c r="J1302" s="60" t="s">
        <v>3984</v>
      </c>
      <c r="K1302" s="11"/>
      <c r="L1302" s="61">
        <v>44021</v>
      </c>
      <c r="M1302" s="62">
        <v>1208.6593999993099</v>
      </c>
      <c r="N1302" s="63">
        <v>1208.6593999993099</v>
      </c>
      <c r="O1302" s="63">
        <v>1212.7638000007701</v>
      </c>
      <c r="P1302" s="64">
        <f t="shared" si="20"/>
        <v>0.99661566415368141</v>
      </c>
      <c r="Q1302" s="61">
        <v>44006</v>
      </c>
      <c r="R1302" s="65">
        <v>13400044.185000001</v>
      </c>
      <c r="S1302" s="65">
        <v>14936122.874624999</v>
      </c>
      <c r="T1302" s="11"/>
      <c r="U1302" s="66">
        <v>-5.4700121472706098E-4</v>
      </c>
      <c r="V1302" s="67">
        <v>3.60751063244606</v>
      </c>
      <c r="W1302" s="66">
        <v>4.8283595406246596E-3</v>
      </c>
      <c r="X1302" s="67">
        <v>2.7612145026978401</v>
      </c>
      <c r="Y1302" s="66">
        <v>2.3824997044357601E-2</v>
      </c>
      <c r="Z1302" s="67">
        <v>20.066437316651001</v>
      </c>
      <c r="AA1302" s="66">
        <v>5.2093110625719398E-2</v>
      </c>
      <c r="AB1302" s="67">
        <v>25.434499213879501</v>
      </c>
      <c r="AC1302" s="66">
        <v>0.15610085838678101</v>
      </c>
      <c r="AD1302" s="67">
        <v>39.896051098941797</v>
      </c>
      <c r="AE1302" s="66">
        <v>0.20594168980635</v>
      </c>
      <c r="AF1302" s="68">
        <v>37.541856592346399</v>
      </c>
      <c r="AG1302" s="66">
        <v>-1.0836626943273599E-3</v>
      </c>
      <c r="AH1302" s="67">
        <v>-1.9498720052979499</v>
      </c>
      <c r="AI1302" s="66">
        <v>2.44169814650377E-2</v>
      </c>
      <c r="AJ1302" s="67">
        <v>16.1324406274653</v>
      </c>
      <c r="AK1302" s="66">
        <v>0.20865939999930599</v>
      </c>
      <c r="AL1302" s="66">
        <v>6.0886807210408699E-2</v>
      </c>
      <c r="AM1302" s="67">
        <v>38.526492294564399</v>
      </c>
      <c r="AN1302" s="11"/>
      <c r="AO1302" s="69">
        <v>1.9270731168944601E-2</v>
      </c>
      <c r="AP1302" s="69">
        <v>-2.37699769131723E-2</v>
      </c>
      <c r="AQ1302" s="69">
        <v>3.3423330172809101E-2</v>
      </c>
      <c r="AR1302" s="69">
        <v>-3.8613886595157999E-2</v>
      </c>
      <c r="AS1302" s="70">
        <v>8</v>
      </c>
      <c r="AT1302" s="70">
        <v>4</v>
      </c>
      <c r="AU1302" s="70">
        <v>7</v>
      </c>
      <c r="AV1302" s="71">
        <v>5</v>
      </c>
      <c r="AW1302" s="11"/>
      <c r="AX1302" s="72">
        <v>5.1863872344838503E-2</v>
      </c>
      <c r="AY1302" s="73">
        <v>0.42610937724657599</v>
      </c>
      <c r="AZ1302" s="73">
        <v>0.74806475391596905</v>
      </c>
      <c r="BA1302" s="73">
        <v>0.56689726099830295</v>
      </c>
      <c r="BB1302" s="64">
        <v>5.3426550436779501E-3</v>
      </c>
      <c r="BC1302" s="74">
        <v>-8.7245980617444694</v>
      </c>
      <c r="BD1302" s="61">
        <v>43885</v>
      </c>
      <c r="BE1302" s="61">
        <v>43913</v>
      </c>
      <c r="BF1302" s="70">
        <v>64</v>
      </c>
      <c r="BG1302" s="61">
        <v>43973</v>
      </c>
      <c r="BH1302" s="11"/>
    </row>
    <row r="1303" spans="1:60" x14ac:dyDescent="0.3">
      <c r="A1303" s="11"/>
      <c r="B1303" s="56" t="s">
        <v>4194</v>
      </c>
      <c r="C1303" s="56" t="s">
        <v>3986</v>
      </c>
      <c r="D1303" s="56" t="s">
        <v>3987</v>
      </c>
      <c r="E1303" s="57" t="s">
        <v>330</v>
      </c>
      <c r="F1303" s="57" t="s">
        <v>315</v>
      </c>
      <c r="G1303" s="58" t="s">
        <v>2080</v>
      </c>
      <c r="H1303" s="59" t="s">
        <v>2081</v>
      </c>
      <c r="I1303" s="60" t="s">
        <v>29</v>
      </c>
      <c r="J1303" s="60" t="s">
        <v>3988</v>
      </c>
      <c r="K1303" s="11"/>
      <c r="L1303" s="61">
        <v>44021</v>
      </c>
      <c r="M1303" s="62">
        <v>1089.3127999994899</v>
      </c>
      <c r="N1303" s="63">
        <v>1089.3127999994899</v>
      </c>
      <c r="O1303" s="63">
        <v>1096.15240000002</v>
      </c>
      <c r="P1303" s="64">
        <f t="shared" si="20"/>
        <v>0.99376035667984675</v>
      </c>
      <c r="Q1303" s="61">
        <v>43984</v>
      </c>
      <c r="R1303" s="65">
        <v>27573192.976</v>
      </c>
      <c r="S1303" s="65">
        <v>30043951.324437499</v>
      </c>
      <c r="T1303" s="11"/>
      <c r="U1303" s="66">
        <v>-4.0431165507470702E-4</v>
      </c>
      <c r="V1303" s="67">
        <v>3.6217795884113002</v>
      </c>
      <c r="W1303" s="66">
        <v>3.25841019002837E-3</v>
      </c>
      <c r="X1303" s="67">
        <v>2.6042195676382098</v>
      </c>
      <c r="Y1303" s="66">
        <v>1.4721249761350899E-2</v>
      </c>
      <c r="Z1303" s="67">
        <v>19.156062588357599</v>
      </c>
      <c r="AA1303" s="66">
        <v>3.53813391157018E-2</v>
      </c>
      <c r="AB1303" s="67">
        <v>23.763322062877702</v>
      </c>
      <c r="AC1303" s="66"/>
      <c r="AD1303" s="67"/>
      <c r="AE1303" s="66"/>
      <c r="AF1303" s="68"/>
      <c r="AG1303" s="66">
        <v>7.1729632145434196E-4</v>
      </c>
      <c r="AH1303" s="67">
        <v>-1.7697761037197799</v>
      </c>
      <c r="AI1303" s="66">
        <v>1.90303768122249E-2</v>
      </c>
      <c r="AJ1303" s="67">
        <v>15.593780162191299</v>
      </c>
      <c r="AK1303" s="66">
        <v>8.93127999988792E-2</v>
      </c>
      <c r="AL1303" s="66">
        <v>4.2245831547916203E-2</v>
      </c>
      <c r="AM1303" s="67">
        <v>32.8164850024041</v>
      </c>
      <c r="AN1303" s="11"/>
      <c r="AO1303" s="69">
        <v>2.8118699148762999E-2</v>
      </c>
      <c r="AP1303" s="69">
        <v>-2.42681953523061E-2</v>
      </c>
      <c r="AQ1303" s="69">
        <v>1.4473093506239799E-2</v>
      </c>
      <c r="AR1303" s="69">
        <v>-1.4691998243506499E-2</v>
      </c>
      <c r="AS1303" s="70">
        <v>8</v>
      </c>
      <c r="AT1303" s="70">
        <v>4</v>
      </c>
      <c r="AU1303" s="70">
        <v>7</v>
      </c>
      <c r="AV1303" s="71">
        <v>5</v>
      </c>
      <c r="AW1303" s="11"/>
      <c r="AX1303" s="72">
        <v>4.5150057971986797E-2</v>
      </c>
      <c r="AY1303" s="73">
        <v>0.14595527673782299</v>
      </c>
      <c r="AZ1303" s="73">
        <v>0.65667852349088196</v>
      </c>
      <c r="BA1303" s="73">
        <v>0.20962257399810399</v>
      </c>
      <c r="BB1303" s="64">
        <v>4.6688104781787802E-3</v>
      </c>
      <c r="BC1303" s="74">
        <v>-6.2913123441685501</v>
      </c>
      <c r="BD1303" s="61">
        <v>43748</v>
      </c>
      <c r="BE1303" s="61">
        <v>43783</v>
      </c>
      <c r="BF1303" s="70">
        <v>107</v>
      </c>
      <c r="BG1303" s="61">
        <v>43899</v>
      </c>
      <c r="BH1303" s="11"/>
    </row>
    <row r="1304" spans="1:60" x14ac:dyDescent="0.3">
      <c r="A1304" s="11"/>
      <c r="B1304" s="56" t="s">
        <v>4200</v>
      </c>
      <c r="C1304" s="56" t="s">
        <v>3990</v>
      </c>
      <c r="D1304" s="56" t="s">
        <v>3991</v>
      </c>
      <c r="E1304" s="57" t="s">
        <v>87</v>
      </c>
      <c r="F1304" s="57" t="s">
        <v>315</v>
      </c>
      <c r="G1304" s="58" t="s">
        <v>2080</v>
      </c>
      <c r="H1304" s="59" t="s">
        <v>2081</v>
      </c>
      <c r="I1304" s="60" t="s">
        <v>400</v>
      </c>
      <c r="J1304" s="60" t="s">
        <v>3992</v>
      </c>
      <c r="K1304" s="11"/>
      <c r="L1304" s="61">
        <v>44021</v>
      </c>
      <c r="M1304" s="62">
        <v>81761.855201959595</v>
      </c>
      <c r="N1304" s="63">
        <v>81761.855201959595</v>
      </c>
      <c r="O1304" s="63">
        <v>85719.779796004295</v>
      </c>
      <c r="P1304" s="64">
        <f t="shared" si="20"/>
        <v>0.95382717263782335</v>
      </c>
      <c r="Q1304" s="61">
        <v>44007</v>
      </c>
      <c r="R1304" s="65">
        <v>7930814.9449531203</v>
      </c>
      <c r="S1304" s="65">
        <v>10111904.722140601</v>
      </c>
      <c r="T1304" s="11"/>
      <c r="U1304" s="66">
        <v>-9.6192057308144303E-3</v>
      </c>
      <c r="V1304" s="67">
        <v>2.7002901808373299</v>
      </c>
      <c r="W1304" s="66">
        <v>2.4579298727985598E-2</v>
      </c>
      <c r="X1304" s="67">
        <v>4.7363084214375704</v>
      </c>
      <c r="Y1304" s="66">
        <v>2.5781172404094801E-2</v>
      </c>
      <c r="Z1304" s="67">
        <v>20.2620548526465</v>
      </c>
      <c r="AA1304" s="66">
        <v>0.16524439642671501</v>
      </c>
      <c r="AB1304" s="67">
        <v>36.7496277939645</v>
      </c>
      <c r="AC1304" s="66">
        <v>0.27598356418631698</v>
      </c>
      <c r="AD1304" s="67">
        <v>51.884321678895503</v>
      </c>
      <c r="AE1304" s="66"/>
      <c r="AF1304" s="68"/>
      <c r="AG1304" s="66">
        <v>-3.7554786448708903E-2</v>
      </c>
      <c r="AH1304" s="67">
        <v>-5.5969843807397401</v>
      </c>
      <c r="AI1304" s="66">
        <v>6.1086543302735698E-2</v>
      </c>
      <c r="AJ1304" s="67">
        <v>19.799396811227801</v>
      </c>
      <c r="AK1304" s="66">
        <v>0.35465993773483201</v>
      </c>
      <c r="AL1304" s="66">
        <v>0.13407084303617001</v>
      </c>
      <c r="AM1304" s="67">
        <v>64.143377095810095</v>
      </c>
      <c r="AN1304" s="11"/>
      <c r="AO1304" s="69">
        <v>3.5567024766351103E-2</v>
      </c>
      <c r="AP1304" s="69">
        <v>-2.3132184605856299E-2</v>
      </c>
      <c r="AQ1304" s="69">
        <v>0.14001655122963699</v>
      </c>
      <c r="AR1304" s="69">
        <v>-9.0893597684917005E-2</v>
      </c>
      <c r="AS1304" s="70">
        <v>8</v>
      </c>
      <c r="AT1304" s="70">
        <v>4</v>
      </c>
      <c r="AU1304" s="70">
        <v>7</v>
      </c>
      <c r="AV1304" s="71">
        <v>5</v>
      </c>
      <c r="AW1304" s="11"/>
      <c r="AX1304" s="72">
        <v>0.13131669852722599</v>
      </c>
      <c r="AY1304" s="73">
        <v>1.3109234202020199</v>
      </c>
      <c r="AZ1304" s="73">
        <v>1.0825297030496599</v>
      </c>
      <c r="BA1304" s="73">
        <v>2.06652600080997</v>
      </c>
      <c r="BB1304" s="64">
        <v>1.35869196989916E-2</v>
      </c>
      <c r="BC1304" s="74">
        <v>-9.0806489937385795</v>
      </c>
      <c r="BD1304" s="61">
        <v>43798</v>
      </c>
      <c r="BE1304" s="61">
        <v>43829</v>
      </c>
      <c r="BF1304" s="70">
        <v>61</v>
      </c>
      <c r="BG1304" s="61">
        <v>43885</v>
      </c>
      <c r="BH1304" s="11"/>
    </row>
    <row r="1305" spans="1:60" x14ac:dyDescent="0.3">
      <c r="A1305" s="11"/>
      <c r="B1305" s="56" t="s">
        <v>4204</v>
      </c>
      <c r="C1305" s="56" t="s">
        <v>3994</v>
      </c>
      <c r="D1305" s="56" t="s">
        <v>3995</v>
      </c>
      <c r="E1305" s="57" t="s">
        <v>314</v>
      </c>
      <c r="F1305" s="57" t="s">
        <v>315</v>
      </c>
      <c r="G1305" s="58" t="s">
        <v>141</v>
      </c>
      <c r="H1305" s="59" t="s">
        <v>186</v>
      </c>
      <c r="I1305" s="60" t="s">
        <v>29</v>
      </c>
      <c r="J1305" s="60" t="s">
        <v>3996</v>
      </c>
      <c r="K1305" s="11"/>
      <c r="L1305" s="61">
        <v>44021</v>
      </c>
      <c r="M1305" s="62">
        <v>754.86550000030502</v>
      </c>
      <c r="N1305" s="63">
        <v>754.86550000030502</v>
      </c>
      <c r="O1305" s="63">
        <v>947.82359999977098</v>
      </c>
      <c r="P1305" s="64">
        <f t="shared" si="20"/>
        <v>0.79641981904701198</v>
      </c>
      <c r="Q1305" s="61">
        <v>43756</v>
      </c>
      <c r="R1305" s="65">
        <v>212571.33300000001</v>
      </c>
      <c r="S1305" s="65">
        <v>722277.28866406297</v>
      </c>
      <c r="T1305" s="11"/>
      <c r="U1305" s="66">
        <v>-2.4787094406747201E-2</v>
      </c>
      <c r="V1305" s="67">
        <v>1.1835013132440499</v>
      </c>
      <c r="W1305" s="66">
        <v>-1.9717321811185701E-2</v>
      </c>
      <c r="X1305" s="67">
        <v>0.30664636751680502</v>
      </c>
      <c r="Y1305" s="66">
        <v>-0.14954391658917299</v>
      </c>
      <c r="Z1305" s="67">
        <v>2.7295459533052102</v>
      </c>
      <c r="AA1305" s="66">
        <v>-0.17557072411640501</v>
      </c>
      <c r="AB1305" s="67">
        <v>2.66811573965242</v>
      </c>
      <c r="AC1305" s="66">
        <v>-0.22758989974128799</v>
      </c>
      <c r="AD1305" s="67">
        <v>1.5269752861058801</v>
      </c>
      <c r="AE1305" s="66"/>
      <c r="AF1305" s="68"/>
      <c r="AG1305" s="66">
        <v>1.3150486365702801E-2</v>
      </c>
      <c r="AH1305" s="67">
        <v>-0.52645709929493001</v>
      </c>
      <c r="AI1305" s="66">
        <v>-0.12189174264771301</v>
      </c>
      <c r="AJ1305" s="67">
        <v>1.50156821619021</v>
      </c>
      <c r="AK1305" s="66">
        <v>-0.24513449999998599</v>
      </c>
      <c r="AL1305" s="66">
        <v>-9.1558577331889004E-2</v>
      </c>
      <c r="AM1305" s="67">
        <v>-2.7761867670924398</v>
      </c>
      <c r="AN1305" s="11"/>
      <c r="AO1305" s="69">
        <v>6.7325662081202595E-2</v>
      </c>
      <c r="AP1305" s="69">
        <v>-0.100115524410357</v>
      </c>
      <c r="AQ1305" s="69">
        <v>8.1925604210555295E-2</v>
      </c>
      <c r="AR1305" s="69">
        <v>-0.122634387732396</v>
      </c>
      <c r="AS1305" s="70">
        <v>5</v>
      </c>
      <c r="AT1305" s="70">
        <v>7</v>
      </c>
      <c r="AU1305" s="70">
        <v>7</v>
      </c>
      <c r="AV1305" s="71">
        <v>5</v>
      </c>
      <c r="AW1305" s="11"/>
      <c r="AX1305" s="72">
        <v>0.24944992463249899</v>
      </c>
      <c r="AY1305" s="73">
        <v>-0.56427151790285301</v>
      </c>
      <c r="AZ1305" s="73">
        <v>4.3451099039486997E-2</v>
      </c>
      <c r="BA1305" s="73">
        <v>-0.74999803864466197</v>
      </c>
      <c r="BB1305" s="64">
        <v>2.5485632198106001E-2</v>
      </c>
      <c r="BC1305" s="74">
        <v>-36.246227673604203</v>
      </c>
      <c r="BD1305" s="61">
        <v>43756</v>
      </c>
      <c r="BE1305" s="61">
        <v>43908</v>
      </c>
      <c r="BF1305" s="70"/>
      <c r="BG1305" s="61"/>
      <c r="BH1305" s="11"/>
    </row>
    <row r="1306" spans="1:60" x14ac:dyDescent="0.3">
      <c r="A1306" s="11"/>
      <c r="B1306" s="56" t="s">
        <v>4207</v>
      </c>
      <c r="C1306" s="56" t="s">
        <v>3998</v>
      </c>
      <c r="D1306" s="56" t="s">
        <v>3995</v>
      </c>
      <c r="E1306" s="57" t="s">
        <v>73</v>
      </c>
      <c r="F1306" s="57" t="s">
        <v>315</v>
      </c>
      <c r="G1306" s="58" t="s">
        <v>141</v>
      </c>
      <c r="H1306" s="59" t="s">
        <v>186</v>
      </c>
      <c r="I1306" s="60" t="s">
        <v>29</v>
      </c>
      <c r="J1306" s="60" t="s">
        <v>3999</v>
      </c>
      <c r="K1306" s="11"/>
      <c r="L1306" s="61">
        <v>44021</v>
      </c>
      <c r="M1306" s="62">
        <v>767.16870000027097</v>
      </c>
      <c r="N1306" s="63">
        <v>767.16870000027097</v>
      </c>
      <c r="O1306" s="63">
        <v>959.788200000301</v>
      </c>
      <c r="P1306" s="64">
        <f t="shared" si="20"/>
        <v>0.79931041035931716</v>
      </c>
      <c r="Q1306" s="61">
        <v>43756</v>
      </c>
      <c r="R1306" s="65">
        <v>88290.615999999995</v>
      </c>
      <c r="S1306" s="65">
        <v>128610.154450439</v>
      </c>
      <c r="T1306" s="11"/>
      <c r="U1306" s="66">
        <v>-2.47736911042011E-2</v>
      </c>
      <c r="V1306" s="67">
        <v>1.1848416434986599</v>
      </c>
      <c r="W1306" s="66">
        <v>-1.93156174864271E-2</v>
      </c>
      <c r="X1306" s="67">
        <v>0.34681679999266601</v>
      </c>
      <c r="Y1306" s="66">
        <v>-0.14742682874479199</v>
      </c>
      <c r="Z1306" s="67">
        <v>2.9412547377432898</v>
      </c>
      <c r="AA1306" s="66">
        <v>-0.17143272492568901</v>
      </c>
      <c r="AB1306" s="67">
        <v>3.0819156587240299</v>
      </c>
      <c r="AC1306" s="66">
        <v>-0.219821749657858</v>
      </c>
      <c r="AD1306" s="67">
        <v>2.30379029444885</v>
      </c>
      <c r="AE1306" s="66"/>
      <c r="AF1306" s="68"/>
      <c r="AG1306" s="66">
        <v>1.3275079087179601E-2</v>
      </c>
      <c r="AH1306" s="67">
        <v>-0.51399782714724995</v>
      </c>
      <c r="AI1306" s="66">
        <v>-0.119597546018631</v>
      </c>
      <c r="AJ1306" s="67">
        <v>1.7309878790983899</v>
      </c>
      <c r="AK1306" s="66">
        <v>-0.23283129999996199</v>
      </c>
      <c r="AL1306" s="66">
        <v>-8.6754298471496405E-2</v>
      </c>
      <c r="AM1306" s="67">
        <v>-1.38196226826403</v>
      </c>
      <c r="AN1306" s="11"/>
      <c r="AO1306" s="69">
        <v>6.7340351777602295E-2</v>
      </c>
      <c r="AP1306" s="69">
        <v>-0.10007867805776199</v>
      </c>
      <c r="AQ1306" s="69">
        <v>8.2369146124692594E-2</v>
      </c>
      <c r="AR1306" s="69">
        <v>-0.122262637427484</v>
      </c>
      <c r="AS1306" s="70">
        <v>5</v>
      </c>
      <c r="AT1306" s="70">
        <v>7</v>
      </c>
      <c r="AU1306" s="70">
        <v>7</v>
      </c>
      <c r="AV1306" s="71">
        <v>5</v>
      </c>
      <c r="AW1306" s="11"/>
      <c r="AX1306" s="72">
        <v>0.24943055965879499</v>
      </c>
      <c r="AY1306" s="73">
        <v>-0.54788280444881798</v>
      </c>
      <c r="AZ1306" s="73">
        <v>8.7436211698673105E-2</v>
      </c>
      <c r="BA1306" s="73">
        <v>-0.72870518109539295</v>
      </c>
      <c r="BB1306" s="64">
        <v>2.5484238397257299E-2</v>
      </c>
      <c r="BC1306" s="74">
        <v>-36.113540466525599</v>
      </c>
      <c r="BD1306" s="61">
        <v>43756</v>
      </c>
      <c r="BE1306" s="61">
        <v>43908</v>
      </c>
      <c r="BF1306" s="70"/>
      <c r="BG1306" s="61"/>
      <c r="BH1306" s="11"/>
    </row>
    <row r="1307" spans="1:60" x14ac:dyDescent="0.3">
      <c r="A1307" s="11"/>
      <c r="B1307" s="56" t="s">
        <v>4210</v>
      </c>
      <c r="C1307" s="56" t="s">
        <v>4001</v>
      </c>
      <c r="D1307" s="56" t="s">
        <v>3995</v>
      </c>
      <c r="E1307" s="57" t="s">
        <v>326</v>
      </c>
      <c r="F1307" s="57" t="s">
        <v>315</v>
      </c>
      <c r="G1307" s="58" t="s">
        <v>141</v>
      </c>
      <c r="H1307" s="59" t="s">
        <v>186</v>
      </c>
      <c r="I1307" s="60" t="s">
        <v>29</v>
      </c>
      <c r="J1307" s="60" t="s">
        <v>4002</v>
      </c>
      <c r="K1307" s="11"/>
      <c r="L1307" s="61">
        <v>44021</v>
      </c>
      <c r="M1307" s="62">
        <v>729.92989999987196</v>
      </c>
      <c r="N1307" s="63">
        <v>729.92989999987196</v>
      </c>
      <c r="O1307" s="63">
        <v>914.52400000020896</v>
      </c>
      <c r="P1307" s="64">
        <f t="shared" si="20"/>
        <v>0.79815280954868895</v>
      </c>
      <c r="Q1307" s="61">
        <v>43756</v>
      </c>
      <c r="R1307" s="65">
        <v>111118.59699999999</v>
      </c>
      <c r="S1307" s="65">
        <v>171164.40508398399</v>
      </c>
      <c r="T1307" s="11"/>
      <c r="U1307" s="66">
        <v>-2.4779134681921298E-2</v>
      </c>
      <c r="V1307" s="67">
        <v>1.1842972857266401</v>
      </c>
      <c r="W1307" s="66">
        <v>-1.9476411911455199E-2</v>
      </c>
      <c r="X1307" s="67">
        <v>0.330737357489852</v>
      </c>
      <c r="Y1307" s="66">
        <v>-0.14827435480852699</v>
      </c>
      <c r="Z1307" s="67">
        <v>2.8565021313697798</v>
      </c>
      <c r="AA1307" s="66">
        <v>-0.17309048255818199</v>
      </c>
      <c r="AB1307" s="67">
        <v>2.9161398954747701</v>
      </c>
      <c r="AC1307" s="66">
        <v>-0.22293835861550201</v>
      </c>
      <c r="AD1307" s="67">
        <v>1.9921293986844799</v>
      </c>
      <c r="AE1307" s="66"/>
      <c r="AF1307" s="68"/>
      <c r="AG1307" s="66">
        <v>1.3225247445007001E-2</v>
      </c>
      <c r="AH1307" s="67">
        <v>-0.51898099136451503</v>
      </c>
      <c r="AI1307" s="66">
        <v>-0.12051605362925299</v>
      </c>
      <c r="AJ1307" s="67">
        <v>1.63913711803616</v>
      </c>
      <c r="AK1307" s="66">
        <v>-0.27007010000030301</v>
      </c>
      <c r="AL1307" s="66">
        <v>-0.106284057016601</v>
      </c>
      <c r="AM1307" s="67">
        <v>-0.38471410560305203</v>
      </c>
      <c r="AN1307" s="11"/>
      <c r="AO1307" s="69">
        <v>6.7334416748053599E-2</v>
      </c>
      <c r="AP1307" s="69">
        <v>-0.100093428740365</v>
      </c>
      <c r="AQ1307" s="69">
        <v>8.2191644542035605E-2</v>
      </c>
      <c r="AR1307" s="69">
        <v>-0.12241122225168501</v>
      </c>
      <c r="AS1307" s="70">
        <v>5</v>
      </c>
      <c r="AT1307" s="70">
        <v>7</v>
      </c>
      <c r="AU1307" s="70">
        <v>7</v>
      </c>
      <c r="AV1307" s="71">
        <v>5</v>
      </c>
      <c r="AW1307" s="11"/>
      <c r="AX1307" s="72">
        <v>0.24943828188494099</v>
      </c>
      <c r="AY1307" s="73">
        <v>-0.55444843552504597</v>
      </c>
      <c r="AZ1307" s="73">
        <v>6.9816545959270102E-2</v>
      </c>
      <c r="BA1307" s="73">
        <v>-0.73723939960018503</v>
      </c>
      <c r="BB1307" s="64">
        <v>2.5484793984978799E-2</v>
      </c>
      <c r="BC1307" s="74">
        <v>-36.166650629194898</v>
      </c>
      <c r="BD1307" s="61">
        <v>43756</v>
      </c>
      <c r="BE1307" s="61">
        <v>43908</v>
      </c>
      <c r="BF1307" s="70"/>
      <c r="BG1307" s="61"/>
      <c r="BH1307" s="11"/>
    </row>
    <row r="1308" spans="1:60" x14ac:dyDescent="0.3">
      <c r="A1308" s="11"/>
      <c r="B1308" s="56" t="s">
        <v>4213</v>
      </c>
      <c r="C1308" s="56" t="s">
        <v>4004</v>
      </c>
      <c r="D1308" s="56" t="s">
        <v>3995</v>
      </c>
      <c r="E1308" s="57" t="s">
        <v>330</v>
      </c>
      <c r="F1308" s="57" t="s">
        <v>315</v>
      </c>
      <c r="G1308" s="58" t="s">
        <v>141</v>
      </c>
      <c r="H1308" s="59" t="s">
        <v>186</v>
      </c>
      <c r="I1308" s="60" t="s">
        <v>29</v>
      </c>
      <c r="J1308" s="60" t="s">
        <v>4005</v>
      </c>
      <c r="K1308" s="11"/>
      <c r="L1308" s="61">
        <v>44021</v>
      </c>
      <c r="M1308" s="62">
        <v>734.788200000301</v>
      </c>
      <c r="N1308" s="63">
        <v>734.788200000301</v>
      </c>
      <c r="O1308" s="63">
        <v>929.32419999968295</v>
      </c>
      <c r="P1308" s="64">
        <f t="shared" si="20"/>
        <v>0.79066939180164653</v>
      </c>
      <c r="Q1308" s="61">
        <v>43756</v>
      </c>
      <c r="R1308" s="65">
        <v>1320283.311</v>
      </c>
      <c r="S1308" s="65">
        <v>2401464.8911914099</v>
      </c>
      <c r="T1308" s="11"/>
      <c r="U1308" s="66">
        <v>-2.4813765370709E-2</v>
      </c>
      <c r="V1308" s="67">
        <v>1.18083421684787</v>
      </c>
      <c r="W1308" s="66">
        <v>-2.0520609387858699E-2</v>
      </c>
      <c r="X1308" s="67">
        <v>0.226317609849502</v>
      </c>
      <c r="Y1308" s="66">
        <v>-0.15376278143317901</v>
      </c>
      <c r="Z1308" s="67">
        <v>2.3076594689046002</v>
      </c>
      <c r="AA1308" s="66">
        <v>-0.183785144983558</v>
      </c>
      <c r="AB1308" s="67">
        <v>1.8466736529371699</v>
      </c>
      <c r="AC1308" s="66">
        <v>-0.24289546235842899</v>
      </c>
      <c r="AD1308" s="67">
        <v>-3.5809756082017001E-3</v>
      </c>
      <c r="AE1308" s="66"/>
      <c r="AF1308" s="68"/>
      <c r="AG1308" s="66">
        <v>1.2901327931103899E-2</v>
      </c>
      <c r="AH1308" s="67">
        <v>-0.55137294275482396</v>
      </c>
      <c r="AI1308" s="66">
        <v>-0.12646261608824699</v>
      </c>
      <c r="AJ1308" s="67">
        <v>1.04448087213677</v>
      </c>
      <c r="AK1308" s="66">
        <v>-0.26521179999952399</v>
      </c>
      <c r="AL1308" s="66">
        <v>-9.9626313619373796E-2</v>
      </c>
      <c r="AM1308" s="67">
        <v>-5.4201691121270397</v>
      </c>
      <c r="AN1308" s="11"/>
      <c r="AO1308" s="69">
        <v>6.7296678993443507E-2</v>
      </c>
      <c r="AP1308" s="69">
        <v>-0.100189317711775</v>
      </c>
      <c r="AQ1308" s="69">
        <v>8.1038952279486695E-2</v>
      </c>
      <c r="AR1308" s="69">
        <v>-0.123377054841549</v>
      </c>
      <c r="AS1308" s="70">
        <v>5</v>
      </c>
      <c r="AT1308" s="70">
        <v>7</v>
      </c>
      <c r="AU1308" s="70">
        <v>7</v>
      </c>
      <c r="AV1308" s="71">
        <v>5</v>
      </c>
      <c r="AW1308" s="11"/>
      <c r="AX1308" s="72">
        <v>0.24948901704832699</v>
      </c>
      <c r="AY1308" s="73">
        <v>-0.59680255833700402</v>
      </c>
      <c r="AZ1308" s="73">
        <v>-4.3913829828454702E-2</v>
      </c>
      <c r="BA1308" s="73">
        <v>-0.79216939144862397</v>
      </c>
      <c r="BB1308" s="64">
        <v>2.5488457119390701E-2</v>
      </c>
      <c r="BC1308" s="74">
        <v>-36.510832280037</v>
      </c>
      <c r="BD1308" s="61">
        <v>43756</v>
      </c>
      <c r="BE1308" s="61">
        <v>43908</v>
      </c>
      <c r="BF1308" s="70"/>
      <c r="BG1308" s="61"/>
      <c r="BH1308" s="11"/>
    </row>
    <row r="1309" spans="1:60" x14ac:dyDescent="0.3">
      <c r="A1309" s="11"/>
      <c r="B1309" s="56" t="s">
        <v>4217</v>
      </c>
      <c r="C1309" s="56" t="s">
        <v>4007</v>
      </c>
      <c r="D1309" s="56" t="s">
        <v>4008</v>
      </c>
      <c r="E1309" s="57" t="s">
        <v>314</v>
      </c>
      <c r="F1309" s="57" t="s">
        <v>315</v>
      </c>
      <c r="G1309" s="58" t="s">
        <v>111</v>
      </c>
      <c r="H1309" s="59" t="s">
        <v>279</v>
      </c>
      <c r="I1309" s="60" t="s">
        <v>29</v>
      </c>
      <c r="J1309" s="60" t="s">
        <v>1</v>
      </c>
      <c r="K1309" s="11"/>
      <c r="L1309" s="61">
        <v>44021</v>
      </c>
      <c r="M1309" s="62">
        <v>1233.0518999993801</v>
      </c>
      <c r="N1309" s="63">
        <v>1233.0518999993801</v>
      </c>
      <c r="O1309" s="63">
        <v>1236.8981999997</v>
      </c>
      <c r="P1309" s="64">
        <f t="shared" si="20"/>
        <v>0.9968903665634562</v>
      </c>
      <c r="Q1309" s="61">
        <v>44020</v>
      </c>
      <c r="R1309" s="65">
        <v>31322402.851</v>
      </c>
      <c r="S1309" s="65">
        <v>39813922.803812496</v>
      </c>
      <c r="T1309" s="11"/>
      <c r="U1309" s="66">
        <v>-3.1096334369067301E-3</v>
      </c>
      <c r="V1309" s="67">
        <v>3.3512474102280998</v>
      </c>
      <c r="W1309" s="66">
        <v>1.27043463871814E-2</v>
      </c>
      <c r="X1309" s="67">
        <v>3.5488131873535198</v>
      </c>
      <c r="Y1309" s="66">
        <v>2.0919439597491901E-2</v>
      </c>
      <c r="Z1309" s="67">
        <v>19.775881571986201</v>
      </c>
      <c r="AA1309" s="66">
        <v>4.6197296529498999E-2</v>
      </c>
      <c r="AB1309" s="67">
        <v>24.8449178042356</v>
      </c>
      <c r="AC1309" s="66">
        <v>0.118051676114264</v>
      </c>
      <c r="AD1309" s="67">
        <v>36.091132871690199</v>
      </c>
      <c r="AE1309" s="66">
        <v>0.145306530757807</v>
      </c>
      <c r="AF1309" s="68">
        <v>31.478340687492199</v>
      </c>
      <c r="AG1309" s="66">
        <v>4.01766506911372E-4</v>
      </c>
      <c r="AH1309" s="67">
        <v>-1.80132908517407</v>
      </c>
      <c r="AI1309" s="66">
        <v>2.4474521942465799E-2</v>
      </c>
      <c r="AJ1309" s="67">
        <v>16.138194675208101</v>
      </c>
      <c r="AK1309" s="66">
        <v>0.23305189999897299</v>
      </c>
      <c r="AL1309" s="66">
        <v>4.2823295612834003E-2</v>
      </c>
      <c r="AM1309" s="67">
        <v>15.742837743368</v>
      </c>
      <c r="AN1309" s="11"/>
      <c r="AO1309" s="69">
        <v>1.07831038658333E-2</v>
      </c>
      <c r="AP1309" s="69">
        <v>-1.69957777652598E-2</v>
      </c>
      <c r="AQ1309" s="69">
        <v>2.8390134582878101E-2</v>
      </c>
      <c r="AR1309" s="69">
        <v>-1.7948953207451299E-2</v>
      </c>
      <c r="AS1309" s="70">
        <v>7</v>
      </c>
      <c r="AT1309" s="70">
        <v>5</v>
      </c>
      <c r="AU1309" s="70">
        <v>7</v>
      </c>
      <c r="AV1309" s="71">
        <v>5</v>
      </c>
      <c r="AW1309" s="11"/>
      <c r="AX1309" s="72">
        <v>3.7777501273703801E-2</v>
      </c>
      <c r="AY1309" s="73">
        <v>0.53103926915537203</v>
      </c>
      <c r="AZ1309" s="73">
        <v>0.69357760592720297</v>
      </c>
      <c r="BA1309" s="73">
        <v>0.69717189000857605</v>
      </c>
      <c r="BB1309" s="64">
        <v>3.8953891714800198E-3</v>
      </c>
      <c r="BC1309" s="74">
        <v>-4.8719466251423</v>
      </c>
      <c r="BD1309" s="61">
        <v>43747</v>
      </c>
      <c r="BE1309" s="61">
        <v>43914</v>
      </c>
      <c r="BF1309" s="70">
        <v>159</v>
      </c>
      <c r="BG1309" s="61">
        <v>43970</v>
      </c>
      <c r="BH1309" s="11"/>
    </row>
    <row r="1310" spans="1:60" x14ac:dyDescent="0.3">
      <c r="A1310" s="11"/>
      <c r="B1310" s="56" t="s">
        <v>4220</v>
      </c>
      <c r="C1310" s="56" t="s">
        <v>4010</v>
      </c>
      <c r="D1310" s="56" t="s">
        <v>4008</v>
      </c>
      <c r="E1310" s="57" t="s">
        <v>73</v>
      </c>
      <c r="F1310" s="57" t="s">
        <v>315</v>
      </c>
      <c r="G1310" s="58" t="s">
        <v>111</v>
      </c>
      <c r="H1310" s="59" t="s">
        <v>279</v>
      </c>
      <c r="I1310" s="60" t="s">
        <v>29</v>
      </c>
      <c r="J1310" s="60" t="s">
        <v>1</v>
      </c>
      <c r="K1310" s="11"/>
      <c r="L1310" s="61">
        <v>44021</v>
      </c>
      <c r="M1310" s="62">
        <v>1277.4440999999599</v>
      </c>
      <c r="N1310" s="63">
        <v>1277.4440999999599</v>
      </c>
      <c r="O1310" s="63">
        <v>1281.4044000003501</v>
      </c>
      <c r="P1310" s="64">
        <f t="shared" si="20"/>
        <v>0.99690940658515836</v>
      </c>
      <c r="Q1310" s="61">
        <v>44020</v>
      </c>
      <c r="R1310" s="65">
        <v>10538690.677999999</v>
      </c>
      <c r="S1310" s="65">
        <v>10820770.8403906</v>
      </c>
      <c r="T1310" s="11"/>
      <c r="U1310" s="66">
        <v>-3.0905934145266699E-3</v>
      </c>
      <c r="V1310" s="67">
        <v>3.3531514124660999</v>
      </c>
      <c r="W1310" s="66">
        <v>1.32856083346269E-2</v>
      </c>
      <c r="X1310" s="67">
        <v>3.60693938209806</v>
      </c>
      <c r="Y1310" s="66">
        <v>2.4479433406668201E-2</v>
      </c>
      <c r="Z1310" s="67">
        <v>20.131880952889301</v>
      </c>
      <c r="AA1310" s="66">
        <v>5.35562357254094E-2</v>
      </c>
      <c r="AB1310" s="67">
        <v>25.5808117238339</v>
      </c>
      <c r="AC1310" s="66">
        <v>0.13382548690249699</v>
      </c>
      <c r="AD1310" s="67">
        <v>37.668513950484297</v>
      </c>
      <c r="AE1310" s="66">
        <v>0.169668718843313</v>
      </c>
      <c r="AF1310" s="68">
        <v>33.914559496042799</v>
      </c>
      <c r="AG1310" s="66">
        <v>5.7397471027797998E-4</v>
      </c>
      <c r="AH1310" s="67">
        <v>-1.78410826483741</v>
      </c>
      <c r="AI1310" s="66">
        <v>2.8223908753716401E-2</v>
      </c>
      <c r="AJ1310" s="67">
        <v>16.513133356347701</v>
      </c>
      <c r="AK1310" s="66">
        <v>0.27744410000013903</v>
      </c>
      <c r="AL1310" s="66">
        <v>5.0069059867382699E-2</v>
      </c>
      <c r="AM1310" s="67">
        <v>20.9297696150315</v>
      </c>
      <c r="AN1310" s="11"/>
      <c r="AO1310" s="69">
        <v>1.0802515236719001E-2</v>
      </c>
      <c r="AP1310" s="69">
        <v>-1.6976987199996098E-2</v>
      </c>
      <c r="AQ1310" s="69">
        <v>2.8980463279367499E-2</v>
      </c>
      <c r="AR1310" s="69">
        <v>-1.7366566006785399E-2</v>
      </c>
      <c r="AS1310" s="70">
        <v>7</v>
      </c>
      <c r="AT1310" s="70">
        <v>5</v>
      </c>
      <c r="AU1310" s="70">
        <v>7</v>
      </c>
      <c r="AV1310" s="71">
        <v>5</v>
      </c>
      <c r="AW1310" s="11"/>
      <c r="AX1310" s="72">
        <v>3.7792354485209199E-2</v>
      </c>
      <c r="AY1310" s="73">
        <v>0.70966180698815196</v>
      </c>
      <c r="AZ1310" s="73">
        <v>0.71807104454728699</v>
      </c>
      <c r="BA1310" s="73">
        <v>0.93603733569216296</v>
      </c>
      <c r="BB1310" s="64">
        <v>3.89700478429859E-3</v>
      </c>
      <c r="BC1310" s="74">
        <v>-4.5672014056181096</v>
      </c>
      <c r="BD1310" s="61">
        <v>43747</v>
      </c>
      <c r="BE1310" s="61">
        <v>43914</v>
      </c>
      <c r="BF1310" s="70">
        <v>157</v>
      </c>
      <c r="BG1310" s="61">
        <v>43966</v>
      </c>
      <c r="BH1310" s="11"/>
    </row>
    <row r="1311" spans="1:60" x14ac:dyDescent="0.3">
      <c r="A1311" s="11"/>
      <c r="B1311" s="56" t="s">
        <v>4223</v>
      </c>
      <c r="C1311" s="56" t="s">
        <v>4012</v>
      </c>
      <c r="D1311" s="56" t="s">
        <v>4008</v>
      </c>
      <c r="E1311" s="57" t="s">
        <v>326</v>
      </c>
      <c r="F1311" s="57" t="s">
        <v>315</v>
      </c>
      <c r="G1311" s="58" t="s">
        <v>111</v>
      </c>
      <c r="H1311" s="59" t="s">
        <v>279</v>
      </c>
      <c r="I1311" s="60" t="s">
        <v>29</v>
      </c>
      <c r="J1311" s="60" t="s">
        <v>1</v>
      </c>
      <c r="K1311" s="11"/>
      <c r="L1311" s="61">
        <v>44021</v>
      </c>
      <c r="M1311" s="62">
        <v>1263.30370000005</v>
      </c>
      <c r="N1311" s="63">
        <v>1263.30370000005</v>
      </c>
      <c r="O1311" s="63">
        <v>1267.22709999979</v>
      </c>
      <c r="P1311" s="64">
        <f t="shared" si="20"/>
        <v>0.99690394878728472</v>
      </c>
      <c r="Q1311" s="61">
        <v>44020</v>
      </c>
      <c r="R1311" s="65">
        <v>43971006.32</v>
      </c>
      <c r="S1311" s="65">
        <v>35491301.762062497</v>
      </c>
      <c r="T1311" s="11"/>
      <c r="U1311" s="66">
        <v>-3.0960512131059702E-3</v>
      </c>
      <c r="V1311" s="67">
        <v>3.3526056326081699</v>
      </c>
      <c r="W1311" s="66">
        <v>1.31195103804203E-2</v>
      </c>
      <c r="X1311" s="67">
        <v>3.5903295866774001</v>
      </c>
      <c r="Y1311" s="66">
        <v>2.34611145060626E-2</v>
      </c>
      <c r="Z1311" s="67">
        <v>20.030049062828802</v>
      </c>
      <c r="AA1311" s="66">
        <v>5.1448411097226199E-2</v>
      </c>
      <c r="AB1311" s="67">
        <v>25.370029261015599</v>
      </c>
      <c r="AC1311" s="66">
        <v>0.12929611527040799</v>
      </c>
      <c r="AD1311" s="67">
        <v>37.215576787304599</v>
      </c>
      <c r="AE1311" s="66">
        <v>0.16265573241631501</v>
      </c>
      <c r="AF1311" s="68">
        <v>33.213260853371999</v>
      </c>
      <c r="AG1311" s="66">
        <v>5.2477303324849301E-4</v>
      </c>
      <c r="AH1311" s="67">
        <v>-1.78902843254036</v>
      </c>
      <c r="AI1311" s="66">
        <v>2.71512527615414E-2</v>
      </c>
      <c r="AJ1311" s="67">
        <v>16.405867757130199</v>
      </c>
      <c r="AK1311" s="66">
        <v>0.26330369999952402</v>
      </c>
      <c r="AL1311" s="66">
        <v>4.7933754754922099E-2</v>
      </c>
      <c r="AM1311" s="67">
        <v>18.934714317409099</v>
      </c>
      <c r="AN1311" s="11"/>
      <c r="AO1311" s="69">
        <v>1.0796928609124699E-2</v>
      </c>
      <c r="AP1311" s="69">
        <v>-1.6982308077786001E-2</v>
      </c>
      <c r="AQ1311" s="69">
        <v>2.8811730224333601E-2</v>
      </c>
      <c r="AR1311" s="69">
        <v>-1.7532970214233501E-2</v>
      </c>
      <c r="AS1311" s="70">
        <v>7</v>
      </c>
      <c r="AT1311" s="70">
        <v>5</v>
      </c>
      <c r="AU1311" s="70">
        <v>7</v>
      </c>
      <c r="AV1311" s="71">
        <v>5</v>
      </c>
      <c r="AW1311" s="11"/>
      <c r="AX1311" s="72">
        <v>3.7787937272805702E-2</v>
      </c>
      <c r="AY1311" s="73">
        <v>0.65852147415807805</v>
      </c>
      <c r="AZ1311" s="73">
        <v>0.71105661818273802</v>
      </c>
      <c r="BA1311" s="73">
        <v>0.86742735306143004</v>
      </c>
      <c r="BB1311" s="64">
        <v>3.8965252255229602E-3</v>
      </c>
      <c r="BC1311" s="74">
        <v>-4.6543709881516397</v>
      </c>
      <c r="BD1311" s="61">
        <v>43747</v>
      </c>
      <c r="BE1311" s="61">
        <v>43914</v>
      </c>
      <c r="BF1311" s="70">
        <v>158</v>
      </c>
      <c r="BG1311" s="61">
        <v>43969</v>
      </c>
      <c r="BH1311" s="11"/>
    </row>
    <row r="1312" spans="1:60" x14ac:dyDescent="0.3">
      <c r="A1312" s="11"/>
      <c r="B1312" s="56" t="s">
        <v>4226</v>
      </c>
      <c r="C1312" s="56" t="s">
        <v>4014</v>
      </c>
      <c r="D1312" s="56" t="s">
        <v>4008</v>
      </c>
      <c r="E1312" s="57" t="s">
        <v>330</v>
      </c>
      <c r="F1312" s="57" t="s">
        <v>315</v>
      </c>
      <c r="G1312" s="58" t="s">
        <v>111</v>
      </c>
      <c r="H1312" s="59" t="s">
        <v>279</v>
      </c>
      <c r="I1312" s="60" t="s">
        <v>29</v>
      </c>
      <c r="J1312" s="60" t="s">
        <v>1</v>
      </c>
      <c r="K1312" s="11"/>
      <c r="L1312" s="61">
        <v>44021</v>
      </c>
      <c r="M1312" s="62">
        <v>1205.3267000000901</v>
      </c>
      <c r="N1312" s="63">
        <v>1205.3267000000901</v>
      </c>
      <c r="O1312" s="63">
        <v>1209.1030000001199</v>
      </c>
      <c r="P1312" s="64">
        <f t="shared" si="20"/>
        <v>0.99687677559312204</v>
      </c>
      <c r="Q1312" s="61">
        <v>44020</v>
      </c>
      <c r="R1312" s="65">
        <v>268682785.69700003</v>
      </c>
      <c r="S1312" s="65">
        <v>241255920.36625001</v>
      </c>
      <c r="T1312" s="11"/>
      <c r="U1312" s="66">
        <v>-3.1232244073180499E-3</v>
      </c>
      <c r="V1312" s="67">
        <v>3.3498883131869701</v>
      </c>
      <c r="W1312" s="66">
        <v>1.2289389596844599E-2</v>
      </c>
      <c r="X1312" s="67">
        <v>3.5073175083198298</v>
      </c>
      <c r="Y1312" s="66">
        <v>1.83841601628956E-2</v>
      </c>
      <c r="Z1312" s="67">
        <v>19.522353628504799</v>
      </c>
      <c r="AA1312" s="66">
        <v>4.09723622051388E-2</v>
      </c>
      <c r="AB1312" s="67">
        <v>24.322424371814101</v>
      </c>
      <c r="AC1312" s="66">
        <v>0.106919253805245</v>
      </c>
      <c r="AD1312" s="67">
        <v>34.977890640788203</v>
      </c>
      <c r="AE1312" s="66">
        <v>0.128216170902306</v>
      </c>
      <c r="AF1312" s="68">
        <v>29.769304701942001</v>
      </c>
      <c r="AG1312" s="66">
        <v>2.78757313935785E-4</v>
      </c>
      <c r="AH1312" s="67">
        <v>-1.81363000447163</v>
      </c>
      <c r="AI1312" s="66">
        <v>2.1804743739267E-2</v>
      </c>
      <c r="AJ1312" s="67">
        <v>15.871216854895501</v>
      </c>
      <c r="AK1312" s="66">
        <v>0.205326699999277</v>
      </c>
      <c r="AL1312" s="66">
        <v>3.7781472959977698E-2</v>
      </c>
      <c r="AM1312" s="67">
        <v>14.3947367778455</v>
      </c>
      <c r="AN1312" s="11"/>
      <c r="AO1312" s="69">
        <v>1.07692982983281E-2</v>
      </c>
      <c r="AP1312" s="69">
        <v>-1.70092809867128E-2</v>
      </c>
      <c r="AQ1312" s="69">
        <v>2.7968798080110002E-2</v>
      </c>
      <c r="AR1312" s="69">
        <v>-1.8364870818004399E-2</v>
      </c>
      <c r="AS1312" s="70">
        <v>7</v>
      </c>
      <c r="AT1312" s="70">
        <v>5</v>
      </c>
      <c r="AU1312" s="70">
        <v>7</v>
      </c>
      <c r="AV1312" s="71">
        <v>5</v>
      </c>
      <c r="AW1312" s="11"/>
      <c r="AX1312" s="72">
        <v>3.7767896981931698E-2</v>
      </c>
      <c r="AY1312" s="73">
        <v>0.40409708190736598</v>
      </c>
      <c r="AZ1312" s="73">
        <v>0.67618146793756795</v>
      </c>
      <c r="BA1312" s="73">
        <v>0.52874172943666098</v>
      </c>
      <c r="BB1312" s="64">
        <v>3.8943392827968598E-3</v>
      </c>
      <c r="BC1312" s="74">
        <v>-5.08903301429382</v>
      </c>
      <c r="BD1312" s="61">
        <v>43747</v>
      </c>
      <c r="BE1312" s="61">
        <v>43914</v>
      </c>
      <c r="BF1312" s="70">
        <v>160</v>
      </c>
      <c r="BG1312" s="61">
        <v>43971</v>
      </c>
      <c r="BH1312" s="11"/>
    </row>
    <row r="1313" spans="1:60" x14ac:dyDescent="0.3">
      <c r="A1313" s="11"/>
      <c r="B1313" s="56" t="s">
        <v>4230</v>
      </c>
      <c r="C1313" s="56" t="s">
        <v>4016</v>
      </c>
      <c r="D1313" s="56" t="s">
        <v>4008</v>
      </c>
      <c r="E1313" s="57" t="s">
        <v>334</v>
      </c>
      <c r="F1313" s="57" t="s">
        <v>315</v>
      </c>
      <c r="G1313" s="58" t="s">
        <v>111</v>
      </c>
      <c r="H1313" s="59" t="s">
        <v>279</v>
      </c>
      <c r="I1313" s="60" t="s">
        <v>29</v>
      </c>
      <c r="J1313" s="60" t="s">
        <v>1</v>
      </c>
      <c r="K1313" s="11"/>
      <c r="L1313" s="61">
        <v>44021</v>
      </c>
      <c r="M1313" s="62">
        <v>1217.72560000047</v>
      </c>
      <c r="N1313" s="63">
        <v>1217.72560000047</v>
      </c>
      <c r="O1313" s="63">
        <v>1221.5307999998299</v>
      </c>
      <c r="P1313" s="64">
        <f t="shared" si="20"/>
        <v>0.99688489230123345</v>
      </c>
      <c r="Q1313" s="61">
        <v>44020</v>
      </c>
      <c r="R1313" s="65">
        <v>9876.5300000000007</v>
      </c>
      <c r="S1313" s="65">
        <v>9674.4193015289293</v>
      </c>
      <c r="T1313" s="11"/>
      <c r="U1313" s="66">
        <v>-3.1151076991591301E-3</v>
      </c>
      <c r="V1313" s="67">
        <v>3.3506999840028602</v>
      </c>
      <c r="W1313" s="66">
        <v>1.2538348761154301E-2</v>
      </c>
      <c r="X1313" s="67">
        <v>3.5322134247508101</v>
      </c>
      <c r="Y1313" s="66">
        <v>1.9904256480003799E-2</v>
      </c>
      <c r="Z1313" s="67">
        <v>19.6743632602156</v>
      </c>
      <c r="AA1313" s="66">
        <v>4.4103238607931403E-2</v>
      </c>
      <c r="AB1313" s="67">
        <v>24.6355120120861</v>
      </c>
      <c r="AC1313" s="66">
        <v>0.11358502185074</v>
      </c>
      <c r="AD1313" s="67">
        <v>35.644467445323201</v>
      </c>
      <c r="AE1313" s="66">
        <v>0.13843816336346201</v>
      </c>
      <c r="AF1313" s="68">
        <v>30.791503948072201</v>
      </c>
      <c r="AG1313" s="66">
        <v>3.5250245127826902E-4</v>
      </c>
      <c r="AH1313" s="67">
        <v>-1.80625549073739</v>
      </c>
      <c r="AI1313" s="66">
        <v>2.34054640986869E-2</v>
      </c>
      <c r="AJ1313" s="67">
        <v>16.031288890837502</v>
      </c>
      <c r="AK1313" s="66">
        <v>0.21772560000128599</v>
      </c>
      <c r="AL1313" s="66">
        <v>4.0979358644108302E-2</v>
      </c>
      <c r="AM1313" s="67">
        <v>15.4873546749441</v>
      </c>
      <c r="AN1313" s="11"/>
      <c r="AO1313" s="69">
        <v>1.07774853277078E-2</v>
      </c>
      <c r="AP1313" s="69">
        <v>-1.7001154945319299E-2</v>
      </c>
      <c r="AQ1313" s="69">
        <v>2.8221217437021599E-2</v>
      </c>
      <c r="AR1313" s="69">
        <v>-1.8115178580956098E-2</v>
      </c>
      <c r="AS1313" s="70">
        <v>7</v>
      </c>
      <c r="AT1313" s="70">
        <v>5</v>
      </c>
      <c r="AU1313" s="70">
        <v>7</v>
      </c>
      <c r="AV1313" s="71">
        <v>5</v>
      </c>
      <c r="AW1313" s="11"/>
      <c r="AX1313" s="72">
        <v>3.7773517233872601E-2</v>
      </c>
      <c r="AY1313" s="73">
        <v>0.48017165522333</v>
      </c>
      <c r="AZ1313" s="73">
        <v>0.68660537365849506</v>
      </c>
      <c r="BA1313" s="73">
        <v>0.62954719284698502</v>
      </c>
      <c r="BB1313" s="64">
        <v>3.8949545115338001E-3</v>
      </c>
      <c r="BC1313" s="74">
        <v>-4.9588803436272402</v>
      </c>
      <c r="BD1313" s="61">
        <v>43747</v>
      </c>
      <c r="BE1313" s="61">
        <v>43914</v>
      </c>
      <c r="BF1313" s="70">
        <v>160</v>
      </c>
      <c r="BG1313" s="61">
        <v>43971</v>
      </c>
      <c r="BH1313" s="11"/>
    </row>
    <row r="1314" spans="1:60" x14ac:dyDescent="0.3">
      <c r="A1314" s="11"/>
      <c r="B1314" s="56" t="s">
        <v>4233</v>
      </c>
      <c r="C1314" s="56" t="s">
        <v>4018</v>
      </c>
      <c r="D1314" s="56" t="s">
        <v>4019</v>
      </c>
      <c r="E1314" s="57" t="s">
        <v>34</v>
      </c>
      <c r="F1314" s="57" t="s">
        <v>315</v>
      </c>
      <c r="G1314" s="58" t="s">
        <v>200</v>
      </c>
      <c r="H1314" s="59" t="s">
        <v>3707</v>
      </c>
      <c r="I1314" s="60" t="s">
        <v>400</v>
      </c>
      <c r="J1314" s="60" t="s">
        <v>1</v>
      </c>
      <c r="K1314" s="11"/>
      <c r="L1314" s="61">
        <v>44021</v>
      </c>
      <c r="M1314" s="62">
        <v>82165.0869239569</v>
      </c>
      <c r="N1314" s="63">
        <v>82165.0869239569</v>
      </c>
      <c r="O1314" s="63">
        <v>90698.4753940105</v>
      </c>
      <c r="P1314" s="64">
        <f t="shared" si="20"/>
        <v>0.90591475288881074</v>
      </c>
      <c r="Q1314" s="61">
        <v>43910</v>
      </c>
      <c r="R1314" s="65">
        <v>0</v>
      </c>
      <c r="S1314" s="65">
        <v>0</v>
      </c>
      <c r="T1314" s="11"/>
      <c r="U1314" s="66">
        <v>-9.6991988712034106E-3</v>
      </c>
      <c r="V1314" s="67">
        <v>2.6922908667984302</v>
      </c>
      <c r="W1314" s="66">
        <v>2.19951641829539E-2</v>
      </c>
      <c r="X1314" s="67">
        <v>4.4778949669344001</v>
      </c>
      <c r="Y1314" s="66">
        <v>2.52337545480259E-2</v>
      </c>
      <c r="Z1314" s="67">
        <v>20.2073130670178</v>
      </c>
      <c r="AA1314" s="66">
        <v>0.146319058658264</v>
      </c>
      <c r="AB1314" s="67">
        <v>34.857094017148498</v>
      </c>
      <c r="AC1314" s="66">
        <v>0.21444875007728101</v>
      </c>
      <c r="AD1314" s="67">
        <v>45.730840267962797</v>
      </c>
      <c r="AE1314" s="66">
        <v>0.18013968412211401</v>
      </c>
      <c r="AF1314" s="68">
        <v>34.961656023922799</v>
      </c>
      <c r="AG1314" s="66">
        <v>-3.6968984271879897E-2</v>
      </c>
      <c r="AH1314" s="67">
        <v>-5.5384041630532002</v>
      </c>
      <c r="AI1314" s="66">
        <v>5.5813703633248203E-2</v>
      </c>
      <c r="AJ1314" s="67">
        <v>19.272112844279</v>
      </c>
      <c r="AK1314" s="66">
        <v>0.221240887693129</v>
      </c>
      <c r="AL1314" s="66">
        <v>4.8898801851464703E-2</v>
      </c>
      <c r="AM1314" s="67">
        <v>21.876994575548501</v>
      </c>
      <c r="AN1314" s="11"/>
      <c r="AO1314" s="69">
        <v>3.6556978096996297E-2</v>
      </c>
      <c r="AP1314" s="69">
        <v>-2.37082673384066E-2</v>
      </c>
      <c r="AQ1314" s="69">
        <v>0.140306192692224</v>
      </c>
      <c r="AR1314" s="69">
        <v>-0.10097192876492</v>
      </c>
      <c r="AS1314" s="70">
        <v>8</v>
      </c>
      <c r="AT1314" s="70">
        <v>4</v>
      </c>
      <c r="AU1314" s="70">
        <v>7</v>
      </c>
      <c r="AV1314" s="71">
        <v>5</v>
      </c>
      <c r="AW1314" s="11"/>
      <c r="AX1314" s="72">
        <v>0.13576590944910999</v>
      </c>
      <c r="AY1314" s="73">
        <v>1.07446552496185</v>
      </c>
      <c r="AZ1314" s="73">
        <v>0.99898921116255202</v>
      </c>
      <c r="BA1314" s="73">
        <v>1.6862215630808399</v>
      </c>
      <c r="BB1314" s="64">
        <v>1.40501102299459E-2</v>
      </c>
      <c r="BC1314" s="74">
        <v>-11.852551767034999</v>
      </c>
      <c r="BD1314" s="61">
        <v>43910</v>
      </c>
      <c r="BE1314" s="61">
        <v>43990</v>
      </c>
      <c r="BF1314" s="70"/>
      <c r="BG1314" s="61"/>
      <c r="BH1314" s="11"/>
    </row>
    <row r="1315" spans="1:60" x14ac:dyDescent="0.3">
      <c r="A1315" s="11"/>
      <c r="B1315" s="56" t="s">
        <v>4236</v>
      </c>
      <c r="C1315" s="56" t="s">
        <v>4021</v>
      </c>
      <c r="D1315" s="56" t="s">
        <v>4019</v>
      </c>
      <c r="E1315" s="57" t="s">
        <v>548</v>
      </c>
      <c r="F1315" s="57" t="s">
        <v>315</v>
      </c>
      <c r="G1315" s="58" t="s">
        <v>200</v>
      </c>
      <c r="H1315" s="59" t="s">
        <v>3707</v>
      </c>
      <c r="I1315" s="60" t="s">
        <v>400</v>
      </c>
      <c r="J1315" s="60" t="s">
        <v>1</v>
      </c>
      <c r="K1315" s="11"/>
      <c r="L1315" s="61">
        <v>44021</v>
      </c>
      <c r="M1315" s="62">
        <v>94551.431442022295</v>
      </c>
      <c r="N1315" s="63">
        <v>94551.431442022295</v>
      </c>
      <c r="O1315" s="63">
        <v>102794.442119956</v>
      </c>
      <c r="P1315" s="64">
        <f t="shared" si="20"/>
        <v>0.91981073579528239</v>
      </c>
      <c r="Q1315" s="61">
        <v>43899</v>
      </c>
      <c r="R1315" s="65">
        <v>5506323.6491171904</v>
      </c>
      <c r="S1315" s="65">
        <v>14164995.8327969</v>
      </c>
      <c r="T1315" s="11"/>
      <c r="U1315" s="66">
        <v>-9.9519240675363108E-3</v>
      </c>
      <c r="V1315" s="67">
        <v>2.6670183471651399</v>
      </c>
      <c r="W1315" s="66">
        <v>3.5856027860063498E-2</v>
      </c>
      <c r="X1315" s="67">
        <v>5.8639813346453602</v>
      </c>
      <c r="Y1315" s="66">
        <v>1.9736008882318901E-2</v>
      </c>
      <c r="Z1315" s="67">
        <v>19.657538500468899</v>
      </c>
      <c r="AA1315" s="66">
        <v>0.18544354824000001</v>
      </c>
      <c r="AB1315" s="67">
        <v>38.769542975293</v>
      </c>
      <c r="AC1315" s="66">
        <v>0.38052818671159899</v>
      </c>
      <c r="AD1315" s="67">
        <v>62.338783931394602</v>
      </c>
      <c r="AE1315" s="66">
        <v>0.34017608477384798</v>
      </c>
      <c r="AF1315" s="68">
        <v>50.965296089125303</v>
      </c>
      <c r="AG1315" s="66">
        <v>-3.39422949391519E-2</v>
      </c>
      <c r="AH1315" s="67">
        <v>-5.2357352297840398</v>
      </c>
      <c r="AI1315" s="66">
        <v>5.6763558837701601E-2</v>
      </c>
      <c r="AJ1315" s="67">
        <v>19.367098364746202</v>
      </c>
      <c r="AK1315" s="66">
        <v>0.379024436176987</v>
      </c>
      <c r="AL1315" s="66">
        <v>6.8230924225645098E-2</v>
      </c>
      <c r="AM1315" s="67">
        <v>33.867607659310998</v>
      </c>
      <c r="AN1315" s="11"/>
      <c r="AO1315" s="69">
        <v>3.5789682562608498E-2</v>
      </c>
      <c r="AP1315" s="69">
        <v>-4.2499006674915997E-2</v>
      </c>
      <c r="AQ1315" s="69">
        <v>0.133227054076997</v>
      </c>
      <c r="AR1315" s="69">
        <v>-0.112983366657281</v>
      </c>
      <c r="AS1315" s="70">
        <v>9</v>
      </c>
      <c r="AT1315" s="70">
        <v>3</v>
      </c>
      <c r="AU1315" s="70">
        <v>7</v>
      </c>
      <c r="AV1315" s="71">
        <v>5</v>
      </c>
      <c r="AW1315" s="11"/>
      <c r="AX1315" s="72">
        <v>0.14754414901006399</v>
      </c>
      <c r="AY1315" s="73">
        <v>1.2558066257915901</v>
      </c>
      <c r="AZ1315" s="73">
        <v>1.1284719530049201</v>
      </c>
      <c r="BA1315" s="73">
        <v>1.8777318844058799</v>
      </c>
      <c r="BB1315" s="64">
        <v>1.5230154379623899E-2</v>
      </c>
      <c r="BC1315" s="74">
        <v>-15.6934433489951</v>
      </c>
      <c r="BD1315" s="61">
        <v>43899</v>
      </c>
      <c r="BE1315" s="61">
        <v>43916</v>
      </c>
      <c r="BF1315" s="70"/>
      <c r="BG1315" s="61"/>
      <c r="BH1315" s="11"/>
    </row>
    <row r="1316" spans="1:60" x14ac:dyDescent="0.3">
      <c r="A1316" s="11"/>
      <c r="B1316" s="56" t="s">
        <v>4239</v>
      </c>
      <c r="C1316" s="56" t="s">
        <v>4023</v>
      </c>
      <c r="D1316" s="56" t="s">
        <v>4019</v>
      </c>
      <c r="E1316" s="57" t="s">
        <v>314</v>
      </c>
      <c r="F1316" s="57" t="s">
        <v>315</v>
      </c>
      <c r="G1316" s="58" t="s">
        <v>200</v>
      </c>
      <c r="H1316" s="59" t="s">
        <v>3707</v>
      </c>
      <c r="I1316" s="60" t="s">
        <v>400</v>
      </c>
      <c r="J1316" s="60" t="s">
        <v>4024</v>
      </c>
      <c r="K1316" s="11"/>
      <c r="L1316" s="61">
        <v>44021</v>
      </c>
      <c r="M1316" s="62">
        <v>93336.311633944497</v>
      </c>
      <c r="N1316" s="63">
        <v>93336.311633944497</v>
      </c>
      <c r="O1316" s="63">
        <v>101808.82056999201</v>
      </c>
      <c r="P1316" s="64">
        <f t="shared" si="20"/>
        <v>0.91678020736697574</v>
      </c>
      <c r="Q1316" s="61">
        <v>43899</v>
      </c>
      <c r="R1316" s="65">
        <v>1473706.8945390601</v>
      </c>
      <c r="S1316" s="65">
        <v>1746819.45105273</v>
      </c>
      <c r="T1316" s="11"/>
      <c r="U1316" s="66">
        <v>-9.9785566480932193E-3</v>
      </c>
      <c r="V1316" s="67">
        <v>2.6643550891094501</v>
      </c>
      <c r="W1316" s="66">
        <v>3.5015538000152398E-2</v>
      </c>
      <c r="X1316" s="67">
        <v>5.7799323486542598</v>
      </c>
      <c r="Y1316" s="66">
        <v>1.47284556260274E-2</v>
      </c>
      <c r="Z1316" s="67">
        <v>19.156783174839799</v>
      </c>
      <c r="AA1316" s="66">
        <v>0.17375042893574599</v>
      </c>
      <c r="AB1316" s="67">
        <v>37.600231044867499</v>
      </c>
      <c r="AC1316" s="66">
        <v>0.36044794015120701</v>
      </c>
      <c r="AD1316" s="67">
        <v>60.330759275355398</v>
      </c>
      <c r="AE1316" s="66">
        <v>0.31551436504552799</v>
      </c>
      <c r="AF1316" s="68">
        <v>48.499124116264298</v>
      </c>
      <c r="AG1316" s="66">
        <v>-3.4177795172581703E-2</v>
      </c>
      <c r="AH1316" s="67">
        <v>-5.2592852531233802</v>
      </c>
      <c r="AI1316" s="66">
        <v>5.1317845936864601E-2</v>
      </c>
      <c r="AJ1316" s="67">
        <v>18.822527074662499</v>
      </c>
      <c r="AK1316" s="66">
        <v>0.33196780023921701</v>
      </c>
      <c r="AL1316" s="66">
        <v>6.5181078438399695E-2</v>
      </c>
      <c r="AM1316" s="67">
        <v>25.822962307778699</v>
      </c>
      <c r="AN1316" s="11"/>
      <c r="AO1316" s="69">
        <v>3.5761032020673197E-2</v>
      </c>
      <c r="AP1316" s="69">
        <v>-4.2577362918600599E-2</v>
      </c>
      <c r="AQ1316" s="69">
        <v>0.13230512555674101</v>
      </c>
      <c r="AR1316" s="69">
        <v>-0.113727192382648</v>
      </c>
      <c r="AS1316" s="70">
        <v>9</v>
      </c>
      <c r="AT1316" s="70">
        <v>3</v>
      </c>
      <c r="AU1316" s="70">
        <v>7</v>
      </c>
      <c r="AV1316" s="71">
        <v>5</v>
      </c>
      <c r="AW1316" s="11"/>
      <c r="AX1316" s="72">
        <v>0.14757972192310301</v>
      </c>
      <c r="AY1316" s="73">
        <v>1.1805901904153899</v>
      </c>
      <c r="AZ1316" s="73">
        <v>1.0921194826296401</v>
      </c>
      <c r="BA1316" s="73">
        <v>1.7602483994578499</v>
      </c>
      <c r="BB1316" s="64">
        <v>1.52331993349071E-2</v>
      </c>
      <c r="BC1316" s="74">
        <v>-15.732258014904801</v>
      </c>
      <c r="BD1316" s="61">
        <v>43899</v>
      </c>
      <c r="BE1316" s="61">
        <v>43916</v>
      </c>
      <c r="BF1316" s="70"/>
      <c r="BG1316" s="61"/>
      <c r="BH1316" s="11"/>
    </row>
    <row r="1317" spans="1:60" x14ac:dyDescent="0.3">
      <c r="A1317" s="11"/>
      <c r="B1317" s="56" t="s">
        <v>4243</v>
      </c>
      <c r="C1317" s="56" t="s">
        <v>4026</v>
      </c>
      <c r="D1317" s="56" t="s">
        <v>4019</v>
      </c>
      <c r="E1317" s="57" t="s">
        <v>323</v>
      </c>
      <c r="F1317" s="57" t="s">
        <v>315</v>
      </c>
      <c r="G1317" s="58" t="s">
        <v>200</v>
      </c>
      <c r="H1317" s="59" t="s">
        <v>3707</v>
      </c>
      <c r="I1317" s="60" t="s">
        <v>400</v>
      </c>
      <c r="J1317" s="60" t="s">
        <v>4027</v>
      </c>
      <c r="K1317" s="11"/>
      <c r="L1317" s="61">
        <v>44021</v>
      </c>
      <c r="M1317" s="62">
        <v>93774.0566580296</v>
      </c>
      <c r="N1317" s="63">
        <v>93774.0566580296</v>
      </c>
      <c r="O1317" s="63">
        <v>101949.327594995</v>
      </c>
      <c r="P1317" s="64">
        <f t="shared" si="20"/>
        <v>0.91981044770160159</v>
      </c>
      <c r="Q1317" s="61">
        <v>43899</v>
      </c>
      <c r="R1317" s="65">
        <v>32439124.170812499</v>
      </c>
      <c r="S1317" s="65">
        <v>23951351.671656299</v>
      </c>
      <c r="T1317" s="11"/>
      <c r="U1317" s="66">
        <v>-9.95235894788493E-3</v>
      </c>
      <c r="V1317" s="67">
        <v>2.66697485913028</v>
      </c>
      <c r="W1317" s="66">
        <v>3.5855422303939101E-2</v>
      </c>
      <c r="X1317" s="67">
        <v>5.8639207790329202</v>
      </c>
      <c r="Y1317" s="66">
        <v>1.9735745625439401E-2</v>
      </c>
      <c r="Z1317" s="67">
        <v>19.6575121747737</v>
      </c>
      <c r="AA1317" s="66">
        <v>0.185443902280822</v>
      </c>
      <c r="AB1317" s="67">
        <v>38.769578379404301</v>
      </c>
      <c r="AC1317" s="66">
        <v>0.38767160834162501</v>
      </c>
      <c r="AD1317" s="67">
        <v>63.0531260943972</v>
      </c>
      <c r="AE1317" s="66">
        <v>0.35526246407593098</v>
      </c>
      <c r="AF1317" s="68">
        <v>52.473934019333697</v>
      </c>
      <c r="AG1317" s="66">
        <v>-3.3943124127290503E-2</v>
      </c>
      <c r="AH1317" s="67">
        <v>-5.2358181485979003</v>
      </c>
      <c r="AI1317" s="66">
        <v>5.6763459229841801E-2</v>
      </c>
      <c r="AJ1317" s="67">
        <v>19.367088403960199</v>
      </c>
      <c r="AK1317" s="66">
        <v>0.44081581737555098</v>
      </c>
      <c r="AL1317" s="66">
        <v>9.28064110140258E-2</v>
      </c>
      <c r="AM1317" s="67">
        <v>46.679331777500899</v>
      </c>
      <c r="AN1317" s="11"/>
      <c r="AO1317" s="69">
        <v>3.5788597408099997E-2</v>
      </c>
      <c r="AP1317" s="69">
        <v>-4.2499772414012101E-2</v>
      </c>
      <c r="AQ1317" s="69">
        <v>0.13322725704536401</v>
      </c>
      <c r="AR1317" s="69">
        <v>-0.11298320822243101</v>
      </c>
      <c r="AS1317" s="70">
        <v>9</v>
      </c>
      <c r="AT1317" s="70">
        <v>3</v>
      </c>
      <c r="AU1317" s="70">
        <v>7</v>
      </c>
      <c r="AV1317" s="71">
        <v>5</v>
      </c>
      <c r="AW1317" s="11"/>
      <c r="AX1317" s="72">
        <v>0.147544816723821</v>
      </c>
      <c r="AY1317" s="73">
        <v>1.2557810385896999</v>
      </c>
      <c r="AZ1317" s="73">
        <v>1.1284623956689801</v>
      </c>
      <c r="BA1317" s="73">
        <v>1.87768702496942</v>
      </c>
      <c r="BB1317" s="64">
        <v>1.52302208065339E-2</v>
      </c>
      <c r="BC1317" s="74">
        <v>-15.6934277296095</v>
      </c>
      <c r="BD1317" s="61">
        <v>43899</v>
      </c>
      <c r="BE1317" s="61">
        <v>43916</v>
      </c>
      <c r="BF1317" s="70"/>
      <c r="BG1317" s="61"/>
      <c r="BH1317" s="11"/>
    </row>
    <row r="1318" spans="1:60" x14ac:dyDescent="0.3">
      <c r="A1318" s="11"/>
      <c r="B1318" s="56" t="s">
        <v>4246</v>
      </c>
      <c r="C1318" s="56" t="s">
        <v>4029</v>
      </c>
      <c r="D1318" s="56" t="s">
        <v>4019</v>
      </c>
      <c r="E1318" s="57" t="s">
        <v>326</v>
      </c>
      <c r="F1318" s="57" t="s">
        <v>315</v>
      </c>
      <c r="G1318" s="58" t="s">
        <v>200</v>
      </c>
      <c r="H1318" s="59" t="s">
        <v>3707</v>
      </c>
      <c r="I1318" s="60" t="s">
        <v>400</v>
      </c>
      <c r="J1318" s="60" t="s">
        <v>4030</v>
      </c>
      <c r="K1318" s="11"/>
      <c r="L1318" s="61">
        <v>44021</v>
      </c>
      <c r="M1318" s="62">
        <v>92183.693135976806</v>
      </c>
      <c r="N1318" s="63">
        <v>92183.693135976806</v>
      </c>
      <c r="O1318" s="63">
        <v>100538.206009984</v>
      </c>
      <c r="P1318" s="64">
        <f t="shared" si="20"/>
        <v>0.91690210910290615</v>
      </c>
      <c r="Q1318" s="61">
        <v>43899</v>
      </c>
      <c r="R1318" s="65">
        <v>3053038.4557539099</v>
      </c>
      <c r="S1318" s="65">
        <v>2946297.9403906302</v>
      </c>
      <c r="T1318" s="11"/>
      <c r="U1318" s="66">
        <v>-9.9778281501130602E-3</v>
      </c>
      <c r="V1318" s="67">
        <v>2.6644279389074699</v>
      </c>
      <c r="W1318" s="66">
        <v>3.50490028667991E-2</v>
      </c>
      <c r="X1318" s="67">
        <v>5.78327883531892</v>
      </c>
      <c r="Y1318" s="66">
        <v>1.4929967312127699E-2</v>
      </c>
      <c r="Z1318" s="67">
        <v>19.1769343434426</v>
      </c>
      <c r="AA1318" s="66">
        <v>0.17422071029432101</v>
      </c>
      <c r="AB1318" s="67">
        <v>37.647259180725101</v>
      </c>
      <c r="AC1318" s="66">
        <v>0.361537571374211</v>
      </c>
      <c r="AD1318" s="67">
        <v>60.4397223976557</v>
      </c>
      <c r="AE1318" s="66">
        <v>0.31709789719752701</v>
      </c>
      <c r="AF1318" s="68">
        <v>48.6574773314642</v>
      </c>
      <c r="AG1318" s="66">
        <v>-3.4168402778050201E-2</v>
      </c>
      <c r="AH1318" s="67">
        <v>-5.2583460136738696</v>
      </c>
      <c r="AI1318" s="66">
        <v>5.1536895905883298E-2</v>
      </c>
      <c r="AJ1318" s="67">
        <v>18.8444320715498</v>
      </c>
      <c r="AK1318" s="66">
        <v>0.31932237714674599</v>
      </c>
      <c r="AL1318" s="66">
        <v>5.76943585674599E-2</v>
      </c>
      <c r="AM1318" s="67">
        <v>22.502046171750401</v>
      </c>
      <c r="AN1318" s="11"/>
      <c r="AO1318" s="69">
        <v>3.5762422765401397E-2</v>
      </c>
      <c r="AP1318" s="69">
        <v>-4.25746821056237E-2</v>
      </c>
      <c r="AQ1318" s="69">
        <v>0.132342366241646</v>
      </c>
      <c r="AR1318" s="69">
        <v>-0.11369688607461299</v>
      </c>
      <c r="AS1318" s="70">
        <v>9</v>
      </c>
      <c r="AT1318" s="70">
        <v>3</v>
      </c>
      <c r="AU1318" s="70">
        <v>7</v>
      </c>
      <c r="AV1318" s="71">
        <v>5</v>
      </c>
      <c r="AW1318" s="11"/>
      <c r="AX1318" s="72">
        <v>0.14757875761264599</v>
      </c>
      <c r="AY1318" s="73">
        <v>1.18361403389645</v>
      </c>
      <c r="AZ1318" s="73">
        <v>1.0935853619867</v>
      </c>
      <c r="BA1318" s="73">
        <v>1.76496193018102</v>
      </c>
      <c r="BB1318" s="64">
        <v>1.52331254391356E-2</v>
      </c>
      <c r="BC1318" s="74">
        <v>-15.730676853752801</v>
      </c>
      <c r="BD1318" s="61">
        <v>43899</v>
      </c>
      <c r="BE1318" s="61">
        <v>43916</v>
      </c>
      <c r="BF1318" s="70"/>
      <c r="BG1318" s="61"/>
      <c r="BH1318" s="11"/>
    </row>
    <row r="1319" spans="1:60" x14ac:dyDescent="0.3">
      <c r="A1319" s="11"/>
      <c r="B1319" s="56" t="s">
        <v>4249</v>
      </c>
      <c r="C1319" s="56" t="s">
        <v>4032</v>
      </c>
      <c r="D1319" s="56" t="s">
        <v>4019</v>
      </c>
      <c r="E1319" s="57" t="s">
        <v>330</v>
      </c>
      <c r="F1319" s="57" t="s">
        <v>315</v>
      </c>
      <c r="G1319" s="58" t="s">
        <v>200</v>
      </c>
      <c r="H1319" s="59" t="s">
        <v>3707</v>
      </c>
      <c r="I1319" s="60" t="s">
        <v>400</v>
      </c>
      <c r="J1319" s="60" t="s">
        <v>4033</v>
      </c>
      <c r="K1319" s="11"/>
      <c r="L1319" s="61">
        <v>44021</v>
      </c>
      <c r="M1319" s="62">
        <v>91109.614019989996</v>
      </c>
      <c r="N1319" s="63">
        <v>91109.614019989996</v>
      </c>
      <c r="O1319" s="63">
        <v>99416.470870018005</v>
      </c>
      <c r="P1319" s="64">
        <f t="shared" si="20"/>
        <v>0.91644385706580955</v>
      </c>
      <c r="Q1319" s="61">
        <v>43899</v>
      </c>
      <c r="R1319" s="65">
        <v>10934634.6961406</v>
      </c>
      <c r="S1319" s="65">
        <v>8335013.5141328098</v>
      </c>
      <c r="T1319" s="11"/>
      <c r="U1319" s="66">
        <v>-9.98196597538481E-3</v>
      </c>
      <c r="V1319" s="67">
        <v>2.6640141563802899</v>
      </c>
      <c r="W1319" s="66">
        <v>3.49226554553752E-2</v>
      </c>
      <c r="X1319" s="67">
        <v>5.7706440941765296</v>
      </c>
      <c r="Y1319" s="66">
        <v>1.41730557315896E-2</v>
      </c>
      <c r="Z1319" s="67">
        <v>19.101243185374202</v>
      </c>
      <c r="AA1319" s="66">
        <v>0.17196414909645699</v>
      </c>
      <c r="AB1319" s="67">
        <v>37.421603060967797</v>
      </c>
      <c r="AC1319" s="66">
        <v>0.35552675004349998</v>
      </c>
      <c r="AD1319" s="67">
        <v>59.838640264584697</v>
      </c>
      <c r="AE1319" s="66">
        <v>0.30799065731291198</v>
      </c>
      <c r="AF1319" s="68">
        <v>47.746753343031699</v>
      </c>
      <c r="AG1319" s="66">
        <v>-3.4203828218778702E-2</v>
      </c>
      <c r="AH1319" s="67">
        <v>-5.2618885577467198</v>
      </c>
      <c r="AI1319" s="66">
        <v>5.07146698146244E-2</v>
      </c>
      <c r="AJ1319" s="67">
        <v>18.762209462438499</v>
      </c>
      <c r="AK1319" s="66">
        <v>0.30548193280643299</v>
      </c>
      <c r="AL1319" s="66">
        <v>5.5302117187238799E-2</v>
      </c>
      <c r="AM1319" s="67">
        <v>20.163262597459799</v>
      </c>
      <c r="AN1319" s="11"/>
      <c r="AO1319" s="69">
        <v>3.5754806218392297E-2</v>
      </c>
      <c r="AP1319" s="69">
        <v>-4.2585851910189397E-2</v>
      </c>
      <c r="AQ1319" s="69">
        <v>0.13210978622737499</v>
      </c>
      <c r="AR1319" s="69">
        <v>-0.11380949774597</v>
      </c>
      <c r="AS1319" s="70">
        <v>9</v>
      </c>
      <c r="AT1319" s="70">
        <v>3</v>
      </c>
      <c r="AU1319" s="70">
        <v>7</v>
      </c>
      <c r="AV1319" s="71">
        <v>5</v>
      </c>
      <c r="AW1319" s="11"/>
      <c r="AX1319" s="72">
        <v>0.14758403695581401</v>
      </c>
      <c r="AY1319" s="73">
        <v>1.16907759228343</v>
      </c>
      <c r="AZ1319" s="73">
        <v>1.0865745510855001</v>
      </c>
      <c r="BA1319" s="73">
        <v>1.74234376178356</v>
      </c>
      <c r="BB1319" s="64">
        <v>1.5233557931042E-2</v>
      </c>
      <c r="BC1319" s="74">
        <v>-15.7364906932635</v>
      </c>
      <c r="BD1319" s="61">
        <v>43899</v>
      </c>
      <c r="BE1319" s="61">
        <v>43916</v>
      </c>
      <c r="BF1319" s="70"/>
      <c r="BG1319" s="61"/>
      <c r="BH1319" s="11"/>
    </row>
    <row r="1320" spans="1:60" x14ac:dyDescent="0.3">
      <c r="A1320" s="11"/>
      <c r="B1320" s="56" t="s">
        <v>4252</v>
      </c>
      <c r="C1320" s="56" t="s">
        <v>4035</v>
      </c>
      <c r="D1320" s="56" t="s">
        <v>4019</v>
      </c>
      <c r="E1320" s="57" t="s">
        <v>101</v>
      </c>
      <c r="F1320" s="57" t="s">
        <v>315</v>
      </c>
      <c r="G1320" s="58" t="s">
        <v>200</v>
      </c>
      <c r="H1320" s="59" t="s">
        <v>3707</v>
      </c>
      <c r="I1320" s="60" t="s">
        <v>400</v>
      </c>
      <c r="J1320" s="60" t="s">
        <v>1</v>
      </c>
      <c r="K1320" s="11"/>
      <c r="L1320" s="61">
        <v>44021</v>
      </c>
      <c r="M1320" s="62">
        <v>92896.758396029501</v>
      </c>
      <c r="N1320" s="63">
        <v>92896.758396029501</v>
      </c>
      <c r="O1320" s="63">
        <v>101231.456894994</v>
      </c>
      <c r="P1320" s="64">
        <f t="shared" si="20"/>
        <v>0.9176669115054823</v>
      </c>
      <c r="Q1320" s="61">
        <v>43899</v>
      </c>
      <c r="R1320" s="65">
        <v>2774946.23555469</v>
      </c>
      <c r="S1320" s="65">
        <v>3310045.2771367198</v>
      </c>
      <c r="T1320" s="11"/>
      <c r="U1320" s="66">
        <v>-9.9706642849923793E-3</v>
      </c>
      <c r="V1320" s="67">
        <v>2.6651443254195302</v>
      </c>
      <c r="W1320" s="66">
        <v>3.5261616052594001E-2</v>
      </c>
      <c r="X1320" s="67">
        <v>5.8045401538984196</v>
      </c>
      <c r="Y1320" s="66">
        <v>1.6192595232496401E-2</v>
      </c>
      <c r="Z1320" s="67">
        <v>19.303197135479401</v>
      </c>
      <c r="AA1320" s="66">
        <v>0.17716425245627801</v>
      </c>
      <c r="AB1320" s="67">
        <v>37.941613396920701</v>
      </c>
      <c r="AC1320" s="66">
        <v>0.36836689544201401</v>
      </c>
      <c r="AD1320" s="67">
        <v>61.122654804436003</v>
      </c>
      <c r="AE1320" s="66">
        <v>0.32703588887117802</v>
      </c>
      <c r="AF1320" s="68">
        <v>49.651276498858401</v>
      </c>
      <c r="AG1320" s="66">
        <v>-3.4108802843547899E-2</v>
      </c>
      <c r="AH1320" s="67">
        <v>-5.2523860202200003</v>
      </c>
      <c r="AI1320" s="66">
        <v>5.2909701578755602E-2</v>
      </c>
      <c r="AJ1320" s="67">
        <v>18.981712638837099</v>
      </c>
      <c r="AK1320" s="66">
        <v>0.36454352143860902</v>
      </c>
      <c r="AL1320" s="66">
        <v>7.3182099167752299E-2</v>
      </c>
      <c r="AM1320" s="67">
        <v>33.771760295901899</v>
      </c>
      <c r="AN1320" s="11"/>
      <c r="AO1320" s="69">
        <v>3.5768993910096497E-2</v>
      </c>
      <c r="AP1320" s="69">
        <v>-4.2554371721053003E-2</v>
      </c>
      <c r="AQ1320" s="69">
        <v>0.13257509943286999</v>
      </c>
      <c r="AR1320" s="69">
        <v>-0.11350949114872499</v>
      </c>
      <c r="AS1320" s="70">
        <v>9</v>
      </c>
      <c r="AT1320" s="70">
        <v>3</v>
      </c>
      <c r="AU1320" s="70">
        <v>7</v>
      </c>
      <c r="AV1320" s="71">
        <v>5</v>
      </c>
      <c r="AW1320" s="11"/>
      <c r="AX1320" s="72">
        <v>0.14756965163265701</v>
      </c>
      <c r="AY1320" s="73">
        <v>1.20254583277892</v>
      </c>
      <c r="AZ1320" s="73">
        <v>1.1027363337289</v>
      </c>
      <c r="BA1320" s="73">
        <v>1.7944757185669</v>
      </c>
      <c r="BB1320" s="64">
        <v>1.5232342905910599E-2</v>
      </c>
      <c r="BC1320" s="74">
        <v>-15.720847881792</v>
      </c>
      <c r="BD1320" s="61">
        <v>43899</v>
      </c>
      <c r="BE1320" s="61">
        <v>43916</v>
      </c>
      <c r="BF1320" s="70"/>
      <c r="BG1320" s="61"/>
      <c r="BH1320" s="11"/>
    </row>
    <row r="1321" spans="1:60" x14ac:dyDescent="0.3">
      <c r="A1321" s="11"/>
      <c r="B1321" s="56" t="s">
        <v>4256</v>
      </c>
      <c r="C1321" s="56" t="s">
        <v>4036</v>
      </c>
      <c r="D1321" s="56" t="s">
        <v>4019</v>
      </c>
      <c r="E1321" s="57" t="s">
        <v>25</v>
      </c>
      <c r="F1321" s="57" t="s">
        <v>315</v>
      </c>
      <c r="G1321" s="58" t="s">
        <v>200</v>
      </c>
      <c r="H1321" s="59" t="s">
        <v>603</v>
      </c>
      <c r="I1321" s="60" t="s">
        <v>400</v>
      </c>
      <c r="J1321" s="60" t="s">
        <v>4037</v>
      </c>
      <c r="K1321" s="11"/>
      <c r="L1321" s="61">
        <v>43809</v>
      </c>
      <c r="M1321" s="62"/>
      <c r="N1321" s="63"/>
      <c r="O1321" s="63">
        <v>93084.615574955897</v>
      </c>
      <c r="P1321" s="64">
        <f t="shared" si="20"/>
        <v>0</v>
      </c>
      <c r="Q1321" s="61">
        <v>43798</v>
      </c>
      <c r="R1321" s="65"/>
      <c r="S1321" s="65">
        <v>11821012.5454375</v>
      </c>
      <c r="T1321" s="11"/>
      <c r="U1321" s="66"/>
      <c r="V1321" s="67"/>
      <c r="W1321" s="66"/>
      <c r="X1321" s="67"/>
      <c r="Y1321" s="66"/>
      <c r="Z1321" s="67"/>
      <c r="AA1321" s="66"/>
      <c r="AB1321" s="67"/>
      <c r="AC1321" s="66"/>
      <c r="AD1321" s="67"/>
      <c r="AE1321" s="66"/>
      <c r="AF1321" s="68"/>
      <c r="AG1321" s="66"/>
      <c r="AH1321" s="67"/>
      <c r="AI1321" s="66"/>
      <c r="AJ1321" s="67"/>
      <c r="AK1321" s="66"/>
      <c r="AL1321" s="66"/>
      <c r="AM1321" s="67"/>
      <c r="AN1321" s="11"/>
      <c r="AO1321" s="69">
        <v>3.5428537348707302E-2</v>
      </c>
      <c r="AP1321" s="69">
        <v>-2.4114436831951001E-2</v>
      </c>
      <c r="AQ1321" s="69">
        <v>0.13286479870293999</v>
      </c>
      <c r="AR1321" s="69">
        <v>-6.9136880653822994E-2</v>
      </c>
      <c r="AS1321" s="70"/>
      <c r="AT1321" s="70"/>
      <c r="AU1321" s="70"/>
      <c r="AV1321" s="71"/>
      <c r="AW1321" s="11"/>
      <c r="AX1321" s="72"/>
      <c r="AY1321" s="73"/>
      <c r="AZ1321" s="73"/>
      <c r="BA1321" s="73"/>
      <c r="BB1321" s="64"/>
      <c r="BC1321" s="74">
        <v>-6.9050741083265201</v>
      </c>
      <c r="BD1321" s="61">
        <v>43798</v>
      </c>
      <c r="BE1321" s="61">
        <v>43809</v>
      </c>
      <c r="BF1321" s="70"/>
      <c r="BG1321" s="61"/>
      <c r="BH1321" s="11"/>
    </row>
    <row r="1322" spans="1:60" x14ac:dyDescent="0.3">
      <c r="A1322" s="11"/>
      <c r="B1322" s="56" t="s">
        <v>4259</v>
      </c>
      <c r="C1322" s="56" t="s">
        <v>4039</v>
      </c>
      <c r="D1322" s="56" t="s">
        <v>4040</v>
      </c>
      <c r="E1322" s="57" t="s">
        <v>330</v>
      </c>
      <c r="F1322" s="57" t="s">
        <v>315</v>
      </c>
      <c r="G1322" s="58" t="s">
        <v>2080</v>
      </c>
      <c r="H1322" s="59" t="s">
        <v>1</v>
      </c>
      <c r="I1322" s="60" t="s">
        <v>29</v>
      </c>
      <c r="J1322" s="60" t="s">
        <v>1</v>
      </c>
      <c r="K1322" s="11"/>
      <c r="L1322" s="61">
        <v>44021</v>
      </c>
      <c r="M1322" s="62">
        <v>1019.40830000024</v>
      </c>
      <c r="N1322" s="63">
        <v>1019.40830000024</v>
      </c>
      <c r="O1322" s="63"/>
      <c r="P1322" s="64" t="str">
        <f t="shared" si="20"/>
        <v/>
      </c>
      <c r="Q1322" s="61"/>
      <c r="R1322" s="65">
        <v>41002456.068999998</v>
      </c>
      <c r="S1322" s="65"/>
      <c r="T1322" s="11"/>
      <c r="U1322" s="66">
        <v>-1.89954769484757E-3</v>
      </c>
      <c r="V1322" s="67">
        <v>3.47225598443401</v>
      </c>
      <c r="W1322" s="66">
        <v>9.8394651649868995E-3</v>
      </c>
      <c r="X1322" s="67">
        <v>3.2623250651340601</v>
      </c>
      <c r="Y1322" s="66"/>
      <c r="Z1322" s="67"/>
      <c r="AA1322" s="66"/>
      <c r="AB1322" s="67"/>
      <c r="AC1322" s="66"/>
      <c r="AD1322" s="67"/>
      <c r="AE1322" s="66"/>
      <c r="AF1322" s="68"/>
      <c r="AG1322" s="66">
        <v>1.37238175921084E-3</v>
      </c>
      <c r="AH1322" s="67">
        <v>-1.7042675599441299</v>
      </c>
      <c r="AI1322" s="66"/>
      <c r="AJ1322" s="67"/>
      <c r="AK1322" s="66">
        <v>1.94083000005776E-2</v>
      </c>
      <c r="AL1322" s="66">
        <v>7.4976745432650205E-2</v>
      </c>
      <c r="AM1322" s="67">
        <v>-6.7122466225628203</v>
      </c>
      <c r="AN1322" s="11"/>
      <c r="AO1322" s="69">
        <v>1.2366845166980099E-2</v>
      </c>
      <c r="AP1322" s="69">
        <v>-5.9486584186743104E-3</v>
      </c>
      <c r="AQ1322" s="69">
        <v>1.2409235974701E-2</v>
      </c>
      <c r="AR1322" s="69">
        <v>1.37238175921084E-3</v>
      </c>
      <c r="AS1322" s="70"/>
      <c r="AT1322" s="70"/>
      <c r="AU1322" s="70"/>
      <c r="AV1322" s="71"/>
      <c r="AW1322" s="11"/>
      <c r="AX1322" s="72"/>
      <c r="AY1322" s="73"/>
      <c r="AZ1322" s="73"/>
      <c r="BA1322" s="73"/>
      <c r="BB1322" s="64"/>
      <c r="BC1322" s="74">
        <v>-0.96703197781971495</v>
      </c>
      <c r="BD1322" s="61">
        <v>43970</v>
      </c>
      <c r="BE1322" s="61">
        <v>43986</v>
      </c>
      <c r="BF1322" s="70">
        <v>18</v>
      </c>
      <c r="BG1322" s="61">
        <v>43994</v>
      </c>
      <c r="BH1322" s="11"/>
    </row>
    <row r="1323" spans="1:60" x14ac:dyDescent="0.3">
      <c r="A1323" s="11"/>
      <c r="B1323" s="56" t="s">
        <v>4262</v>
      </c>
      <c r="C1323" s="56" t="s">
        <v>4042</v>
      </c>
      <c r="D1323" s="56" t="s">
        <v>4043</v>
      </c>
      <c r="E1323" s="57" t="s">
        <v>548</v>
      </c>
      <c r="F1323" s="57" t="s">
        <v>315</v>
      </c>
      <c r="G1323" s="58" t="s">
        <v>200</v>
      </c>
      <c r="H1323" s="59" t="s">
        <v>603</v>
      </c>
      <c r="I1323" s="60" t="s">
        <v>400</v>
      </c>
      <c r="J1323" s="60" t="s">
        <v>4044</v>
      </c>
      <c r="K1323" s="11"/>
      <c r="L1323" s="61">
        <v>44021</v>
      </c>
      <c r="M1323" s="62">
        <v>84761.839463949203</v>
      </c>
      <c r="N1323" s="63">
        <v>84761.839463949203</v>
      </c>
      <c r="O1323" s="63">
        <v>90084.062250018105</v>
      </c>
      <c r="P1323" s="64">
        <f t="shared" si="20"/>
        <v>0.9409193740475682</v>
      </c>
      <c r="Q1323" s="61">
        <v>43948</v>
      </c>
      <c r="R1323" s="65">
        <v>111184.853970581</v>
      </c>
      <c r="S1323" s="65">
        <v>91355.939679687493</v>
      </c>
      <c r="T1323" s="11"/>
      <c r="U1323" s="66">
        <v>-9.2498386466104403E-3</v>
      </c>
      <c r="V1323" s="67">
        <v>2.7372268892577298</v>
      </c>
      <c r="W1323" s="66">
        <v>2.4240012895461401E-2</v>
      </c>
      <c r="X1323" s="67">
        <v>4.7023798381851503</v>
      </c>
      <c r="Y1323" s="66">
        <v>3.8400756426199202E-2</v>
      </c>
      <c r="Z1323" s="67">
        <v>21.524013254849699</v>
      </c>
      <c r="AA1323" s="66">
        <v>0.181099753015733</v>
      </c>
      <c r="AB1323" s="67">
        <v>38.335163452895401</v>
      </c>
      <c r="AC1323" s="66">
        <v>0.292709580353403</v>
      </c>
      <c r="AD1323" s="67">
        <v>53.556923295604101</v>
      </c>
      <c r="AE1323" s="66">
        <v>0.27104837369930501</v>
      </c>
      <c r="AF1323" s="68">
        <v>44.052524981670999</v>
      </c>
      <c r="AG1323" s="66">
        <v>-3.4930801605696601E-2</v>
      </c>
      <c r="AH1323" s="67">
        <v>-5.3345858964385098</v>
      </c>
      <c r="AI1323" s="66">
        <v>7.1655729982012403E-2</v>
      </c>
      <c r="AJ1323" s="67">
        <v>20.856315479177301</v>
      </c>
      <c r="AK1323" s="66">
        <v>0.25328009616729102</v>
      </c>
      <c r="AL1323" s="66">
        <v>7.12154360044224E-2</v>
      </c>
      <c r="AM1323" s="67">
        <v>41.459281688381502</v>
      </c>
      <c r="AN1323" s="11"/>
      <c r="AO1323" s="69">
        <v>3.4658450251299697E-2</v>
      </c>
      <c r="AP1323" s="69">
        <v>-2.7503738807354201E-2</v>
      </c>
      <c r="AQ1323" s="69">
        <v>0.139292342015397</v>
      </c>
      <c r="AR1323" s="69">
        <v>-9.6906259767856703E-2</v>
      </c>
      <c r="AS1323" s="70">
        <v>8</v>
      </c>
      <c r="AT1323" s="70">
        <v>4</v>
      </c>
      <c r="AU1323" s="70">
        <v>7</v>
      </c>
      <c r="AV1323" s="71">
        <v>5</v>
      </c>
      <c r="AW1323" s="11"/>
      <c r="AX1323" s="72">
        <v>0.13558584744052499</v>
      </c>
      <c r="AY1323" s="73">
        <v>1.31915736048359</v>
      </c>
      <c r="AZ1323" s="73">
        <v>1.1376142874869399</v>
      </c>
      <c r="BA1323" s="73">
        <v>2.0698065544747801</v>
      </c>
      <c r="BB1323" s="64">
        <v>1.4025490846343001E-2</v>
      </c>
      <c r="BC1323" s="74">
        <v>-9.6814009283843898</v>
      </c>
      <c r="BD1323" s="61">
        <v>43798</v>
      </c>
      <c r="BE1323" s="61">
        <v>43829</v>
      </c>
      <c r="BF1323" s="70">
        <v>70</v>
      </c>
      <c r="BG1323" s="61">
        <v>43896</v>
      </c>
      <c r="BH1323" s="11"/>
    </row>
    <row r="1324" spans="1:60" x14ac:dyDescent="0.3">
      <c r="A1324" s="11"/>
      <c r="B1324" s="56" t="s">
        <v>4265</v>
      </c>
      <c r="C1324" s="56" t="s">
        <v>4046</v>
      </c>
      <c r="D1324" s="56" t="s">
        <v>4043</v>
      </c>
      <c r="E1324" s="57" t="s">
        <v>314</v>
      </c>
      <c r="F1324" s="57" t="s">
        <v>315</v>
      </c>
      <c r="G1324" s="58" t="s">
        <v>200</v>
      </c>
      <c r="H1324" s="59" t="s">
        <v>603</v>
      </c>
      <c r="I1324" s="60" t="s">
        <v>400</v>
      </c>
      <c r="J1324" s="60" t="s">
        <v>4047</v>
      </c>
      <c r="K1324" s="11"/>
      <c r="L1324" s="61">
        <v>44021</v>
      </c>
      <c r="M1324" s="62">
        <v>83766.850056052193</v>
      </c>
      <c r="N1324" s="63">
        <v>83766.850056052193</v>
      </c>
      <c r="O1324" s="63">
        <v>89095.979699969306</v>
      </c>
      <c r="P1324" s="64">
        <f t="shared" si="20"/>
        <v>0.9401866429679212</v>
      </c>
      <c r="Q1324" s="61">
        <v>43948</v>
      </c>
      <c r="R1324" s="65">
        <v>3806808.3267656201</v>
      </c>
      <c r="S1324" s="65">
        <v>828860.18167675799</v>
      </c>
      <c r="T1324" s="11"/>
      <c r="U1324" s="66">
        <v>-9.2612434900729602E-3</v>
      </c>
      <c r="V1324" s="67">
        <v>2.7360864049114801</v>
      </c>
      <c r="W1324" s="66">
        <v>2.3911348660476499E-2</v>
      </c>
      <c r="X1324" s="67">
        <v>4.6695134146866604</v>
      </c>
      <c r="Y1324" s="66">
        <v>3.63865441649978E-2</v>
      </c>
      <c r="Z1324" s="67">
        <v>21.3225920287368</v>
      </c>
      <c r="AA1324" s="66">
        <v>0.17649293363676399</v>
      </c>
      <c r="AB1324" s="67">
        <v>37.874481514969403</v>
      </c>
      <c r="AC1324" s="66">
        <v>0.28265650644781998</v>
      </c>
      <c r="AD1324" s="67">
        <v>52.551615905016703</v>
      </c>
      <c r="AE1324" s="66">
        <v>0.25622587485297099</v>
      </c>
      <c r="AF1324" s="68">
        <v>42.570275097037701</v>
      </c>
      <c r="AG1324" s="66">
        <v>-3.5023620755964699E-2</v>
      </c>
      <c r="AH1324" s="67">
        <v>-5.3438678114616804</v>
      </c>
      <c r="AI1324" s="66">
        <v>6.9474574822379495E-2</v>
      </c>
      <c r="AJ1324" s="67">
        <v>20.638199963199401</v>
      </c>
      <c r="AK1324" s="66">
        <v>0.25887573159532601</v>
      </c>
      <c r="AL1324" s="66">
        <v>7.2218436456751106E-2</v>
      </c>
      <c r="AM1324" s="67">
        <v>43.229228885960801</v>
      </c>
      <c r="AN1324" s="11"/>
      <c r="AO1324" s="69">
        <v>3.46477417460846E-2</v>
      </c>
      <c r="AP1324" s="69">
        <v>-2.7535060843547399E-2</v>
      </c>
      <c r="AQ1324" s="69">
        <v>0.13892751168168599</v>
      </c>
      <c r="AR1324" s="69">
        <v>-9.7205859292444102E-2</v>
      </c>
      <c r="AS1324" s="70">
        <v>8</v>
      </c>
      <c r="AT1324" s="70">
        <v>4</v>
      </c>
      <c r="AU1324" s="70">
        <v>7</v>
      </c>
      <c r="AV1324" s="71">
        <v>5</v>
      </c>
      <c r="AW1324" s="11"/>
      <c r="AX1324" s="72">
        <v>0.135603037927503</v>
      </c>
      <c r="AY1324" s="73">
        <v>1.28700008731539</v>
      </c>
      <c r="AZ1324" s="73">
        <v>1.1229063142873199</v>
      </c>
      <c r="BA1324" s="73">
        <v>2.0166183260844299</v>
      </c>
      <c r="BB1324" s="64">
        <v>1.4027051995854E-2</v>
      </c>
      <c r="BC1324" s="74">
        <v>-9.7122251041437302</v>
      </c>
      <c r="BD1324" s="61">
        <v>43798</v>
      </c>
      <c r="BE1324" s="61">
        <v>43830</v>
      </c>
      <c r="BF1324" s="70">
        <v>70</v>
      </c>
      <c r="BG1324" s="61">
        <v>43896</v>
      </c>
      <c r="BH1324" s="11"/>
    </row>
    <row r="1325" spans="1:60" x14ac:dyDescent="0.3">
      <c r="A1325" s="11"/>
      <c r="B1325" s="56" t="s">
        <v>4269</v>
      </c>
      <c r="C1325" s="56" t="s">
        <v>4049</v>
      </c>
      <c r="D1325" s="56" t="s">
        <v>4043</v>
      </c>
      <c r="E1325" s="57" t="s">
        <v>323</v>
      </c>
      <c r="F1325" s="57" t="s">
        <v>315</v>
      </c>
      <c r="G1325" s="58" t="s">
        <v>200</v>
      </c>
      <c r="H1325" s="59" t="s">
        <v>603</v>
      </c>
      <c r="I1325" s="60" t="s">
        <v>400</v>
      </c>
      <c r="J1325" s="60" t="s">
        <v>4050</v>
      </c>
      <c r="K1325" s="11"/>
      <c r="L1325" s="61">
        <v>44021</v>
      </c>
      <c r="M1325" s="62">
        <v>79807.097249984698</v>
      </c>
      <c r="N1325" s="63">
        <v>79807.097249984698</v>
      </c>
      <c r="O1325" s="63">
        <v>88095.5928750038</v>
      </c>
      <c r="P1325" s="64">
        <f t="shared" si="20"/>
        <v>0.905914752889178</v>
      </c>
      <c r="Q1325" s="61">
        <v>43910</v>
      </c>
      <c r="R1325" s="65">
        <v>0</v>
      </c>
      <c r="S1325" s="65">
        <v>0</v>
      </c>
      <c r="T1325" s="11"/>
      <c r="U1325" s="66">
        <v>-9.6991988712034106E-3</v>
      </c>
      <c r="V1325" s="67">
        <v>2.6922908667984302</v>
      </c>
      <c r="W1325" s="66">
        <v>2.1995164184772899E-2</v>
      </c>
      <c r="X1325" s="67">
        <v>4.4778949671163</v>
      </c>
      <c r="Y1325" s="66">
        <v>2.52337545480259E-2</v>
      </c>
      <c r="Z1325" s="67">
        <v>20.2073130670178</v>
      </c>
      <c r="AA1325" s="66">
        <v>0.146319058658264</v>
      </c>
      <c r="AB1325" s="67">
        <v>34.857094017148498</v>
      </c>
      <c r="AC1325" s="66">
        <v>0.20895267815823901</v>
      </c>
      <c r="AD1325" s="67">
        <v>45.1812330760877</v>
      </c>
      <c r="AE1325" s="66">
        <v>0.19588681321707599</v>
      </c>
      <c r="AF1325" s="68">
        <v>36.536368933448102</v>
      </c>
      <c r="AG1325" s="66">
        <v>-3.6968984271879897E-2</v>
      </c>
      <c r="AH1325" s="67">
        <v>-5.5384041630532002</v>
      </c>
      <c r="AI1325" s="66">
        <v>5.5813703633248203E-2</v>
      </c>
      <c r="AJ1325" s="67">
        <v>19.272112844279</v>
      </c>
      <c r="AK1325" s="66">
        <v>0.19947542270907401</v>
      </c>
      <c r="AL1325" s="66">
        <v>5.6426548604577E-2</v>
      </c>
      <c r="AM1325" s="67">
        <v>35.6469128924073</v>
      </c>
      <c r="AN1325" s="11"/>
      <c r="AO1325" s="69">
        <v>3.65569780988153E-2</v>
      </c>
      <c r="AP1325" s="69">
        <v>-2.37082673384066E-2</v>
      </c>
      <c r="AQ1325" s="69">
        <v>0.140306192692224</v>
      </c>
      <c r="AR1325" s="69">
        <v>-0.10097192876492</v>
      </c>
      <c r="AS1325" s="70">
        <v>8</v>
      </c>
      <c r="AT1325" s="70">
        <v>4</v>
      </c>
      <c r="AU1325" s="70">
        <v>7</v>
      </c>
      <c r="AV1325" s="71">
        <v>5</v>
      </c>
      <c r="AW1325" s="11"/>
      <c r="AX1325" s="72">
        <v>0.13576590944867301</v>
      </c>
      <c r="AY1325" s="73">
        <v>1.0744655249673101</v>
      </c>
      <c r="AZ1325" s="73">
        <v>0.99898921115800499</v>
      </c>
      <c r="BA1325" s="73">
        <v>1.68622156308629</v>
      </c>
      <c r="BB1325" s="64">
        <v>1.40501102298913E-2</v>
      </c>
      <c r="BC1325" s="74">
        <v>-11.852551767049601</v>
      </c>
      <c r="BD1325" s="61">
        <v>43910</v>
      </c>
      <c r="BE1325" s="61">
        <v>43990</v>
      </c>
      <c r="BF1325" s="70"/>
      <c r="BG1325" s="61"/>
      <c r="BH1325" s="11"/>
    </row>
    <row r="1326" spans="1:60" x14ac:dyDescent="0.3">
      <c r="A1326" s="11"/>
      <c r="B1326" s="56" t="s">
        <v>4271</v>
      </c>
      <c r="C1326" s="56" t="s">
        <v>4052</v>
      </c>
      <c r="D1326" s="56" t="s">
        <v>4043</v>
      </c>
      <c r="E1326" s="57" t="s">
        <v>326</v>
      </c>
      <c r="F1326" s="57" t="s">
        <v>315</v>
      </c>
      <c r="G1326" s="58" t="s">
        <v>200</v>
      </c>
      <c r="H1326" s="59" t="s">
        <v>603</v>
      </c>
      <c r="I1326" s="60" t="s">
        <v>400</v>
      </c>
      <c r="J1326" s="60" t="s">
        <v>4053</v>
      </c>
      <c r="K1326" s="11"/>
      <c r="L1326" s="61">
        <v>44021</v>
      </c>
      <c r="M1326" s="62">
        <v>83805.530112028093</v>
      </c>
      <c r="N1326" s="63">
        <v>83805.530112028093</v>
      </c>
      <c r="O1326" s="63">
        <v>89129.947725057602</v>
      </c>
      <c r="P1326" s="64">
        <f t="shared" si="20"/>
        <v>0.94026230521918475</v>
      </c>
      <c r="Q1326" s="61">
        <v>43948</v>
      </c>
      <c r="R1326" s="65">
        <v>2351347.7816445301</v>
      </c>
      <c r="S1326" s="65">
        <v>1215328.3694824199</v>
      </c>
      <c r="T1326" s="11"/>
      <c r="U1326" s="66">
        <v>-9.2595860669462092E-3</v>
      </c>
      <c r="V1326" s="67">
        <v>2.7362521472241501</v>
      </c>
      <c r="W1326" s="66">
        <v>2.39460700777272E-2</v>
      </c>
      <c r="X1326" s="67">
        <v>4.6729855564117297</v>
      </c>
      <c r="Y1326" s="66">
        <v>3.65936691832758E-2</v>
      </c>
      <c r="Z1326" s="67">
        <v>21.343304530542799</v>
      </c>
      <c r="AA1326" s="66">
        <v>0.17696589996921799</v>
      </c>
      <c r="AB1326" s="67">
        <v>37.921778148214798</v>
      </c>
      <c r="AC1326" s="66">
        <v>0.28368549786333502</v>
      </c>
      <c r="AD1326" s="67">
        <v>52.6545150465681</v>
      </c>
      <c r="AE1326" s="66">
        <v>0.25774087403260598</v>
      </c>
      <c r="AF1326" s="68">
        <v>42.721775015001199</v>
      </c>
      <c r="AG1326" s="66">
        <v>-3.5013635460018101E-2</v>
      </c>
      <c r="AH1326" s="67">
        <v>-5.3428692818706596</v>
      </c>
      <c r="AI1326" s="66">
        <v>6.9698925202828804E-2</v>
      </c>
      <c r="AJ1326" s="67">
        <v>20.6606350012589</v>
      </c>
      <c r="AK1326" s="66">
        <v>0.25845466726779698</v>
      </c>
      <c r="AL1326" s="66">
        <v>7.6588582127442406E-2</v>
      </c>
      <c r="AM1326" s="67">
        <v>42.403106225363402</v>
      </c>
      <c r="AN1326" s="11"/>
      <c r="AO1326" s="69">
        <v>3.4649108596568098E-2</v>
      </c>
      <c r="AP1326" s="69">
        <v>-2.7532296758181501E-2</v>
      </c>
      <c r="AQ1326" s="69">
        <v>0.13896472761553</v>
      </c>
      <c r="AR1326" s="69">
        <v>-9.7174929929751699E-2</v>
      </c>
      <c r="AS1326" s="70">
        <v>8</v>
      </c>
      <c r="AT1326" s="70">
        <v>4</v>
      </c>
      <c r="AU1326" s="70">
        <v>7</v>
      </c>
      <c r="AV1326" s="71">
        <v>5</v>
      </c>
      <c r="AW1326" s="11"/>
      <c r="AX1326" s="72">
        <v>0.13560226042580301</v>
      </c>
      <c r="AY1326" s="73">
        <v>1.29027567092817</v>
      </c>
      <c r="AZ1326" s="73">
        <v>1.1244129180158799</v>
      </c>
      <c r="BA1326" s="73">
        <v>2.0220254419837098</v>
      </c>
      <c r="BB1326" s="64">
        <v>1.4026992015788E-2</v>
      </c>
      <c r="BC1326" s="74">
        <v>-9.7090475147269899</v>
      </c>
      <c r="BD1326" s="61">
        <v>43798</v>
      </c>
      <c r="BE1326" s="61">
        <v>43830</v>
      </c>
      <c r="BF1326" s="70">
        <v>70</v>
      </c>
      <c r="BG1326" s="61">
        <v>43896</v>
      </c>
      <c r="BH1326" s="11"/>
    </row>
    <row r="1327" spans="1:60" x14ac:dyDescent="0.3">
      <c r="A1327" s="11"/>
      <c r="B1327" s="56" t="s">
        <v>4273</v>
      </c>
      <c r="C1327" s="56" t="s">
        <v>4055</v>
      </c>
      <c r="D1327" s="56" t="s">
        <v>4043</v>
      </c>
      <c r="E1327" s="57" t="s">
        <v>330</v>
      </c>
      <c r="F1327" s="57" t="s">
        <v>315</v>
      </c>
      <c r="G1327" s="58" t="s">
        <v>200</v>
      </c>
      <c r="H1327" s="59" t="s">
        <v>603</v>
      </c>
      <c r="I1327" s="60" t="s">
        <v>400</v>
      </c>
      <c r="J1327" s="60" t="s">
        <v>4056</v>
      </c>
      <c r="K1327" s="11"/>
      <c r="L1327" s="61">
        <v>44021</v>
      </c>
      <c r="M1327" s="62">
        <v>83225.014799952507</v>
      </c>
      <c r="N1327" s="63">
        <v>83225.014799952507</v>
      </c>
      <c r="O1327" s="63">
        <v>88556.791049957304</v>
      </c>
      <c r="P1327" s="64">
        <f t="shared" si="20"/>
        <v>0.93979257618992773</v>
      </c>
      <c r="Q1327" s="61">
        <v>43948</v>
      </c>
      <c r="R1327" s="65">
        <v>13848757.913249999</v>
      </c>
      <c r="S1327" s="65">
        <v>6433426.62824219</v>
      </c>
      <c r="T1327" s="11"/>
      <c r="U1327" s="66">
        <v>-9.2668176785082306E-3</v>
      </c>
      <c r="V1327" s="67">
        <v>2.7355289860679499</v>
      </c>
      <c r="W1327" s="66">
        <v>2.37349139570142E-2</v>
      </c>
      <c r="X1327" s="67">
        <v>4.6518699443404303</v>
      </c>
      <c r="Y1327" s="66">
        <v>3.5304155919220599E-2</v>
      </c>
      <c r="Z1327" s="67">
        <v>21.214353204151799</v>
      </c>
      <c r="AA1327" s="66">
        <v>0.17402271192084301</v>
      </c>
      <c r="AB1327" s="67">
        <v>37.6274593434064</v>
      </c>
      <c r="AC1327" s="66">
        <v>0.27727683719247598</v>
      </c>
      <c r="AD1327" s="67">
        <v>52.013648979482198</v>
      </c>
      <c r="AE1327" s="66">
        <v>0.248319645623269</v>
      </c>
      <c r="AF1327" s="68">
        <v>41.779652174038297</v>
      </c>
      <c r="AG1327" s="66">
        <v>-3.5073951913545898E-2</v>
      </c>
      <c r="AH1327" s="67">
        <v>-5.3489009272234398</v>
      </c>
      <c r="AI1327" s="66">
        <v>6.83031422195199E-2</v>
      </c>
      <c r="AJ1327" s="67">
        <v>20.521056702913501</v>
      </c>
      <c r="AK1327" s="66">
        <v>0.27910573733970501</v>
      </c>
      <c r="AL1327" s="66">
        <v>7.6833302142404095E-2</v>
      </c>
      <c r="AM1327" s="67">
        <v>44.758550362545101</v>
      </c>
      <c r="AN1327" s="11"/>
      <c r="AO1327" s="69">
        <v>3.4641936177649803E-2</v>
      </c>
      <c r="AP1327" s="69">
        <v>-2.7551620836675301E-2</v>
      </c>
      <c r="AQ1327" s="69">
        <v>0.138730397757172</v>
      </c>
      <c r="AR1327" s="69">
        <v>-9.7366481486533304E-2</v>
      </c>
      <c r="AS1327" s="70">
        <v>8</v>
      </c>
      <c r="AT1327" s="70">
        <v>4</v>
      </c>
      <c r="AU1327" s="70">
        <v>7</v>
      </c>
      <c r="AV1327" s="71">
        <v>5</v>
      </c>
      <c r="AW1327" s="11"/>
      <c r="AX1327" s="72">
        <v>0.135612878472748</v>
      </c>
      <c r="AY1327" s="73">
        <v>1.2697176359870399</v>
      </c>
      <c r="AZ1327" s="73">
        <v>1.1150027382191201</v>
      </c>
      <c r="BA1327" s="73">
        <v>1.9880855394985699</v>
      </c>
      <c r="BB1327" s="64">
        <v>1.4027951566895401E-2</v>
      </c>
      <c r="BC1327" s="74">
        <v>-9.7288515531690791</v>
      </c>
      <c r="BD1327" s="61">
        <v>43798</v>
      </c>
      <c r="BE1327" s="61">
        <v>43830</v>
      </c>
      <c r="BF1327" s="70">
        <v>70</v>
      </c>
      <c r="BG1327" s="61">
        <v>43896</v>
      </c>
      <c r="BH1327" s="11"/>
    </row>
    <row r="1328" spans="1:60" x14ac:dyDescent="0.3">
      <c r="A1328" s="11"/>
      <c r="B1328" s="56" t="s">
        <v>8969</v>
      </c>
      <c r="C1328" s="56" t="s">
        <v>4058</v>
      </c>
      <c r="D1328" s="56" t="s">
        <v>4043</v>
      </c>
      <c r="E1328" s="57" t="s">
        <v>56</v>
      </c>
      <c r="F1328" s="57" t="s">
        <v>315</v>
      </c>
      <c r="G1328" s="58" t="s">
        <v>200</v>
      </c>
      <c r="H1328" s="59" t="s">
        <v>603</v>
      </c>
      <c r="I1328" s="60" t="s">
        <v>400</v>
      </c>
      <c r="J1328" s="60" t="s">
        <v>4059</v>
      </c>
      <c r="K1328" s="11"/>
      <c r="L1328" s="61">
        <v>44021</v>
      </c>
      <c r="M1328" s="62">
        <v>78997.331850051894</v>
      </c>
      <c r="N1328" s="63">
        <v>78997.331850051894</v>
      </c>
      <c r="O1328" s="63">
        <v>87201.727975010901</v>
      </c>
      <c r="P1328" s="64">
        <f t="shared" si="20"/>
        <v>0.90591475288987267</v>
      </c>
      <c r="Q1328" s="61">
        <v>43910</v>
      </c>
      <c r="R1328" s="65">
        <v>0</v>
      </c>
      <c r="S1328" s="65">
        <v>0</v>
      </c>
      <c r="T1328" s="11"/>
      <c r="U1328" s="66">
        <v>-9.6991988702939107E-3</v>
      </c>
      <c r="V1328" s="67">
        <v>2.6922908668893801</v>
      </c>
      <c r="W1328" s="66">
        <v>2.1995164184772899E-2</v>
      </c>
      <c r="X1328" s="67">
        <v>4.4778949671163</v>
      </c>
      <c r="Y1328" s="66">
        <v>2.52337545480259E-2</v>
      </c>
      <c r="Z1328" s="67">
        <v>20.2073130670178</v>
      </c>
      <c r="AA1328" s="66">
        <v>0.14631905866015599</v>
      </c>
      <c r="AB1328" s="67">
        <v>34.857094017323099</v>
      </c>
      <c r="AC1328" s="66">
        <v>0.196020263794635</v>
      </c>
      <c r="AD1328" s="67">
        <v>43.887991639727304</v>
      </c>
      <c r="AE1328" s="66">
        <v>0.18458169734018201</v>
      </c>
      <c r="AF1328" s="68">
        <v>35.405857345729601</v>
      </c>
      <c r="AG1328" s="66">
        <v>-3.6968984270970402E-2</v>
      </c>
      <c r="AH1328" s="67">
        <v>-5.5384041629658904</v>
      </c>
      <c r="AI1328" s="66">
        <v>5.5813703635067199E-2</v>
      </c>
      <c r="AJ1328" s="67">
        <v>19.272112844482798</v>
      </c>
      <c r="AK1328" s="66">
        <v>0.18719784568937001</v>
      </c>
      <c r="AL1328" s="66">
        <v>5.3348061708675197E-2</v>
      </c>
      <c r="AM1328" s="67">
        <v>36.061440295365202</v>
      </c>
      <c r="AN1328" s="11"/>
      <c r="AO1328" s="69">
        <v>3.6556978096996297E-2</v>
      </c>
      <c r="AP1328" s="69">
        <v>-2.37082673384066E-2</v>
      </c>
      <c r="AQ1328" s="69">
        <v>0.140306192692224</v>
      </c>
      <c r="AR1328" s="69">
        <v>-0.100971928765794</v>
      </c>
      <c r="AS1328" s="70">
        <v>8</v>
      </c>
      <c r="AT1328" s="70">
        <v>4</v>
      </c>
      <c r="AU1328" s="70">
        <v>7</v>
      </c>
      <c r="AV1328" s="71">
        <v>5</v>
      </c>
      <c r="AW1328" s="11"/>
      <c r="AX1328" s="72">
        <v>0.13576590944910999</v>
      </c>
      <c r="AY1328" s="73">
        <v>1.07446552497458</v>
      </c>
      <c r="AZ1328" s="73">
        <v>0.99898921116618999</v>
      </c>
      <c r="BA1328" s="73">
        <v>1.6862215631063</v>
      </c>
      <c r="BB1328" s="64">
        <v>1.40501102299459E-2</v>
      </c>
      <c r="BC1328" s="74">
        <v>-11.8525517671078</v>
      </c>
      <c r="BD1328" s="61">
        <v>43910</v>
      </c>
      <c r="BE1328" s="61">
        <v>43990</v>
      </c>
      <c r="BF1328" s="70"/>
      <c r="BG1328" s="61"/>
      <c r="BH1328" s="11"/>
    </row>
    <row r="1329" spans="1:60" x14ac:dyDescent="0.3">
      <c r="A1329" s="11"/>
      <c r="B1329" s="56" t="s">
        <v>4275</v>
      </c>
      <c r="C1329" s="56" t="s">
        <v>4060</v>
      </c>
      <c r="D1329" s="56" t="s">
        <v>4061</v>
      </c>
      <c r="E1329" s="57" t="s">
        <v>323</v>
      </c>
      <c r="F1329" s="57" t="s">
        <v>315</v>
      </c>
      <c r="G1329" s="58" t="s">
        <v>27</v>
      </c>
      <c r="H1329" s="59" t="s">
        <v>3707</v>
      </c>
      <c r="I1329" s="60" t="s">
        <v>400</v>
      </c>
      <c r="J1329" s="60" t="s">
        <v>4062</v>
      </c>
      <c r="K1329" s="11"/>
      <c r="L1329" s="61">
        <v>43838</v>
      </c>
      <c r="M1329" s="62"/>
      <c r="N1329" s="63"/>
      <c r="O1329" s="63">
        <v>89815.181524992004</v>
      </c>
      <c r="P1329" s="64">
        <f t="shared" si="20"/>
        <v>0</v>
      </c>
      <c r="Q1329" s="61">
        <v>43798</v>
      </c>
      <c r="R1329" s="65"/>
      <c r="S1329" s="65">
        <v>909927.55329589802</v>
      </c>
      <c r="T1329" s="11"/>
      <c r="U1329" s="66"/>
      <c r="V1329" s="67"/>
      <c r="W1329" s="66"/>
      <c r="X1329" s="67"/>
      <c r="Y1329" s="66"/>
      <c r="Z1329" s="67"/>
      <c r="AA1329" s="66"/>
      <c r="AB1329" s="67"/>
      <c r="AC1329" s="66"/>
      <c r="AD1329" s="67"/>
      <c r="AE1329" s="66"/>
      <c r="AF1329" s="68"/>
      <c r="AG1329" s="66"/>
      <c r="AH1329" s="67"/>
      <c r="AI1329" s="66"/>
      <c r="AJ1329" s="67"/>
      <c r="AK1329" s="66"/>
      <c r="AL1329" s="66"/>
      <c r="AM1329" s="67"/>
      <c r="AN1329" s="11"/>
      <c r="AO1329" s="69">
        <v>3.67503889938234E-2</v>
      </c>
      <c r="AP1329" s="69">
        <v>-2.3327569051616599E-2</v>
      </c>
      <c r="AQ1329" s="69">
        <v>0.14215782812243599</v>
      </c>
      <c r="AR1329" s="69">
        <v>-9.55838953505736E-2</v>
      </c>
      <c r="AS1329" s="70"/>
      <c r="AT1329" s="70"/>
      <c r="AU1329" s="70"/>
      <c r="AV1329" s="71"/>
      <c r="AW1329" s="11"/>
      <c r="AX1329" s="72"/>
      <c r="AY1329" s="73"/>
      <c r="AZ1329" s="73"/>
      <c r="BA1329" s="73"/>
      <c r="BB1329" s="64"/>
      <c r="BC1329" s="74">
        <v>-9.5583880443882698</v>
      </c>
      <c r="BD1329" s="61">
        <v>43798</v>
      </c>
      <c r="BE1329" s="61">
        <v>43829</v>
      </c>
      <c r="BF1329" s="70"/>
      <c r="BG1329" s="61"/>
      <c r="BH1329" s="11"/>
    </row>
    <row r="1330" spans="1:60" x14ac:dyDescent="0.3">
      <c r="A1330" s="11"/>
      <c r="B1330" s="56" t="s">
        <v>4279</v>
      </c>
      <c r="C1330" s="56" t="s">
        <v>4063</v>
      </c>
      <c r="D1330" s="56" t="s">
        <v>4061</v>
      </c>
      <c r="E1330" s="57" t="s">
        <v>326</v>
      </c>
      <c r="F1330" s="57" t="s">
        <v>315</v>
      </c>
      <c r="G1330" s="58" t="s">
        <v>27</v>
      </c>
      <c r="H1330" s="59" t="s">
        <v>3707</v>
      </c>
      <c r="I1330" s="60" t="s">
        <v>400</v>
      </c>
      <c r="J1330" s="60" t="s">
        <v>4064</v>
      </c>
      <c r="K1330" s="11"/>
      <c r="L1330" s="61">
        <v>43838</v>
      </c>
      <c r="M1330" s="62"/>
      <c r="N1330" s="63"/>
      <c r="O1330" s="63">
        <v>89236.151950001702</v>
      </c>
      <c r="P1330" s="64">
        <f t="shared" si="20"/>
        <v>0</v>
      </c>
      <c r="Q1330" s="61">
        <v>43798</v>
      </c>
      <c r="R1330" s="65"/>
      <c r="S1330" s="65">
        <v>632534.69444043003</v>
      </c>
      <c r="T1330" s="11"/>
      <c r="U1330" s="66"/>
      <c r="V1330" s="67"/>
      <c r="W1330" s="66"/>
      <c r="X1330" s="67"/>
      <c r="Y1330" s="66"/>
      <c r="Z1330" s="67"/>
      <c r="AA1330" s="66"/>
      <c r="AB1330" s="67"/>
      <c r="AC1330" s="66"/>
      <c r="AD1330" s="67"/>
      <c r="AE1330" s="66"/>
      <c r="AF1330" s="68"/>
      <c r="AG1330" s="66"/>
      <c r="AH1330" s="67"/>
      <c r="AI1330" s="66"/>
      <c r="AJ1330" s="67"/>
      <c r="AK1330" s="66"/>
      <c r="AL1330" s="66"/>
      <c r="AM1330" s="67"/>
      <c r="AN1330" s="11"/>
      <c r="AO1330" s="69">
        <v>3.6722659837323597E-2</v>
      </c>
      <c r="AP1330" s="69">
        <v>-2.34042040874556E-2</v>
      </c>
      <c r="AQ1330" s="69">
        <v>0.14126697550455</v>
      </c>
      <c r="AR1330" s="69">
        <v>-9.6313155573588993E-2</v>
      </c>
      <c r="AS1330" s="70"/>
      <c r="AT1330" s="70"/>
      <c r="AU1330" s="70"/>
      <c r="AV1330" s="71"/>
      <c r="AW1330" s="11"/>
      <c r="AX1330" s="72"/>
      <c r="AY1330" s="73"/>
      <c r="AZ1330" s="73"/>
      <c r="BA1330" s="73"/>
      <c r="BB1330" s="64"/>
      <c r="BC1330" s="74">
        <v>-9.6355819990567397</v>
      </c>
      <c r="BD1330" s="61">
        <v>43798</v>
      </c>
      <c r="BE1330" s="61">
        <v>43831</v>
      </c>
      <c r="BF1330" s="70"/>
      <c r="BG1330" s="61"/>
      <c r="BH1330" s="11"/>
    </row>
    <row r="1331" spans="1:60" x14ac:dyDescent="0.3">
      <c r="A1331" s="11"/>
      <c r="B1331" s="56" t="s">
        <v>4281</v>
      </c>
      <c r="C1331" s="56" t="s">
        <v>4065</v>
      </c>
      <c r="D1331" s="56" t="s">
        <v>4061</v>
      </c>
      <c r="E1331" s="57" t="s">
        <v>330</v>
      </c>
      <c r="F1331" s="57" t="s">
        <v>315</v>
      </c>
      <c r="G1331" s="58" t="s">
        <v>27</v>
      </c>
      <c r="H1331" s="59" t="s">
        <v>3707</v>
      </c>
      <c r="I1331" s="60" t="s">
        <v>400</v>
      </c>
      <c r="J1331" s="60" t="s">
        <v>4066</v>
      </c>
      <c r="K1331" s="11"/>
      <c r="L1331" s="61">
        <v>43838</v>
      </c>
      <c r="M1331" s="62"/>
      <c r="N1331" s="63"/>
      <c r="O1331" s="63">
        <v>88902.615674972505</v>
      </c>
      <c r="P1331" s="64">
        <f t="shared" si="20"/>
        <v>0</v>
      </c>
      <c r="Q1331" s="61">
        <v>43798</v>
      </c>
      <c r="R1331" s="65"/>
      <c r="S1331" s="65">
        <v>90034.097913818405</v>
      </c>
      <c r="T1331" s="11"/>
      <c r="U1331" s="66"/>
      <c r="V1331" s="67"/>
      <c r="W1331" s="66"/>
      <c r="X1331" s="67"/>
      <c r="Y1331" s="66"/>
      <c r="Z1331" s="67"/>
      <c r="AA1331" s="66"/>
      <c r="AB1331" s="67"/>
      <c r="AC1331" s="66"/>
      <c r="AD1331" s="67"/>
      <c r="AE1331" s="66"/>
      <c r="AF1331" s="68"/>
      <c r="AG1331" s="66"/>
      <c r="AH1331" s="67"/>
      <c r="AI1331" s="66"/>
      <c r="AJ1331" s="67"/>
      <c r="AK1331" s="66"/>
      <c r="AL1331" s="66"/>
      <c r="AM1331" s="67"/>
      <c r="AN1331" s="11"/>
      <c r="AO1331" s="69">
        <v>3.6707772658701301E-2</v>
      </c>
      <c r="AP1331" s="69">
        <v>-2.3447760136150499E-2</v>
      </c>
      <c r="AQ1331" s="69">
        <v>0.140750445747544</v>
      </c>
      <c r="AR1331" s="69">
        <v>-9.6736184799810901E-2</v>
      </c>
      <c r="AS1331" s="70"/>
      <c r="AT1331" s="70"/>
      <c r="AU1331" s="70"/>
      <c r="AV1331" s="71"/>
      <c r="AW1331" s="11"/>
      <c r="AX1331" s="72"/>
      <c r="AY1331" s="73"/>
      <c r="AZ1331" s="73"/>
      <c r="BA1331" s="73"/>
      <c r="BB1331" s="64"/>
      <c r="BC1331" s="74">
        <v>-9.6805864749621797</v>
      </c>
      <c r="BD1331" s="61">
        <v>43798</v>
      </c>
      <c r="BE1331" s="61">
        <v>43831</v>
      </c>
      <c r="BF1331" s="70"/>
      <c r="BG1331" s="61"/>
      <c r="BH1331" s="11"/>
    </row>
    <row r="1332" spans="1:60" x14ac:dyDescent="0.3">
      <c r="A1332" s="11"/>
      <c r="B1332" s="56" t="s">
        <v>4284</v>
      </c>
      <c r="C1332" s="56" t="s">
        <v>4067</v>
      </c>
      <c r="D1332" s="56" t="s">
        <v>4061</v>
      </c>
      <c r="E1332" s="57" t="s">
        <v>56</v>
      </c>
      <c r="F1332" s="57" t="s">
        <v>315</v>
      </c>
      <c r="G1332" s="58" t="s">
        <v>27</v>
      </c>
      <c r="H1332" s="59" t="s">
        <v>3707</v>
      </c>
      <c r="I1332" s="60" t="s">
        <v>400</v>
      </c>
      <c r="J1332" s="60" t="s">
        <v>4068</v>
      </c>
      <c r="K1332" s="11"/>
      <c r="L1332" s="61">
        <v>43838</v>
      </c>
      <c r="M1332" s="62"/>
      <c r="N1332" s="63"/>
      <c r="O1332" s="63">
        <v>89388.218649983406</v>
      </c>
      <c r="P1332" s="64">
        <f t="shared" si="20"/>
        <v>0</v>
      </c>
      <c r="Q1332" s="61">
        <v>43798</v>
      </c>
      <c r="R1332" s="65"/>
      <c r="S1332" s="65">
        <v>1177231.84740625</v>
      </c>
      <c r="T1332" s="11"/>
      <c r="U1332" s="66"/>
      <c r="V1332" s="67"/>
      <c r="W1332" s="66"/>
      <c r="X1332" s="67"/>
      <c r="Y1332" s="66"/>
      <c r="Z1332" s="67"/>
      <c r="AA1332" s="66"/>
      <c r="AB1332" s="67"/>
      <c r="AC1332" s="66"/>
      <c r="AD1332" s="67"/>
      <c r="AE1332" s="66"/>
      <c r="AF1332" s="68"/>
      <c r="AG1332" s="66"/>
      <c r="AH1332" s="67"/>
      <c r="AI1332" s="66"/>
      <c r="AJ1332" s="67"/>
      <c r="AK1332" s="66"/>
      <c r="AL1332" s="66"/>
      <c r="AM1332" s="67"/>
      <c r="AN1332" s="11"/>
      <c r="AO1332" s="69">
        <v>3.6730091193021501E-2</v>
      </c>
      <c r="AP1332" s="69">
        <v>-2.3383849585115999E-2</v>
      </c>
      <c r="AQ1332" s="69">
        <v>0.141501400157722</v>
      </c>
      <c r="AR1332" s="69">
        <v>-9.6121183731156606E-2</v>
      </c>
      <c r="AS1332" s="70"/>
      <c r="AT1332" s="70"/>
      <c r="AU1332" s="70"/>
      <c r="AV1332" s="71"/>
      <c r="AW1332" s="11"/>
      <c r="AX1332" s="72"/>
      <c r="AY1332" s="73"/>
      <c r="AZ1332" s="73"/>
      <c r="BA1332" s="73"/>
      <c r="BB1332" s="64"/>
      <c r="BC1332" s="74">
        <v>-9.6152086301590298</v>
      </c>
      <c r="BD1332" s="61">
        <v>43798</v>
      </c>
      <c r="BE1332" s="61">
        <v>43831</v>
      </c>
      <c r="BF1332" s="70"/>
      <c r="BG1332" s="61"/>
      <c r="BH1332" s="11"/>
    </row>
    <row r="1333" spans="1:60" x14ac:dyDescent="0.3">
      <c r="A1333" s="11"/>
      <c r="B1333" s="56" t="s">
        <v>4287</v>
      </c>
      <c r="C1333" s="56" t="s">
        <v>4069</v>
      </c>
      <c r="D1333" s="56" t="s">
        <v>4070</v>
      </c>
      <c r="E1333" s="57" t="s">
        <v>25</v>
      </c>
      <c r="F1333" s="57" t="s">
        <v>26</v>
      </c>
      <c r="G1333" s="58" t="s">
        <v>27</v>
      </c>
      <c r="H1333" s="59" t="s">
        <v>28</v>
      </c>
      <c r="I1333" s="60" t="s">
        <v>29</v>
      </c>
      <c r="J1333" s="60" t="s">
        <v>4071</v>
      </c>
      <c r="K1333" s="11"/>
      <c r="L1333" s="61">
        <v>43910</v>
      </c>
      <c r="M1333" s="62"/>
      <c r="N1333" s="63"/>
      <c r="O1333" s="63">
        <v>1227.3870000001</v>
      </c>
      <c r="P1333" s="64">
        <f t="shared" si="20"/>
        <v>0</v>
      </c>
      <c r="Q1333" s="61">
        <v>43832</v>
      </c>
      <c r="R1333" s="65"/>
      <c r="S1333" s="65">
        <v>4552254.0375546897</v>
      </c>
      <c r="T1333" s="11"/>
      <c r="U1333" s="66"/>
      <c r="V1333" s="67"/>
      <c r="W1333" s="66"/>
      <c r="X1333" s="67"/>
      <c r="Y1333" s="66"/>
      <c r="Z1333" s="67"/>
      <c r="AA1333" s="66"/>
      <c r="AB1333" s="67"/>
      <c r="AC1333" s="66"/>
      <c r="AD1333" s="67"/>
      <c r="AE1333" s="66"/>
      <c r="AF1333" s="68"/>
      <c r="AG1333" s="66"/>
      <c r="AH1333" s="67"/>
      <c r="AI1333" s="66"/>
      <c r="AJ1333" s="67"/>
      <c r="AK1333" s="66"/>
      <c r="AL1333" s="66"/>
      <c r="AM1333" s="67"/>
      <c r="AN1333" s="11"/>
      <c r="AO1333" s="69">
        <v>0.12908537407565701</v>
      </c>
      <c r="AP1333" s="69">
        <v>-0.14625650351532399</v>
      </c>
      <c r="AQ1333" s="69">
        <v>0.13091620438353899</v>
      </c>
      <c r="AR1333" s="69">
        <v>-0.20299988618178799</v>
      </c>
      <c r="AS1333" s="70"/>
      <c r="AT1333" s="70"/>
      <c r="AU1333" s="70"/>
      <c r="AV1333" s="71"/>
      <c r="AW1333" s="11"/>
      <c r="AX1333" s="72"/>
      <c r="AY1333" s="73"/>
      <c r="AZ1333" s="73"/>
      <c r="BA1333" s="73"/>
      <c r="BB1333" s="64"/>
      <c r="BC1333" s="74">
        <v>-46.160607860481797</v>
      </c>
      <c r="BD1333" s="61">
        <v>43832</v>
      </c>
      <c r="BE1333" s="61">
        <v>43902</v>
      </c>
      <c r="BF1333" s="70"/>
      <c r="BG1333" s="61"/>
      <c r="BH1333" s="11"/>
    </row>
    <row r="1334" spans="1:60" x14ac:dyDescent="0.3">
      <c r="A1334" s="11"/>
      <c r="B1334" s="56" t="s">
        <v>4289</v>
      </c>
      <c r="C1334" s="56" t="s">
        <v>4072</v>
      </c>
      <c r="D1334" s="56" t="s">
        <v>4073</v>
      </c>
      <c r="E1334" s="57" t="s">
        <v>41</v>
      </c>
      <c r="F1334" s="57" t="s">
        <v>35</v>
      </c>
      <c r="G1334" s="58" t="s">
        <v>215</v>
      </c>
      <c r="H1334" s="59" t="s">
        <v>3707</v>
      </c>
      <c r="I1334" s="60" t="s">
        <v>400</v>
      </c>
      <c r="J1334" s="60" t="s">
        <v>4074</v>
      </c>
      <c r="K1334" s="11"/>
      <c r="L1334" s="61">
        <v>43763</v>
      </c>
      <c r="M1334" s="62"/>
      <c r="N1334" s="63"/>
      <c r="O1334" s="63">
        <v>517758.19599914597</v>
      </c>
      <c r="P1334" s="64">
        <f t="shared" si="20"/>
        <v>0</v>
      </c>
      <c r="Q1334" s="61">
        <v>43670</v>
      </c>
      <c r="R1334" s="65"/>
      <c r="S1334" s="65">
        <v>1160121.39897852</v>
      </c>
      <c r="T1334" s="11"/>
      <c r="U1334" s="66"/>
      <c r="V1334" s="67"/>
      <c r="W1334" s="66"/>
      <c r="X1334" s="67"/>
      <c r="Y1334" s="66"/>
      <c r="Z1334" s="67"/>
      <c r="AA1334" s="66"/>
      <c r="AB1334" s="67"/>
      <c r="AC1334" s="66"/>
      <c r="AD1334" s="67"/>
      <c r="AE1334" s="66"/>
      <c r="AF1334" s="68"/>
      <c r="AG1334" s="66"/>
      <c r="AH1334" s="67"/>
      <c r="AI1334" s="66"/>
      <c r="AJ1334" s="67"/>
      <c r="AK1334" s="66"/>
      <c r="AL1334" s="66"/>
      <c r="AM1334" s="67"/>
      <c r="AN1334" s="11"/>
      <c r="AO1334" s="69">
        <v>0.100377143167862</v>
      </c>
      <c r="AP1334" s="69">
        <v>-0.33718746329599503</v>
      </c>
      <c r="AQ1334" s="69">
        <v>-0.152032720243442</v>
      </c>
      <c r="AR1334" s="69">
        <v>-0.440716825762065</v>
      </c>
      <c r="AS1334" s="70"/>
      <c r="AT1334" s="70"/>
      <c r="AU1334" s="70"/>
      <c r="AV1334" s="71"/>
      <c r="AW1334" s="11"/>
      <c r="AX1334" s="72"/>
      <c r="AY1334" s="73"/>
      <c r="AZ1334" s="73"/>
      <c r="BA1334" s="73"/>
      <c r="BB1334" s="64"/>
      <c r="BC1334" s="74">
        <v>-65.389555558445906</v>
      </c>
      <c r="BD1334" s="61">
        <v>43670</v>
      </c>
      <c r="BE1334" s="61">
        <v>43761</v>
      </c>
      <c r="BF1334" s="70"/>
      <c r="BG1334" s="61"/>
      <c r="BH1334" s="11"/>
    </row>
    <row r="1335" spans="1:60" x14ac:dyDescent="0.3">
      <c r="A1335" s="11"/>
      <c r="B1335" s="56" t="s">
        <v>4292</v>
      </c>
      <c r="C1335" s="56" t="s">
        <v>4075</v>
      </c>
      <c r="D1335" s="56" t="s">
        <v>4073</v>
      </c>
      <c r="E1335" s="57" t="s">
        <v>56</v>
      </c>
      <c r="F1335" s="57" t="s">
        <v>35</v>
      </c>
      <c r="G1335" s="58" t="s">
        <v>215</v>
      </c>
      <c r="H1335" s="59" t="s">
        <v>3707</v>
      </c>
      <c r="I1335" s="60" t="s">
        <v>400</v>
      </c>
      <c r="J1335" s="60" t="s">
        <v>4076</v>
      </c>
      <c r="K1335" s="11"/>
      <c r="L1335" s="61">
        <v>43763</v>
      </c>
      <c r="M1335" s="62"/>
      <c r="N1335" s="63"/>
      <c r="O1335" s="63">
        <v>522967.79280901002</v>
      </c>
      <c r="P1335" s="64">
        <f t="shared" si="20"/>
        <v>0</v>
      </c>
      <c r="Q1335" s="61">
        <v>43670</v>
      </c>
      <c r="R1335" s="65"/>
      <c r="S1335" s="65">
        <v>839142.56331054703</v>
      </c>
      <c r="T1335" s="11"/>
      <c r="U1335" s="66"/>
      <c r="V1335" s="67"/>
      <c r="W1335" s="66"/>
      <c r="X1335" s="67"/>
      <c r="Y1335" s="66"/>
      <c r="Z1335" s="67"/>
      <c r="AA1335" s="66"/>
      <c r="AB1335" s="67"/>
      <c r="AC1335" s="66"/>
      <c r="AD1335" s="67"/>
      <c r="AE1335" s="66"/>
      <c r="AF1335" s="68"/>
      <c r="AG1335" s="66"/>
      <c r="AH1335" s="67"/>
      <c r="AI1335" s="66"/>
      <c r="AJ1335" s="67"/>
      <c r="AK1335" s="66"/>
      <c r="AL1335" s="66"/>
      <c r="AM1335" s="67"/>
      <c r="AN1335" s="11"/>
      <c r="AO1335" s="69">
        <v>0.10038618713951999</v>
      </c>
      <c r="AP1335" s="69">
        <v>-0.33718198508198799</v>
      </c>
      <c r="AQ1335" s="69">
        <v>-0.15185794138786199</v>
      </c>
      <c r="AR1335" s="69">
        <v>-0.440579470133525</v>
      </c>
      <c r="AS1335" s="70"/>
      <c r="AT1335" s="70"/>
      <c r="AU1335" s="70"/>
      <c r="AV1335" s="71"/>
      <c r="AW1335" s="11"/>
      <c r="AX1335" s="72"/>
      <c r="AY1335" s="73"/>
      <c r="AZ1335" s="73"/>
      <c r="BA1335" s="73"/>
      <c r="BB1335" s="64"/>
      <c r="BC1335" s="74">
        <v>-65.363634182722294</v>
      </c>
      <c r="BD1335" s="61">
        <v>43670</v>
      </c>
      <c r="BE1335" s="61">
        <v>43761</v>
      </c>
      <c r="BF1335" s="70"/>
      <c r="BG1335" s="61"/>
      <c r="BH1335" s="11"/>
    </row>
    <row r="1336" spans="1:60" x14ac:dyDescent="0.3">
      <c r="A1336" s="11"/>
      <c r="B1336" s="56" t="s">
        <v>4295</v>
      </c>
      <c r="C1336" s="56" t="s">
        <v>4077</v>
      </c>
      <c r="D1336" s="56" t="s">
        <v>4073</v>
      </c>
      <c r="E1336" s="57" t="s">
        <v>60</v>
      </c>
      <c r="F1336" s="57" t="s">
        <v>35</v>
      </c>
      <c r="G1336" s="58" t="s">
        <v>215</v>
      </c>
      <c r="H1336" s="59" t="s">
        <v>3707</v>
      </c>
      <c r="I1336" s="60" t="s">
        <v>400</v>
      </c>
      <c r="J1336" s="60" t="s">
        <v>1</v>
      </c>
      <c r="K1336" s="11"/>
      <c r="L1336" s="61">
        <v>43763</v>
      </c>
      <c r="M1336" s="62"/>
      <c r="N1336" s="63"/>
      <c r="O1336" s="63">
        <v>627234.12377643597</v>
      </c>
      <c r="P1336" s="64">
        <f t="shared" si="20"/>
        <v>0</v>
      </c>
      <c r="Q1336" s="61">
        <v>43740</v>
      </c>
      <c r="R1336" s="65"/>
      <c r="S1336" s="65">
        <v>0</v>
      </c>
      <c r="T1336" s="11"/>
      <c r="U1336" s="66"/>
      <c r="V1336" s="67"/>
      <c r="W1336" s="66"/>
      <c r="X1336" s="67"/>
      <c r="Y1336" s="66"/>
      <c r="Z1336" s="67"/>
      <c r="AA1336" s="66"/>
      <c r="AB1336" s="67"/>
      <c r="AC1336" s="66"/>
      <c r="AD1336" s="67"/>
      <c r="AE1336" s="66"/>
      <c r="AF1336" s="68"/>
      <c r="AG1336" s="66"/>
      <c r="AH1336" s="67"/>
      <c r="AI1336" s="66"/>
      <c r="AJ1336" s="67"/>
      <c r="AK1336" s="66"/>
      <c r="AL1336" s="66"/>
      <c r="AM1336" s="67"/>
      <c r="AN1336" s="11"/>
      <c r="AO1336" s="69">
        <v>1.9458652126559201E-2</v>
      </c>
      <c r="AP1336" s="69">
        <v>-1.16089243601891E-2</v>
      </c>
      <c r="AQ1336" s="69">
        <v>2.9529415125580299E-2</v>
      </c>
      <c r="AR1336" s="69">
        <v>-3.1005401833681398E-3</v>
      </c>
      <c r="AS1336" s="70"/>
      <c r="AT1336" s="70"/>
      <c r="AU1336" s="70"/>
      <c r="AV1336" s="71"/>
      <c r="AW1336" s="11"/>
      <c r="AX1336" s="72"/>
      <c r="AY1336" s="73"/>
      <c r="AZ1336" s="73"/>
      <c r="BA1336" s="73"/>
      <c r="BB1336" s="64"/>
      <c r="BC1336" s="74">
        <v>-2.6968109902663899</v>
      </c>
      <c r="BD1336" s="61">
        <v>43740</v>
      </c>
      <c r="BE1336" s="61">
        <v>43759</v>
      </c>
      <c r="BF1336" s="70"/>
      <c r="BG1336" s="61"/>
      <c r="BH1336" s="11"/>
    </row>
    <row r="1337" spans="1:60" x14ac:dyDescent="0.3">
      <c r="A1337" s="11"/>
      <c r="B1337" s="56" t="s">
        <v>4298</v>
      </c>
      <c r="C1337" s="56" t="s">
        <v>4078</v>
      </c>
      <c r="D1337" s="56" t="s">
        <v>4073</v>
      </c>
      <c r="E1337" s="57" t="s">
        <v>4079</v>
      </c>
      <c r="F1337" s="57" t="s">
        <v>35</v>
      </c>
      <c r="G1337" s="58" t="s">
        <v>215</v>
      </c>
      <c r="H1337" s="59" t="s">
        <v>3707</v>
      </c>
      <c r="I1337" s="60" t="s">
        <v>400</v>
      </c>
      <c r="J1337" s="60" t="s">
        <v>4080</v>
      </c>
      <c r="K1337" s="11"/>
      <c r="L1337" s="61">
        <v>43763</v>
      </c>
      <c r="M1337" s="62"/>
      <c r="N1337" s="63"/>
      <c r="O1337" s="63">
        <v>525978.75027465797</v>
      </c>
      <c r="P1337" s="64">
        <f t="shared" si="20"/>
        <v>0</v>
      </c>
      <c r="Q1337" s="61">
        <v>43670</v>
      </c>
      <c r="R1337" s="65"/>
      <c r="S1337" s="65">
        <v>116212.12242663599</v>
      </c>
      <c r="T1337" s="11"/>
      <c r="U1337" s="66"/>
      <c r="V1337" s="67"/>
      <c r="W1337" s="66"/>
      <c r="X1337" s="67"/>
      <c r="Y1337" s="66"/>
      <c r="Z1337" s="67"/>
      <c r="AA1337" s="66"/>
      <c r="AB1337" s="67"/>
      <c r="AC1337" s="66"/>
      <c r="AD1337" s="67"/>
      <c r="AE1337" s="66"/>
      <c r="AF1337" s="68"/>
      <c r="AG1337" s="66"/>
      <c r="AH1337" s="67"/>
      <c r="AI1337" s="66"/>
      <c r="AJ1337" s="67"/>
      <c r="AK1337" s="66"/>
      <c r="AL1337" s="66"/>
      <c r="AM1337" s="67"/>
      <c r="AN1337" s="11"/>
      <c r="AO1337" s="69">
        <v>0.10040815767031699</v>
      </c>
      <c r="AP1337" s="69">
        <v>-0.33716646430897501</v>
      </c>
      <c r="AQ1337" s="69">
        <v>-0.15142191210004999</v>
      </c>
      <c r="AR1337" s="69">
        <v>-0.440232167522772</v>
      </c>
      <c r="AS1337" s="70"/>
      <c r="AT1337" s="70"/>
      <c r="AU1337" s="70"/>
      <c r="AV1337" s="71"/>
      <c r="AW1337" s="11"/>
      <c r="AX1337" s="72"/>
      <c r="AY1337" s="73"/>
      <c r="AZ1337" s="73"/>
      <c r="BA1337" s="73"/>
      <c r="BB1337" s="64"/>
      <c r="BC1337" s="74">
        <v>-65.298560962663004</v>
      </c>
      <c r="BD1337" s="61">
        <v>43670</v>
      </c>
      <c r="BE1337" s="61">
        <v>43761</v>
      </c>
      <c r="BF1337" s="70"/>
      <c r="BG1337" s="61"/>
      <c r="BH1337" s="11"/>
    </row>
    <row r="1338" spans="1:60" x14ac:dyDescent="0.3">
      <c r="A1338" s="11"/>
      <c r="B1338" s="56" t="s">
        <v>4300</v>
      </c>
      <c r="C1338" s="56" t="s">
        <v>4082</v>
      </c>
      <c r="D1338" s="56" t="s">
        <v>4083</v>
      </c>
      <c r="E1338" s="57" t="s">
        <v>34</v>
      </c>
      <c r="F1338" s="57" t="s">
        <v>35</v>
      </c>
      <c r="G1338" s="58" t="s">
        <v>1</v>
      </c>
      <c r="H1338" s="59" t="s">
        <v>603</v>
      </c>
      <c r="I1338" s="60" t="s">
        <v>400</v>
      </c>
      <c r="J1338" s="60" t="s">
        <v>4084</v>
      </c>
      <c r="K1338" s="11"/>
      <c r="L1338" s="61">
        <v>44021</v>
      </c>
      <c r="M1338" s="62">
        <v>884320.89346790302</v>
      </c>
      <c r="N1338" s="63">
        <v>884320.89346790302</v>
      </c>
      <c r="O1338" s="63">
        <v>976418.72443962097</v>
      </c>
      <c r="P1338" s="64">
        <f t="shared" si="20"/>
        <v>0.90567793440813615</v>
      </c>
      <c r="Q1338" s="61">
        <v>43896</v>
      </c>
      <c r="R1338" s="65">
        <v>158836.057121338</v>
      </c>
      <c r="S1338" s="65">
        <v>67054.748559631305</v>
      </c>
      <c r="T1338" s="11"/>
      <c r="U1338" s="66">
        <v>-1.0224693787677101E-2</v>
      </c>
      <c r="V1338" s="67">
        <v>2.6397413751510599</v>
      </c>
      <c r="W1338" s="66">
        <v>4.0643966462084798E-2</v>
      </c>
      <c r="X1338" s="67">
        <v>6.3427751948474898</v>
      </c>
      <c r="Y1338" s="66">
        <v>-6.1529825879915699E-3</v>
      </c>
      <c r="Z1338" s="67">
        <v>17.068639353412401</v>
      </c>
      <c r="AA1338" s="66">
        <v>0.15883885341099799</v>
      </c>
      <c r="AB1338" s="67">
        <v>36.109073492407298</v>
      </c>
      <c r="AC1338" s="66">
        <v>0.33992923381796603</v>
      </c>
      <c r="AD1338" s="67">
        <v>58.278888642031198</v>
      </c>
      <c r="AE1338" s="66"/>
      <c r="AF1338" s="68"/>
      <c r="AG1338" s="66">
        <v>-3.35598210003809E-2</v>
      </c>
      <c r="AH1338" s="67">
        <v>-5.1974878359033001</v>
      </c>
      <c r="AI1338" s="66">
        <v>2.9488822880011901E-2</v>
      </c>
      <c r="AJ1338" s="67">
        <v>16.6396247689554</v>
      </c>
      <c r="AK1338" s="66">
        <v>0.39762757174146801</v>
      </c>
      <c r="AL1338" s="66">
        <v>0.162276702709205</v>
      </c>
      <c r="AM1338" s="67">
        <v>69.367006048909403</v>
      </c>
      <c r="AN1338" s="11"/>
      <c r="AO1338" s="69">
        <v>3.5346386861419901E-2</v>
      </c>
      <c r="AP1338" s="69">
        <v>-3.7524184973335699E-2</v>
      </c>
      <c r="AQ1338" s="69">
        <v>0.13425403160188601</v>
      </c>
      <c r="AR1338" s="69">
        <v>-0.113820555370767</v>
      </c>
      <c r="AS1338" s="70">
        <v>9</v>
      </c>
      <c r="AT1338" s="70">
        <v>3</v>
      </c>
      <c r="AU1338" s="70">
        <v>7</v>
      </c>
      <c r="AV1338" s="71">
        <v>5</v>
      </c>
      <c r="AW1338" s="11"/>
      <c r="AX1338" s="72">
        <v>0.15288027851114699</v>
      </c>
      <c r="AY1338" s="73">
        <v>1.15302872226493</v>
      </c>
      <c r="AZ1338" s="73">
        <v>1.1104807838455599</v>
      </c>
      <c r="BA1338" s="73">
        <v>1.74300837006376</v>
      </c>
      <c r="BB1338" s="64">
        <v>1.5794392369716699E-2</v>
      </c>
      <c r="BC1338" s="74">
        <v>-15.8595539871603</v>
      </c>
      <c r="BD1338" s="61">
        <v>43896</v>
      </c>
      <c r="BE1338" s="61">
        <v>43915</v>
      </c>
      <c r="BF1338" s="70"/>
      <c r="BG1338" s="61"/>
      <c r="BH1338" s="11"/>
    </row>
    <row r="1339" spans="1:60" x14ac:dyDescent="0.3">
      <c r="A1339" s="11"/>
      <c r="B1339" s="56" t="s">
        <v>4302</v>
      </c>
      <c r="C1339" s="56" t="s">
        <v>4086</v>
      </c>
      <c r="D1339" s="56" t="s">
        <v>4083</v>
      </c>
      <c r="E1339" s="57" t="s">
        <v>41</v>
      </c>
      <c r="F1339" s="57" t="s">
        <v>35</v>
      </c>
      <c r="G1339" s="58" t="s">
        <v>1</v>
      </c>
      <c r="H1339" s="59" t="s">
        <v>603</v>
      </c>
      <c r="I1339" s="60" t="s">
        <v>400</v>
      </c>
      <c r="J1339" s="60" t="s">
        <v>4087</v>
      </c>
      <c r="K1339" s="11"/>
      <c r="L1339" s="61">
        <v>44021</v>
      </c>
      <c r="M1339" s="62">
        <v>874292.14553356206</v>
      </c>
      <c r="N1339" s="63">
        <v>874292.14553356206</v>
      </c>
      <c r="O1339" s="63">
        <v>965344.94981575001</v>
      </c>
      <c r="P1339" s="64">
        <f t="shared" si="20"/>
        <v>0.90567847866240281</v>
      </c>
      <c r="Q1339" s="61">
        <v>43896</v>
      </c>
      <c r="R1339" s="65">
        <v>2040852.0992636699</v>
      </c>
      <c r="S1339" s="65">
        <v>1446190.0434453101</v>
      </c>
      <c r="T1339" s="11"/>
      <c r="U1339" s="66">
        <v>-1.0224758386357301E-2</v>
      </c>
      <c r="V1339" s="67">
        <v>2.6397349152830398</v>
      </c>
      <c r="W1339" s="66">
        <v>4.0643965094204801E-2</v>
      </c>
      <c r="X1339" s="67">
        <v>6.3427750580594902</v>
      </c>
      <c r="Y1339" s="66">
        <v>-6.1516462001236496E-3</v>
      </c>
      <c r="Z1339" s="67">
        <v>17.068772992206501</v>
      </c>
      <c r="AA1339" s="66">
        <v>0.15884118756555801</v>
      </c>
      <c r="AB1339" s="67">
        <v>36.109306907863399</v>
      </c>
      <c r="AC1339" s="66">
        <v>0.33994426075892997</v>
      </c>
      <c r="AD1339" s="67">
        <v>58.2803913361277</v>
      </c>
      <c r="AE1339" s="66">
        <v>0.30880215928657001</v>
      </c>
      <c r="AF1339" s="68">
        <v>47.8279035403975</v>
      </c>
      <c r="AG1339" s="66">
        <v>-3.3559909565155997E-2</v>
      </c>
      <c r="AH1339" s="67">
        <v>-5.1974966923808097</v>
      </c>
      <c r="AI1339" s="66">
        <v>2.949009639633E-2</v>
      </c>
      <c r="AJ1339" s="67">
        <v>16.639752120594501</v>
      </c>
      <c r="AK1339" s="66">
        <v>0.28519454567693198</v>
      </c>
      <c r="AL1339" s="66">
        <v>6.5002808809367693E-2</v>
      </c>
      <c r="AM1339" s="67">
        <v>31.1275938023755</v>
      </c>
      <c r="AN1339" s="11"/>
      <c r="AO1339" s="69">
        <v>3.5346401842616601E-2</v>
      </c>
      <c r="AP1339" s="69">
        <v>-3.7524206844864197E-2</v>
      </c>
      <c r="AQ1339" s="69">
        <v>0.13425528817242599</v>
      </c>
      <c r="AR1339" s="69">
        <v>-0.113820410762855</v>
      </c>
      <c r="AS1339" s="70">
        <v>9</v>
      </c>
      <c r="AT1339" s="70">
        <v>3</v>
      </c>
      <c r="AU1339" s="70">
        <v>7</v>
      </c>
      <c r="AV1339" s="71">
        <v>5</v>
      </c>
      <c r="AW1339" s="11"/>
      <c r="AX1339" s="72">
        <v>0.15288020689418799</v>
      </c>
      <c r="AY1339" s="73">
        <v>1.1530448420126</v>
      </c>
      <c r="AZ1339" s="73">
        <v>1.11048956120794</v>
      </c>
      <c r="BA1339" s="73">
        <v>1.74303379224875</v>
      </c>
      <c r="BB1339" s="64">
        <v>1.5794385132594499E-2</v>
      </c>
      <c r="BC1339" s="74">
        <v>-15.859554126480401</v>
      </c>
      <c r="BD1339" s="61">
        <v>43896</v>
      </c>
      <c r="BE1339" s="61">
        <v>43915</v>
      </c>
      <c r="BF1339" s="70"/>
      <c r="BG1339" s="61"/>
      <c r="BH1339" s="11"/>
    </row>
    <row r="1340" spans="1:60" x14ac:dyDescent="0.3">
      <c r="A1340" s="11"/>
      <c r="B1340" s="56" t="s">
        <v>4304</v>
      </c>
      <c r="C1340" s="56" t="s">
        <v>4089</v>
      </c>
      <c r="D1340" s="56" t="s">
        <v>4083</v>
      </c>
      <c r="E1340" s="57" t="s">
        <v>56</v>
      </c>
      <c r="F1340" s="57" t="s">
        <v>35</v>
      </c>
      <c r="G1340" s="58" t="s">
        <v>1</v>
      </c>
      <c r="H1340" s="59" t="s">
        <v>603</v>
      </c>
      <c r="I1340" s="60" t="s">
        <v>400</v>
      </c>
      <c r="J1340" s="60" t="s">
        <v>4090</v>
      </c>
      <c r="K1340" s="11"/>
      <c r="L1340" s="61">
        <v>44021</v>
      </c>
      <c r="M1340" s="62">
        <v>884681.042526245</v>
      </c>
      <c r="N1340" s="63">
        <v>884681.042526245</v>
      </c>
      <c r="O1340" s="63">
        <v>975423.37891960097</v>
      </c>
      <c r="P1340" s="64">
        <f t="shared" si="20"/>
        <v>0.90697133331593505</v>
      </c>
      <c r="Q1340" s="61">
        <v>43896</v>
      </c>
      <c r="R1340" s="65">
        <v>1903421.87601758</v>
      </c>
      <c r="S1340" s="65">
        <v>2578387.45477344</v>
      </c>
      <c r="T1340" s="11"/>
      <c r="U1340" s="66">
        <v>-1.02134031076275E-2</v>
      </c>
      <c r="V1340" s="67">
        <v>2.6408704431560199</v>
      </c>
      <c r="W1340" s="66">
        <v>4.10003068591323E-2</v>
      </c>
      <c r="X1340" s="67">
        <v>6.3784092345522403</v>
      </c>
      <c r="Y1340" s="66">
        <v>-4.0854750368453097E-3</v>
      </c>
      <c r="Z1340" s="67">
        <v>17.2753901085525</v>
      </c>
      <c r="AA1340" s="66">
        <v>0.163690800838522</v>
      </c>
      <c r="AB1340" s="67">
        <v>36.594268235145101</v>
      </c>
      <c r="AC1340" s="66">
        <v>0.35116596952662799</v>
      </c>
      <c r="AD1340" s="67">
        <v>59.4025622128975</v>
      </c>
      <c r="AE1340" s="66">
        <v>0.325302142009605</v>
      </c>
      <c r="AF1340" s="68">
        <v>49.477901812700999</v>
      </c>
      <c r="AG1340" s="66">
        <v>-3.3460536412349001E-2</v>
      </c>
      <c r="AH1340" s="67">
        <v>-5.1875593771037503</v>
      </c>
      <c r="AI1340" s="66">
        <v>3.17362660771323E-2</v>
      </c>
      <c r="AJ1340" s="67">
        <v>16.864369088667399</v>
      </c>
      <c r="AK1340" s="66">
        <v>0.30885443590348599</v>
      </c>
      <c r="AL1340" s="66">
        <v>6.9818416070120307E-2</v>
      </c>
      <c r="AM1340" s="67">
        <v>33.036177814647097</v>
      </c>
      <c r="AN1340" s="11"/>
      <c r="AO1340" s="69">
        <v>3.5358249449927798E-2</v>
      </c>
      <c r="AP1340" s="69">
        <v>-3.7491336791390502E-2</v>
      </c>
      <c r="AQ1340" s="69">
        <v>0.13464365703839601</v>
      </c>
      <c r="AR1340" s="69">
        <v>-0.11350687619604299</v>
      </c>
      <c r="AS1340" s="70">
        <v>9</v>
      </c>
      <c r="AT1340" s="70">
        <v>3</v>
      </c>
      <c r="AU1340" s="70">
        <v>7</v>
      </c>
      <c r="AV1340" s="71">
        <v>5</v>
      </c>
      <c r="AW1340" s="11"/>
      <c r="AX1340" s="72">
        <v>0.152859350987856</v>
      </c>
      <c r="AY1340" s="73">
        <v>1.1836814958314801</v>
      </c>
      <c r="AZ1340" s="73">
        <v>1.1264514199829101</v>
      </c>
      <c r="BA1340" s="73">
        <v>1.7914576324128599</v>
      </c>
      <c r="BB1340" s="64">
        <v>1.5792493479093499E-2</v>
      </c>
      <c r="BC1340" s="74">
        <v>-15.841307262773601</v>
      </c>
      <c r="BD1340" s="61">
        <v>43896</v>
      </c>
      <c r="BE1340" s="61">
        <v>43915</v>
      </c>
      <c r="BF1340" s="70"/>
      <c r="BG1340" s="61"/>
      <c r="BH1340" s="11"/>
    </row>
    <row r="1341" spans="1:60" x14ac:dyDescent="0.3">
      <c r="A1341" s="11"/>
      <c r="B1341" s="56" t="s">
        <v>4306</v>
      </c>
      <c r="C1341" s="56" t="s">
        <v>4092</v>
      </c>
      <c r="D1341" s="56" t="s">
        <v>4083</v>
      </c>
      <c r="E1341" s="57" t="s">
        <v>60</v>
      </c>
      <c r="F1341" s="57" t="s">
        <v>35</v>
      </c>
      <c r="G1341" s="58" t="s">
        <v>1</v>
      </c>
      <c r="H1341" s="59" t="s">
        <v>603</v>
      </c>
      <c r="I1341" s="60" t="s">
        <v>400</v>
      </c>
      <c r="J1341" s="60" t="s">
        <v>4093</v>
      </c>
      <c r="K1341" s="11"/>
      <c r="L1341" s="61">
        <v>44021</v>
      </c>
      <c r="M1341" s="62">
        <v>827004.99089431798</v>
      </c>
      <c r="N1341" s="63">
        <v>827004.99089431798</v>
      </c>
      <c r="O1341" s="63">
        <v>912894.93658924103</v>
      </c>
      <c r="P1341" s="64">
        <f t="shared" si="20"/>
        <v>0.90591475288949996</v>
      </c>
      <c r="Q1341" s="61">
        <v>43910</v>
      </c>
      <c r="R1341" s="65">
        <v>0</v>
      </c>
      <c r="S1341" s="65">
        <v>0</v>
      </c>
      <c r="T1341" s="11"/>
      <c r="U1341" s="66">
        <v>-9.6991988712034106E-3</v>
      </c>
      <c r="V1341" s="67">
        <v>2.6922908667984302</v>
      </c>
      <c r="W1341" s="66">
        <v>2.1995164184772899E-2</v>
      </c>
      <c r="X1341" s="67">
        <v>4.4778949671163</v>
      </c>
      <c r="Y1341" s="66">
        <v>2.52337545480259E-2</v>
      </c>
      <c r="Z1341" s="67">
        <v>20.2073130670178</v>
      </c>
      <c r="AA1341" s="66">
        <v>0.14631905866015599</v>
      </c>
      <c r="AB1341" s="67">
        <v>34.857094017323099</v>
      </c>
      <c r="AC1341" s="66">
        <v>0.196020263794635</v>
      </c>
      <c r="AD1341" s="67">
        <v>43.887991639727304</v>
      </c>
      <c r="AE1341" s="66">
        <v>0.215519483383105</v>
      </c>
      <c r="AF1341" s="68">
        <v>38.499635950021897</v>
      </c>
      <c r="AG1341" s="66">
        <v>-3.6968984270970402E-2</v>
      </c>
      <c r="AH1341" s="67">
        <v>-5.5384041629658904</v>
      </c>
      <c r="AI1341" s="66">
        <v>5.5813703635067199E-2</v>
      </c>
      <c r="AJ1341" s="67">
        <v>19.272112844482798</v>
      </c>
      <c r="AK1341" s="66">
        <v>0.23271671669150201</v>
      </c>
      <c r="AL1341" s="66">
        <v>5.56228347431897E-2</v>
      </c>
      <c r="AM1341" s="67">
        <v>25.903477097861501</v>
      </c>
      <c r="AN1341" s="11"/>
      <c r="AO1341" s="69">
        <v>3.6556978096996297E-2</v>
      </c>
      <c r="AP1341" s="69">
        <v>-2.3708267339316101E-2</v>
      </c>
      <c r="AQ1341" s="69">
        <v>0.140306192692224</v>
      </c>
      <c r="AR1341" s="69">
        <v>-0.100971928765794</v>
      </c>
      <c r="AS1341" s="70">
        <v>8</v>
      </c>
      <c r="AT1341" s="70">
        <v>4</v>
      </c>
      <c r="AU1341" s="70">
        <v>7</v>
      </c>
      <c r="AV1341" s="71">
        <v>5</v>
      </c>
      <c r="AW1341" s="11"/>
      <c r="AX1341" s="72">
        <v>0.135955517758266</v>
      </c>
      <c r="AY1341" s="73">
        <v>1.15768905400364</v>
      </c>
      <c r="AZ1341" s="73">
        <v>0.99216549760330996</v>
      </c>
      <c r="BA1341" s="73">
        <v>1.82167128470428</v>
      </c>
      <c r="BB1341" s="64">
        <v>1.4069866233148799E-2</v>
      </c>
      <c r="BC1341" s="74">
        <v>-11.852551767078699</v>
      </c>
      <c r="BD1341" s="61">
        <v>43910</v>
      </c>
      <c r="BE1341" s="61">
        <v>43990</v>
      </c>
      <c r="BF1341" s="70"/>
      <c r="BG1341" s="61"/>
      <c r="BH1341" s="11"/>
    </row>
    <row r="1342" spans="1:60" x14ac:dyDescent="0.3">
      <c r="A1342" s="11"/>
      <c r="B1342" s="56" t="s">
        <v>4310</v>
      </c>
      <c r="C1342" s="56" t="s">
        <v>4095</v>
      </c>
      <c r="D1342" s="56" t="s">
        <v>4083</v>
      </c>
      <c r="E1342" s="57" t="s">
        <v>4079</v>
      </c>
      <c r="F1342" s="57" t="s">
        <v>35</v>
      </c>
      <c r="G1342" s="58" t="s">
        <v>1</v>
      </c>
      <c r="H1342" s="59" t="s">
        <v>603</v>
      </c>
      <c r="I1342" s="60" t="s">
        <v>400</v>
      </c>
      <c r="J1342" s="60" t="s">
        <v>4096</v>
      </c>
      <c r="K1342" s="11"/>
      <c r="L1342" s="61">
        <v>44021</v>
      </c>
      <c r="M1342" s="62">
        <v>901244.20414829301</v>
      </c>
      <c r="N1342" s="63">
        <v>901244.20414829301</v>
      </c>
      <c r="O1342" s="63">
        <v>993078.20687961602</v>
      </c>
      <c r="P1342" s="64">
        <f t="shared" si="20"/>
        <v>0.90752591075391975</v>
      </c>
      <c r="Q1342" s="61">
        <v>43896</v>
      </c>
      <c r="R1342" s="65">
        <v>4726928.06804688</v>
      </c>
      <c r="S1342" s="65">
        <v>12284967.398671901</v>
      </c>
      <c r="T1342" s="11"/>
      <c r="U1342" s="66">
        <v>-1.0208531628450101E-2</v>
      </c>
      <c r="V1342" s="67">
        <v>2.6413575910737599</v>
      </c>
      <c r="W1342" s="66">
        <v>4.1153017054966802E-2</v>
      </c>
      <c r="X1342" s="67">
        <v>6.3936802541356901</v>
      </c>
      <c r="Y1342" s="66">
        <v>-3.1987159773052601E-3</v>
      </c>
      <c r="Z1342" s="67">
        <v>17.3640660145029</v>
      </c>
      <c r="AA1342" s="66">
        <v>0.16577593525464199</v>
      </c>
      <c r="AB1342" s="67">
        <v>36.8027816767571</v>
      </c>
      <c r="AC1342" s="66">
        <v>0.35600681191484901</v>
      </c>
      <c r="AD1342" s="67">
        <v>59.886646451719599</v>
      </c>
      <c r="AE1342" s="66">
        <v>0.332438847628655</v>
      </c>
      <c r="AF1342" s="68">
        <v>50.191572374605997</v>
      </c>
      <c r="AG1342" s="66">
        <v>-3.34180332029064E-2</v>
      </c>
      <c r="AH1342" s="67">
        <v>-5.1833090561558501</v>
      </c>
      <c r="AI1342" s="66">
        <v>3.2700431538614801E-2</v>
      </c>
      <c r="AJ1342" s="67">
        <v>16.9607856348157</v>
      </c>
      <c r="AK1342" s="66">
        <v>0.351413582671667</v>
      </c>
      <c r="AL1342" s="66">
        <v>7.9671312520076795E-2</v>
      </c>
      <c r="AM1342" s="67">
        <v>36.7997877110611</v>
      </c>
      <c r="AN1342" s="11"/>
      <c r="AO1342" s="69">
        <v>3.5363293067348402E-2</v>
      </c>
      <c r="AP1342" s="69">
        <v>-3.74771384713313E-2</v>
      </c>
      <c r="AQ1342" s="69">
        <v>0.13481012977717899</v>
      </c>
      <c r="AR1342" s="69">
        <v>-0.113372538158728</v>
      </c>
      <c r="AS1342" s="70">
        <v>9</v>
      </c>
      <c r="AT1342" s="70">
        <v>3</v>
      </c>
      <c r="AU1342" s="70">
        <v>7</v>
      </c>
      <c r="AV1342" s="71">
        <v>5</v>
      </c>
      <c r="AW1342" s="11"/>
      <c r="AX1342" s="72">
        <v>0.152850429819373</v>
      </c>
      <c r="AY1342" s="73">
        <v>1.1968569595937899</v>
      </c>
      <c r="AZ1342" s="73">
        <v>1.13331390774511</v>
      </c>
      <c r="BA1342" s="73">
        <v>1.8123134680772599</v>
      </c>
      <c r="BB1342" s="64">
        <v>1.5791684374362399E-2</v>
      </c>
      <c r="BC1342" s="74">
        <v>-15.833483186143001</v>
      </c>
      <c r="BD1342" s="61">
        <v>43896</v>
      </c>
      <c r="BE1342" s="61">
        <v>43915</v>
      </c>
      <c r="BF1342" s="70"/>
      <c r="BG1342" s="61"/>
      <c r="BH1342" s="11"/>
    </row>
    <row r="1343" spans="1:60" x14ac:dyDescent="0.3">
      <c r="A1343" s="11"/>
      <c r="B1343" s="56" t="s">
        <v>4312</v>
      </c>
      <c r="C1343" s="56" t="s">
        <v>4098</v>
      </c>
      <c r="D1343" s="56" t="s">
        <v>4099</v>
      </c>
      <c r="E1343" s="57" t="s">
        <v>56</v>
      </c>
      <c r="F1343" s="57" t="s">
        <v>35</v>
      </c>
      <c r="G1343" s="58" t="s">
        <v>111</v>
      </c>
      <c r="H1343" s="59" t="s">
        <v>1</v>
      </c>
      <c r="I1343" s="60" t="s">
        <v>29</v>
      </c>
      <c r="J1343" s="60" t="s">
        <v>1</v>
      </c>
      <c r="K1343" s="11"/>
      <c r="L1343" s="61">
        <v>44021</v>
      </c>
      <c r="M1343" s="62">
        <v>1519.9156999997799</v>
      </c>
      <c r="N1343" s="63">
        <v>1519.9156999997799</v>
      </c>
      <c r="O1343" s="63"/>
      <c r="P1343" s="64" t="str">
        <f t="shared" si="20"/>
        <v/>
      </c>
      <c r="Q1343" s="61"/>
      <c r="R1343" s="65">
        <v>1378500.078</v>
      </c>
      <c r="S1343" s="65"/>
      <c r="T1343" s="11"/>
      <c r="U1343" s="66">
        <v>-9.5193585366359898E-5</v>
      </c>
      <c r="V1343" s="67">
        <v>3.6526913953821301</v>
      </c>
      <c r="W1343" s="66">
        <v>-9.5706843776497408E-3</v>
      </c>
      <c r="X1343" s="67">
        <v>1.3213101108704</v>
      </c>
      <c r="Y1343" s="66"/>
      <c r="Z1343" s="67"/>
      <c r="AA1343" s="66"/>
      <c r="AB1343" s="67"/>
      <c r="AC1343" s="66"/>
      <c r="AD1343" s="67"/>
      <c r="AE1343" s="66"/>
      <c r="AF1343" s="68"/>
      <c r="AG1343" s="66">
        <v>-2.4672911240486401E-4</v>
      </c>
      <c r="AH1343" s="67">
        <v>-1.8661786471057</v>
      </c>
      <c r="AI1343" s="66"/>
      <c r="AJ1343" s="67"/>
      <c r="AK1343" s="66">
        <v>-9.4730260634605708E-3</v>
      </c>
      <c r="AL1343" s="66">
        <v>-9.90325533821306E-2</v>
      </c>
      <c r="AM1343" s="67">
        <v>1.64411072482835</v>
      </c>
      <c r="AN1343" s="11"/>
      <c r="AO1343" s="69">
        <v>4.8784153659653401E-4</v>
      </c>
      <c r="AP1343" s="69">
        <v>-9.1256117184457305E-3</v>
      </c>
      <c r="AQ1343" s="69">
        <v>-2.4672911240486401E-4</v>
      </c>
      <c r="AR1343" s="69">
        <v>-2.4672911240486401E-4</v>
      </c>
      <c r="AS1343" s="70"/>
      <c r="AT1343" s="70"/>
      <c r="AU1343" s="70"/>
      <c r="AV1343" s="71"/>
      <c r="AW1343" s="11"/>
      <c r="AX1343" s="72"/>
      <c r="AY1343" s="73"/>
      <c r="AZ1343" s="73"/>
      <c r="BA1343" s="73"/>
      <c r="BB1343" s="64"/>
      <c r="BC1343" s="74">
        <v>-1.0366529781203999</v>
      </c>
      <c r="BD1343" s="61">
        <v>43997</v>
      </c>
      <c r="BE1343" s="61">
        <v>44021</v>
      </c>
      <c r="BF1343" s="70"/>
      <c r="BG1343" s="61"/>
      <c r="BH1343" s="11"/>
    </row>
    <row r="1344" spans="1:60" x14ac:dyDescent="0.3">
      <c r="A1344" s="11"/>
      <c r="B1344" s="56" t="s">
        <v>4315</v>
      </c>
      <c r="C1344" s="56" t="s">
        <v>4101</v>
      </c>
      <c r="D1344" s="56" t="s">
        <v>4102</v>
      </c>
      <c r="E1344" s="57" t="s">
        <v>41</v>
      </c>
      <c r="F1344" s="57" t="s">
        <v>35</v>
      </c>
      <c r="G1344" s="58" t="s">
        <v>111</v>
      </c>
      <c r="H1344" s="59" t="s">
        <v>279</v>
      </c>
      <c r="I1344" s="60" t="s">
        <v>29</v>
      </c>
      <c r="J1344" s="60" t="s">
        <v>4103</v>
      </c>
      <c r="K1344" s="11"/>
      <c r="L1344" s="61">
        <v>44021</v>
      </c>
      <c r="M1344" s="62">
        <v>1058.2205999996499</v>
      </c>
      <c r="N1344" s="63">
        <v>1058.2205999996499</v>
      </c>
      <c r="O1344" s="63">
        <v>1194.05430000089</v>
      </c>
      <c r="P1344" s="64">
        <f t="shared" si="20"/>
        <v>0.88624160559436971</v>
      </c>
      <c r="Q1344" s="61">
        <v>43935</v>
      </c>
      <c r="R1344" s="65">
        <v>2229.2669999999998</v>
      </c>
      <c r="S1344" s="65">
        <v>28954.713051696799</v>
      </c>
      <c r="T1344" s="11"/>
      <c r="U1344" s="66">
        <v>0</v>
      </c>
      <c r="V1344" s="67">
        <v>3.66221075391877</v>
      </c>
      <c r="W1344" s="66">
        <v>0</v>
      </c>
      <c r="X1344" s="67">
        <v>2.27837854863537</v>
      </c>
      <c r="Y1344" s="66">
        <v>-2.4651000616358901E-2</v>
      </c>
      <c r="Z1344" s="67">
        <v>15.2188375505939</v>
      </c>
      <c r="AA1344" s="66">
        <v>-1.53742658731062E-2</v>
      </c>
      <c r="AB1344" s="67">
        <v>18.687761563982299</v>
      </c>
      <c r="AC1344" s="66">
        <v>-5.8286879448132796E-3</v>
      </c>
      <c r="AD1344" s="67">
        <v>23.703096465760598</v>
      </c>
      <c r="AE1344" s="66">
        <v>9.7493013618077402E-3</v>
      </c>
      <c r="AF1344" s="68">
        <v>17.9226177478849</v>
      </c>
      <c r="AG1344" s="66">
        <v>0</v>
      </c>
      <c r="AH1344" s="67">
        <v>-1.84150573586521</v>
      </c>
      <c r="AI1344" s="66">
        <v>-2.3168511228504898E-2</v>
      </c>
      <c r="AJ1344" s="67">
        <v>11.3738913581183</v>
      </c>
      <c r="AK1344" s="66">
        <v>5.8100717187698998E-2</v>
      </c>
      <c r="AL1344" s="66">
        <v>1.29157284936809E-2</v>
      </c>
      <c r="AM1344" s="67">
        <v>3.1274798708182101</v>
      </c>
      <c r="AN1344" s="11"/>
      <c r="AO1344" s="69">
        <v>1.4783267157326901E-2</v>
      </c>
      <c r="AP1344" s="69">
        <v>-0.11343386699270901</v>
      </c>
      <c r="AQ1344" s="69">
        <v>3.9663303954512202E-2</v>
      </c>
      <c r="AR1344" s="69">
        <v>-6.5473341916003805E-2</v>
      </c>
      <c r="AS1344" s="70">
        <v>8</v>
      </c>
      <c r="AT1344" s="70">
        <v>2</v>
      </c>
      <c r="AU1344" s="70">
        <v>7</v>
      </c>
      <c r="AV1344" s="71">
        <v>5</v>
      </c>
      <c r="AW1344" s="11"/>
      <c r="AX1344" s="72">
        <v>0.121543395963818</v>
      </c>
      <c r="AY1344" s="73">
        <v>-0.351887912482653</v>
      </c>
      <c r="AZ1344" s="73">
        <v>0.42243609318529701</v>
      </c>
      <c r="BA1344" s="73">
        <v>-0.37192812028069999</v>
      </c>
      <c r="BB1344" s="64">
        <v>1.1870247725910299E-2</v>
      </c>
      <c r="BC1344" s="74">
        <v>-11.402948760427501</v>
      </c>
      <c r="BD1344" s="61">
        <v>43935</v>
      </c>
      <c r="BE1344" s="61">
        <v>43943</v>
      </c>
      <c r="BF1344" s="70"/>
      <c r="BG1344" s="61"/>
      <c r="BH1344" s="11"/>
    </row>
    <row r="1345" spans="1:60" x14ac:dyDescent="0.3">
      <c r="A1345" s="11"/>
      <c r="B1345" s="56" t="s">
        <v>4318</v>
      </c>
      <c r="C1345" s="56" t="s">
        <v>4105</v>
      </c>
      <c r="D1345" s="56" t="s">
        <v>4102</v>
      </c>
      <c r="E1345" s="57" t="s">
        <v>0</v>
      </c>
      <c r="F1345" s="57" t="s">
        <v>35</v>
      </c>
      <c r="G1345" s="58" t="s">
        <v>111</v>
      </c>
      <c r="H1345" s="59" t="s">
        <v>279</v>
      </c>
      <c r="I1345" s="60" t="s">
        <v>29</v>
      </c>
      <c r="J1345" s="60" t="s">
        <v>4106</v>
      </c>
      <c r="K1345" s="11"/>
      <c r="L1345" s="61">
        <v>44021</v>
      </c>
      <c r="M1345" s="62">
        <v>1080.5286999996799</v>
      </c>
      <c r="N1345" s="63">
        <v>1080.5286999996799</v>
      </c>
      <c r="O1345" s="63">
        <v>1080.5286999996799</v>
      </c>
      <c r="P1345" s="64">
        <f t="shared" si="20"/>
        <v>1</v>
      </c>
      <c r="Q1345" s="61">
        <v>44021</v>
      </c>
      <c r="R1345" s="65">
        <v>0</v>
      </c>
      <c r="S1345" s="65">
        <v>0</v>
      </c>
      <c r="T1345" s="11"/>
      <c r="U1345" s="66">
        <v>0</v>
      </c>
      <c r="V1345" s="67">
        <v>3.66221075391877</v>
      </c>
      <c r="W1345" s="66">
        <v>0</v>
      </c>
      <c r="X1345" s="67">
        <v>2.27837854863537</v>
      </c>
      <c r="Y1345" s="66">
        <v>0</v>
      </c>
      <c r="Z1345" s="67">
        <v>17.6839376122225</v>
      </c>
      <c r="AA1345" s="66">
        <v>0</v>
      </c>
      <c r="AB1345" s="67">
        <v>20.225188151293001</v>
      </c>
      <c r="AC1345" s="66">
        <v>1.3142656916897999E-2</v>
      </c>
      <c r="AD1345" s="67">
        <v>25.600230951939</v>
      </c>
      <c r="AE1345" s="66">
        <v>3.0250517280364899E-2</v>
      </c>
      <c r="AF1345" s="68">
        <v>19.9727393397479</v>
      </c>
      <c r="AG1345" s="66">
        <v>0</v>
      </c>
      <c r="AH1345" s="67">
        <v>-1.84150573586521</v>
      </c>
      <c r="AI1345" s="66">
        <v>0</v>
      </c>
      <c r="AJ1345" s="67">
        <v>13.6907424809615</v>
      </c>
      <c r="AK1345" s="66">
        <v>8.0528700000286293E-2</v>
      </c>
      <c r="AL1345" s="66">
        <v>1.7819821639932301E-2</v>
      </c>
      <c r="AM1345" s="67">
        <v>5.9871540941458097</v>
      </c>
      <c r="AN1345" s="11"/>
      <c r="AO1345" s="69">
        <v>0</v>
      </c>
      <c r="AP1345" s="69">
        <v>0</v>
      </c>
      <c r="AQ1345" s="69">
        <v>0</v>
      </c>
      <c r="AR1345" s="69">
        <v>0</v>
      </c>
      <c r="AS1345" s="70">
        <v>0</v>
      </c>
      <c r="AT1345" s="70">
        <v>0</v>
      </c>
      <c r="AU1345" s="70">
        <v>7</v>
      </c>
      <c r="AV1345" s="71">
        <v>5</v>
      </c>
      <c r="AW1345" s="11"/>
      <c r="AX1345" s="72">
        <v>0</v>
      </c>
      <c r="AY1345" s="73">
        <v>-115.79610908019799</v>
      </c>
      <c r="AZ1345" s="73">
        <v>0.48759548138377801</v>
      </c>
      <c r="BA1345" s="73">
        <v>-15.9659493489889</v>
      </c>
      <c r="BB1345" s="64">
        <v>0</v>
      </c>
      <c r="BC1345" s="74">
        <v>0</v>
      </c>
      <c r="BD1345" s="61">
        <v>43656</v>
      </c>
      <c r="BE1345" s="61"/>
      <c r="BF1345" s="70"/>
      <c r="BG1345" s="61"/>
      <c r="BH1345" s="11"/>
    </row>
    <row r="1346" spans="1:60" x14ac:dyDescent="0.3">
      <c r="A1346" s="11"/>
      <c r="B1346" s="56" t="s">
        <v>4320</v>
      </c>
      <c r="C1346" s="56" t="s">
        <v>4108</v>
      </c>
      <c r="D1346" s="56" t="s">
        <v>4102</v>
      </c>
      <c r="E1346" s="57" t="s">
        <v>48</v>
      </c>
      <c r="F1346" s="57" t="s">
        <v>35</v>
      </c>
      <c r="G1346" s="58" t="s">
        <v>111</v>
      </c>
      <c r="H1346" s="59" t="s">
        <v>279</v>
      </c>
      <c r="I1346" s="60" t="s">
        <v>29</v>
      </c>
      <c r="J1346" s="60" t="s">
        <v>4109</v>
      </c>
      <c r="K1346" s="11"/>
      <c r="L1346" s="61">
        <v>44021</v>
      </c>
      <c r="M1346" s="62">
        <v>1058.55220000073</v>
      </c>
      <c r="N1346" s="63">
        <v>1058.55220000073</v>
      </c>
      <c r="O1346" s="63">
        <v>1194.1099999994001</v>
      </c>
      <c r="P1346" s="64">
        <f t="shared" si="20"/>
        <v>0.88647796266781265</v>
      </c>
      <c r="Q1346" s="61">
        <v>43935</v>
      </c>
      <c r="R1346" s="65">
        <v>0</v>
      </c>
      <c r="S1346" s="65">
        <v>181850.02389526399</v>
      </c>
      <c r="T1346" s="11"/>
      <c r="U1346" s="66">
        <v>0</v>
      </c>
      <c r="V1346" s="67">
        <v>3.66221075391877</v>
      </c>
      <c r="W1346" s="66">
        <v>0</v>
      </c>
      <c r="X1346" s="67">
        <v>2.27837854863537</v>
      </c>
      <c r="Y1346" s="66">
        <v>-2.3073163366461799E-2</v>
      </c>
      <c r="Z1346" s="67">
        <v>15.376621275572701</v>
      </c>
      <c r="AA1346" s="66">
        <v>-1.2320611137511201E-2</v>
      </c>
      <c r="AB1346" s="67">
        <v>18.993127037538201</v>
      </c>
      <c r="AC1346" s="66">
        <v>2.2516948956763399E-4</v>
      </c>
      <c r="AD1346" s="67">
        <v>24.3084822091914</v>
      </c>
      <c r="AE1346" s="66">
        <v>1.8940971622214399E-2</v>
      </c>
      <c r="AF1346" s="68">
        <v>18.841784773947399</v>
      </c>
      <c r="AG1346" s="66">
        <v>0</v>
      </c>
      <c r="AH1346" s="67">
        <v>-1.84150573586521</v>
      </c>
      <c r="AI1346" s="66">
        <v>-2.1516425926165501E-2</v>
      </c>
      <c r="AJ1346" s="67">
        <v>11.539099888352199</v>
      </c>
      <c r="AK1346" s="66">
        <v>5.8552200000121998E-2</v>
      </c>
      <c r="AL1346" s="66">
        <v>1.3478765866239001E-2</v>
      </c>
      <c r="AM1346" s="67">
        <v>3.2482528022228498</v>
      </c>
      <c r="AN1346" s="11"/>
      <c r="AO1346" s="69">
        <v>1.48317559342104E-2</v>
      </c>
      <c r="AP1346" s="69">
        <v>-0.113434748952423</v>
      </c>
      <c r="AQ1346" s="69">
        <v>4.04178739026975E-2</v>
      </c>
      <c r="AR1346" s="69">
        <v>-6.5029242781747598E-2</v>
      </c>
      <c r="AS1346" s="70">
        <v>8</v>
      </c>
      <c r="AT1346" s="70">
        <v>1</v>
      </c>
      <c r="AU1346" s="70">
        <v>7</v>
      </c>
      <c r="AV1346" s="71">
        <v>5</v>
      </c>
      <c r="AW1346" s="11"/>
      <c r="AX1346" s="72">
        <v>0.121571619183378</v>
      </c>
      <c r="AY1346" s="73">
        <v>-0.32650556261251001</v>
      </c>
      <c r="AZ1346" s="73">
        <v>0.43220258474139001</v>
      </c>
      <c r="BA1346" s="73">
        <v>-0.345195055401746</v>
      </c>
      <c r="BB1346" s="64">
        <v>1.1873265266003699E-2</v>
      </c>
      <c r="BC1346" s="74">
        <v>-11.3786669569963</v>
      </c>
      <c r="BD1346" s="61">
        <v>43935</v>
      </c>
      <c r="BE1346" s="61">
        <v>43943</v>
      </c>
      <c r="BF1346" s="70"/>
      <c r="BG1346" s="61"/>
      <c r="BH1346" s="11"/>
    </row>
    <row r="1347" spans="1:60" x14ac:dyDescent="0.3">
      <c r="A1347" s="11"/>
      <c r="B1347" s="56" t="s">
        <v>4323</v>
      </c>
      <c r="C1347" s="56" t="s">
        <v>4111</v>
      </c>
      <c r="D1347" s="56" t="s">
        <v>4102</v>
      </c>
      <c r="E1347" s="57" t="s">
        <v>52</v>
      </c>
      <c r="F1347" s="57" t="s">
        <v>35</v>
      </c>
      <c r="G1347" s="58" t="s">
        <v>111</v>
      </c>
      <c r="H1347" s="59" t="s">
        <v>279</v>
      </c>
      <c r="I1347" s="60" t="s">
        <v>29</v>
      </c>
      <c r="J1347" s="60" t="s">
        <v>4112</v>
      </c>
      <c r="K1347" s="11"/>
      <c r="L1347" s="61">
        <v>44021</v>
      </c>
      <c r="M1347" s="62">
        <v>1082.21000000089</v>
      </c>
      <c r="N1347" s="63">
        <v>1082.21000000089</v>
      </c>
      <c r="O1347" s="63">
        <v>1220.6505999993501</v>
      </c>
      <c r="P1347" s="64">
        <f t="shared" si="20"/>
        <v>0.88658458038808663</v>
      </c>
      <c r="Q1347" s="61">
        <v>43935</v>
      </c>
      <c r="R1347" s="65">
        <v>0</v>
      </c>
      <c r="S1347" s="65">
        <v>10633.0046786652</v>
      </c>
      <c r="T1347" s="11"/>
      <c r="U1347" s="66">
        <v>0</v>
      </c>
      <c r="V1347" s="67">
        <v>3.66221075391877</v>
      </c>
      <c r="W1347" s="66">
        <v>0</v>
      </c>
      <c r="X1347" s="67">
        <v>2.27837854863537</v>
      </c>
      <c r="Y1347" s="66">
        <v>-1.9916911962354799E-2</v>
      </c>
      <c r="Z1347" s="67">
        <v>15.692246415987</v>
      </c>
      <c r="AA1347" s="66">
        <v>-6.60260772019683E-3</v>
      </c>
      <c r="AB1347" s="67">
        <v>19.564927379280601</v>
      </c>
      <c r="AC1347" s="66">
        <v>7.2135817536036501E-3</v>
      </c>
      <c r="AD1347" s="67">
        <v>25.007323435595001</v>
      </c>
      <c r="AE1347" s="66">
        <v>2.7289461713735402E-2</v>
      </c>
      <c r="AF1347" s="68">
        <v>19.676633783092299</v>
      </c>
      <c r="AG1347" s="66">
        <v>0</v>
      </c>
      <c r="AH1347" s="67">
        <v>-1.84150573586521</v>
      </c>
      <c r="AI1347" s="66">
        <v>-1.8087813095917199E-2</v>
      </c>
      <c r="AJ1347" s="67">
        <v>11.881961171369801</v>
      </c>
      <c r="AK1347" s="66">
        <v>8.2075065240205705E-2</v>
      </c>
      <c r="AL1347" s="66">
        <v>1.8085767591401201E-2</v>
      </c>
      <c r="AM1347" s="67">
        <v>5.5249146760688701</v>
      </c>
      <c r="AN1347" s="11"/>
      <c r="AO1347" s="69">
        <v>1.4954569973269801E-2</v>
      </c>
      <c r="AP1347" s="69">
        <v>-0.11344482519693</v>
      </c>
      <c r="AQ1347" s="69">
        <v>4.1144597053062198E-2</v>
      </c>
      <c r="AR1347" s="69">
        <v>-6.4679308618942694E-2</v>
      </c>
      <c r="AS1347" s="70">
        <v>8</v>
      </c>
      <c r="AT1347" s="70">
        <v>1</v>
      </c>
      <c r="AU1347" s="70">
        <v>7</v>
      </c>
      <c r="AV1347" s="71">
        <v>5</v>
      </c>
      <c r="AW1347" s="11"/>
      <c r="AX1347" s="72">
        <v>0.121632302803482</v>
      </c>
      <c r="AY1347" s="73">
        <v>-0.279745926158739</v>
      </c>
      <c r="AZ1347" s="73">
        <v>0.45041062372683899</v>
      </c>
      <c r="BA1347" s="73">
        <v>-0.29589043259966302</v>
      </c>
      <c r="BB1347" s="64">
        <v>1.18796337731874E-2</v>
      </c>
      <c r="BC1347" s="74">
        <v>-11.367462564579901</v>
      </c>
      <c r="BD1347" s="61">
        <v>43935</v>
      </c>
      <c r="BE1347" s="61">
        <v>43943</v>
      </c>
      <c r="BF1347" s="70"/>
      <c r="BG1347" s="61"/>
      <c r="BH1347" s="11"/>
    </row>
    <row r="1348" spans="1:60" x14ac:dyDescent="0.3">
      <c r="A1348" s="11"/>
      <c r="B1348" s="56" t="s">
        <v>4326</v>
      </c>
      <c r="C1348" s="56" t="s">
        <v>4114</v>
      </c>
      <c r="D1348" s="56" t="s">
        <v>4102</v>
      </c>
      <c r="E1348" s="57" t="s">
        <v>56</v>
      </c>
      <c r="F1348" s="57" t="s">
        <v>35</v>
      </c>
      <c r="G1348" s="58" t="s">
        <v>111</v>
      </c>
      <c r="H1348" s="59" t="s">
        <v>279</v>
      </c>
      <c r="I1348" s="60" t="s">
        <v>29</v>
      </c>
      <c r="J1348" s="60" t="s">
        <v>4115</v>
      </c>
      <c r="K1348" s="11"/>
      <c r="L1348" s="61">
        <v>44021</v>
      </c>
      <c r="M1348" s="62">
        <v>1077.9833000004301</v>
      </c>
      <c r="N1348" s="63">
        <v>1077.9833000004301</v>
      </c>
      <c r="O1348" s="63">
        <v>1216.2117999996999</v>
      </c>
      <c r="P1348" s="64">
        <f t="shared" si="20"/>
        <v>0.88634504286235016</v>
      </c>
      <c r="Q1348" s="61">
        <v>43935</v>
      </c>
      <c r="R1348" s="65">
        <v>342.77</v>
      </c>
      <c r="S1348" s="65">
        <v>242120.616158936</v>
      </c>
      <c r="T1348" s="11"/>
      <c r="U1348" s="66">
        <v>0</v>
      </c>
      <c r="V1348" s="67">
        <v>3.66221075391877</v>
      </c>
      <c r="W1348" s="66">
        <v>0</v>
      </c>
      <c r="X1348" s="67">
        <v>2.27837854863537</v>
      </c>
      <c r="Y1348" s="66">
        <v>-2.3088191128408701E-2</v>
      </c>
      <c r="Z1348" s="67">
        <v>15.375118499388901</v>
      </c>
      <c r="AA1348" s="66">
        <v>-1.1109412988844301E-2</v>
      </c>
      <c r="AB1348" s="67">
        <v>19.1142468524049</v>
      </c>
      <c r="AC1348" s="66">
        <v>3.8384845411201201E-3</v>
      </c>
      <c r="AD1348" s="67">
        <v>24.669813714339401</v>
      </c>
      <c r="AE1348" s="66">
        <v>2.5072735648791401E-2</v>
      </c>
      <c r="AF1348" s="68">
        <v>19.4549611765833</v>
      </c>
      <c r="AG1348" s="66">
        <v>0</v>
      </c>
      <c r="AH1348" s="67">
        <v>-1.84150573586521</v>
      </c>
      <c r="AI1348" s="66">
        <v>-2.1462261218403E-2</v>
      </c>
      <c r="AJ1348" s="67">
        <v>11.5445163591212</v>
      </c>
      <c r="AK1348" s="66">
        <v>7.7519858708910802E-2</v>
      </c>
      <c r="AL1348" s="66">
        <v>1.7110302716901098E-2</v>
      </c>
      <c r="AM1348" s="67">
        <v>5.0693940229393801</v>
      </c>
      <c r="AN1348" s="11"/>
      <c r="AO1348" s="69">
        <v>1.4827231718300001E-2</v>
      </c>
      <c r="AP1348" s="69">
        <v>-0.11341990501387</v>
      </c>
      <c r="AQ1348" s="69">
        <v>4.0163458052120397E-2</v>
      </c>
      <c r="AR1348" s="69">
        <v>-6.5176099529708195E-2</v>
      </c>
      <c r="AS1348" s="70">
        <v>8</v>
      </c>
      <c r="AT1348" s="70">
        <v>1</v>
      </c>
      <c r="AU1348" s="70">
        <v>7</v>
      </c>
      <c r="AV1348" s="71">
        <v>5</v>
      </c>
      <c r="AW1348" s="11"/>
      <c r="AX1348" s="72">
        <v>0.12155398043483701</v>
      </c>
      <c r="AY1348" s="73">
        <v>-0.31742138826848498</v>
      </c>
      <c r="AZ1348" s="73">
        <v>0.43578170703949598</v>
      </c>
      <c r="BA1348" s="73">
        <v>-0.33558678780764201</v>
      </c>
      <c r="BB1348" s="64">
        <v>1.1871602547980699E-2</v>
      </c>
      <c r="BC1348" s="74">
        <v>-11.3926538123487</v>
      </c>
      <c r="BD1348" s="61">
        <v>43935</v>
      </c>
      <c r="BE1348" s="61">
        <v>43943</v>
      </c>
      <c r="BF1348" s="70"/>
      <c r="BG1348" s="61"/>
      <c r="BH1348" s="11"/>
    </row>
    <row r="1349" spans="1:60" x14ac:dyDescent="0.3">
      <c r="A1349" s="11"/>
      <c r="B1349" s="56" t="s">
        <v>4329</v>
      </c>
      <c r="C1349" s="56" t="s">
        <v>4117</v>
      </c>
      <c r="D1349" s="56" t="s">
        <v>4102</v>
      </c>
      <c r="E1349" s="57" t="s">
        <v>60</v>
      </c>
      <c r="F1349" s="57" t="s">
        <v>35</v>
      </c>
      <c r="G1349" s="58" t="s">
        <v>111</v>
      </c>
      <c r="H1349" s="59" t="s">
        <v>279</v>
      </c>
      <c r="I1349" s="60" t="s">
        <v>29</v>
      </c>
      <c r="J1349" s="60" t="s">
        <v>4118</v>
      </c>
      <c r="K1349" s="11"/>
      <c r="L1349" s="61">
        <v>44021</v>
      </c>
      <c r="M1349" s="62">
        <v>1067.5565000008801</v>
      </c>
      <c r="N1349" s="63">
        <v>1067.5565000008801</v>
      </c>
      <c r="O1349" s="63">
        <v>1067.5565000008801</v>
      </c>
      <c r="P1349" s="64">
        <f t="shared" si="20"/>
        <v>1</v>
      </c>
      <c r="Q1349" s="61">
        <v>44021</v>
      </c>
      <c r="R1349" s="65">
        <v>0</v>
      </c>
      <c r="S1349" s="65">
        <v>0</v>
      </c>
      <c r="T1349" s="11"/>
      <c r="U1349" s="66">
        <v>0</v>
      </c>
      <c r="V1349" s="67">
        <v>3.66221075391877</v>
      </c>
      <c r="W1349" s="66">
        <v>0</v>
      </c>
      <c r="X1349" s="67">
        <v>2.27837854863537</v>
      </c>
      <c r="Y1349" s="66">
        <v>0</v>
      </c>
      <c r="Z1349" s="67">
        <v>17.6839376122225</v>
      </c>
      <c r="AA1349" s="66">
        <v>0</v>
      </c>
      <c r="AB1349" s="67">
        <v>20.225188151293001</v>
      </c>
      <c r="AC1349" s="66">
        <v>0</v>
      </c>
      <c r="AD1349" s="67">
        <v>24.2859652602347</v>
      </c>
      <c r="AE1349" s="66">
        <v>3.46810301198275E-3</v>
      </c>
      <c r="AF1349" s="68">
        <v>17.294497912924299</v>
      </c>
      <c r="AG1349" s="66">
        <v>0</v>
      </c>
      <c r="AH1349" s="67">
        <v>-1.84150573586521</v>
      </c>
      <c r="AI1349" s="66">
        <v>0</v>
      </c>
      <c r="AJ1349" s="67">
        <v>13.6907424809615</v>
      </c>
      <c r="AK1349" s="66">
        <v>6.7040265919786193E-2</v>
      </c>
      <c r="AL1349" s="66">
        <v>1.48540147310996E-2</v>
      </c>
      <c r="AM1349" s="67">
        <v>4.0214347440269202</v>
      </c>
      <c r="AN1349" s="11"/>
      <c r="AO1349" s="69">
        <v>0</v>
      </c>
      <c r="AP1349" s="69">
        <v>0</v>
      </c>
      <c r="AQ1349" s="69">
        <v>0</v>
      </c>
      <c r="AR1349" s="69">
        <v>0</v>
      </c>
      <c r="AS1349" s="70">
        <v>0</v>
      </c>
      <c r="AT1349" s="70">
        <v>0</v>
      </c>
      <c r="AU1349" s="70">
        <v>7</v>
      </c>
      <c r="AV1349" s="71">
        <v>5</v>
      </c>
      <c r="AW1349" s="11"/>
      <c r="AX1349" s="72">
        <v>0</v>
      </c>
      <c r="AY1349" s="73">
        <v>-115.79610908019799</v>
      </c>
      <c r="AZ1349" s="73">
        <v>0.48759548138377801</v>
      </c>
      <c r="BA1349" s="73">
        <v>-15.9659493489889</v>
      </c>
      <c r="BB1349" s="64">
        <v>0</v>
      </c>
      <c r="BC1349" s="74">
        <v>0</v>
      </c>
      <c r="BD1349" s="61">
        <v>43656</v>
      </c>
      <c r="BE1349" s="61"/>
      <c r="BF1349" s="70"/>
      <c r="BG1349" s="61"/>
      <c r="BH1349" s="11"/>
    </row>
    <row r="1350" spans="1:60" x14ac:dyDescent="0.3">
      <c r="A1350" s="11"/>
      <c r="B1350" s="56" t="s">
        <v>4331</v>
      </c>
      <c r="C1350" s="56" t="s">
        <v>4120</v>
      </c>
      <c r="D1350" s="56" t="s">
        <v>4121</v>
      </c>
      <c r="E1350" s="57" t="s">
        <v>25</v>
      </c>
      <c r="F1350" s="57" t="s">
        <v>278</v>
      </c>
      <c r="G1350" s="58" t="s">
        <v>36</v>
      </c>
      <c r="H1350" s="59" t="s">
        <v>37</v>
      </c>
      <c r="I1350" s="60" t="s">
        <v>29</v>
      </c>
      <c r="J1350" s="60" t="s">
        <v>4122</v>
      </c>
      <c r="K1350" s="11"/>
      <c r="L1350" s="61">
        <v>44021</v>
      </c>
      <c r="M1350" s="62">
        <v>2730.7650999985599</v>
      </c>
      <c r="N1350" s="63">
        <v>2730.7650999985599</v>
      </c>
      <c r="O1350" s="63">
        <v>3633.4235999993998</v>
      </c>
      <c r="P1350" s="64">
        <f t="shared" si="20"/>
        <v>0.75156805278608607</v>
      </c>
      <c r="Q1350" s="61">
        <v>43756</v>
      </c>
      <c r="R1350" s="65">
        <v>86510638.368000001</v>
      </c>
      <c r="S1350" s="65">
        <v>98019238.216000006</v>
      </c>
      <c r="T1350" s="11"/>
      <c r="U1350" s="66">
        <v>-3.6750783559000397E-2</v>
      </c>
      <c r="V1350" s="67">
        <v>-1.2867601981270099E-2</v>
      </c>
      <c r="W1350" s="66">
        <v>-2.33020267151005E-2</v>
      </c>
      <c r="X1350" s="67">
        <v>-5.18241228746774E-2</v>
      </c>
      <c r="Y1350" s="66">
        <v>-0.20521973111783201</v>
      </c>
      <c r="Z1350" s="67">
        <v>-2.8380354995606498</v>
      </c>
      <c r="AA1350" s="66">
        <v>-0.22929256829316699</v>
      </c>
      <c r="AB1350" s="67">
        <v>-2.7040686780237602</v>
      </c>
      <c r="AC1350" s="66">
        <v>-0.294013080470031</v>
      </c>
      <c r="AD1350" s="67">
        <v>-5.1153427867684496</v>
      </c>
      <c r="AE1350" s="66">
        <v>-0.24530572114134</v>
      </c>
      <c r="AF1350" s="68">
        <v>-7.5828845024225302</v>
      </c>
      <c r="AG1350" s="66">
        <v>1.88655964866484E-2</v>
      </c>
      <c r="AH1350" s="67">
        <v>4.5053912799630801E-2</v>
      </c>
      <c r="AI1350" s="66">
        <v>-0.16652888233511501</v>
      </c>
      <c r="AJ1350" s="67">
        <v>-2.9621457525499899</v>
      </c>
      <c r="AK1350" s="66">
        <v>-0.113869773471379</v>
      </c>
      <c r="AL1350" s="66">
        <v>-1.68846837195815E-2</v>
      </c>
      <c r="AM1350" s="67">
        <v>-22.5047972568136</v>
      </c>
      <c r="AN1350" s="11"/>
      <c r="AO1350" s="69">
        <v>7.9691858300066101E-2</v>
      </c>
      <c r="AP1350" s="69">
        <v>-0.140777061189583</v>
      </c>
      <c r="AQ1350" s="69">
        <v>0.13674500767054301</v>
      </c>
      <c r="AR1350" s="69">
        <v>-0.161209092898353</v>
      </c>
      <c r="AS1350" s="70">
        <v>5</v>
      </c>
      <c r="AT1350" s="70">
        <v>7</v>
      </c>
      <c r="AU1350" s="70">
        <v>4</v>
      </c>
      <c r="AV1350" s="71">
        <v>8</v>
      </c>
      <c r="AW1350" s="11"/>
      <c r="AX1350" s="72">
        <v>0.342643851524917</v>
      </c>
      <c r="AY1350" s="73">
        <v>-0.46385538949243699</v>
      </c>
      <c r="AZ1350" s="73">
        <v>-1.5554941999744201</v>
      </c>
      <c r="BA1350" s="73">
        <v>-0.61555277376101003</v>
      </c>
      <c r="BB1350" s="64">
        <v>3.4763898605051503E-2</v>
      </c>
      <c r="BC1350" s="74">
        <v>-44.618871303624502</v>
      </c>
      <c r="BD1350" s="61">
        <v>43756</v>
      </c>
      <c r="BE1350" s="61">
        <v>43908</v>
      </c>
      <c r="BF1350" s="70"/>
      <c r="BG1350" s="61"/>
      <c r="BH1350" s="11"/>
    </row>
    <row r="1351" spans="1:60" x14ac:dyDescent="0.3">
      <c r="A1351" s="11"/>
      <c r="B1351" s="56" t="s">
        <v>4333</v>
      </c>
      <c r="C1351" s="56" t="s">
        <v>4124</v>
      </c>
      <c r="D1351" s="56" t="s">
        <v>4125</v>
      </c>
      <c r="E1351" s="57" t="s">
        <v>34</v>
      </c>
      <c r="F1351" s="57" t="s">
        <v>110</v>
      </c>
      <c r="G1351" s="58" t="s">
        <v>215</v>
      </c>
      <c r="H1351" s="59" t="s">
        <v>3009</v>
      </c>
      <c r="I1351" s="60" t="s">
        <v>400</v>
      </c>
      <c r="J1351" s="60" t="s">
        <v>4126</v>
      </c>
      <c r="K1351" s="11"/>
      <c r="L1351" s="61">
        <v>44021</v>
      </c>
      <c r="M1351" s="62">
        <v>471.78661799989601</v>
      </c>
      <c r="N1351" s="63">
        <v>471.78661799989601</v>
      </c>
      <c r="O1351" s="63">
        <v>591.85910299979196</v>
      </c>
      <c r="P1351" s="64">
        <f t="shared" ref="P1351:P1414" si="21">IFERROR(N1351/O1351,"")</f>
        <v>0.79712657220051553</v>
      </c>
      <c r="Q1351" s="61">
        <v>43979</v>
      </c>
      <c r="R1351" s="65">
        <v>2448880.7535664099</v>
      </c>
      <c r="S1351" s="65">
        <v>2162707.8193281302</v>
      </c>
      <c r="T1351" s="11"/>
      <c r="U1351" s="66">
        <v>-8.8733976699586492E-3</v>
      </c>
      <c r="V1351" s="67">
        <v>2.77487098692291</v>
      </c>
      <c r="W1351" s="66">
        <v>-0.111546721677732</v>
      </c>
      <c r="X1351" s="67">
        <v>-8.8762936191342305</v>
      </c>
      <c r="Y1351" s="66">
        <v>0.18703989215457101</v>
      </c>
      <c r="Z1351" s="67">
        <v>36.387926827708696</v>
      </c>
      <c r="AA1351" s="66">
        <v>-0.14343659930091199</v>
      </c>
      <c r="AB1351" s="67">
        <v>5.8815282212017301</v>
      </c>
      <c r="AC1351" s="66">
        <v>-7.7347010795201607E-2</v>
      </c>
      <c r="AD1351" s="67">
        <v>16.551264180714501</v>
      </c>
      <c r="AE1351" s="66"/>
      <c r="AF1351" s="68"/>
      <c r="AG1351" s="66">
        <v>-8.0046302868140601E-2</v>
      </c>
      <c r="AH1351" s="67">
        <v>-9.8461360226792696</v>
      </c>
      <c r="AI1351" s="66">
        <v>0.24136716996697899</v>
      </c>
      <c r="AJ1351" s="67">
        <v>37.827459477644901</v>
      </c>
      <c r="AK1351" s="66">
        <v>-0.22017451858759199</v>
      </c>
      <c r="AL1351" s="66">
        <v>-9.2589826792391194E-2</v>
      </c>
      <c r="AM1351" s="67">
        <v>8.9310638674651308</v>
      </c>
      <c r="AN1351" s="11"/>
      <c r="AO1351" s="69">
        <v>0.147076580038702</v>
      </c>
      <c r="AP1351" s="69">
        <v>-0.26694028872327202</v>
      </c>
      <c r="AQ1351" s="69">
        <v>0.35840789776586501</v>
      </c>
      <c r="AR1351" s="69">
        <v>-0.57757425370800797</v>
      </c>
      <c r="AS1351" s="70">
        <v>7</v>
      </c>
      <c r="AT1351" s="70">
        <v>5</v>
      </c>
      <c r="AU1351" s="70">
        <v>8</v>
      </c>
      <c r="AV1351" s="71">
        <v>4</v>
      </c>
      <c r="AW1351" s="11"/>
      <c r="AX1351" s="72">
        <v>0.61574012814438905</v>
      </c>
      <c r="AY1351" s="73">
        <v>0.30455965371766103</v>
      </c>
      <c r="AZ1351" s="73">
        <v>0.32336758914652802</v>
      </c>
      <c r="BA1351" s="73">
        <v>0.41804517177297401</v>
      </c>
      <c r="BB1351" s="64">
        <v>6.0941991649087902E-2</v>
      </c>
      <c r="BC1351" s="74">
        <v>-61.699009527976202</v>
      </c>
      <c r="BD1351" s="61">
        <v>43658</v>
      </c>
      <c r="BE1351" s="61">
        <v>43718</v>
      </c>
      <c r="BF1351" s="70">
        <v>206</v>
      </c>
      <c r="BG1351" s="61">
        <v>43948</v>
      </c>
      <c r="BH1351" s="11"/>
    </row>
    <row r="1352" spans="1:60" x14ac:dyDescent="0.3">
      <c r="A1352" s="11"/>
      <c r="B1352" s="56" t="s">
        <v>4335</v>
      </c>
      <c r="C1352" s="56" t="s">
        <v>4128</v>
      </c>
      <c r="D1352" s="56" t="s">
        <v>4125</v>
      </c>
      <c r="E1352" s="57" t="s">
        <v>73</v>
      </c>
      <c r="F1352" s="57" t="s">
        <v>110</v>
      </c>
      <c r="G1352" s="58" t="s">
        <v>215</v>
      </c>
      <c r="H1352" s="59" t="s">
        <v>3009</v>
      </c>
      <c r="I1352" s="60" t="s">
        <v>400</v>
      </c>
      <c r="J1352" s="60" t="s">
        <v>4129</v>
      </c>
      <c r="K1352" s="11"/>
      <c r="L1352" s="61">
        <v>44021</v>
      </c>
      <c r="M1352" s="62">
        <v>487.43159999977797</v>
      </c>
      <c r="N1352" s="63">
        <v>487.43159999977797</v>
      </c>
      <c r="O1352" s="63">
        <v>611.37273600045603</v>
      </c>
      <c r="P1352" s="64">
        <f t="shared" si="21"/>
        <v>0.79727402171793016</v>
      </c>
      <c r="Q1352" s="61">
        <v>43979</v>
      </c>
      <c r="R1352" s="65">
        <v>18087.1558283997</v>
      </c>
      <c r="S1352" s="65">
        <v>26238.253148620599</v>
      </c>
      <c r="T1352" s="11"/>
      <c r="U1352" s="66">
        <v>-8.8999246172534203E-3</v>
      </c>
      <c r="V1352" s="67">
        <v>2.77221829219343</v>
      </c>
      <c r="W1352" s="66">
        <v>-0.111433176563005</v>
      </c>
      <c r="X1352" s="67">
        <v>-8.8649391076614794</v>
      </c>
      <c r="Y1352" s="66">
        <v>0.18834348068776299</v>
      </c>
      <c r="Z1352" s="67">
        <v>36.518285681027898</v>
      </c>
      <c r="AA1352" s="66">
        <v>-0.14154147074717899</v>
      </c>
      <c r="AB1352" s="67">
        <v>6.0710410765750602</v>
      </c>
      <c r="AC1352" s="66">
        <v>-7.3431758650258402E-2</v>
      </c>
      <c r="AD1352" s="67">
        <v>16.9427893952234</v>
      </c>
      <c r="AE1352" s="66"/>
      <c r="AF1352" s="68"/>
      <c r="AG1352" s="66">
        <v>-8.0142921351653101E-2</v>
      </c>
      <c r="AH1352" s="67">
        <v>-9.8557978710305196</v>
      </c>
      <c r="AI1352" s="66">
        <v>0.242841268755146</v>
      </c>
      <c r="AJ1352" s="67">
        <v>37.9748693564907</v>
      </c>
      <c r="AK1352" s="66">
        <v>-0.17772159333340801</v>
      </c>
      <c r="AL1352" s="66">
        <v>-7.5864582924623405E-2</v>
      </c>
      <c r="AM1352" s="67">
        <v>10.6092980507237</v>
      </c>
      <c r="AN1352" s="11"/>
      <c r="AO1352" s="69">
        <v>0.147050360097637</v>
      </c>
      <c r="AP1352" s="69">
        <v>-0.26691646004561298</v>
      </c>
      <c r="AQ1352" s="69">
        <v>0.35833965948608199</v>
      </c>
      <c r="AR1352" s="69">
        <v>-0.57750626815482997</v>
      </c>
      <c r="AS1352" s="70">
        <v>7</v>
      </c>
      <c r="AT1352" s="70">
        <v>5</v>
      </c>
      <c r="AU1352" s="70">
        <v>8</v>
      </c>
      <c r="AV1352" s="71">
        <v>4</v>
      </c>
      <c r="AW1352" s="11"/>
      <c r="AX1352" s="72">
        <v>0.61576656913792205</v>
      </c>
      <c r="AY1352" s="73">
        <v>0.30813151896108998</v>
      </c>
      <c r="AZ1352" s="73">
        <v>0.32610797311645001</v>
      </c>
      <c r="BA1352" s="73">
        <v>0.42302052792501899</v>
      </c>
      <c r="BB1352" s="64">
        <v>6.0945652716545701E-2</v>
      </c>
      <c r="BC1352" s="74">
        <v>-61.687134893261799</v>
      </c>
      <c r="BD1352" s="61">
        <v>43658</v>
      </c>
      <c r="BE1352" s="61">
        <v>43718</v>
      </c>
      <c r="BF1352" s="70">
        <v>206</v>
      </c>
      <c r="BG1352" s="61">
        <v>43948</v>
      </c>
      <c r="BH1352" s="11"/>
    </row>
    <row r="1353" spans="1:60" x14ac:dyDescent="0.3">
      <c r="A1353" s="11"/>
      <c r="B1353" s="56" t="s">
        <v>4337</v>
      </c>
      <c r="C1353" s="56" t="s">
        <v>4131</v>
      </c>
      <c r="D1353" s="56" t="s">
        <v>4125</v>
      </c>
      <c r="E1353" s="57" t="s">
        <v>52</v>
      </c>
      <c r="F1353" s="57" t="s">
        <v>110</v>
      </c>
      <c r="G1353" s="58" t="s">
        <v>215</v>
      </c>
      <c r="H1353" s="59" t="s">
        <v>3009</v>
      </c>
      <c r="I1353" s="60" t="s">
        <v>400</v>
      </c>
      <c r="J1353" s="60" t="s">
        <v>4132</v>
      </c>
      <c r="K1353" s="11"/>
      <c r="L1353" s="61">
        <v>44021</v>
      </c>
      <c r="M1353" s="62">
        <v>485.623385999817</v>
      </c>
      <c r="N1353" s="63">
        <v>485.623385999817</v>
      </c>
      <c r="O1353" s="63">
        <v>608.92332599964004</v>
      </c>
      <c r="P1353" s="64">
        <f t="shared" si="21"/>
        <v>0.79751155074014046</v>
      </c>
      <c r="Q1353" s="61">
        <v>43979</v>
      </c>
      <c r="R1353" s="65">
        <v>24385.173052185099</v>
      </c>
      <c r="S1353" s="65">
        <v>21126.108715362501</v>
      </c>
      <c r="T1353" s="11"/>
      <c r="U1353" s="66">
        <v>-8.89694611578307E-3</v>
      </c>
      <c r="V1353" s="67">
        <v>2.7725161423404598</v>
      </c>
      <c r="W1353" s="66">
        <v>-0.11123973966459701</v>
      </c>
      <c r="X1353" s="67">
        <v>-8.8455954178207303</v>
      </c>
      <c r="Y1353" s="66">
        <v>0.18994154487707399</v>
      </c>
      <c r="Z1353" s="67">
        <v>36.678092099959002</v>
      </c>
      <c r="AA1353" s="66">
        <v>-0.13921555733948501</v>
      </c>
      <c r="AB1353" s="67">
        <v>6.30363241734449</v>
      </c>
      <c r="AC1353" s="66">
        <v>-6.8371100951480898E-2</v>
      </c>
      <c r="AD1353" s="67">
        <v>17.448855165101101</v>
      </c>
      <c r="AE1353" s="66"/>
      <c r="AF1353" s="68"/>
      <c r="AG1353" s="66">
        <v>-8.0011972757347394E-2</v>
      </c>
      <c r="AH1353" s="67">
        <v>-9.8427030115999496</v>
      </c>
      <c r="AI1353" s="66">
        <v>0.24461092506680901</v>
      </c>
      <c r="AJ1353" s="67">
        <v>38.151834987627801</v>
      </c>
      <c r="AK1353" s="66">
        <v>-0.19869416870176801</v>
      </c>
      <c r="AL1353" s="66">
        <v>-8.1932338682236094E-2</v>
      </c>
      <c r="AM1353" s="67">
        <v>9.4603464345855208</v>
      </c>
      <c r="AN1353" s="11"/>
      <c r="AO1353" s="69">
        <v>0.14716747772035901</v>
      </c>
      <c r="AP1353" s="69">
        <v>-0.26689872092712902</v>
      </c>
      <c r="AQ1353" s="69">
        <v>0.35871988329221499</v>
      </c>
      <c r="AR1353" s="69">
        <v>-0.57738533363968603</v>
      </c>
      <c r="AS1353" s="70">
        <v>7</v>
      </c>
      <c r="AT1353" s="70">
        <v>5</v>
      </c>
      <c r="AU1353" s="70">
        <v>8</v>
      </c>
      <c r="AV1353" s="71">
        <v>4</v>
      </c>
      <c r="AW1353" s="11"/>
      <c r="AX1353" s="72">
        <v>0.61565382949949699</v>
      </c>
      <c r="AY1353" s="73">
        <v>0.313904477037795</v>
      </c>
      <c r="AZ1353" s="73">
        <v>0.331522047677481</v>
      </c>
      <c r="BA1353" s="73">
        <v>0.43091962521566501</v>
      </c>
      <c r="BB1353" s="64">
        <v>6.0933380295245997E-2</v>
      </c>
      <c r="BC1353" s="74">
        <v>-61.669010593031999</v>
      </c>
      <c r="BD1353" s="61">
        <v>43658</v>
      </c>
      <c r="BE1353" s="61">
        <v>43718</v>
      </c>
      <c r="BF1353" s="70">
        <v>206</v>
      </c>
      <c r="BG1353" s="61">
        <v>43948</v>
      </c>
      <c r="BH1353" s="11"/>
    </row>
    <row r="1354" spans="1:60" x14ac:dyDescent="0.3">
      <c r="A1354" s="11"/>
      <c r="B1354" s="56" t="s">
        <v>4341</v>
      </c>
      <c r="C1354" s="56" t="s">
        <v>4134</v>
      </c>
      <c r="D1354" s="56" t="s">
        <v>4125</v>
      </c>
      <c r="E1354" s="57" t="s">
        <v>124</v>
      </c>
      <c r="F1354" s="57" t="s">
        <v>110</v>
      </c>
      <c r="G1354" s="58" t="s">
        <v>215</v>
      </c>
      <c r="H1354" s="59" t="s">
        <v>3009</v>
      </c>
      <c r="I1354" s="60" t="s">
        <v>400</v>
      </c>
      <c r="J1354" s="60" t="s">
        <v>4135</v>
      </c>
      <c r="K1354" s="11"/>
      <c r="L1354" s="61">
        <v>44021</v>
      </c>
      <c r="M1354" s="62">
        <v>327.52258800016699</v>
      </c>
      <c r="N1354" s="63">
        <v>327.52258800016699</v>
      </c>
      <c r="O1354" s="63">
        <v>560.16658599954098</v>
      </c>
      <c r="P1354" s="64">
        <f t="shared" si="21"/>
        <v>0.58468783427299142</v>
      </c>
      <c r="Q1354" s="61">
        <v>43658</v>
      </c>
      <c r="R1354" s="65">
        <v>0</v>
      </c>
      <c r="S1354" s="65">
        <v>84138.202797607402</v>
      </c>
      <c r="T1354" s="11"/>
      <c r="U1354" s="66">
        <v>-9.6991988702939107E-3</v>
      </c>
      <c r="V1354" s="67">
        <v>2.6922908668893801</v>
      </c>
      <c r="W1354" s="66">
        <v>2.1995164184772899E-2</v>
      </c>
      <c r="X1354" s="67">
        <v>4.4778949671163</v>
      </c>
      <c r="Y1354" s="66">
        <v>2.52337545480259E-2</v>
      </c>
      <c r="Z1354" s="67">
        <v>20.2073130670178</v>
      </c>
      <c r="AA1354" s="66">
        <v>-0.411223622441175</v>
      </c>
      <c r="AB1354" s="67">
        <v>-20.897174092824599</v>
      </c>
      <c r="AC1354" s="66">
        <v>-0.35625059186422697</v>
      </c>
      <c r="AD1354" s="67">
        <v>-11.339093926188101</v>
      </c>
      <c r="AE1354" s="66"/>
      <c r="AF1354" s="68"/>
      <c r="AG1354" s="66">
        <v>-3.6968984270970402E-2</v>
      </c>
      <c r="AH1354" s="67">
        <v>-5.5384041629658904</v>
      </c>
      <c r="AI1354" s="66">
        <v>5.5813703635067199E-2</v>
      </c>
      <c r="AJ1354" s="67">
        <v>19.272112844482798</v>
      </c>
      <c r="AK1354" s="66">
        <v>-0.46262844673416098</v>
      </c>
      <c r="AL1354" s="66">
        <v>-0.212254370648297</v>
      </c>
      <c r="AM1354" s="67">
        <v>-18.054696962295601</v>
      </c>
      <c r="AN1354" s="11"/>
      <c r="AO1354" s="69">
        <v>8.7206696511275397E-2</v>
      </c>
      <c r="AP1354" s="69">
        <v>-0.26687208440300297</v>
      </c>
      <c r="AQ1354" s="69">
        <v>0.14030619269396999</v>
      </c>
      <c r="AR1354" s="69">
        <v>-0.45047795728256501</v>
      </c>
      <c r="AS1354" s="70">
        <v>7</v>
      </c>
      <c r="AT1354" s="70">
        <v>5</v>
      </c>
      <c r="AU1354" s="70">
        <v>6</v>
      </c>
      <c r="AV1354" s="71">
        <v>6</v>
      </c>
      <c r="AW1354" s="11"/>
      <c r="AX1354" s="72">
        <v>0.41445781425922201</v>
      </c>
      <c r="AY1354" s="73">
        <v>-0.97246460713995497</v>
      </c>
      <c r="AZ1354" s="73">
        <v>-0.493138401408942</v>
      </c>
      <c r="BA1354" s="73">
        <v>-1.0706795858095599</v>
      </c>
      <c r="BB1354" s="64">
        <v>3.8521983398459303E-2</v>
      </c>
      <c r="BC1354" s="74">
        <v>-47.469751792727003</v>
      </c>
      <c r="BD1354" s="61">
        <v>43658</v>
      </c>
      <c r="BE1354" s="61">
        <v>43691</v>
      </c>
      <c r="BF1354" s="70"/>
      <c r="BG1354" s="61"/>
      <c r="BH1354" s="11"/>
    </row>
    <row r="1355" spans="1:60" x14ac:dyDescent="0.3">
      <c r="A1355" s="11"/>
      <c r="B1355" s="56" t="s">
        <v>4343</v>
      </c>
      <c r="C1355" s="56" t="s">
        <v>4137</v>
      </c>
      <c r="D1355" s="56" t="s">
        <v>4125</v>
      </c>
      <c r="E1355" s="57" t="s">
        <v>2058</v>
      </c>
      <c r="F1355" s="57" t="s">
        <v>110</v>
      </c>
      <c r="G1355" s="58" t="s">
        <v>215</v>
      </c>
      <c r="H1355" s="59" t="s">
        <v>3009</v>
      </c>
      <c r="I1355" s="60" t="s">
        <v>400</v>
      </c>
      <c r="J1355" s="60" t="s">
        <v>4138</v>
      </c>
      <c r="K1355" s="11"/>
      <c r="L1355" s="61">
        <v>44021</v>
      </c>
      <c r="M1355" s="62">
        <v>482.55728399986401</v>
      </c>
      <c r="N1355" s="63">
        <v>482.55728399986401</v>
      </c>
      <c r="O1355" s="63">
        <v>604.59603499993705</v>
      </c>
      <c r="P1355" s="64">
        <f t="shared" si="21"/>
        <v>0.79814827763452711</v>
      </c>
      <c r="Q1355" s="61">
        <v>43979</v>
      </c>
      <c r="R1355" s="65">
        <v>1720171.4942910201</v>
      </c>
      <c r="S1355" s="65">
        <v>1541431.8472480499</v>
      </c>
      <c r="T1355" s="11"/>
      <c r="U1355" s="66">
        <v>-8.8918445580930001E-3</v>
      </c>
      <c r="V1355" s="67">
        <v>2.7730262981094702</v>
      </c>
      <c r="W1355" s="66">
        <v>-0.110716427876469</v>
      </c>
      <c r="X1355" s="67">
        <v>-8.7932642390078399</v>
      </c>
      <c r="Y1355" s="66">
        <v>0.19409578470920699</v>
      </c>
      <c r="Z1355" s="67">
        <v>37.0935160831432</v>
      </c>
      <c r="AA1355" s="66">
        <v>-0.13305737037357199</v>
      </c>
      <c r="AB1355" s="67">
        <v>6.9194511139357902</v>
      </c>
      <c r="AC1355" s="66">
        <v>-5.5797764736780699E-2</v>
      </c>
      <c r="AD1355" s="67">
        <v>18.706188786571101</v>
      </c>
      <c r="AE1355" s="66"/>
      <c r="AF1355" s="68"/>
      <c r="AG1355" s="66">
        <v>-7.9843652780255098E-2</v>
      </c>
      <c r="AH1355" s="67">
        <v>-9.8258710138907208</v>
      </c>
      <c r="AI1355" s="66">
        <v>0.24914890379674001</v>
      </c>
      <c r="AJ1355" s="67">
        <v>38.605632860621</v>
      </c>
      <c r="AK1355" s="66">
        <v>-0.20534000164654601</v>
      </c>
      <c r="AL1355" s="66">
        <v>-8.51276054163463E-2</v>
      </c>
      <c r="AM1355" s="67">
        <v>8.4532596089993604</v>
      </c>
      <c r="AN1355" s="11"/>
      <c r="AO1355" s="69">
        <v>0.147151888830267</v>
      </c>
      <c r="AP1355" s="69">
        <v>-0.26689806349721001</v>
      </c>
      <c r="AQ1355" s="69">
        <v>0.35963622971205</v>
      </c>
      <c r="AR1355" s="69">
        <v>-0.57713872511405495</v>
      </c>
      <c r="AS1355" s="70">
        <v>7</v>
      </c>
      <c r="AT1355" s="70">
        <v>5</v>
      </c>
      <c r="AU1355" s="70">
        <v>8</v>
      </c>
      <c r="AV1355" s="71">
        <v>4</v>
      </c>
      <c r="AW1355" s="11"/>
      <c r="AX1355" s="72">
        <v>0.61569261770578998</v>
      </c>
      <c r="AY1355" s="73">
        <v>0.328910486080986</v>
      </c>
      <c r="AZ1355" s="73">
        <v>0.34463535475561002</v>
      </c>
      <c r="BA1355" s="73">
        <v>0.45171851464283502</v>
      </c>
      <c r="BB1355" s="64">
        <v>6.0938829836086401E-2</v>
      </c>
      <c r="BC1355" s="74">
        <v>-61.621403784549301</v>
      </c>
      <c r="BD1355" s="61">
        <v>43658</v>
      </c>
      <c r="BE1355" s="61">
        <v>43718</v>
      </c>
      <c r="BF1355" s="70">
        <v>205</v>
      </c>
      <c r="BG1355" s="61">
        <v>43945</v>
      </c>
      <c r="BH1355" s="11"/>
    </row>
    <row r="1356" spans="1:60" x14ac:dyDescent="0.3">
      <c r="A1356" s="11"/>
      <c r="B1356" s="56" t="s">
        <v>4346</v>
      </c>
      <c r="C1356" s="56" t="s">
        <v>4140</v>
      </c>
      <c r="D1356" s="56" t="s">
        <v>4141</v>
      </c>
      <c r="E1356" s="57" t="s">
        <v>34</v>
      </c>
      <c r="F1356" s="57" t="s">
        <v>110</v>
      </c>
      <c r="G1356" s="58" t="s">
        <v>111</v>
      </c>
      <c r="H1356" s="59" t="s">
        <v>66</v>
      </c>
      <c r="I1356" s="60" t="s">
        <v>400</v>
      </c>
      <c r="J1356" s="60" t="s">
        <v>4142</v>
      </c>
      <c r="K1356" s="11"/>
      <c r="L1356" s="61">
        <v>44021</v>
      </c>
      <c r="M1356" s="62">
        <v>698.83540199976403</v>
      </c>
      <c r="N1356" s="63">
        <v>698.83540199976403</v>
      </c>
      <c r="O1356" s="63">
        <v>794.43341999966697</v>
      </c>
      <c r="P1356" s="64">
        <f t="shared" si="21"/>
        <v>0.87966516061227251</v>
      </c>
      <c r="Q1356" s="61">
        <v>43885</v>
      </c>
      <c r="R1356" s="65">
        <v>3343076.5002304702</v>
      </c>
      <c r="S1356" s="65">
        <v>3686441.15377734</v>
      </c>
      <c r="T1356" s="11"/>
      <c r="U1356" s="66">
        <v>-2.1042724507424299E-2</v>
      </c>
      <c r="V1356" s="67">
        <v>1.5579383031763401</v>
      </c>
      <c r="W1356" s="66">
        <v>1.06257664283476E-2</v>
      </c>
      <c r="X1356" s="67">
        <v>3.3409551914701301</v>
      </c>
      <c r="Y1356" s="66">
        <v>-7.1019078066456104E-2</v>
      </c>
      <c r="Z1356" s="67">
        <v>10.5820298055769</v>
      </c>
      <c r="AA1356" s="66">
        <v>7.5763314232972306E-2</v>
      </c>
      <c r="AB1356" s="67">
        <v>27.801519574597499</v>
      </c>
      <c r="AC1356" s="66">
        <v>4.7018330200444297E-2</v>
      </c>
      <c r="AD1356" s="67">
        <v>28.987798280286398</v>
      </c>
      <c r="AE1356" s="66">
        <v>7.1128258403405198E-2</v>
      </c>
      <c r="AF1356" s="68">
        <v>24.060513452044699</v>
      </c>
      <c r="AG1356" s="66">
        <v>-2.22292748358086E-2</v>
      </c>
      <c r="AH1356" s="67">
        <v>-4.0644332194497101</v>
      </c>
      <c r="AI1356" s="66">
        <v>-5.72448004414036E-2</v>
      </c>
      <c r="AJ1356" s="67">
        <v>7.9662624368211299</v>
      </c>
      <c r="AK1356" s="66">
        <v>0.40061208938655901</v>
      </c>
      <c r="AL1356" s="66">
        <v>4.9392997987524702E-2</v>
      </c>
      <c r="AM1356" s="67">
        <v>33.291981053655</v>
      </c>
      <c r="AN1356" s="11"/>
      <c r="AO1356" s="69">
        <v>6.0080574305175098E-2</v>
      </c>
      <c r="AP1356" s="69">
        <v>-8.5695872853684699E-2</v>
      </c>
      <c r="AQ1356" s="69">
        <v>0.16005018137016999</v>
      </c>
      <c r="AR1356" s="69">
        <v>-0.135807183052821</v>
      </c>
      <c r="AS1356" s="70">
        <v>7</v>
      </c>
      <c r="AT1356" s="70">
        <v>5</v>
      </c>
      <c r="AU1356" s="70">
        <v>7</v>
      </c>
      <c r="AV1356" s="71">
        <v>5</v>
      </c>
      <c r="AW1356" s="11"/>
      <c r="AX1356" s="72">
        <v>0.231076384820917</v>
      </c>
      <c r="AY1356" s="73">
        <v>0.48587114797055603</v>
      </c>
      <c r="AZ1356" s="73">
        <v>0.754773419444973</v>
      </c>
      <c r="BA1356" s="73">
        <v>0.66749797499142005</v>
      </c>
      <c r="BB1356" s="64">
        <v>2.3705415428739801E-2</v>
      </c>
      <c r="BC1356" s="74">
        <v>-27.824472313805</v>
      </c>
      <c r="BD1356" s="61">
        <v>43885</v>
      </c>
      <c r="BE1356" s="61">
        <v>43914</v>
      </c>
      <c r="BF1356" s="70"/>
      <c r="BG1356" s="61"/>
      <c r="BH1356" s="11"/>
    </row>
    <row r="1357" spans="1:60" x14ac:dyDescent="0.3">
      <c r="A1357" s="11"/>
      <c r="B1357" s="56" t="s">
        <v>4349</v>
      </c>
      <c r="C1357" s="56" t="s">
        <v>4144</v>
      </c>
      <c r="D1357" s="56" t="s">
        <v>4141</v>
      </c>
      <c r="E1357" s="57" t="s">
        <v>73</v>
      </c>
      <c r="F1357" s="57" t="s">
        <v>110</v>
      </c>
      <c r="G1357" s="58" t="s">
        <v>111</v>
      </c>
      <c r="H1357" s="59" t="s">
        <v>66</v>
      </c>
      <c r="I1357" s="60" t="s">
        <v>400</v>
      </c>
      <c r="J1357" s="60" t="s">
        <v>4145</v>
      </c>
      <c r="K1357" s="11"/>
      <c r="L1357" s="61">
        <v>44021</v>
      </c>
      <c r="M1357" s="62">
        <v>773.44388400018204</v>
      </c>
      <c r="N1357" s="63">
        <v>773.44388400018204</v>
      </c>
      <c r="O1357" s="63">
        <v>874.36265399958904</v>
      </c>
      <c r="P1357" s="64">
        <f t="shared" si="21"/>
        <v>0.884580191596959</v>
      </c>
      <c r="Q1357" s="61">
        <v>43885</v>
      </c>
      <c r="R1357" s="65">
        <v>3836235.2642968702</v>
      </c>
      <c r="S1357" s="65">
        <v>3231632.4723867201</v>
      </c>
      <c r="T1357" s="11"/>
      <c r="U1357" s="66">
        <v>-2.1043078627371901E-2</v>
      </c>
      <c r="V1357" s="67">
        <v>1.55790289118158</v>
      </c>
      <c r="W1357" s="66">
        <v>1.1813266100944001E-2</v>
      </c>
      <c r="X1357" s="67">
        <v>3.45970515872978</v>
      </c>
      <c r="Y1357" s="66">
        <v>-6.4094861534613301E-2</v>
      </c>
      <c r="Z1357" s="67">
        <v>11.2744514587685</v>
      </c>
      <c r="AA1357" s="66">
        <v>9.2039014147303505E-2</v>
      </c>
      <c r="AB1357" s="67">
        <v>29.429089566023301</v>
      </c>
      <c r="AC1357" s="66">
        <v>7.8896694958530106E-2</v>
      </c>
      <c r="AD1357" s="67">
        <v>32.175634756102198</v>
      </c>
      <c r="AE1357" s="66">
        <v>0.120710163386393</v>
      </c>
      <c r="AF1357" s="68">
        <v>29.0187039503653</v>
      </c>
      <c r="AG1357" s="66">
        <v>-2.1856376963114599E-2</v>
      </c>
      <c r="AH1357" s="67">
        <v>-4.0271434321766701</v>
      </c>
      <c r="AI1357" s="66">
        <v>-4.9844930812469102E-2</v>
      </c>
      <c r="AJ1357" s="67">
        <v>8.7062493997218606</v>
      </c>
      <c r="AK1357" s="66">
        <v>0.55014306844328498</v>
      </c>
      <c r="AL1357" s="66">
        <v>6.47368851932697E-2</v>
      </c>
      <c r="AM1357" s="67">
        <v>48.245078959327699</v>
      </c>
      <c r="AN1357" s="11"/>
      <c r="AO1357" s="69">
        <v>6.0118502278783098E-2</v>
      </c>
      <c r="AP1357" s="69">
        <v>-8.5692228113621205E-2</v>
      </c>
      <c r="AQ1357" s="69">
        <v>0.16153765012131799</v>
      </c>
      <c r="AR1357" s="69">
        <v>-0.13478289743667099</v>
      </c>
      <c r="AS1357" s="70">
        <v>7</v>
      </c>
      <c r="AT1357" s="70">
        <v>5</v>
      </c>
      <c r="AU1357" s="70">
        <v>7</v>
      </c>
      <c r="AV1357" s="71">
        <v>5</v>
      </c>
      <c r="AW1357" s="11"/>
      <c r="AX1357" s="72">
        <v>0.231235102517239</v>
      </c>
      <c r="AY1357" s="73">
        <v>0.55554768402635102</v>
      </c>
      <c r="AZ1357" s="73">
        <v>0.80107623704589104</v>
      </c>
      <c r="BA1357" s="73">
        <v>0.76496222213972898</v>
      </c>
      <c r="BB1357" s="64">
        <v>2.3722820857583399E-2</v>
      </c>
      <c r="BC1357" s="74">
        <v>-27.735572521342</v>
      </c>
      <c r="BD1357" s="61">
        <v>43885</v>
      </c>
      <c r="BE1357" s="61">
        <v>43914</v>
      </c>
      <c r="BF1357" s="70"/>
      <c r="BG1357" s="61"/>
      <c r="BH1357" s="11"/>
    </row>
    <row r="1358" spans="1:60" x14ac:dyDescent="0.3">
      <c r="A1358" s="11"/>
      <c r="B1358" s="56" t="s">
        <v>4352</v>
      </c>
      <c r="C1358" s="56" t="s">
        <v>4147</v>
      </c>
      <c r="D1358" s="56" t="s">
        <v>4141</v>
      </c>
      <c r="E1358" s="57" t="s">
        <v>52</v>
      </c>
      <c r="F1358" s="57" t="s">
        <v>110</v>
      </c>
      <c r="G1358" s="58" t="s">
        <v>111</v>
      </c>
      <c r="H1358" s="59" t="s">
        <v>66</v>
      </c>
      <c r="I1358" s="60" t="s">
        <v>400</v>
      </c>
      <c r="J1358" s="60" t="s">
        <v>4148</v>
      </c>
      <c r="K1358" s="11"/>
      <c r="L1358" s="61">
        <v>44021</v>
      </c>
      <c r="M1358" s="62">
        <v>775.25209799967695</v>
      </c>
      <c r="N1358" s="63">
        <v>775.25209799967695</v>
      </c>
      <c r="O1358" s="63">
        <v>875.17247399967198</v>
      </c>
      <c r="P1358" s="64">
        <f t="shared" si="21"/>
        <v>0.8858277894146469</v>
      </c>
      <c r="Q1358" s="61">
        <v>43885</v>
      </c>
      <c r="R1358" s="65">
        <v>5005850.8009374999</v>
      </c>
      <c r="S1358" s="65">
        <v>5855443.6689609401</v>
      </c>
      <c r="T1358" s="11"/>
      <c r="U1358" s="66">
        <v>-2.1115056142662101E-2</v>
      </c>
      <c r="V1358" s="67">
        <v>1.55070513965256</v>
      </c>
      <c r="W1358" s="66">
        <v>1.21416404563206E-2</v>
      </c>
      <c r="X1358" s="67">
        <v>3.4925425942674302</v>
      </c>
      <c r="Y1358" s="66">
        <v>-6.2341861103050199E-2</v>
      </c>
      <c r="Z1358" s="67">
        <v>11.4497515019175</v>
      </c>
      <c r="AA1358" s="66">
        <v>9.6396919245307799E-2</v>
      </c>
      <c r="AB1358" s="67">
        <v>29.864880075823699</v>
      </c>
      <c r="AC1358" s="66">
        <v>8.7501689375203598E-2</v>
      </c>
      <c r="AD1358" s="67">
        <v>33.036134197784101</v>
      </c>
      <c r="AE1358" s="66">
        <v>0.130752888662828</v>
      </c>
      <c r="AF1358" s="68">
        <v>30.0229764780088</v>
      </c>
      <c r="AG1358" s="66">
        <v>-2.1791425000628799E-2</v>
      </c>
      <c r="AH1358" s="67">
        <v>-4.02064823592809</v>
      </c>
      <c r="AI1358" s="66">
        <v>-4.79719338400173E-2</v>
      </c>
      <c r="AJ1358" s="67">
        <v>8.8935490969597595</v>
      </c>
      <c r="AK1358" s="66">
        <v>0.55376710692304199</v>
      </c>
      <c r="AL1358" s="66">
        <v>6.5092737591840005E-2</v>
      </c>
      <c r="AM1358" s="67">
        <v>48.607482807303299</v>
      </c>
      <c r="AN1358" s="11"/>
      <c r="AO1358" s="69">
        <v>6.0158790378409301E-2</v>
      </c>
      <c r="AP1358" s="69">
        <v>-8.5688201569573699E-2</v>
      </c>
      <c r="AQ1358" s="69">
        <v>0.16187566670298101</v>
      </c>
      <c r="AR1358" s="69">
        <v>-0.13450658234156401</v>
      </c>
      <c r="AS1358" s="70">
        <v>7</v>
      </c>
      <c r="AT1358" s="70">
        <v>5</v>
      </c>
      <c r="AU1358" s="70">
        <v>7</v>
      </c>
      <c r="AV1358" s="71">
        <v>5</v>
      </c>
      <c r="AW1358" s="11"/>
      <c r="AX1358" s="72">
        <v>0.23117181525303801</v>
      </c>
      <c r="AY1358" s="73">
        <v>0.57275704285166296</v>
      </c>
      <c r="AZ1358" s="73">
        <v>0.81291784945460699</v>
      </c>
      <c r="BA1358" s="73">
        <v>0.78914689313114605</v>
      </c>
      <c r="BB1358" s="64">
        <v>2.3716545713505201E-2</v>
      </c>
      <c r="BC1358" s="74">
        <v>-27.713890942133698</v>
      </c>
      <c r="BD1358" s="61">
        <v>43885</v>
      </c>
      <c r="BE1358" s="61">
        <v>43914</v>
      </c>
      <c r="BF1358" s="70"/>
      <c r="BG1358" s="61"/>
      <c r="BH1358" s="11"/>
    </row>
    <row r="1359" spans="1:60" x14ac:dyDescent="0.3">
      <c r="A1359" s="11"/>
      <c r="B1359" s="56" t="s">
        <v>4355</v>
      </c>
      <c r="C1359" s="56" t="s">
        <v>4150</v>
      </c>
      <c r="D1359" s="56" t="s">
        <v>4141</v>
      </c>
      <c r="E1359" s="57" t="s">
        <v>56</v>
      </c>
      <c r="F1359" s="57" t="s">
        <v>110</v>
      </c>
      <c r="G1359" s="58" t="s">
        <v>111</v>
      </c>
      <c r="H1359" s="59" t="s">
        <v>66</v>
      </c>
      <c r="I1359" s="60" t="s">
        <v>400</v>
      </c>
      <c r="J1359" s="60" t="s">
        <v>4151</v>
      </c>
      <c r="K1359" s="11"/>
      <c r="L1359" s="61">
        <v>44021</v>
      </c>
      <c r="M1359" s="62">
        <v>683.50489199999697</v>
      </c>
      <c r="N1359" s="63">
        <v>683.50489199999697</v>
      </c>
      <c r="O1359" s="63">
        <v>754.49140200018905</v>
      </c>
      <c r="P1359" s="64">
        <f t="shared" si="21"/>
        <v>0.90591475288915979</v>
      </c>
      <c r="Q1359" s="61">
        <v>43910</v>
      </c>
      <c r="R1359" s="65">
        <v>0</v>
      </c>
      <c r="S1359" s="65">
        <v>0</v>
      </c>
      <c r="T1359" s="11"/>
      <c r="U1359" s="66">
        <v>-9.6991988721129001E-3</v>
      </c>
      <c r="V1359" s="67">
        <v>2.6922908667074799</v>
      </c>
      <c r="W1359" s="66">
        <v>2.19951641829539E-2</v>
      </c>
      <c r="X1359" s="67">
        <v>4.4778949669344001</v>
      </c>
      <c r="Y1359" s="66">
        <v>2.52337545480259E-2</v>
      </c>
      <c r="Z1359" s="67">
        <v>20.2073130670178</v>
      </c>
      <c r="AA1359" s="66">
        <v>0.146319058658264</v>
      </c>
      <c r="AB1359" s="67">
        <v>34.857094017148498</v>
      </c>
      <c r="AC1359" s="66">
        <v>6.7905943660662202E-2</v>
      </c>
      <c r="AD1359" s="67">
        <v>31.076559626293601</v>
      </c>
      <c r="AE1359" s="66">
        <v>0.125062749164499</v>
      </c>
      <c r="AF1359" s="68">
        <v>29.4539625281759</v>
      </c>
      <c r="AG1359" s="66">
        <v>-3.6968984271879897E-2</v>
      </c>
      <c r="AH1359" s="67">
        <v>-5.5384041630532002</v>
      </c>
      <c r="AI1359" s="66">
        <v>5.5813703635067199E-2</v>
      </c>
      <c r="AJ1359" s="67">
        <v>19.272112844482798</v>
      </c>
      <c r="AK1359" s="66">
        <v>0.36988654574612201</v>
      </c>
      <c r="AL1359" s="66">
        <v>4.60673237721494E-2</v>
      </c>
      <c r="AM1359" s="67">
        <v>30.2194266896404</v>
      </c>
      <c r="AN1359" s="11"/>
      <c r="AO1359" s="69">
        <v>3.6556978096996297E-2</v>
      </c>
      <c r="AP1359" s="69">
        <v>-2.37082673384066E-2</v>
      </c>
      <c r="AQ1359" s="69">
        <v>0.140306192692224</v>
      </c>
      <c r="AR1359" s="69">
        <v>-0.100971928765794</v>
      </c>
      <c r="AS1359" s="70">
        <v>8</v>
      </c>
      <c r="AT1359" s="70">
        <v>4</v>
      </c>
      <c r="AU1359" s="70">
        <v>7</v>
      </c>
      <c r="AV1359" s="71">
        <v>5</v>
      </c>
      <c r="AW1359" s="11"/>
      <c r="AX1359" s="72">
        <v>0.135765909449692</v>
      </c>
      <c r="AY1359" s="73">
        <v>1.07446552496549</v>
      </c>
      <c r="AZ1359" s="73">
        <v>0.99898921116073303</v>
      </c>
      <c r="BA1359" s="73">
        <v>1.68622156308629</v>
      </c>
      <c r="BB1359" s="64">
        <v>1.40501102300004E-2</v>
      </c>
      <c r="BC1359" s="74">
        <v>-11.852551767034999</v>
      </c>
      <c r="BD1359" s="61">
        <v>43910</v>
      </c>
      <c r="BE1359" s="61">
        <v>43990</v>
      </c>
      <c r="BF1359" s="70"/>
      <c r="BG1359" s="61"/>
      <c r="BH1359" s="11"/>
    </row>
    <row r="1360" spans="1:60" x14ac:dyDescent="0.3">
      <c r="A1360" s="11"/>
      <c r="B1360" s="56" t="s">
        <v>4358</v>
      </c>
      <c r="C1360" s="56" t="s">
        <v>4153</v>
      </c>
      <c r="D1360" s="56" t="s">
        <v>4141</v>
      </c>
      <c r="E1360" s="57" t="s">
        <v>124</v>
      </c>
      <c r="F1360" s="57" t="s">
        <v>110</v>
      </c>
      <c r="G1360" s="58" t="s">
        <v>111</v>
      </c>
      <c r="H1360" s="59" t="s">
        <v>66</v>
      </c>
      <c r="I1360" s="60" t="s">
        <v>400</v>
      </c>
      <c r="J1360" s="60" t="s">
        <v>4154</v>
      </c>
      <c r="K1360" s="11"/>
      <c r="L1360" s="61">
        <v>44021</v>
      </c>
      <c r="M1360" s="62">
        <v>838.93267800007004</v>
      </c>
      <c r="N1360" s="63">
        <v>838.93267800007004</v>
      </c>
      <c r="O1360" s="63">
        <v>939.87709200009704</v>
      </c>
      <c r="P1360" s="64">
        <f t="shared" si="21"/>
        <v>0.89259828241455152</v>
      </c>
      <c r="Q1360" s="61">
        <v>43885</v>
      </c>
      <c r="R1360" s="65">
        <v>1316684.96349023</v>
      </c>
      <c r="S1360" s="65">
        <v>17141837.400390599</v>
      </c>
      <c r="T1360" s="11"/>
      <c r="U1360" s="66">
        <v>-2.0893185504974099E-2</v>
      </c>
      <c r="V1360" s="67">
        <v>1.5728922034213599</v>
      </c>
      <c r="W1360" s="66">
        <v>1.38245232883492E-2</v>
      </c>
      <c r="X1360" s="67">
        <v>3.66083087747029</v>
      </c>
      <c r="Y1360" s="66">
        <v>-5.2626481227926E-2</v>
      </c>
      <c r="Z1360" s="67">
        <v>12.421289489429901</v>
      </c>
      <c r="AA1360" s="66">
        <v>0.11905321333324501</v>
      </c>
      <c r="AB1360" s="67">
        <v>32.130509484617498</v>
      </c>
      <c r="AC1360" s="66">
        <v>0.132552332501364</v>
      </c>
      <c r="AD1360" s="67">
        <v>37.541198510385598</v>
      </c>
      <c r="AE1360" s="66">
        <v>0.20582467644824601</v>
      </c>
      <c r="AF1360" s="68">
        <v>37.530155256565202</v>
      </c>
      <c r="AG1360" s="66">
        <v>-2.1285336301843899E-2</v>
      </c>
      <c r="AH1360" s="67">
        <v>-3.9700393660495998</v>
      </c>
      <c r="AI1360" s="66">
        <v>-3.7701739709518699E-2</v>
      </c>
      <c r="AJ1360" s="67">
        <v>9.9205685100168903</v>
      </c>
      <c r="AK1360" s="66">
        <v>0.319885901732196</v>
      </c>
      <c r="AL1360" s="66">
        <v>5.4078291397672701E-2</v>
      </c>
      <c r="AM1360" s="67">
        <v>29.830259594949901</v>
      </c>
      <c r="AN1360" s="11"/>
      <c r="AO1360" s="69">
        <v>6.0256918162849601E-2</v>
      </c>
      <c r="AP1360" s="69">
        <v>-8.5645190726645504E-2</v>
      </c>
      <c r="AQ1360" s="69">
        <v>0.16384010538779001</v>
      </c>
      <c r="AR1360" s="69">
        <v>-0.132946351527644</v>
      </c>
      <c r="AS1360" s="70">
        <v>7</v>
      </c>
      <c r="AT1360" s="70">
        <v>5</v>
      </c>
      <c r="AU1360" s="70">
        <v>7</v>
      </c>
      <c r="AV1360" s="71">
        <v>5</v>
      </c>
      <c r="AW1360" s="11"/>
      <c r="AX1360" s="72">
        <v>0.23114300214307201</v>
      </c>
      <c r="AY1360" s="73">
        <v>0.66958349768992798</v>
      </c>
      <c r="AZ1360" s="73">
        <v>0.87774221051859103</v>
      </c>
      <c r="BA1360" s="73">
        <v>0.92527226888250902</v>
      </c>
      <c r="BB1360" s="64">
        <v>2.3715235543350002E-2</v>
      </c>
      <c r="BC1360" s="74">
        <v>-27.5965307813021</v>
      </c>
      <c r="BD1360" s="61">
        <v>43885</v>
      </c>
      <c r="BE1360" s="61">
        <v>43914</v>
      </c>
      <c r="BF1360" s="70"/>
      <c r="BG1360" s="61"/>
      <c r="BH1360" s="11"/>
    </row>
    <row r="1361" spans="1:60" x14ac:dyDescent="0.3">
      <c r="A1361" s="11"/>
      <c r="B1361" s="56" t="s">
        <v>4361</v>
      </c>
      <c r="C1361" s="56" t="s">
        <v>4156</v>
      </c>
      <c r="D1361" s="56" t="s">
        <v>4141</v>
      </c>
      <c r="E1361" s="57" t="s">
        <v>131</v>
      </c>
      <c r="F1361" s="57" t="s">
        <v>110</v>
      </c>
      <c r="G1361" s="58" t="s">
        <v>111</v>
      </c>
      <c r="H1361" s="59" t="s">
        <v>66</v>
      </c>
      <c r="I1361" s="60" t="s">
        <v>400</v>
      </c>
      <c r="J1361" s="60" t="s">
        <v>4157</v>
      </c>
      <c r="K1361" s="11"/>
      <c r="L1361" s="61">
        <v>44021</v>
      </c>
      <c r="M1361" s="62">
        <v>696.24100800044801</v>
      </c>
      <c r="N1361" s="63">
        <v>696.24100800044801</v>
      </c>
      <c r="O1361" s="63">
        <v>791.19414000026904</v>
      </c>
      <c r="P1361" s="64">
        <f t="shared" si="21"/>
        <v>0.87998756917007914</v>
      </c>
      <c r="Q1361" s="61">
        <v>43885</v>
      </c>
      <c r="R1361" s="65">
        <v>312738.29227880901</v>
      </c>
      <c r="S1361" s="65">
        <v>228548.82272192399</v>
      </c>
      <c r="T1361" s="11"/>
      <c r="U1361" s="66">
        <v>-2.1084507779960401E-2</v>
      </c>
      <c r="V1361" s="67">
        <v>1.5537599759227301</v>
      </c>
      <c r="W1361" s="66">
        <v>1.0696725183151999E-2</v>
      </c>
      <c r="X1361" s="67">
        <v>3.3480510669505699</v>
      </c>
      <c r="Y1361" s="66">
        <v>-7.0488315901457099E-2</v>
      </c>
      <c r="Z1361" s="67">
        <v>10.635106022076799</v>
      </c>
      <c r="AA1361" s="66">
        <v>7.6999955812425497E-2</v>
      </c>
      <c r="AB1361" s="67">
        <v>27.9251837325282</v>
      </c>
      <c r="AC1361" s="66">
        <v>4.9435792745498502E-2</v>
      </c>
      <c r="AD1361" s="67">
        <v>29.229544534784502</v>
      </c>
      <c r="AE1361" s="66">
        <v>7.4171757982185199E-2</v>
      </c>
      <c r="AF1361" s="68">
        <v>24.364863409922702</v>
      </c>
      <c r="AG1361" s="66">
        <v>-2.2173506615217799E-2</v>
      </c>
      <c r="AH1361" s="67">
        <v>-4.0588563973869896</v>
      </c>
      <c r="AI1361" s="66">
        <v>-5.6765241663015303E-2</v>
      </c>
      <c r="AJ1361" s="67">
        <v>8.0142183146672306</v>
      </c>
      <c r="AK1361" s="66">
        <v>0.39541238200210499</v>
      </c>
      <c r="AL1361" s="66">
        <v>4.8834614959559999E-2</v>
      </c>
      <c r="AM1361" s="67">
        <v>32.772010315209599</v>
      </c>
      <c r="AN1361" s="11"/>
      <c r="AO1361" s="69">
        <v>6.0243179639655899E-2</v>
      </c>
      <c r="AP1361" s="69">
        <v>-8.5607772032817595E-2</v>
      </c>
      <c r="AQ1361" s="69">
        <v>0.160260334349005</v>
      </c>
      <c r="AR1361" s="69">
        <v>-0.135710429277387</v>
      </c>
      <c r="AS1361" s="70">
        <v>7</v>
      </c>
      <c r="AT1361" s="70">
        <v>5</v>
      </c>
      <c r="AU1361" s="70">
        <v>7</v>
      </c>
      <c r="AV1361" s="71">
        <v>5</v>
      </c>
      <c r="AW1361" s="11"/>
      <c r="AX1361" s="72">
        <v>0.23121913298819</v>
      </c>
      <c r="AY1361" s="73">
        <v>0.49210998701437297</v>
      </c>
      <c r="AZ1361" s="73">
        <v>0.75878539666518896</v>
      </c>
      <c r="BA1361" s="73">
        <v>0.67636366842634699</v>
      </c>
      <c r="BB1361" s="64">
        <v>2.3721032366374899E-2</v>
      </c>
      <c r="BC1361" s="74">
        <v>-27.822819314664201</v>
      </c>
      <c r="BD1361" s="61">
        <v>43885</v>
      </c>
      <c r="BE1361" s="61">
        <v>43914</v>
      </c>
      <c r="BF1361" s="70"/>
      <c r="BG1361" s="61"/>
      <c r="BH1361" s="11"/>
    </row>
    <row r="1362" spans="1:60" x14ac:dyDescent="0.3">
      <c r="A1362" s="11"/>
      <c r="B1362" s="56" t="s">
        <v>4364</v>
      </c>
      <c r="C1362" s="56" t="s">
        <v>4159</v>
      </c>
      <c r="D1362" s="56" t="s">
        <v>4160</v>
      </c>
      <c r="E1362" s="57" t="s">
        <v>548</v>
      </c>
      <c r="F1362" s="57" t="s">
        <v>315</v>
      </c>
      <c r="G1362" s="58" t="s">
        <v>111</v>
      </c>
      <c r="H1362" s="59" t="s">
        <v>279</v>
      </c>
      <c r="I1362" s="60" t="s">
        <v>29</v>
      </c>
      <c r="J1362" s="60" t="s">
        <v>1</v>
      </c>
      <c r="K1362" s="11"/>
      <c r="L1362" s="61">
        <v>44021</v>
      </c>
      <c r="M1362" s="62">
        <v>1218.52889999934</v>
      </c>
      <c r="N1362" s="63">
        <v>1218.52889999934</v>
      </c>
      <c r="O1362" s="63">
        <v>1269.7583000008001</v>
      </c>
      <c r="P1362" s="64">
        <f t="shared" si="21"/>
        <v>0.95965421135547779</v>
      </c>
      <c r="Q1362" s="61">
        <v>43747</v>
      </c>
      <c r="R1362" s="65">
        <v>55258380.269000001</v>
      </c>
      <c r="S1362" s="65">
        <v>59125960.929937497</v>
      </c>
      <c r="T1362" s="11"/>
      <c r="U1362" s="66">
        <v>-2.1311385607987198E-3</v>
      </c>
      <c r="V1362" s="67">
        <v>3.4490968978389001</v>
      </c>
      <c r="W1362" s="66">
        <v>1.41590220227954E-2</v>
      </c>
      <c r="X1362" s="67">
        <v>3.6942807509149098</v>
      </c>
      <c r="Y1362" s="66">
        <v>-3.34372906763747E-3</v>
      </c>
      <c r="Z1362" s="67">
        <v>17.349564705451499</v>
      </c>
      <c r="AA1362" s="66">
        <v>-9.4285139311978101E-5</v>
      </c>
      <c r="AB1362" s="67">
        <v>20.215759637358101</v>
      </c>
      <c r="AC1362" s="66">
        <v>8.2451920641760795E-2</v>
      </c>
      <c r="AD1362" s="67">
        <v>32.531157324439803</v>
      </c>
      <c r="AE1362" s="66">
        <v>0.110474915662053</v>
      </c>
      <c r="AF1362" s="68">
        <v>27.995179177931298</v>
      </c>
      <c r="AG1362" s="66">
        <v>6.5441328479209904E-4</v>
      </c>
      <c r="AH1362" s="67">
        <v>-1.7760644073859999</v>
      </c>
      <c r="AI1362" s="66">
        <v>-3.0543903085344899E-4</v>
      </c>
      <c r="AJ1362" s="67">
        <v>13.660198577883399</v>
      </c>
      <c r="AK1362" s="66">
        <v>0.21852889999892799</v>
      </c>
      <c r="AL1362" s="66">
        <v>3.9868724968982902E-2</v>
      </c>
      <c r="AM1362" s="67">
        <v>13.4292354405188</v>
      </c>
      <c r="AN1362" s="11"/>
      <c r="AO1362" s="69">
        <v>1.1019273619240299E-2</v>
      </c>
      <c r="AP1362" s="69">
        <v>-2.10283240849094E-2</v>
      </c>
      <c r="AQ1362" s="69">
        <v>2.75028091982676E-2</v>
      </c>
      <c r="AR1362" s="69">
        <v>-3.9919888107760898E-2</v>
      </c>
      <c r="AS1362" s="70">
        <v>8</v>
      </c>
      <c r="AT1362" s="70">
        <v>4</v>
      </c>
      <c r="AU1362" s="70">
        <v>7</v>
      </c>
      <c r="AV1362" s="71">
        <v>5</v>
      </c>
      <c r="AW1362" s="11"/>
      <c r="AX1362" s="72">
        <v>4.2175641159701599E-2</v>
      </c>
      <c r="AY1362" s="73">
        <v>-0.62768734461405995</v>
      </c>
      <c r="AZ1362" s="73">
        <v>0.52735639711954696</v>
      </c>
      <c r="BA1362" s="73">
        <v>-0.77239343459041299</v>
      </c>
      <c r="BB1362" s="64">
        <v>4.34211166897057E-3</v>
      </c>
      <c r="BC1362" s="74">
        <v>-8.2688571517937799</v>
      </c>
      <c r="BD1362" s="61">
        <v>43747</v>
      </c>
      <c r="BE1362" s="61">
        <v>43920</v>
      </c>
      <c r="BF1362" s="70"/>
      <c r="BG1362" s="61"/>
      <c r="BH1362" s="11"/>
    </row>
    <row r="1363" spans="1:60" x14ac:dyDescent="0.3">
      <c r="A1363" s="11"/>
      <c r="B1363" s="56" t="s">
        <v>4366</v>
      </c>
      <c r="C1363" s="56" t="s">
        <v>4162</v>
      </c>
      <c r="D1363" s="56" t="s">
        <v>4160</v>
      </c>
      <c r="E1363" s="57" t="s">
        <v>314</v>
      </c>
      <c r="F1363" s="57" t="s">
        <v>315</v>
      </c>
      <c r="G1363" s="58" t="s">
        <v>111</v>
      </c>
      <c r="H1363" s="59" t="s">
        <v>279</v>
      </c>
      <c r="I1363" s="60" t="s">
        <v>29</v>
      </c>
      <c r="J1363" s="60" t="s">
        <v>1</v>
      </c>
      <c r="K1363" s="11"/>
      <c r="L1363" s="61">
        <v>44021</v>
      </c>
      <c r="M1363" s="62">
        <v>1196.2877999991199</v>
      </c>
      <c r="N1363" s="63">
        <v>1196.2877999991199</v>
      </c>
      <c r="O1363" s="63">
        <v>1250.3237999994301</v>
      </c>
      <c r="P1363" s="64">
        <f t="shared" si="21"/>
        <v>0.95678239508810847</v>
      </c>
      <c r="Q1363" s="61">
        <v>43747</v>
      </c>
      <c r="R1363" s="65">
        <v>5981761.9919999996</v>
      </c>
      <c r="S1363" s="65">
        <v>9331172.9433281291</v>
      </c>
      <c r="T1363" s="11"/>
      <c r="U1363" s="66">
        <v>-2.1420424372991E-3</v>
      </c>
      <c r="V1363" s="67">
        <v>3.44800651018886</v>
      </c>
      <c r="W1363" s="66">
        <v>1.38265899004182E-2</v>
      </c>
      <c r="X1363" s="67">
        <v>3.6610375386771898</v>
      </c>
      <c r="Y1363" s="66">
        <v>-5.3242262019921301E-3</v>
      </c>
      <c r="Z1363" s="67">
        <v>17.151514992030599</v>
      </c>
      <c r="AA1363" s="66">
        <v>-4.0912345984906997E-3</v>
      </c>
      <c r="AB1363" s="67">
        <v>19.816064691432999</v>
      </c>
      <c r="AC1363" s="66">
        <v>7.3821082689391901E-2</v>
      </c>
      <c r="AD1363" s="67">
        <v>31.668073529173899</v>
      </c>
      <c r="AE1363" s="66">
        <v>9.71988904457248E-2</v>
      </c>
      <c r="AF1363" s="68">
        <v>26.6675766562985</v>
      </c>
      <c r="AG1363" s="66">
        <v>5.5602811153221399E-4</v>
      </c>
      <c r="AH1363" s="67">
        <v>-1.78590292471199</v>
      </c>
      <c r="AI1363" s="66">
        <v>-2.3900186952232599E-3</v>
      </c>
      <c r="AJ1363" s="67">
        <v>13.4517406114464</v>
      </c>
      <c r="AK1363" s="66">
        <v>0.19628779999940901</v>
      </c>
      <c r="AL1363" s="66">
        <v>3.6086624917515998E-2</v>
      </c>
      <c r="AM1363" s="67">
        <v>11.205125440566899</v>
      </c>
      <c r="AN1363" s="11"/>
      <c r="AO1363" s="69">
        <v>1.10081982511474E-2</v>
      </c>
      <c r="AP1363" s="69">
        <v>-2.10389973044585E-2</v>
      </c>
      <c r="AQ1363" s="69">
        <v>2.7165979199708101E-2</v>
      </c>
      <c r="AR1363" s="69">
        <v>-4.0245137682213702E-2</v>
      </c>
      <c r="AS1363" s="70">
        <v>8</v>
      </c>
      <c r="AT1363" s="70">
        <v>4</v>
      </c>
      <c r="AU1363" s="70">
        <v>7</v>
      </c>
      <c r="AV1363" s="71">
        <v>5</v>
      </c>
      <c r="AW1363" s="11"/>
      <c r="AX1363" s="72">
        <v>4.2164724781687299E-2</v>
      </c>
      <c r="AY1363" s="73">
        <v>-0.71459435183987796</v>
      </c>
      <c r="AZ1363" s="73">
        <v>0.51413063602194597</v>
      </c>
      <c r="BA1363" s="73">
        <v>-0.87718933359428797</v>
      </c>
      <c r="BB1363" s="64">
        <v>4.3409283455275701E-3</v>
      </c>
      <c r="BC1363" s="74">
        <v>-8.4423570916988009</v>
      </c>
      <c r="BD1363" s="61">
        <v>43747</v>
      </c>
      <c r="BE1363" s="61">
        <v>43920</v>
      </c>
      <c r="BF1363" s="70"/>
      <c r="BG1363" s="61"/>
      <c r="BH1363" s="11"/>
    </row>
    <row r="1364" spans="1:60" x14ac:dyDescent="0.3">
      <c r="A1364" s="11"/>
      <c r="B1364" s="56" t="s">
        <v>4368</v>
      </c>
      <c r="C1364" s="56" t="s">
        <v>4164</v>
      </c>
      <c r="D1364" s="56" t="s">
        <v>4160</v>
      </c>
      <c r="E1364" s="57" t="s">
        <v>73</v>
      </c>
      <c r="F1364" s="57" t="s">
        <v>315</v>
      </c>
      <c r="G1364" s="58" t="s">
        <v>111</v>
      </c>
      <c r="H1364" s="59" t="s">
        <v>279</v>
      </c>
      <c r="I1364" s="60" t="s">
        <v>29</v>
      </c>
      <c r="J1364" s="60" t="s">
        <v>1</v>
      </c>
      <c r="K1364" s="11"/>
      <c r="L1364" s="61">
        <v>44021</v>
      </c>
      <c r="M1364" s="62">
        <v>1125.0714999996101</v>
      </c>
      <c r="N1364" s="63">
        <v>1125.0714999996101</v>
      </c>
      <c r="O1364" s="63">
        <v>1174.8405000008599</v>
      </c>
      <c r="P1364" s="64">
        <f t="shared" si="21"/>
        <v>0.9576376537911202</v>
      </c>
      <c r="Q1364" s="61">
        <v>43747</v>
      </c>
      <c r="R1364" s="65">
        <v>0</v>
      </c>
      <c r="S1364" s="65">
        <v>536709.28292724595</v>
      </c>
      <c r="T1364" s="11"/>
      <c r="U1364" s="66">
        <v>0</v>
      </c>
      <c r="V1364" s="67">
        <v>3.66221075391877</v>
      </c>
      <c r="W1364" s="66">
        <v>1.3379542906477601E-2</v>
      </c>
      <c r="X1364" s="67">
        <v>3.61633283928313</v>
      </c>
      <c r="Y1364" s="66">
        <v>-4.9367038463969896E-3</v>
      </c>
      <c r="Z1364" s="67">
        <v>17.190267227590098</v>
      </c>
      <c r="AA1364" s="66">
        <v>-2.6983052712239398E-3</v>
      </c>
      <c r="AB1364" s="67">
        <v>19.955357624159699</v>
      </c>
      <c r="AC1364" s="66">
        <v>4.5347838060479297E-2</v>
      </c>
      <c r="AD1364" s="67">
        <v>28.820749066275301</v>
      </c>
      <c r="AE1364" s="66">
        <v>6.2547286252083695E-2</v>
      </c>
      <c r="AF1364" s="68">
        <v>23.202416236919799</v>
      </c>
      <c r="AG1364" s="66">
        <v>0</v>
      </c>
      <c r="AH1364" s="67">
        <v>-1.84150573586521</v>
      </c>
      <c r="AI1364" s="66">
        <v>-1.9523233204381499E-3</v>
      </c>
      <c r="AJ1364" s="67">
        <v>13.495510148917701</v>
      </c>
      <c r="AK1364" s="66">
        <v>0.12507149999873901</v>
      </c>
      <c r="AL1364" s="66">
        <v>2.35841231060476E-2</v>
      </c>
      <c r="AM1364" s="67">
        <v>4.0834954404999699</v>
      </c>
      <c r="AN1364" s="11"/>
      <c r="AO1364" s="69">
        <v>1.10137222345656E-2</v>
      </c>
      <c r="AP1364" s="69">
        <v>-2.1033624298070201E-2</v>
      </c>
      <c r="AQ1364" s="69">
        <v>2.7334333490216502E-2</v>
      </c>
      <c r="AR1364" s="69">
        <v>-4.0082519688439802E-2</v>
      </c>
      <c r="AS1364" s="70">
        <v>7</v>
      </c>
      <c r="AT1364" s="70">
        <v>4</v>
      </c>
      <c r="AU1364" s="70">
        <v>7</v>
      </c>
      <c r="AV1364" s="71">
        <v>5</v>
      </c>
      <c r="AW1364" s="11"/>
      <c r="AX1364" s="72">
        <v>4.20357791549031E-2</v>
      </c>
      <c r="AY1364" s="73">
        <v>-0.73386349557495101</v>
      </c>
      <c r="AZ1364" s="73">
        <v>0.51839450093302697</v>
      </c>
      <c r="BA1364" s="73">
        <v>-0.90028071282904398</v>
      </c>
      <c r="BB1364" s="64">
        <v>4.3275832117205901E-3</v>
      </c>
      <c r="BC1364" s="74">
        <v>-8.3556533844239294</v>
      </c>
      <c r="BD1364" s="61">
        <v>43747</v>
      </c>
      <c r="BE1364" s="61">
        <v>43920</v>
      </c>
      <c r="BF1364" s="70"/>
      <c r="BG1364" s="61"/>
      <c r="BH1364" s="11"/>
    </row>
    <row r="1365" spans="1:60" x14ac:dyDescent="0.3">
      <c r="A1365" s="11"/>
      <c r="B1365" s="56" t="s">
        <v>4370</v>
      </c>
      <c r="C1365" s="56" t="s">
        <v>4166</v>
      </c>
      <c r="D1365" s="56" t="s">
        <v>4160</v>
      </c>
      <c r="E1365" s="57" t="s">
        <v>326</v>
      </c>
      <c r="F1365" s="57" t="s">
        <v>315</v>
      </c>
      <c r="G1365" s="58" t="s">
        <v>111</v>
      </c>
      <c r="H1365" s="59" t="s">
        <v>279</v>
      </c>
      <c r="I1365" s="60" t="s">
        <v>29</v>
      </c>
      <c r="J1365" s="60" t="s">
        <v>1</v>
      </c>
      <c r="K1365" s="11"/>
      <c r="L1365" s="61">
        <v>44021</v>
      </c>
      <c r="M1365" s="62">
        <v>1197.3362000007201</v>
      </c>
      <c r="N1365" s="63">
        <v>1197.3362000007201</v>
      </c>
      <c r="O1365" s="63">
        <v>1250.4822000004399</v>
      </c>
      <c r="P1365" s="64">
        <f t="shared" si="21"/>
        <v>0.95749959495648862</v>
      </c>
      <c r="Q1365" s="61">
        <v>43747</v>
      </c>
      <c r="R1365" s="65">
        <v>9250193.3959999997</v>
      </c>
      <c r="S1365" s="65">
        <v>12851625.287953099</v>
      </c>
      <c r="T1365" s="11"/>
      <c r="U1365" s="66">
        <v>-2.1392560784079299E-3</v>
      </c>
      <c r="V1365" s="67">
        <v>3.4482851460779802</v>
      </c>
      <c r="W1365" s="66">
        <v>1.3909695582697199E-2</v>
      </c>
      <c r="X1365" s="67">
        <v>3.6693481069050899</v>
      </c>
      <c r="Y1365" s="66">
        <v>-4.8294193884430604E-3</v>
      </c>
      <c r="Z1365" s="67">
        <v>17.200995673367299</v>
      </c>
      <c r="AA1365" s="66">
        <v>-3.0934557671571401E-3</v>
      </c>
      <c r="AB1365" s="67">
        <v>19.915842574584499</v>
      </c>
      <c r="AC1365" s="66">
        <v>7.59723312821734E-2</v>
      </c>
      <c r="AD1365" s="67">
        <v>31.883198388444701</v>
      </c>
      <c r="AE1365" s="66">
        <v>0.10050294579923499</v>
      </c>
      <c r="AF1365" s="68">
        <v>26.997982191649498</v>
      </c>
      <c r="AG1365" s="66">
        <v>5.8062507378053895E-4</v>
      </c>
      <c r="AH1365" s="67">
        <v>-1.78344322848716</v>
      </c>
      <c r="AI1365" s="66">
        <v>-1.8692399034989601E-3</v>
      </c>
      <c r="AJ1365" s="67">
        <v>13.503818490615201</v>
      </c>
      <c r="AK1365" s="66">
        <v>0.197336200000718</v>
      </c>
      <c r="AL1365" s="66">
        <v>3.6266166856876197E-2</v>
      </c>
      <c r="AM1365" s="67">
        <v>11.3099654406979</v>
      </c>
      <c r="AN1365" s="11"/>
      <c r="AO1365" s="69">
        <v>1.10109799152269E-2</v>
      </c>
      <c r="AP1365" s="69">
        <v>-2.1036308202383201E-2</v>
      </c>
      <c r="AQ1365" s="69">
        <v>2.7250159664617999E-2</v>
      </c>
      <c r="AR1365" s="69">
        <v>-4.0163806286727798E-2</v>
      </c>
      <c r="AS1365" s="70">
        <v>8</v>
      </c>
      <c r="AT1365" s="70">
        <v>4</v>
      </c>
      <c r="AU1365" s="70">
        <v>7</v>
      </c>
      <c r="AV1365" s="71">
        <v>5</v>
      </c>
      <c r="AW1365" s="11"/>
      <c r="AX1365" s="72">
        <v>4.2167408191598997E-2</v>
      </c>
      <c r="AY1365" s="73">
        <v>-0.69289896467307699</v>
      </c>
      <c r="AZ1365" s="73">
        <v>0.51743210921995297</v>
      </c>
      <c r="BA1365" s="73">
        <v>-0.85107774584867002</v>
      </c>
      <c r="BB1365" s="64">
        <v>4.3412194909660702E-3</v>
      </c>
      <c r="BC1365" s="74">
        <v>-8.3990079987270292</v>
      </c>
      <c r="BD1365" s="61">
        <v>43747</v>
      </c>
      <c r="BE1365" s="61">
        <v>43920</v>
      </c>
      <c r="BF1365" s="70"/>
      <c r="BG1365" s="61"/>
      <c r="BH1365" s="11"/>
    </row>
    <row r="1366" spans="1:60" x14ac:dyDescent="0.3">
      <c r="A1366" s="11"/>
      <c r="B1366" s="56" t="s">
        <v>4372</v>
      </c>
      <c r="C1366" s="56" t="s">
        <v>4168</v>
      </c>
      <c r="D1366" s="56" t="s">
        <v>4160</v>
      </c>
      <c r="E1366" s="57" t="s">
        <v>101</v>
      </c>
      <c r="F1366" s="57" t="s">
        <v>315</v>
      </c>
      <c r="G1366" s="58" t="s">
        <v>111</v>
      </c>
      <c r="H1366" s="59" t="s">
        <v>279</v>
      </c>
      <c r="I1366" s="60" t="s">
        <v>29</v>
      </c>
      <c r="J1366" s="60" t="s">
        <v>1</v>
      </c>
      <c r="K1366" s="11"/>
      <c r="L1366" s="61">
        <v>44021</v>
      </c>
      <c r="M1366" s="62">
        <v>1215.9799000006201</v>
      </c>
      <c r="N1366" s="63">
        <v>1215.9799000006201</v>
      </c>
      <c r="O1366" s="63">
        <v>1267.57679999992</v>
      </c>
      <c r="P1366" s="64">
        <f t="shared" si="21"/>
        <v>0.95929485298302775</v>
      </c>
      <c r="Q1366" s="61">
        <v>43747</v>
      </c>
      <c r="R1366" s="65">
        <v>11453541.596999999</v>
      </c>
      <c r="S1366" s="65">
        <v>13985989.442890599</v>
      </c>
      <c r="T1366" s="11"/>
      <c r="U1366" s="66">
        <v>-2.1324028066373999E-3</v>
      </c>
      <c r="V1366" s="67">
        <v>3.4489704732550299</v>
      </c>
      <c r="W1366" s="66">
        <v>1.4117567192442899E-2</v>
      </c>
      <c r="X1366" s="67">
        <v>3.6901352678796702</v>
      </c>
      <c r="Y1366" s="66">
        <v>-3.5914729614887602E-3</v>
      </c>
      <c r="Z1366" s="67">
        <v>17.3247903160809</v>
      </c>
      <c r="AA1366" s="66">
        <v>-5.9472172142704905E-4</v>
      </c>
      <c r="AB1366" s="67">
        <v>20.165715979150299</v>
      </c>
      <c r="AC1366" s="66">
        <v>8.1369413370412105E-2</v>
      </c>
      <c r="AD1366" s="67">
        <v>32.422906597261303</v>
      </c>
      <c r="AE1366" s="66">
        <v>0.10880684393312499</v>
      </c>
      <c r="AF1366" s="68">
        <v>27.828372005024001</v>
      </c>
      <c r="AG1366" s="66">
        <v>6.42199080175487E-4</v>
      </c>
      <c r="AH1366" s="67">
        <v>-1.77728582784766</v>
      </c>
      <c r="AI1366" s="66">
        <v>-5.6613604010635797E-4</v>
      </c>
      <c r="AJ1366" s="67">
        <v>13.6341288769472</v>
      </c>
      <c r="AK1366" s="66">
        <v>0.21597990000009301</v>
      </c>
      <c r="AL1366" s="66">
        <v>3.9438090956537102E-2</v>
      </c>
      <c r="AM1366" s="67">
        <v>13.1743354406353</v>
      </c>
      <c r="AN1366" s="11"/>
      <c r="AO1366" s="69">
        <v>1.1017938146323999E-2</v>
      </c>
      <c r="AP1366" s="69">
        <v>-2.1029710473157999E-2</v>
      </c>
      <c r="AQ1366" s="69">
        <v>2.7460718431029801E-2</v>
      </c>
      <c r="AR1366" s="69">
        <v>-3.9960578999853197E-2</v>
      </c>
      <c r="AS1366" s="70">
        <v>8</v>
      </c>
      <c r="AT1366" s="70">
        <v>4</v>
      </c>
      <c r="AU1366" s="70">
        <v>7</v>
      </c>
      <c r="AV1366" s="71">
        <v>5</v>
      </c>
      <c r="AW1366" s="11"/>
      <c r="AX1366" s="72">
        <v>4.2174314784497298E-2</v>
      </c>
      <c r="AY1366" s="73">
        <v>-0.638563340447035</v>
      </c>
      <c r="AZ1366" s="73">
        <v>0.52570080042005396</v>
      </c>
      <c r="BA1366" s="73">
        <v>-0.78553705019112396</v>
      </c>
      <c r="BB1366" s="64">
        <v>4.3419676379699004E-3</v>
      </c>
      <c r="BC1366" s="74">
        <v>-8.2905588047433394</v>
      </c>
      <c r="BD1366" s="61">
        <v>43747</v>
      </c>
      <c r="BE1366" s="61">
        <v>43920</v>
      </c>
      <c r="BF1366" s="70"/>
      <c r="BG1366" s="61"/>
      <c r="BH1366" s="11"/>
    </row>
    <row r="1367" spans="1:60" x14ac:dyDescent="0.3">
      <c r="A1367" s="11"/>
      <c r="B1367" s="56" t="s">
        <v>4376</v>
      </c>
      <c r="C1367" s="56" t="s">
        <v>4170</v>
      </c>
      <c r="D1367" s="56" t="s">
        <v>4171</v>
      </c>
      <c r="E1367" s="57" t="s">
        <v>73</v>
      </c>
      <c r="F1367" s="57" t="s">
        <v>315</v>
      </c>
      <c r="G1367" s="58" t="s">
        <v>111</v>
      </c>
      <c r="H1367" s="59" t="s">
        <v>186</v>
      </c>
      <c r="I1367" s="60" t="s">
        <v>29</v>
      </c>
      <c r="J1367" s="60" t="s">
        <v>4172</v>
      </c>
      <c r="K1367" s="11"/>
      <c r="L1367" s="61">
        <v>44021</v>
      </c>
      <c r="M1367" s="62">
        <v>1633.33479999937</v>
      </c>
      <c r="N1367" s="63">
        <v>1633.33479999937</v>
      </c>
      <c r="O1367" s="63">
        <v>1743.3561000004399</v>
      </c>
      <c r="P1367" s="64">
        <f t="shared" si="21"/>
        <v>0.93689109184231367</v>
      </c>
      <c r="Q1367" s="61">
        <v>43882</v>
      </c>
      <c r="R1367" s="65">
        <v>3631788.5580000002</v>
      </c>
      <c r="S1367" s="65">
        <v>3407789.4729570299</v>
      </c>
      <c r="T1367" s="11"/>
      <c r="U1367" s="66">
        <v>-7.3488531970724597E-3</v>
      </c>
      <c r="V1367" s="67">
        <v>2.92732543421153</v>
      </c>
      <c r="W1367" s="66">
        <v>2.1620067383992098E-2</v>
      </c>
      <c r="X1367" s="67">
        <v>4.4403852870382297</v>
      </c>
      <c r="Y1367" s="66">
        <v>-3.4789674851708703E-2</v>
      </c>
      <c r="Z1367" s="67">
        <v>14.2049701270589</v>
      </c>
      <c r="AA1367" s="66">
        <v>8.6151750512799496E-2</v>
      </c>
      <c r="AB1367" s="67">
        <v>28.840363202587501</v>
      </c>
      <c r="AC1367" s="66">
        <v>0.146038770830346</v>
      </c>
      <c r="AD1367" s="67">
        <v>38.889842343283803</v>
      </c>
      <c r="AE1367" s="66">
        <v>0.19198070160578901</v>
      </c>
      <c r="AF1367" s="68">
        <v>36.145757772319499</v>
      </c>
      <c r="AG1367" s="66">
        <v>-4.9585308715904804E-3</v>
      </c>
      <c r="AH1367" s="67">
        <v>-2.3373588230242599</v>
      </c>
      <c r="AI1367" s="66">
        <v>-9.1172856664343306E-3</v>
      </c>
      <c r="AJ1367" s="67">
        <v>12.779013914318099</v>
      </c>
      <c r="AK1367" s="66">
        <v>0.633334799999138</v>
      </c>
      <c r="AL1367" s="66">
        <v>8.0862405457155506E-2</v>
      </c>
      <c r="AM1367" s="67">
        <v>61.003211970091797</v>
      </c>
      <c r="AN1367" s="11"/>
      <c r="AO1367" s="69">
        <v>3.4442914813553202E-2</v>
      </c>
      <c r="AP1367" s="69">
        <v>-3.8840573623929203E-2</v>
      </c>
      <c r="AQ1367" s="69">
        <v>7.0776362830656595E-2</v>
      </c>
      <c r="AR1367" s="69">
        <v>-8.9266232088411904E-2</v>
      </c>
      <c r="AS1367" s="70">
        <v>6</v>
      </c>
      <c r="AT1367" s="70">
        <v>6</v>
      </c>
      <c r="AU1367" s="70">
        <v>7</v>
      </c>
      <c r="AV1367" s="71">
        <v>5</v>
      </c>
      <c r="AW1367" s="11"/>
      <c r="AX1367" s="72">
        <v>0.13401535291996</v>
      </c>
      <c r="AY1367" s="73">
        <v>0.62703076896832499</v>
      </c>
      <c r="AZ1367" s="73">
        <v>0.970302940878355</v>
      </c>
      <c r="BA1367" s="73">
        <v>0.86911211806091204</v>
      </c>
      <c r="BB1367" s="64">
        <v>1.38094135363463E-2</v>
      </c>
      <c r="BC1367" s="74">
        <v>-22.5966169504973</v>
      </c>
      <c r="BD1367" s="61">
        <v>43882</v>
      </c>
      <c r="BE1367" s="61">
        <v>43913</v>
      </c>
      <c r="BF1367" s="70"/>
      <c r="BG1367" s="61"/>
      <c r="BH1367" s="11"/>
    </row>
    <row r="1368" spans="1:60" x14ac:dyDescent="0.3">
      <c r="A1368" s="11"/>
      <c r="B1368" s="56" t="s">
        <v>4378</v>
      </c>
      <c r="C1368" s="56" t="s">
        <v>4174</v>
      </c>
      <c r="D1368" s="56" t="s">
        <v>4171</v>
      </c>
      <c r="E1368" s="57" t="s">
        <v>87</v>
      </c>
      <c r="F1368" s="57" t="s">
        <v>315</v>
      </c>
      <c r="G1368" s="58" t="s">
        <v>111</v>
      </c>
      <c r="H1368" s="59" t="s">
        <v>186</v>
      </c>
      <c r="I1368" s="60" t="s">
        <v>29</v>
      </c>
      <c r="J1368" s="60" t="s">
        <v>4175</v>
      </c>
      <c r="K1368" s="11"/>
      <c r="L1368" s="61">
        <v>44021</v>
      </c>
      <c r="M1368" s="62">
        <v>1469.5096000004601</v>
      </c>
      <c r="N1368" s="63">
        <v>1469.5096000004601</v>
      </c>
      <c r="O1368" s="63">
        <v>1580.78240000084</v>
      </c>
      <c r="P1368" s="64">
        <f t="shared" si="21"/>
        <v>0.9296090341084764</v>
      </c>
      <c r="Q1368" s="61">
        <v>43874</v>
      </c>
      <c r="R1368" s="65">
        <v>9492427.1089999992</v>
      </c>
      <c r="S1368" s="65">
        <v>9211821.1762031205</v>
      </c>
      <c r="T1368" s="11"/>
      <c r="U1368" s="66">
        <v>-7.4044644006789903E-3</v>
      </c>
      <c r="V1368" s="67">
        <v>2.9217643138508702</v>
      </c>
      <c r="W1368" s="66">
        <v>1.9904774344467999E-2</v>
      </c>
      <c r="X1368" s="67">
        <v>4.2688559830858104</v>
      </c>
      <c r="Y1368" s="66">
        <v>-4.4579642169992398E-2</v>
      </c>
      <c r="Z1368" s="67">
        <v>13.225973395223299</v>
      </c>
      <c r="AA1368" s="66">
        <v>6.4082472912559807E-2</v>
      </c>
      <c r="AB1368" s="67">
        <v>26.633435442548901</v>
      </c>
      <c r="AC1368" s="66">
        <v>9.9969138189480902E-2</v>
      </c>
      <c r="AD1368" s="67">
        <v>34.282879079168197</v>
      </c>
      <c r="AE1368" s="66">
        <v>0.12072240707319</v>
      </c>
      <c r="AF1368" s="68">
        <v>29.019928319030399</v>
      </c>
      <c r="AG1368" s="66">
        <v>-5.4600192797806804E-3</v>
      </c>
      <c r="AH1368" s="67">
        <v>-2.3875076638432802</v>
      </c>
      <c r="AI1368" s="66">
        <v>-1.9661937347336799E-2</v>
      </c>
      <c r="AJ1368" s="67">
        <v>11.724548746235101</v>
      </c>
      <c r="AK1368" s="66">
        <v>0.46950959999987402</v>
      </c>
      <c r="AL1368" s="66">
        <v>6.2906964441935997E-2</v>
      </c>
      <c r="AM1368" s="67">
        <v>44.620691970165403</v>
      </c>
      <c r="AN1368" s="11"/>
      <c r="AO1368" s="69">
        <v>3.4385041837595103E-2</v>
      </c>
      <c r="AP1368" s="69">
        <v>-3.8894416255061501E-2</v>
      </c>
      <c r="AQ1368" s="69">
        <v>6.8973634421126903E-2</v>
      </c>
      <c r="AR1368" s="69">
        <v>-9.0846279927063706E-2</v>
      </c>
      <c r="AS1368" s="70">
        <v>6</v>
      </c>
      <c r="AT1368" s="70">
        <v>6</v>
      </c>
      <c r="AU1368" s="70">
        <v>7</v>
      </c>
      <c r="AV1368" s="71">
        <v>5</v>
      </c>
      <c r="AW1368" s="11"/>
      <c r="AX1368" s="72">
        <v>0.13397516352080899</v>
      </c>
      <c r="AY1368" s="73">
        <v>0.47160044269912799</v>
      </c>
      <c r="AZ1368" s="73">
        <v>0.88739890778742803</v>
      </c>
      <c r="BA1368" s="73">
        <v>0.65007105759650596</v>
      </c>
      <c r="BB1368" s="64">
        <v>1.3804182221247199E-2</v>
      </c>
      <c r="BC1368" s="74">
        <v>-22.7322179194889</v>
      </c>
      <c r="BD1368" s="61">
        <v>43874</v>
      </c>
      <c r="BE1368" s="61">
        <v>43913</v>
      </c>
      <c r="BF1368" s="70"/>
      <c r="BG1368" s="61"/>
      <c r="BH1368" s="11"/>
    </row>
    <row r="1369" spans="1:60" x14ac:dyDescent="0.3">
      <c r="A1369" s="11"/>
      <c r="B1369" s="56" t="s">
        <v>4381</v>
      </c>
      <c r="C1369" s="56" t="s">
        <v>4177</v>
      </c>
      <c r="D1369" s="56" t="s">
        <v>4178</v>
      </c>
      <c r="E1369" s="57" t="s">
        <v>73</v>
      </c>
      <c r="F1369" s="57" t="s">
        <v>315</v>
      </c>
      <c r="G1369" s="58" t="s">
        <v>111</v>
      </c>
      <c r="H1369" s="59" t="s">
        <v>279</v>
      </c>
      <c r="I1369" s="60" t="s">
        <v>29</v>
      </c>
      <c r="J1369" s="60" t="s">
        <v>4179</v>
      </c>
      <c r="K1369" s="11"/>
      <c r="L1369" s="61">
        <v>44021</v>
      </c>
      <c r="M1369" s="62">
        <v>1351.84809999913</v>
      </c>
      <c r="N1369" s="63">
        <v>1351.84809999913</v>
      </c>
      <c r="O1369" s="63">
        <v>1357.43879999965</v>
      </c>
      <c r="P1369" s="64">
        <f t="shared" si="21"/>
        <v>0.99588143494902204</v>
      </c>
      <c r="Q1369" s="61">
        <v>44019</v>
      </c>
      <c r="R1369" s="65">
        <v>3664894.1069999998</v>
      </c>
      <c r="S1369" s="65">
        <v>4688190.5837656297</v>
      </c>
      <c r="T1369" s="11"/>
      <c r="U1369" s="66">
        <v>-4.0831286214597596E-3</v>
      </c>
      <c r="V1369" s="67">
        <v>3.2538978917727901</v>
      </c>
      <c r="W1369" s="66">
        <v>1.2749870918923999E-2</v>
      </c>
      <c r="X1369" s="67">
        <v>3.5533656405277698</v>
      </c>
      <c r="Y1369" s="66">
        <v>2.6784308454807601E-2</v>
      </c>
      <c r="Z1369" s="67">
        <v>20.3623684577178</v>
      </c>
      <c r="AA1369" s="66">
        <v>4.99835921618796E-2</v>
      </c>
      <c r="AB1369" s="67">
        <v>25.223547367495499</v>
      </c>
      <c r="AC1369" s="66">
        <v>0.12946115223720001</v>
      </c>
      <c r="AD1369" s="67">
        <v>37.232080483983701</v>
      </c>
      <c r="AE1369" s="66">
        <v>0.16387676500569801</v>
      </c>
      <c r="AF1369" s="68">
        <v>33.335364112281198</v>
      </c>
      <c r="AG1369" s="66">
        <v>-1.67150603374466E-4</v>
      </c>
      <c r="AH1369" s="67">
        <v>-1.85822079620266</v>
      </c>
      <c r="AI1369" s="66">
        <v>3.09067317302834E-2</v>
      </c>
      <c r="AJ1369" s="67">
        <v>16.781415653997101</v>
      </c>
      <c r="AK1369" s="66">
        <v>0.35184809999947902</v>
      </c>
      <c r="AL1369" s="66">
        <v>4.9035204070605701E-2</v>
      </c>
      <c r="AM1369" s="67">
        <v>32.572672666574398</v>
      </c>
      <c r="AN1369" s="11"/>
      <c r="AO1369" s="69">
        <v>1.1830323766844199E-2</v>
      </c>
      <c r="AP1369" s="69">
        <v>-2.58318085716382E-2</v>
      </c>
      <c r="AQ1369" s="69">
        <v>3.3124049657999401E-2</v>
      </c>
      <c r="AR1369" s="69">
        <v>-2.5262695475248599E-2</v>
      </c>
      <c r="AS1369" s="70">
        <v>7</v>
      </c>
      <c r="AT1369" s="70">
        <v>5</v>
      </c>
      <c r="AU1369" s="70">
        <v>7</v>
      </c>
      <c r="AV1369" s="71">
        <v>5</v>
      </c>
      <c r="AW1369" s="11"/>
      <c r="AX1369" s="72">
        <v>4.5654705156121099E-2</v>
      </c>
      <c r="AY1369" s="73">
        <v>0.54526153021743096</v>
      </c>
      <c r="AZ1369" s="73">
        <v>0.70622749661743001</v>
      </c>
      <c r="BA1369" s="73">
        <v>0.688658911520179</v>
      </c>
      <c r="BB1369" s="64">
        <v>4.6959206943302002E-3</v>
      </c>
      <c r="BC1369" s="74">
        <v>-6.1832402222862601</v>
      </c>
      <c r="BD1369" s="61">
        <v>43747</v>
      </c>
      <c r="BE1369" s="61">
        <v>43783</v>
      </c>
      <c r="BF1369" s="70">
        <v>163</v>
      </c>
      <c r="BG1369" s="61">
        <v>43976</v>
      </c>
      <c r="BH1369" s="11"/>
    </row>
    <row r="1370" spans="1:60" x14ac:dyDescent="0.3">
      <c r="A1370" s="11"/>
      <c r="B1370" s="56" t="s">
        <v>4383</v>
      </c>
      <c r="C1370" s="56" t="s">
        <v>4181</v>
      </c>
      <c r="D1370" s="56" t="s">
        <v>4178</v>
      </c>
      <c r="E1370" s="57" t="s">
        <v>87</v>
      </c>
      <c r="F1370" s="57" t="s">
        <v>315</v>
      </c>
      <c r="G1370" s="58" t="s">
        <v>111</v>
      </c>
      <c r="H1370" s="59" t="s">
        <v>279</v>
      </c>
      <c r="I1370" s="60" t="s">
        <v>29</v>
      </c>
      <c r="J1370" s="60" t="s">
        <v>4182</v>
      </c>
      <c r="K1370" s="11"/>
      <c r="L1370" s="61">
        <v>44021</v>
      </c>
      <c r="M1370" s="62">
        <v>1298.5143999997499</v>
      </c>
      <c r="N1370" s="63">
        <v>1298.5143999997499</v>
      </c>
      <c r="O1370" s="63">
        <v>1303.9416000004901</v>
      </c>
      <c r="P1370" s="64">
        <f t="shared" si="21"/>
        <v>0.9958378504062313</v>
      </c>
      <c r="Q1370" s="61">
        <v>44019</v>
      </c>
      <c r="R1370" s="65">
        <v>58972133.881999999</v>
      </c>
      <c r="S1370" s="65">
        <v>69657084.850624993</v>
      </c>
      <c r="T1370" s="11"/>
      <c r="U1370" s="66">
        <v>-4.1048677830985997E-3</v>
      </c>
      <c r="V1370" s="67">
        <v>3.2517239756089098</v>
      </c>
      <c r="W1370" s="66">
        <v>1.20859729631775E-2</v>
      </c>
      <c r="X1370" s="67">
        <v>3.4869758449531201</v>
      </c>
      <c r="Y1370" s="66">
        <v>2.2707557713147301E-2</v>
      </c>
      <c r="Z1370" s="67">
        <v>19.954693383537201</v>
      </c>
      <c r="AA1370" s="66">
        <v>4.1606023969507099E-2</v>
      </c>
      <c r="AB1370" s="67">
        <v>24.3857905482582</v>
      </c>
      <c r="AC1370" s="66">
        <v>0.11152128469082501</v>
      </c>
      <c r="AD1370" s="67">
        <v>35.438093729317202</v>
      </c>
      <c r="AE1370" s="66">
        <v>0.136213663550734</v>
      </c>
      <c r="AF1370" s="68">
        <v>30.5690539667848</v>
      </c>
      <c r="AG1370" s="66">
        <v>-3.6382196321937997E-4</v>
      </c>
      <c r="AH1370" s="67">
        <v>-1.87788793218715</v>
      </c>
      <c r="AI1370" s="66">
        <v>2.6611677469190902E-2</v>
      </c>
      <c r="AJ1370" s="67">
        <v>16.351910227880602</v>
      </c>
      <c r="AK1370" s="66">
        <v>0.29851439999940299</v>
      </c>
      <c r="AL1370" s="66">
        <v>4.2351586938821101E-2</v>
      </c>
      <c r="AM1370" s="67">
        <v>27.2393026665668</v>
      </c>
      <c r="AN1370" s="11"/>
      <c r="AO1370" s="69">
        <v>1.1808108309196499E-2</v>
      </c>
      <c r="AP1370" s="69">
        <v>-2.5853150769762599E-2</v>
      </c>
      <c r="AQ1370" s="69">
        <v>3.2446811030240497E-2</v>
      </c>
      <c r="AR1370" s="69">
        <v>-2.5922938624717101E-2</v>
      </c>
      <c r="AS1370" s="70">
        <v>7</v>
      </c>
      <c r="AT1370" s="70">
        <v>5</v>
      </c>
      <c r="AU1370" s="70">
        <v>7</v>
      </c>
      <c r="AV1370" s="71">
        <v>5</v>
      </c>
      <c r="AW1370" s="11"/>
      <c r="AX1370" s="72">
        <v>4.5636993999651203E-2</v>
      </c>
      <c r="AY1370" s="73">
        <v>0.37606709548799699</v>
      </c>
      <c r="AZ1370" s="73">
        <v>0.67835553239092405</v>
      </c>
      <c r="BA1370" s="73">
        <v>0.47310905066342501</v>
      </c>
      <c r="BB1370" s="64">
        <v>4.6939708571835598E-3</v>
      </c>
      <c r="BC1370" s="74">
        <v>-6.2572343171414104</v>
      </c>
      <c r="BD1370" s="61">
        <v>43747</v>
      </c>
      <c r="BE1370" s="61">
        <v>43783</v>
      </c>
      <c r="BF1370" s="70">
        <v>182</v>
      </c>
      <c r="BG1370" s="61">
        <v>44001</v>
      </c>
      <c r="BH1370" s="11"/>
    </row>
    <row r="1371" spans="1:60" x14ac:dyDescent="0.3">
      <c r="A1371" s="11"/>
      <c r="B1371" s="56" t="s">
        <v>4387</v>
      </c>
      <c r="C1371" s="56" t="s">
        <v>4184</v>
      </c>
      <c r="D1371" s="56" t="s">
        <v>4185</v>
      </c>
      <c r="E1371" s="57" t="s">
        <v>73</v>
      </c>
      <c r="F1371" s="57" t="s">
        <v>315</v>
      </c>
      <c r="G1371" s="58" t="s">
        <v>111</v>
      </c>
      <c r="H1371" s="59" t="s">
        <v>178</v>
      </c>
      <c r="I1371" s="60" t="s">
        <v>29</v>
      </c>
      <c r="J1371" s="60" t="s">
        <v>4186</v>
      </c>
      <c r="K1371" s="11"/>
      <c r="L1371" s="61">
        <v>44021</v>
      </c>
      <c r="M1371" s="62">
        <v>1502.8434999994899</v>
      </c>
      <c r="N1371" s="63">
        <v>1502.8434999994899</v>
      </c>
      <c r="O1371" s="63">
        <v>1565.82010000013</v>
      </c>
      <c r="P1371" s="64">
        <f t="shared" si="21"/>
        <v>0.95978043710089378</v>
      </c>
      <c r="Q1371" s="61">
        <v>43874</v>
      </c>
      <c r="R1371" s="65">
        <v>5670437.7620000001</v>
      </c>
      <c r="S1371" s="65">
        <v>4907810.7502499996</v>
      </c>
      <c r="T1371" s="11"/>
      <c r="U1371" s="66">
        <v>-5.6601889782541496E-3</v>
      </c>
      <c r="V1371" s="67">
        <v>3.0961918560933599</v>
      </c>
      <c r="W1371" s="66">
        <v>1.6486104919749799E-2</v>
      </c>
      <c r="X1371" s="67">
        <v>3.92698904061035</v>
      </c>
      <c r="Y1371" s="66">
        <v>-1.50832475683274E-2</v>
      </c>
      <c r="Z1371" s="67">
        <v>16.1756128553825</v>
      </c>
      <c r="AA1371" s="66">
        <v>6.5971195210295305E-2</v>
      </c>
      <c r="AB1371" s="67">
        <v>26.822307672322498</v>
      </c>
      <c r="AC1371" s="66">
        <v>0.13483954733426801</v>
      </c>
      <c r="AD1371" s="67">
        <v>37.769919993646901</v>
      </c>
      <c r="AE1371" s="66">
        <v>0.17134336989867699</v>
      </c>
      <c r="AF1371" s="68">
        <v>34.082024601579199</v>
      </c>
      <c r="AG1371" s="66">
        <v>-5.5048359472493801E-3</v>
      </c>
      <c r="AH1371" s="67">
        <v>-2.3919893305901501</v>
      </c>
      <c r="AI1371" s="66">
        <v>-2.4441014920739701E-4</v>
      </c>
      <c r="AJ1371" s="67">
        <v>13.6663014660444</v>
      </c>
      <c r="AK1371" s="66">
        <v>0.50284350000030797</v>
      </c>
      <c r="AL1371" s="66">
        <v>6.6649018137468402E-2</v>
      </c>
      <c r="AM1371" s="67">
        <v>47.343033114331803</v>
      </c>
      <c r="AN1371" s="11"/>
      <c r="AO1371" s="69">
        <v>1.6704589166692999E-2</v>
      </c>
      <c r="AP1371" s="69">
        <v>-2.7117605989587901E-2</v>
      </c>
      <c r="AQ1371" s="69">
        <v>4.8960824404275599E-2</v>
      </c>
      <c r="AR1371" s="69">
        <v>-7.5229710095300106E-2</v>
      </c>
      <c r="AS1371" s="70">
        <v>7</v>
      </c>
      <c r="AT1371" s="70">
        <v>5</v>
      </c>
      <c r="AU1371" s="70">
        <v>7</v>
      </c>
      <c r="AV1371" s="71">
        <v>5</v>
      </c>
      <c r="AW1371" s="11"/>
      <c r="AX1371" s="72">
        <v>8.6071243507321898E-2</v>
      </c>
      <c r="AY1371" s="73">
        <v>0.60337573733704597</v>
      </c>
      <c r="AZ1371" s="73">
        <v>0.83102268574475602</v>
      </c>
      <c r="BA1371" s="73">
        <v>0.80054820918576297</v>
      </c>
      <c r="BB1371" s="64">
        <v>8.8615196935461406E-3</v>
      </c>
      <c r="BC1371" s="74">
        <v>-16.285778934688999</v>
      </c>
      <c r="BD1371" s="61">
        <v>43874</v>
      </c>
      <c r="BE1371" s="61">
        <v>43913</v>
      </c>
      <c r="BF1371" s="70"/>
      <c r="BG1371" s="61"/>
      <c r="BH1371" s="11"/>
    </row>
    <row r="1372" spans="1:60" x14ac:dyDescent="0.3">
      <c r="A1372" s="11"/>
      <c r="B1372" s="56" t="s">
        <v>4390</v>
      </c>
      <c r="C1372" s="56" t="s">
        <v>4188</v>
      </c>
      <c r="D1372" s="56" t="s">
        <v>4185</v>
      </c>
      <c r="E1372" s="57" t="s">
        <v>87</v>
      </c>
      <c r="F1372" s="57" t="s">
        <v>315</v>
      </c>
      <c r="G1372" s="58" t="s">
        <v>111</v>
      </c>
      <c r="H1372" s="59" t="s">
        <v>178</v>
      </c>
      <c r="I1372" s="60" t="s">
        <v>29</v>
      </c>
      <c r="J1372" s="60" t="s">
        <v>4189</v>
      </c>
      <c r="K1372" s="11"/>
      <c r="L1372" s="61">
        <v>44021</v>
      </c>
      <c r="M1372" s="62">
        <v>1383.5777000002599</v>
      </c>
      <c r="N1372" s="63">
        <v>1383.5777000002599</v>
      </c>
      <c r="O1372" s="63">
        <v>1451.14189999923</v>
      </c>
      <c r="P1372" s="64">
        <f t="shared" si="21"/>
        <v>0.95344066627873825</v>
      </c>
      <c r="Q1372" s="61">
        <v>43874</v>
      </c>
      <c r="R1372" s="65">
        <v>20433014.787</v>
      </c>
      <c r="S1372" s="65">
        <v>22239091.660656299</v>
      </c>
      <c r="T1372" s="11"/>
      <c r="U1372" s="66">
        <v>-5.7049281931540498E-3</v>
      </c>
      <c r="V1372" s="67">
        <v>3.0917179346033699</v>
      </c>
      <c r="W1372" s="66">
        <v>1.5112254031919301E-2</v>
      </c>
      <c r="X1372" s="67">
        <v>3.7896039518273001</v>
      </c>
      <c r="Y1372" s="66">
        <v>-2.31317322723044E-2</v>
      </c>
      <c r="Z1372" s="67">
        <v>15.3707643849921</v>
      </c>
      <c r="AA1372" s="66">
        <v>4.8503463771339697E-2</v>
      </c>
      <c r="AB1372" s="67">
        <v>25.075534528441501</v>
      </c>
      <c r="AC1372" s="66">
        <v>9.7975497674342493E-2</v>
      </c>
      <c r="AD1372" s="67">
        <v>34.0835150276544</v>
      </c>
      <c r="AE1372" s="66">
        <v>0.114645776040561</v>
      </c>
      <c r="AF1372" s="68">
        <v>28.412265215767501</v>
      </c>
      <c r="AG1372" s="66">
        <v>-5.9081734898427402E-3</v>
      </c>
      <c r="AH1372" s="67">
        <v>-2.4323230848494899</v>
      </c>
      <c r="AI1372" s="66">
        <v>-8.8164177495855308E-3</v>
      </c>
      <c r="AJ1372" s="67">
        <v>12.809100705999301</v>
      </c>
      <c r="AK1372" s="66">
        <v>0.38357770000060598</v>
      </c>
      <c r="AL1372" s="66">
        <v>5.2770450878597303E-2</v>
      </c>
      <c r="AM1372" s="67">
        <v>35.416453114361502</v>
      </c>
      <c r="AN1372" s="11"/>
      <c r="AO1372" s="69">
        <v>1.66588327556383E-2</v>
      </c>
      <c r="AP1372" s="69">
        <v>-2.71614760704324E-2</v>
      </c>
      <c r="AQ1372" s="69">
        <v>4.7543073080305497E-2</v>
      </c>
      <c r="AR1372" s="69">
        <v>-7.6521329598108395E-2</v>
      </c>
      <c r="AS1372" s="70">
        <v>7</v>
      </c>
      <c r="AT1372" s="70">
        <v>5</v>
      </c>
      <c r="AU1372" s="70">
        <v>7</v>
      </c>
      <c r="AV1372" s="71">
        <v>5</v>
      </c>
      <c r="AW1372" s="11"/>
      <c r="AX1372" s="72">
        <v>8.6026528934598903E-2</v>
      </c>
      <c r="AY1372" s="73">
        <v>0.41394056267472501</v>
      </c>
      <c r="AZ1372" s="73">
        <v>0.76847022577840096</v>
      </c>
      <c r="BA1372" s="73">
        <v>0.54585479768593403</v>
      </c>
      <c r="BB1372" s="64">
        <v>8.8563596518815794E-3</v>
      </c>
      <c r="BC1372" s="74">
        <v>-16.432845058094198</v>
      </c>
      <c r="BD1372" s="61">
        <v>43874</v>
      </c>
      <c r="BE1372" s="61">
        <v>43913</v>
      </c>
      <c r="BF1372" s="70"/>
      <c r="BG1372" s="61"/>
      <c r="BH1372" s="11"/>
    </row>
    <row r="1373" spans="1:60" x14ac:dyDescent="0.3">
      <c r="A1373" s="11"/>
      <c r="B1373" s="56" t="s">
        <v>4393</v>
      </c>
      <c r="C1373" s="56" t="s">
        <v>4191</v>
      </c>
      <c r="D1373" s="56" t="s">
        <v>4192</v>
      </c>
      <c r="E1373" s="57" t="s">
        <v>73</v>
      </c>
      <c r="F1373" s="57" t="s">
        <v>315</v>
      </c>
      <c r="G1373" s="58" t="s">
        <v>111</v>
      </c>
      <c r="H1373" s="59" t="s">
        <v>169</v>
      </c>
      <c r="I1373" s="60" t="s">
        <v>29</v>
      </c>
      <c r="J1373" s="60" t="s">
        <v>4193</v>
      </c>
      <c r="K1373" s="11"/>
      <c r="L1373" s="61">
        <v>44021</v>
      </c>
      <c r="M1373" s="62">
        <v>1341.46590000018</v>
      </c>
      <c r="N1373" s="63">
        <v>1341.46590000018</v>
      </c>
      <c r="O1373" s="63">
        <v>1381.41459999979</v>
      </c>
      <c r="P1373" s="64">
        <f t="shared" si="21"/>
        <v>0.97108131041932233</v>
      </c>
      <c r="Q1373" s="61">
        <v>43874</v>
      </c>
      <c r="R1373" s="65">
        <v>2626975.977</v>
      </c>
      <c r="S1373" s="65">
        <v>2778439.9672539099</v>
      </c>
      <c r="T1373" s="11"/>
      <c r="U1373" s="66">
        <v>-4.0091599339575597E-3</v>
      </c>
      <c r="V1373" s="67">
        <v>3.2612947605230098</v>
      </c>
      <c r="W1373" s="66">
        <v>2.09300936203363E-2</v>
      </c>
      <c r="X1373" s="67">
        <v>4.3713879106726399</v>
      </c>
      <c r="Y1373" s="66">
        <v>-1.47645128181466E-2</v>
      </c>
      <c r="Z1373" s="67">
        <v>16.207486330415101</v>
      </c>
      <c r="AA1373" s="66">
        <v>4.2940462484693902E-2</v>
      </c>
      <c r="AB1373" s="67">
        <v>24.519234399776899</v>
      </c>
      <c r="AC1373" s="66">
        <v>0.11334968003036899</v>
      </c>
      <c r="AD1373" s="67">
        <v>35.620933263271603</v>
      </c>
      <c r="AE1373" s="66">
        <v>0.13755351682993899</v>
      </c>
      <c r="AF1373" s="68">
        <v>30.7030392947199</v>
      </c>
      <c r="AG1373" s="66">
        <v>-1.8502142002034801E-3</v>
      </c>
      <c r="AH1373" s="67">
        <v>-2.0265271558855602</v>
      </c>
      <c r="AI1373" s="66">
        <v>-3.9380161197186698E-3</v>
      </c>
      <c r="AJ1373" s="67">
        <v>13.2969408689969</v>
      </c>
      <c r="AK1373" s="66">
        <v>0.34146590000076699</v>
      </c>
      <c r="AL1373" s="66">
        <v>4.7782560261111898E-2</v>
      </c>
      <c r="AM1373" s="67">
        <v>30.940473063470598</v>
      </c>
      <c r="AN1373" s="11"/>
      <c r="AO1373" s="69">
        <v>1.30967070072074E-2</v>
      </c>
      <c r="AP1373" s="69">
        <v>-2.30556807100584E-2</v>
      </c>
      <c r="AQ1373" s="69">
        <v>3.9296652565099101E-2</v>
      </c>
      <c r="AR1373" s="69">
        <v>-6.2524498138373005E-2</v>
      </c>
      <c r="AS1373" s="70">
        <v>8</v>
      </c>
      <c r="AT1373" s="70">
        <v>4</v>
      </c>
      <c r="AU1373" s="70">
        <v>7</v>
      </c>
      <c r="AV1373" s="71">
        <v>5</v>
      </c>
      <c r="AW1373" s="11"/>
      <c r="AX1373" s="72">
        <v>6.5340295856221906E-2</v>
      </c>
      <c r="AY1373" s="73">
        <v>0.36066801054903402</v>
      </c>
      <c r="AZ1373" s="73">
        <v>0.73286762687621398</v>
      </c>
      <c r="BA1373" s="73">
        <v>0.46980644060249699</v>
      </c>
      <c r="BB1373" s="64">
        <v>6.7285689782875099E-3</v>
      </c>
      <c r="BC1373" s="74">
        <v>-13.1233953948249</v>
      </c>
      <c r="BD1373" s="61">
        <v>43874</v>
      </c>
      <c r="BE1373" s="61">
        <v>43913</v>
      </c>
      <c r="BF1373" s="70"/>
      <c r="BG1373" s="61"/>
      <c r="BH1373" s="11"/>
    </row>
    <row r="1374" spans="1:60" x14ac:dyDescent="0.3">
      <c r="A1374" s="11"/>
      <c r="B1374" s="56" t="s">
        <v>4396</v>
      </c>
      <c r="C1374" s="56" t="s">
        <v>4195</v>
      </c>
      <c r="D1374" s="56" t="s">
        <v>4192</v>
      </c>
      <c r="E1374" s="57" t="s">
        <v>87</v>
      </c>
      <c r="F1374" s="57" t="s">
        <v>315</v>
      </c>
      <c r="G1374" s="58" t="s">
        <v>111</v>
      </c>
      <c r="H1374" s="59" t="s">
        <v>169</v>
      </c>
      <c r="I1374" s="60" t="s">
        <v>29</v>
      </c>
      <c r="J1374" s="60" t="s">
        <v>4196</v>
      </c>
      <c r="K1374" s="11"/>
      <c r="L1374" s="61">
        <v>44021</v>
      </c>
      <c r="M1374" s="62">
        <v>1318.9624000005399</v>
      </c>
      <c r="N1374" s="63">
        <v>1318.9624000005399</v>
      </c>
      <c r="O1374" s="63">
        <v>1362.3387000002001</v>
      </c>
      <c r="P1374" s="64">
        <f t="shared" si="21"/>
        <v>0.96816041414689769</v>
      </c>
      <c r="Q1374" s="61">
        <v>43874</v>
      </c>
      <c r="R1374" s="65">
        <v>34015707.703000002</v>
      </c>
      <c r="S1374" s="65">
        <v>37232055.335562497</v>
      </c>
      <c r="T1374" s="11"/>
      <c r="U1374" s="66">
        <v>-4.0296041952387904E-3</v>
      </c>
      <c r="V1374" s="67">
        <v>3.2592503343948902</v>
      </c>
      <c r="W1374" s="66">
        <v>2.0302667993746599E-2</v>
      </c>
      <c r="X1374" s="67">
        <v>4.3086453480136697</v>
      </c>
      <c r="Y1374" s="66">
        <v>-1.8432268853757702E-2</v>
      </c>
      <c r="Z1374" s="67">
        <v>15.840710726843101</v>
      </c>
      <c r="AA1374" s="66">
        <v>3.51371996148373E-2</v>
      </c>
      <c r="AB1374" s="67">
        <v>23.738908112776699</v>
      </c>
      <c r="AC1374" s="66">
        <v>9.6762670089519803E-2</v>
      </c>
      <c r="AD1374" s="67">
        <v>33.962232269172098</v>
      </c>
      <c r="AE1374" s="66">
        <v>0.112186845972319</v>
      </c>
      <c r="AF1374" s="68">
        <v>28.1663722089434</v>
      </c>
      <c r="AG1374" s="66">
        <v>-2.03427379801724E-3</v>
      </c>
      <c r="AH1374" s="67">
        <v>-2.0449331156669399</v>
      </c>
      <c r="AI1374" s="66">
        <v>-7.8290462533914303E-3</v>
      </c>
      <c r="AJ1374" s="67">
        <v>12.9078378556296</v>
      </c>
      <c r="AK1374" s="66">
        <v>0.318962400000601</v>
      </c>
      <c r="AL1374" s="66">
        <v>4.4969857643081902E-2</v>
      </c>
      <c r="AM1374" s="67">
        <v>28.6901230634539</v>
      </c>
      <c r="AN1374" s="11"/>
      <c r="AO1374" s="69">
        <v>1.3076015318802099E-2</v>
      </c>
      <c r="AP1374" s="69">
        <v>-2.3075652507941399E-2</v>
      </c>
      <c r="AQ1374" s="69">
        <v>3.8657966291793897E-2</v>
      </c>
      <c r="AR1374" s="69">
        <v>-6.3119882448518197E-2</v>
      </c>
      <c r="AS1374" s="70">
        <v>8</v>
      </c>
      <c r="AT1374" s="70">
        <v>4</v>
      </c>
      <c r="AU1374" s="70">
        <v>7</v>
      </c>
      <c r="AV1374" s="71">
        <v>5</v>
      </c>
      <c r="AW1374" s="11"/>
      <c r="AX1374" s="72">
        <v>6.5324991377856398E-2</v>
      </c>
      <c r="AY1374" s="73">
        <v>0.24997773725635899</v>
      </c>
      <c r="AZ1374" s="73">
        <v>0.70515288097067197</v>
      </c>
      <c r="BA1374" s="73">
        <v>0.32453102942554302</v>
      </c>
      <c r="BB1374" s="64">
        <v>6.72681655169981E-3</v>
      </c>
      <c r="BC1374" s="74">
        <v>-13.1927985309012</v>
      </c>
      <c r="BD1374" s="61">
        <v>43874</v>
      </c>
      <c r="BE1374" s="61">
        <v>43913</v>
      </c>
      <c r="BF1374" s="70"/>
      <c r="BG1374" s="61"/>
      <c r="BH1374" s="11"/>
    </row>
    <row r="1375" spans="1:60" x14ac:dyDescent="0.3">
      <c r="A1375" s="11"/>
      <c r="B1375" s="56" t="s">
        <v>4399</v>
      </c>
      <c r="C1375" s="56" t="s">
        <v>4197</v>
      </c>
      <c r="D1375" s="56" t="s">
        <v>4198</v>
      </c>
      <c r="E1375" s="57" t="s">
        <v>25</v>
      </c>
      <c r="F1375" s="57" t="s">
        <v>26</v>
      </c>
      <c r="G1375" s="58" t="s">
        <v>27</v>
      </c>
      <c r="H1375" s="59" t="s">
        <v>28</v>
      </c>
      <c r="I1375" s="60" t="s">
        <v>29</v>
      </c>
      <c r="J1375" s="60" t="s">
        <v>4199</v>
      </c>
      <c r="K1375" s="11"/>
      <c r="L1375" s="61">
        <v>43626</v>
      </c>
      <c r="M1375" s="62"/>
      <c r="N1375" s="63"/>
      <c r="O1375" s="63"/>
      <c r="P1375" s="64" t="str">
        <f t="shared" si="21"/>
        <v/>
      </c>
      <c r="Q1375" s="61"/>
      <c r="R1375" s="65"/>
      <c r="S1375" s="65"/>
      <c r="T1375" s="11"/>
      <c r="U1375" s="66"/>
      <c r="V1375" s="67"/>
      <c r="W1375" s="66"/>
      <c r="X1375" s="67"/>
      <c r="Y1375" s="66"/>
      <c r="Z1375" s="67"/>
      <c r="AA1375" s="66"/>
      <c r="AB1375" s="67"/>
      <c r="AC1375" s="66"/>
      <c r="AD1375" s="67"/>
      <c r="AE1375" s="66"/>
      <c r="AF1375" s="68"/>
      <c r="AG1375" s="66"/>
      <c r="AH1375" s="67"/>
      <c r="AI1375" s="66"/>
      <c r="AJ1375" s="67"/>
      <c r="AK1375" s="66"/>
      <c r="AL1375" s="66"/>
      <c r="AM1375" s="67"/>
      <c r="AN1375" s="11"/>
      <c r="AO1375" s="69"/>
      <c r="AP1375" s="69"/>
      <c r="AQ1375" s="69"/>
      <c r="AR1375" s="69"/>
      <c r="AS1375" s="70"/>
      <c r="AT1375" s="70"/>
      <c r="AU1375" s="70"/>
      <c r="AV1375" s="71"/>
      <c r="AW1375" s="11"/>
      <c r="AX1375" s="72"/>
      <c r="AY1375" s="73"/>
      <c r="AZ1375" s="73"/>
      <c r="BA1375" s="73"/>
      <c r="BB1375" s="64"/>
      <c r="BC1375" s="74"/>
      <c r="BD1375" s="61"/>
      <c r="BE1375" s="61"/>
      <c r="BF1375" s="70"/>
      <c r="BG1375" s="61"/>
      <c r="BH1375" s="11"/>
    </row>
    <row r="1376" spans="1:60" x14ac:dyDescent="0.3">
      <c r="A1376" s="11"/>
      <c r="B1376" s="56" t="s">
        <v>4402</v>
      </c>
      <c r="C1376" s="56" t="s">
        <v>4201</v>
      </c>
      <c r="D1376" s="56" t="s">
        <v>4202</v>
      </c>
      <c r="E1376" s="57" t="s">
        <v>34</v>
      </c>
      <c r="F1376" s="57" t="s">
        <v>110</v>
      </c>
      <c r="G1376" s="58" t="s">
        <v>111</v>
      </c>
      <c r="H1376" s="59" t="s">
        <v>186</v>
      </c>
      <c r="I1376" s="60" t="s">
        <v>29</v>
      </c>
      <c r="J1376" s="60" t="s">
        <v>4203</v>
      </c>
      <c r="K1376" s="11"/>
      <c r="L1376" s="61">
        <v>44021</v>
      </c>
      <c r="M1376" s="62">
        <v>1058.3049999996999</v>
      </c>
      <c r="N1376" s="63">
        <v>1058.3049999996999</v>
      </c>
      <c r="O1376" s="63">
        <v>1186.6075999997599</v>
      </c>
      <c r="P1376" s="64">
        <f t="shared" si="21"/>
        <v>0.89187444948095229</v>
      </c>
      <c r="Q1376" s="61">
        <v>43881</v>
      </c>
      <c r="R1376" s="65">
        <v>5618550.3399999999</v>
      </c>
      <c r="S1376" s="65">
        <v>4352348.1951640602</v>
      </c>
      <c r="T1376" s="11"/>
      <c r="U1376" s="66">
        <v>-6.0328066792862999E-3</v>
      </c>
      <c r="V1376" s="67">
        <v>3.05893008599014</v>
      </c>
      <c r="W1376" s="66">
        <v>1.8340433360208401E-2</v>
      </c>
      <c r="X1376" s="67">
        <v>4.1124218846598497</v>
      </c>
      <c r="Y1376" s="66">
        <v>-7.2704105773518699E-2</v>
      </c>
      <c r="Z1376" s="67">
        <v>10.4135270348779</v>
      </c>
      <c r="AA1376" s="66">
        <v>1.8902021041867601E-2</v>
      </c>
      <c r="AB1376" s="67">
        <v>22.115390255494301</v>
      </c>
      <c r="AC1376" s="66">
        <v>2.4986680464280701E-2</v>
      </c>
      <c r="AD1376" s="67">
        <v>26.784633306669999</v>
      </c>
      <c r="AE1376" s="66">
        <v>6.2229513159763897E-2</v>
      </c>
      <c r="AF1376" s="68">
        <v>23.170638927695101</v>
      </c>
      <c r="AG1376" s="66">
        <v>-5.2602619007302599E-3</v>
      </c>
      <c r="AH1376" s="67">
        <v>-2.3675319259382399</v>
      </c>
      <c r="AI1376" s="66">
        <v>-4.82061563316529E-2</v>
      </c>
      <c r="AJ1376" s="67">
        <v>8.8701268478034798</v>
      </c>
      <c r="AK1376" s="66">
        <v>5.8305000000473201E-2</v>
      </c>
      <c r="AL1376" s="66">
        <v>1.82176575344783E-2</v>
      </c>
      <c r="AM1376" s="67">
        <v>20.893110667297201</v>
      </c>
      <c r="AN1376" s="11"/>
      <c r="AO1376" s="69">
        <v>2.64882032333844E-2</v>
      </c>
      <c r="AP1376" s="69">
        <v>-3.9267555913284E-2</v>
      </c>
      <c r="AQ1376" s="69">
        <v>6.9226898485794705E-2</v>
      </c>
      <c r="AR1376" s="69">
        <v>-0.12809647075569999</v>
      </c>
      <c r="AS1376" s="70">
        <v>6</v>
      </c>
      <c r="AT1376" s="70">
        <v>6</v>
      </c>
      <c r="AU1376" s="70">
        <v>7</v>
      </c>
      <c r="AV1376" s="71">
        <v>5</v>
      </c>
      <c r="AW1376" s="11"/>
      <c r="AX1376" s="72">
        <v>0.137001607529528</v>
      </c>
      <c r="AY1376" s="73">
        <v>9.8296414487208494E-2</v>
      </c>
      <c r="AZ1376" s="73">
        <v>0.71798082834357002</v>
      </c>
      <c r="BA1376" s="73">
        <v>0.13558270933503999</v>
      </c>
      <c r="BB1376" s="64">
        <v>1.4115197277569699E-2</v>
      </c>
      <c r="BC1376" s="74">
        <v>-24.761277443350998</v>
      </c>
      <c r="BD1376" s="61">
        <v>43881</v>
      </c>
      <c r="BE1376" s="61">
        <v>43913</v>
      </c>
      <c r="BF1376" s="70"/>
      <c r="BG1376" s="61"/>
      <c r="BH1376" s="11"/>
    </row>
    <row r="1377" spans="1:60" x14ac:dyDescent="0.3">
      <c r="A1377" s="11"/>
      <c r="B1377" s="56" t="s">
        <v>4405</v>
      </c>
      <c r="C1377" s="56" t="s">
        <v>4205</v>
      </c>
      <c r="D1377" s="56" t="s">
        <v>4202</v>
      </c>
      <c r="E1377" s="57" t="s">
        <v>73</v>
      </c>
      <c r="F1377" s="57" t="s">
        <v>110</v>
      </c>
      <c r="G1377" s="58" t="s">
        <v>111</v>
      </c>
      <c r="H1377" s="59" t="s">
        <v>186</v>
      </c>
      <c r="I1377" s="60" t="s">
        <v>29</v>
      </c>
      <c r="J1377" s="60" t="s">
        <v>4206</v>
      </c>
      <c r="K1377" s="11"/>
      <c r="L1377" s="61">
        <v>44021</v>
      </c>
      <c r="M1377" s="62">
        <v>1130.11950000003</v>
      </c>
      <c r="N1377" s="63">
        <v>1130.11950000003</v>
      </c>
      <c r="O1377" s="63">
        <v>1258.9146999996201</v>
      </c>
      <c r="P1377" s="64">
        <f t="shared" si="21"/>
        <v>0.89769346564971486</v>
      </c>
      <c r="Q1377" s="61">
        <v>43881</v>
      </c>
      <c r="R1377" s="65">
        <v>17455260.471999999</v>
      </c>
      <c r="S1377" s="65">
        <v>15346263.983156299</v>
      </c>
      <c r="T1377" s="11"/>
      <c r="U1377" s="66">
        <v>-5.9866698429686897E-3</v>
      </c>
      <c r="V1377" s="67">
        <v>3.0635437696219001</v>
      </c>
      <c r="W1377" s="66">
        <v>1.9760507950195499E-2</v>
      </c>
      <c r="X1377" s="67">
        <v>4.2544293436585603</v>
      </c>
      <c r="Y1377" s="66">
        <v>-6.3586601126225994E-2</v>
      </c>
      <c r="Z1377" s="67">
        <v>11.3252774996072</v>
      </c>
      <c r="AA1377" s="66">
        <v>4.8825166246388101E-2</v>
      </c>
      <c r="AB1377" s="67">
        <v>25.107704775931801</v>
      </c>
      <c r="AC1377" s="66">
        <v>7.5015904747488094E-2</v>
      </c>
      <c r="AD1377" s="67">
        <v>31.787555734976198</v>
      </c>
      <c r="AE1377" s="66">
        <v>0.13431032291919101</v>
      </c>
      <c r="AF1377" s="68">
        <v>30.378719903645099</v>
      </c>
      <c r="AG1377" s="66">
        <v>-4.8443107061757499E-3</v>
      </c>
      <c r="AH1377" s="67">
        <v>-2.3259368064827899</v>
      </c>
      <c r="AI1377" s="66">
        <v>-3.8445846954346101E-2</v>
      </c>
      <c r="AJ1377" s="67">
        <v>9.8461577855341602</v>
      </c>
      <c r="AK1377" s="66">
        <v>0.13011949999971001</v>
      </c>
      <c r="AL1377" s="66">
        <v>3.9739582281981697E-2</v>
      </c>
      <c r="AM1377" s="67">
        <v>28.0745606672135</v>
      </c>
      <c r="AN1377" s="11"/>
      <c r="AO1377" s="69">
        <v>2.6535897228313801E-2</v>
      </c>
      <c r="AP1377" s="69">
        <v>-3.9222860986228597E-2</v>
      </c>
      <c r="AQ1377" s="69">
        <v>7.5740401618531905E-2</v>
      </c>
      <c r="AR1377" s="69">
        <v>-0.126839985352563</v>
      </c>
      <c r="AS1377" s="70">
        <v>6</v>
      </c>
      <c r="AT1377" s="70">
        <v>6</v>
      </c>
      <c r="AU1377" s="70">
        <v>7</v>
      </c>
      <c r="AV1377" s="71">
        <v>5</v>
      </c>
      <c r="AW1377" s="11"/>
      <c r="AX1377" s="72">
        <v>0.13812042361285401</v>
      </c>
      <c r="AY1377" s="73">
        <v>0.30672367856641403</v>
      </c>
      <c r="AZ1377" s="73">
        <v>0.83208520154312304</v>
      </c>
      <c r="BA1377" s="73">
        <v>0.42856585263643898</v>
      </c>
      <c r="BB1377" s="64">
        <v>1.4234735332866E-2</v>
      </c>
      <c r="BC1377" s="74">
        <v>-24.649358689639499</v>
      </c>
      <c r="BD1377" s="61">
        <v>43881</v>
      </c>
      <c r="BE1377" s="61">
        <v>43913</v>
      </c>
      <c r="BF1377" s="70"/>
      <c r="BG1377" s="61"/>
      <c r="BH1377" s="11"/>
    </row>
    <row r="1378" spans="1:60" x14ac:dyDescent="0.3">
      <c r="A1378" s="11"/>
      <c r="B1378" s="56" t="s">
        <v>4408</v>
      </c>
      <c r="C1378" s="56" t="s">
        <v>4208</v>
      </c>
      <c r="D1378" s="56" t="s">
        <v>4202</v>
      </c>
      <c r="E1378" s="57" t="s">
        <v>52</v>
      </c>
      <c r="F1378" s="57" t="s">
        <v>110</v>
      </c>
      <c r="G1378" s="58" t="s">
        <v>111</v>
      </c>
      <c r="H1378" s="59" t="s">
        <v>186</v>
      </c>
      <c r="I1378" s="60" t="s">
        <v>29</v>
      </c>
      <c r="J1378" s="60" t="s">
        <v>4209</v>
      </c>
      <c r="K1378" s="11"/>
      <c r="L1378" s="61">
        <v>44021</v>
      </c>
      <c r="M1378" s="62">
        <v>1097.0214000009</v>
      </c>
      <c r="N1378" s="63">
        <v>1097.0214000009</v>
      </c>
      <c r="O1378" s="63">
        <v>1223.9158999994399</v>
      </c>
      <c r="P1378" s="64">
        <f t="shared" si="21"/>
        <v>0.89632089917403801</v>
      </c>
      <c r="Q1378" s="61">
        <v>43881</v>
      </c>
      <c r="R1378" s="65">
        <v>4635685.8370000003</v>
      </c>
      <c r="S1378" s="65">
        <v>3736466.9062812501</v>
      </c>
      <c r="T1378" s="11"/>
      <c r="U1378" s="66">
        <v>-5.9975145877615398E-3</v>
      </c>
      <c r="V1378" s="67">
        <v>3.0624592951426202</v>
      </c>
      <c r="W1378" s="66">
        <v>1.94262424192857E-2</v>
      </c>
      <c r="X1378" s="67">
        <v>4.2210027905675798</v>
      </c>
      <c r="Y1378" s="66">
        <v>-6.6985478681090199E-2</v>
      </c>
      <c r="Z1378" s="67">
        <v>10.9853897441208</v>
      </c>
      <c r="AA1378" s="66">
        <v>3.01725744866417E-2</v>
      </c>
      <c r="AB1378" s="67">
        <v>23.242445599957101</v>
      </c>
      <c r="AC1378" s="66">
        <v>4.9861917619637097E-2</v>
      </c>
      <c r="AD1378" s="67">
        <v>29.272157022205601</v>
      </c>
      <c r="AE1378" s="66">
        <v>0.101089485213452</v>
      </c>
      <c r="AF1378" s="68">
        <v>27.0566361330566</v>
      </c>
      <c r="AG1378" s="66">
        <v>-4.9421752974012599E-3</v>
      </c>
      <c r="AH1378" s="67">
        <v>-2.3357232656053402</v>
      </c>
      <c r="AI1378" s="66">
        <v>-4.2030213619946202E-2</v>
      </c>
      <c r="AJ1378" s="67">
        <v>9.4877211189741502</v>
      </c>
      <c r="AK1378" s="66">
        <v>9.7021400000812705E-2</v>
      </c>
      <c r="AL1378" s="66">
        <v>2.99399167051888E-2</v>
      </c>
      <c r="AM1378" s="67">
        <v>24.764750667323799</v>
      </c>
      <c r="AN1378" s="11"/>
      <c r="AO1378" s="69">
        <v>2.65247017723595E-2</v>
      </c>
      <c r="AP1378" s="69">
        <v>-3.9233460865034403E-2</v>
      </c>
      <c r="AQ1378" s="69">
        <v>7.0366949135859599E-2</v>
      </c>
      <c r="AR1378" s="69">
        <v>-0.127135683024826</v>
      </c>
      <c r="AS1378" s="70">
        <v>6</v>
      </c>
      <c r="AT1378" s="70">
        <v>6</v>
      </c>
      <c r="AU1378" s="70">
        <v>7</v>
      </c>
      <c r="AV1378" s="71">
        <v>5</v>
      </c>
      <c r="AW1378" s="11"/>
      <c r="AX1378" s="72">
        <v>0.13692734550233601</v>
      </c>
      <c r="AY1378" s="73">
        <v>0.174521306062843</v>
      </c>
      <c r="AZ1378" s="73">
        <v>0.76037733508474004</v>
      </c>
      <c r="BA1378" s="73">
        <v>0.24143201928905</v>
      </c>
      <c r="BB1378" s="64">
        <v>1.4108223225957801E-2</v>
      </c>
      <c r="BC1378" s="74">
        <v>-24.675706884707299</v>
      </c>
      <c r="BD1378" s="61">
        <v>43881</v>
      </c>
      <c r="BE1378" s="61">
        <v>43913</v>
      </c>
      <c r="BF1378" s="70"/>
      <c r="BG1378" s="61"/>
      <c r="BH1378" s="11"/>
    </row>
    <row r="1379" spans="1:60" x14ac:dyDescent="0.3">
      <c r="A1379" s="11"/>
      <c r="B1379" s="56" t="s">
        <v>8970</v>
      </c>
      <c r="C1379" s="56" t="s">
        <v>4211</v>
      </c>
      <c r="D1379" s="56" t="s">
        <v>4202</v>
      </c>
      <c r="E1379" s="57" t="s">
        <v>131</v>
      </c>
      <c r="F1379" s="57" t="s">
        <v>110</v>
      </c>
      <c r="G1379" s="58" t="s">
        <v>111</v>
      </c>
      <c r="H1379" s="59" t="s">
        <v>186</v>
      </c>
      <c r="I1379" s="60" t="s">
        <v>29</v>
      </c>
      <c r="J1379" s="60" t="s">
        <v>4212</v>
      </c>
      <c r="K1379" s="11"/>
      <c r="L1379" s="61">
        <v>44021</v>
      </c>
      <c r="M1379" s="62">
        <v>1067.1133999992201</v>
      </c>
      <c r="N1379" s="63">
        <v>1067.1133999992201</v>
      </c>
      <c r="O1379" s="63">
        <v>1195.1116000004099</v>
      </c>
      <c r="P1379" s="64">
        <f t="shared" si="21"/>
        <v>0.89289853767535521</v>
      </c>
      <c r="Q1379" s="61">
        <v>43881</v>
      </c>
      <c r="R1379" s="65">
        <v>988658.38600000006</v>
      </c>
      <c r="S1379" s="65">
        <v>1202478.1053007799</v>
      </c>
      <c r="T1379" s="11"/>
      <c r="U1379" s="66">
        <v>-6.02469454133825E-3</v>
      </c>
      <c r="V1379" s="67">
        <v>3.05974129978495</v>
      </c>
      <c r="W1379" s="66">
        <v>1.85908877392649E-2</v>
      </c>
      <c r="X1379" s="67">
        <v>4.1374673225654997</v>
      </c>
      <c r="Y1379" s="66">
        <v>-7.1387081052307594E-2</v>
      </c>
      <c r="Z1379" s="67">
        <v>10.545229506999</v>
      </c>
      <c r="AA1379" s="66">
        <v>2.1491837980647702E-2</v>
      </c>
      <c r="AB1379" s="67">
        <v>22.3743719493505</v>
      </c>
      <c r="AC1379" s="66">
        <v>3.0674321627884599E-2</v>
      </c>
      <c r="AD1379" s="67">
        <v>27.3533974230231</v>
      </c>
      <c r="AE1379" s="66">
        <v>7.1070577354476E-2</v>
      </c>
      <c r="AF1379" s="68">
        <v>24.054745347151801</v>
      </c>
      <c r="AG1379" s="66">
        <v>-5.1869280732716998E-3</v>
      </c>
      <c r="AH1379" s="67">
        <v>-2.36019854319238</v>
      </c>
      <c r="AI1379" s="66">
        <v>-4.6783997142483699E-2</v>
      </c>
      <c r="AJ1379" s="67">
        <v>9.01234276671312</v>
      </c>
      <c r="AK1379" s="66">
        <v>6.7113399998561404E-2</v>
      </c>
      <c r="AL1379" s="66">
        <v>1.99663092425908E-2</v>
      </c>
      <c r="AM1379" s="67">
        <v>23.114179803378601</v>
      </c>
      <c r="AN1379" s="11"/>
      <c r="AO1379" s="69">
        <v>2.6496611761103801E-2</v>
      </c>
      <c r="AP1379" s="69">
        <v>-3.9259657253751398E-2</v>
      </c>
      <c r="AQ1379" s="69">
        <v>6.9489876937950598E-2</v>
      </c>
      <c r="AR1379" s="69">
        <v>-0.12787481128005301</v>
      </c>
      <c r="AS1379" s="70">
        <v>6</v>
      </c>
      <c r="AT1379" s="70">
        <v>6</v>
      </c>
      <c r="AU1379" s="70">
        <v>7</v>
      </c>
      <c r="AV1379" s="71">
        <v>5</v>
      </c>
      <c r="AW1379" s="11"/>
      <c r="AX1379" s="72">
        <v>0.13699275568491401</v>
      </c>
      <c r="AY1379" s="73">
        <v>0.11581071306341099</v>
      </c>
      <c r="AZ1379" s="73">
        <v>0.72770169225168502</v>
      </c>
      <c r="BA1379" s="73">
        <v>0.15985935249295799</v>
      </c>
      <c r="BB1379" s="64">
        <v>1.4114460452037699E-2</v>
      </c>
      <c r="BC1379" s="74">
        <v>-24.741547149227699</v>
      </c>
      <c r="BD1379" s="61">
        <v>43881</v>
      </c>
      <c r="BE1379" s="61">
        <v>43913</v>
      </c>
      <c r="BF1379" s="70"/>
      <c r="BG1379" s="61"/>
      <c r="BH1379" s="11"/>
    </row>
    <row r="1380" spans="1:60" x14ac:dyDescent="0.3">
      <c r="A1380" s="11"/>
      <c r="B1380" s="56" t="s">
        <v>8971</v>
      </c>
      <c r="C1380" s="56" t="s">
        <v>4214</v>
      </c>
      <c r="D1380" s="56" t="s">
        <v>4215</v>
      </c>
      <c r="E1380" s="57" t="s">
        <v>34</v>
      </c>
      <c r="F1380" s="57" t="s">
        <v>110</v>
      </c>
      <c r="G1380" s="58" t="s">
        <v>111</v>
      </c>
      <c r="H1380" s="59" t="s">
        <v>178</v>
      </c>
      <c r="I1380" s="60" t="s">
        <v>29</v>
      </c>
      <c r="J1380" s="60" t="s">
        <v>4216</v>
      </c>
      <c r="K1380" s="11"/>
      <c r="L1380" s="61">
        <v>44021</v>
      </c>
      <c r="M1380" s="62">
        <v>1049.3877000007799</v>
      </c>
      <c r="N1380" s="63">
        <v>1049.3877000007799</v>
      </c>
      <c r="O1380" s="63">
        <v>1112.89460000023</v>
      </c>
      <c r="P1380" s="64">
        <f t="shared" si="21"/>
        <v>0.94293538669390886</v>
      </c>
      <c r="Q1380" s="61">
        <v>43881</v>
      </c>
      <c r="R1380" s="65">
        <v>15288825.696</v>
      </c>
      <c r="S1380" s="65">
        <v>15171599.062906301</v>
      </c>
      <c r="T1380" s="11"/>
      <c r="U1380" s="66">
        <v>-2.5393057721885301E-3</v>
      </c>
      <c r="V1380" s="67">
        <v>3.40828017669992</v>
      </c>
      <c r="W1380" s="66">
        <v>1.19709836544644E-2</v>
      </c>
      <c r="X1380" s="67">
        <v>3.4754769140818098</v>
      </c>
      <c r="Y1380" s="66">
        <v>-3.4932469771774798E-2</v>
      </c>
      <c r="Z1380" s="67">
        <v>14.1906906350487</v>
      </c>
      <c r="AA1380" s="66">
        <v>9.7759077580121794E-3</v>
      </c>
      <c r="AB1380" s="67">
        <v>21.202778927108699</v>
      </c>
      <c r="AC1380" s="66">
        <v>3.3691202461341198E-2</v>
      </c>
      <c r="AD1380" s="67">
        <v>27.655085506383301</v>
      </c>
      <c r="AE1380" s="66">
        <v>5.0805551931262002E-2</v>
      </c>
      <c r="AF1380" s="68">
        <v>22.0282428048376</v>
      </c>
      <c r="AG1380" s="66">
        <v>6.0767557442886798E-4</v>
      </c>
      <c r="AH1380" s="67">
        <v>-1.78073817842233</v>
      </c>
      <c r="AI1380" s="66">
        <v>-2.0275420294638E-2</v>
      </c>
      <c r="AJ1380" s="67">
        <v>11.663200451497699</v>
      </c>
      <c r="AK1380" s="66">
        <v>4.9387700000806903E-2</v>
      </c>
      <c r="AL1380" s="66">
        <v>1.5476474045499299E-2</v>
      </c>
      <c r="AM1380" s="67">
        <v>20.0013806673232</v>
      </c>
      <c r="AN1380" s="11"/>
      <c r="AO1380" s="69">
        <v>1.41937424832577E-2</v>
      </c>
      <c r="AP1380" s="69">
        <v>-2.2600235755817301E-2</v>
      </c>
      <c r="AQ1380" s="69">
        <v>4.4304986717179397E-2</v>
      </c>
      <c r="AR1380" s="69">
        <v>-8.3994633641850697E-2</v>
      </c>
      <c r="AS1380" s="70">
        <v>7</v>
      </c>
      <c r="AT1380" s="70">
        <v>5</v>
      </c>
      <c r="AU1380" s="70">
        <v>7</v>
      </c>
      <c r="AV1380" s="71">
        <v>5</v>
      </c>
      <c r="AW1380" s="11"/>
      <c r="AX1380" s="72">
        <v>7.6907194714367494E-2</v>
      </c>
      <c r="AY1380" s="73">
        <v>-0.12090594106587101</v>
      </c>
      <c r="AZ1380" s="73">
        <v>0.61031029040350404</v>
      </c>
      <c r="BA1380" s="73">
        <v>-0.16307164696809201</v>
      </c>
      <c r="BB1380" s="64">
        <v>7.9303408151736206E-3</v>
      </c>
      <c r="BC1380" s="74">
        <v>-15.467448579598599</v>
      </c>
      <c r="BD1380" s="61">
        <v>43881</v>
      </c>
      <c r="BE1380" s="61">
        <v>43914</v>
      </c>
      <c r="BF1380" s="70"/>
      <c r="BG1380" s="61"/>
      <c r="BH1380" s="11"/>
    </row>
    <row r="1381" spans="1:60" x14ac:dyDescent="0.3">
      <c r="A1381" s="11"/>
      <c r="B1381" s="56" t="s">
        <v>4411</v>
      </c>
      <c r="C1381" s="56" t="s">
        <v>4218</v>
      </c>
      <c r="D1381" s="56" t="s">
        <v>4215</v>
      </c>
      <c r="E1381" s="57" t="s">
        <v>73</v>
      </c>
      <c r="F1381" s="57" t="s">
        <v>110</v>
      </c>
      <c r="G1381" s="58" t="s">
        <v>111</v>
      </c>
      <c r="H1381" s="59" t="s">
        <v>178</v>
      </c>
      <c r="I1381" s="60" t="s">
        <v>29</v>
      </c>
      <c r="J1381" s="60" t="s">
        <v>4219</v>
      </c>
      <c r="K1381" s="11"/>
      <c r="L1381" s="61">
        <v>44021</v>
      </c>
      <c r="M1381" s="62">
        <v>1105.75569999963</v>
      </c>
      <c r="N1381" s="63">
        <v>1105.75569999963</v>
      </c>
      <c r="O1381" s="63">
        <v>1166.41039999947</v>
      </c>
      <c r="P1381" s="64">
        <f t="shared" si="21"/>
        <v>0.94799883471557911</v>
      </c>
      <c r="Q1381" s="61">
        <v>43881</v>
      </c>
      <c r="R1381" s="65">
        <v>42083526.261</v>
      </c>
      <c r="S1381" s="65">
        <v>38167491.65275</v>
      </c>
      <c r="T1381" s="11"/>
      <c r="U1381" s="66">
        <v>-2.5012439919009899E-3</v>
      </c>
      <c r="V1381" s="67">
        <v>3.4120863547286699</v>
      </c>
      <c r="W1381" s="66">
        <v>1.3133050277247101E-2</v>
      </c>
      <c r="X1381" s="67">
        <v>3.5916835763600798</v>
      </c>
      <c r="Y1381" s="66">
        <v>-2.6875693481997601E-2</v>
      </c>
      <c r="Z1381" s="67">
        <v>14.996368264022699</v>
      </c>
      <c r="AA1381" s="66">
        <v>3.2395628209997099E-2</v>
      </c>
      <c r="AB1381" s="67">
        <v>23.464750972285401</v>
      </c>
      <c r="AC1381" s="66">
        <v>7.2867796006903504E-2</v>
      </c>
      <c r="AD1381" s="67">
        <v>31.572744860924999</v>
      </c>
      <c r="AE1381" s="66">
        <v>0.107249712036719</v>
      </c>
      <c r="AF1381" s="68">
        <v>27.672658815397899</v>
      </c>
      <c r="AG1381" s="66">
        <v>9.5220094226533504E-4</v>
      </c>
      <c r="AH1381" s="67">
        <v>-1.7462856416386801</v>
      </c>
      <c r="AI1381" s="66">
        <v>-1.17560871985916E-2</v>
      </c>
      <c r="AJ1381" s="67">
        <v>12.5151337611023</v>
      </c>
      <c r="AK1381" s="66">
        <v>0.105755700000445</v>
      </c>
      <c r="AL1381" s="66">
        <v>3.2545317264521097E-2</v>
      </c>
      <c r="AM1381" s="67">
        <v>25.638180667301601</v>
      </c>
      <c r="AN1381" s="11"/>
      <c r="AO1381" s="69">
        <v>1.42325911328953E-2</v>
      </c>
      <c r="AP1381" s="69">
        <v>-2.25628132102429E-2</v>
      </c>
      <c r="AQ1381" s="69">
        <v>4.5504041889216799E-2</v>
      </c>
      <c r="AR1381" s="69">
        <v>-8.2907686095568395E-2</v>
      </c>
      <c r="AS1381" s="70">
        <v>7</v>
      </c>
      <c r="AT1381" s="70">
        <v>5</v>
      </c>
      <c r="AU1381" s="70">
        <v>7</v>
      </c>
      <c r="AV1381" s="71">
        <v>5</v>
      </c>
      <c r="AW1381" s="11"/>
      <c r="AX1381" s="72">
        <v>7.7584821333948603E-2</v>
      </c>
      <c r="AY1381" s="73">
        <v>0.155677418216328</v>
      </c>
      <c r="AZ1381" s="73">
        <v>0.690854400089847</v>
      </c>
      <c r="BA1381" s="73">
        <v>0.21312370498299099</v>
      </c>
      <c r="BB1381" s="64">
        <v>8.0016993462504599E-3</v>
      </c>
      <c r="BC1381" s="74">
        <v>-15.360665508458601</v>
      </c>
      <c r="BD1381" s="61">
        <v>43881</v>
      </c>
      <c r="BE1381" s="61">
        <v>43914</v>
      </c>
      <c r="BF1381" s="70"/>
      <c r="BG1381" s="61"/>
      <c r="BH1381" s="11"/>
    </row>
    <row r="1382" spans="1:60" x14ac:dyDescent="0.3">
      <c r="A1382" s="11"/>
      <c r="B1382" s="56" t="s">
        <v>4415</v>
      </c>
      <c r="C1382" s="56" t="s">
        <v>4221</v>
      </c>
      <c r="D1382" s="56" t="s">
        <v>4215</v>
      </c>
      <c r="E1382" s="57" t="s">
        <v>52</v>
      </c>
      <c r="F1382" s="57" t="s">
        <v>110</v>
      </c>
      <c r="G1382" s="58" t="s">
        <v>111</v>
      </c>
      <c r="H1382" s="59" t="s">
        <v>178</v>
      </c>
      <c r="I1382" s="60" t="s">
        <v>29</v>
      </c>
      <c r="J1382" s="60" t="s">
        <v>4222</v>
      </c>
      <c r="K1382" s="11"/>
      <c r="L1382" s="61">
        <v>44021</v>
      </c>
      <c r="M1382" s="62">
        <v>1078.38849999942</v>
      </c>
      <c r="N1382" s="63">
        <v>1078.38849999942</v>
      </c>
      <c r="O1382" s="63">
        <v>1139.28390000015</v>
      </c>
      <c r="P1382" s="64">
        <f t="shared" si="21"/>
        <v>0.94654940704356305</v>
      </c>
      <c r="Q1382" s="61">
        <v>43881</v>
      </c>
      <c r="R1382" s="65">
        <v>13781727.077</v>
      </c>
      <c r="S1382" s="65">
        <v>12254745.3648281</v>
      </c>
      <c r="T1382" s="11"/>
      <c r="U1382" s="66">
        <v>-2.5120610471276502E-3</v>
      </c>
      <c r="V1382" s="67">
        <v>3.41100464920601</v>
      </c>
      <c r="W1382" s="66">
        <v>1.2800929711374901E-2</v>
      </c>
      <c r="X1382" s="67">
        <v>3.55847151977287</v>
      </c>
      <c r="Y1382" s="66">
        <v>-3.03601049354256E-2</v>
      </c>
      <c r="Z1382" s="67">
        <v>14.647927118683601</v>
      </c>
      <c r="AA1382" s="66">
        <v>1.9275996304713799E-2</v>
      </c>
      <c r="AB1382" s="67">
        <v>22.152787781757102</v>
      </c>
      <c r="AC1382" s="66">
        <v>5.2282630671470501E-2</v>
      </c>
      <c r="AD1382" s="67">
        <v>29.514228327374401</v>
      </c>
      <c r="AE1382" s="66">
        <v>7.9845535579806906E-2</v>
      </c>
      <c r="AF1382" s="68">
        <v>24.9322411697067</v>
      </c>
      <c r="AG1382" s="66">
        <v>8.5385326747200495E-4</v>
      </c>
      <c r="AH1382" s="67">
        <v>-1.75612040911801</v>
      </c>
      <c r="AI1382" s="66">
        <v>-1.53915193477587E-2</v>
      </c>
      <c r="AJ1382" s="67">
        <v>12.1515905461856</v>
      </c>
      <c r="AK1382" s="66">
        <v>7.8388500000073705E-2</v>
      </c>
      <c r="AL1382" s="66">
        <v>2.4334197416465E-2</v>
      </c>
      <c r="AM1382" s="67">
        <v>22.901460667257201</v>
      </c>
      <c r="AN1382" s="11"/>
      <c r="AO1382" s="69">
        <v>1.42214851384779E-2</v>
      </c>
      <c r="AP1382" s="69">
        <v>-2.25735645044551E-2</v>
      </c>
      <c r="AQ1382" s="69">
        <v>4.5161414396716303E-2</v>
      </c>
      <c r="AR1382" s="69">
        <v>-8.3218402984202799E-2</v>
      </c>
      <c r="AS1382" s="70">
        <v>7</v>
      </c>
      <c r="AT1382" s="70">
        <v>5</v>
      </c>
      <c r="AU1382" s="70">
        <v>7</v>
      </c>
      <c r="AV1382" s="71">
        <v>5</v>
      </c>
      <c r="AW1382" s="11"/>
      <c r="AX1382" s="72">
        <v>7.6895321221381902E-2</v>
      </c>
      <c r="AY1382" s="73">
        <v>-7.5016899093753898E-3</v>
      </c>
      <c r="AZ1382" s="73">
        <v>0.64364005404695501</v>
      </c>
      <c r="BA1382" s="73">
        <v>-1.0160091696675999E-2</v>
      </c>
      <c r="BB1382" s="64">
        <v>7.9293754574064207E-3</v>
      </c>
      <c r="BC1382" s="74">
        <v>-15.39119441605</v>
      </c>
      <c r="BD1382" s="61">
        <v>43881</v>
      </c>
      <c r="BE1382" s="61">
        <v>43914</v>
      </c>
      <c r="BF1382" s="70"/>
      <c r="BG1382" s="61"/>
      <c r="BH1382" s="11"/>
    </row>
    <row r="1383" spans="1:60" x14ac:dyDescent="0.3">
      <c r="A1383" s="11"/>
      <c r="B1383" s="56" t="s">
        <v>4418</v>
      </c>
      <c r="C1383" s="56" t="s">
        <v>4224</v>
      </c>
      <c r="D1383" s="56" t="s">
        <v>4215</v>
      </c>
      <c r="E1383" s="57" t="s">
        <v>131</v>
      </c>
      <c r="F1383" s="57" t="s">
        <v>110</v>
      </c>
      <c r="G1383" s="58" t="s">
        <v>111</v>
      </c>
      <c r="H1383" s="59" t="s">
        <v>178</v>
      </c>
      <c r="I1383" s="60" t="s">
        <v>29</v>
      </c>
      <c r="J1383" s="60" t="s">
        <v>4225</v>
      </c>
      <c r="K1383" s="11"/>
      <c r="L1383" s="61">
        <v>44021</v>
      </c>
      <c r="M1383" s="62">
        <v>1060.89310000092</v>
      </c>
      <c r="N1383" s="63">
        <v>1060.89310000092</v>
      </c>
      <c r="O1383" s="63">
        <v>1123.37600000016</v>
      </c>
      <c r="P1383" s="64">
        <f t="shared" si="21"/>
        <v>0.94437935295107678</v>
      </c>
      <c r="Q1383" s="61">
        <v>43881</v>
      </c>
      <c r="R1383" s="65">
        <v>6335639.8640000001</v>
      </c>
      <c r="S1383" s="65">
        <v>6710702.0293046897</v>
      </c>
      <c r="T1383" s="11"/>
      <c r="U1383" s="66">
        <v>-2.5284362091042602E-3</v>
      </c>
      <c r="V1383" s="67">
        <v>3.4093671330083501</v>
      </c>
      <c r="W1383" s="66">
        <v>1.2302866118261599E-2</v>
      </c>
      <c r="X1383" s="67">
        <v>3.50866516046153</v>
      </c>
      <c r="Y1383" s="66">
        <v>-3.3106101004705103E-2</v>
      </c>
      <c r="Z1383" s="67">
        <v>14.373327511755599</v>
      </c>
      <c r="AA1383" s="66">
        <v>1.35705066186347E-2</v>
      </c>
      <c r="AB1383" s="67">
        <v>21.582238813163698</v>
      </c>
      <c r="AC1383" s="66">
        <v>4.1087860969128101E-2</v>
      </c>
      <c r="AD1383" s="67">
        <v>28.394751357147499</v>
      </c>
      <c r="AE1383" s="66">
        <v>6.2326497143658302E-2</v>
      </c>
      <c r="AF1383" s="68">
        <v>23.1803373260773</v>
      </c>
      <c r="AG1383" s="66">
        <v>7.0613015486742402E-4</v>
      </c>
      <c r="AH1383" s="67">
        <v>-1.7708927203784699</v>
      </c>
      <c r="AI1383" s="66">
        <v>-1.8324754605600901E-2</v>
      </c>
      <c r="AJ1383" s="67">
        <v>11.858267020405</v>
      </c>
      <c r="AK1383" s="66">
        <v>6.08931000006123E-2</v>
      </c>
      <c r="AL1383" s="66">
        <v>1.8153135841203E-2</v>
      </c>
      <c r="AM1383" s="67">
        <v>22.4921498035837</v>
      </c>
      <c r="AN1383" s="11"/>
      <c r="AO1383" s="69">
        <v>1.42049446112651E-2</v>
      </c>
      <c r="AP1383" s="69">
        <v>-2.2589567046452399E-2</v>
      </c>
      <c r="AQ1383" s="69">
        <v>4.4647430260738502E-2</v>
      </c>
      <c r="AR1383" s="69">
        <v>-8.3684216719993904E-2</v>
      </c>
      <c r="AS1383" s="70">
        <v>7</v>
      </c>
      <c r="AT1383" s="70">
        <v>5</v>
      </c>
      <c r="AU1383" s="70">
        <v>7</v>
      </c>
      <c r="AV1383" s="71">
        <v>5</v>
      </c>
      <c r="AW1383" s="11"/>
      <c r="AX1383" s="72">
        <v>7.6903187911520898E-2</v>
      </c>
      <c r="AY1383" s="73">
        <v>-7.5602739472287794E-2</v>
      </c>
      <c r="AZ1383" s="73">
        <v>0.62362663252042705</v>
      </c>
      <c r="BA1383" s="73">
        <v>-0.10214020558009899</v>
      </c>
      <c r="BB1383" s="64">
        <v>7.9300326590418992E-3</v>
      </c>
      <c r="BC1383" s="74">
        <v>-15.436950762698</v>
      </c>
      <c r="BD1383" s="61">
        <v>43881</v>
      </c>
      <c r="BE1383" s="61">
        <v>43914</v>
      </c>
      <c r="BF1383" s="70"/>
      <c r="BG1383" s="61"/>
      <c r="BH1383" s="11"/>
    </row>
    <row r="1384" spans="1:60" x14ac:dyDescent="0.3">
      <c r="A1384" s="11"/>
      <c r="B1384" s="56" t="s">
        <v>4421</v>
      </c>
      <c r="C1384" s="56" t="s">
        <v>4227</v>
      </c>
      <c r="D1384" s="56" t="s">
        <v>4228</v>
      </c>
      <c r="E1384" s="57" t="s">
        <v>34</v>
      </c>
      <c r="F1384" s="57" t="s">
        <v>110</v>
      </c>
      <c r="G1384" s="58" t="s">
        <v>111</v>
      </c>
      <c r="H1384" s="59" t="s">
        <v>169</v>
      </c>
      <c r="I1384" s="60" t="s">
        <v>29</v>
      </c>
      <c r="J1384" s="60" t="s">
        <v>4229</v>
      </c>
      <c r="K1384" s="11"/>
      <c r="L1384" s="61">
        <v>44021</v>
      </c>
      <c r="M1384" s="62">
        <v>1080.9144999999601</v>
      </c>
      <c r="N1384" s="63">
        <v>1080.9144999999601</v>
      </c>
      <c r="O1384" s="63">
        <v>1110.20769999921</v>
      </c>
      <c r="P1384" s="64">
        <f t="shared" si="21"/>
        <v>0.9736146668778547</v>
      </c>
      <c r="Q1384" s="61">
        <v>43747</v>
      </c>
      <c r="R1384" s="65">
        <v>16149963.370999999</v>
      </c>
      <c r="S1384" s="65">
        <v>16299386.4977344</v>
      </c>
      <c r="T1384" s="11"/>
      <c r="U1384" s="66">
        <v>-2.3090849117579598E-3</v>
      </c>
      <c r="V1384" s="67">
        <v>3.4313022627429701</v>
      </c>
      <c r="W1384" s="66">
        <v>1.09856346371089E-2</v>
      </c>
      <c r="X1384" s="67">
        <v>3.3769420123462601</v>
      </c>
      <c r="Y1384" s="66">
        <v>3.33791724551702E-3</v>
      </c>
      <c r="Z1384" s="67">
        <v>18.017729336774199</v>
      </c>
      <c r="AA1384" s="66">
        <v>8.0189071177301195E-3</v>
      </c>
      <c r="AB1384" s="67">
        <v>21.027078863058701</v>
      </c>
      <c r="AC1384" s="66">
        <v>6.7850945459213094E-2</v>
      </c>
      <c r="AD1384" s="67">
        <v>31.071059806156001</v>
      </c>
      <c r="AE1384" s="66">
        <v>8.1338925529125805E-2</v>
      </c>
      <c r="AF1384" s="68">
        <v>25.081580164638599</v>
      </c>
      <c r="AG1384" s="66">
        <v>2.2035386973584502E-3</v>
      </c>
      <c r="AH1384" s="67">
        <v>-1.62115186612937</v>
      </c>
      <c r="AI1384" s="66">
        <v>8.0022686979646096E-3</v>
      </c>
      <c r="AJ1384" s="67">
        <v>14.4909693507652</v>
      </c>
      <c r="AK1384" s="66">
        <v>8.0914500000362793E-2</v>
      </c>
      <c r="AL1384" s="66">
        <v>2.5097993711824501E-2</v>
      </c>
      <c r="AM1384" s="67">
        <v>23.1540606672934</v>
      </c>
      <c r="AN1384" s="11"/>
      <c r="AO1384" s="69">
        <v>1.3465918271322199E-2</v>
      </c>
      <c r="AP1384" s="69">
        <v>-2.7288036918435E-2</v>
      </c>
      <c r="AQ1384" s="69">
        <v>3.2916875923547202E-2</v>
      </c>
      <c r="AR1384" s="69">
        <v>-3.5140902782586601E-2</v>
      </c>
      <c r="AS1384" s="70">
        <v>8</v>
      </c>
      <c r="AT1384" s="70">
        <v>4</v>
      </c>
      <c r="AU1384" s="70">
        <v>7</v>
      </c>
      <c r="AV1384" s="71">
        <v>5</v>
      </c>
      <c r="AW1384" s="11"/>
      <c r="AX1384" s="72">
        <v>4.6689151767714099E-2</v>
      </c>
      <c r="AY1384" s="73">
        <v>-0.36643397705665798</v>
      </c>
      <c r="AZ1384" s="73">
        <v>0.56540112577022195</v>
      </c>
      <c r="BA1384" s="73">
        <v>-0.44870264634528201</v>
      </c>
      <c r="BB1384" s="64">
        <v>4.7997441447341803E-3</v>
      </c>
      <c r="BC1384" s="74">
        <v>-8.0328752898203692</v>
      </c>
      <c r="BD1384" s="61">
        <v>43747</v>
      </c>
      <c r="BE1384" s="61">
        <v>43914</v>
      </c>
      <c r="BF1384" s="70"/>
      <c r="BG1384" s="61"/>
      <c r="BH1384" s="11"/>
    </row>
    <row r="1385" spans="1:60" x14ac:dyDescent="0.3">
      <c r="A1385" s="11"/>
      <c r="B1385" s="56" t="s">
        <v>4424</v>
      </c>
      <c r="C1385" s="56" t="s">
        <v>4231</v>
      </c>
      <c r="D1385" s="56" t="s">
        <v>4228</v>
      </c>
      <c r="E1385" s="57" t="s">
        <v>73</v>
      </c>
      <c r="F1385" s="57" t="s">
        <v>110</v>
      </c>
      <c r="G1385" s="58" t="s">
        <v>111</v>
      </c>
      <c r="H1385" s="59" t="s">
        <v>169</v>
      </c>
      <c r="I1385" s="60" t="s">
        <v>29</v>
      </c>
      <c r="J1385" s="60" t="s">
        <v>4232</v>
      </c>
      <c r="K1385" s="11"/>
      <c r="L1385" s="61">
        <v>44021</v>
      </c>
      <c r="M1385" s="62">
        <v>1105.2700999993799</v>
      </c>
      <c r="N1385" s="63">
        <v>1105.2700999993799</v>
      </c>
      <c r="O1385" s="63">
        <v>1128.8616000004099</v>
      </c>
      <c r="P1385" s="64">
        <f t="shared" si="21"/>
        <v>0.97910151253172095</v>
      </c>
      <c r="Q1385" s="61">
        <v>43747</v>
      </c>
      <c r="R1385" s="65">
        <v>19466229.589000002</v>
      </c>
      <c r="S1385" s="65">
        <v>17928969.9768437</v>
      </c>
      <c r="T1385" s="11"/>
      <c r="U1385" s="66">
        <v>-2.2885788439452898E-3</v>
      </c>
      <c r="V1385" s="67">
        <v>3.4333528695242399</v>
      </c>
      <c r="W1385" s="66">
        <v>1.1607394553721E-2</v>
      </c>
      <c r="X1385" s="67">
        <v>3.43911800400747</v>
      </c>
      <c r="Y1385" s="66">
        <v>7.0870669587748099E-3</v>
      </c>
      <c r="Z1385" s="67">
        <v>18.3926443081</v>
      </c>
      <c r="AA1385" s="66">
        <v>1.56178556553641E-2</v>
      </c>
      <c r="AB1385" s="67">
        <v>21.786973716836702</v>
      </c>
      <c r="AC1385" s="66">
        <v>8.4000917986559204E-2</v>
      </c>
      <c r="AD1385" s="67">
        <v>32.686057058919701</v>
      </c>
      <c r="AE1385" s="66">
        <v>0.105704088853672</v>
      </c>
      <c r="AF1385" s="68">
        <v>27.518096497078702</v>
      </c>
      <c r="AG1385" s="66">
        <v>2.3883662106527499E-3</v>
      </c>
      <c r="AH1385" s="67">
        <v>-1.6026691147999399</v>
      </c>
      <c r="AI1385" s="66">
        <v>1.1955460668104901E-2</v>
      </c>
      <c r="AJ1385" s="67">
        <v>14.886288547772001</v>
      </c>
      <c r="AK1385" s="66">
        <v>0.105270099999034</v>
      </c>
      <c r="AL1385" s="66">
        <v>3.2400833961219198E-2</v>
      </c>
      <c r="AM1385" s="67">
        <v>25.589620667160499</v>
      </c>
      <c r="AN1385" s="11"/>
      <c r="AO1385" s="69">
        <v>1.34867288688838E-2</v>
      </c>
      <c r="AP1385" s="69">
        <v>-2.7268058307527099E-2</v>
      </c>
      <c r="AQ1385" s="69">
        <v>3.35520907392493E-2</v>
      </c>
      <c r="AR1385" s="69">
        <v>-3.4527777246694299E-2</v>
      </c>
      <c r="AS1385" s="70">
        <v>8</v>
      </c>
      <c r="AT1385" s="70">
        <v>4</v>
      </c>
      <c r="AU1385" s="70">
        <v>7</v>
      </c>
      <c r="AV1385" s="71">
        <v>5</v>
      </c>
      <c r="AW1385" s="11"/>
      <c r="AX1385" s="72">
        <v>4.6700791207185802E-2</v>
      </c>
      <c r="AY1385" s="73">
        <v>-0.21690900260705301</v>
      </c>
      <c r="AZ1385" s="73">
        <v>0.59081688235255603</v>
      </c>
      <c r="BA1385" s="73">
        <v>-0.26656789574508399</v>
      </c>
      <c r="BB1385" s="64">
        <v>4.8010470053941401E-3</v>
      </c>
      <c r="BC1385" s="74">
        <v>-7.7171639109874404</v>
      </c>
      <c r="BD1385" s="61">
        <v>43747</v>
      </c>
      <c r="BE1385" s="61">
        <v>43914</v>
      </c>
      <c r="BF1385" s="70"/>
      <c r="BG1385" s="61"/>
      <c r="BH1385" s="11"/>
    </row>
    <row r="1386" spans="1:60" x14ac:dyDescent="0.3">
      <c r="A1386" s="11"/>
      <c r="B1386" s="56" t="s">
        <v>4428</v>
      </c>
      <c r="C1386" s="56" t="s">
        <v>4234</v>
      </c>
      <c r="D1386" s="56" t="s">
        <v>4228</v>
      </c>
      <c r="E1386" s="57" t="s">
        <v>52</v>
      </c>
      <c r="F1386" s="57" t="s">
        <v>110</v>
      </c>
      <c r="G1386" s="58" t="s">
        <v>111</v>
      </c>
      <c r="H1386" s="59" t="s">
        <v>169</v>
      </c>
      <c r="I1386" s="60" t="s">
        <v>29</v>
      </c>
      <c r="J1386" s="60" t="s">
        <v>4235</v>
      </c>
      <c r="K1386" s="11"/>
      <c r="L1386" s="61">
        <v>44021</v>
      </c>
      <c r="M1386" s="62">
        <v>1093.8355999998701</v>
      </c>
      <c r="N1386" s="63">
        <v>1093.8355999998701</v>
      </c>
      <c r="O1386" s="63">
        <v>1120.1166999991999</v>
      </c>
      <c r="P1386" s="64">
        <f t="shared" si="21"/>
        <v>0.97653717688581143</v>
      </c>
      <c r="Q1386" s="61">
        <v>43747</v>
      </c>
      <c r="R1386" s="65">
        <v>9853080.5960000008</v>
      </c>
      <c r="S1386" s="65">
        <v>8649419.8584687505</v>
      </c>
      <c r="T1386" s="11"/>
      <c r="U1386" s="66">
        <v>-2.29806930292398E-3</v>
      </c>
      <c r="V1386" s="67">
        <v>3.4324038236263701</v>
      </c>
      <c r="W1386" s="66">
        <v>1.1317268599668801E-2</v>
      </c>
      <c r="X1386" s="67">
        <v>3.41010540860225</v>
      </c>
      <c r="Y1386" s="66">
        <v>5.3357898832473404E-3</v>
      </c>
      <c r="Z1386" s="67">
        <v>18.217516600561801</v>
      </c>
      <c r="AA1386" s="66">
        <v>1.20646242103248E-2</v>
      </c>
      <c r="AB1386" s="67">
        <v>21.431650572340001</v>
      </c>
      <c r="AC1386" s="66">
        <v>7.6434180327851195E-2</v>
      </c>
      <c r="AD1386" s="67">
        <v>31.929383293027101</v>
      </c>
      <c r="AE1386" s="66">
        <v>9.4265099050971898E-2</v>
      </c>
      <c r="AF1386" s="68">
        <v>26.374197516823202</v>
      </c>
      <c r="AG1386" s="66">
        <v>2.3021594333840802E-3</v>
      </c>
      <c r="AH1386" s="67">
        <v>-1.6112897925267999</v>
      </c>
      <c r="AI1386" s="66">
        <v>1.0108793247127301E-2</v>
      </c>
      <c r="AJ1386" s="67">
        <v>14.7016218056815</v>
      </c>
      <c r="AK1386" s="66">
        <v>9.3835600000602398E-2</v>
      </c>
      <c r="AL1386" s="66">
        <v>2.89860898465122E-2</v>
      </c>
      <c r="AM1386" s="67">
        <v>24.446170667302798</v>
      </c>
      <c r="AN1386" s="11"/>
      <c r="AO1386" s="69">
        <v>1.34771269622433E-2</v>
      </c>
      <c r="AP1386" s="69">
        <v>-2.7277444380160901E-2</v>
      </c>
      <c r="AQ1386" s="69">
        <v>3.3255657661356998E-2</v>
      </c>
      <c r="AR1386" s="69">
        <v>-3.4813958089216598E-2</v>
      </c>
      <c r="AS1386" s="70">
        <v>8</v>
      </c>
      <c r="AT1386" s="70">
        <v>4</v>
      </c>
      <c r="AU1386" s="70">
        <v>7</v>
      </c>
      <c r="AV1386" s="71">
        <v>5</v>
      </c>
      <c r="AW1386" s="11"/>
      <c r="AX1386" s="72">
        <v>4.66952664798009E-2</v>
      </c>
      <c r="AY1386" s="73">
        <v>-0.28681058475376597</v>
      </c>
      <c r="AZ1386" s="73">
        <v>0.57893418820185605</v>
      </c>
      <c r="BA1386" s="73">
        <v>-0.35188032216728998</v>
      </c>
      <c r="BB1386" s="64">
        <v>4.8004292227096798E-3</v>
      </c>
      <c r="BC1386" s="74">
        <v>-7.8646269624005098</v>
      </c>
      <c r="BD1386" s="61">
        <v>43747</v>
      </c>
      <c r="BE1386" s="61">
        <v>43914</v>
      </c>
      <c r="BF1386" s="70"/>
      <c r="BG1386" s="61"/>
      <c r="BH1386" s="11"/>
    </row>
    <row r="1387" spans="1:60" x14ac:dyDescent="0.3">
      <c r="A1387" s="11"/>
      <c r="B1387" s="56" t="s">
        <v>4431</v>
      </c>
      <c r="C1387" s="56" t="s">
        <v>4237</v>
      </c>
      <c r="D1387" s="56" t="s">
        <v>4228</v>
      </c>
      <c r="E1387" s="57" t="s">
        <v>131</v>
      </c>
      <c r="F1387" s="57" t="s">
        <v>110</v>
      </c>
      <c r="G1387" s="58" t="s">
        <v>111</v>
      </c>
      <c r="H1387" s="59" t="s">
        <v>169</v>
      </c>
      <c r="I1387" s="60" t="s">
        <v>29</v>
      </c>
      <c r="J1387" s="60" t="s">
        <v>4238</v>
      </c>
      <c r="K1387" s="11"/>
      <c r="L1387" s="61">
        <v>44021</v>
      </c>
      <c r="M1387" s="62">
        <v>1085.74349999987</v>
      </c>
      <c r="N1387" s="63">
        <v>1085.74349999987</v>
      </c>
      <c r="O1387" s="63">
        <v>1113.9148999992799</v>
      </c>
      <c r="P1387" s="64">
        <f t="shared" si="21"/>
        <v>0.97470955815437232</v>
      </c>
      <c r="Q1387" s="61">
        <v>43747</v>
      </c>
      <c r="R1387" s="65">
        <v>5512586.3140000002</v>
      </c>
      <c r="S1387" s="65">
        <v>6393836.2484218702</v>
      </c>
      <c r="T1387" s="11"/>
      <c r="U1387" s="66">
        <v>-2.3049810442898901E-3</v>
      </c>
      <c r="V1387" s="67">
        <v>3.4317126494897798</v>
      </c>
      <c r="W1387" s="66">
        <v>1.1109936687717E-2</v>
      </c>
      <c r="X1387" s="67">
        <v>3.38937221740707</v>
      </c>
      <c r="Y1387" s="66">
        <v>4.0866548388294203E-3</v>
      </c>
      <c r="Z1387" s="67">
        <v>18.092603096098198</v>
      </c>
      <c r="AA1387" s="66">
        <v>9.5341693668160605E-3</v>
      </c>
      <c r="AB1387" s="67">
        <v>21.178605087974599</v>
      </c>
      <c r="AC1387" s="66">
        <v>7.10616017749999E-2</v>
      </c>
      <c r="AD1387" s="67">
        <v>31.392125437734599</v>
      </c>
      <c r="AE1387" s="66">
        <v>8.6169821654038997E-2</v>
      </c>
      <c r="AF1387" s="68">
        <v>25.564669777115299</v>
      </c>
      <c r="AG1387" s="66">
        <v>2.2404350183933301E-3</v>
      </c>
      <c r="AH1387" s="67">
        <v>-1.61746223402588</v>
      </c>
      <c r="AI1387" s="66">
        <v>8.7916615102585603E-3</v>
      </c>
      <c r="AJ1387" s="67">
        <v>14.569908631994601</v>
      </c>
      <c r="AK1387" s="66">
        <v>8.5743499999807696E-2</v>
      </c>
      <c r="AL1387" s="66">
        <v>2.5353238008392499E-2</v>
      </c>
      <c r="AM1387" s="67">
        <v>24.977189803496</v>
      </c>
      <c r="AN1387" s="11"/>
      <c r="AO1387" s="69">
        <v>1.3470106547174499E-2</v>
      </c>
      <c r="AP1387" s="69">
        <v>-2.7284021542072899E-2</v>
      </c>
      <c r="AQ1387" s="69">
        <v>3.30439206991286E-2</v>
      </c>
      <c r="AR1387" s="69">
        <v>-3.5018335431232103E-2</v>
      </c>
      <c r="AS1387" s="70">
        <v>8</v>
      </c>
      <c r="AT1387" s="70">
        <v>4</v>
      </c>
      <c r="AU1387" s="70">
        <v>7</v>
      </c>
      <c r="AV1387" s="71">
        <v>5</v>
      </c>
      <c r="AW1387" s="11"/>
      <c r="AX1387" s="72">
        <v>4.6691354581562303E-2</v>
      </c>
      <c r="AY1387" s="73">
        <v>-0.336609058680096</v>
      </c>
      <c r="AZ1387" s="73">
        <v>0.57046985207853096</v>
      </c>
      <c r="BA1387" s="73">
        <v>-0.41247968100014998</v>
      </c>
      <c r="BB1387" s="64">
        <v>4.7999917337801902E-3</v>
      </c>
      <c r="BC1387" s="74">
        <v>-7.9698188792390301</v>
      </c>
      <c r="BD1387" s="61">
        <v>43747</v>
      </c>
      <c r="BE1387" s="61">
        <v>43914</v>
      </c>
      <c r="BF1387" s="70"/>
      <c r="BG1387" s="61"/>
      <c r="BH1387" s="11"/>
    </row>
    <row r="1388" spans="1:60" x14ac:dyDescent="0.3">
      <c r="A1388" s="11"/>
      <c r="B1388" s="56" t="s">
        <v>4434</v>
      </c>
      <c r="C1388" s="56" t="s">
        <v>4240</v>
      </c>
      <c r="D1388" s="56" t="s">
        <v>4241</v>
      </c>
      <c r="E1388" s="57" t="s">
        <v>34</v>
      </c>
      <c r="F1388" s="57" t="s">
        <v>110</v>
      </c>
      <c r="G1388" s="58" t="s">
        <v>111</v>
      </c>
      <c r="H1388" s="59" t="s">
        <v>178</v>
      </c>
      <c r="I1388" s="60" t="s">
        <v>29</v>
      </c>
      <c r="J1388" s="60" t="s">
        <v>4242</v>
      </c>
      <c r="K1388" s="11"/>
      <c r="L1388" s="61">
        <v>44021</v>
      </c>
      <c r="M1388" s="62">
        <v>1043.1616999991199</v>
      </c>
      <c r="N1388" s="63">
        <v>1043.1616999991199</v>
      </c>
      <c r="O1388" s="63">
        <v>1141.14269999973</v>
      </c>
      <c r="P1388" s="64">
        <f t="shared" si="21"/>
        <v>0.91413781992328114</v>
      </c>
      <c r="Q1388" s="61">
        <v>43881</v>
      </c>
      <c r="R1388" s="65">
        <v>4612663.6780000003</v>
      </c>
      <c r="S1388" s="65">
        <v>4921280.558375</v>
      </c>
      <c r="T1388" s="11"/>
      <c r="U1388" s="66">
        <v>-4.54298906151962E-3</v>
      </c>
      <c r="V1388" s="67">
        <v>3.2079118477668098</v>
      </c>
      <c r="W1388" s="66">
        <v>1.5886864688582102E-2</v>
      </c>
      <c r="X1388" s="67">
        <v>3.8670650174935899</v>
      </c>
      <c r="Y1388" s="66">
        <v>-5.8351833145061399E-2</v>
      </c>
      <c r="Z1388" s="67">
        <v>11.8487542977236</v>
      </c>
      <c r="AA1388" s="66">
        <v>4.99761891842354E-3</v>
      </c>
      <c r="AB1388" s="67">
        <v>20.724950043135301</v>
      </c>
      <c r="AC1388" s="66">
        <v>1.53981753883272E-2</v>
      </c>
      <c r="AD1388" s="67">
        <v>25.825782799074702</v>
      </c>
      <c r="AE1388" s="66">
        <v>4.40076594059065E-2</v>
      </c>
      <c r="AF1388" s="68">
        <v>21.348453552316599</v>
      </c>
      <c r="AG1388" s="66">
        <v>-4.4508369437608096E-3</v>
      </c>
      <c r="AH1388" s="67">
        <v>-2.2865894302412899</v>
      </c>
      <c r="AI1388" s="66">
        <v>-3.8139642872920397E-2</v>
      </c>
      <c r="AJ1388" s="67">
        <v>9.8767781936767296</v>
      </c>
      <c r="AK1388" s="66">
        <v>4.3161699999473099E-2</v>
      </c>
      <c r="AL1388" s="66">
        <v>1.35531741907471E-2</v>
      </c>
      <c r="AM1388" s="67">
        <v>19.378780667204399</v>
      </c>
      <c r="AN1388" s="11"/>
      <c r="AO1388" s="69">
        <v>2.05567796110699E-2</v>
      </c>
      <c r="AP1388" s="69">
        <v>-2.98609806550303E-2</v>
      </c>
      <c r="AQ1388" s="69">
        <v>5.7460751932012499E-2</v>
      </c>
      <c r="AR1388" s="69">
        <v>-0.111388861651067</v>
      </c>
      <c r="AS1388" s="70">
        <v>6</v>
      </c>
      <c r="AT1388" s="70">
        <v>6</v>
      </c>
      <c r="AU1388" s="70">
        <v>7</v>
      </c>
      <c r="AV1388" s="71">
        <v>5</v>
      </c>
      <c r="AW1388" s="11"/>
      <c r="AX1388" s="72">
        <v>0.107539050908817</v>
      </c>
      <c r="AY1388" s="73">
        <v>-5.35621537761699E-2</v>
      </c>
      <c r="AZ1388" s="73">
        <v>0.62867103233656996</v>
      </c>
      <c r="BA1388" s="73">
        <v>-7.3876161407724794E-2</v>
      </c>
      <c r="BB1388" s="64">
        <v>1.1089352811650299E-2</v>
      </c>
      <c r="BC1388" s="74">
        <v>-20.822058450663501</v>
      </c>
      <c r="BD1388" s="61">
        <v>43881</v>
      </c>
      <c r="BE1388" s="61">
        <v>43914</v>
      </c>
      <c r="BF1388" s="70"/>
      <c r="BG1388" s="61"/>
      <c r="BH1388" s="11"/>
    </row>
    <row r="1389" spans="1:60" x14ac:dyDescent="0.3">
      <c r="A1389" s="11"/>
      <c r="B1389" s="56" t="s">
        <v>4438</v>
      </c>
      <c r="C1389" s="56" t="s">
        <v>4244</v>
      </c>
      <c r="D1389" s="56" t="s">
        <v>4241</v>
      </c>
      <c r="E1389" s="57" t="s">
        <v>73</v>
      </c>
      <c r="F1389" s="57" t="s">
        <v>110</v>
      </c>
      <c r="G1389" s="58" t="s">
        <v>111</v>
      </c>
      <c r="H1389" s="59" t="s">
        <v>178</v>
      </c>
      <c r="I1389" s="60" t="s">
        <v>29</v>
      </c>
      <c r="J1389" s="60" t="s">
        <v>4245</v>
      </c>
      <c r="K1389" s="11"/>
      <c r="L1389" s="61">
        <v>44021</v>
      </c>
      <c r="M1389" s="62">
        <v>1108.5844999998801</v>
      </c>
      <c r="N1389" s="63">
        <v>1108.5844999998801</v>
      </c>
      <c r="O1389" s="63">
        <v>1205.0799000002401</v>
      </c>
      <c r="P1389" s="64">
        <f t="shared" si="21"/>
        <v>0.91992613933703427</v>
      </c>
      <c r="Q1389" s="61">
        <v>43881</v>
      </c>
      <c r="R1389" s="65">
        <v>25315668.000999998</v>
      </c>
      <c r="S1389" s="65">
        <v>24591404.129124999</v>
      </c>
      <c r="T1389" s="11"/>
      <c r="U1389" s="66">
        <v>-4.4980506800129704E-3</v>
      </c>
      <c r="V1389" s="67">
        <v>3.2124056859174699</v>
      </c>
      <c r="W1389" s="66">
        <v>1.7261851780858699E-2</v>
      </c>
      <c r="X1389" s="67">
        <v>4.0045637267248804</v>
      </c>
      <c r="Y1389" s="66">
        <v>-4.9437324366444997E-2</v>
      </c>
      <c r="Z1389" s="67">
        <v>12.740205175578</v>
      </c>
      <c r="AA1389" s="66">
        <v>3.08052927921381E-2</v>
      </c>
      <c r="AB1389" s="67">
        <v>23.3057174305141</v>
      </c>
      <c r="AC1389" s="66">
        <v>6.02478026758035E-2</v>
      </c>
      <c r="AD1389" s="67">
        <v>30.310745527822299</v>
      </c>
      <c r="AE1389" s="66">
        <v>0.109483514492313</v>
      </c>
      <c r="AF1389" s="68">
        <v>27.8960390609573</v>
      </c>
      <c r="AG1389" s="66">
        <v>-4.04675673235033E-3</v>
      </c>
      <c r="AH1389" s="67">
        <v>-2.2461814091002501</v>
      </c>
      <c r="AI1389" s="66">
        <v>-2.86396708361281E-2</v>
      </c>
      <c r="AJ1389" s="67">
        <v>10.826775397348699</v>
      </c>
      <c r="AK1389" s="66">
        <v>0.10858449999985199</v>
      </c>
      <c r="AL1389" s="66">
        <v>3.3386127664925901E-2</v>
      </c>
      <c r="AM1389" s="67">
        <v>25.9210606672277</v>
      </c>
      <c r="AN1389" s="11"/>
      <c r="AO1389" s="69">
        <v>2.06028848715505E-2</v>
      </c>
      <c r="AP1389" s="69">
        <v>-2.9817195159011999E-2</v>
      </c>
      <c r="AQ1389" s="69">
        <v>5.8891971004413797E-2</v>
      </c>
      <c r="AR1389" s="69">
        <v>-0.11014597034052701</v>
      </c>
      <c r="AS1389" s="70">
        <v>7</v>
      </c>
      <c r="AT1389" s="70">
        <v>5</v>
      </c>
      <c r="AU1389" s="70">
        <v>7</v>
      </c>
      <c r="AV1389" s="71">
        <v>5</v>
      </c>
      <c r="AW1389" s="11"/>
      <c r="AX1389" s="72">
        <v>0.10839335676093501</v>
      </c>
      <c r="AY1389" s="73">
        <v>0.17404746138004201</v>
      </c>
      <c r="AZ1389" s="73">
        <v>0.72415865305356397</v>
      </c>
      <c r="BA1389" s="73">
        <v>0.24332887330251701</v>
      </c>
      <c r="BB1389" s="64">
        <v>1.1180058962309E-2</v>
      </c>
      <c r="BC1389" s="74">
        <v>-20.704162437672501</v>
      </c>
      <c r="BD1389" s="61">
        <v>43881</v>
      </c>
      <c r="BE1389" s="61">
        <v>43914</v>
      </c>
      <c r="BF1389" s="70"/>
      <c r="BG1389" s="61"/>
      <c r="BH1389" s="11"/>
    </row>
    <row r="1390" spans="1:60" x14ac:dyDescent="0.3">
      <c r="A1390" s="11"/>
      <c r="B1390" s="56" t="s">
        <v>4441</v>
      </c>
      <c r="C1390" s="56" t="s">
        <v>4247</v>
      </c>
      <c r="D1390" s="56" t="s">
        <v>4241</v>
      </c>
      <c r="E1390" s="57" t="s">
        <v>52</v>
      </c>
      <c r="F1390" s="57" t="s">
        <v>110</v>
      </c>
      <c r="G1390" s="58" t="s">
        <v>111</v>
      </c>
      <c r="H1390" s="59" t="s">
        <v>178</v>
      </c>
      <c r="I1390" s="60" t="s">
        <v>29</v>
      </c>
      <c r="J1390" s="60" t="s">
        <v>4248</v>
      </c>
      <c r="K1390" s="11"/>
      <c r="L1390" s="61">
        <v>44021</v>
      </c>
      <c r="M1390" s="62">
        <v>1076.7989000007501</v>
      </c>
      <c r="N1390" s="63">
        <v>1076.7989000007501</v>
      </c>
      <c r="O1390" s="63">
        <v>1172.7686999999</v>
      </c>
      <c r="P1390" s="64">
        <f t="shared" si="21"/>
        <v>0.91816817757912694</v>
      </c>
      <c r="Q1390" s="61">
        <v>43881</v>
      </c>
      <c r="R1390" s="65">
        <v>7260198.5039999997</v>
      </c>
      <c r="S1390" s="65">
        <v>6701631.5324687501</v>
      </c>
      <c r="T1390" s="11"/>
      <c r="U1390" s="66">
        <v>-4.5116892788428196E-3</v>
      </c>
      <c r="V1390" s="67">
        <v>3.21104182603449</v>
      </c>
      <c r="W1390" s="66">
        <v>1.6845006619405498E-2</v>
      </c>
      <c r="X1390" s="67">
        <v>3.9628792105759199</v>
      </c>
      <c r="Y1390" s="66">
        <v>-5.3219194312114297E-2</v>
      </c>
      <c r="Z1390" s="67">
        <v>12.3620181810111</v>
      </c>
      <c r="AA1390" s="66">
        <v>1.48206565590954E-2</v>
      </c>
      <c r="AB1390" s="67">
        <v>21.707253807195201</v>
      </c>
      <c r="AC1390" s="66">
        <v>3.7162191125389703E-2</v>
      </c>
      <c r="AD1390" s="67">
        <v>28.002184372773598</v>
      </c>
      <c r="AE1390" s="66">
        <v>7.7672137733315993E-2</v>
      </c>
      <c r="AF1390" s="68">
        <v>24.714901385042999</v>
      </c>
      <c r="AG1390" s="66">
        <v>-4.1693054472489201E-3</v>
      </c>
      <c r="AH1390" s="67">
        <v>-2.2584362805901002</v>
      </c>
      <c r="AI1390" s="66">
        <v>-3.2623216238789603E-2</v>
      </c>
      <c r="AJ1390" s="67">
        <v>10.428420857089799</v>
      </c>
      <c r="AK1390" s="66">
        <v>7.6798900001449497E-2</v>
      </c>
      <c r="AL1390" s="66">
        <v>2.3852918793636501E-2</v>
      </c>
      <c r="AM1390" s="67">
        <v>22.742500667402101</v>
      </c>
      <c r="AN1390" s="11"/>
      <c r="AO1390" s="69">
        <v>2.0588991435943199E-2</v>
      </c>
      <c r="AP1390" s="69">
        <v>-2.9830484665581001E-2</v>
      </c>
      <c r="AQ1390" s="69">
        <v>5.8458125065953902E-2</v>
      </c>
      <c r="AR1390" s="69">
        <v>-0.11052281066353301</v>
      </c>
      <c r="AS1390" s="70">
        <v>7</v>
      </c>
      <c r="AT1390" s="70">
        <v>5</v>
      </c>
      <c r="AU1390" s="70">
        <v>7</v>
      </c>
      <c r="AV1390" s="71">
        <v>5</v>
      </c>
      <c r="AW1390" s="11"/>
      <c r="AX1390" s="72">
        <v>0.107496845158166</v>
      </c>
      <c r="AY1390" s="73">
        <v>3.0473326330593398E-2</v>
      </c>
      <c r="AZ1390" s="73">
        <v>0.664437285927306</v>
      </c>
      <c r="BA1390" s="73">
        <v>4.2174979830178899E-2</v>
      </c>
      <c r="BB1390" s="64">
        <v>1.1085474913998E-2</v>
      </c>
      <c r="BC1390" s="74">
        <v>-20.7399123118084</v>
      </c>
      <c r="BD1390" s="61">
        <v>43881</v>
      </c>
      <c r="BE1390" s="61">
        <v>43914</v>
      </c>
      <c r="BF1390" s="70"/>
      <c r="BG1390" s="61"/>
      <c r="BH1390" s="11"/>
    </row>
    <row r="1391" spans="1:60" x14ac:dyDescent="0.3">
      <c r="A1391" s="11"/>
      <c r="B1391" s="56" t="s">
        <v>4444</v>
      </c>
      <c r="C1391" s="56" t="s">
        <v>4250</v>
      </c>
      <c r="D1391" s="56" t="s">
        <v>4241</v>
      </c>
      <c r="E1391" s="57" t="s">
        <v>131</v>
      </c>
      <c r="F1391" s="57" t="s">
        <v>110</v>
      </c>
      <c r="G1391" s="58" t="s">
        <v>111</v>
      </c>
      <c r="H1391" s="59" t="s">
        <v>178</v>
      </c>
      <c r="I1391" s="60" t="s">
        <v>29</v>
      </c>
      <c r="J1391" s="60" t="s">
        <v>4251</v>
      </c>
      <c r="K1391" s="11"/>
      <c r="L1391" s="61">
        <v>44021</v>
      </c>
      <c r="M1391" s="62">
        <v>1053.28680000082</v>
      </c>
      <c r="N1391" s="63">
        <v>1053.28680000082</v>
      </c>
      <c r="O1391" s="63">
        <v>1150.67720000073</v>
      </c>
      <c r="P1391" s="64">
        <f t="shared" si="21"/>
        <v>0.91536253607888629</v>
      </c>
      <c r="Q1391" s="61">
        <v>43881</v>
      </c>
      <c r="R1391" s="65">
        <v>1611544.7720000001</v>
      </c>
      <c r="S1391" s="65">
        <v>1906319.5689003901</v>
      </c>
      <c r="T1391" s="11"/>
      <c r="U1391" s="66">
        <v>-4.5334792057474304E-3</v>
      </c>
      <c r="V1391" s="67">
        <v>3.2088628333440301</v>
      </c>
      <c r="W1391" s="66">
        <v>1.6178305493667701E-2</v>
      </c>
      <c r="X1391" s="67">
        <v>3.8962090980021502</v>
      </c>
      <c r="Y1391" s="66">
        <v>-5.6792748898296899E-2</v>
      </c>
      <c r="Z1391" s="67">
        <v>12.0046627223928</v>
      </c>
      <c r="AA1391" s="66">
        <v>7.9774090809223708E-3</v>
      </c>
      <c r="AB1391" s="67">
        <v>21.0229290593998</v>
      </c>
      <c r="AC1391" s="66">
        <v>2.1973531009280099E-2</v>
      </c>
      <c r="AD1391" s="67">
        <v>26.483318361162699</v>
      </c>
      <c r="AE1391" s="66">
        <v>5.4140970429216402E-2</v>
      </c>
      <c r="AF1391" s="68">
        <v>22.361784654640399</v>
      </c>
      <c r="AG1391" s="66">
        <v>-4.3652321064655596E-3</v>
      </c>
      <c r="AH1391" s="67">
        <v>-2.2780289465117698</v>
      </c>
      <c r="AI1391" s="66">
        <v>-3.6464155111389097E-2</v>
      </c>
      <c r="AJ1391" s="67">
        <v>10.0443269698299</v>
      </c>
      <c r="AK1391" s="66">
        <v>5.3286800000932999E-2</v>
      </c>
      <c r="AL1391" s="66">
        <v>1.59258742223756E-2</v>
      </c>
      <c r="AM1391" s="67">
        <v>21.731519803608499</v>
      </c>
      <c r="AN1391" s="11"/>
      <c r="AO1391" s="69">
        <v>2.0566534516547101E-2</v>
      </c>
      <c r="AP1391" s="69">
        <v>-2.9851619548935601E-2</v>
      </c>
      <c r="AQ1391" s="69">
        <v>5.7764245648286298E-2</v>
      </c>
      <c r="AR1391" s="69">
        <v>-0.111125366408523</v>
      </c>
      <c r="AS1391" s="70">
        <v>7</v>
      </c>
      <c r="AT1391" s="70">
        <v>5</v>
      </c>
      <c r="AU1391" s="70">
        <v>7</v>
      </c>
      <c r="AV1391" s="71">
        <v>5</v>
      </c>
      <c r="AW1391" s="11"/>
      <c r="AX1391" s="72">
        <v>0.107516913029831</v>
      </c>
      <c r="AY1391" s="73">
        <v>-2.80834384682009E-2</v>
      </c>
      <c r="AZ1391" s="73">
        <v>0.63953383602256497</v>
      </c>
      <c r="BA1391" s="73">
        <v>-3.8771421166984503E-2</v>
      </c>
      <c r="BB1391" s="64">
        <v>1.10871997504546E-2</v>
      </c>
      <c r="BC1391" s="74">
        <v>-20.797066284139898</v>
      </c>
      <c r="BD1391" s="61">
        <v>43881</v>
      </c>
      <c r="BE1391" s="61">
        <v>43914</v>
      </c>
      <c r="BF1391" s="70"/>
      <c r="BG1391" s="61"/>
      <c r="BH1391" s="11"/>
    </row>
    <row r="1392" spans="1:60" x14ac:dyDescent="0.3">
      <c r="A1392" s="11"/>
      <c r="B1392" s="56" t="s">
        <v>4448</v>
      </c>
      <c r="C1392" s="56" t="s">
        <v>4253</v>
      </c>
      <c r="D1392" s="56" t="s">
        <v>4254</v>
      </c>
      <c r="E1392" s="57" t="s">
        <v>34</v>
      </c>
      <c r="F1392" s="57" t="s">
        <v>110</v>
      </c>
      <c r="G1392" s="58" t="s">
        <v>111</v>
      </c>
      <c r="H1392" s="59" t="s">
        <v>169</v>
      </c>
      <c r="I1392" s="60" t="s">
        <v>29</v>
      </c>
      <c r="J1392" s="60" t="s">
        <v>4255</v>
      </c>
      <c r="K1392" s="11"/>
      <c r="L1392" s="61">
        <v>44021</v>
      </c>
      <c r="M1392" s="62">
        <v>1080.3403999991699</v>
      </c>
      <c r="N1392" s="63">
        <v>1080.3403999991699</v>
      </c>
      <c r="O1392" s="63">
        <v>1115.0164999999099</v>
      </c>
      <c r="P1392" s="64">
        <f t="shared" si="21"/>
        <v>0.96890081895582458</v>
      </c>
      <c r="Q1392" s="61">
        <v>43874</v>
      </c>
      <c r="R1392" s="65">
        <v>12472158.997</v>
      </c>
      <c r="S1392" s="65">
        <v>11229926.688124999</v>
      </c>
      <c r="T1392" s="11"/>
      <c r="U1392" s="66">
        <v>-2.5564363650119001E-3</v>
      </c>
      <c r="V1392" s="67">
        <v>3.40656711741758</v>
      </c>
      <c r="W1392" s="66">
        <v>1.0076923974338599E-2</v>
      </c>
      <c r="X1392" s="67">
        <v>3.2860709460692301</v>
      </c>
      <c r="Y1392" s="66">
        <v>-1.47944022219235E-2</v>
      </c>
      <c r="Z1392" s="67">
        <v>16.204497390019199</v>
      </c>
      <c r="AA1392" s="66">
        <v>1.86700153990387E-2</v>
      </c>
      <c r="AB1392" s="67">
        <v>22.092189691204101</v>
      </c>
      <c r="AC1392" s="66">
        <v>6.5973107854006202E-2</v>
      </c>
      <c r="AD1392" s="67">
        <v>30.883276045642599</v>
      </c>
      <c r="AE1392" s="66">
        <v>8.0586125284753493E-2</v>
      </c>
      <c r="AF1392" s="68">
        <v>25.006300140201301</v>
      </c>
      <c r="AG1392" s="66">
        <v>7.2001349326455998E-4</v>
      </c>
      <c r="AH1392" s="67">
        <v>-1.7695043865387601</v>
      </c>
      <c r="AI1392" s="66">
        <v>-5.95292590787722E-3</v>
      </c>
      <c r="AJ1392" s="67">
        <v>13.0954498901701</v>
      </c>
      <c r="AK1392" s="66">
        <v>8.0340399999840897E-2</v>
      </c>
      <c r="AL1392" s="66">
        <v>2.49245077848173E-2</v>
      </c>
      <c r="AM1392" s="67">
        <v>23.096650667226601</v>
      </c>
      <c r="AN1392" s="11"/>
      <c r="AO1392" s="69">
        <v>9.0506312844809093E-3</v>
      </c>
      <c r="AP1392" s="69">
        <v>-1.86424663506841E-2</v>
      </c>
      <c r="AQ1392" s="69">
        <v>3.64823350191728E-2</v>
      </c>
      <c r="AR1392" s="69">
        <v>-5.5048836765345201E-2</v>
      </c>
      <c r="AS1392" s="70">
        <v>8</v>
      </c>
      <c r="AT1392" s="70">
        <v>4</v>
      </c>
      <c r="AU1392" s="70">
        <v>7</v>
      </c>
      <c r="AV1392" s="71">
        <v>5</v>
      </c>
      <c r="AW1392" s="11"/>
      <c r="AX1392" s="72">
        <v>5.37347404686443E-2</v>
      </c>
      <c r="AY1392" s="73">
        <v>-9.7074742900417704E-2</v>
      </c>
      <c r="AZ1392" s="73">
        <v>0.61405180578549301</v>
      </c>
      <c r="BA1392" s="73">
        <v>-0.124594771290162</v>
      </c>
      <c r="BB1392" s="64">
        <v>5.5361175692814901E-3</v>
      </c>
      <c r="BC1392" s="74">
        <v>-9.8586164419539308</v>
      </c>
      <c r="BD1392" s="61">
        <v>43874</v>
      </c>
      <c r="BE1392" s="61">
        <v>43914</v>
      </c>
      <c r="BF1392" s="70"/>
      <c r="BG1392" s="61"/>
      <c r="BH1392" s="11"/>
    </row>
    <row r="1393" spans="1:60" x14ac:dyDescent="0.3">
      <c r="A1393" s="11"/>
      <c r="B1393" s="56" t="s">
        <v>4451</v>
      </c>
      <c r="C1393" s="56" t="s">
        <v>4257</v>
      </c>
      <c r="D1393" s="56" t="s">
        <v>4254</v>
      </c>
      <c r="E1393" s="57" t="s">
        <v>73</v>
      </c>
      <c r="F1393" s="57" t="s">
        <v>110</v>
      </c>
      <c r="G1393" s="58" t="s">
        <v>111</v>
      </c>
      <c r="H1393" s="59" t="s">
        <v>169</v>
      </c>
      <c r="I1393" s="60" t="s">
        <v>29</v>
      </c>
      <c r="J1393" s="60" t="s">
        <v>4258</v>
      </c>
      <c r="K1393" s="11"/>
      <c r="L1393" s="61">
        <v>44021</v>
      </c>
      <c r="M1393" s="62">
        <v>1111.2705000005701</v>
      </c>
      <c r="N1393" s="63">
        <v>1111.2705000005701</v>
      </c>
      <c r="O1393" s="63">
        <v>1142.57129999995</v>
      </c>
      <c r="P1393" s="64">
        <f t="shared" si="21"/>
        <v>0.97260494815563692</v>
      </c>
      <c r="Q1393" s="61">
        <v>43874</v>
      </c>
      <c r="R1393" s="65">
        <v>17119739.425000001</v>
      </c>
      <c r="S1393" s="65">
        <v>16474075.4619531</v>
      </c>
      <c r="T1393" s="11"/>
      <c r="U1393" s="66">
        <v>-2.5304964219685601E-3</v>
      </c>
      <c r="V1393" s="67">
        <v>3.4091611117219101</v>
      </c>
      <c r="W1393" s="66">
        <v>1.08637306238961E-2</v>
      </c>
      <c r="X1393" s="67">
        <v>3.3647516110249902</v>
      </c>
      <c r="Y1393" s="66">
        <v>-1.01290545198935E-2</v>
      </c>
      <c r="Z1393" s="67">
        <v>16.671032160229501</v>
      </c>
      <c r="AA1393" s="66">
        <v>2.84068257005856E-2</v>
      </c>
      <c r="AB1393" s="67">
        <v>23.065870721358799</v>
      </c>
      <c r="AC1393" s="66">
        <v>8.6434923578053699E-2</v>
      </c>
      <c r="AD1393" s="67">
        <v>32.929457618039997</v>
      </c>
      <c r="AE1393" s="66">
        <v>0.11152326038980399</v>
      </c>
      <c r="AF1393" s="68">
        <v>28.1000136506918</v>
      </c>
      <c r="AG1393" s="66">
        <v>9.5387230248888998E-4</v>
      </c>
      <c r="AH1393" s="67">
        <v>-1.74611850561632</v>
      </c>
      <c r="AI1393" s="66">
        <v>-1.01231880762498E-3</v>
      </c>
      <c r="AJ1393" s="67">
        <v>13.589510600199</v>
      </c>
      <c r="AK1393" s="66">
        <v>0.11127050000141001</v>
      </c>
      <c r="AL1393" s="66">
        <v>3.4183141237008399E-2</v>
      </c>
      <c r="AM1393" s="67">
        <v>26.189660667383599</v>
      </c>
      <c r="AN1393" s="11"/>
      <c r="AO1393" s="69">
        <v>9.0768128447962192E-3</v>
      </c>
      <c r="AP1393" s="69">
        <v>-1.8616997246681401E-2</v>
      </c>
      <c r="AQ1393" s="69">
        <v>3.7289775660610799E-2</v>
      </c>
      <c r="AR1393" s="69">
        <v>-5.4288171470980202E-2</v>
      </c>
      <c r="AS1393" s="70">
        <v>8</v>
      </c>
      <c r="AT1393" s="70">
        <v>4</v>
      </c>
      <c r="AU1393" s="70">
        <v>7</v>
      </c>
      <c r="AV1393" s="71">
        <v>5</v>
      </c>
      <c r="AW1393" s="11"/>
      <c r="AX1393" s="72">
        <v>5.3758157363990901E-2</v>
      </c>
      <c r="AY1393" s="73">
        <v>6.9327632831573296E-2</v>
      </c>
      <c r="AZ1393" s="73">
        <v>0.64710478367032898</v>
      </c>
      <c r="BA1393" s="73">
        <v>8.9444924836811907E-2</v>
      </c>
      <c r="BB1393" s="64">
        <v>5.53869976361057E-3</v>
      </c>
      <c r="BC1393" s="74">
        <v>-9.76497484219726</v>
      </c>
      <c r="BD1393" s="61">
        <v>43874</v>
      </c>
      <c r="BE1393" s="61">
        <v>43914</v>
      </c>
      <c r="BF1393" s="70"/>
      <c r="BG1393" s="61"/>
      <c r="BH1393" s="11"/>
    </row>
    <row r="1394" spans="1:60" x14ac:dyDescent="0.3">
      <c r="A1394" s="11"/>
      <c r="B1394" s="56" t="s">
        <v>4454</v>
      </c>
      <c r="C1394" s="56" t="s">
        <v>4260</v>
      </c>
      <c r="D1394" s="56" t="s">
        <v>4254</v>
      </c>
      <c r="E1394" s="57" t="s">
        <v>52</v>
      </c>
      <c r="F1394" s="57" t="s">
        <v>110</v>
      </c>
      <c r="G1394" s="58" t="s">
        <v>111</v>
      </c>
      <c r="H1394" s="59" t="s">
        <v>169</v>
      </c>
      <c r="I1394" s="60" t="s">
        <v>29</v>
      </c>
      <c r="J1394" s="60" t="s">
        <v>4261</v>
      </c>
      <c r="K1394" s="11"/>
      <c r="L1394" s="61">
        <v>44021</v>
      </c>
      <c r="M1394" s="62">
        <v>1099.7736000008899</v>
      </c>
      <c r="N1394" s="63">
        <v>1099.7736000008899</v>
      </c>
      <c r="O1394" s="63">
        <v>1132.3411999996799</v>
      </c>
      <c r="P1394" s="64">
        <f t="shared" si="21"/>
        <v>0.97123870437744453</v>
      </c>
      <c r="Q1394" s="61">
        <v>43874</v>
      </c>
      <c r="R1394" s="65">
        <v>9326015.7359999996</v>
      </c>
      <c r="S1394" s="65">
        <v>7554913.2382031297</v>
      </c>
      <c r="T1394" s="11"/>
      <c r="U1394" s="66">
        <v>-2.5400558070032301E-3</v>
      </c>
      <c r="V1394" s="67">
        <v>3.40820517321845</v>
      </c>
      <c r="W1394" s="66">
        <v>1.0573881543678E-2</v>
      </c>
      <c r="X1394" s="67">
        <v>3.3357667030031699</v>
      </c>
      <c r="Y1394" s="66">
        <v>-1.18503532812611E-2</v>
      </c>
      <c r="Z1394" s="67">
        <v>16.4989022841037</v>
      </c>
      <c r="AA1394" s="66">
        <v>2.4808833806673598E-2</v>
      </c>
      <c r="AB1394" s="67">
        <v>22.7060715319531</v>
      </c>
      <c r="AC1394" s="66">
        <v>7.8851222473531393E-2</v>
      </c>
      <c r="AD1394" s="67">
        <v>32.171087507566</v>
      </c>
      <c r="AE1394" s="66">
        <v>0.100023745400977</v>
      </c>
      <c r="AF1394" s="68">
        <v>26.950062151823701</v>
      </c>
      <c r="AG1394" s="66">
        <v>8.6774896226415898E-4</v>
      </c>
      <c r="AH1394" s="67">
        <v>-1.7547308396387999</v>
      </c>
      <c r="AI1394" s="66">
        <v>-2.83534138543473E-3</v>
      </c>
      <c r="AJ1394" s="67">
        <v>13.407208342425299</v>
      </c>
      <c r="AK1394" s="66">
        <v>9.9773600000917201E-2</v>
      </c>
      <c r="AL1394" s="66">
        <v>3.0762405483983499E-2</v>
      </c>
      <c r="AM1394" s="67">
        <v>25.039970667334298</v>
      </c>
      <c r="AN1394" s="11"/>
      <c r="AO1394" s="69">
        <v>9.0672026344691403E-3</v>
      </c>
      <c r="AP1394" s="69">
        <v>-1.8626357606081001E-2</v>
      </c>
      <c r="AQ1394" s="69">
        <v>3.6992273981013603E-2</v>
      </c>
      <c r="AR1394" s="69">
        <v>-5.45685173301899E-2</v>
      </c>
      <c r="AS1394" s="70">
        <v>8</v>
      </c>
      <c r="AT1394" s="70">
        <v>4</v>
      </c>
      <c r="AU1394" s="70">
        <v>7</v>
      </c>
      <c r="AV1394" s="71">
        <v>5</v>
      </c>
      <c r="AW1394" s="11"/>
      <c r="AX1394" s="72">
        <v>5.3749228341621297E-2</v>
      </c>
      <c r="AY1394" s="73">
        <v>7.8651050273492694E-3</v>
      </c>
      <c r="AZ1394" s="73">
        <v>0.63489371033665498</v>
      </c>
      <c r="BA1394" s="73">
        <v>1.01279932424063E-2</v>
      </c>
      <c r="BB1394" s="64">
        <v>5.5377171576037696E-3</v>
      </c>
      <c r="BC1394" s="74">
        <v>-9.7994844662898704</v>
      </c>
      <c r="BD1394" s="61">
        <v>43874</v>
      </c>
      <c r="BE1394" s="61">
        <v>43914</v>
      </c>
      <c r="BF1394" s="70"/>
      <c r="BG1394" s="61"/>
      <c r="BH1394" s="11"/>
    </row>
    <row r="1395" spans="1:60" x14ac:dyDescent="0.3">
      <c r="A1395" s="11"/>
      <c r="B1395" s="56" t="s">
        <v>4457</v>
      </c>
      <c r="C1395" s="56" t="s">
        <v>4263</v>
      </c>
      <c r="D1395" s="56" t="s">
        <v>4254</v>
      </c>
      <c r="E1395" s="57" t="s">
        <v>131</v>
      </c>
      <c r="F1395" s="57" t="s">
        <v>110</v>
      </c>
      <c r="G1395" s="58" t="s">
        <v>111</v>
      </c>
      <c r="H1395" s="59" t="s">
        <v>169</v>
      </c>
      <c r="I1395" s="60" t="s">
        <v>29</v>
      </c>
      <c r="J1395" s="60" t="s">
        <v>4264</v>
      </c>
      <c r="K1395" s="11"/>
      <c r="L1395" s="61">
        <v>44021</v>
      </c>
      <c r="M1395" s="62">
        <v>1088.3956000004</v>
      </c>
      <c r="N1395" s="63">
        <v>1088.3956000004</v>
      </c>
      <c r="O1395" s="63">
        <v>1122.2028000000901</v>
      </c>
      <c r="P1395" s="64">
        <f t="shared" si="21"/>
        <v>0.96987425089325441</v>
      </c>
      <c r="Q1395" s="61">
        <v>43874</v>
      </c>
      <c r="R1395" s="65">
        <v>5630578.0970000001</v>
      </c>
      <c r="S1395" s="65">
        <v>5505039.2839140603</v>
      </c>
      <c r="T1395" s="11"/>
      <c r="U1395" s="66">
        <v>-2.5495391400909301E-3</v>
      </c>
      <c r="V1395" s="67">
        <v>3.4072568399096799</v>
      </c>
      <c r="W1395" s="66">
        <v>1.02839787559788E-2</v>
      </c>
      <c r="X1395" s="67">
        <v>3.30677642423325</v>
      </c>
      <c r="Y1395" s="66">
        <v>-1.35687412775951E-2</v>
      </c>
      <c r="Z1395" s="67">
        <v>16.327063484466599</v>
      </c>
      <c r="AA1395" s="66">
        <v>2.12234050632105E-2</v>
      </c>
      <c r="AB1395" s="67">
        <v>22.347528657613999</v>
      </c>
      <c r="AC1395" s="66">
        <v>7.1320254985039397E-2</v>
      </c>
      <c r="AD1395" s="67">
        <v>31.417990758753099</v>
      </c>
      <c r="AE1395" s="66">
        <v>8.8643157454498606E-2</v>
      </c>
      <c r="AF1395" s="68">
        <v>25.812003357161299</v>
      </c>
      <c r="AG1395" s="66">
        <v>7.8157642201404098E-4</v>
      </c>
      <c r="AH1395" s="67">
        <v>-1.76334809366381</v>
      </c>
      <c r="AI1395" s="66">
        <v>-4.6551126079066299E-3</v>
      </c>
      <c r="AJ1395" s="67">
        <v>13.2252312201745</v>
      </c>
      <c r="AK1395" s="66">
        <v>8.8395599999785204E-2</v>
      </c>
      <c r="AL1395" s="66">
        <v>2.6114856947970101E-2</v>
      </c>
      <c r="AM1395" s="67">
        <v>25.242399803508299</v>
      </c>
      <c r="AN1395" s="11"/>
      <c r="AO1395" s="69">
        <v>9.0574671849026293E-3</v>
      </c>
      <c r="AP1395" s="69">
        <v>-1.8635809410625401E-2</v>
      </c>
      <c r="AQ1395" s="69">
        <v>3.66947750171676E-2</v>
      </c>
      <c r="AR1395" s="69">
        <v>-5.48487013975682E-2</v>
      </c>
      <c r="AS1395" s="70">
        <v>8</v>
      </c>
      <c r="AT1395" s="70">
        <v>4</v>
      </c>
      <c r="AU1395" s="70">
        <v>7</v>
      </c>
      <c r="AV1395" s="71">
        <v>5</v>
      </c>
      <c r="AW1395" s="11"/>
      <c r="AX1395" s="72">
        <v>5.3740691887578601E-2</v>
      </c>
      <c r="AY1395" s="73">
        <v>-5.3415750106353202E-2</v>
      </c>
      <c r="AZ1395" s="73">
        <v>0.62272165628655796</v>
      </c>
      <c r="BA1395" s="73">
        <v>-6.8652583991024599E-2</v>
      </c>
      <c r="BB1395" s="64">
        <v>5.5367751475296203E-3</v>
      </c>
      <c r="BC1395" s="74">
        <v>-9.8339890080678707</v>
      </c>
      <c r="BD1395" s="61">
        <v>43874</v>
      </c>
      <c r="BE1395" s="61">
        <v>43914</v>
      </c>
      <c r="BF1395" s="70"/>
      <c r="BG1395" s="61"/>
      <c r="BH1395" s="11"/>
    </row>
    <row r="1396" spans="1:60" x14ac:dyDescent="0.3">
      <c r="A1396" s="11"/>
      <c r="B1396" s="56" t="s">
        <v>4461</v>
      </c>
      <c r="C1396" s="56" t="s">
        <v>4266</v>
      </c>
      <c r="D1396" s="56" t="s">
        <v>4267</v>
      </c>
      <c r="E1396" s="57" t="s">
        <v>34</v>
      </c>
      <c r="F1396" s="57" t="s">
        <v>110</v>
      </c>
      <c r="G1396" s="58" t="s">
        <v>111</v>
      </c>
      <c r="H1396" s="59" t="s">
        <v>2017</v>
      </c>
      <c r="I1396" s="60" t="s">
        <v>400</v>
      </c>
      <c r="J1396" s="60" t="s">
        <v>4268</v>
      </c>
      <c r="K1396" s="11"/>
      <c r="L1396" s="61">
        <v>44021</v>
      </c>
      <c r="M1396" s="62">
        <v>852679.19253635395</v>
      </c>
      <c r="N1396" s="63">
        <v>852679.19253635395</v>
      </c>
      <c r="O1396" s="63">
        <v>920707.57616424595</v>
      </c>
      <c r="P1396" s="64">
        <f t="shared" si="21"/>
        <v>0.92611293163101294</v>
      </c>
      <c r="Q1396" s="61">
        <v>43910</v>
      </c>
      <c r="R1396" s="65">
        <v>10117990.103218701</v>
      </c>
      <c r="S1396" s="65">
        <v>9016444.1648437493</v>
      </c>
      <c r="T1396" s="11"/>
      <c r="U1396" s="66">
        <v>-9.6934465054801001E-3</v>
      </c>
      <c r="V1396" s="67">
        <v>2.6928661033707599</v>
      </c>
      <c r="W1396" s="66">
        <v>2.3730886492558102E-2</v>
      </c>
      <c r="X1396" s="67">
        <v>4.6514671978948199</v>
      </c>
      <c r="Y1396" s="66">
        <v>3.0314434878164299E-2</v>
      </c>
      <c r="Z1396" s="67">
        <v>20.715381100046201</v>
      </c>
      <c r="AA1396" s="66">
        <v>0.16546514199231799</v>
      </c>
      <c r="AB1396" s="67">
        <v>36.771702350524698</v>
      </c>
      <c r="AC1396" s="66">
        <v>0.252823642400617</v>
      </c>
      <c r="AD1396" s="67">
        <v>49.568329500325497</v>
      </c>
      <c r="AE1396" s="66">
        <v>0.25108618552068901</v>
      </c>
      <c r="AF1396" s="68">
        <v>42.056306163780398</v>
      </c>
      <c r="AG1396" s="66">
        <v>-3.6415310868505898E-2</v>
      </c>
      <c r="AH1396" s="67">
        <v>-5.4830368227194404</v>
      </c>
      <c r="AI1396" s="66">
        <v>6.2515992363842102E-2</v>
      </c>
      <c r="AJ1396" s="67">
        <v>19.942341717338401</v>
      </c>
      <c r="AK1396" s="66">
        <v>0.236914228467795</v>
      </c>
      <c r="AL1396" s="66">
        <v>4.2850524305322303E-2</v>
      </c>
      <c r="AM1396" s="67">
        <v>16.990436182095401</v>
      </c>
      <c r="AN1396" s="11"/>
      <c r="AO1396" s="69">
        <v>3.61014265054109E-2</v>
      </c>
      <c r="AP1396" s="69">
        <v>-2.6902797553702801E-2</v>
      </c>
      <c r="AQ1396" s="69">
        <v>0.138019133095513</v>
      </c>
      <c r="AR1396" s="69">
        <v>-9.6958976172609304E-2</v>
      </c>
      <c r="AS1396" s="70">
        <v>9</v>
      </c>
      <c r="AT1396" s="70">
        <v>3</v>
      </c>
      <c r="AU1396" s="70">
        <v>7</v>
      </c>
      <c r="AV1396" s="71">
        <v>5</v>
      </c>
      <c r="AW1396" s="11"/>
      <c r="AX1396" s="72">
        <v>0.137545988506172</v>
      </c>
      <c r="AY1396" s="73">
        <v>1.19190045478535</v>
      </c>
      <c r="AZ1396" s="73">
        <v>1.06247120784064</v>
      </c>
      <c r="BA1396" s="73">
        <v>1.8562237060050399</v>
      </c>
      <c r="BB1396" s="64">
        <v>1.42278207990785E-2</v>
      </c>
      <c r="BC1396" s="74">
        <v>-10.069829898973699</v>
      </c>
      <c r="BD1396" s="61">
        <v>43910</v>
      </c>
      <c r="BE1396" s="61">
        <v>43990</v>
      </c>
      <c r="BF1396" s="70"/>
      <c r="BG1396" s="61"/>
      <c r="BH1396" s="11"/>
    </row>
    <row r="1397" spans="1:60" x14ac:dyDescent="0.3">
      <c r="A1397" s="11"/>
      <c r="B1397" s="56" t="s">
        <v>4464</v>
      </c>
      <c r="C1397" s="56" t="s">
        <v>4270</v>
      </c>
      <c r="D1397" s="56" t="s">
        <v>4267</v>
      </c>
      <c r="E1397" s="57" t="s">
        <v>73</v>
      </c>
      <c r="F1397" s="57" t="s">
        <v>110</v>
      </c>
      <c r="G1397" s="58" t="s">
        <v>111</v>
      </c>
      <c r="H1397" s="59" t="s">
        <v>2017</v>
      </c>
      <c r="I1397" s="60" t="s">
        <v>400</v>
      </c>
      <c r="J1397" s="60" t="s">
        <v>1</v>
      </c>
      <c r="K1397" s="11"/>
      <c r="L1397" s="61">
        <v>44021</v>
      </c>
      <c r="M1397" s="62">
        <v>858433.63704586006</v>
      </c>
      <c r="N1397" s="63">
        <v>858433.63704586006</v>
      </c>
      <c r="O1397" s="63">
        <v>926218.64379596699</v>
      </c>
      <c r="P1397" s="64">
        <f t="shared" si="21"/>
        <v>0.92681532896779062</v>
      </c>
      <c r="Q1397" s="61">
        <v>43910</v>
      </c>
      <c r="R1397" s="65">
        <v>1814232.05852539</v>
      </c>
      <c r="S1397" s="65">
        <v>881645.54125000001</v>
      </c>
      <c r="T1397" s="11"/>
      <c r="U1397" s="66">
        <v>-9.6866828298516304E-3</v>
      </c>
      <c r="V1397" s="67">
        <v>2.6935424709336102</v>
      </c>
      <c r="W1397" s="66">
        <v>2.3940727589433702E-2</v>
      </c>
      <c r="X1397" s="67">
        <v>4.6724513075823797</v>
      </c>
      <c r="Y1397" s="66">
        <v>3.1596387689205599E-2</v>
      </c>
      <c r="Z1397" s="67">
        <v>20.8435763811576</v>
      </c>
      <c r="AA1397" s="66">
        <v>0.16838593137246799</v>
      </c>
      <c r="AB1397" s="67">
        <v>37.063781288568897</v>
      </c>
      <c r="AC1397" s="66">
        <v>0.25910739591927301</v>
      </c>
      <c r="AD1397" s="67">
        <v>50.196704852161901</v>
      </c>
      <c r="AE1397" s="66">
        <v>0.25876228382927402</v>
      </c>
      <c r="AF1397" s="68">
        <v>42.8239159946679</v>
      </c>
      <c r="AG1397" s="66">
        <v>-3.6356063827952298E-2</v>
      </c>
      <c r="AH1397" s="67">
        <v>-5.4771121186640803</v>
      </c>
      <c r="AI1397" s="66">
        <v>6.3903289714289699E-2</v>
      </c>
      <c r="AJ1397" s="67">
        <v>20.081071452383199</v>
      </c>
      <c r="AK1397" s="66"/>
      <c r="AL1397" s="66"/>
      <c r="AM1397" s="67"/>
      <c r="AN1397" s="11"/>
      <c r="AO1397" s="69">
        <v>3.6108442604017903E-2</v>
      </c>
      <c r="AP1397" s="69">
        <v>-2.68829458282198E-2</v>
      </c>
      <c r="AQ1397" s="69">
        <v>0.13825290907159801</v>
      </c>
      <c r="AR1397" s="69">
        <v>-9.6767103094025503E-2</v>
      </c>
      <c r="AS1397" s="70">
        <v>9</v>
      </c>
      <c r="AT1397" s="70">
        <v>3</v>
      </c>
      <c r="AU1397" s="70">
        <v>7</v>
      </c>
      <c r="AV1397" s="71">
        <v>5</v>
      </c>
      <c r="AW1397" s="11"/>
      <c r="AX1397" s="72">
        <v>0.137535237365082</v>
      </c>
      <c r="AY1397" s="73">
        <v>1.21200858118209</v>
      </c>
      <c r="AZ1397" s="73">
        <v>1.07159500838679</v>
      </c>
      <c r="BA1397" s="73">
        <v>1.88915112656287</v>
      </c>
      <c r="BB1397" s="64">
        <v>1.42268486238936E-2</v>
      </c>
      <c r="BC1397" s="74">
        <v>-10.0206746279291</v>
      </c>
      <c r="BD1397" s="61">
        <v>43910</v>
      </c>
      <c r="BE1397" s="61">
        <v>43990</v>
      </c>
      <c r="BF1397" s="70"/>
      <c r="BG1397" s="61"/>
      <c r="BH1397" s="11"/>
    </row>
    <row r="1398" spans="1:60" x14ac:dyDescent="0.3">
      <c r="A1398" s="11"/>
      <c r="B1398" s="56" t="s">
        <v>4467</v>
      </c>
      <c r="C1398" s="56" t="s">
        <v>4272</v>
      </c>
      <c r="D1398" s="56" t="s">
        <v>4267</v>
      </c>
      <c r="E1398" s="57" t="s">
        <v>52</v>
      </c>
      <c r="F1398" s="57" t="s">
        <v>110</v>
      </c>
      <c r="G1398" s="58" t="s">
        <v>111</v>
      </c>
      <c r="H1398" s="59" t="s">
        <v>2017</v>
      </c>
      <c r="I1398" s="60" t="s">
        <v>400</v>
      </c>
      <c r="J1398" s="60" t="s">
        <v>1</v>
      </c>
      <c r="K1398" s="11"/>
      <c r="L1398" s="61">
        <v>44021</v>
      </c>
      <c r="M1398" s="62">
        <v>870976.19552993798</v>
      </c>
      <c r="N1398" s="63">
        <v>870976.19552993798</v>
      </c>
      <c r="O1398" s="63">
        <v>939105.55966472602</v>
      </c>
      <c r="P1398" s="64">
        <f t="shared" si="21"/>
        <v>0.92745292216232733</v>
      </c>
      <c r="Q1398" s="61">
        <v>43948</v>
      </c>
      <c r="R1398" s="65">
        <v>17127297.329687499</v>
      </c>
      <c r="S1398" s="65">
        <v>12418118.228078101</v>
      </c>
      <c r="T1398" s="11"/>
      <c r="U1398" s="66">
        <v>-9.6798905260584399E-3</v>
      </c>
      <c r="V1398" s="67">
        <v>2.6942217013129302</v>
      </c>
      <c r="W1398" s="66">
        <v>2.4150592445948901E-2</v>
      </c>
      <c r="X1398" s="67">
        <v>4.6934377932339002</v>
      </c>
      <c r="Y1398" s="66">
        <v>3.2879437096198699E-2</v>
      </c>
      <c r="Z1398" s="67">
        <v>20.971881321835099</v>
      </c>
      <c r="AA1398" s="66">
        <v>0.171315026642405</v>
      </c>
      <c r="AB1398" s="67">
        <v>37.356690815533497</v>
      </c>
      <c r="AC1398" s="66">
        <v>0.26542332021927001</v>
      </c>
      <c r="AD1398" s="67">
        <v>50.828297282161699</v>
      </c>
      <c r="AE1398" s="66">
        <v>0.26944622583861899</v>
      </c>
      <c r="AF1398" s="68">
        <v>43.892310195602498</v>
      </c>
      <c r="AG1398" s="66">
        <v>-3.6296828540798701E-2</v>
      </c>
      <c r="AH1398" s="67">
        <v>-5.4711885899450898</v>
      </c>
      <c r="AI1398" s="66">
        <v>6.5292168585074306E-2</v>
      </c>
      <c r="AJ1398" s="67">
        <v>20.219959339476201</v>
      </c>
      <c r="AK1398" s="66">
        <v>0.26345624279027102</v>
      </c>
      <c r="AL1398" s="66">
        <v>4.7228946523318903E-2</v>
      </c>
      <c r="AM1398" s="67">
        <v>19.6446376143431</v>
      </c>
      <c r="AN1398" s="11"/>
      <c r="AO1398" s="69">
        <v>3.6115598002652398E-2</v>
      </c>
      <c r="AP1398" s="69">
        <v>-2.6862910280215101E-2</v>
      </c>
      <c r="AQ1398" s="69">
        <v>0.13848706453791201</v>
      </c>
      <c r="AR1398" s="69">
        <v>-9.6575349617487496E-2</v>
      </c>
      <c r="AS1398" s="70">
        <v>9</v>
      </c>
      <c r="AT1398" s="70">
        <v>3</v>
      </c>
      <c r="AU1398" s="70">
        <v>7</v>
      </c>
      <c r="AV1398" s="71">
        <v>5</v>
      </c>
      <c r="AW1398" s="11"/>
      <c r="AX1398" s="72">
        <v>0.13752450264481</v>
      </c>
      <c r="AY1398" s="73">
        <v>1.232174628758</v>
      </c>
      <c r="AZ1398" s="73">
        <v>1.0807439032450901</v>
      </c>
      <c r="BA1398" s="73">
        <v>1.9222259260550301</v>
      </c>
      <c r="BB1398" s="64">
        <v>1.42258784717524E-2</v>
      </c>
      <c r="BC1398" s="74">
        <v>-9.9778434982290491</v>
      </c>
      <c r="BD1398" s="61">
        <v>43948</v>
      </c>
      <c r="BE1398" s="61">
        <v>43990</v>
      </c>
      <c r="BF1398" s="70"/>
      <c r="BG1398" s="61"/>
      <c r="BH1398" s="11"/>
    </row>
    <row r="1399" spans="1:60" x14ac:dyDescent="0.3">
      <c r="A1399" s="11"/>
      <c r="B1399" s="56" t="s">
        <v>4470</v>
      </c>
      <c r="C1399" s="56" t="s">
        <v>4274</v>
      </c>
      <c r="D1399" s="56" t="s">
        <v>4267</v>
      </c>
      <c r="E1399" s="57" t="s">
        <v>56</v>
      </c>
      <c r="F1399" s="57" t="s">
        <v>110</v>
      </c>
      <c r="G1399" s="58" t="s">
        <v>111</v>
      </c>
      <c r="H1399" s="59" t="s">
        <v>2017</v>
      </c>
      <c r="I1399" s="60" t="s">
        <v>400</v>
      </c>
      <c r="J1399" s="60" t="s">
        <v>1</v>
      </c>
      <c r="K1399" s="11"/>
      <c r="L1399" s="61">
        <v>44021</v>
      </c>
      <c r="M1399" s="62">
        <v>863089.70947837795</v>
      </c>
      <c r="N1399" s="63">
        <v>863089.70947837795</v>
      </c>
      <c r="O1399" s="63">
        <v>930138.25905036903</v>
      </c>
      <c r="P1399" s="64">
        <f t="shared" si="21"/>
        <v>0.92791550189490668</v>
      </c>
      <c r="Q1399" s="61">
        <v>43948</v>
      </c>
      <c r="R1399" s="65">
        <v>12681157.772624999</v>
      </c>
      <c r="S1399" s="65">
        <v>10794148.0978281</v>
      </c>
      <c r="T1399" s="11"/>
      <c r="U1399" s="66">
        <v>-9.6730385757837194E-3</v>
      </c>
      <c r="V1399" s="67">
        <v>2.6949068963404001</v>
      </c>
      <c r="W1399" s="66">
        <v>2.4360522011193101E-2</v>
      </c>
      <c r="X1399" s="67">
        <v>4.7144307497583204</v>
      </c>
      <c r="Y1399" s="66">
        <v>3.4164388587669202E-2</v>
      </c>
      <c r="Z1399" s="67">
        <v>21.100376471004001</v>
      </c>
      <c r="AA1399" s="66">
        <v>0.17425084233575</v>
      </c>
      <c r="AB1399" s="67">
        <v>37.650272384868003</v>
      </c>
      <c r="AC1399" s="66">
        <v>0.27177052840503202</v>
      </c>
      <c r="AD1399" s="67">
        <v>51.463018100766902</v>
      </c>
      <c r="AE1399" s="66">
        <v>0.27663704696547903</v>
      </c>
      <c r="AF1399" s="68">
        <v>44.611392308259397</v>
      </c>
      <c r="AG1399" s="66">
        <v>-3.6237533127859899E-2</v>
      </c>
      <c r="AH1399" s="67">
        <v>-5.4652590486512098</v>
      </c>
      <c r="AI1399" s="66">
        <v>6.6682952090559397E-2</v>
      </c>
      <c r="AJ1399" s="67">
        <v>20.359037690010201</v>
      </c>
      <c r="AK1399" s="66">
        <v>0.23784827461902799</v>
      </c>
      <c r="AL1399" s="66">
        <v>4.30402994006727E-2</v>
      </c>
      <c r="AM1399" s="67">
        <v>17.055637208075499</v>
      </c>
      <c r="AN1399" s="11"/>
      <c r="AO1399" s="69">
        <v>3.61226197419455E-2</v>
      </c>
      <c r="AP1399" s="69">
        <v>-2.6843002689020099E-2</v>
      </c>
      <c r="AQ1399" s="69">
        <v>0.13872090654695099</v>
      </c>
      <c r="AR1399" s="69">
        <v>-9.6383497599163107E-2</v>
      </c>
      <c r="AS1399" s="70">
        <v>9</v>
      </c>
      <c r="AT1399" s="70">
        <v>3</v>
      </c>
      <c r="AU1399" s="70">
        <v>7</v>
      </c>
      <c r="AV1399" s="71">
        <v>5</v>
      </c>
      <c r="AW1399" s="11"/>
      <c r="AX1399" s="72">
        <v>0.13751380019311901</v>
      </c>
      <c r="AY1399" s="73">
        <v>1.25238655322391</v>
      </c>
      <c r="AZ1399" s="73">
        <v>1.0899119862097</v>
      </c>
      <c r="BA1399" s="73">
        <v>1.9554266855448099</v>
      </c>
      <c r="BB1399" s="64">
        <v>1.4224911258261299E-2</v>
      </c>
      <c r="BC1399" s="74">
        <v>-9.9520130314340296</v>
      </c>
      <c r="BD1399" s="61">
        <v>43948</v>
      </c>
      <c r="BE1399" s="61">
        <v>43990</v>
      </c>
      <c r="BF1399" s="70"/>
      <c r="BG1399" s="61"/>
      <c r="BH1399" s="11"/>
    </row>
    <row r="1400" spans="1:60" x14ac:dyDescent="0.3">
      <c r="A1400" s="11"/>
      <c r="B1400" s="56" t="s">
        <v>4474</v>
      </c>
      <c r="C1400" s="56" t="s">
        <v>4276</v>
      </c>
      <c r="D1400" s="56" t="s">
        <v>4277</v>
      </c>
      <c r="E1400" s="57" t="s">
        <v>34</v>
      </c>
      <c r="F1400" s="57" t="s">
        <v>339</v>
      </c>
      <c r="G1400" s="58" t="s">
        <v>111</v>
      </c>
      <c r="H1400" s="59" t="s">
        <v>186</v>
      </c>
      <c r="I1400" s="60" t="s">
        <v>29</v>
      </c>
      <c r="J1400" s="60" t="s">
        <v>4278</v>
      </c>
      <c r="K1400" s="11"/>
      <c r="L1400" s="61">
        <v>44021</v>
      </c>
      <c r="M1400" s="62">
        <v>1101.8611999992299</v>
      </c>
      <c r="N1400" s="63">
        <v>1101.8611999992299</v>
      </c>
      <c r="O1400" s="63">
        <v>1190.4197000004399</v>
      </c>
      <c r="P1400" s="64">
        <f t="shared" si="21"/>
        <v>0.92560732991803041</v>
      </c>
      <c r="Q1400" s="61">
        <v>43881</v>
      </c>
      <c r="R1400" s="65">
        <v>128578.02899999999</v>
      </c>
      <c r="S1400" s="65">
        <v>124659.515309204</v>
      </c>
      <c r="T1400" s="11"/>
      <c r="U1400" s="66">
        <v>-4.5681802212129696E-3</v>
      </c>
      <c r="V1400" s="67">
        <v>3.20539273179747</v>
      </c>
      <c r="W1400" s="66">
        <v>2.3327468426941798E-2</v>
      </c>
      <c r="X1400" s="67">
        <v>4.6111253913331902</v>
      </c>
      <c r="Y1400" s="66">
        <v>-4.6167334405254203E-2</v>
      </c>
      <c r="Z1400" s="67">
        <v>13.0672041717044</v>
      </c>
      <c r="AA1400" s="66">
        <v>4.6410246766754398E-2</v>
      </c>
      <c r="AB1400" s="67">
        <v>24.8662128279684</v>
      </c>
      <c r="AC1400" s="66">
        <v>8.5530479465960499E-2</v>
      </c>
      <c r="AD1400" s="67">
        <v>32.8390132068307</v>
      </c>
      <c r="AE1400" s="66"/>
      <c r="AF1400" s="68"/>
      <c r="AG1400" s="66">
        <v>-1.6493887378601401E-3</v>
      </c>
      <c r="AH1400" s="67">
        <v>-2.0064446096512301</v>
      </c>
      <c r="AI1400" s="66">
        <v>-2.4965531022644399E-2</v>
      </c>
      <c r="AJ1400" s="67">
        <v>11.194189378700701</v>
      </c>
      <c r="AK1400" s="66">
        <v>0.10186119999896601</v>
      </c>
      <c r="AL1400" s="66">
        <v>4.2521784307609799E-2</v>
      </c>
      <c r="AM1400" s="67">
        <v>38.258324612805197</v>
      </c>
      <c r="AN1400" s="11"/>
      <c r="AO1400" s="69">
        <v>2.8092004504287602E-2</v>
      </c>
      <c r="AP1400" s="69">
        <v>-4.2993745051717297E-2</v>
      </c>
      <c r="AQ1400" s="69">
        <v>6.2860784542863299E-2</v>
      </c>
      <c r="AR1400" s="69">
        <v>-0.111691563935019</v>
      </c>
      <c r="AS1400" s="70">
        <v>6</v>
      </c>
      <c r="AT1400" s="70">
        <v>6</v>
      </c>
      <c r="AU1400" s="70">
        <v>7</v>
      </c>
      <c r="AV1400" s="71">
        <v>5</v>
      </c>
      <c r="AW1400" s="11"/>
      <c r="AX1400" s="72">
        <v>0.12411308138864099</v>
      </c>
      <c r="AY1400" s="73">
        <v>0.286377882503075</v>
      </c>
      <c r="AZ1400" s="73">
        <v>0.84373326921195302</v>
      </c>
      <c r="BA1400" s="73">
        <v>0.39316906814292502</v>
      </c>
      <c r="BB1400" s="64">
        <v>1.27790105482018E-2</v>
      </c>
      <c r="BC1400" s="74">
        <v>-23.1726003862568</v>
      </c>
      <c r="BD1400" s="61">
        <v>43881</v>
      </c>
      <c r="BE1400" s="61">
        <v>43913</v>
      </c>
      <c r="BF1400" s="70"/>
      <c r="BG1400" s="61"/>
      <c r="BH1400" s="11"/>
    </row>
    <row r="1401" spans="1:60" x14ac:dyDescent="0.3">
      <c r="A1401" s="11"/>
      <c r="B1401" s="56" t="s">
        <v>4477</v>
      </c>
      <c r="C1401" s="56" t="s">
        <v>4280</v>
      </c>
      <c r="D1401" s="56" t="s">
        <v>4277</v>
      </c>
      <c r="E1401" s="57" t="s">
        <v>41</v>
      </c>
      <c r="F1401" s="57" t="s">
        <v>339</v>
      </c>
      <c r="G1401" s="58" t="s">
        <v>111</v>
      </c>
      <c r="H1401" s="59" t="s">
        <v>186</v>
      </c>
      <c r="I1401" s="60" t="s">
        <v>29</v>
      </c>
      <c r="J1401" s="60" t="s">
        <v>1</v>
      </c>
      <c r="K1401" s="11"/>
      <c r="L1401" s="61">
        <v>44021</v>
      </c>
      <c r="M1401" s="62">
        <v>1136.8848000001201</v>
      </c>
      <c r="N1401" s="63">
        <v>1136.8848000001201</v>
      </c>
      <c r="O1401" s="63">
        <v>1223.93769999966</v>
      </c>
      <c r="P1401" s="64">
        <f t="shared" si="21"/>
        <v>0.92887472949026395</v>
      </c>
      <c r="Q1401" s="61">
        <v>43881</v>
      </c>
      <c r="R1401" s="65">
        <v>4383802.7810000004</v>
      </c>
      <c r="S1401" s="65">
        <v>3908103.9141367199</v>
      </c>
      <c r="T1401" s="11"/>
      <c r="U1401" s="66">
        <v>-4.5431405724229998E-3</v>
      </c>
      <c r="V1401" s="67">
        <v>3.2078966966764701</v>
      </c>
      <c r="W1401" s="66">
        <v>2.4099678326820102E-2</v>
      </c>
      <c r="X1401" s="67">
        <v>4.68834638132103</v>
      </c>
      <c r="Y1401" s="66">
        <v>-4.1788572866644197E-2</v>
      </c>
      <c r="Z1401" s="67">
        <v>13.505080325558099</v>
      </c>
      <c r="AA1401" s="66">
        <v>5.3915121294267003E-2</v>
      </c>
      <c r="AB1401" s="67">
        <v>25.616700280719702</v>
      </c>
      <c r="AC1401" s="66">
        <v>0.11219267672640899</v>
      </c>
      <c r="AD1401" s="67">
        <v>35.505232932860999</v>
      </c>
      <c r="AE1401" s="66"/>
      <c r="AF1401" s="68"/>
      <c r="AG1401" s="66">
        <v>-1.4233574493118799E-3</v>
      </c>
      <c r="AH1401" s="67">
        <v>-1.9838414807964</v>
      </c>
      <c r="AI1401" s="66">
        <v>-2.02676069375229E-2</v>
      </c>
      <c r="AJ1401" s="67">
        <v>11.6639817872056</v>
      </c>
      <c r="AK1401" s="66">
        <v>0.13688480000026201</v>
      </c>
      <c r="AL1401" s="66">
        <v>5.7120884424875798E-2</v>
      </c>
      <c r="AM1401" s="67">
        <v>42.112372758798301</v>
      </c>
      <c r="AN1401" s="11"/>
      <c r="AO1401" s="69">
        <v>2.8117830441260601E-2</v>
      </c>
      <c r="AP1401" s="69">
        <v>-4.2969702306436403E-2</v>
      </c>
      <c r="AQ1401" s="69">
        <v>6.3663266866569798E-2</v>
      </c>
      <c r="AR1401" s="69">
        <v>-0.11099603831287801</v>
      </c>
      <c r="AS1401" s="70">
        <v>6</v>
      </c>
      <c r="AT1401" s="70">
        <v>6</v>
      </c>
      <c r="AU1401" s="70">
        <v>7</v>
      </c>
      <c r="AV1401" s="71">
        <v>5</v>
      </c>
      <c r="AW1401" s="11"/>
      <c r="AX1401" s="72">
        <v>0.124109308395127</v>
      </c>
      <c r="AY1401" s="73">
        <v>0.34257008721988302</v>
      </c>
      <c r="AZ1401" s="73">
        <v>0.87304539660999603</v>
      </c>
      <c r="BA1401" s="73">
        <v>0.47135635146878502</v>
      </c>
      <c r="BB1401" s="64">
        <v>1.2779102703443601E-2</v>
      </c>
      <c r="BC1401" s="74">
        <v>-23.110522700590099</v>
      </c>
      <c r="BD1401" s="61">
        <v>43881</v>
      </c>
      <c r="BE1401" s="61">
        <v>43913</v>
      </c>
      <c r="BF1401" s="70"/>
      <c r="BG1401" s="61"/>
      <c r="BH1401" s="11"/>
    </row>
    <row r="1402" spans="1:60" x14ac:dyDescent="0.3">
      <c r="A1402" s="11"/>
      <c r="B1402" s="56" t="s">
        <v>4480</v>
      </c>
      <c r="C1402" s="56" t="s">
        <v>4282</v>
      </c>
      <c r="D1402" s="56" t="s">
        <v>4277</v>
      </c>
      <c r="E1402" s="57" t="s">
        <v>248</v>
      </c>
      <c r="F1402" s="57" t="s">
        <v>339</v>
      </c>
      <c r="G1402" s="58" t="s">
        <v>111</v>
      </c>
      <c r="H1402" s="59" t="s">
        <v>186</v>
      </c>
      <c r="I1402" s="60" t="s">
        <v>29</v>
      </c>
      <c r="J1402" s="60" t="s">
        <v>4283</v>
      </c>
      <c r="K1402" s="11"/>
      <c r="L1402" s="61">
        <v>44021</v>
      </c>
      <c r="M1402" s="62">
        <v>1139.7580999992799</v>
      </c>
      <c r="N1402" s="63">
        <v>1139.7580999992799</v>
      </c>
      <c r="O1402" s="63">
        <v>1226.09200000018</v>
      </c>
      <c r="P1402" s="64">
        <f t="shared" si="21"/>
        <v>0.92958611588617546</v>
      </c>
      <c r="Q1402" s="61">
        <v>43881</v>
      </c>
      <c r="R1402" s="65">
        <v>11639502.771</v>
      </c>
      <c r="S1402" s="65">
        <v>9826514.1603437494</v>
      </c>
      <c r="T1402" s="11"/>
      <c r="U1402" s="66">
        <v>-4.5376515299722104E-3</v>
      </c>
      <c r="V1402" s="67">
        <v>3.2084456009215501</v>
      </c>
      <c r="W1402" s="66">
        <v>2.4267991715532799E-2</v>
      </c>
      <c r="X1402" s="67">
        <v>4.7051777201923004</v>
      </c>
      <c r="Y1402" s="66">
        <v>-4.0834048933902502E-2</v>
      </c>
      <c r="Z1402" s="67">
        <v>13.6005327188323</v>
      </c>
      <c r="AA1402" s="66">
        <v>5.6029433524599902E-2</v>
      </c>
      <c r="AB1402" s="67">
        <v>25.828131503745698</v>
      </c>
      <c r="AC1402" s="66">
        <v>0.11665440861907</v>
      </c>
      <c r="AD1402" s="67">
        <v>35.951406122127104</v>
      </c>
      <c r="AE1402" s="66"/>
      <c r="AF1402" s="68"/>
      <c r="AG1402" s="66">
        <v>-1.3741029742959699E-3</v>
      </c>
      <c r="AH1402" s="67">
        <v>-1.9789160332948099</v>
      </c>
      <c r="AI1402" s="66">
        <v>-1.9243261308474799E-2</v>
      </c>
      <c r="AJ1402" s="67">
        <v>11.7664163501177</v>
      </c>
      <c r="AK1402" s="66">
        <v>0.13975810000018099</v>
      </c>
      <c r="AL1402" s="66">
        <v>5.86917903237918E-2</v>
      </c>
      <c r="AM1402" s="67">
        <v>43.294267950113898</v>
      </c>
      <c r="AN1402" s="11"/>
      <c r="AO1402" s="69">
        <v>2.81234846406733E-2</v>
      </c>
      <c r="AP1402" s="69">
        <v>-4.2964420247735703E-2</v>
      </c>
      <c r="AQ1402" s="69">
        <v>6.3838040705377394E-2</v>
      </c>
      <c r="AR1402" s="69">
        <v>-0.110846360020369</v>
      </c>
      <c r="AS1402" s="70">
        <v>6</v>
      </c>
      <c r="AT1402" s="70">
        <v>6</v>
      </c>
      <c r="AU1402" s="70">
        <v>7</v>
      </c>
      <c r="AV1402" s="71">
        <v>5</v>
      </c>
      <c r="AW1402" s="11"/>
      <c r="AX1402" s="72">
        <v>0.12411111569177601</v>
      </c>
      <c r="AY1402" s="73">
        <v>0.35846240618138803</v>
      </c>
      <c r="AZ1402" s="73">
        <v>0.88129946244498603</v>
      </c>
      <c r="BA1402" s="73">
        <v>0.49350644913283798</v>
      </c>
      <c r="BB1402" s="64">
        <v>1.27793962288888E-2</v>
      </c>
      <c r="BC1402" s="74">
        <v>-23.097157472686401</v>
      </c>
      <c r="BD1402" s="61">
        <v>43881</v>
      </c>
      <c r="BE1402" s="61">
        <v>43913</v>
      </c>
      <c r="BF1402" s="70"/>
      <c r="BG1402" s="61"/>
      <c r="BH1402" s="11"/>
    </row>
    <row r="1403" spans="1:60" x14ac:dyDescent="0.3">
      <c r="A1403" s="11"/>
      <c r="B1403" s="56" t="s">
        <v>4483</v>
      </c>
      <c r="C1403" s="56" t="s">
        <v>4285</v>
      </c>
      <c r="D1403" s="56" t="s">
        <v>4277</v>
      </c>
      <c r="E1403" s="57" t="s">
        <v>79</v>
      </c>
      <c r="F1403" s="57" t="s">
        <v>339</v>
      </c>
      <c r="G1403" s="58" t="s">
        <v>111</v>
      </c>
      <c r="H1403" s="59" t="s">
        <v>186</v>
      </c>
      <c r="I1403" s="60" t="s">
        <v>29</v>
      </c>
      <c r="J1403" s="60" t="s">
        <v>4286</v>
      </c>
      <c r="K1403" s="11"/>
      <c r="L1403" s="61">
        <v>44021</v>
      </c>
      <c r="M1403" s="62">
        <v>1075.96279999986</v>
      </c>
      <c r="N1403" s="63">
        <v>1075.96279999986</v>
      </c>
      <c r="O1403" s="63">
        <v>1165.01479999907</v>
      </c>
      <c r="P1403" s="64">
        <f t="shared" si="21"/>
        <v>0.92356148608645905</v>
      </c>
      <c r="Q1403" s="61">
        <v>43881</v>
      </c>
      <c r="R1403" s="65">
        <v>285943.63500000001</v>
      </c>
      <c r="S1403" s="65">
        <v>317924.11914502003</v>
      </c>
      <c r="T1403" s="11"/>
      <c r="U1403" s="66">
        <v>-4.5840673546990703E-3</v>
      </c>
      <c r="V1403" s="67">
        <v>3.2038040184488601</v>
      </c>
      <c r="W1403" s="66">
        <v>2.2837733256892499E-2</v>
      </c>
      <c r="X1403" s="67">
        <v>4.5621518743282596</v>
      </c>
      <c r="Y1403" s="66">
        <v>-4.8912850356864497E-2</v>
      </c>
      <c r="Z1403" s="67">
        <v>12.792652576536099</v>
      </c>
      <c r="AA1403" s="66">
        <v>3.8199136952243903E-2</v>
      </c>
      <c r="AB1403" s="67">
        <v>24.0451018465101</v>
      </c>
      <c r="AC1403" s="66">
        <v>7.9295123694464606E-2</v>
      </c>
      <c r="AD1403" s="67">
        <v>32.215477629681097</v>
      </c>
      <c r="AE1403" s="66"/>
      <c r="AF1403" s="68"/>
      <c r="AG1403" s="66">
        <v>-1.7925679212567E-3</v>
      </c>
      <c r="AH1403" s="67">
        <v>-2.0207625279908799</v>
      </c>
      <c r="AI1403" s="66">
        <v>-2.7911557491279399E-2</v>
      </c>
      <c r="AJ1403" s="67">
        <v>10.899586731829899</v>
      </c>
      <c r="AK1403" s="66">
        <v>7.5962799999615499E-2</v>
      </c>
      <c r="AL1403" s="66">
        <v>3.3254450996537302E-2</v>
      </c>
      <c r="AM1403" s="67">
        <v>36.891803955193602</v>
      </c>
      <c r="AN1403" s="11"/>
      <c r="AO1403" s="69">
        <v>2.8075585820261002E-2</v>
      </c>
      <c r="AP1403" s="69">
        <v>-4.3009004123669002E-2</v>
      </c>
      <c r="AQ1403" s="69">
        <v>6.2352327935513999E-2</v>
      </c>
      <c r="AR1403" s="69">
        <v>-0.11211276141883</v>
      </c>
      <c r="AS1403" s="70">
        <v>6</v>
      </c>
      <c r="AT1403" s="70">
        <v>6</v>
      </c>
      <c r="AU1403" s="70">
        <v>7</v>
      </c>
      <c r="AV1403" s="71">
        <v>5</v>
      </c>
      <c r="AW1403" s="11"/>
      <c r="AX1403" s="72">
        <v>0.124096017158299</v>
      </c>
      <c r="AY1403" s="73">
        <v>0.22440314048867499</v>
      </c>
      <c r="AZ1403" s="73">
        <v>0.81166322750777897</v>
      </c>
      <c r="BA1403" s="73">
        <v>0.30744100524771101</v>
      </c>
      <c r="BB1403" s="64">
        <v>1.2776934299909001E-2</v>
      </c>
      <c r="BC1403" s="74">
        <v>-23.210237329156399</v>
      </c>
      <c r="BD1403" s="61">
        <v>43881</v>
      </c>
      <c r="BE1403" s="61">
        <v>43913</v>
      </c>
      <c r="BF1403" s="70"/>
      <c r="BG1403" s="61"/>
      <c r="BH1403" s="11"/>
    </row>
    <row r="1404" spans="1:60" x14ac:dyDescent="0.3">
      <c r="A1404" s="11"/>
      <c r="B1404" s="56" t="s">
        <v>4486</v>
      </c>
      <c r="C1404" s="56" t="s">
        <v>4288</v>
      </c>
      <c r="D1404" s="56" t="s">
        <v>4277</v>
      </c>
      <c r="E1404" s="57" t="s">
        <v>1364</v>
      </c>
      <c r="F1404" s="57" t="s">
        <v>339</v>
      </c>
      <c r="G1404" s="58" t="s">
        <v>111</v>
      </c>
      <c r="H1404" s="59" t="s">
        <v>186</v>
      </c>
      <c r="I1404" s="60" t="s">
        <v>29</v>
      </c>
      <c r="J1404" s="60" t="s">
        <v>1</v>
      </c>
      <c r="K1404" s="11"/>
      <c r="L1404" s="61">
        <v>44021</v>
      </c>
      <c r="M1404" s="62">
        <v>1108.3004000000701</v>
      </c>
      <c r="N1404" s="63">
        <v>1108.3004000000701</v>
      </c>
      <c r="O1404" s="63">
        <v>1188.3723000008599</v>
      </c>
      <c r="P1404" s="64">
        <f t="shared" si="21"/>
        <v>0.93262052641185611</v>
      </c>
      <c r="Q1404" s="61">
        <v>43881</v>
      </c>
      <c r="R1404" s="65">
        <v>1416531.2830000001</v>
      </c>
      <c r="S1404" s="65">
        <v>1501859.6287968799</v>
      </c>
      <c r="T1404" s="11"/>
      <c r="U1404" s="66">
        <v>-4.5144887872083901E-3</v>
      </c>
      <c r="V1404" s="67">
        <v>3.2107618751979299</v>
      </c>
      <c r="W1404" s="66">
        <v>2.4983963534396001E-2</v>
      </c>
      <c r="X1404" s="67">
        <v>4.7767749020786097</v>
      </c>
      <c r="Y1404" s="66">
        <v>-3.6761573241165003E-2</v>
      </c>
      <c r="Z1404" s="67">
        <v>14.007780288113301</v>
      </c>
      <c r="AA1404" s="66">
        <v>6.5067192521382794E-2</v>
      </c>
      <c r="AB1404" s="67">
        <v>26.731907403445799</v>
      </c>
      <c r="AC1404" s="66"/>
      <c r="AD1404" s="67"/>
      <c r="AE1404" s="66"/>
      <c r="AF1404" s="68"/>
      <c r="AG1404" s="66">
        <v>-1.16466159215634E-3</v>
      </c>
      <c r="AH1404" s="67">
        <v>-1.95797189508085</v>
      </c>
      <c r="AI1404" s="66">
        <v>-1.4872723255393801E-2</v>
      </c>
      <c r="AJ1404" s="67">
        <v>12.203470155422099</v>
      </c>
      <c r="AK1404" s="66">
        <v>0.12663537678599801</v>
      </c>
      <c r="AL1404" s="66">
        <v>6.7049279488856001E-2</v>
      </c>
      <c r="AM1404" s="67">
        <v>36.561597085441498</v>
      </c>
      <c r="AN1404" s="11"/>
      <c r="AO1404" s="69">
        <v>2.8147455092039302E-2</v>
      </c>
      <c r="AP1404" s="69">
        <v>-4.2942081657238299E-2</v>
      </c>
      <c r="AQ1404" s="69">
        <v>6.4581566859487793E-2</v>
      </c>
      <c r="AR1404" s="69">
        <v>-0.11020525270942</v>
      </c>
      <c r="AS1404" s="70">
        <v>7</v>
      </c>
      <c r="AT1404" s="70">
        <v>5</v>
      </c>
      <c r="AU1404" s="70">
        <v>7</v>
      </c>
      <c r="AV1404" s="71">
        <v>5</v>
      </c>
      <c r="AW1404" s="11"/>
      <c r="AX1404" s="72">
        <v>0.124117607719236</v>
      </c>
      <c r="AY1404" s="73">
        <v>0.42637494192103997</v>
      </c>
      <c r="AZ1404" s="73">
        <v>0.91656218168827797</v>
      </c>
      <c r="BA1404" s="73">
        <v>0.58844250323181801</v>
      </c>
      <c r="BB1404" s="64">
        <v>1.2780527672784999E-2</v>
      </c>
      <c r="BC1404" s="74">
        <v>-23.039917709335</v>
      </c>
      <c r="BD1404" s="61">
        <v>43881</v>
      </c>
      <c r="BE1404" s="61">
        <v>43913</v>
      </c>
      <c r="BF1404" s="70"/>
      <c r="BG1404" s="61"/>
      <c r="BH1404" s="11"/>
    </row>
    <row r="1405" spans="1:60" x14ac:dyDescent="0.3">
      <c r="A1405" s="11"/>
      <c r="B1405" s="56" t="s">
        <v>4489</v>
      </c>
      <c r="C1405" s="56" t="s">
        <v>4290</v>
      </c>
      <c r="D1405" s="56" t="s">
        <v>4277</v>
      </c>
      <c r="E1405" s="57" t="s">
        <v>352</v>
      </c>
      <c r="F1405" s="57" t="s">
        <v>339</v>
      </c>
      <c r="G1405" s="58" t="s">
        <v>111</v>
      </c>
      <c r="H1405" s="59" t="s">
        <v>186</v>
      </c>
      <c r="I1405" s="60" t="s">
        <v>29</v>
      </c>
      <c r="J1405" s="60" t="s">
        <v>4291</v>
      </c>
      <c r="K1405" s="11"/>
      <c r="L1405" s="61">
        <v>44021</v>
      </c>
      <c r="M1405" s="62">
        <v>1107.75060000084</v>
      </c>
      <c r="N1405" s="63">
        <v>1107.75060000084</v>
      </c>
      <c r="O1405" s="63">
        <v>1197.3849999997799</v>
      </c>
      <c r="P1405" s="64">
        <f t="shared" si="21"/>
        <v>0.9251415376015597</v>
      </c>
      <c r="Q1405" s="61">
        <v>43881</v>
      </c>
      <c r="R1405" s="65">
        <v>9603221.625</v>
      </c>
      <c r="S1405" s="65">
        <v>8536693.5944999997</v>
      </c>
      <c r="T1405" s="11"/>
      <c r="U1405" s="66">
        <v>-4.5718232377112101E-3</v>
      </c>
      <c r="V1405" s="67">
        <v>3.2050284301476499</v>
      </c>
      <c r="W1405" s="66">
        <v>2.32162586144113E-2</v>
      </c>
      <c r="X1405" s="67">
        <v>4.6000044100801496</v>
      </c>
      <c r="Y1405" s="66">
        <v>-4.6792461596851402E-2</v>
      </c>
      <c r="Z1405" s="67">
        <v>13.0046914525446</v>
      </c>
      <c r="AA1405" s="66">
        <v>4.2876486681052497E-2</v>
      </c>
      <c r="AB1405" s="67">
        <v>24.512836819398199</v>
      </c>
      <c r="AC1405" s="66">
        <v>8.9047087511135006E-2</v>
      </c>
      <c r="AD1405" s="67">
        <v>33.190674011362702</v>
      </c>
      <c r="AE1405" s="66"/>
      <c r="AF1405" s="68"/>
      <c r="AG1405" s="66">
        <v>-1.68184187532461E-3</v>
      </c>
      <c r="AH1405" s="67">
        <v>-2.0096899233976702</v>
      </c>
      <c r="AI1405" s="66">
        <v>-2.56361991841914E-2</v>
      </c>
      <c r="AJ1405" s="67">
        <v>11.1271225625387</v>
      </c>
      <c r="AK1405" s="66">
        <v>0.107750600000145</v>
      </c>
      <c r="AL1405" s="66">
        <v>4.4910314347362097E-2</v>
      </c>
      <c r="AM1405" s="67">
        <v>38.847264612966697</v>
      </c>
      <c r="AN1405" s="11"/>
      <c r="AO1405" s="69">
        <v>2.80882478928106E-2</v>
      </c>
      <c r="AP1405" s="69">
        <v>-4.2997186618813403E-2</v>
      </c>
      <c r="AQ1405" s="69">
        <v>6.27456956408423E-2</v>
      </c>
      <c r="AR1405" s="69">
        <v>-0.111788113764342</v>
      </c>
      <c r="AS1405" s="70">
        <v>6</v>
      </c>
      <c r="AT1405" s="70">
        <v>6</v>
      </c>
      <c r="AU1405" s="70">
        <v>7</v>
      </c>
      <c r="AV1405" s="71">
        <v>5</v>
      </c>
      <c r="AW1405" s="11"/>
      <c r="AX1405" s="72">
        <v>0.124102637860924</v>
      </c>
      <c r="AY1405" s="73">
        <v>0.25957390025541799</v>
      </c>
      <c r="AZ1405" s="73">
        <v>0.82994650559794503</v>
      </c>
      <c r="BA1405" s="73">
        <v>0.35607925148860903</v>
      </c>
      <c r="BB1405" s="64">
        <v>1.2777844206884799E-2</v>
      </c>
      <c r="BC1405" s="74">
        <v>-23.181232435687001</v>
      </c>
      <c r="BD1405" s="61">
        <v>43881</v>
      </c>
      <c r="BE1405" s="61">
        <v>43913</v>
      </c>
      <c r="BF1405" s="70"/>
      <c r="BG1405" s="61"/>
      <c r="BH1405" s="11"/>
    </row>
    <row r="1406" spans="1:60" x14ac:dyDescent="0.3">
      <c r="A1406" s="11"/>
      <c r="B1406" s="56" t="s">
        <v>4492</v>
      </c>
      <c r="C1406" s="56" t="s">
        <v>4293</v>
      </c>
      <c r="D1406" s="56" t="s">
        <v>4277</v>
      </c>
      <c r="E1406" s="57" t="s">
        <v>356</v>
      </c>
      <c r="F1406" s="57" t="s">
        <v>339</v>
      </c>
      <c r="G1406" s="58" t="s">
        <v>111</v>
      </c>
      <c r="H1406" s="59" t="s">
        <v>186</v>
      </c>
      <c r="I1406" s="60" t="s">
        <v>29</v>
      </c>
      <c r="J1406" s="60" t="s">
        <v>4294</v>
      </c>
      <c r="K1406" s="11"/>
      <c r="L1406" s="61">
        <v>44021</v>
      </c>
      <c r="M1406" s="62">
        <v>1139.85329999961</v>
      </c>
      <c r="N1406" s="63">
        <v>1139.85329999961</v>
      </c>
      <c r="O1406" s="63">
        <v>1226.1844999995101</v>
      </c>
      <c r="P1406" s="64">
        <f t="shared" si="21"/>
        <v>0.92959362966997661</v>
      </c>
      <c r="Q1406" s="61">
        <v>43881</v>
      </c>
      <c r="R1406" s="65">
        <v>1467582.0989999999</v>
      </c>
      <c r="S1406" s="65">
        <v>1134417.22379102</v>
      </c>
      <c r="T1406" s="11"/>
      <c r="U1406" s="66">
        <v>-4.5377089481917201E-3</v>
      </c>
      <c r="V1406" s="67">
        <v>3.2084398590996002</v>
      </c>
      <c r="W1406" s="66">
        <v>2.4267940565550799E-2</v>
      </c>
      <c r="X1406" s="67">
        <v>4.7051726051940896</v>
      </c>
      <c r="Y1406" s="66">
        <v>-4.0826338529805099E-2</v>
      </c>
      <c r="Z1406" s="67">
        <v>13.6013037592493</v>
      </c>
      <c r="AA1406" s="66">
        <v>5.6037504162304699E-2</v>
      </c>
      <c r="AB1406" s="67">
        <v>25.8289385675162</v>
      </c>
      <c r="AC1406" s="66">
        <v>0.116663001123088</v>
      </c>
      <c r="AD1406" s="67">
        <v>35.952265372558003</v>
      </c>
      <c r="AE1406" s="66"/>
      <c r="AF1406" s="68"/>
      <c r="AG1406" s="66">
        <v>-1.3740758577114301E-3</v>
      </c>
      <c r="AH1406" s="67">
        <v>-1.9789133216363599</v>
      </c>
      <c r="AI1406" s="66">
        <v>-1.9235355986893399E-2</v>
      </c>
      <c r="AJ1406" s="67">
        <v>11.767206882272101</v>
      </c>
      <c r="AK1406" s="66">
        <v>0.13985329999923099</v>
      </c>
      <c r="AL1406" s="66">
        <v>5.7905788436983102E-2</v>
      </c>
      <c r="AM1406" s="67">
        <v>42.1594297815464</v>
      </c>
      <c r="AN1406" s="11"/>
      <c r="AO1406" s="69">
        <v>2.81234352860338E-2</v>
      </c>
      <c r="AP1406" s="69">
        <v>-4.2964431548170999E-2</v>
      </c>
      <c r="AQ1406" s="69">
        <v>6.3837891937509994E-2</v>
      </c>
      <c r="AR1406" s="69">
        <v>-0.110839039273706</v>
      </c>
      <c r="AS1406" s="70">
        <v>6</v>
      </c>
      <c r="AT1406" s="70">
        <v>6</v>
      </c>
      <c r="AU1406" s="70">
        <v>7</v>
      </c>
      <c r="AV1406" s="71">
        <v>5</v>
      </c>
      <c r="AW1406" s="11"/>
      <c r="AX1406" s="72">
        <v>0.124108984883496</v>
      </c>
      <c r="AY1406" s="73">
        <v>0.358530901003633</v>
      </c>
      <c r="AZ1406" s="73">
        <v>0.88132374040833406</v>
      </c>
      <c r="BA1406" s="73">
        <v>0.49360676850346902</v>
      </c>
      <c r="BB1406" s="64">
        <v>1.2779185138024301E-2</v>
      </c>
      <c r="BC1406" s="74">
        <v>-23.096516062592901</v>
      </c>
      <c r="BD1406" s="61">
        <v>43881</v>
      </c>
      <c r="BE1406" s="61">
        <v>43913</v>
      </c>
      <c r="BF1406" s="70"/>
      <c r="BG1406" s="61"/>
      <c r="BH1406" s="11"/>
    </row>
    <row r="1407" spans="1:60" x14ac:dyDescent="0.3">
      <c r="A1407" s="11"/>
      <c r="B1407" s="56" t="s">
        <v>4495</v>
      </c>
      <c r="C1407" s="56" t="s">
        <v>4296</v>
      </c>
      <c r="D1407" s="56" t="s">
        <v>4277</v>
      </c>
      <c r="E1407" s="57" t="s">
        <v>360</v>
      </c>
      <c r="F1407" s="57" t="s">
        <v>339</v>
      </c>
      <c r="G1407" s="58" t="s">
        <v>111</v>
      </c>
      <c r="H1407" s="59" t="s">
        <v>186</v>
      </c>
      <c r="I1407" s="60" t="s">
        <v>29</v>
      </c>
      <c r="J1407" s="60" t="s">
        <v>4297</v>
      </c>
      <c r="K1407" s="11"/>
      <c r="L1407" s="61">
        <v>44021</v>
      </c>
      <c r="M1407" s="62">
        <v>1122.4633000008801</v>
      </c>
      <c r="N1407" s="63">
        <v>1122.4633000008801</v>
      </c>
      <c r="O1407" s="63">
        <v>1205.86739999987</v>
      </c>
      <c r="P1407" s="64">
        <f t="shared" si="21"/>
        <v>0.93083476674218169</v>
      </c>
      <c r="Q1407" s="61">
        <v>43881</v>
      </c>
      <c r="R1407" s="65">
        <v>277883.74300000002</v>
      </c>
      <c r="S1407" s="65">
        <v>271404.16525585903</v>
      </c>
      <c r="T1407" s="11"/>
      <c r="U1407" s="66">
        <v>-4.5281482080099496E-3</v>
      </c>
      <c r="V1407" s="67">
        <v>3.2093959331177802</v>
      </c>
      <c r="W1407" s="66">
        <v>2.4562930895626799E-2</v>
      </c>
      <c r="X1407" s="67">
        <v>4.7346716382016902</v>
      </c>
      <c r="Y1407" s="66">
        <v>-3.91589965220192E-2</v>
      </c>
      <c r="Z1407" s="67">
        <v>13.7680379600206</v>
      </c>
      <c r="AA1407" s="66">
        <v>5.9741743116319398E-2</v>
      </c>
      <c r="AB1407" s="67">
        <v>26.199362462939501</v>
      </c>
      <c r="AC1407" s="66"/>
      <c r="AD1407" s="67"/>
      <c r="AE1407" s="66"/>
      <c r="AF1407" s="68"/>
      <c r="AG1407" s="66">
        <v>-1.28791359566094E-3</v>
      </c>
      <c r="AH1407" s="67">
        <v>-1.9702970954313099</v>
      </c>
      <c r="AI1407" s="66">
        <v>-1.7445658591896101E-2</v>
      </c>
      <c r="AJ1407" s="67">
        <v>11.946176621771899</v>
      </c>
      <c r="AK1407" s="66">
        <v>0.122463300000236</v>
      </c>
      <c r="AL1407" s="66">
        <v>5.9585357299511102E-2</v>
      </c>
      <c r="AM1407" s="67">
        <v>37.103813092748197</v>
      </c>
      <c r="AN1407" s="11"/>
      <c r="AO1407" s="69">
        <v>2.81333380098658E-2</v>
      </c>
      <c r="AP1407" s="69">
        <v>-4.2955237845526399E-2</v>
      </c>
      <c r="AQ1407" s="69">
        <v>6.4144484960706905E-2</v>
      </c>
      <c r="AR1407" s="69">
        <v>-0.11058302506906301</v>
      </c>
      <c r="AS1407" s="70">
        <v>7</v>
      </c>
      <c r="AT1407" s="70">
        <v>5</v>
      </c>
      <c r="AU1407" s="70">
        <v>7</v>
      </c>
      <c r="AV1407" s="71">
        <v>5</v>
      </c>
      <c r="AW1407" s="11"/>
      <c r="AX1407" s="72">
        <v>0.124113887561107</v>
      </c>
      <c r="AY1407" s="73">
        <v>0.38636060953149398</v>
      </c>
      <c r="AZ1407" s="73">
        <v>0.89578665015051195</v>
      </c>
      <c r="BA1407" s="73">
        <v>0.53245082114426601</v>
      </c>
      <c r="BB1407" s="64">
        <v>1.27798715668177E-2</v>
      </c>
      <c r="BC1407" s="74">
        <v>-23.073639771668201</v>
      </c>
      <c r="BD1407" s="61">
        <v>43881</v>
      </c>
      <c r="BE1407" s="61">
        <v>43913</v>
      </c>
      <c r="BF1407" s="70"/>
      <c r="BG1407" s="61"/>
      <c r="BH1407" s="11"/>
    </row>
    <row r="1408" spans="1:60" x14ac:dyDescent="0.3">
      <c r="A1408" s="11"/>
      <c r="B1408" s="56" t="s">
        <v>4498</v>
      </c>
      <c r="C1408" s="56" t="s">
        <v>4299</v>
      </c>
      <c r="D1408" s="56" t="s">
        <v>4277</v>
      </c>
      <c r="E1408" s="57" t="s">
        <v>367</v>
      </c>
      <c r="F1408" s="57" t="s">
        <v>339</v>
      </c>
      <c r="G1408" s="58" t="s">
        <v>111</v>
      </c>
      <c r="H1408" s="59" t="s">
        <v>186</v>
      </c>
      <c r="I1408" s="60" t="s">
        <v>29</v>
      </c>
      <c r="J1408" s="60" t="s">
        <v>1</v>
      </c>
      <c r="K1408" s="11"/>
      <c r="L1408" s="61">
        <v>44021</v>
      </c>
      <c r="M1408" s="62">
        <v>1113.6450999993799</v>
      </c>
      <c r="N1408" s="63">
        <v>1113.6450999993799</v>
      </c>
      <c r="O1408" s="63">
        <v>1198.00259999931</v>
      </c>
      <c r="P1408" s="64">
        <f t="shared" si="21"/>
        <v>0.92958487736171969</v>
      </c>
      <c r="Q1408" s="61">
        <v>43881</v>
      </c>
      <c r="R1408" s="65">
        <v>118482.342</v>
      </c>
      <c r="S1408" s="65">
        <v>54671.243774780298</v>
      </c>
      <c r="T1408" s="11"/>
      <c r="U1408" s="66">
        <v>-4.5376798434517704E-3</v>
      </c>
      <c r="V1408" s="67">
        <v>3.20844276957359</v>
      </c>
      <c r="W1408" s="66">
        <v>2.4268175953693599E-2</v>
      </c>
      <c r="X1408" s="67">
        <v>4.7051961440083696</v>
      </c>
      <c r="Y1408" s="66">
        <v>-4.0835283567503197E-2</v>
      </c>
      <c r="Z1408" s="67">
        <v>13.6004092554795</v>
      </c>
      <c r="AA1408" s="66">
        <v>5.6028201333902003E-2</v>
      </c>
      <c r="AB1408" s="67">
        <v>25.828008284675899</v>
      </c>
      <c r="AC1408" s="66">
        <v>0.11665336416263</v>
      </c>
      <c r="AD1408" s="67">
        <v>35.951301676512202</v>
      </c>
      <c r="AE1408" s="66"/>
      <c r="AF1408" s="68"/>
      <c r="AG1408" s="66">
        <v>-1.37404147608322E-3</v>
      </c>
      <c r="AH1408" s="67">
        <v>-1.9789098834735299</v>
      </c>
      <c r="AI1408" s="66">
        <v>-1.9244607628024799E-2</v>
      </c>
      <c r="AJ1408" s="67">
        <v>11.766281718155399</v>
      </c>
      <c r="AK1408" s="66">
        <v>0.11364510000028499</v>
      </c>
      <c r="AL1408" s="66">
        <v>4.9903455035746398E-2</v>
      </c>
      <c r="AM1408" s="67">
        <v>40.012602488452103</v>
      </c>
      <c r="AN1408" s="11"/>
      <c r="AO1408" s="69">
        <v>2.8123508474891399E-2</v>
      </c>
      <c r="AP1408" s="69">
        <v>-4.2964425572790801E-2</v>
      </c>
      <c r="AQ1408" s="69">
        <v>6.3838200079771895E-2</v>
      </c>
      <c r="AR1408" s="69">
        <v>-0.110847586542222</v>
      </c>
      <c r="AS1408" s="70">
        <v>6</v>
      </c>
      <c r="AT1408" s="70">
        <v>6</v>
      </c>
      <c r="AU1408" s="70">
        <v>7</v>
      </c>
      <c r="AV1408" s="71">
        <v>5</v>
      </c>
      <c r="AW1408" s="11"/>
      <c r="AX1408" s="72">
        <v>0.124111353058979</v>
      </c>
      <c r="AY1408" s="73">
        <v>0.35845055358640798</v>
      </c>
      <c r="AZ1408" s="73">
        <v>0.88129490958090195</v>
      </c>
      <c r="BA1408" s="73">
        <v>0.49348937564945999</v>
      </c>
      <c r="BB1408" s="64">
        <v>1.27794196946707E-2</v>
      </c>
      <c r="BC1408" s="74">
        <v>-23.097262059338401</v>
      </c>
      <c r="BD1408" s="61">
        <v>43881</v>
      </c>
      <c r="BE1408" s="61">
        <v>43913</v>
      </c>
      <c r="BF1408" s="70"/>
      <c r="BG1408" s="61"/>
      <c r="BH1408" s="11"/>
    </row>
    <row r="1409" spans="1:60" x14ac:dyDescent="0.3">
      <c r="A1409" s="11"/>
      <c r="B1409" s="56" t="s">
        <v>4501</v>
      </c>
      <c r="C1409" s="56" t="s">
        <v>4301</v>
      </c>
      <c r="D1409" s="56" t="s">
        <v>4277</v>
      </c>
      <c r="E1409" s="57" t="s">
        <v>371</v>
      </c>
      <c r="F1409" s="57" t="s">
        <v>339</v>
      </c>
      <c r="G1409" s="58" t="s">
        <v>111</v>
      </c>
      <c r="H1409" s="59" t="s">
        <v>186</v>
      </c>
      <c r="I1409" s="60" t="s">
        <v>29</v>
      </c>
      <c r="J1409" s="60" t="s">
        <v>1</v>
      </c>
      <c r="K1409" s="11"/>
      <c r="L1409" s="61">
        <v>44021</v>
      </c>
      <c r="M1409" s="62">
        <v>1056.75589999929</v>
      </c>
      <c r="N1409" s="63">
        <v>1056.75589999929</v>
      </c>
      <c r="O1409" s="63">
        <v>1135.93180000037</v>
      </c>
      <c r="P1409" s="64">
        <f t="shared" si="21"/>
        <v>0.93029872039760297</v>
      </c>
      <c r="Q1409" s="61">
        <v>43881</v>
      </c>
      <c r="R1409" s="65">
        <v>22633.523000000001</v>
      </c>
      <c r="S1409" s="65">
        <v>13547.651671752899</v>
      </c>
      <c r="T1409" s="11"/>
      <c r="U1409" s="66">
        <v>-4.5322613586904498E-3</v>
      </c>
      <c r="V1409" s="67">
        <v>3.2089846180497301</v>
      </c>
      <c r="W1409" s="66">
        <v>2.4436565458017898E-2</v>
      </c>
      <c r="X1409" s="67">
        <v>4.7220350944408001</v>
      </c>
      <c r="Y1409" s="66">
        <v>-3.9877719218566199E-2</v>
      </c>
      <c r="Z1409" s="67">
        <v>13.696165690373199</v>
      </c>
      <c r="AA1409" s="66">
        <v>-2.4728717571633799E-3</v>
      </c>
      <c r="AB1409" s="67">
        <v>19.977900975587499</v>
      </c>
      <c r="AC1409" s="66">
        <v>5.69052407099662E-2</v>
      </c>
      <c r="AD1409" s="67">
        <v>29.976489331223998</v>
      </c>
      <c r="AE1409" s="66"/>
      <c r="AF1409" s="68"/>
      <c r="AG1409" s="66">
        <v>-1.3247552806205901E-3</v>
      </c>
      <c r="AH1409" s="67">
        <v>-1.97398126392727</v>
      </c>
      <c r="AI1409" s="66">
        <v>-1.82169786439772E-2</v>
      </c>
      <c r="AJ1409" s="67">
        <v>11.869044616570999</v>
      </c>
      <c r="AK1409" s="66">
        <v>5.67558999991888E-2</v>
      </c>
      <c r="AL1409" s="66">
        <v>2.5806005995036699E-2</v>
      </c>
      <c r="AM1409" s="67">
        <v>32.327803832711702</v>
      </c>
      <c r="AN1409" s="11"/>
      <c r="AO1409" s="69">
        <v>2.8129102498496601E-2</v>
      </c>
      <c r="AP1409" s="69">
        <v>-4.2959125018605798E-2</v>
      </c>
      <c r="AQ1409" s="69">
        <v>6.4012995242592297E-2</v>
      </c>
      <c r="AR1409" s="69">
        <v>-0.110696388112119</v>
      </c>
      <c r="AS1409" s="70">
        <v>4</v>
      </c>
      <c r="AT1409" s="70">
        <v>6</v>
      </c>
      <c r="AU1409" s="70">
        <v>7</v>
      </c>
      <c r="AV1409" s="71">
        <v>5</v>
      </c>
      <c r="AW1409" s="11"/>
      <c r="AX1409" s="72">
        <v>0.12032772434351501</v>
      </c>
      <c r="AY1409" s="73">
        <v>-0.117464698626009</v>
      </c>
      <c r="AZ1409" s="73">
        <v>0.63577770957272195</v>
      </c>
      <c r="BA1409" s="73">
        <v>-0.160379747685056</v>
      </c>
      <c r="BB1409" s="64">
        <v>1.23884962866396E-2</v>
      </c>
      <c r="BC1409" s="74">
        <v>-23.083753795828699</v>
      </c>
      <c r="BD1409" s="61">
        <v>43881</v>
      </c>
      <c r="BE1409" s="61">
        <v>43913</v>
      </c>
      <c r="BF1409" s="70"/>
      <c r="BG1409" s="61"/>
      <c r="BH1409" s="11"/>
    </row>
    <row r="1410" spans="1:60" x14ac:dyDescent="0.3">
      <c r="A1410" s="11"/>
      <c r="B1410" s="56" t="s">
        <v>8972</v>
      </c>
      <c r="C1410" s="56" t="s">
        <v>4303</v>
      </c>
      <c r="D1410" s="56" t="s">
        <v>4277</v>
      </c>
      <c r="E1410" s="57" t="s">
        <v>375</v>
      </c>
      <c r="F1410" s="57" t="s">
        <v>339</v>
      </c>
      <c r="G1410" s="58" t="s">
        <v>111</v>
      </c>
      <c r="H1410" s="59" t="s">
        <v>186</v>
      </c>
      <c r="I1410" s="60" t="s">
        <v>29</v>
      </c>
      <c r="J1410" s="60" t="s">
        <v>1</v>
      </c>
      <c r="K1410" s="11"/>
      <c r="L1410" s="61">
        <v>44021</v>
      </c>
      <c r="M1410" s="62">
        <v>1115.01600000076</v>
      </c>
      <c r="N1410" s="63">
        <v>1115.01600000076</v>
      </c>
      <c r="O1410" s="63">
        <v>1197.63869999908</v>
      </c>
      <c r="P1410" s="64">
        <f t="shared" si="21"/>
        <v>0.93101199886210795</v>
      </c>
      <c r="Q1410" s="61">
        <v>43881</v>
      </c>
      <c r="R1410" s="65">
        <v>82857.210000000006</v>
      </c>
      <c r="S1410" s="65">
        <v>102311.733183228</v>
      </c>
      <c r="T1410" s="11"/>
      <c r="U1410" s="66">
        <v>-4.5267936466189002E-3</v>
      </c>
      <c r="V1410" s="67">
        <v>3.2095313892568802</v>
      </c>
      <c r="W1410" s="66">
        <v>2.46048665740091E-2</v>
      </c>
      <c r="X1410" s="67">
        <v>4.7388652060399199</v>
      </c>
      <c r="Y1410" s="66">
        <v>-3.8920655289985E-2</v>
      </c>
      <c r="Z1410" s="67">
        <v>13.791872083224</v>
      </c>
      <c r="AA1410" s="66">
        <v>6.0271933503827299E-2</v>
      </c>
      <c r="AB1410" s="67">
        <v>26.252381501690301</v>
      </c>
      <c r="AC1410" s="66">
        <v>0.125634333797352</v>
      </c>
      <c r="AD1410" s="67">
        <v>36.8493986399844</v>
      </c>
      <c r="AE1410" s="66"/>
      <c r="AF1410" s="68"/>
      <c r="AG1410" s="66">
        <v>-1.27557223913755E-3</v>
      </c>
      <c r="AH1410" s="67">
        <v>-1.9690629597789699</v>
      </c>
      <c r="AI1410" s="66">
        <v>-1.7189938672345299E-2</v>
      </c>
      <c r="AJ1410" s="67">
        <v>11.9717486137233</v>
      </c>
      <c r="AK1410" s="66">
        <v>0.11501600000163301</v>
      </c>
      <c r="AL1410" s="66">
        <v>4.9220131328183897E-2</v>
      </c>
      <c r="AM1410" s="67">
        <v>40.6999407475232</v>
      </c>
      <c r="AN1410" s="11"/>
      <c r="AO1410" s="69">
        <v>2.8134757238149202E-2</v>
      </c>
      <c r="AP1410" s="69">
        <v>-4.2953968551955803E-2</v>
      </c>
      <c r="AQ1410" s="69">
        <v>6.4187732214122703E-2</v>
      </c>
      <c r="AR1410" s="69">
        <v>-0.11054527855594599</v>
      </c>
      <c r="AS1410" s="70">
        <v>7</v>
      </c>
      <c r="AT1410" s="70">
        <v>5</v>
      </c>
      <c r="AU1410" s="70">
        <v>7</v>
      </c>
      <c r="AV1410" s="71">
        <v>5</v>
      </c>
      <c r="AW1410" s="11"/>
      <c r="AX1410" s="72">
        <v>0.12411417987998</v>
      </c>
      <c r="AY1410" s="73">
        <v>0.390343974986536</v>
      </c>
      <c r="AZ1410" s="73">
        <v>0.89785484520871295</v>
      </c>
      <c r="BA1410" s="73">
        <v>0.53801783598737496</v>
      </c>
      <c r="BB1410" s="64">
        <v>1.2779929072930799E-2</v>
      </c>
      <c r="BC1410" s="74">
        <v>-23.0702798765269</v>
      </c>
      <c r="BD1410" s="61">
        <v>43881</v>
      </c>
      <c r="BE1410" s="61">
        <v>43913</v>
      </c>
      <c r="BF1410" s="70"/>
      <c r="BG1410" s="61"/>
      <c r="BH1410" s="11"/>
    </row>
    <row r="1411" spans="1:60" x14ac:dyDescent="0.3">
      <c r="A1411" s="11"/>
      <c r="B1411" s="56" t="s">
        <v>4503</v>
      </c>
      <c r="C1411" s="56" t="s">
        <v>4305</v>
      </c>
      <c r="D1411" s="56" t="s">
        <v>4277</v>
      </c>
      <c r="E1411" s="57" t="s">
        <v>379</v>
      </c>
      <c r="F1411" s="57" t="s">
        <v>339</v>
      </c>
      <c r="G1411" s="58" t="s">
        <v>111</v>
      </c>
      <c r="H1411" s="59" t="s">
        <v>186</v>
      </c>
      <c r="I1411" s="60" t="s">
        <v>29</v>
      </c>
      <c r="J1411" s="60" t="s">
        <v>1</v>
      </c>
      <c r="K1411" s="11"/>
      <c r="L1411" s="61">
        <v>44021</v>
      </c>
      <c r="M1411" s="62">
        <v>1156.4218000005901</v>
      </c>
      <c r="N1411" s="63">
        <v>1156.4218000005901</v>
      </c>
      <c r="O1411" s="63">
        <v>1241.1589999999901</v>
      </c>
      <c r="P1411" s="64">
        <f t="shared" si="21"/>
        <v>0.93172736128135025</v>
      </c>
      <c r="Q1411" s="61">
        <v>43881</v>
      </c>
      <c r="R1411" s="65">
        <v>1475999.53</v>
      </c>
      <c r="S1411" s="65">
        <v>1314149.8379687499</v>
      </c>
      <c r="T1411" s="11"/>
      <c r="U1411" s="66">
        <v>-4.5213197054181399E-3</v>
      </c>
      <c r="V1411" s="67">
        <v>3.21007878337696</v>
      </c>
      <c r="W1411" s="66">
        <v>2.4773730343440499E-2</v>
      </c>
      <c r="X1411" s="67">
        <v>4.7557515829830699</v>
      </c>
      <c r="Y1411" s="66">
        <v>-3.79609749279552E-2</v>
      </c>
      <c r="Z1411" s="67">
        <v>13.8878401194233</v>
      </c>
      <c r="AA1411" s="66">
        <v>6.2401596034760601E-2</v>
      </c>
      <c r="AB1411" s="67">
        <v>26.465347754768999</v>
      </c>
      <c r="AC1411" s="66">
        <v>0.130154301659786</v>
      </c>
      <c r="AD1411" s="67">
        <v>37.301395426213297</v>
      </c>
      <c r="AE1411" s="66"/>
      <c r="AF1411" s="68"/>
      <c r="AG1411" s="66">
        <v>-1.2262471827853001E-3</v>
      </c>
      <c r="AH1411" s="67">
        <v>-1.9641304541437401</v>
      </c>
      <c r="AI1411" s="66">
        <v>-1.6160057633896899E-2</v>
      </c>
      <c r="AJ1411" s="67">
        <v>12.0747367175791</v>
      </c>
      <c r="AK1411" s="66">
        <v>0.15642180000038899</v>
      </c>
      <c r="AL1411" s="66">
        <v>6.4605111703713206E-2</v>
      </c>
      <c r="AM1411" s="67">
        <v>44.035427562019301</v>
      </c>
      <c r="AN1411" s="11"/>
      <c r="AO1411" s="69">
        <v>2.8140400598204E-2</v>
      </c>
      <c r="AP1411" s="69">
        <v>-4.2948692083009499E-2</v>
      </c>
      <c r="AQ1411" s="69">
        <v>6.4362744453319506E-2</v>
      </c>
      <c r="AR1411" s="69">
        <v>-0.11039396096937699</v>
      </c>
      <c r="AS1411" s="70">
        <v>7</v>
      </c>
      <c r="AT1411" s="70">
        <v>5</v>
      </c>
      <c r="AU1411" s="70">
        <v>7</v>
      </c>
      <c r="AV1411" s="71">
        <v>5</v>
      </c>
      <c r="AW1411" s="11"/>
      <c r="AX1411" s="72">
        <v>0.124115576200857</v>
      </c>
      <c r="AY1411" s="73">
        <v>0.40634874875058802</v>
      </c>
      <c r="AZ1411" s="73">
        <v>0.90616361283991897</v>
      </c>
      <c r="BA1411" s="73">
        <v>0.56040080235106904</v>
      </c>
      <c r="BB1411" s="64">
        <v>1.2780182386777601E-2</v>
      </c>
      <c r="BC1411" s="74">
        <v>-23.056747765629598</v>
      </c>
      <c r="BD1411" s="61">
        <v>43881</v>
      </c>
      <c r="BE1411" s="61">
        <v>43913</v>
      </c>
      <c r="BF1411" s="70"/>
      <c r="BG1411" s="61"/>
      <c r="BH1411" s="11"/>
    </row>
    <row r="1412" spans="1:60" x14ac:dyDescent="0.3">
      <c r="A1412" s="11"/>
      <c r="B1412" s="56" t="s">
        <v>4505</v>
      </c>
      <c r="C1412" s="56" t="s">
        <v>4307</v>
      </c>
      <c r="D1412" s="56" t="s">
        <v>4308</v>
      </c>
      <c r="E1412" s="57" t="s">
        <v>34</v>
      </c>
      <c r="F1412" s="57" t="s">
        <v>339</v>
      </c>
      <c r="G1412" s="58" t="s">
        <v>111</v>
      </c>
      <c r="H1412" s="59" t="s">
        <v>279</v>
      </c>
      <c r="I1412" s="60" t="s">
        <v>29</v>
      </c>
      <c r="J1412" s="60" t="s">
        <v>4309</v>
      </c>
      <c r="K1412" s="11"/>
      <c r="L1412" s="61">
        <v>44021</v>
      </c>
      <c r="M1412" s="62">
        <v>1053.4077000003299</v>
      </c>
      <c r="N1412" s="63">
        <v>1053.4077000003299</v>
      </c>
      <c r="O1412" s="63">
        <v>1103.3331000004</v>
      </c>
      <c r="P1412" s="64">
        <f t="shared" si="21"/>
        <v>0.95475038317979222</v>
      </c>
      <c r="Q1412" s="61">
        <v>43747</v>
      </c>
      <c r="R1412" s="65">
        <v>206786.80600000001</v>
      </c>
      <c r="S1412" s="65">
        <v>459541.02487011702</v>
      </c>
      <c r="T1412" s="11"/>
      <c r="U1412" s="66">
        <v>-2.3072541607689302E-3</v>
      </c>
      <c r="V1412" s="67">
        <v>3.4314853378418801</v>
      </c>
      <c r="W1412" s="66">
        <v>1.2502692474299699E-2</v>
      </c>
      <c r="X1412" s="67">
        <v>3.5286477960653402</v>
      </c>
      <c r="Y1412" s="66">
        <v>-9.6838560557443998E-3</v>
      </c>
      <c r="Z1412" s="67">
        <v>16.715552006644401</v>
      </c>
      <c r="AA1412" s="66">
        <v>-1.5236610717693101E-2</v>
      </c>
      <c r="AB1412" s="67">
        <v>18.701527079538199</v>
      </c>
      <c r="AC1412" s="66">
        <v>4.35716200518073E-2</v>
      </c>
      <c r="AD1412" s="67">
        <v>28.643127265415401</v>
      </c>
      <c r="AE1412" s="66"/>
      <c r="AF1412" s="68"/>
      <c r="AG1412" s="66">
        <v>-8.5013430543767797E-4</v>
      </c>
      <c r="AH1412" s="67">
        <v>-1.92651916640898</v>
      </c>
      <c r="AI1412" s="66">
        <v>-5.7063392969212102E-3</v>
      </c>
      <c r="AJ1412" s="67">
        <v>13.120108551273001</v>
      </c>
      <c r="AK1412" s="66">
        <v>5.3407700001116602E-2</v>
      </c>
      <c r="AL1412" s="66">
        <v>2.2588035739317999E-2</v>
      </c>
      <c r="AM1412" s="67">
        <v>33.412974613020197</v>
      </c>
      <c r="AN1412" s="11"/>
      <c r="AO1412" s="69">
        <v>1.6938807204496701E-2</v>
      </c>
      <c r="AP1412" s="69">
        <v>-3.16819307963669E-2</v>
      </c>
      <c r="AQ1412" s="69">
        <v>1.7959143164262101E-2</v>
      </c>
      <c r="AR1412" s="69">
        <v>-3.6119233123827102E-2</v>
      </c>
      <c r="AS1412" s="70">
        <v>7</v>
      </c>
      <c r="AT1412" s="70">
        <v>5</v>
      </c>
      <c r="AU1412" s="70">
        <v>7</v>
      </c>
      <c r="AV1412" s="71">
        <v>5</v>
      </c>
      <c r="AW1412" s="11"/>
      <c r="AX1412" s="72">
        <v>5.2104485283198297E-2</v>
      </c>
      <c r="AY1412" s="73">
        <v>-0.75041867204527102</v>
      </c>
      <c r="AZ1412" s="73">
        <v>0.47687180770117299</v>
      </c>
      <c r="BA1412" s="73">
        <v>-0.90638126524208895</v>
      </c>
      <c r="BB1412" s="64">
        <v>5.3504076636090797E-3</v>
      </c>
      <c r="BC1412" s="74">
        <v>-8.8120079058717202</v>
      </c>
      <c r="BD1412" s="61">
        <v>43747</v>
      </c>
      <c r="BE1412" s="61">
        <v>43914</v>
      </c>
      <c r="BF1412" s="70"/>
      <c r="BG1412" s="61"/>
      <c r="BH1412" s="11"/>
    </row>
    <row r="1413" spans="1:60" x14ac:dyDescent="0.3">
      <c r="A1413" s="11"/>
      <c r="B1413" s="56" t="s">
        <v>4508</v>
      </c>
      <c r="C1413" s="56" t="s">
        <v>4311</v>
      </c>
      <c r="D1413" s="56" t="s">
        <v>4308</v>
      </c>
      <c r="E1413" s="57" t="s">
        <v>41</v>
      </c>
      <c r="F1413" s="57" t="s">
        <v>339</v>
      </c>
      <c r="G1413" s="58" t="s">
        <v>111</v>
      </c>
      <c r="H1413" s="59" t="s">
        <v>279</v>
      </c>
      <c r="I1413" s="60" t="s">
        <v>29</v>
      </c>
      <c r="J1413" s="60" t="s">
        <v>1</v>
      </c>
      <c r="K1413" s="11"/>
      <c r="L1413" s="61">
        <v>44021</v>
      </c>
      <c r="M1413" s="62">
        <v>1070.7500999998299</v>
      </c>
      <c r="N1413" s="63">
        <v>1070.7500999998299</v>
      </c>
      <c r="O1413" s="63">
        <v>1116.5328999999899</v>
      </c>
      <c r="P1413" s="64">
        <f t="shared" si="21"/>
        <v>0.95899556564776511</v>
      </c>
      <c r="Q1413" s="61">
        <v>43747</v>
      </c>
      <c r="R1413" s="65">
        <v>4276599.1569999997</v>
      </c>
      <c r="S1413" s="65">
        <v>4135609.2915585898</v>
      </c>
      <c r="T1413" s="11"/>
      <c r="U1413" s="66">
        <v>-2.2854021626699298E-3</v>
      </c>
      <c r="V1413" s="67">
        <v>3.4336705376517802</v>
      </c>
      <c r="W1413" s="66">
        <v>1.31688759083772E-2</v>
      </c>
      <c r="X1413" s="67">
        <v>3.5952661394730998</v>
      </c>
      <c r="Y1413" s="66">
        <v>-5.7251468915637798E-3</v>
      </c>
      <c r="Z1413" s="67">
        <v>17.111422923073398</v>
      </c>
      <c r="AA1413" s="66">
        <v>-9.0292856230007601E-3</v>
      </c>
      <c r="AB1413" s="67">
        <v>19.322259588982</v>
      </c>
      <c r="AC1413" s="66">
        <v>5.8584947641065803E-2</v>
      </c>
      <c r="AD1413" s="67">
        <v>30.1444600243412</v>
      </c>
      <c r="AE1413" s="66"/>
      <c r="AF1413" s="68"/>
      <c r="AG1413" s="66">
        <v>-6.5285385335300805E-4</v>
      </c>
      <c r="AH1413" s="67">
        <v>-1.90679112120051</v>
      </c>
      <c r="AI1413" s="66">
        <v>-1.5348806282418101E-3</v>
      </c>
      <c r="AJ1413" s="67">
        <v>13.537254418144601</v>
      </c>
      <c r="AK1413" s="66">
        <v>7.0750099999713698E-2</v>
      </c>
      <c r="AL1413" s="66">
        <v>3.01993128796312E-2</v>
      </c>
      <c r="AM1413" s="67">
        <v>36.204283476574297</v>
      </c>
      <c r="AN1413" s="11"/>
      <c r="AO1413" s="69">
        <v>1.69418516343285E-2</v>
      </c>
      <c r="AP1413" s="69">
        <v>-3.1679004900070099E-2</v>
      </c>
      <c r="AQ1413" s="69">
        <v>1.8628981293659301E-2</v>
      </c>
      <c r="AR1413" s="69">
        <v>-3.5463971923491003E-2</v>
      </c>
      <c r="AS1413" s="70">
        <v>7</v>
      </c>
      <c r="AT1413" s="70">
        <v>5</v>
      </c>
      <c r="AU1413" s="70">
        <v>7</v>
      </c>
      <c r="AV1413" s="71">
        <v>5</v>
      </c>
      <c r="AW1413" s="11"/>
      <c r="AX1413" s="72">
        <v>5.2136950813655901E-2</v>
      </c>
      <c r="AY1413" s="73">
        <v>-0.64093061658786599</v>
      </c>
      <c r="AZ1413" s="73">
        <v>0.49732430137828498</v>
      </c>
      <c r="BA1413" s="73">
        <v>-0.77602466567532202</v>
      </c>
      <c r="BB1413" s="64">
        <v>5.3538132675657801E-3</v>
      </c>
      <c r="BC1413" s="74">
        <v>-8.6211252709181299</v>
      </c>
      <c r="BD1413" s="61">
        <v>43747</v>
      </c>
      <c r="BE1413" s="61">
        <v>43914</v>
      </c>
      <c r="BF1413" s="70"/>
      <c r="BG1413" s="61"/>
      <c r="BH1413" s="11"/>
    </row>
    <row r="1414" spans="1:60" x14ac:dyDescent="0.3">
      <c r="A1414" s="11"/>
      <c r="B1414" s="56" t="s">
        <v>4510</v>
      </c>
      <c r="C1414" s="56" t="s">
        <v>4313</v>
      </c>
      <c r="D1414" s="56" t="s">
        <v>4308</v>
      </c>
      <c r="E1414" s="57" t="s">
        <v>248</v>
      </c>
      <c r="F1414" s="57" t="s">
        <v>339</v>
      </c>
      <c r="G1414" s="58" t="s">
        <v>111</v>
      </c>
      <c r="H1414" s="59" t="s">
        <v>279</v>
      </c>
      <c r="I1414" s="60" t="s">
        <v>29</v>
      </c>
      <c r="J1414" s="60" t="s">
        <v>4314</v>
      </c>
      <c r="K1414" s="11"/>
      <c r="L1414" s="61">
        <v>44021</v>
      </c>
      <c r="M1414" s="62">
        <v>1078.87060000002</v>
      </c>
      <c r="N1414" s="63">
        <v>1078.87060000002</v>
      </c>
      <c r="O1414" s="63">
        <v>1122.04839999974</v>
      </c>
      <c r="P1414" s="64">
        <f t="shared" si="21"/>
        <v>0.96151877227423521</v>
      </c>
      <c r="Q1414" s="61">
        <v>43747</v>
      </c>
      <c r="R1414" s="65">
        <v>16814761.563000001</v>
      </c>
      <c r="S1414" s="65">
        <v>14586028.230593801</v>
      </c>
      <c r="T1414" s="11"/>
      <c r="U1414" s="66">
        <v>-2.27580533737637E-3</v>
      </c>
      <c r="V1414" s="67">
        <v>3.4346302201811301</v>
      </c>
      <c r="W1414" s="66">
        <v>1.3460253690937E-2</v>
      </c>
      <c r="X1414" s="67">
        <v>3.6244039177290701</v>
      </c>
      <c r="Y1414" s="66">
        <v>-3.9884016741780198E-3</v>
      </c>
      <c r="Z1414" s="67">
        <v>17.285097444808301</v>
      </c>
      <c r="AA1414" s="66">
        <v>-5.5457383541579501E-3</v>
      </c>
      <c r="AB1414" s="67">
        <v>19.670614315866299</v>
      </c>
      <c r="AC1414" s="66">
        <v>6.6031002792442506E-2</v>
      </c>
      <c r="AD1414" s="67">
        <v>30.889065539493501</v>
      </c>
      <c r="AE1414" s="66"/>
      <c r="AF1414" s="68"/>
      <c r="AG1414" s="66">
        <v>-5.6666051932552396E-4</v>
      </c>
      <c r="AH1414" s="67">
        <v>-1.89817178779776</v>
      </c>
      <c r="AI1414" s="66">
        <v>2.9548879501817299E-4</v>
      </c>
      <c r="AJ1414" s="67">
        <v>13.7202913604706</v>
      </c>
      <c r="AK1414" s="66">
        <v>7.88706000003003E-2</v>
      </c>
      <c r="AL1414" s="66">
        <v>3.3533642277689103E-2</v>
      </c>
      <c r="AM1414" s="67">
        <v>37.1159583363915</v>
      </c>
      <c r="AN1414" s="11"/>
      <c r="AO1414" s="69">
        <v>1.6951599922322199E-2</v>
      </c>
      <c r="AP1414" s="69">
        <v>-3.1669693677031298E-2</v>
      </c>
      <c r="AQ1414" s="69">
        <v>1.8922215382190199E-2</v>
      </c>
      <c r="AR1414" s="69">
        <v>-3.5177144367480699E-2</v>
      </c>
      <c r="AS1414" s="70">
        <v>7</v>
      </c>
      <c r="AT1414" s="70">
        <v>5</v>
      </c>
      <c r="AU1414" s="70">
        <v>7</v>
      </c>
      <c r="AV1414" s="71">
        <v>5</v>
      </c>
      <c r="AW1414" s="11"/>
      <c r="AX1414" s="72">
        <v>5.2147857343952601E-2</v>
      </c>
      <c r="AY1414" s="73">
        <v>-0.57939288885518203</v>
      </c>
      <c r="AZ1414" s="73">
        <v>0.50879841434925799</v>
      </c>
      <c r="BA1414" s="73">
        <v>-0.70255911778804103</v>
      </c>
      <c r="BB1414" s="64">
        <v>5.3549971937809498E-3</v>
      </c>
      <c r="BC1414" s="74">
        <v>-8.4746789888740803</v>
      </c>
      <c r="BD1414" s="61">
        <v>43747</v>
      </c>
      <c r="BE1414" s="61">
        <v>43914</v>
      </c>
      <c r="BF1414" s="70"/>
      <c r="BG1414" s="61"/>
      <c r="BH1414" s="11"/>
    </row>
    <row r="1415" spans="1:60" x14ac:dyDescent="0.3">
      <c r="A1415" s="11"/>
      <c r="B1415" s="56" t="s">
        <v>4512</v>
      </c>
      <c r="C1415" s="56" t="s">
        <v>4316</v>
      </c>
      <c r="D1415" s="56" t="s">
        <v>4308</v>
      </c>
      <c r="E1415" s="57" t="s">
        <v>79</v>
      </c>
      <c r="F1415" s="57" t="s">
        <v>339</v>
      </c>
      <c r="G1415" s="58" t="s">
        <v>111</v>
      </c>
      <c r="H1415" s="59" t="s">
        <v>279</v>
      </c>
      <c r="I1415" s="60" t="s">
        <v>29</v>
      </c>
      <c r="J1415" s="60" t="s">
        <v>4317</v>
      </c>
      <c r="K1415" s="11"/>
      <c r="L1415" s="61">
        <v>44021</v>
      </c>
      <c r="M1415" s="62">
        <v>1056.29529999942</v>
      </c>
      <c r="N1415" s="63">
        <v>1056.29529999942</v>
      </c>
      <c r="O1415" s="63">
        <v>1105.60249999911</v>
      </c>
      <c r="P1415" s="64">
        <f t="shared" ref="P1415:P1478" si="22">IFERROR(N1415/O1415,"")</f>
        <v>0.95540241632980227</v>
      </c>
      <c r="Q1415" s="61">
        <v>43747</v>
      </c>
      <c r="R1415" s="65">
        <v>1740397.358</v>
      </c>
      <c r="S1415" s="65">
        <v>4728580.0793593703</v>
      </c>
      <c r="T1415" s="11"/>
      <c r="U1415" s="66">
        <v>-2.2989823746684102E-3</v>
      </c>
      <c r="V1415" s="67">
        <v>3.4323125164519301</v>
      </c>
      <c r="W1415" s="66">
        <v>1.27524150175304E-2</v>
      </c>
      <c r="X1415" s="67">
        <v>3.5536200503884201</v>
      </c>
      <c r="Y1415" s="66">
        <v>-8.2011789718308102E-3</v>
      </c>
      <c r="Z1415" s="67">
        <v>16.8638197150431</v>
      </c>
      <c r="AA1415" s="66">
        <v>-1.39860028903058E-2</v>
      </c>
      <c r="AB1415" s="67">
        <v>18.826587862276899</v>
      </c>
      <c r="AC1415" s="66">
        <v>4.8036562282504698E-2</v>
      </c>
      <c r="AD1415" s="67">
        <v>29.089621488499699</v>
      </c>
      <c r="AE1415" s="66"/>
      <c r="AF1415" s="68"/>
      <c r="AG1415" s="66">
        <v>-7.7607399180124005E-4</v>
      </c>
      <c r="AH1415" s="67">
        <v>-1.9191131350453401</v>
      </c>
      <c r="AI1415" s="66">
        <v>-4.1442791407462201E-3</v>
      </c>
      <c r="AJ1415" s="67">
        <v>13.276314566886899</v>
      </c>
      <c r="AK1415" s="66">
        <v>5.62952999989648E-2</v>
      </c>
      <c r="AL1415" s="66">
        <v>2.5179311583997301E-2</v>
      </c>
      <c r="AM1415" s="67">
        <v>33.333503017260199</v>
      </c>
      <c r="AN1415" s="11"/>
      <c r="AO1415" s="69">
        <v>1.6927969842072298E-2</v>
      </c>
      <c r="AP1415" s="69">
        <v>-3.1692276906142097E-2</v>
      </c>
      <c r="AQ1415" s="69">
        <v>1.8210334448667698E-2</v>
      </c>
      <c r="AR1415" s="69">
        <v>-3.5873611011084001E-2</v>
      </c>
      <c r="AS1415" s="70">
        <v>7</v>
      </c>
      <c r="AT1415" s="70">
        <v>5</v>
      </c>
      <c r="AU1415" s="70">
        <v>7</v>
      </c>
      <c r="AV1415" s="71">
        <v>5</v>
      </c>
      <c r="AW1415" s="11"/>
      <c r="AX1415" s="72">
        <v>5.2121891361311998E-2</v>
      </c>
      <c r="AY1415" s="73">
        <v>-0.72854034228293996</v>
      </c>
      <c r="AZ1415" s="73">
        <v>0.48099451854295699</v>
      </c>
      <c r="BA1415" s="73">
        <v>-0.88022695226936798</v>
      </c>
      <c r="BB1415" s="64">
        <v>5.3521763764638299E-3</v>
      </c>
      <c r="BC1415" s="74">
        <v>-8.8299547079077492</v>
      </c>
      <c r="BD1415" s="61">
        <v>43747</v>
      </c>
      <c r="BE1415" s="61">
        <v>43914</v>
      </c>
      <c r="BF1415" s="70"/>
      <c r="BG1415" s="61"/>
      <c r="BH1415" s="11"/>
    </row>
    <row r="1416" spans="1:60" x14ac:dyDescent="0.3">
      <c r="A1416" s="11"/>
      <c r="B1416" s="56" t="s">
        <v>4514</v>
      </c>
      <c r="C1416" s="56" t="s">
        <v>4319</v>
      </c>
      <c r="D1416" s="56" t="s">
        <v>4308</v>
      </c>
      <c r="E1416" s="57" t="s">
        <v>1364</v>
      </c>
      <c r="F1416" s="57" t="s">
        <v>339</v>
      </c>
      <c r="G1416" s="58" t="s">
        <v>111</v>
      </c>
      <c r="H1416" s="59" t="s">
        <v>279</v>
      </c>
      <c r="I1416" s="60" t="s">
        <v>29</v>
      </c>
      <c r="J1416" s="60" t="s">
        <v>1</v>
      </c>
      <c r="K1416" s="11"/>
      <c r="L1416" s="61">
        <v>44021</v>
      </c>
      <c r="M1416" s="62">
        <v>1066.78360000066</v>
      </c>
      <c r="N1416" s="63">
        <v>1066.78360000066</v>
      </c>
      <c r="O1416" s="63">
        <v>1104.9059999994899</v>
      </c>
      <c r="P1416" s="64">
        <f t="shared" si="22"/>
        <v>0.96549715541516878</v>
      </c>
      <c r="Q1416" s="61">
        <v>43747</v>
      </c>
      <c r="R1416" s="65">
        <v>2302732.3859999999</v>
      </c>
      <c r="S1416" s="65">
        <v>2127700.0943886698</v>
      </c>
      <c r="T1416" s="11"/>
      <c r="U1416" s="66">
        <v>-2.2607540131502901E-3</v>
      </c>
      <c r="V1416" s="67">
        <v>3.4361353526037401</v>
      </c>
      <c r="W1416" s="66">
        <v>1.3918690607169999E-2</v>
      </c>
      <c r="X1416" s="67">
        <v>3.6702476093523702</v>
      </c>
      <c r="Y1416" s="66">
        <v>-1.2529468767752401E-3</v>
      </c>
      <c r="Z1416" s="67">
        <v>17.5586429245595</v>
      </c>
      <c r="AA1416" s="66">
        <v>-4.5461698391591199E-5</v>
      </c>
      <c r="AB1416" s="67">
        <v>20.2206419814611</v>
      </c>
      <c r="AC1416" s="66"/>
      <c r="AD1416" s="67"/>
      <c r="AE1416" s="66"/>
      <c r="AF1416" s="68"/>
      <c r="AG1416" s="66">
        <v>-4.3092321448057202E-4</v>
      </c>
      <c r="AH1416" s="67">
        <v>-1.8845980573132699</v>
      </c>
      <c r="AI1416" s="66">
        <v>3.1787563566467699E-3</v>
      </c>
      <c r="AJ1416" s="67">
        <v>14.0086181166262</v>
      </c>
      <c r="AK1416" s="66">
        <v>6.6195912813782301E-2</v>
      </c>
      <c r="AL1416" s="66">
        <v>3.5502212174833403E-2</v>
      </c>
      <c r="AM1416" s="67">
        <v>30.517650688212601</v>
      </c>
      <c r="AN1416" s="11"/>
      <c r="AO1416" s="69">
        <v>1.6966941368082199E-2</v>
      </c>
      <c r="AP1416" s="69">
        <v>-3.1655104585297501E-2</v>
      </c>
      <c r="AQ1416" s="69">
        <v>1.9382350241357899E-2</v>
      </c>
      <c r="AR1416" s="69">
        <v>-3.47259126738209E-2</v>
      </c>
      <c r="AS1416" s="70">
        <v>7</v>
      </c>
      <c r="AT1416" s="70">
        <v>5</v>
      </c>
      <c r="AU1416" s="70">
        <v>7</v>
      </c>
      <c r="AV1416" s="71">
        <v>5</v>
      </c>
      <c r="AW1416" s="11"/>
      <c r="AX1416" s="72">
        <v>5.2165597001439898E-2</v>
      </c>
      <c r="AY1416" s="73">
        <v>-0.48229971632053997</v>
      </c>
      <c r="AZ1416" s="73">
        <v>0.52690972894106403</v>
      </c>
      <c r="BA1416" s="73">
        <v>-0.58619077442835998</v>
      </c>
      <c r="BB1416" s="64">
        <v>5.35692017627298E-3</v>
      </c>
      <c r="BC1416" s="74">
        <v>-8.2440225683676491</v>
      </c>
      <c r="BD1416" s="61">
        <v>43747</v>
      </c>
      <c r="BE1416" s="61">
        <v>43914</v>
      </c>
      <c r="BF1416" s="70"/>
      <c r="BG1416" s="61"/>
      <c r="BH1416" s="11"/>
    </row>
    <row r="1417" spans="1:60" x14ac:dyDescent="0.3">
      <c r="A1417" s="11"/>
      <c r="B1417" s="56" t="s">
        <v>4518</v>
      </c>
      <c r="C1417" s="56" t="s">
        <v>4321</v>
      </c>
      <c r="D1417" s="56" t="s">
        <v>4308</v>
      </c>
      <c r="E1417" s="57" t="s">
        <v>352</v>
      </c>
      <c r="F1417" s="57" t="s">
        <v>339</v>
      </c>
      <c r="G1417" s="58" t="s">
        <v>111</v>
      </c>
      <c r="H1417" s="59" t="s">
        <v>279</v>
      </c>
      <c r="I1417" s="60" t="s">
        <v>29</v>
      </c>
      <c r="J1417" s="60" t="s">
        <v>4322</v>
      </c>
      <c r="K1417" s="11"/>
      <c r="L1417" s="61">
        <v>44021</v>
      </c>
      <c r="M1417" s="62">
        <v>1064.6666000001101</v>
      </c>
      <c r="N1417" s="63">
        <v>1064.6666000001101</v>
      </c>
      <c r="O1417" s="63">
        <v>1112.2753999996901</v>
      </c>
      <c r="P1417" s="64">
        <f t="shared" si="22"/>
        <v>0.95719693162359498</v>
      </c>
      <c r="Q1417" s="61">
        <v>43747</v>
      </c>
      <c r="R1417" s="65">
        <v>32769967.807999998</v>
      </c>
      <c r="S1417" s="65">
        <v>32778790.393156201</v>
      </c>
      <c r="T1417" s="11"/>
      <c r="U1417" s="66">
        <v>-2.2921667314221802E-3</v>
      </c>
      <c r="V1417" s="67">
        <v>3.4329940807765502</v>
      </c>
      <c r="W1417" s="66">
        <v>1.2960439547896401E-2</v>
      </c>
      <c r="X1417" s="67">
        <v>3.5744225034250099</v>
      </c>
      <c r="Y1417" s="66">
        <v>-6.9642466060031404E-3</v>
      </c>
      <c r="Z1417" s="67">
        <v>16.987512951629501</v>
      </c>
      <c r="AA1417" s="66">
        <v>-1.15111912009525E-2</v>
      </c>
      <c r="AB1417" s="67">
        <v>19.074069031194099</v>
      </c>
      <c r="AC1417" s="66">
        <v>5.3296162595870597E-2</v>
      </c>
      <c r="AD1417" s="67">
        <v>29.615581519814398</v>
      </c>
      <c r="AE1417" s="66"/>
      <c r="AF1417" s="68"/>
      <c r="AG1417" s="66">
        <v>-7.1445479443354998E-4</v>
      </c>
      <c r="AH1417" s="67">
        <v>-1.9129512153085699</v>
      </c>
      <c r="AI1417" s="66">
        <v>-2.8406866495061002E-3</v>
      </c>
      <c r="AJ1417" s="67">
        <v>13.4066738160182</v>
      </c>
      <c r="AK1417" s="66">
        <v>6.4666599999327404E-2</v>
      </c>
      <c r="AL1417" s="66">
        <v>2.72658551730274E-2</v>
      </c>
      <c r="AM1417" s="67">
        <v>34.538864612870398</v>
      </c>
      <c r="AN1417" s="11"/>
      <c r="AO1417" s="69">
        <v>1.69349193492963E-2</v>
      </c>
      <c r="AP1417" s="69">
        <v>-3.1685588161053602E-2</v>
      </c>
      <c r="AQ1417" s="69">
        <v>1.84197315793426E-2</v>
      </c>
      <c r="AR1417" s="69">
        <v>-3.5668741530571403E-2</v>
      </c>
      <c r="AS1417" s="70">
        <v>7</v>
      </c>
      <c r="AT1417" s="70">
        <v>5</v>
      </c>
      <c r="AU1417" s="70">
        <v>7</v>
      </c>
      <c r="AV1417" s="71">
        <v>5</v>
      </c>
      <c r="AW1417" s="11"/>
      <c r="AX1417" s="72">
        <v>5.2129342452899401E-2</v>
      </c>
      <c r="AY1417" s="73">
        <v>-0.68478596400564096</v>
      </c>
      <c r="AZ1417" s="73">
        <v>0.48914932613115503</v>
      </c>
      <c r="BA1417" s="73">
        <v>-0.82824336889734695</v>
      </c>
      <c r="BB1417" s="64">
        <v>5.3529867926408797E-3</v>
      </c>
      <c r="BC1417" s="74">
        <v>-8.7256267646880605</v>
      </c>
      <c r="BD1417" s="61">
        <v>43747</v>
      </c>
      <c r="BE1417" s="61">
        <v>43914</v>
      </c>
      <c r="BF1417" s="70"/>
      <c r="BG1417" s="61"/>
      <c r="BH1417" s="11"/>
    </row>
    <row r="1418" spans="1:60" x14ac:dyDescent="0.3">
      <c r="A1418" s="11"/>
      <c r="B1418" s="56" t="s">
        <v>4521</v>
      </c>
      <c r="C1418" s="56" t="s">
        <v>4324</v>
      </c>
      <c r="D1418" s="56" t="s">
        <v>4308</v>
      </c>
      <c r="E1418" s="57" t="s">
        <v>356</v>
      </c>
      <c r="F1418" s="57" t="s">
        <v>339</v>
      </c>
      <c r="G1418" s="58" t="s">
        <v>111</v>
      </c>
      <c r="H1418" s="59" t="s">
        <v>279</v>
      </c>
      <c r="I1418" s="60" t="s">
        <v>29</v>
      </c>
      <c r="J1418" s="60" t="s">
        <v>4325</v>
      </c>
      <c r="K1418" s="11"/>
      <c r="L1418" s="61">
        <v>44021</v>
      </c>
      <c r="M1418" s="62">
        <v>1075.6458999998899</v>
      </c>
      <c r="N1418" s="63">
        <v>1075.6458999998899</v>
      </c>
      <c r="O1418" s="63">
        <v>1119.9548000004099</v>
      </c>
      <c r="P1418" s="64">
        <f t="shared" si="22"/>
        <v>0.9604368854881431</v>
      </c>
      <c r="Q1418" s="61">
        <v>43747</v>
      </c>
      <c r="R1418" s="65">
        <v>5307289.9610000001</v>
      </c>
      <c r="S1418" s="65">
        <v>5239502.66592969</v>
      </c>
      <c r="T1418" s="11"/>
      <c r="U1418" s="66">
        <v>-2.2799286789450001E-3</v>
      </c>
      <c r="V1418" s="67">
        <v>3.4342178860242698</v>
      </c>
      <c r="W1418" s="66">
        <v>1.33353041474038E-2</v>
      </c>
      <c r="X1418" s="67">
        <v>3.61190896337575</v>
      </c>
      <c r="Y1418" s="66">
        <v>-4.7330529623650398E-3</v>
      </c>
      <c r="Z1418" s="67">
        <v>17.210632315982402</v>
      </c>
      <c r="AA1418" s="66">
        <v>-7.0400588137999901E-3</v>
      </c>
      <c r="AB1418" s="67">
        <v>19.521182269905701</v>
      </c>
      <c r="AC1418" s="66">
        <v>6.2833547863192493E-2</v>
      </c>
      <c r="AD1418" s="67">
        <v>30.569320046546601</v>
      </c>
      <c r="AE1418" s="66"/>
      <c r="AF1418" s="68"/>
      <c r="AG1418" s="66">
        <v>-6.0355171899573201E-4</v>
      </c>
      <c r="AH1418" s="67">
        <v>-1.9018609077647901</v>
      </c>
      <c r="AI1418" s="66">
        <v>-4.8932675690593896E-4</v>
      </c>
      <c r="AJ1418" s="67">
        <v>13.6418098052673</v>
      </c>
      <c r="AK1418" s="66">
        <v>7.5645900000381502E-2</v>
      </c>
      <c r="AL1418" s="66">
        <v>3.1855518367592602E-2</v>
      </c>
      <c r="AM1418" s="67">
        <v>35.738689781632303</v>
      </c>
      <c r="AN1418" s="11"/>
      <c r="AO1418" s="69">
        <v>1.6947468813668799E-2</v>
      </c>
      <c r="AP1418" s="69">
        <v>-3.1673643646172402E-2</v>
      </c>
      <c r="AQ1418" s="69">
        <v>1.87962684158265E-2</v>
      </c>
      <c r="AR1418" s="69">
        <v>-3.52999650740458E-2</v>
      </c>
      <c r="AS1418" s="70">
        <v>7</v>
      </c>
      <c r="AT1418" s="70">
        <v>5</v>
      </c>
      <c r="AU1418" s="70">
        <v>7</v>
      </c>
      <c r="AV1418" s="71">
        <v>5</v>
      </c>
      <c r="AW1418" s="11"/>
      <c r="AX1418" s="72">
        <v>5.2143125050279203E-2</v>
      </c>
      <c r="AY1418" s="73">
        <v>-0.60578769419589695</v>
      </c>
      <c r="AZ1418" s="73">
        <v>0.50387678168044703</v>
      </c>
      <c r="BA1418" s="73">
        <v>-0.73409805477422196</v>
      </c>
      <c r="BB1418" s="64">
        <v>5.3544839417463703E-3</v>
      </c>
      <c r="BC1418" s="74">
        <v>-8.5374338321125798</v>
      </c>
      <c r="BD1418" s="61">
        <v>43747</v>
      </c>
      <c r="BE1418" s="61">
        <v>43914</v>
      </c>
      <c r="BF1418" s="70"/>
      <c r="BG1418" s="61"/>
      <c r="BH1418" s="11"/>
    </row>
    <row r="1419" spans="1:60" x14ac:dyDescent="0.3">
      <c r="A1419" s="11"/>
      <c r="B1419" s="56" t="s">
        <v>4524</v>
      </c>
      <c r="C1419" s="56" t="s">
        <v>4327</v>
      </c>
      <c r="D1419" s="56" t="s">
        <v>4308</v>
      </c>
      <c r="E1419" s="57" t="s">
        <v>360</v>
      </c>
      <c r="F1419" s="57" t="s">
        <v>339</v>
      </c>
      <c r="G1419" s="58" t="s">
        <v>111</v>
      </c>
      <c r="H1419" s="59" t="s">
        <v>279</v>
      </c>
      <c r="I1419" s="60" t="s">
        <v>29</v>
      </c>
      <c r="J1419" s="60" t="s">
        <v>4328</v>
      </c>
      <c r="K1419" s="11"/>
      <c r="L1419" s="61">
        <v>44021</v>
      </c>
      <c r="M1419" s="62">
        <v>1077.5078999996199</v>
      </c>
      <c r="N1419" s="63">
        <v>1077.5078999996199</v>
      </c>
      <c r="O1419" s="63">
        <v>1119.36910000071</v>
      </c>
      <c r="P1419" s="64">
        <f t="shared" si="22"/>
        <v>0.96260286262943695</v>
      </c>
      <c r="Q1419" s="61">
        <v>43747</v>
      </c>
      <c r="R1419" s="65">
        <v>1473229.193</v>
      </c>
      <c r="S1419" s="65">
        <v>798836.21019043005</v>
      </c>
      <c r="T1419" s="11"/>
      <c r="U1419" s="66">
        <v>-2.2716556868545E-3</v>
      </c>
      <c r="V1419" s="67">
        <v>3.4350451852333199</v>
      </c>
      <c r="W1419" s="66">
        <v>1.3585330278147E-2</v>
      </c>
      <c r="X1419" s="67">
        <v>3.6369115764500699</v>
      </c>
      <c r="Y1419" s="66">
        <v>-3.2426061034129799E-3</v>
      </c>
      <c r="Z1419" s="67">
        <v>17.359677001892099</v>
      </c>
      <c r="AA1419" s="66">
        <v>-4.0475580217389498E-3</v>
      </c>
      <c r="AB1419" s="67">
        <v>19.820432349108199</v>
      </c>
      <c r="AC1419" s="66">
        <v>6.9239895583450603E-2</v>
      </c>
      <c r="AD1419" s="67">
        <v>31.209954818594301</v>
      </c>
      <c r="AE1419" s="66"/>
      <c r="AF1419" s="68"/>
      <c r="AG1419" s="66">
        <v>-5.2955312821723098E-4</v>
      </c>
      <c r="AH1419" s="67">
        <v>-1.89446104868694</v>
      </c>
      <c r="AI1419" s="66">
        <v>1.0815317546075699E-3</v>
      </c>
      <c r="AJ1419" s="67">
        <v>13.7988956564222</v>
      </c>
      <c r="AK1419" s="66">
        <v>7.7507899999545798E-2</v>
      </c>
      <c r="AL1419" s="66">
        <v>3.4731112098597798E-2</v>
      </c>
      <c r="AM1419" s="67">
        <v>34.236786847410301</v>
      </c>
      <c r="AN1419" s="11"/>
      <c r="AO1419" s="69">
        <v>1.69558352426975E-2</v>
      </c>
      <c r="AP1419" s="69">
        <v>-3.1665743742451E-2</v>
      </c>
      <c r="AQ1419" s="69">
        <v>1.90478264630656E-2</v>
      </c>
      <c r="AR1419" s="69">
        <v>-3.50542669630158E-2</v>
      </c>
      <c r="AS1419" s="70">
        <v>7</v>
      </c>
      <c r="AT1419" s="70">
        <v>5</v>
      </c>
      <c r="AU1419" s="70">
        <v>7</v>
      </c>
      <c r="AV1419" s="71">
        <v>5</v>
      </c>
      <c r="AW1419" s="11"/>
      <c r="AX1419" s="72">
        <v>5.2152640060667201E-2</v>
      </c>
      <c r="AY1419" s="73">
        <v>-0.55293997231910896</v>
      </c>
      <c r="AZ1419" s="73">
        <v>0.51373219429933703</v>
      </c>
      <c r="BA1419" s="73">
        <v>-0.67090981020828599</v>
      </c>
      <c r="BB1419" s="64">
        <v>5.3555157972459697E-3</v>
      </c>
      <c r="BC1419" s="74">
        <v>-8.4117830302857293</v>
      </c>
      <c r="BD1419" s="61">
        <v>43747</v>
      </c>
      <c r="BE1419" s="61">
        <v>43914</v>
      </c>
      <c r="BF1419" s="70"/>
      <c r="BG1419" s="61"/>
      <c r="BH1419" s="11"/>
    </row>
    <row r="1420" spans="1:60" x14ac:dyDescent="0.3">
      <c r="A1420" s="11"/>
      <c r="B1420" s="56" t="s">
        <v>4527</v>
      </c>
      <c r="C1420" s="56" t="s">
        <v>4330</v>
      </c>
      <c r="D1420" s="56" t="s">
        <v>4308</v>
      </c>
      <c r="E1420" s="57" t="s">
        <v>367</v>
      </c>
      <c r="F1420" s="57" t="s">
        <v>339</v>
      </c>
      <c r="G1420" s="58" t="s">
        <v>111</v>
      </c>
      <c r="H1420" s="59" t="s">
        <v>279</v>
      </c>
      <c r="I1420" s="60" t="s">
        <v>29</v>
      </c>
      <c r="J1420" s="60" t="s">
        <v>1</v>
      </c>
      <c r="K1420" s="11"/>
      <c r="L1420" s="61">
        <v>44021</v>
      </c>
      <c r="M1420" s="62">
        <v>1071.23310000077</v>
      </c>
      <c r="N1420" s="63">
        <v>1071.23310000077</v>
      </c>
      <c r="O1420" s="63">
        <v>1114.10539999977</v>
      </c>
      <c r="P1420" s="64">
        <f t="shared" si="22"/>
        <v>0.96151863190052855</v>
      </c>
      <c r="Q1420" s="61">
        <v>43747</v>
      </c>
      <c r="R1420" s="65">
        <v>53695.521000000001</v>
      </c>
      <c r="S1420" s="65">
        <v>39917.417339721702</v>
      </c>
      <c r="T1420" s="11"/>
      <c r="U1420" s="66">
        <v>-2.2758249542675899E-3</v>
      </c>
      <c r="V1420" s="67">
        <v>3.43462825849201</v>
      </c>
      <c r="W1420" s="66">
        <v>1.346038534939E-2</v>
      </c>
      <c r="X1420" s="67">
        <v>3.6244170835743699</v>
      </c>
      <c r="Y1420" s="66">
        <v>-3.9882936907815704E-3</v>
      </c>
      <c r="Z1420" s="67">
        <v>17.2851082431444</v>
      </c>
      <c r="AA1420" s="66">
        <v>-5.5450845384257298E-3</v>
      </c>
      <c r="AB1420" s="67">
        <v>19.670679697446801</v>
      </c>
      <c r="AC1420" s="66">
        <v>6.6031611955622793E-2</v>
      </c>
      <c r="AD1420" s="67">
        <v>30.8891264557897</v>
      </c>
      <c r="AE1420" s="66"/>
      <c r="AF1420" s="68"/>
      <c r="AG1420" s="66">
        <v>-5.6659554775251298E-4</v>
      </c>
      <c r="AH1420" s="67">
        <v>-1.89816529064046</v>
      </c>
      <c r="AI1420" s="66">
        <v>2.9572803214250598E-4</v>
      </c>
      <c r="AJ1420" s="67">
        <v>13.720315284183</v>
      </c>
      <c r="AK1420" s="66">
        <v>7.1233100001336397E-2</v>
      </c>
      <c r="AL1420" s="66">
        <v>3.2449480311697698E-2</v>
      </c>
      <c r="AM1420" s="67">
        <v>34.094670505437499</v>
      </c>
      <c r="AN1420" s="11"/>
      <c r="AO1420" s="69">
        <v>1.6951659925325699E-2</v>
      </c>
      <c r="AP1420" s="69">
        <v>-3.16696762993161E-2</v>
      </c>
      <c r="AQ1420" s="69">
        <v>1.8922139721325899E-2</v>
      </c>
      <c r="AR1420" s="69">
        <v>-3.5177053826373601E-2</v>
      </c>
      <c r="AS1420" s="70">
        <v>7</v>
      </c>
      <c r="AT1420" s="70">
        <v>5</v>
      </c>
      <c r="AU1420" s="70">
        <v>7</v>
      </c>
      <c r="AV1420" s="71">
        <v>5</v>
      </c>
      <c r="AW1420" s="11"/>
      <c r="AX1420" s="72">
        <v>5.2147867865642197E-2</v>
      </c>
      <c r="AY1420" s="73">
        <v>-0.57938277124594595</v>
      </c>
      <c r="AZ1420" s="73">
        <v>0.50880016214068702</v>
      </c>
      <c r="BA1420" s="73">
        <v>-0.70254711299639905</v>
      </c>
      <c r="BB1420" s="64">
        <v>5.3549983612629203E-3</v>
      </c>
      <c r="BC1420" s="74">
        <v>-8.4747008676349704</v>
      </c>
      <c r="BD1420" s="61">
        <v>43747</v>
      </c>
      <c r="BE1420" s="61">
        <v>43914</v>
      </c>
      <c r="BF1420" s="70"/>
      <c r="BG1420" s="61"/>
      <c r="BH1420" s="11"/>
    </row>
    <row r="1421" spans="1:60" x14ac:dyDescent="0.3">
      <c r="A1421" s="11"/>
      <c r="B1421" s="56" t="s">
        <v>4530</v>
      </c>
      <c r="C1421" s="56" t="s">
        <v>4332</v>
      </c>
      <c r="D1421" s="56" t="s">
        <v>4308</v>
      </c>
      <c r="E1421" s="57" t="s">
        <v>371</v>
      </c>
      <c r="F1421" s="57" t="s">
        <v>339</v>
      </c>
      <c r="G1421" s="58" t="s">
        <v>111</v>
      </c>
      <c r="H1421" s="59" t="s">
        <v>279</v>
      </c>
      <c r="I1421" s="60" t="s">
        <v>29</v>
      </c>
      <c r="J1421" s="60" t="s">
        <v>1</v>
      </c>
      <c r="K1421" s="11"/>
      <c r="L1421" s="61">
        <v>44021</v>
      </c>
      <c r="M1421" s="62">
        <v>1036.6773000005601</v>
      </c>
      <c r="N1421" s="63">
        <v>1036.6773000005601</v>
      </c>
      <c r="O1421" s="63">
        <v>1065.1468000002201</v>
      </c>
      <c r="P1421" s="64">
        <f t="shared" si="22"/>
        <v>0.9732717593484258</v>
      </c>
      <c r="Q1421" s="61">
        <v>43747</v>
      </c>
      <c r="R1421" s="65">
        <v>3354.288</v>
      </c>
      <c r="S1421" s="65">
        <v>7105.4834045791604</v>
      </c>
      <c r="T1421" s="11"/>
      <c r="U1421" s="66">
        <v>-2.27306171655073E-3</v>
      </c>
      <c r="V1421" s="67">
        <v>3.4349045822636999</v>
      </c>
      <c r="W1421" s="66">
        <v>1.35436724485771E-2</v>
      </c>
      <c r="X1421" s="67">
        <v>3.6327457934930898</v>
      </c>
      <c r="Y1421" s="66">
        <v>7.9314968825201504E-3</v>
      </c>
      <c r="Z1421" s="67">
        <v>18.477087300474501</v>
      </c>
      <c r="AA1421" s="66">
        <v>6.8638597404060402E-3</v>
      </c>
      <c r="AB1421" s="67">
        <v>20.9115741253481</v>
      </c>
      <c r="AC1421" s="66"/>
      <c r="AD1421" s="67"/>
      <c r="AE1421" s="66"/>
      <c r="AF1421" s="68"/>
      <c r="AG1421" s="66">
        <v>-5.4191925119084804E-4</v>
      </c>
      <c r="AH1421" s="67">
        <v>-1.8956976609842999</v>
      </c>
      <c r="AI1421" s="66">
        <v>1.22916991149395E-2</v>
      </c>
      <c r="AJ1421" s="67">
        <v>14.919912392462701</v>
      </c>
      <c r="AK1421" s="66">
        <v>3.6677300000519601E-2</v>
      </c>
      <c r="AL1421" s="66">
        <v>2.8323588709099599E-2</v>
      </c>
      <c r="AM1421" s="67">
        <v>26.929974789149099</v>
      </c>
      <c r="AN1421" s="11"/>
      <c r="AO1421" s="69">
        <v>1.6954364766206698E-2</v>
      </c>
      <c r="AP1421" s="69">
        <v>-3.1666987757489599E-2</v>
      </c>
      <c r="AQ1421" s="69">
        <v>1.9005575146365999E-2</v>
      </c>
      <c r="AR1421" s="69">
        <v>-3.9943465203577902E-2</v>
      </c>
      <c r="AS1421" s="70">
        <v>8</v>
      </c>
      <c r="AT1421" s="70">
        <v>4</v>
      </c>
      <c r="AU1421" s="70">
        <v>7</v>
      </c>
      <c r="AV1421" s="71">
        <v>5</v>
      </c>
      <c r="AW1421" s="11"/>
      <c r="AX1421" s="72">
        <v>5.0654829319246399E-2</v>
      </c>
      <c r="AY1421" s="73">
        <v>-0.35614222615140501</v>
      </c>
      <c r="AZ1421" s="73">
        <v>0.55042488482831697</v>
      </c>
      <c r="BA1421" s="73">
        <v>-0.43067521540387999</v>
      </c>
      <c r="BB1421" s="64">
        <v>5.1998090157667296E-3</v>
      </c>
      <c r="BC1421" s="74">
        <v>-7.3830762107609198</v>
      </c>
      <c r="BD1421" s="61">
        <v>43747</v>
      </c>
      <c r="BE1421" s="61">
        <v>43914</v>
      </c>
      <c r="BF1421" s="70"/>
      <c r="BG1421" s="61"/>
      <c r="BH1421" s="11"/>
    </row>
    <row r="1422" spans="1:60" x14ac:dyDescent="0.3">
      <c r="A1422" s="11"/>
      <c r="B1422" s="56" t="s">
        <v>4533</v>
      </c>
      <c r="C1422" s="56" t="s">
        <v>4334</v>
      </c>
      <c r="D1422" s="56" t="s">
        <v>4308</v>
      </c>
      <c r="E1422" s="57" t="s">
        <v>375</v>
      </c>
      <c r="F1422" s="57" t="s">
        <v>339</v>
      </c>
      <c r="G1422" s="58" t="s">
        <v>111</v>
      </c>
      <c r="H1422" s="59" t="s">
        <v>279</v>
      </c>
      <c r="I1422" s="60" t="s">
        <v>29</v>
      </c>
      <c r="J1422" s="60" t="s">
        <v>1</v>
      </c>
      <c r="K1422" s="11"/>
      <c r="L1422" s="61">
        <v>44021</v>
      </c>
      <c r="M1422" s="62">
        <v>1077.97140000015</v>
      </c>
      <c r="N1422" s="63">
        <v>1077.97140000015</v>
      </c>
      <c r="O1422" s="63">
        <v>1119.4317000005401</v>
      </c>
      <c r="P1422" s="64">
        <f t="shared" si="22"/>
        <v>0.96296308207068804</v>
      </c>
      <c r="Q1422" s="61">
        <v>43747</v>
      </c>
      <c r="R1422" s="65">
        <v>411246.02600000001</v>
      </c>
      <c r="S1422" s="65">
        <v>317203.99283203098</v>
      </c>
      <c r="T1422" s="11"/>
      <c r="U1422" s="66">
        <v>-2.2703117656419601E-3</v>
      </c>
      <c r="V1422" s="67">
        <v>3.4351795773545701</v>
      </c>
      <c r="W1422" s="66">
        <v>1.36267776088062E-2</v>
      </c>
      <c r="X1422" s="67">
        <v>3.64105630951599</v>
      </c>
      <c r="Y1422" s="66">
        <v>-2.9948867450002598E-3</v>
      </c>
      <c r="Z1422" s="67">
        <v>17.3844489377225</v>
      </c>
      <c r="AA1422" s="66">
        <v>-3.5496941927703998E-3</v>
      </c>
      <c r="AB1422" s="67">
        <v>19.8702187320159</v>
      </c>
      <c r="AC1422" s="66">
        <v>7.03091637278703E-2</v>
      </c>
      <c r="AD1422" s="67">
        <v>31.3168816330144</v>
      </c>
      <c r="AE1422" s="66"/>
      <c r="AF1422" s="68"/>
      <c r="AG1422" s="66">
        <v>-5.1737115427386005E-4</v>
      </c>
      <c r="AH1422" s="67">
        <v>-1.8932428512926001</v>
      </c>
      <c r="AI1422" s="66">
        <v>1.3425591823761399E-3</v>
      </c>
      <c r="AJ1422" s="67">
        <v>13.824998399199099</v>
      </c>
      <c r="AK1422" s="66">
        <v>7.7971400000024005E-2</v>
      </c>
      <c r="AL1422" s="66">
        <v>3.4999270925254698E-2</v>
      </c>
      <c r="AM1422" s="67">
        <v>33.8813958128449</v>
      </c>
      <c r="AN1422" s="11"/>
      <c r="AO1422" s="69">
        <v>1.6957223704594099E-2</v>
      </c>
      <c r="AP1422" s="69">
        <v>-3.1664412549616799E-2</v>
      </c>
      <c r="AQ1422" s="69">
        <v>1.9089361014266601E-2</v>
      </c>
      <c r="AR1422" s="69">
        <v>-3.5013072871151997E-2</v>
      </c>
      <c r="AS1422" s="70">
        <v>7</v>
      </c>
      <c r="AT1422" s="70">
        <v>5</v>
      </c>
      <c r="AU1422" s="70">
        <v>7</v>
      </c>
      <c r="AV1422" s="71">
        <v>5</v>
      </c>
      <c r="AW1422" s="11"/>
      <c r="AX1422" s="72">
        <v>5.2154216096823802E-2</v>
      </c>
      <c r="AY1422" s="73">
        <v>-0.54415024861282302</v>
      </c>
      <c r="AZ1422" s="73">
        <v>0.51537109701712303</v>
      </c>
      <c r="BA1422" s="73">
        <v>-0.66038424819362296</v>
      </c>
      <c r="BB1422" s="64">
        <v>5.3556868019677501E-3</v>
      </c>
      <c r="BC1422" s="74">
        <v>-8.3909004900342605</v>
      </c>
      <c r="BD1422" s="61">
        <v>43747</v>
      </c>
      <c r="BE1422" s="61">
        <v>43914</v>
      </c>
      <c r="BF1422" s="70"/>
      <c r="BG1422" s="61"/>
      <c r="BH1422" s="11"/>
    </row>
    <row r="1423" spans="1:60" x14ac:dyDescent="0.3">
      <c r="A1423" s="11"/>
      <c r="B1423" s="56" t="s">
        <v>4536</v>
      </c>
      <c r="C1423" s="56" t="s">
        <v>4336</v>
      </c>
      <c r="D1423" s="56" t="s">
        <v>4308</v>
      </c>
      <c r="E1423" s="57" t="s">
        <v>379</v>
      </c>
      <c r="F1423" s="57" t="s">
        <v>339</v>
      </c>
      <c r="G1423" s="58" t="s">
        <v>111</v>
      </c>
      <c r="H1423" s="59" t="s">
        <v>279</v>
      </c>
      <c r="I1423" s="60" t="s">
        <v>29</v>
      </c>
      <c r="J1423" s="60" t="s">
        <v>1</v>
      </c>
      <c r="K1423" s="11"/>
      <c r="L1423" s="61">
        <v>44021</v>
      </c>
      <c r="M1423" s="62">
        <v>1086.5763000007701</v>
      </c>
      <c r="N1423" s="63">
        <v>1086.5763000007701</v>
      </c>
      <c r="O1423" s="63">
        <v>1127.51930000074</v>
      </c>
      <c r="P1423" s="64">
        <f t="shared" si="22"/>
        <v>0.96368753953928499</v>
      </c>
      <c r="Q1423" s="61">
        <v>43747</v>
      </c>
      <c r="R1423" s="65">
        <v>862627.89899999998</v>
      </c>
      <c r="S1423" s="65">
        <v>715829.348549805</v>
      </c>
      <c r="T1423" s="11"/>
      <c r="U1423" s="66">
        <v>-2.2675813997921099E-3</v>
      </c>
      <c r="V1423" s="67">
        <v>3.4354526139395598</v>
      </c>
      <c r="W1423" s="66">
        <v>1.37103915712942E-2</v>
      </c>
      <c r="X1423" s="67">
        <v>3.6494177057647899</v>
      </c>
      <c r="Y1423" s="66">
        <v>-2.4969333398985301E-3</v>
      </c>
      <c r="Z1423" s="67">
        <v>17.434244278236299</v>
      </c>
      <c r="AA1423" s="66">
        <v>-2.5482116789135E-3</v>
      </c>
      <c r="AB1423" s="67">
        <v>19.9703669834125</v>
      </c>
      <c r="AC1423" s="66">
        <v>7.2456551535651698E-2</v>
      </c>
      <c r="AD1423" s="67">
        <v>31.531620413792599</v>
      </c>
      <c r="AE1423" s="66"/>
      <c r="AF1423" s="68"/>
      <c r="AG1423" s="66">
        <v>-4.92497688355797E-4</v>
      </c>
      <c r="AH1423" s="67">
        <v>-1.89075550470079</v>
      </c>
      <c r="AI1423" s="66">
        <v>1.86750110333378E-3</v>
      </c>
      <c r="AJ1423" s="67">
        <v>13.877492591302101</v>
      </c>
      <c r="AK1423" s="66">
        <v>8.65763000001607E-2</v>
      </c>
      <c r="AL1423" s="66">
        <v>3.6351615708554198E-2</v>
      </c>
      <c r="AM1423" s="67">
        <v>36.831729781639297</v>
      </c>
      <c r="AN1423" s="11"/>
      <c r="AO1423" s="69">
        <v>1.6960028235189401E-2</v>
      </c>
      <c r="AP1423" s="69">
        <v>-3.1661764160162399E-2</v>
      </c>
      <c r="AQ1423" s="69">
        <v>1.91730743845255E-2</v>
      </c>
      <c r="AR1423" s="69">
        <v>-3.4931202113512E-2</v>
      </c>
      <c r="AS1423" s="70">
        <v>7</v>
      </c>
      <c r="AT1423" s="70">
        <v>5</v>
      </c>
      <c r="AU1423" s="70">
        <v>7</v>
      </c>
      <c r="AV1423" s="71">
        <v>5</v>
      </c>
      <c r="AW1423" s="11"/>
      <c r="AX1423" s="72">
        <v>5.2157462488830797E-2</v>
      </c>
      <c r="AY1423" s="73">
        <v>-0.52647020975018699</v>
      </c>
      <c r="AZ1423" s="73">
        <v>0.51866954339493498</v>
      </c>
      <c r="BA1423" s="73">
        <v>-0.639198963164745</v>
      </c>
      <c r="BB1423" s="64">
        <v>5.3560386170920498E-3</v>
      </c>
      <c r="BC1423" s="74">
        <v>-8.3488681747112405</v>
      </c>
      <c r="BD1423" s="61">
        <v>43747</v>
      </c>
      <c r="BE1423" s="61">
        <v>43914</v>
      </c>
      <c r="BF1423" s="70"/>
      <c r="BG1423" s="61"/>
      <c r="BH1423" s="11"/>
    </row>
    <row r="1424" spans="1:60" x14ac:dyDescent="0.3">
      <c r="A1424" s="11"/>
      <c r="B1424" s="56" t="s">
        <v>4539</v>
      </c>
      <c r="C1424" s="56" t="s">
        <v>4338</v>
      </c>
      <c r="D1424" s="56" t="s">
        <v>4339</v>
      </c>
      <c r="E1424" s="57" t="s">
        <v>34</v>
      </c>
      <c r="F1424" s="57" t="s">
        <v>339</v>
      </c>
      <c r="G1424" s="58" t="s">
        <v>200</v>
      </c>
      <c r="H1424" s="59" t="s">
        <v>201</v>
      </c>
      <c r="I1424" s="60" t="s">
        <v>29</v>
      </c>
      <c r="J1424" s="60" t="s">
        <v>4340</v>
      </c>
      <c r="K1424" s="11"/>
      <c r="L1424" s="61">
        <v>44021</v>
      </c>
      <c r="M1424" s="62">
        <v>1057.5232999995401</v>
      </c>
      <c r="N1424" s="63">
        <v>1057.5232999995401</v>
      </c>
      <c r="O1424" s="63">
        <v>1081.3614000007501</v>
      </c>
      <c r="P1424" s="64">
        <f t="shared" si="22"/>
        <v>0.97795547353438594</v>
      </c>
      <c r="Q1424" s="61">
        <v>43748</v>
      </c>
      <c r="R1424" s="65">
        <v>920279.30799999996</v>
      </c>
      <c r="S1424" s="65">
        <v>913573.39240429702</v>
      </c>
      <c r="T1424" s="11"/>
      <c r="U1424" s="66">
        <v>-1.6257800134553699E-3</v>
      </c>
      <c r="V1424" s="67">
        <v>3.49963275257323</v>
      </c>
      <c r="W1424" s="66">
        <v>8.2219522882951406E-3</v>
      </c>
      <c r="X1424" s="67">
        <v>3.10057377746489</v>
      </c>
      <c r="Y1424" s="66">
        <v>2.23405606266169E-3</v>
      </c>
      <c r="Z1424" s="67">
        <v>17.907343218481401</v>
      </c>
      <c r="AA1424" s="66">
        <v>4.4617063467740099E-3</v>
      </c>
      <c r="AB1424" s="67">
        <v>20.671358785970401</v>
      </c>
      <c r="AC1424" s="66">
        <v>4.9614871786616298E-2</v>
      </c>
      <c r="AD1424" s="67">
        <v>29.2474524388963</v>
      </c>
      <c r="AE1424" s="66"/>
      <c r="AF1424" s="68"/>
      <c r="AG1424" s="66">
        <v>7.2921507671708198E-4</v>
      </c>
      <c r="AH1424" s="67">
        <v>-1.7685842281935</v>
      </c>
      <c r="AI1424" s="66">
        <v>5.3161276427999803E-3</v>
      </c>
      <c r="AJ1424" s="67">
        <v>14.222355245248799</v>
      </c>
      <c r="AK1424" s="66">
        <v>5.7523299999957103E-2</v>
      </c>
      <c r="AL1424" s="66">
        <v>2.4301268480485302E-2</v>
      </c>
      <c r="AM1424" s="67">
        <v>33.824534612940603</v>
      </c>
      <c r="AN1424" s="11"/>
      <c r="AO1424" s="69">
        <v>1.8527012922277201E-2</v>
      </c>
      <c r="AP1424" s="69">
        <v>-2.9917923920038399E-2</v>
      </c>
      <c r="AQ1424" s="69">
        <v>2.16739109946502E-2</v>
      </c>
      <c r="AR1424" s="69">
        <v>-2.0565031341902799E-2</v>
      </c>
      <c r="AS1424" s="70">
        <v>7</v>
      </c>
      <c r="AT1424" s="70">
        <v>5</v>
      </c>
      <c r="AU1424" s="70">
        <v>7</v>
      </c>
      <c r="AV1424" s="71">
        <v>5</v>
      </c>
      <c r="AW1424" s="11"/>
      <c r="AX1424" s="72">
        <v>4.7007491133117599E-2</v>
      </c>
      <c r="AY1424" s="73">
        <v>-0.46762482778194697</v>
      </c>
      <c r="AZ1424" s="73">
        <v>0.55118987974492495</v>
      </c>
      <c r="BA1424" s="73">
        <v>-0.58093666934655597</v>
      </c>
      <c r="BB1424" s="64">
        <v>4.8311119830214003E-3</v>
      </c>
      <c r="BC1424" s="74">
        <v>-7.05984141845693</v>
      </c>
      <c r="BD1424" s="61">
        <v>43748</v>
      </c>
      <c r="BE1424" s="61">
        <v>43783</v>
      </c>
      <c r="BF1424" s="70"/>
      <c r="BG1424" s="61"/>
      <c r="BH1424" s="11"/>
    </row>
    <row r="1425" spans="1:60" x14ac:dyDescent="0.3">
      <c r="A1425" s="11"/>
      <c r="B1425" s="56" t="s">
        <v>4542</v>
      </c>
      <c r="C1425" s="56" t="s">
        <v>4342</v>
      </c>
      <c r="D1425" s="56" t="s">
        <v>4339</v>
      </c>
      <c r="E1425" s="57" t="s">
        <v>41</v>
      </c>
      <c r="F1425" s="57" t="s">
        <v>339</v>
      </c>
      <c r="G1425" s="58" t="s">
        <v>200</v>
      </c>
      <c r="H1425" s="59" t="s">
        <v>201</v>
      </c>
      <c r="I1425" s="60" t="s">
        <v>29</v>
      </c>
      <c r="J1425" s="60" t="s">
        <v>1</v>
      </c>
      <c r="K1425" s="11"/>
      <c r="L1425" s="61">
        <v>44021</v>
      </c>
      <c r="M1425" s="62">
        <v>1078.6349999997799</v>
      </c>
      <c r="N1425" s="63">
        <v>1078.6349999997799</v>
      </c>
      <c r="O1425" s="63">
        <v>1096.33540000021</v>
      </c>
      <c r="P1425" s="64">
        <f t="shared" si="22"/>
        <v>0.98385494074128521</v>
      </c>
      <c r="Q1425" s="61">
        <v>43748</v>
      </c>
      <c r="R1425" s="65">
        <v>2522737.6540000001</v>
      </c>
      <c r="S1425" s="65">
        <v>1938748.309625</v>
      </c>
      <c r="T1425" s="11"/>
      <c r="U1425" s="66">
        <v>-1.6037134028010799E-3</v>
      </c>
      <c r="V1425" s="67">
        <v>3.5018394136386601</v>
      </c>
      <c r="W1425" s="66">
        <v>8.8883301796158793E-3</v>
      </c>
      <c r="X1425" s="67">
        <v>3.16721156659696</v>
      </c>
      <c r="Y1425" s="66">
        <v>6.2600479304819601E-3</v>
      </c>
      <c r="Z1425" s="67">
        <v>18.309942405263399</v>
      </c>
      <c r="AA1425" s="66">
        <v>1.2592977211170401E-2</v>
      </c>
      <c r="AB1425" s="67">
        <v>21.484485872410001</v>
      </c>
      <c r="AC1425" s="66">
        <v>6.6655182316026199E-2</v>
      </c>
      <c r="AD1425" s="67">
        <v>30.951483491837301</v>
      </c>
      <c r="AE1425" s="66"/>
      <c r="AF1425" s="68"/>
      <c r="AG1425" s="66">
        <v>9.2758645587309697E-4</v>
      </c>
      <c r="AH1425" s="67">
        <v>-1.7487470902779001</v>
      </c>
      <c r="AI1425" s="66">
        <v>9.5547049786546302E-3</v>
      </c>
      <c r="AJ1425" s="67">
        <v>14.646212978827</v>
      </c>
      <c r="AK1425" s="66">
        <v>7.8634999999849201E-2</v>
      </c>
      <c r="AL1425" s="66">
        <v>3.3731167390214999E-2</v>
      </c>
      <c r="AM1425" s="67">
        <v>36.870190714020303</v>
      </c>
      <c r="AN1425" s="11"/>
      <c r="AO1425" s="69">
        <v>1.8549471042206299E-2</v>
      </c>
      <c r="AP1425" s="69">
        <v>-2.9896565421040602E-2</v>
      </c>
      <c r="AQ1425" s="69">
        <v>2.2349338671119798E-2</v>
      </c>
      <c r="AR1425" s="69">
        <v>-1.9895971985533799E-2</v>
      </c>
      <c r="AS1425" s="70">
        <v>7</v>
      </c>
      <c r="AT1425" s="70">
        <v>5</v>
      </c>
      <c r="AU1425" s="70">
        <v>7</v>
      </c>
      <c r="AV1425" s="71">
        <v>5</v>
      </c>
      <c r="AW1425" s="11"/>
      <c r="AX1425" s="72">
        <v>4.7021341871950402E-2</v>
      </c>
      <c r="AY1425" s="73">
        <v>-0.30895977304317102</v>
      </c>
      <c r="AZ1425" s="73">
        <v>0.57832746725944195</v>
      </c>
      <c r="BA1425" s="73">
        <v>-0.38517784810574102</v>
      </c>
      <c r="BB1425" s="64">
        <v>4.8326574584962104E-3</v>
      </c>
      <c r="BC1425" s="74">
        <v>-6.9881534428059204</v>
      </c>
      <c r="BD1425" s="61">
        <v>43748</v>
      </c>
      <c r="BE1425" s="61">
        <v>43783</v>
      </c>
      <c r="BF1425" s="70"/>
      <c r="BG1425" s="61"/>
      <c r="BH1425" s="11"/>
    </row>
    <row r="1426" spans="1:60" x14ac:dyDescent="0.3">
      <c r="A1426" s="11"/>
      <c r="B1426" s="56" t="s">
        <v>4545</v>
      </c>
      <c r="C1426" s="56" t="s">
        <v>4344</v>
      </c>
      <c r="D1426" s="56" t="s">
        <v>4339</v>
      </c>
      <c r="E1426" s="57" t="s">
        <v>248</v>
      </c>
      <c r="F1426" s="57" t="s">
        <v>339</v>
      </c>
      <c r="G1426" s="58" t="s">
        <v>200</v>
      </c>
      <c r="H1426" s="59" t="s">
        <v>201</v>
      </c>
      <c r="I1426" s="60" t="s">
        <v>29</v>
      </c>
      <c r="J1426" s="60" t="s">
        <v>4345</v>
      </c>
      <c r="K1426" s="11"/>
      <c r="L1426" s="61">
        <v>44021</v>
      </c>
      <c r="M1426" s="62">
        <v>1080.8862999994301</v>
      </c>
      <c r="N1426" s="63">
        <v>1080.8862999994301</v>
      </c>
      <c r="O1426" s="63">
        <v>1096.57110000029</v>
      </c>
      <c r="P1426" s="64">
        <f t="shared" si="22"/>
        <v>0.98569650431161671</v>
      </c>
      <c r="Q1426" s="61">
        <v>43748</v>
      </c>
      <c r="R1426" s="65">
        <v>12640561.801999999</v>
      </c>
      <c r="S1426" s="65">
        <v>14207240.1675625</v>
      </c>
      <c r="T1426" s="11"/>
      <c r="U1426" s="66">
        <v>-1.5968740881362499E-3</v>
      </c>
      <c r="V1426" s="67">
        <v>3.5025233451051498</v>
      </c>
      <c r="W1426" s="66">
        <v>9.09598268299305E-3</v>
      </c>
      <c r="X1426" s="67">
        <v>3.1879768169346798</v>
      </c>
      <c r="Y1426" s="66">
        <v>7.5157770625082802E-3</v>
      </c>
      <c r="Z1426" s="67">
        <v>18.4355153184733</v>
      </c>
      <c r="AA1426" s="66">
        <v>1.51351821441494E-2</v>
      </c>
      <c r="AB1426" s="67">
        <v>21.7387063657225</v>
      </c>
      <c r="AC1426" s="66">
        <v>7.2008993523922996E-2</v>
      </c>
      <c r="AD1426" s="67">
        <v>31.486864612641501</v>
      </c>
      <c r="AE1426" s="66"/>
      <c r="AF1426" s="68"/>
      <c r="AG1426" s="66">
        <v>9.8942608747165693E-4</v>
      </c>
      <c r="AH1426" s="67">
        <v>-1.7425631271180499</v>
      </c>
      <c r="AI1426" s="66">
        <v>1.08768132449768E-2</v>
      </c>
      <c r="AJ1426" s="67">
        <v>14.7784238054592</v>
      </c>
      <c r="AK1426" s="66">
        <v>8.0886300000274802E-2</v>
      </c>
      <c r="AL1426" s="66">
        <v>3.5173960224710803E-2</v>
      </c>
      <c r="AM1426" s="67">
        <v>36.657330407702801</v>
      </c>
      <c r="AN1426" s="11"/>
      <c r="AO1426" s="69">
        <v>1.85564310177142E-2</v>
      </c>
      <c r="AP1426" s="69">
        <v>-2.9889935340179401E-2</v>
      </c>
      <c r="AQ1426" s="69">
        <v>2.2559428056411E-2</v>
      </c>
      <c r="AR1426" s="69">
        <v>-1.9687965292177999E-2</v>
      </c>
      <c r="AS1426" s="70">
        <v>7</v>
      </c>
      <c r="AT1426" s="70">
        <v>5</v>
      </c>
      <c r="AU1426" s="70">
        <v>7</v>
      </c>
      <c r="AV1426" s="71">
        <v>5</v>
      </c>
      <c r="AW1426" s="11"/>
      <c r="AX1426" s="72">
        <v>4.70259491499746E-2</v>
      </c>
      <c r="AY1426" s="73">
        <v>-0.25937697675499299</v>
      </c>
      <c r="AZ1426" s="73">
        <v>0.58680956659918604</v>
      </c>
      <c r="BA1426" s="73">
        <v>-0.32371539423456902</v>
      </c>
      <c r="BB1426" s="64">
        <v>4.8331692336341797E-3</v>
      </c>
      <c r="BC1426" s="74">
        <v>-6.9658684238893303</v>
      </c>
      <c r="BD1426" s="61">
        <v>43748</v>
      </c>
      <c r="BE1426" s="61">
        <v>43783</v>
      </c>
      <c r="BF1426" s="70"/>
      <c r="BG1426" s="61"/>
      <c r="BH1426" s="11"/>
    </row>
    <row r="1427" spans="1:60" x14ac:dyDescent="0.3">
      <c r="A1427" s="11"/>
      <c r="B1427" s="56" t="s">
        <v>4548</v>
      </c>
      <c r="C1427" s="56" t="s">
        <v>4347</v>
      </c>
      <c r="D1427" s="56" t="s">
        <v>4339</v>
      </c>
      <c r="E1427" s="57" t="s">
        <v>79</v>
      </c>
      <c r="F1427" s="57" t="s">
        <v>339</v>
      </c>
      <c r="G1427" s="58" t="s">
        <v>200</v>
      </c>
      <c r="H1427" s="59" t="s">
        <v>201</v>
      </c>
      <c r="I1427" s="60" t="s">
        <v>29</v>
      </c>
      <c r="J1427" s="60" t="s">
        <v>4348</v>
      </c>
      <c r="K1427" s="11"/>
      <c r="L1427" s="61">
        <v>44021</v>
      </c>
      <c r="M1427" s="62">
        <v>998.004900000058</v>
      </c>
      <c r="N1427" s="63">
        <v>998.004900000058</v>
      </c>
      <c r="O1427" s="63">
        <v>1041.62480000034</v>
      </c>
      <c r="P1427" s="64">
        <f t="shared" si="22"/>
        <v>0.95812321288791535</v>
      </c>
      <c r="Q1427" s="61">
        <v>43763</v>
      </c>
      <c r="R1427" s="65">
        <v>113.56</v>
      </c>
      <c r="S1427" s="65">
        <v>17971.452656494101</v>
      </c>
      <c r="T1427" s="11"/>
      <c r="U1427" s="66">
        <v>-1.61711223790917E-3</v>
      </c>
      <c r="V1427" s="67">
        <v>3.5004995301278501</v>
      </c>
      <c r="W1427" s="66">
        <v>6.6358968433632998E-3</v>
      </c>
      <c r="X1427" s="67">
        <v>2.9419682329716998</v>
      </c>
      <c r="Y1427" s="66">
        <v>-2.22727716254667E-2</v>
      </c>
      <c r="Z1427" s="67">
        <v>15.4566604496795</v>
      </c>
      <c r="AA1427" s="66">
        <v>-4.1309741215663998E-2</v>
      </c>
      <c r="AB1427" s="67">
        <v>16.094214029726601</v>
      </c>
      <c r="AC1427" s="66"/>
      <c r="AD1427" s="67"/>
      <c r="AE1427" s="66"/>
      <c r="AF1427" s="68"/>
      <c r="AG1427" s="66">
        <v>8.0716004777059403E-4</v>
      </c>
      <c r="AH1427" s="67">
        <v>-1.76078973108815</v>
      </c>
      <c r="AI1427" s="66">
        <v>-1.9189492838449999E-2</v>
      </c>
      <c r="AJ1427" s="67">
        <v>11.771793197112901</v>
      </c>
      <c r="AK1427" s="66">
        <v>-2.4409091574852898E-3</v>
      </c>
      <c r="AL1427" s="66">
        <v>-1.32926918104204E-3</v>
      </c>
      <c r="AM1427" s="67">
        <v>23.653968491096698</v>
      </c>
      <c r="AN1427" s="11"/>
      <c r="AO1427" s="69">
        <v>1.8535862189310099E-2</v>
      </c>
      <c r="AP1427" s="69">
        <v>-2.9909517236774302E-2</v>
      </c>
      <c r="AQ1427" s="69">
        <v>8.3315414140088303E-3</v>
      </c>
      <c r="AR1427" s="69">
        <v>-1.9739331996788699E-2</v>
      </c>
      <c r="AS1427" s="70">
        <v>4</v>
      </c>
      <c r="AT1427" s="70">
        <v>4</v>
      </c>
      <c r="AU1427" s="70">
        <v>7</v>
      </c>
      <c r="AV1427" s="71">
        <v>5</v>
      </c>
      <c r="AW1427" s="11"/>
      <c r="AX1427" s="72">
        <v>4.28385961681488E-2</v>
      </c>
      <c r="AY1427" s="73">
        <v>-1.5569450654711501</v>
      </c>
      <c r="AZ1427" s="73">
        <v>0.39201862505297003</v>
      </c>
      <c r="BA1427" s="73">
        <v>-1.8634206023598401</v>
      </c>
      <c r="BB1427" s="64">
        <v>4.3981347141470901E-3</v>
      </c>
      <c r="BC1427" s="74">
        <v>-5.0784313123731399</v>
      </c>
      <c r="BD1427" s="61">
        <v>43657</v>
      </c>
      <c r="BE1427" s="61">
        <v>43783</v>
      </c>
      <c r="BF1427" s="70"/>
      <c r="BG1427" s="61"/>
      <c r="BH1427" s="11"/>
    </row>
    <row r="1428" spans="1:60" x14ac:dyDescent="0.3">
      <c r="A1428" s="11"/>
      <c r="B1428" s="56" t="s">
        <v>4552</v>
      </c>
      <c r="C1428" s="56" t="s">
        <v>4350</v>
      </c>
      <c r="D1428" s="56" t="s">
        <v>4339</v>
      </c>
      <c r="E1428" s="57" t="s">
        <v>56</v>
      </c>
      <c r="F1428" s="57" t="s">
        <v>339</v>
      </c>
      <c r="G1428" s="58" t="s">
        <v>200</v>
      </c>
      <c r="H1428" s="59" t="s">
        <v>201</v>
      </c>
      <c r="I1428" s="60" t="s">
        <v>29</v>
      </c>
      <c r="J1428" s="60" t="s">
        <v>4351</v>
      </c>
      <c r="K1428" s="11"/>
      <c r="L1428" s="61">
        <v>44021</v>
      </c>
      <c r="M1428" s="62">
        <v>1067.27889999934</v>
      </c>
      <c r="N1428" s="63">
        <v>1067.27889999934</v>
      </c>
      <c r="O1428" s="63">
        <v>1067.27889999934</v>
      </c>
      <c r="P1428" s="64">
        <f t="shared" si="22"/>
        <v>1</v>
      </c>
      <c r="Q1428" s="61">
        <v>44021</v>
      </c>
      <c r="R1428" s="65">
        <v>0</v>
      </c>
      <c r="S1428" s="65">
        <v>89487.212977050804</v>
      </c>
      <c r="T1428" s="11"/>
      <c r="U1428" s="66">
        <v>0</v>
      </c>
      <c r="V1428" s="67">
        <v>3.66221075391877</v>
      </c>
      <c r="W1428" s="66">
        <v>0</v>
      </c>
      <c r="X1428" s="67">
        <v>2.27837854863537</v>
      </c>
      <c r="Y1428" s="66">
        <v>0</v>
      </c>
      <c r="Z1428" s="67">
        <v>17.6839376122225</v>
      </c>
      <c r="AA1428" s="66">
        <v>1.7096090845370799E-2</v>
      </c>
      <c r="AB1428" s="67">
        <v>21.934797235822799</v>
      </c>
      <c r="AC1428" s="66"/>
      <c r="AD1428" s="67"/>
      <c r="AE1428" s="66"/>
      <c r="AF1428" s="68"/>
      <c r="AG1428" s="66">
        <v>0</v>
      </c>
      <c r="AH1428" s="67">
        <v>-1.84150573586521</v>
      </c>
      <c r="AI1428" s="66">
        <v>0</v>
      </c>
      <c r="AJ1428" s="67">
        <v>13.6907424809615</v>
      </c>
      <c r="AK1428" s="66">
        <v>6.63973093433015E-2</v>
      </c>
      <c r="AL1428" s="66">
        <v>3.5608667369160699E-2</v>
      </c>
      <c r="AM1428" s="67">
        <v>30.537790341186302</v>
      </c>
      <c r="AN1428" s="11"/>
      <c r="AO1428" s="69">
        <v>2.6822834624908899E-3</v>
      </c>
      <c r="AP1428" s="69">
        <v>0</v>
      </c>
      <c r="AQ1428" s="69">
        <v>6.4017582808446596E-3</v>
      </c>
      <c r="AR1428" s="69">
        <v>0</v>
      </c>
      <c r="AS1428" s="70">
        <v>1</v>
      </c>
      <c r="AT1428" s="70">
        <v>0</v>
      </c>
      <c r="AU1428" s="70">
        <v>7</v>
      </c>
      <c r="AV1428" s="71">
        <v>5</v>
      </c>
      <c r="AW1428" s="11"/>
      <c r="AX1428" s="72">
        <v>4.31560168929536E-3</v>
      </c>
      <c r="AY1428" s="73">
        <v>-2.69945263232876</v>
      </c>
      <c r="AZ1428" s="73">
        <v>0.58492472663147099</v>
      </c>
      <c r="BA1428" s="73">
        <v>-6.9318069658038404</v>
      </c>
      <c r="BB1428" s="64">
        <v>4.46230336131066E-4</v>
      </c>
      <c r="BC1428" s="74">
        <v>0</v>
      </c>
      <c r="BD1428" s="61">
        <v>43689</v>
      </c>
      <c r="BE1428" s="61"/>
      <c r="BF1428" s="70"/>
      <c r="BG1428" s="61"/>
      <c r="BH1428" s="11"/>
    </row>
    <row r="1429" spans="1:60" x14ac:dyDescent="0.3">
      <c r="A1429" s="11"/>
      <c r="B1429" s="56" t="s">
        <v>4555</v>
      </c>
      <c r="C1429" s="56" t="s">
        <v>4353</v>
      </c>
      <c r="D1429" s="56" t="s">
        <v>4339</v>
      </c>
      <c r="E1429" s="57" t="s">
        <v>352</v>
      </c>
      <c r="F1429" s="57" t="s">
        <v>339</v>
      </c>
      <c r="G1429" s="58" t="s">
        <v>200</v>
      </c>
      <c r="H1429" s="59" t="s">
        <v>201</v>
      </c>
      <c r="I1429" s="60" t="s">
        <v>29</v>
      </c>
      <c r="J1429" s="60" t="s">
        <v>4354</v>
      </c>
      <c r="K1429" s="11"/>
      <c r="L1429" s="61">
        <v>44021</v>
      </c>
      <c r="M1429" s="62">
        <v>1067.1447000000601</v>
      </c>
      <c r="N1429" s="63">
        <v>1067.1447000000601</v>
      </c>
      <c r="O1429" s="63">
        <v>1087.8057000003801</v>
      </c>
      <c r="P1429" s="64">
        <f t="shared" si="22"/>
        <v>0.9810067183870127</v>
      </c>
      <c r="Q1429" s="61">
        <v>43748</v>
      </c>
      <c r="R1429" s="65">
        <v>29512425.627</v>
      </c>
      <c r="S1429" s="65">
        <v>29940420.0020625</v>
      </c>
      <c r="T1429" s="11"/>
      <c r="U1429" s="66">
        <v>-1.61432136519579E-3</v>
      </c>
      <c r="V1429" s="67">
        <v>3.5007786173991899</v>
      </c>
      <c r="W1429" s="66">
        <v>8.5670262578787498E-3</v>
      </c>
      <c r="X1429" s="67">
        <v>3.1350811744232501</v>
      </c>
      <c r="Y1429" s="66">
        <v>4.3171310735488104E-3</v>
      </c>
      <c r="Z1429" s="67">
        <v>18.1156507195847</v>
      </c>
      <c r="AA1429" s="66">
        <v>8.6653112502972397E-3</v>
      </c>
      <c r="AB1429" s="67">
        <v>21.09171927633</v>
      </c>
      <c r="AC1429" s="66">
        <v>5.8407125812664197E-2</v>
      </c>
      <c r="AD1429" s="67">
        <v>30.126677841501099</v>
      </c>
      <c r="AE1429" s="66"/>
      <c r="AF1429" s="68"/>
      <c r="AG1429" s="66">
        <v>8.3188144890300496E-4</v>
      </c>
      <c r="AH1429" s="67">
        <v>-1.75831759097491</v>
      </c>
      <c r="AI1429" s="66">
        <v>7.5091265407536403E-3</v>
      </c>
      <c r="AJ1429" s="67">
        <v>14.441655135044099</v>
      </c>
      <c r="AK1429" s="66">
        <v>6.7144700000426397E-2</v>
      </c>
      <c r="AL1429" s="66">
        <v>2.8291654238273602E-2</v>
      </c>
      <c r="AM1429" s="67">
        <v>34.7866746129584</v>
      </c>
      <c r="AN1429" s="11"/>
      <c r="AO1429" s="69">
        <v>1.85386334069335E-2</v>
      </c>
      <c r="AP1429" s="69">
        <v>-2.9906879281952601E-2</v>
      </c>
      <c r="AQ1429" s="69">
        <v>2.2023513138265099E-2</v>
      </c>
      <c r="AR1429" s="69">
        <v>-2.0218586050759799E-2</v>
      </c>
      <c r="AS1429" s="70">
        <v>7</v>
      </c>
      <c r="AT1429" s="70">
        <v>5</v>
      </c>
      <c r="AU1429" s="70">
        <v>7</v>
      </c>
      <c r="AV1429" s="71">
        <v>5</v>
      </c>
      <c r="AW1429" s="11"/>
      <c r="AX1429" s="72">
        <v>4.70144521176553E-2</v>
      </c>
      <c r="AY1429" s="73">
        <v>-0.38558644694285199</v>
      </c>
      <c r="AZ1429" s="73">
        <v>0.56522051905722004</v>
      </c>
      <c r="BA1429" s="73">
        <v>-0.47989483159381102</v>
      </c>
      <c r="BB1429" s="64">
        <v>4.8318902703613298E-3</v>
      </c>
      <c r="BC1429" s="74">
        <v>-7.0227155456377703</v>
      </c>
      <c r="BD1429" s="61">
        <v>43748</v>
      </c>
      <c r="BE1429" s="61">
        <v>43783</v>
      </c>
      <c r="BF1429" s="70"/>
      <c r="BG1429" s="61"/>
      <c r="BH1429" s="11"/>
    </row>
    <row r="1430" spans="1:60" x14ac:dyDescent="0.3">
      <c r="A1430" s="11"/>
      <c r="B1430" s="56" t="s">
        <v>4558</v>
      </c>
      <c r="C1430" s="56" t="s">
        <v>4356</v>
      </c>
      <c r="D1430" s="56" t="s">
        <v>4339</v>
      </c>
      <c r="E1430" s="57" t="s">
        <v>356</v>
      </c>
      <c r="F1430" s="57" t="s">
        <v>339</v>
      </c>
      <c r="G1430" s="58" t="s">
        <v>200</v>
      </c>
      <c r="H1430" s="59" t="s">
        <v>201</v>
      </c>
      <c r="I1430" s="60" t="s">
        <v>29</v>
      </c>
      <c r="J1430" s="60" t="s">
        <v>4357</v>
      </c>
      <c r="K1430" s="11"/>
      <c r="L1430" s="61">
        <v>44021</v>
      </c>
      <c r="M1430" s="62">
        <v>1078.3355000000399</v>
      </c>
      <c r="N1430" s="63">
        <v>1078.3355000000399</v>
      </c>
      <c r="O1430" s="63">
        <v>1093.8445999994899</v>
      </c>
      <c r="P1430" s="64">
        <f t="shared" si="22"/>
        <v>0.98582147774971218</v>
      </c>
      <c r="Q1430" s="61">
        <v>43748</v>
      </c>
      <c r="R1430" s="65">
        <v>2611241.94</v>
      </c>
      <c r="S1430" s="65">
        <v>1794579.58524023</v>
      </c>
      <c r="T1430" s="11"/>
      <c r="U1430" s="66">
        <v>-1.5964856766004199E-3</v>
      </c>
      <c r="V1430" s="67">
        <v>3.5025621862587299</v>
      </c>
      <c r="W1430" s="66">
        <v>9.1096685391676094E-3</v>
      </c>
      <c r="X1430" s="67">
        <v>3.1893454025521399</v>
      </c>
      <c r="Y1430" s="66">
        <v>7.6007203133485702E-3</v>
      </c>
      <c r="Z1430" s="67">
        <v>18.444009643571899</v>
      </c>
      <c r="AA1430" s="66">
        <v>1.5307925328670501E-2</v>
      </c>
      <c r="AB1430" s="67">
        <v>21.755980684160001</v>
      </c>
      <c r="AC1430" s="66">
        <v>7.2374278623101404E-2</v>
      </c>
      <c r="AD1430" s="67">
        <v>31.523393122537499</v>
      </c>
      <c r="AE1430" s="66"/>
      <c r="AF1430" s="68"/>
      <c r="AG1430" s="66">
        <v>9.9344144837232307E-4</v>
      </c>
      <c r="AH1430" s="67">
        <v>-1.74216159102798</v>
      </c>
      <c r="AI1430" s="66">
        <v>1.09662270770059E-2</v>
      </c>
      <c r="AJ1430" s="67">
        <v>14.7873651886621</v>
      </c>
      <c r="AK1430" s="66">
        <v>7.8335500000321204E-2</v>
      </c>
      <c r="AL1430" s="66">
        <v>3.5159430019120898E-2</v>
      </c>
      <c r="AM1430" s="67">
        <v>33.917805812845501</v>
      </c>
      <c r="AN1430" s="11"/>
      <c r="AO1430" s="69">
        <v>1.8556885201178399E-2</v>
      </c>
      <c r="AP1430" s="69">
        <v>-2.9889420601648502E-2</v>
      </c>
      <c r="AQ1430" s="69">
        <v>2.25737829296122E-2</v>
      </c>
      <c r="AR1430" s="69">
        <v>-1.9673893752951699E-2</v>
      </c>
      <c r="AS1430" s="70">
        <v>7</v>
      </c>
      <c r="AT1430" s="70">
        <v>5</v>
      </c>
      <c r="AU1430" s="70">
        <v>7</v>
      </c>
      <c r="AV1430" s="71">
        <v>5</v>
      </c>
      <c r="AW1430" s="11"/>
      <c r="AX1430" s="72">
        <v>4.7026209305622603E-2</v>
      </c>
      <c r="AY1430" s="73">
        <v>-0.25600834283750401</v>
      </c>
      <c r="AZ1430" s="73">
        <v>0.587385877264751</v>
      </c>
      <c r="BA1430" s="73">
        <v>-0.31953484371797503</v>
      </c>
      <c r="BB1430" s="64">
        <v>4.8331986935454497E-3</v>
      </c>
      <c r="BC1430" s="74">
        <v>-6.9643530716566602</v>
      </c>
      <c r="BD1430" s="61">
        <v>43748</v>
      </c>
      <c r="BE1430" s="61">
        <v>43783</v>
      </c>
      <c r="BF1430" s="70"/>
      <c r="BG1430" s="61"/>
      <c r="BH1430" s="11"/>
    </row>
    <row r="1431" spans="1:60" x14ac:dyDescent="0.3">
      <c r="A1431" s="11"/>
      <c r="B1431" s="56" t="s">
        <v>4561</v>
      </c>
      <c r="C1431" s="56" t="s">
        <v>4359</v>
      </c>
      <c r="D1431" s="56" t="s">
        <v>4339</v>
      </c>
      <c r="E1431" s="57" t="s">
        <v>360</v>
      </c>
      <c r="F1431" s="57" t="s">
        <v>339</v>
      </c>
      <c r="G1431" s="58" t="s">
        <v>200</v>
      </c>
      <c r="H1431" s="59" t="s">
        <v>201</v>
      </c>
      <c r="I1431" s="60" t="s">
        <v>29</v>
      </c>
      <c r="J1431" s="60" t="s">
        <v>4360</v>
      </c>
      <c r="K1431" s="11"/>
      <c r="L1431" s="61">
        <v>44021</v>
      </c>
      <c r="M1431" s="62">
        <v>1081.17170000076</v>
      </c>
      <c r="N1431" s="63">
        <v>1081.17170000076</v>
      </c>
      <c r="O1431" s="63">
        <v>1096.45160000026</v>
      </c>
      <c r="P1431" s="64">
        <f t="shared" si="22"/>
        <v>0.98606422755049439</v>
      </c>
      <c r="Q1431" s="61">
        <v>43748</v>
      </c>
      <c r="R1431" s="65">
        <v>4439158.2149999999</v>
      </c>
      <c r="S1431" s="65">
        <v>3853383.3269062499</v>
      </c>
      <c r="T1431" s="11"/>
      <c r="U1431" s="66">
        <v>-1.59553125558887E-3</v>
      </c>
      <c r="V1431" s="67">
        <v>3.5026576283598798</v>
      </c>
      <c r="W1431" s="66">
        <v>9.1371679372969101E-3</v>
      </c>
      <c r="X1431" s="67">
        <v>3.19209534236506</v>
      </c>
      <c r="Y1431" s="66">
        <v>7.76592895999784E-3</v>
      </c>
      <c r="Z1431" s="67">
        <v>18.460530508222298</v>
      </c>
      <c r="AA1431" s="66">
        <v>1.5643021630239701E-2</v>
      </c>
      <c r="AB1431" s="67">
        <v>21.7894903143169</v>
      </c>
      <c r="AC1431" s="66">
        <v>7.3082482324025505E-2</v>
      </c>
      <c r="AD1431" s="67">
        <v>31.594213492644499</v>
      </c>
      <c r="AE1431" s="66"/>
      <c r="AF1431" s="68"/>
      <c r="AG1431" s="66">
        <v>1.00158329405531E-3</v>
      </c>
      <c r="AH1431" s="67">
        <v>-1.7413474064596799</v>
      </c>
      <c r="AI1431" s="66">
        <v>1.11403234277532E-2</v>
      </c>
      <c r="AJ1431" s="67">
        <v>14.804774823744101</v>
      </c>
      <c r="AK1431" s="66">
        <v>8.1171700001577807E-2</v>
      </c>
      <c r="AL1431" s="66">
        <v>3.58094925413752E-2</v>
      </c>
      <c r="AM1431" s="67">
        <v>36.976251693267798</v>
      </c>
      <c r="AN1431" s="11"/>
      <c r="AO1431" s="69">
        <v>1.8557856541519899E-2</v>
      </c>
      <c r="AP1431" s="69">
        <v>-2.9888566677073E-2</v>
      </c>
      <c r="AQ1431" s="69">
        <v>2.2601280134040301E-2</v>
      </c>
      <c r="AR1431" s="69">
        <v>-1.9646272107820599E-2</v>
      </c>
      <c r="AS1431" s="70">
        <v>7</v>
      </c>
      <c r="AT1431" s="70">
        <v>5</v>
      </c>
      <c r="AU1431" s="70">
        <v>7</v>
      </c>
      <c r="AV1431" s="71">
        <v>5</v>
      </c>
      <c r="AW1431" s="11"/>
      <c r="AX1431" s="72">
        <v>4.7026896311508602E-2</v>
      </c>
      <c r="AY1431" s="73">
        <v>-0.249479435130979</v>
      </c>
      <c r="AZ1431" s="73">
        <v>0.58850269494359997</v>
      </c>
      <c r="BA1431" s="73">
        <v>-0.311430524048319</v>
      </c>
      <c r="BB1431" s="64">
        <v>4.8332744133494998E-3</v>
      </c>
      <c r="BC1431" s="74">
        <v>-6.9614016706254898</v>
      </c>
      <c r="BD1431" s="61">
        <v>43748</v>
      </c>
      <c r="BE1431" s="61">
        <v>43783</v>
      </c>
      <c r="BF1431" s="70"/>
      <c r="BG1431" s="61"/>
      <c r="BH1431" s="11"/>
    </row>
    <row r="1432" spans="1:60" x14ac:dyDescent="0.3">
      <c r="A1432" s="11"/>
      <c r="B1432" s="56" t="s">
        <v>4564</v>
      </c>
      <c r="C1432" s="56" t="s">
        <v>4362</v>
      </c>
      <c r="D1432" s="56" t="s">
        <v>4339</v>
      </c>
      <c r="E1432" s="57" t="s">
        <v>128</v>
      </c>
      <c r="F1432" s="57" t="s">
        <v>339</v>
      </c>
      <c r="G1432" s="58" t="s">
        <v>200</v>
      </c>
      <c r="H1432" s="59" t="s">
        <v>201</v>
      </c>
      <c r="I1432" s="60" t="s">
        <v>29</v>
      </c>
      <c r="J1432" s="60" t="s">
        <v>4363</v>
      </c>
      <c r="K1432" s="11"/>
      <c r="L1432" s="61">
        <v>44021</v>
      </c>
      <c r="M1432" s="62">
        <v>1087.5932999998299</v>
      </c>
      <c r="N1432" s="63">
        <v>1087.5932999998299</v>
      </c>
      <c r="O1432" s="63">
        <v>1096.3825000003001</v>
      </c>
      <c r="P1432" s="64">
        <f t="shared" si="22"/>
        <v>0.99198345467893934</v>
      </c>
      <c r="Q1432" s="61">
        <v>43748</v>
      </c>
      <c r="R1432" s="65">
        <v>20318681.605999999</v>
      </c>
      <c r="S1432" s="65">
        <v>18254769.557875</v>
      </c>
      <c r="T1432" s="11"/>
      <c r="U1432" s="66">
        <v>-1.5736603290861201E-3</v>
      </c>
      <c r="V1432" s="67">
        <v>3.5048447210101599</v>
      </c>
      <c r="W1432" s="66">
        <v>9.8008667100657493E-3</v>
      </c>
      <c r="X1432" s="67">
        <v>3.2584652196419501</v>
      </c>
      <c r="Y1432" s="66">
        <v>1.1795076557973501E-2</v>
      </c>
      <c r="Z1432" s="67">
        <v>18.863445268012601</v>
      </c>
      <c r="AA1432" s="66">
        <v>2.3824686544685399E-2</v>
      </c>
      <c r="AB1432" s="67">
        <v>22.607656805776099</v>
      </c>
      <c r="AC1432" s="66"/>
      <c r="AD1432" s="67"/>
      <c r="AE1432" s="66"/>
      <c r="AF1432" s="68"/>
      <c r="AG1432" s="66">
        <v>1.19903436643654E-3</v>
      </c>
      <c r="AH1432" s="67">
        <v>-1.7216022992215601</v>
      </c>
      <c r="AI1432" s="66">
        <v>1.53832063588197E-2</v>
      </c>
      <c r="AJ1432" s="67">
        <v>15.2290631168435</v>
      </c>
      <c r="AK1432" s="66">
        <v>8.75933000007353E-2</v>
      </c>
      <c r="AL1432" s="66">
        <v>4.21095599103865E-2</v>
      </c>
      <c r="AM1432" s="67">
        <v>34.194383877737003</v>
      </c>
      <c r="AN1432" s="11"/>
      <c r="AO1432" s="69">
        <v>1.8580156103780599E-2</v>
      </c>
      <c r="AP1432" s="69">
        <v>-2.9867325915802202E-2</v>
      </c>
      <c r="AQ1432" s="69">
        <v>2.3274271670743502E-2</v>
      </c>
      <c r="AR1432" s="69">
        <v>-1.89798770134075E-2</v>
      </c>
      <c r="AS1432" s="70">
        <v>7</v>
      </c>
      <c r="AT1432" s="70">
        <v>5</v>
      </c>
      <c r="AU1432" s="70">
        <v>7</v>
      </c>
      <c r="AV1432" s="71">
        <v>5</v>
      </c>
      <c r="AW1432" s="11"/>
      <c r="AX1432" s="72">
        <v>4.7042859894427198E-2</v>
      </c>
      <c r="AY1432" s="73">
        <v>-9.0004641744258193E-2</v>
      </c>
      <c r="AZ1432" s="73">
        <v>0.61579386291668903</v>
      </c>
      <c r="BA1432" s="73">
        <v>-0.112744370328187</v>
      </c>
      <c r="BB1432" s="64">
        <v>4.83503908468265E-3</v>
      </c>
      <c r="BC1432" s="74">
        <v>-6.8899950519698896</v>
      </c>
      <c r="BD1432" s="61">
        <v>43748</v>
      </c>
      <c r="BE1432" s="61">
        <v>43783</v>
      </c>
      <c r="BF1432" s="70"/>
      <c r="BG1432" s="61"/>
      <c r="BH1432" s="11"/>
    </row>
    <row r="1433" spans="1:60" x14ac:dyDescent="0.3">
      <c r="A1433" s="11"/>
      <c r="B1433" s="56" t="s">
        <v>4567</v>
      </c>
      <c r="C1433" s="56" t="s">
        <v>4365</v>
      </c>
      <c r="D1433" s="56" t="s">
        <v>4339</v>
      </c>
      <c r="E1433" s="57" t="s">
        <v>367</v>
      </c>
      <c r="F1433" s="57" t="s">
        <v>339</v>
      </c>
      <c r="G1433" s="58" t="s">
        <v>200</v>
      </c>
      <c r="H1433" s="59" t="s">
        <v>201</v>
      </c>
      <c r="I1433" s="60" t="s">
        <v>29</v>
      </c>
      <c r="J1433" s="60" t="s">
        <v>1</v>
      </c>
      <c r="K1433" s="11"/>
      <c r="L1433" s="61">
        <v>44021</v>
      </c>
      <c r="M1433" s="62">
        <v>1080.8862999994301</v>
      </c>
      <c r="N1433" s="63">
        <v>1080.8862999994301</v>
      </c>
      <c r="O1433" s="63">
        <v>1096.57110000029</v>
      </c>
      <c r="P1433" s="64">
        <f t="shared" si="22"/>
        <v>0.98569650431161671</v>
      </c>
      <c r="Q1433" s="61">
        <v>43748</v>
      </c>
      <c r="R1433" s="65">
        <v>30763.403999999999</v>
      </c>
      <c r="S1433" s="65">
        <v>29825.915820617702</v>
      </c>
      <c r="T1433" s="11"/>
      <c r="U1433" s="66">
        <v>-1.5968740881362499E-3</v>
      </c>
      <c r="V1433" s="67">
        <v>3.5025233451051498</v>
      </c>
      <c r="W1433" s="66">
        <v>9.09598268299305E-3</v>
      </c>
      <c r="X1433" s="67">
        <v>3.1879768169346798</v>
      </c>
      <c r="Y1433" s="66">
        <v>7.5157770625082802E-3</v>
      </c>
      <c r="Z1433" s="67">
        <v>18.4355153184733</v>
      </c>
      <c r="AA1433" s="66">
        <v>1.51351821441494E-2</v>
      </c>
      <c r="AB1433" s="67">
        <v>21.7387063657225</v>
      </c>
      <c r="AC1433" s="66">
        <v>7.2008993523922996E-2</v>
      </c>
      <c r="AD1433" s="67">
        <v>31.486864612641501</v>
      </c>
      <c r="AE1433" s="66"/>
      <c r="AF1433" s="68"/>
      <c r="AG1433" s="66">
        <v>9.8942608747165693E-4</v>
      </c>
      <c r="AH1433" s="67">
        <v>-1.7425631271180499</v>
      </c>
      <c r="AI1433" s="66">
        <v>1.08768132449768E-2</v>
      </c>
      <c r="AJ1433" s="67">
        <v>14.7784238054592</v>
      </c>
      <c r="AK1433" s="66">
        <v>8.0886300000274802E-2</v>
      </c>
      <c r="AL1433" s="66">
        <v>3.5173960224710803E-2</v>
      </c>
      <c r="AM1433" s="67">
        <v>36.657330407702801</v>
      </c>
      <c r="AN1433" s="11"/>
      <c r="AO1433" s="69">
        <v>1.85564310177142E-2</v>
      </c>
      <c r="AP1433" s="69">
        <v>-2.9889935340179401E-2</v>
      </c>
      <c r="AQ1433" s="69">
        <v>2.2559428056411E-2</v>
      </c>
      <c r="AR1433" s="69">
        <v>-1.9687965292177999E-2</v>
      </c>
      <c r="AS1433" s="70">
        <v>7</v>
      </c>
      <c r="AT1433" s="70">
        <v>5</v>
      </c>
      <c r="AU1433" s="70">
        <v>7</v>
      </c>
      <c r="AV1433" s="71">
        <v>5</v>
      </c>
      <c r="AW1433" s="11"/>
      <c r="AX1433" s="72">
        <v>4.70259491499746E-2</v>
      </c>
      <c r="AY1433" s="73">
        <v>-0.25937697675499299</v>
      </c>
      <c r="AZ1433" s="73">
        <v>0.58680956659918604</v>
      </c>
      <c r="BA1433" s="73">
        <v>-0.32371539423456902</v>
      </c>
      <c r="BB1433" s="64">
        <v>4.8331692336341797E-3</v>
      </c>
      <c r="BC1433" s="74">
        <v>-6.9658684238893303</v>
      </c>
      <c r="BD1433" s="61">
        <v>43748</v>
      </c>
      <c r="BE1433" s="61">
        <v>43783</v>
      </c>
      <c r="BF1433" s="70"/>
      <c r="BG1433" s="61"/>
      <c r="BH1433" s="11"/>
    </row>
    <row r="1434" spans="1:60" x14ac:dyDescent="0.3">
      <c r="A1434" s="11"/>
      <c r="B1434" s="56" t="s">
        <v>4570</v>
      </c>
      <c r="C1434" s="56" t="s">
        <v>4367</v>
      </c>
      <c r="D1434" s="56" t="s">
        <v>4339</v>
      </c>
      <c r="E1434" s="57" t="s">
        <v>371</v>
      </c>
      <c r="F1434" s="57" t="s">
        <v>339</v>
      </c>
      <c r="G1434" s="58" t="s">
        <v>200</v>
      </c>
      <c r="H1434" s="59" t="s">
        <v>201</v>
      </c>
      <c r="I1434" s="60" t="s">
        <v>29</v>
      </c>
      <c r="J1434" s="60" t="s">
        <v>1</v>
      </c>
      <c r="K1434" s="11"/>
      <c r="L1434" s="61">
        <v>44021</v>
      </c>
      <c r="M1434" s="62">
        <v>1066.1012999992799</v>
      </c>
      <c r="N1434" s="63">
        <v>1066.1012999992799</v>
      </c>
      <c r="O1434" s="63">
        <v>1080.7633999995901</v>
      </c>
      <c r="P1434" s="64">
        <f t="shared" si="22"/>
        <v>0.98643357093669559</v>
      </c>
      <c r="Q1434" s="61">
        <v>43748</v>
      </c>
      <c r="R1434" s="65">
        <v>313755.65399999998</v>
      </c>
      <c r="S1434" s="65">
        <v>294702.86450000003</v>
      </c>
      <c r="T1434" s="11"/>
      <c r="U1434" s="66">
        <v>-1.59420702584612E-3</v>
      </c>
      <c r="V1434" s="67">
        <v>3.5027900513341601</v>
      </c>
      <c r="W1434" s="66">
        <v>9.1785820786753902E-3</v>
      </c>
      <c r="X1434" s="67">
        <v>3.1962367565029099</v>
      </c>
      <c r="Y1434" s="66">
        <v>8.0178022089967306E-3</v>
      </c>
      <c r="Z1434" s="67">
        <v>18.485717833129499</v>
      </c>
      <c r="AA1434" s="66">
        <v>1.61530100940581E-2</v>
      </c>
      <c r="AB1434" s="67">
        <v>21.840489160706099</v>
      </c>
      <c r="AC1434" s="66"/>
      <c r="AD1434" s="67"/>
      <c r="AE1434" s="66"/>
      <c r="AF1434" s="68"/>
      <c r="AG1434" s="66">
        <v>1.01397023354366E-3</v>
      </c>
      <c r="AH1434" s="67">
        <v>-1.7401087125108501</v>
      </c>
      <c r="AI1434" s="66">
        <v>1.14055018639192E-2</v>
      </c>
      <c r="AJ1434" s="67">
        <v>14.8312926673534</v>
      </c>
      <c r="AK1434" s="66">
        <v>6.4178860886386205E-2</v>
      </c>
      <c r="AL1434" s="66">
        <v>3.4435522746207398E-2</v>
      </c>
      <c r="AM1434" s="67">
        <v>30.315945495472999</v>
      </c>
      <c r="AN1434" s="11"/>
      <c r="AO1434" s="69">
        <v>1.85592230518523E-2</v>
      </c>
      <c r="AP1434" s="69">
        <v>-2.98872621642658E-2</v>
      </c>
      <c r="AQ1434" s="69">
        <v>2.2643695816441298E-2</v>
      </c>
      <c r="AR1434" s="69">
        <v>-1.96043701389499E-2</v>
      </c>
      <c r="AS1434" s="70">
        <v>7</v>
      </c>
      <c r="AT1434" s="70">
        <v>5</v>
      </c>
      <c r="AU1434" s="70">
        <v>7</v>
      </c>
      <c r="AV1434" s="71">
        <v>5</v>
      </c>
      <c r="AW1434" s="11"/>
      <c r="AX1434" s="72">
        <v>4.70278299317579E-2</v>
      </c>
      <c r="AY1434" s="73">
        <v>-0.23953154681316799</v>
      </c>
      <c r="AZ1434" s="73">
        <v>0.59020492028594196</v>
      </c>
      <c r="BA1434" s="73">
        <v>-0.29907722301914003</v>
      </c>
      <c r="BB1434" s="64">
        <v>4.8333779417907901E-3</v>
      </c>
      <c r="BC1434" s="74">
        <v>-6.9569250771601201</v>
      </c>
      <c r="BD1434" s="61">
        <v>43748</v>
      </c>
      <c r="BE1434" s="61">
        <v>43783</v>
      </c>
      <c r="BF1434" s="70"/>
      <c r="BG1434" s="61"/>
      <c r="BH1434" s="11"/>
    </row>
    <row r="1435" spans="1:60" x14ac:dyDescent="0.3">
      <c r="A1435" s="11"/>
      <c r="B1435" s="56" t="s">
        <v>4573</v>
      </c>
      <c r="C1435" s="56" t="s">
        <v>4369</v>
      </c>
      <c r="D1435" s="56" t="s">
        <v>4339</v>
      </c>
      <c r="E1435" s="57" t="s">
        <v>375</v>
      </c>
      <c r="F1435" s="57" t="s">
        <v>339</v>
      </c>
      <c r="G1435" s="58" t="s">
        <v>200</v>
      </c>
      <c r="H1435" s="59" t="s">
        <v>201</v>
      </c>
      <c r="I1435" s="60" t="s">
        <v>29</v>
      </c>
      <c r="J1435" s="60" t="s">
        <v>1</v>
      </c>
      <c r="K1435" s="11"/>
      <c r="L1435" s="61">
        <v>44021</v>
      </c>
      <c r="M1435" s="62">
        <v>1084.7201000005</v>
      </c>
      <c r="N1435" s="63">
        <v>1084.7201000005</v>
      </c>
      <c r="O1435" s="63">
        <v>1099.2276000008001</v>
      </c>
      <c r="P1435" s="64">
        <f t="shared" si="22"/>
        <v>0.9868020963080899</v>
      </c>
      <c r="Q1435" s="61">
        <v>43748</v>
      </c>
      <c r="R1435" s="65">
        <v>623429.08100000001</v>
      </c>
      <c r="S1435" s="65">
        <v>727029.54775195301</v>
      </c>
      <c r="T1435" s="11"/>
      <c r="U1435" s="66">
        <v>-1.5928013654047399E-3</v>
      </c>
      <c r="V1435" s="67">
        <v>3.5029306173783001</v>
      </c>
      <c r="W1435" s="66">
        <v>9.2201395182200906E-3</v>
      </c>
      <c r="X1435" s="67">
        <v>3.2003925004573799</v>
      </c>
      <c r="Y1435" s="66">
        <v>8.2690097751765296E-3</v>
      </c>
      <c r="Z1435" s="67">
        <v>18.510838589747401</v>
      </c>
      <c r="AA1435" s="66">
        <v>1.6661810112054799E-2</v>
      </c>
      <c r="AB1435" s="67">
        <v>21.891369162505701</v>
      </c>
      <c r="AC1435" s="66">
        <v>7.5232676952509805E-2</v>
      </c>
      <c r="AD1435" s="67">
        <v>31.8092329554784</v>
      </c>
      <c r="AE1435" s="66"/>
      <c r="AF1435" s="68"/>
      <c r="AG1435" s="66">
        <v>1.02620126199326E-3</v>
      </c>
      <c r="AH1435" s="67">
        <v>-1.73888560966589</v>
      </c>
      <c r="AI1435" s="66">
        <v>1.16699426198466E-2</v>
      </c>
      <c r="AJ1435" s="67">
        <v>14.857736742953399</v>
      </c>
      <c r="AK1435" s="66">
        <v>8.47200999996858E-2</v>
      </c>
      <c r="AL1435" s="66">
        <v>3.6870414884106098E-2</v>
      </c>
      <c r="AM1435" s="67">
        <v>37.285099167318499</v>
      </c>
      <c r="AN1435" s="11"/>
      <c r="AO1435" s="69">
        <v>1.8560644908575299E-2</v>
      </c>
      <c r="AP1435" s="69">
        <v>-2.98859067461308E-2</v>
      </c>
      <c r="AQ1435" s="69">
        <v>2.2685285339321098E-2</v>
      </c>
      <c r="AR1435" s="69">
        <v>-1.9563261820621802E-2</v>
      </c>
      <c r="AS1435" s="70">
        <v>7</v>
      </c>
      <c r="AT1435" s="70">
        <v>5</v>
      </c>
      <c r="AU1435" s="70">
        <v>7</v>
      </c>
      <c r="AV1435" s="71">
        <v>5</v>
      </c>
      <c r="AW1435" s="11"/>
      <c r="AX1435" s="72">
        <v>4.70287762836233E-2</v>
      </c>
      <c r="AY1435" s="73">
        <v>-0.229611294986626</v>
      </c>
      <c r="AZ1435" s="73">
        <v>0.59190229054001997</v>
      </c>
      <c r="BA1435" s="73">
        <v>-0.28675323196830499</v>
      </c>
      <c r="BB1435" s="64">
        <v>4.8334830288376896E-3</v>
      </c>
      <c r="BC1435" s="74">
        <v>-6.9524910037798699</v>
      </c>
      <c r="BD1435" s="61">
        <v>43748</v>
      </c>
      <c r="BE1435" s="61">
        <v>43783</v>
      </c>
      <c r="BF1435" s="70"/>
      <c r="BG1435" s="61"/>
      <c r="BH1435" s="11"/>
    </row>
    <row r="1436" spans="1:60" x14ac:dyDescent="0.3">
      <c r="A1436" s="11"/>
      <c r="B1436" s="56" t="s">
        <v>4576</v>
      </c>
      <c r="C1436" s="56" t="s">
        <v>4371</v>
      </c>
      <c r="D1436" s="56" t="s">
        <v>4339</v>
      </c>
      <c r="E1436" s="57" t="s">
        <v>379</v>
      </c>
      <c r="F1436" s="57" t="s">
        <v>339</v>
      </c>
      <c r="G1436" s="58" t="s">
        <v>200</v>
      </c>
      <c r="H1436" s="59" t="s">
        <v>201</v>
      </c>
      <c r="I1436" s="60" t="s">
        <v>29</v>
      </c>
      <c r="J1436" s="60" t="s">
        <v>1</v>
      </c>
      <c r="K1436" s="11"/>
      <c r="L1436" s="61">
        <v>44021</v>
      </c>
      <c r="M1436" s="62">
        <v>1085.23440000042</v>
      </c>
      <c r="N1436" s="63">
        <v>1085.23440000042</v>
      </c>
      <c r="O1436" s="63">
        <v>1099.3380999993501</v>
      </c>
      <c r="P1436" s="64">
        <f t="shared" si="22"/>
        <v>0.98717073482767637</v>
      </c>
      <c r="Q1436" s="61">
        <v>43748</v>
      </c>
      <c r="R1436" s="65">
        <v>974325.92500000005</v>
      </c>
      <c r="S1436" s="65">
        <v>774403.22074023401</v>
      </c>
      <c r="T1436" s="11"/>
      <c r="U1436" s="66">
        <v>-1.59140475716413E-3</v>
      </c>
      <c r="V1436" s="67">
        <v>3.5030702782023599</v>
      </c>
      <c r="W1436" s="66">
        <v>9.2615317189483903E-3</v>
      </c>
      <c r="X1436" s="67">
        <v>3.20453172053021</v>
      </c>
      <c r="Y1436" s="66">
        <v>8.5198266096995195E-3</v>
      </c>
      <c r="Z1436" s="67">
        <v>18.535920273192499</v>
      </c>
      <c r="AA1436" s="66">
        <v>1.71712027076865E-2</v>
      </c>
      <c r="AB1436" s="67">
        <v>21.9423084220616</v>
      </c>
      <c r="AC1436" s="66">
        <v>7.6310067444865098E-2</v>
      </c>
      <c r="AD1436" s="67">
        <v>31.916972004721199</v>
      </c>
      <c r="AE1436" s="66"/>
      <c r="AF1436" s="68"/>
      <c r="AG1436" s="66">
        <v>1.0384568486188101E-3</v>
      </c>
      <c r="AH1436" s="67">
        <v>-1.73766005100333</v>
      </c>
      <c r="AI1436" s="66">
        <v>1.19341409535991E-2</v>
      </c>
      <c r="AJ1436" s="67">
        <v>14.884156576328699</v>
      </c>
      <c r="AK1436" s="66">
        <v>8.5234399999608301E-2</v>
      </c>
      <c r="AL1436" s="66">
        <v>3.5925815354858101E-2</v>
      </c>
      <c r="AM1436" s="67">
        <v>36.915527794219102</v>
      </c>
      <c r="AN1436" s="11"/>
      <c r="AO1436" s="69">
        <v>1.8561994565971001E-2</v>
      </c>
      <c r="AP1436" s="69">
        <v>-2.9884637583563699E-2</v>
      </c>
      <c r="AQ1436" s="69">
        <v>2.2727476703948899E-2</v>
      </c>
      <c r="AR1436" s="69">
        <v>-1.95214140358075E-2</v>
      </c>
      <c r="AS1436" s="70">
        <v>7</v>
      </c>
      <c r="AT1436" s="70">
        <v>5</v>
      </c>
      <c r="AU1436" s="70">
        <v>7</v>
      </c>
      <c r="AV1436" s="71">
        <v>5</v>
      </c>
      <c r="AW1436" s="11"/>
      <c r="AX1436" s="72">
        <v>4.7029802637625802E-2</v>
      </c>
      <c r="AY1436" s="73">
        <v>-0.21967904312259601</v>
      </c>
      <c r="AZ1436" s="73">
        <v>0.59360162974462605</v>
      </c>
      <c r="BA1436" s="73">
        <v>-0.27440848637843401</v>
      </c>
      <c r="BB1436" s="64">
        <v>4.8335960404028797E-3</v>
      </c>
      <c r="BC1436" s="74">
        <v>-6.9480262714205301</v>
      </c>
      <c r="BD1436" s="61">
        <v>43748</v>
      </c>
      <c r="BE1436" s="61">
        <v>43783</v>
      </c>
      <c r="BF1436" s="70"/>
      <c r="BG1436" s="61"/>
      <c r="BH1436" s="11"/>
    </row>
    <row r="1437" spans="1:60" x14ac:dyDescent="0.3">
      <c r="A1437" s="11"/>
      <c r="B1437" s="56" t="s">
        <v>4579</v>
      </c>
      <c r="C1437" s="56" t="s">
        <v>4373</v>
      </c>
      <c r="D1437" s="56" t="s">
        <v>4374</v>
      </c>
      <c r="E1437" s="57" t="s">
        <v>34</v>
      </c>
      <c r="F1437" s="57" t="s">
        <v>4375</v>
      </c>
      <c r="G1437" s="58" t="s">
        <v>111</v>
      </c>
      <c r="H1437" s="59" t="s">
        <v>1</v>
      </c>
      <c r="I1437" s="60" t="s">
        <v>29</v>
      </c>
      <c r="J1437" s="60" t="s">
        <v>1</v>
      </c>
      <c r="K1437" s="11"/>
      <c r="L1437" s="61">
        <v>44021</v>
      </c>
      <c r="M1437" s="62">
        <v>1105.9921000003801</v>
      </c>
      <c r="N1437" s="63">
        <v>1105.9921000003801</v>
      </c>
      <c r="O1437" s="63"/>
      <c r="P1437" s="64" t="str">
        <f t="shared" si="22"/>
        <v/>
      </c>
      <c r="Q1437" s="61"/>
      <c r="R1437" s="65">
        <v>67.554000000000002</v>
      </c>
      <c r="S1437" s="65"/>
      <c r="T1437" s="11"/>
      <c r="U1437" s="66">
        <v>-1.2657182572183999E-2</v>
      </c>
      <c r="V1437" s="67">
        <v>2.3964924967003798</v>
      </c>
      <c r="W1437" s="66">
        <v>-5.1543447498261204E-3</v>
      </c>
      <c r="X1437" s="67">
        <v>1.76294407365276</v>
      </c>
      <c r="Y1437" s="66">
        <v>-2.25997582801938E-2</v>
      </c>
      <c r="Z1437" s="67">
        <v>15.4239617842104</v>
      </c>
      <c r="AA1437" s="66"/>
      <c r="AB1437" s="67"/>
      <c r="AC1437" s="66"/>
      <c r="AD1437" s="67"/>
      <c r="AE1437" s="66"/>
      <c r="AF1437" s="68"/>
      <c r="AG1437" s="66">
        <v>-2.8167868064883798E-2</v>
      </c>
      <c r="AH1437" s="67">
        <v>-4.6582925423572297</v>
      </c>
      <c r="AI1437" s="66">
        <v>1.7624723637709401E-2</v>
      </c>
      <c r="AJ1437" s="67">
        <v>15.4532148447324</v>
      </c>
      <c r="AK1437" s="66">
        <v>0.106025612576632</v>
      </c>
      <c r="AL1437" s="66">
        <v>0.142201027896663</v>
      </c>
      <c r="AM1437" s="67">
        <v>32.309214358159799</v>
      </c>
      <c r="AN1437" s="11"/>
      <c r="AO1437" s="69">
        <v>7.2644845222384902E-2</v>
      </c>
      <c r="AP1437" s="69">
        <v>-9.5852782763395206E-2</v>
      </c>
      <c r="AQ1437" s="69">
        <v>0.126645080214075</v>
      </c>
      <c r="AR1437" s="69">
        <v>-0.10586022576258999</v>
      </c>
      <c r="AS1437" s="70"/>
      <c r="AT1437" s="70"/>
      <c r="AU1437" s="70"/>
      <c r="AV1437" s="71"/>
      <c r="AW1437" s="11"/>
      <c r="AX1437" s="72"/>
      <c r="AY1437" s="73"/>
      <c r="AZ1437" s="73"/>
      <c r="BA1437" s="73"/>
      <c r="BB1437" s="64"/>
      <c r="BC1437" s="74">
        <v>-29.416174010228101</v>
      </c>
      <c r="BD1437" s="61">
        <v>43881</v>
      </c>
      <c r="BE1437" s="61">
        <v>43913</v>
      </c>
      <c r="BF1437" s="70"/>
      <c r="BG1437" s="61"/>
      <c r="BH1437" s="11"/>
    </row>
    <row r="1438" spans="1:60" x14ac:dyDescent="0.3">
      <c r="A1438" s="11"/>
      <c r="B1438" s="56" t="s">
        <v>4582</v>
      </c>
      <c r="C1438" s="56" t="s">
        <v>4377</v>
      </c>
      <c r="D1438" s="56" t="s">
        <v>4374</v>
      </c>
      <c r="E1438" s="57" t="s">
        <v>41</v>
      </c>
      <c r="F1438" s="57" t="s">
        <v>4375</v>
      </c>
      <c r="G1438" s="58" t="s">
        <v>111</v>
      </c>
      <c r="H1438" s="59" t="s">
        <v>1</v>
      </c>
      <c r="I1438" s="60" t="s">
        <v>29</v>
      </c>
      <c r="J1438" s="60" t="s">
        <v>1</v>
      </c>
      <c r="K1438" s="11"/>
      <c r="L1438" s="61">
        <v>44021</v>
      </c>
      <c r="M1438" s="62">
        <v>1069.23909999989</v>
      </c>
      <c r="N1438" s="63">
        <v>1069.23909999989</v>
      </c>
      <c r="O1438" s="63"/>
      <c r="P1438" s="64" t="str">
        <f t="shared" si="22"/>
        <v/>
      </c>
      <c r="Q1438" s="61"/>
      <c r="R1438" s="65">
        <v>1056881.9790000001</v>
      </c>
      <c r="S1438" s="65"/>
      <c r="T1438" s="11"/>
      <c r="U1438" s="66">
        <v>-1.26332520067081E-2</v>
      </c>
      <c r="V1438" s="67">
        <v>2.3988855532479598</v>
      </c>
      <c r="W1438" s="66">
        <v>-4.6175788802429504E-3</v>
      </c>
      <c r="X1438" s="67">
        <v>1.81662066061108</v>
      </c>
      <c r="Y1438" s="66">
        <v>-1.9521464743775099E-2</v>
      </c>
      <c r="Z1438" s="67">
        <v>15.7317911378486</v>
      </c>
      <c r="AA1438" s="66"/>
      <c r="AB1438" s="67"/>
      <c r="AC1438" s="66"/>
      <c r="AD1438" s="67"/>
      <c r="AE1438" s="66"/>
      <c r="AF1438" s="68"/>
      <c r="AG1438" s="66">
        <v>-2.8010314785205999E-2</v>
      </c>
      <c r="AH1438" s="67">
        <v>-4.6425372143858104</v>
      </c>
      <c r="AI1438" s="66">
        <v>2.1000209406338399E-2</v>
      </c>
      <c r="AJ1438" s="67">
        <v>15.790763421595299</v>
      </c>
      <c r="AK1438" s="66">
        <v>6.8042678591154995E-2</v>
      </c>
      <c r="AL1438" s="66">
        <v>9.5428978233103395E-2</v>
      </c>
      <c r="AM1438" s="67">
        <v>24.187314066977699</v>
      </c>
      <c r="AN1438" s="11"/>
      <c r="AO1438" s="69">
        <v>7.2646206681383801E-2</v>
      </c>
      <c r="AP1438" s="69">
        <v>-9.5796557365247295E-2</v>
      </c>
      <c r="AQ1438" s="69">
        <v>0.110459419078397</v>
      </c>
      <c r="AR1438" s="69">
        <v>-0.105464341394545</v>
      </c>
      <c r="AS1438" s="70"/>
      <c r="AT1438" s="70"/>
      <c r="AU1438" s="70"/>
      <c r="AV1438" s="71"/>
      <c r="AW1438" s="11"/>
      <c r="AX1438" s="72"/>
      <c r="AY1438" s="73"/>
      <c r="AZ1438" s="73"/>
      <c r="BA1438" s="73"/>
      <c r="BB1438" s="64"/>
      <c r="BC1438" s="74">
        <v>-29.3769586361595</v>
      </c>
      <c r="BD1438" s="61">
        <v>43881</v>
      </c>
      <c r="BE1438" s="61">
        <v>43913</v>
      </c>
      <c r="BF1438" s="70"/>
      <c r="BG1438" s="61"/>
      <c r="BH1438" s="11"/>
    </row>
    <row r="1439" spans="1:60" x14ac:dyDescent="0.3">
      <c r="A1439" s="11"/>
      <c r="B1439" s="56" t="s">
        <v>4586</v>
      </c>
      <c r="C1439" s="56" t="s">
        <v>4379</v>
      </c>
      <c r="D1439" s="56" t="s">
        <v>4380</v>
      </c>
      <c r="E1439" s="57" t="s">
        <v>34</v>
      </c>
      <c r="F1439" s="57" t="s">
        <v>4375</v>
      </c>
      <c r="G1439" s="58" t="s">
        <v>111</v>
      </c>
      <c r="H1439" s="59" t="s">
        <v>1</v>
      </c>
      <c r="I1439" s="60" t="s">
        <v>29</v>
      </c>
      <c r="J1439" s="60" t="s">
        <v>1</v>
      </c>
      <c r="K1439" s="11"/>
      <c r="L1439" s="61">
        <v>44021</v>
      </c>
      <c r="M1439" s="62">
        <v>919.58430000022099</v>
      </c>
      <c r="N1439" s="63">
        <v>919.58430000022099</v>
      </c>
      <c r="O1439" s="63"/>
      <c r="P1439" s="64" t="str">
        <f t="shared" si="22"/>
        <v/>
      </c>
      <c r="Q1439" s="61"/>
      <c r="R1439" s="65">
        <v>56.555999999999997</v>
      </c>
      <c r="S1439" s="65"/>
      <c r="T1439" s="11"/>
      <c r="U1439" s="66">
        <v>-4.2431918727743297E-3</v>
      </c>
      <c r="V1439" s="67">
        <v>3.2378915666413399</v>
      </c>
      <c r="W1439" s="66">
        <v>2.9437709326884899E-3</v>
      </c>
      <c r="X1439" s="67">
        <v>2.5727556419042199</v>
      </c>
      <c r="Y1439" s="66">
        <v>-5.7311990130983802E-3</v>
      </c>
      <c r="Z1439" s="67">
        <v>17.110817710927201</v>
      </c>
      <c r="AA1439" s="66"/>
      <c r="AB1439" s="67"/>
      <c r="AC1439" s="66"/>
      <c r="AD1439" s="67"/>
      <c r="AE1439" s="66"/>
      <c r="AF1439" s="68"/>
      <c r="AG1439" s="66">
        <v>-1.6769638123150801E-3</v>
      </c>
      <c r="AH1439" s="67">
        <v>-2.00920211709672</v>
      </c>
      <c r="AI1439" s="66">
        <v>5.1004582055611501E-3</v>
      </c>
      <c r="AJ1439" s="67">
        <v>14.2007883015176</v>
      </c>
      <c r="AK1439" s="66">
        <v>-8.0378179430263097E-2</v>
      </c>
      <c r="AL1439" s="66">
        <v>-0.103635517991352</v>
      </c>
      <c r="AM1439" s="67">
        <v>13.3882619643409</v>
      </c>
      <c r="AN1439" s="11"/>
      <c r="AO1439" s="69">
        <v>3.9351462393824498E-2</v>
      </c>
      <c r="AP1439" s="69">
        <v>-9.37242421759584E-2</v>
      </c>
      <c r="AQ1439" s="69">
        <v>3.33511411172367E-2</v>
      </c>
      <c r="AR1439" s="69">
        <v>-2.9547357978117399E-2</v>
      </c>
      <c r="AS1439" s="70"/>
      <c r="AT1439" s="70"/>
      <c r="AU1439" s="70"/>
      <c r="AV1439" s="71"/>
      <c r="AW1439" s="11"/>
      <c r="AX1439" s="72"/>
      <c r="AY1439" s="73"/>
      <c r="AZ1439" s="73"/>
      <c r="BA1439" s="73"/>
      <c r="BB1439" s="64"/>
      <c r="BC1439" s="74">
        <v>-14.5305828477722</v>
      </c>
      <c r="BD1439" s="61">
        <v>43752</v>
      </c>
      <c r="BE1439" s="61">
        <v>43913</v>
      </c>
      <c r="BF1439" s="70"/>
      <c r="BG1439" s="61"/>
      <c r="BH1439" s="11"/>
    </row>
    <row r="1440" spans="1:60" x14ac:dyDescent="0.3">
      <c r="A1440" s="11"/>
      <c r="B1440" s="56" t="s">
        <v>4589</v>
      </c>
      <c r="C1440" s="56" t="s">
        <v>4382</v>
      </c>
      <c r="D1440" s="56" t="s">
        <v>4380</v>
      </c>
      <c r="E1440" s="57" t="s">
        <v>41</v>
      </c>
      <c r="F1440" s="57" t="s">
        <v>4375</v>
      </c>
      <c r="G1440" s="58" t="s">
        <v>111</v>
      </c>
      <c r="H1440" s="59" t="s">
        <v>1</v>
      </c>
      <c r="I1440" s="60" t="s">
        <v>29</v>
      </c>
      <c r="J1440" s="60" t="s">
        <v>1</v>
      </c>
      <c r="K1440" s="11"/>
      <c r="L1440" s="61">
        <v>44021</v>
      </c>
      <c r="M1440" s="62">
        <v>983.15799999982096</v>
      </c>
      <c r="N1440" s="63">
        <v>983.15799999982096</v>
      </c>
      <c r="O1440" s="63"/>
      <c r="P1440" s="64" t="str">
        <f t="shared" si="22"/>
        <v/>
      </c>
      <c r="Q1440" s="61"/>
      <c r="R1440" s="65">
        <v>520137.74099999998</v>
      </c>
      <c r="S1440" s="65"/>
      <c r="T1440" s="11"/>
      <c r="U1440" s="66">
        <v>-4.2355221339676098E-3</v>
      </c>
      <c r="V1440" s="67">
        <v>3.2386585405220099</v>
      </c>
      <c r="W1440" s="66">
        <v>3.20535354148888E-3</v>
      </c>
      <c r="X1440" s="67">
        <v>2.5989139027842598</v>
      </c>
      <c r="Y1440" s="66">
        <v>-3.9104668539948796E-3</v>
      </c>
      <c r="Z1440" s="67">
        <v>17.292890926822999</v>
      </c>
      <c r="AA1440" s="66"/>
      <c r="AB1440" s="67"/>
      <c r="AC1440" s="66"/>
      <c r="AD1440" s="67"/>
      <c r="AE1440" s="66"/>
      <c r="AF1440" s="68"/>
      <c r="AG1440" s="66">
        <v>-1.59576833993924E-3</v>
      </c>
      <c r="AH1440" s="67">
        <v>-2.0010825698591401</v>
      </c>
      <c r="AI1440" s="66">
        <v>7.0236550036497604E-3</v>
      </c>
      <c r="AJ1440" s="67">
        <v>14.393107981333699</v>
      </c>
      <c r="AK1440" s="66">
        <v>-1.6818108680126901E-2</v>
      </c>
      <c r="AL1440" s="66">
        <v>-2.1902724713072499E-2</v>
      </c>
      <c r="AM1440" s="67">
        <v>19.744269039365498</v>
      </c>
      <c r="AN1440" s="11"/>
      <c r="AO1440" s="69">
        <v>9.2459578354464594E-3</v>
      </c>
      <c r="AP1440" s="69">
        <v>-1.7741596903761099E-2</v>
      </c>
      <c r="AQ1440" s="69">
        <v>3.3712580647261299E-2</v>
      </c>
      <c r="AR1440" s="69">
        <v>-2.9299523956069599E-2</v>
      </c>
      <c r="AS1440" s="70"/>
      <c r="AT1440" s="70"/>
      <c r="AU1440" s="70"/>
      <c r="AV1440" s="71"/>
      <c r="AW1440" s="11"/>
      <c r="AX1440" s="72"/>
      <c r="AY1440" s="73"/>
      <c r="AZ1440" s="73"/>
      <c r="BA1440" s="73"/>
      <c r="BB1440" s="64"/>
      <c r="BC1440" s="74">
        <v>-8.7274620773241605</v>
      </c>
      <c r="BD1440" s="61">
        <v>43752</v>
      </c>
      <c r="BE1440" s="61">
        <v>43913</v>
      </c>
      <c r="BF1440" s="70"/>
      <c r="BG1440" s="61"/>
      <c r="BH1440" s="11"/>
    </row>
    <row r="1441" spans="1:60" x14ac:dyDescent="0.3">
      <c r="A1441" s="11"/>
      <c r="B1441" s="56" t="s">
        <v>4592</v>
      </c>
      <c r="C1441" s="56" t="s">
        <v>4384</v>
      </c>
      <c r="D1441" s="56" t="s">
        <v>4385</v>
      </c>
      <c r="E1441" s="57" t="s">
        <v>73</v>
      </c>
      <c r="F1441" s="57" t="s">
        <v>278</v>
      </c>
      <c r="G1441" s="58" t="s">
        <v>200</v>
      </c>
      <c r="H1441" s="59" t="s">
        <v>279</v>
      </c>
      <c r="I1441" s="60" t="s">
        <v>29</v>
      </c>
      <c r="J1441" s="60" t="s">
        <v>4386</v>
      </c>
      <c r="K1441" s="11"/>
      <c r="L1441" s="61">
        <v>44021</v>
      </c>
      <c r="M1441" s="62">
        <v>1454.6388000007701</v>
      </c>
      <c r="N1441" s="63">
        <v>1454.6388000007701</v>
      </c>
      <c r="O1441" s="63">
        <v>1463.9146999996201</v>
      </c>
      <c r="P1441" s="64">
        <f t="shared" si="22"/>
        <v>0.99366363354445963</v>
      </c>
      <c r="Q1441" s="61">
        <v>44020</v>
      </c>
      <c r="R1441" s="65">
        <v>995634.23400000005</v>
      </c>
      <c r="S1441" s="65">
        <v>1120897.35536719</v>
      </c>
      <c r="T1441" s="11"/>
      <c r="U1441" s="66">
        <v>-6.3363664557982702E-3</v>
      </c>
      <c r="V1441" s="67">
        <v>3.0285741083389399</v>
      </c>
      <c r="W1441" s="66">
        <v>1.5271237560227699E-2</v>
      </c>
      <c r="X1441" s="67">
        <v>3.80550230465815</v>
      </c>
      <c r="Y1441" s="66">
        <v>5.4188373786018901E-2</v>
      </c>
      <c r="Z1441" s="67">
        <v>23.102774990838999</v>
      </c>
      <c r="AA1441" s="66">
        <v>5.4178136570044402E-2</v>
      </c>
      <c r="AB1441" s="67">
        <v>25.643001808290101</v>
      </c>
      <c r="AC1441" s="66">
        <v>9.61982919034199E-2</v>
      </c>
      <c r="AD1441" s="67">
        <v>33.905794450605804</v>
      </c>
      <c r="AE1441" s="66">
        <v>0.12923504245918599</v>
      </c>
      <c r="AF1441" s="68">
        <v>29.8711918576446</v>
      </c>
      <c r="AG1441" s="66">
        <v>6.8489984369080005E-4</v>
      </c>
      <c r="AH1441" s="67">
        <v>-1.77301575149613</v>
      </c>
      <c r="AI1441" s="66">
        <v>5.4208084806305103E-2</v>
      </c>
      <c r="AJ1441" s="67">
        <v>19.111550961591998</v>
      </c>
      <c r="AK1441" s="66">
        <v>0.45463879999995699</v>
      </c>
      <c r="AL1441" s="66">
        <v>4.74056453422236E-2</v>
      </c>
      <c r="AM1441" s="67">
        <v>49.869418232527103</v>
      </c>
      <c r="AN1441" s="11"/>
      <c r="AO1441" s="69">
        <v>1.9286813176222498E-2</v>
      </c>
      <c r="AP1441" s="69">
        <v>-4.0403449527730097E-2</v>
      </c>
      <c r="AQ1441" s="69">
        <v>3.7744301156635601E-2</v>
      </c>
      <c r="AR1441" s="69">
        <v>-1.90648818033878E-2</v>
      </c>
      <c r="AS1441" s="70">
        <v>8</v>
      </c>
      <c r="AT1441" s="70">
        <v>4</v>
      </c>
      <c r="AU1441" s="70">
        <v>7</v>
      </c>
      <c r="AV1441" s="71">
        <v>5</v>
      </c>
      <c r="AW1441" s="11"/>
      <c r="AX1441" s="72">
        <v>5.9891867130354499E-2</v>
      </c>
      <c r="AY1441" s="73">
        <v>0.52613077287060195</v>
      </c>
      <c r="AZ1441" s="73">
        <v>0.72245812930850695</v>
      </c>
      <c r="BA1441" s="73">
        <v>0.65854963357469398</v>
      </c>
      <c r="BB1441" s="64">
        <v>6.1350026917716604E-3</v>
      </c>
      <c r="BC1441" s="74">
        <v>-7.8919384879118297</v>
      </c>
      <c r="BD1441" s="61">
        <v>43747</v>
      </c>
      <c r="BE1441" s="61">
        <v>43783</v>
      </c>
      <c r="BF1441" s="70">
        <v>156</v>
      </c>
      <c r="BG1441" s="61">
        <v>43965</v>
      </c>
      <c r="BH1441" s="11"/>
    </row>
    <row r="1442" spans="1:60" x14ac:dyDescent="0.3">
      <c r="A1442" s="11"/>
      <c r="B1442" s="56" t="s">
        <v>4595</v>
      </c>
      <c r="C1442" s="56" t="s">
        <v>4388</v>
      </c>
      <c r="D1442" s="56" t="s">
        <v>4385</v>
      </c>
      <c r="E1442" s="57" t="s">
        <v>277</v>
      </c>
      <c r="F1442" s="57" t="s">
        <v>278</v>
      </c>
      <c r="G1442" s="58" t="s">
        <v>200</v>
      </c>
      <c r="H1442" s="59" t="s">
        <v>279</v>
      </c>
      <c r="I1442" s="60" t="s">
        <v>29</v>
      </c>
      <c r="J1442" s="60" t="s">
        <v>4389</v>
      </c>
      <c r="K1442" s="11"/>
      <c r="L1442" s="61">
        <v>44021</v>
      </c>
      <c r="M1442" s="62">
        <v>1069.61130000092</v>
      </c>
      <c r="N1442" s="63">
        <v>1069.61130000092</v>
      </c>
      <c r="O1442" s="63">
        <v>1076.4437000006401</v>
      </c>
      <c r="P1442" s="64">
        <f t="shared" si="22"/>
        <v>0.99365280320771443</v>
      </c>
      <c r="Q1442" s="61">
        <v>44020</v>
      </c>
      <c r="R1442" s="65">
        <v>19672589.546</v>
      </c>
      <c r="S1442" s="65">
        <v>28512094.803718701</v>
      </c>
      <c r="T1442" s="11"/>
      <c r="U1442" s="66">
        <v>-6.3471967923760496E-3</v>
      </c>
      <c r="V1442" s="67">
        <v>3.0274910746811701</v>
      </c>
      <c r="W1442" s="66">
        <v>1.49382992167375E-2</v>
      </c>
      <c r="X1442" s="67">
        <v>3.7722084703091201</v>
      </c>
      <c r="Y1442" s="66">
        <v>5.2093315049205599E-2</v>
      </c>
      <c r="Z1442" s="67">
        <v>22.893269117135802</v>
      </c>
      <c r="AA1442" s="66">
        <v>4.9963851430220502E-2</v>
      </c>
      <c r="AB1442" s="67">
        <v>25.221573294315</v>
      </c>
      <c r="AC1442" s="66"/>
      <c r="AD1442" s="67"/>
      <c r="AE1442" s="66"/>
      <c r="AF1442" s="68"/>
      <c r="AG1442" s="66">
        <v>5.8653808082453896E-4</v>
      </c>
      <c r="AH1442" s="67">
        <v>-1.7828519277827599</v>
      </c>
      <c r="AI1442" s="66">
        <v>5.2009394416017998E-2</v>
      </c>
      <c r="AJ1442" s="67">
        <v>18.891681922570601</v>
      </c>
      <c r="AK1442" s="66">
        <v>6.9611300001270096E-2</v>
      </c>
      <c r="AL1442" s="66">
        <v>5.3565102962238598E-2</v>
      </c>
      <c r="AM1442" s="67">
        <v>30.223374789231499</v>
      </c>
      <c r="AN1442" s="11"/>
      <c r="AO1442" s="69">
        <v>1.92756884516712E-2</v>
      </c>
      <c r="AP1442" s="69">
        <v>-4.0413905485402198E-2</v>
      </c>
      <c r="AQ1442" s="69">
        <v>3.7403913069283597E-2</v>
      </c>
      <c r="AR1442" s="69">
        <v>-1.93982192513431E-2</v>
      </c>
      <c r="AS1442" s="70">
        <v>8</v>
      </c>
      <c r="AT1442" s="70">
        <v>4</v>
      </c>
      <c r="AU1442" s="70">
        <v>7</v>
      </c>
      <c r="AV1442" s="71">
        <v>5</v>
      </c>
      <c r="AW1442" s="11"/>
      <c r="AX1442" s="72">
        <v>5.9885136546436103E-2</v>
      </c>
      <c r="AY1442" s="73">
        <v>0.460691913095161</v>
      </c>
      <c r="AZ1442" s="73">
        <v>0.70845779953560895</v>
      </c>
      <c r="BA1442" s="73">
        <v>0.57588886544908702</v>
      </c>
      <c r="BB1442" s="64">
        <v>6.1342305870857698E-3</v>
      </c>
      <c r="BC1442" s="74">
        <v>-7.9282692816486797</v>
      </c>
      <c r="BD1442" s="61">
        <v>43747</v>
      </c>
      <c r="BE1442" s="61">
        <v>43783</v>
      </c>
      <c r="BF1442" s="70">
        <v>157</v>
      </c>
      <c r="BG1442" s="61">
        <v>43966</v>
      </c>
      <c r="BH1442" s="11"/>
    </row>
    <row r="1443" spans="1:60" x14ac:dyDescent="0.3">
      <c r="A1443" s="11"/>
      <c r="B1443" s="56" t="s">
        <v>4598</v>
      </c>
      <c r="C1443" s="56" t="s">
        <v>4391</v>
      </c>
      <c r="D1443" s="56" t="s">
        <v>4385</v>
      </c>
      <c r="E1443" s="57" t="s">
        <v>3043</v>
      </c>
      <c r="F1443" s="57" t="s">
        <v>278</v>
      </c>
      <c r="G1443" s="58" t="s">
        <v>200</v>
      </c>
      <c r="H1443" s="59" t="s">
        <v>279</v>
      </c>
      <c r="I1443" s="60" t="s">
        <v>29</v>
      </c>
      <c r="J1443" s="60" t="s">
        <v>4392</v>
      </c>
      <c r="K1443" s="11"/>
      <c r="L1443" s="61">
        <v>44021</v>
      </c>
      <c r="M1443" s="62">
        <v>1360.5283000003501</v>
      </c>
      <c r="N1443" s="63">
        <v>1360.5283000003501</v>
      </c>
      <c r="O1443" s="63">
        <v>1369.2453000005301</v>
      </c>
      <c r="P1443" s="64">
        <f t="shared" si="22"/>
        <v>0.99363371924652466</v>
      </c>
      <c r="Q1443" s="61">
        <v>44020</v>
      </c>
      <c r="R1443" s="65">
        <v>46451201.357000001</v>
      </c>
      <c r="S1443" s="65">
        <v>66668306.807437502</v>
      </c>
      <c r="T1443" s="11"/>
      <c r="U1443" s="66">
        <v>-6.3662807533546601E-3</v>
      </c>
      <c r="V1443" s="67">
        <v>3.02558267858331</v>
      </c>
      <c r="W1443" s="66">
        <v>1.43559886764706E-2</v>
      </c>
      <c r="X1443" s="67">
        <v>3.7139774162824302</v>
      </c>
      <c r="Y1443" s="66">
        <v>4.84367712924723E-2</v>
      </c>
      <c r="Z1443" s="67">
        <v>22.527614741469701</v>
      </c>
      <c r="AA1443" s="66">
        <v>4.2629277784726603E-2</v>
      </c>
      <c r="AB1443" s="67">
        <v>24.488115929765598</v>
      </c>
      <c r="AC1443" s="66">
        <v>7.3491574508807403E-2</v>
      </c>
      <c r="AD1443" s="67">
        <v>31.635122711129998</v>
      </c>
      <c r="AE1443" s="66">
        <v>9.5360742572665899E-2</v>
      </c>
      <c r="AF1443" s="68">
        <v>26.483761868992602</v>
      </c>
      <c r="AG1443" s="66">
        <v>4.1412827522435702E-4</v>
      </c>
      <c r="AH1443" s="67">
        <v>-1.8000929083427799</v>
      </c>
      <c r="AI1443" s="66">
        <v>4.8172804314162897E-2</v>
      </c>
      <c r="AJ1443" s="67">
        <v>18.5080229123705</v>
      </c>
      <c r="AK1443" s="66">
        <v>0.36052830000000502</v>
      </c>
      <c r="AL1443" s="66">
        <v>3.8783204470746603E-2</v>
      </c>
      <c r="AM1443" s="67">
        <v>40.458368232531903</v>
      </c>
      <c r="AN1443" s="11"/>
      <c r="AO1443" s="69">
        <v>1.9256098592450099E-2</v>
      </c>
      <c r="AP1443" s="69">
        <v>-4.0432381119899198E-2</v>
      </c>
      <c r="AQ1443" s="69">
        <v>3.6808801889492301E-2</v>
      </c>
      <c r="AR1443" s="69">
        <v>-1.9980915421911001E-2</v>
      </c>
      <c r="AS1443" s="70">
        <v>8</v>
      </c>
      <c r="AT1443" s="70">
        <v>4</v>
      </c>
      <c r="AU1443" s="70">
        <v>7</v>
      </c>
      <c r="AV1443" s="71">
        <v>5</v>
      </c>
      <c r="AW1443" s="11"/>
      <c r="AX1443" s="72">
        <v>5.9874294347828302E-2</v>
      </c>
      <c r="AY1443" s="73">
        <v>0.34673679493062098</v>
      </c>
      <c r="AZ1443" s="73">
        <v>0.68408342497150398</v>
      </c>
      <c r="BA1443" s="73">
        <v>0.43244613099250301</v>
      </c>
      <c r="BB1443" s="64">
        <v>6.1329761086471998E-3</v>
      </c>
      <c r="BC1443" s="74">
        <v>-7.9918138261491496</v>
      </c>
      <c r="BD1443" s="61">
        <v>43747</v>
      </c>
      <c r="BE1443" s="61">
        <v>43783</v>
      </c>
      <c r="BF1443" s="70">
        <v>158</v>
      </c>
      <c r="BG1443" s="61">
        <v>43969</v>
      </c>
      <c r="BH1443" s="11"/>
    </row>
    <row r="1444" spans="1:60" x14ac:dyDescent="0.3">
      <c r="A1444" s="11"/>
      <c r="B1444" s="56" t="s">
        <v>4601</v>
      </c>
      <c r="C1444" s="56" t="s">
        <v>4394</v>
      </c>
      <c r="D1444" s="56" t="s">
        <v>4385</v>
      </c>
      <c r="E1444" s="57" t="s">
        <v>3046</v>
      </c>
      <c r="F1444" s="57" t="s">
        <v>278</v>
      </c>
      <c r="G1444" s="58" t="s">
        <v>200</v>
      </c>
      <c r="H1444" s="59" t="s">
        <v>279</v>
      </c>
      <c r="I1444" s="60" t="s">
        <v>29</v>
      </c>
      <c r="J1444" s="60" t="s">
        <v>4395</v>
      </c>
      <c r="K1444" s="11"/>
      <c r="L1444" s="61">
        <v>44021</v>
      </c>
      <c r="M1444" s="62">
        <v>1446.07660000026</v>
      </c>
      <c r="N1444" s="63">
        <v>1446.07660000026</v>
      </c>
      <c r="O1444" s="63">
        <v>1455.3217999991</v>
      </c>
      <c r="P1444" s="64">
        <f t="shared" si="22"/>
        <v>0.99364731566664799</v>
      </c>
      <c r="Q1444" s="61">
        <v>44020</v>
      </c>
      <c r="R1444" s="65">
        <v>39397100.468999997</v>
      </c>
      <c r="S1444" s="65">
        <v>61525639.546812497</v>
      </c>
      <c r="T1444" s="11"/>
      <c r="U1444" s="66">
        <v>-6.3526843332510899E-3</v>
      </c>
      <c r="V1444" s="67">
        <v>3.0269423205936601</v>
      </c>
      <c r="W1444" s="66">
        <v>1.47718677199009E-2</v>
      </c>
      <c r="X1444" s="67">
        <v>3.7555653206254598</v>
      </c>
      <c r="Y1444" s="66">
        <v>5.10476085528353E-2</v>
      </c>
      <c r="Z1444" s="67">
        <v>22.788698467513299</v>
      </c>
      <c r="AA1444" s="66">
        <v>4.7863750147371299E-2</v>
      </c>
      <c r="AB1444" s="67">
        <v>25.011563166044699</v>
      </c>
      <c r="AC1444" s="66">
        <v>8.4288790345453904E-2</v>
      </c>
      <c r="AD1444" s="67">
        <v>32.714844294765498</v>
      </c>
      <c r="AE1444" s="66">
        <v>0.113601256531256</v>
      </c>
      <c r="AF1444" s="68">
        <v>28.307813264837002</v>
      </c>
      <c r="AG1444" s="66">
        <v>5.3712020962848296E-4</v>
      </c>
      <c r="AH1444" s="67">
        <v>-1.7877937149023599</v>
      </c>
      <c r="AI1444" s="66">
        <v>5.0912181242892998E-2</v>
      </c>
      <c r="AJ1444" s="67">
        <v>18.781960605265301</v>
      </c>
      <c r="AK1444" s="66">
        <v>0.446076600000961</v>
      </c>
      <c r="AL1444" s="66">
        <v>4.6641719318358803E-2</v>
      </c>
      <c r="AM1444" s="67">
        <v>49.013198232627502</v>
      </c>
      <c r="AN1444" s="11"/>
      <c r="AO1444" s="69">
        <v>1.9270083823357698E-2</v>
      </c>
      <c r="AP1444" s="69">
        <v>-4.0419232355852701E-2</v>
      </c>
      <c r="AQ1444" s="69">
        <v>3.7233898945487502E-2</v>
      </c>
      <c r="AR1444" s="69">
        <v>-1.9564681575502601E-2</v>
      </c>
      <c r="AS1444" s="70">
        <v>8</v>
      </c>
      <c r="AT1444" s="70">
        <v>4</v>
      </c>
      <c r="AU1444" s="70">
        <v>7</v>
      </c>
      <c r="AV1444" s="71">
        <v>5</v>
      </c>
      <c r="AW1444" s="11"/>
      <c r="AX1444" s="72">
        <v>5.9882002149170201E-2</v>
      </c>
      <c r="AY1444" s="73">
        <v>0.42806690652014401</v>
      </c>
      <c r="AZ1444" s="73">
        <v>0.70147876024657296</v>
      </c>
      <c r="BA1444" s="73">
        <v>0.53475571150101997</v>
      </c>
      <c r="BB1444" s="64">
        <v>6.1338680639255504E-3</v>
      </c>
      <c r="BC1444" s="74">
        <v>-7.9464434182227697</v>
      </c>
      <c r="BD1444" s="61">
        <v>43747</v>
      </c>
      <c r="BE1444" s="61">
        <v>43783</v>
      </c>
      <c r="BF1444" s="70">
        <v>157</v>
      </c>
      <c r="BG1444" s="61">
        <v>43966</v>
      </c>
      <c r="BH1444" s="11"/>
    </row>
    <row r="1445" spans="1:60" x14ac:dyDescent="0.3">
      <c r="A1445" s="11"/>
      <c r="B1445" s="56" t="s">
        <v>4604</v>
      </c>
      <c r="C1445" s="56" t="s">
        <v>4397</v>
      </c>
      <c r="D1445" s="56" t="s">
        <v>4385</v>
      </c>
      <c r="E1445" s="57" t="s">
        <v>3049</v>
      </c>
      <c r="F1445" s="57" t="s">
        <v>278</v>
      </c>
      <c r="G1445" s="58" t="s">
        <v>200</v>
      </c>
      <c r="H1445" s="59" t="s">
        <v>279</v>
      </c>
      <c r="I1445" s="60" t="s">
        <v>29</v>
      </c>
      <c r="J1445" s="60" t="s">
        <v>4398</v>
      </c>
      <c r="K1445" s="11"/>
      <c r="L1445" s="61">
        <v>44021</v>
      </c>
      <c r="M1445" s="62">
        <v>1474.4287999998801</v>
      </c>
      <c r="N1445" s="63">
        <v>1474.4287999998801</v>
      </c>
      <c r="O1445" s="63">
        <v>1483.83860000037</v>
      </c>
      <c r="P1445" s="64">
        <f t="shared" si="22"/>
        <v>0.99365847471518298</v>
      </c>
      <c r="Q1445" s="61">
        <v>44020</v>
      </c>
      <c r="R1445" s="65">
        <v>29378107.238000002</v>
      </c>
      <c r="S1445" s="65">
        <v>45052320.314312503</v>
      </c>
      <c r="T1445" s="11"/>
      <c r="U1445" s="66">
        <v>-6.3415252843697098E-3</v>
      </c>
      <c r="V1445" s="67">
        <v>3.0280582254818</v>
      </c>
      <c r="W1445" s="66">
        <v>1.51129353034776E-2</v>
      </c>
      <c r="X1445" s="67">
        <v>3.7896720789831302</v>
      </c>
      <c r="Y1445" s="66">
        <v>5.31924665920087E-2</v>
      </c>
      <c r="Z1445" s="67">
        <v>23.0031842714234</v>
      </c>
      <c r="AA1445" s="66">
        <v>5.21735587190051E-2</v>
      </c>
      <c r="AB1445" s="67">
        <v>25.442544023186201</v>
      </c>
      <c r="AC1445" s="66">
        <v>9.3221565524872901E-2</v>
      </c>
      <c r="AD1445" s="67">
        <v>33.608121812751101</v>
      </c>
      <c r="AE1445" s="66">
        <v>0.12741359978099401</v>
      </c>
      <c r="AF1445" s="68">
        <v>29.689047589810801</v>
      </c>
      <c r="AG1445" s="66">
        <v>6.3814546228968495E-4</v>
      </c>
      <c r="AH1445" s="67">
        <v>-1.77769118963624</v>
      </c>
      <c r="AI1445" s="66">
        <v>5.3162901989708203E-2</v>
      </c>
      <c r="AJ1445" s="67">
        <v>19.007032679946899</v>
      </c>
      <c r="AK1445" s="66">
        <v>0.47442880000046</v>
      </c>
      <c r="AL1445" s="66">
        <v>4.9156354210936101E-2</v>
      </c>
      <c r="AM1445" s="67">
        <v>51.848418232577401</v>
      </c>
      <c r="AN1445" s="11"/>
      <c r="AO1445" s="69">
        <v>1.92815445261658E-2</v>
      </c>
      <c r="AP1445" s="69">
        <v>-4.0408460756225402E-2</v>
      </c>
      <c r="AQ1445" s="69">
        <v>3.75826035833597E-2</v>
      </c>
      <c r="AR1445" s="69">
        <v>-1.9223308364416901E-2</v>
      </c>
      <c r="AS1445" s="70">
        <v>8</v>
      </c>
      <c r="AT1445" s="70">
        <v>4</v>
      </c>
      <c r="AU1445" s="70">
        <v>7</v>
      </c>
      <c r="AV1445" s="71">
        <v>5</v>
      </c>
      <c r="AW1445" s="11"/>
      <c r="AX1445" s="72">
        <v>5.9888671316439303E-2</v>
      </c>
      <c r="AY1445" s="73">
        <v>0.495006239375471</v>
      </c>
      <c r="AZ1445" s="73">
        <v>0.71579910175296402</v>
      </c>
      <c r="BA1445" s="73">
        <v>0.61920738969092803</v>
      </c>
      <c r="BB1445" s="64">
        <v>6.1346358284390598E-3</v>
      </c>
      <c r="BC1445" s="74">
        <v>-7.9092018886876803</v>
      </c>
      <c r="BD1445" s="61">
        <v>43747</v>
      </c>
      <c r="BE1445" s="61">
        <v>43783</v>
      </c>
      <c r="BF1445" s="70">
        <v>157</v>
      </c>
      <c r="BG1445" s="61">
        <v>43966</v>
      </c>
      <c r="BH1445" s="11"/>
    </row>
    <row r="1446" spans="1:60" x14ac:dyDescent="0.3">
      <c r="A1446" s="11"/>
      <c r="B1446" s="56" t="s">
        <v>4607</v>
      </c>
      <c r="C1446" s="56" t="s">
        <v>4400</v>
      </c>
      <c r="D1446" s="56" t="s">
        <v>4385</v>
      </c>
      <c r="E1446" s="57" t="s">
        <v>3269</v>
      </c>
      <c r="F1446" s="57" t="s">
        <v>278</v>
      </c>
      <c r="G1446" s="58" t="s">
        <v>200</v>
      </c>
      <c r="H1446" s="59" t="s">
        <v>279</v>
      </c>
      <c r="I1446" s="60" t="s">
        <v>29</v>
      </c>
      <c r="J1446" s="60" t="s">
        <v>4401</v>
      </c>
      <c r="K1446" s="11"/>
      <c r="L1446" s="61">
        <v>44021</v>
      </c>
      <c r="M1446" s="62">
        <v>1474.03619999997</v>
      </c>
      <c r="N1446" s="63">
        <v>1474.03619999997</v>
      </c>
      <c r="O1446" s="63">
        <v>1483.4357999991601</v>
      </c>
      <c r="P1446" s="64">
        <f t="shared" si="22"/>
        <v>0.99366362871976299</v>
      </c>
      <c r="Q1446" s="61">
        <v>44020</v>
      </c>
      <c r="R1446" s="65">
        <v>30828144.263</v>
      </c>
      <c r="S1446" s="65">
        <v>42395939.088624999</v>
      </c>
      <c r="T1446" s="11"/>
      <c r="U1446" s="66">
        <v>-6.3363712806676596E-3</v>
      </c>
      <c r="V1446" s="67">
        <v>3.0285736258520002</v>
      </c>
      <c r="W1446" s="66">
        <v>1.52711210121197E-2</v>
      </c>
      <c r="X1446" s="67">
        <v>3.8054906498473402</v>
      </c>
      <c r="Y1446" s="66">
        <v>5.41883110272465E-2</v>
      </c>
      <c r="Z1446" s="67">
        <v>23.102768714947199</v>
      </c>
      <c r="AA1446" s="66">
        <v>5.4177982352484798E-2</v>
      </c>
      <c r="AB1446" s="67">
        <v>25.642986386548699</v>
      </c>
      <c r="AC1446" s="66">
        <v>9.7785157400794603E-2</v>
      </c>
      <c r="AD1446" s="67">
        <v>34.064481000299601</v>
      </c>
      <c r="AE1446" s="66">
        <v>0.13542577767657299</v>
      </c>
      <c r="AF1446" s="68">
        <v>30.4902653793688</v>
      </c>
      <c r="AG1446" s="66">
        <v>6.8491602360154502E-4</v>
      </c>
      <c r="AH1446" s="67">
        <v>-1.77301413350506</v>
      </c>
      <c r="AI1446" s="66">
        <v>5.4207913446589401E-2</v>
      </c>
      <c r="AJ1446" s="67">
        <v>19.111533825635</v>
      </c>
      <c r="AK1446" s="66">
        <v>0.47403619999939101</v>
      </c>
      <c r="AL1446" s="66">
        <v>4.9121823883979197E-2</v>
      </c>
      <c r="AM1446" s="67">
        <v>51.809158232470502</v>
      </c>
      <c r="AN1446" s="11"/>
      <c r="AO1446" s="69">
        <v>1.92868478861783E-2</v>
      </c>
      <c r="AP1446" s="69">
        <v>-4.0403401700168602E-2</v>
      </c>
      <c r="AQ1446" s="69">
        <v>3.7744265982837498E-2</v>
      </c>
      <c r="AR1446" s="69">
        <v>-1.9064904591687099E-2</v>
      </c>
      <c r="AS1446" s="70">
        <v>8</v>
      </c>
      <c r="AT1446" s="70">
        <v>4</v>
      </c>
      <c r="AU1446" s="70">
        <v>7</v>
      </c>
      <c r="AV1446" s="71">
        <v>5</v>
      </c>
      <c r="AW1446" s="11"/>
      <c r="AX1446" s="72">
        <v>5.98918648470863E-2</v>
      </c>
      <c r="AY1446" s="73">
        <v>0.52612751492779397</v>
      </c>
      <c r="AZ1446" s="73">
        <v>0.72245720466889896</v>
      </c>
      <c r="BA1446" s="73">
        <v>0.658545837784004</v>
      </c>
      <c r="BB1446" s="64">
        <v>6.1350027139269502E-3</v>
      </c>
      <c r="BC1446" s="74">
        <v>-7.8919383558386498</v>
      </c>
      <c r="BD1446" s="61">
        <v>43747</v>
      </c>
      <c r="BE1446" s="61">
        <v>43783</v>
      </c>
      <c r="BF1446" s="70">
        <v>156</v>
      </c>
      <c r="BG1446" s="61">
        <v>43965</v>
      </c>
      <c r="BH1446" s="11"/>
    </row>
    <row r="1447" spans="1:60" x14ac:dyDescent="0.3">
      <c r="A1447" s="11"/>
      <c r="B1447" s="56" t="s">
        <v>4610</v>
      </c>
      <c r="C1447" s="56" t="s">
        <v>4403</v>
      </c>
      <c r="D1447" s="56" t="s">
        <v>4385</v>
      </c>
      <c r="E1447" s="57" t="s">
        <v>3272</v>
      </c>
      <c r="F1447" s="57" t="s">
        <v>278</v>
      </c>
      <c r="G1447" s="58" t="s">
        <v>200</v>
      </c>
      <c r="H1447" s="59" t="s">
        <v>279</v>
      </c>
      <c r="I1447" s="60" t="s">
        <v>29</v>
      </c>
      <c r="J1447" s="60" t="s">
        <v>4404</v>
      </c>
      <c r="K1447" s="11"/>
      <c r="L1447" s="61">
        <v>44021</v>
      </c>
      <c r="M1447" s="62">
        <v>1541.0359000004801</v>
      </c>
      <c r="N1447" s="63">
        <v>1541.0359000004801</v>
      </c>
      <c r="O1447" s="63">
        <v>1550.8453999999899</v>
      </c>
      <c r="P1447" s="64">
        <f t="shared" si="22"/>
        <v>0.9936747402419932</v>
      </c>
      <c r="Q1447" s="61">
        <v>44020</v>
      </c>
      <c r="R1447" s="65">
        <v>54198082.596000001</v>
      </c>
      <c r="S1447" s="65">
        <v>86736434.948500007</v>
      </c>
      <c r="T1447" s="11"/>
      <c r="U1447" s="66">
        <v>-6.3252597583414198E-3</v>
      </c>
      <c r="V1447" s="67">
        <v>3.0296847780846301</v>
      </c>
      <c r="W1447" s="66">
        <v>1.5612386492648501E-2</v>
      </c>
      <c r="X1447" s="67">
        <v>3.8396171979002198</v>
      </c>
      <c r="Y1447" s="66">
        <v>5.6339851917073198E-2</v>
      </c>
      <c r="Z1447" s="67">
        <v>23.317922803922599</v>
      </c>
      <c r="AA1447" s="66">
        <v>5.8514572541753303E-2</v>
      </c>
      <c r="AB1447" s="67">
        <v>26.076645405468302</v>
      </c>
      <c r="AC1447" s="66">
        <v>0.106788845840201</v>
      </c>
      <c r="AD1447" s="67">
        <v>34.964849844283897</v>
      </c>
      <c r="AE1447" s="66">
        <v>0.149352875705517</v>
      </c>
      <c r="AF1447" s="68">
        <v>31.882975182263198</v>
      </c>
      <c r="AG1447" s="66">
        <v>7.8573812970717004E-4</v>
      </c>
      <c r="AH1447" s="67">
        <v>-1.7629319228945</v>
      </c>
      <c r="AI1447" s="66">
        <v>5.6466004045432797E-2</v>
      </c>
      <c r="AJ1447" s="67">
        <v>19.337342885497499</v>
      </c>
      <c r="AK1447" s="66">
        <v>0.54103589999955104</v>
      </c>
      <c r="AL1447" s="66">
        <v>5.4901178755244501E-2</v>
      </c>
      <c r="AM1447" s="67">
        <v>58.509128232486503</v>
      </c>
      <c r="AN1447" s="11"/>
      <c r="AO1447" s="69">
        <v>1.9298305938718799E-2</v>
      </c>
      <c r="AP1447" s="69">
        <v>-4.0392641496509903E-2</v>
      </c>
      <c r="AQ1447" s="69">
        <v>3.8093162796940298E-2</v>
      </c>
      <c r="AR1447" s="69">
        <v>-1.87235706916908E-2</v>
      </c>
      <c r="AS1447" s="70">
        <v>8</v>
      </c>
      <c r="AT1447" s="70">
        <v>4</v>
      </c>
      <c r="AU1447" s="70">
        <v>7</v>
      </c>
      <c r="AV1447" s="71">
        <v>5</v>
      </c>
      <c r="AW1447" s="11"/>
      <c r="AX1447" s="72">
        <v>5.98990276862605E-2</v>
      </c>
      <c r="AY1447" s="73">
        <v>0.59343771882413399</v>
      </c>
      <c r="AZ1447" s="73">
        <v>0.73686051013100995</v>
      </c>
      <c r="BA1447" s="73">
        <v>0.74378931704995899</v>
      </c>
      <c r="BB1447" s="64">
        <v>6.1358219878093201E-3</v>
      </c>
      <c r="BC1447" s="74">
        <v>-7.8547112223896001</v>
      </c>
      <c r="BD1447" s="61">
        <v>43747</v>
      </c>
      <c r="BE1447" s="61">
        <v>43783</v>
      </c>
      <c r="BF1447" s="70">
        <v>154</v>
      </c>
      <c r="BG1447" s="61">
        <v>43963</v>
      </c>
      <c r="BH1447" s="11"/>
    </row>
    <row r="1448" spans="1:60" x14ac:dyDescent="0.3">
      <c r="A1448" s="11"/>
      <c r="B1448" s="56" t="s">
        <v>4613</v>
      </c>
      <c r="C1448" s="56" t="s">
        <v>4406</v>
      </c>
      <c r="D1448" s="56" t="s">
        <v>4385</v>
      </c>
      <c r="E1448" s="57" t="s">
        <v>291</v>
      </c>
      <c r="F1448" s="57" t="s">
        <v>278</v>
      </c>
      <c r="G1448" s="58" t="s">
        <v>200</v>
      </c>
      <c r="H1448" s="59" t="s">
        <v>279</v>
      </c>
      <c r="I1448" s="60" t="s">
        <v>29</v>
      </c>
      <c r="J1448" s="60" t="s">
        <v>4407</v>
      </c>
      <c r="K1448" s="11"/>
      <c r="L1448" s="61">
        <v>44021</v>
      </c>
      <c r="M1448" s="62">
        <v>1254.45470000058</v>
      </c>
      <c r="N1448" s="63">
        <v>1254.45470000058</v>
      </c>
      <c r="O1448" s="63">
        <v>1262.4196000006</v>
      </c>
      <c r="P1448" s="64">
        <f t="shared" si="22"/>
        <v>0.99369076652484156</v>
      </c>
      <c r="Q1448" s="61">
        <v>44020</v>
      </c>
      <c r="R1448" s="65">
        <v>2811712.5159999998</v>
      </c>
      <c r="S1448" s="65">
        <v>931459.49870214798</v>
      </c>
      <c r="T1448" s="11"/>
      <c r="U1448" s="66">
        <v>-6.3092334748944302E-3</v>
      </c>
      <c r="V1448" s="67">
        <v>3.03128740642933</v>
      </c>
      <c r="W1448" s="66">
        <v>1.6103369755000999E-2</v>
      </c>
      <c r="X1448" s="67">
        <v>3.8887155241354798</v>
      </c>
      <c r="Y1448" s="66">
        <v>5.9443559643114E-2</v>
      </c>
      <c r="Z1448" s="67">
        <v>23.628293576533899</v>
      </c>
      <c r="AA1448" s="66">
        <v>6.8628442319095498E-2</v>
      </c>
      <c r="AB1448" s="67">
        <v>27.0880323832098</v>
      </c>
      <c r="AC1448" s="66">
        <v>0.123610987082502</v>
      </c>
      <c r="AD1448" s="67">
        <v>36.647063968470299</v>
      </c>
      <c r="AE1448" s="66">
        <v>0.172702555808355</v>
      </c>
      <c r="AF1448" s="68">
        <v>34.217943192576101</v>
      </c>
      <c r="AG1448" s="66">
        <v>9.3099119476391901E-4</v>
      </c>
      <c r="AH1448" s="67">
        <v>-1.7484066163888199</v>
      </c>
      <c r="AI1448" s="66">
        <v>5.9723779295382001E-2</v>
      </c>
      <c r="AJ1448" s="67">
        <v>19.6631204104924</v>
      </c>
      <c r="AK1448" s="66">
        <v>0.254454699999769</v>
      </c>
      <c r="AL1448" s="66">
        <v>4.3889738239158801E-2</v>
      </c>
      <c r="AM1448" s="67">
        <v>23.4384681925876</v>
      </c>
      <c r="AN1448" s="11"/>
      <c r="AO1448" s="69">
        <v>1.9314749148179499E-2</v>
      </c>
      <c r="AP1448" s="69">
        <v>-4.0377158450646697E-2</v>
      </c>
      <c r="AQ1448" s="69">
        <v>3.8595116282522199E-2</v>
      </c>
      <c r="AR1448" s="69">
        <v>-1.82313590212289E-2</v>
      </c>
      <c r="AS1448" s="70">
        <v>8</v>
      </c>
      <c r="AT1448" s="70">
        <v>4</v>
      </c>
      <c r="AU1448" s="70">
        <v>7</v>
      </c>
      <c r="AV1448" s="71">
        <v>5</v>
      </c>
      <c r="AW1448" s="11"/>
      <c r="AX1448" s="72">
        <v>5.9818198551511201E-2</v>
      </c>
      <c r="AY1448" s="73">
        <v>0.75514928319626096</v>
      </c>
      <c r="AZ1448" s="73">
        <v>0.77127327561538594</v>
      </c>
      <c r="BA1448" s="73">
        <v>0.94878947111101297</v>
      </c>
      <c r="BB1448" s="64">
        <v>6.1274888793650499E-3</v>
      </c>
      <c r="BC1448" s="74">
        <v>-7.8010451984373503</v>
      </c>
      <c r="BD1448" s="61">
        <v>43747</v>
      </c>
      <c r="BE1448" s="61">
        <v>43783</v>
      </c>
      <c r="BF1448" s="70">
        <v>153</v>
      </c>
      <c r="BG1448" s="61">
        <v>43962</v>
      </c>
      <c r="BH1448" s="11"/>
    </row>
    <row r="1449" spans="1:60" x14ac:dyDescent="0.3">
      <c r="A1449" s="11"/>
      <c r="B1449" s="56" t="s">
        <v>4616</v>
      </c>
      <c r="C1449" s="56" t="s">
        <v>4409</v>
      </c>
      <c r="D1449" s="56" t="s">
        <v>4385</v>
      </c>
      <c r="E1449" s="57" t="s">
        <v>2831</v>
      </c>
      <c r="F1449" s="57" t="s">
        <v>278</v>
      </c>
      <c r="G1449" s="58" t="s">
        <v>200</v>
      </c>
      <c r="H1449" s="59" t="s">
        <v>279</v>
      </c>
      <c r="I1449" s="60" t="s">
        <v>29</v>
      </c>
      <c r="J1449" s="60" t="s">
        <v>4410</v>
      </c>
      <c r="K1449" s="11"/>
      <c r="L1449" s="61">
        <v>44021</v>
      </c>
      <c r="M1449" s="62">
        <v>1292.0409999992701</v>
      </c>
      <c r="N1449" s="63">
        <v>1292.0409999992701</v>
      </c>
      <c r="O1449" s="63">
        <v>1300.2622999995899</v>
      </c>
      <c r="P1449" s="64">
        <f t="shared" si="22"/>
        <v>0.99367719882340477</v>
      </c>
      <c r="Q1449" s="61">
        <v>44020</v>
      </c>
      <c r="R1449" s="65">
        <v>1178670.3500000001</v>
      </c>
      <c r="S1449" s="65">
        <v>849054.038267578</v>
      </c>
      <c r="T1449" s="11"/>
      <c r="U1449" s="66">
        <v>-6.3228011767932904E-3</v>
      </c>
      <c r="V1449" s="67">
        <v>3.02993063623944</v>
      </c>
      <c r="W1449" s="66">
        <v>1.56873115593044E-2</v>
      </c>
      <c r="X1449" s="67">
        <v>3.8471097045658098</v>
      </c>
      <c r="Y1449" s="66">
        <v>5.68125891495583E-2</v>
      </c>
      <c r="Z1449" s="67">
        <v>23.365196527185599</v>
      </c>
      <c r="AA1449" s="66">
        <v>5.9468576930157703E-2</v>
      </c>
      <c r="AB1449" s="67">
        <v>26.172045844315999</v>
      </c>
      <c r="AC1449" s="66">
        <v>0.108424211368401</v>
      </c>
      <c r="AD1449" s="67">
        <v>35.128386397089301</v>
      </c>
      <c r="AE1449" s="66">
        <v>0.151050647828088</v>
      </c>
      <c r="AF1449" s="68">
        <v>32.052752394520198</v>
      </c>
      <c r="AG1449" s="66">
        <v>8.0790210267878105E-4</v>
      </c>
      <c r="AH1449" s="67">
        <v>-1.7607155255973299</v>
      </c>
      <c r="AI1449" s="66">
        <v>5.6962153201311601E-2</v>
      </c>
      <c r="AJ1449" s="67">
        <v>19.386957801092599</v>
      </c>
      <c r="AK1449" s="66">
        <v>0.29204099999886202</v>
      </c>
      <c r="AL1449" s="66">
        <v>4.8768574235509697E-2</v>
      </c>
      <c r="AM1449" s="67">
        <v>29.770514629955901</v>
      </c>
      <c r="AN1449" s="11"/>
      <c r="AO1449" s="69">
        <v>1.9300846784972198E-2</v>
      </c>
      <c r="AP1449" s="69">
        <v>-4.0390267617112799E-2</v>
      </c>
      <c r="AQ1449" s="69">
        <v>3.8169630672200597E-2</v>
      </c>
      <c r="AR1449" s="69">
        <v>-1.8648424842467599E-2</v>
      </c>
      <c r="AS1449" s="70">
        <v>8</v>
      </c>
      <c r="AT1449" s="70">
        <v>4</v>
      </c>
      <c r="AU1449" s="70">
        <v>7</v>
      </c>
      <c r="AV1449" s="71">
        <v>5</v>
      </c>
      <c r="AW1449" s="11"/>
      <c r="AX1449" s="72">
        <v>5.99006722535705E-2</v>
      </c>
      <c r="AY1449" s="73">
        <v>0.60824731819775502</v>
      </c>
      <c r="AZ1449" s="73">
        <v>0.74003001045912198</v>
      </c>
      <c r="BA1449" s="73">
        <v>0.76257430482019095</v>
      </c>
      <c r="BB1449" s="64">
        <v>6.1360094136489298E-3</v>
      </c>
      <c r="BC1449" s="74">
        <v>-7.8465205219836198</v>
      </c>
      <c r="BD1449" s="61">
        <v>43747</v>
      </c>
      <c r="BE1449" s="61">
        <v>43783</v>
      </c>
      <c r="BF1449" s="70">
        <v>154</v>
      </c>
      <c r="BG1449" s="61">
        <v>43963</v>
      </c>
      <c r="BH1449" s="11"/>
    </row>
    <row r="1450" spans="1:60" x14ac:dyDescent="0.3">
      <c r="A1450" s="11"/>
      <c r="B1450" s="56" t="s">
        <v>4619</v>
      </c>
      <c r="C1450" s="56" t="s">
        <v>4412</v>
      </c>
      <c r="D1450" s="56" t="s">
        <v>4413</v>
      </c>
      <c r="E1450" s="57" t="s">
        <v>314</v>
      </c>
      <c r="F1450" s="57" t="s">
        <v>315</v>
      </c>
      <c r="G1450" s="58" t="s">
        <v>215</v>
      </c>
      <c r="H1450" s="59" t="s">
        <v>3009</v>
      </c>
      <c r="I1450" s="60" t="s">
        <v>29</v>
      </c>
      <c r="J1450" s="60" t="s">
        <v>4414</v>
      </c>
      <c r="K1450" s="11"/>
      <c r="L1450" s="61">
        <v>44021</v>
      </c>
      <c r="M1450" s="62">
        <v>1030.2491999995</v>
      </c>
      <c r="N1450" s="63">
        <v>1030.2491999995</v>
      </c>
      <c r="O1450" s="63">
        <v>1030.2491999995</v>
      </c>
      <c r="P1450" s="64">
        <f t="shared" si="22"/>
        <v>1</v>
      </c>
      <c r="Q1450" s="61">
        <v>44021</v>
      </c>
      <c r="R1450" s="65">
        <v>0</v>
      </c>
      <c r="S1450" s="65">
        <v>0</v>
      </c>
      <c r="T1450" s="11"/>
      <c r="U1450" s="66">
        <v>0</v>
      </c>
      <c r="V1450" s="67">
        <v>3.66221075391877</v>
      </c>
      <c r="W1450" s="66">
        <v>0</v>
      </c>
      <c r="X1450" s="67">
        <v>2.27837854863537</v>
      </c>
      <c r="Y1450" s="66">
        <v>0</v>
      </c>
      <c r="Z1450" s="67">
        <v>17.6839376122225</v>
      </c>
      <c r="AA1450" s="66">
        <v>0</v>
      </c>
      <c r="AB1450" s="67">
        <v>20.225188151293001</v>
      </c>
      <c r="AC1450" s="66">
        <v>0</v>
      </c>
      <c r="AD1450" s="67">
        <v>24.2859652602347</v>
      </c>
      <c r="AE1450" s="66">
        <v>0</v>
      </c>
      <c r="AF1450" s="68">
        <v>16.947687611711402</v>
      </c>
      <c r="AG1450" s="66">
        <v>0</v>
      </c>
      <c r="AH1450" s="67">
        <v>-1.84150573586521</v>
      </c>
      <c r="AI1450" s="66">
        <v>0</v>
      </c>
      <c r="AJ1450" s="67">
        <v>13.6907424809615</v>
      </c>
      <c r="AK1450" s="66">
        <v>3.0249199999161602E-2</v>
      </c>
      <c r="AL1450" s="66">
        <v>3.3869836533995099E-3</v>
      </c>
      <c r="AM1450" s="67">
        <v>6.9778661691088901</v>
      </c>
      <c r="AN1450" s="11"/>
      <c r="AO1450" s="69">
        <v>0</v>
      </c>
      <c r="AP1450" s="69">
        <v>0</v>
      </c>
      <c r="AQ1450" s="69">
        <v>0</v>
      </c>
      <c r="AR1450" s="69">
        <v>0</v>
      </c>
      <c r="AS1450" s="70">
        <v>0</v>
      </c>
      <c r="AT1450" s="70">
        <v>0</v>
      </c>
      <c r="AU1450" s="70">
        <v>7</v>
      </c>
      <c r="AV1450" s="71">
        <v>5</v>
      </c>
      <c r="AW1450" s="11"/>
      <c r="AX1450" s="72">
        <v>0</v>
      </c>
      <c r="AY1450" s="73">
        <v>-115.357016523136</v>
      </c>
      <c r="AZ1450" s="73">
        <v>0.52607977638217596</v>
      </c>
      <c r="BA1450" s="73">
        <v>-15.9646500268718</v>
      </c>
      <c r="BB1450" s="64">
        <v>0</v>
      </c>
      <c r="BC1450" s="74">
        <v>0</v>
      </c>
      <c r="BD1450" s="61">
        <v>43656</v>
      </c>
      <c r="BE1450" s="61"/>
      <c r="BF1450" s="70"/>
      <c r="BG1450" s="61"/>
      <c r="BH1450" s="11"/>
    </row>
    <row r="1451" spans="1:60" x14ac:dyDescent="0.3">
      <c r="A1451" s="11"/>
      <c r="B1451" s="56" t="s">
        <v>4623</v>
      </c>
      <c r="C1451" s="56" t="s">
        <v>4416</v>
      </c>
      <c r="D1451" s="56" t="s">
        <v>4413</v>
      </c>
      <c r="E1451" s="57" t="s">
        <v>73</v>
      </c>
      <c r="F1451" s="57" t="s">
        <v>315</v>
      </c>
      <c r="G1451" s="58" t="s">
        <v>215</v>
      </c>
      <c r="H1451" s="59" t="s">
        <v>3009</v>
      </c>
      <c r="I1451" s="60" t="s">
        <v>29</v>
      </c>
      <c r="J1451" s="60" t="s">
        <v>4417</v>
      </c>
      <c r="K1451" s="11"/>
      <c r="L1451" s="61">
        <v>44021</v>
      </c>
      <c r="M1451" s="62">
        <v>2500.4684999994902</v>
      </c>
      <c r="N1451" s="63">
        <v>2500.4684999994902</v>
      </c>
      <c r="O1451" s="63">
        <v>2772.4389000013498</v>
      </c>
      <c r="P1451" s="64">
        <f t="shared" si="22"/>
        <v>0.90190211225151717</v>
      </c>
      <c r="Q1451" s="61">
        <v>43909</v>
      </c>
      <c r="R1451" s="65">
        <v>189671.89499999999</v>
      </c>
      <c r="S1451" s="65">
        <v>163520.86443505899</v>
      </c>
      <c r="T1451" s="11"/>
      <c r="U1451" s="66">
        <v>-5.7497455100019596E-3</v>
      </c>
      <c r="V1451" s="67">
        <v>3.08723620291858</v>
      </c>
      <c r="W1451" s="66">
        <v>1.1889661076565999E-2</v>
      </c>
      <c r="X1451" s="67">
        <v>3.4673446562919699</v>
      </c>
      <c r="Y1451" s="66">
        <v>2.3761557380567001E-2</v>
      </c>
      <c r="Z1451" s="67">
        <v>20.060093350271899</v>
      </c>
      <c r="AA1451" s="66">
        <v>0.141682819212292</v>
      </c>
      <c r="AB1451" s="67">
        <v>34.393470072536701</v>
      </c>
      <c r="AC1451" s="66">
        <v>0.22430835743754901</v>
      </c>
      <c r="AD1451" s="67">
        <v>46.716801004018599</v>
      </c>
      <c r="AE1451" s="66">
        <v>0.20295776908285901</v>
      </c>
      <c r="AF1451" s="68">
        <v>37.2434645200265</v>
      </c>
      <c r="AG1451" s="66">
        <v>-4.7781773891110803E-2</v>
      </c>
      <c r="AH1451" s="67">
        <v>-6.61968312497629</v>
      </c>
      <c r="AI1451" s="66">
        <v>4.6657134662382298E-2</v>
      </c>
      <c r="AJ1451" s="67">
        <v>18.3564559472143</v>
      </c>
      <c r="AK1451" s="66">
        <v>0.55128422267269295</v>
      </c>
      <c r="AL1451" s="66">
        <v>5.1081281642836998E-2</v>
      </c>
      <c r="AM1451" s="67">
        <v>59.081368436454802</v>
      </c>
      <c r="AN1451" s="11"/>
      <c r="AO1451" s="69">
        <v>3.3958735590204001E-2</v>
      </c>
      <c r="AP1451" s="69">
        <v>-2.33633016978274E-2</v>
      </c>
      <c r="AQ1451" s="69">
        <v>0.1022710078214</v>
      </c>
      <c r="AR1451" s="69">
        <v>-7.6210126737350906E-2</v>
      </c>
      <c r="AS1451" s="70">
        <v>8</v>
      </c>
      <c r="AT1451" s="70">
        <v>4</v>
      </c>
      <c r="AU1451" s="70">
        <v>7</v>
      </c>
      <c r="AV1451" s="71">
        <v>5</v>
      </c>
      <c r="AW1451" s="11"/>
      <c r="AX1451" s="72">
        <v>0.13526617988463799</v>
      </c>
      <c r="AY1451" s="73">
        <v>1.0175324335523299</v>
      </c>
      <c r="AZ1451" s="73">
        <v>0.88153517122464098</v>
      </c>
      <c r="BA1451" s="73">
        <v>1.59592930600775</v>
      </c>
      <c r="BB1451" s="64">
        <v>1.39962845571608E-2</v>
      </c>
      <c r="BC1451" s="74">
        <v>-11.7067250788823</v>
      </c>
      <c r="BD1451" s="61">
        <v>43909</v>
      </c>
      <c r="BE1451" s="61">
        <v>43987</v>
      </c>
      <c r="BF1451" s="70"/>
      <c r="BG1451" s="61"/>
      <c r="BH1451" s="11"/>
    </row>
    <row r="1452" spans="1:60" x14ac:dyDescent="0.3">
      <c r="A1452" s="11"/>
      <c r="B1452" s="56" t="s">
        <v>4626</v>
      </c>
      <c r="C1452" s="56" t="s">
        <v>4419</v>
      </c>
      <c r="D1452" s="56" t="s">
        <v>4413</v>
      </c>
      <c r="E1452" s="57" t="s">
        <v>330</v>
      </c>
      <c r="F1452" s="57" t="s">
        <v>315</v>
      </c>
      <c r="G1452" s="58" t="s">
        <v>215</v>
      </c>
      <c r="H1452" s="59" t="s">
        <v>3009</v>
      </c>
      <c r="I1452" s="60" t="s">
        <v>29</v>
      </c>
      <c r="J1452" s="60" t="s">
        <v>4420</v>
      </c>
      <c r="K1452" s="11"/>
      <c r="L1452" s="61">
        <v>44021</v>
      </c>
      <c r="M1452" s="62">
        <v>2060.9792999997699</v>
      </c>
      <c r="N1452" s="63">
        <v>2060.9792999997699</v>
      </c>
      <c r="O1452" s="63">
        <v>2291.7303000018001</v>
      </c>
      <c r="P1452" s="64">
        <f t="shared" si="22"/>
        <v>0.89931145039106519</v>
      </c>
      <c r="Q1452" s="61">
        <v>43909</v>
      </c>
      <c r="R1452" s="65">
        <v>7363189.4809999997</v>
      </c>
      <c r="S1452" s="65">
        <v>6699764.3059843797</v>
      </c>
      <c r="T1452" s="11"/>
      <c r="U1452" s="66">
        <v>-5.7752447701204801E-3</v>
      </c>
      <c r="V1452" s="67">
        <v>3.0846862769067198</v>
      </c>
      <c r="W1452" s="66">
        <v>1.11103054405248E-2</v>
      </c>
      <c r="X1452" s="67">
        <v>3.3894090926878602</v>
      </c>
      <c r="Y1452" s="66">
        <v>1.8987220359122099E-2</v>
      </c>
      <c r="Z1452" s="67">
        <v>19.582659648149299</v>
      </c>
      <c r="AA1452" s="66">
        <v>0.13098787542374299</v>
      </c>
      <c r="AB1452" s="67">
        <v>33.3239756936673</v>
      </c>
      <c r="AC1452" s="66">
        <v>0.20149129828321699</v>
      </c>
      <c r="AD1452" s="67">
        <v>44.435095088556402</v>
      </c>
      <c r="AE1452" s="66">
        <v>0.169433758572268</v>
      </c>
      <c r="AF1452" s="68">
        <v>33.891063468938199</v>
      </c>
      <c r="AG1452" s="66">
        <v>-4.8001836946277798E-2</v>
      </c>
      <c r="AH1452" s="67">
        <v>-6.6416894304929901</v>
      </c>
      <c r="AI1452" s="66">
        <v>4.15351826886763E-2</v>
      </c>
      <c r="AJ1452" s="67">
        <v>17.844260749843698</v>
      </c>
      <c r="AK1452" s="66">
        <v>0.42008206379076002</v>
      </c>
      <c r="AL1452" s="66">
        <v>4.05952744731621E-2</v>
      </c>
      <c r="AM1452" s="67">
        <v>45.961152548261502</v>
      </c>
      <c r="AN1452" s="11"/>
      <c r="AO1452" s="69">
        <v>3.3932154687136097E-2</v>
      </c>
      <c r="AP1452" s="69">
        <v>-2.33884768967982E-2</v>
      </c>
      <c r="AQ1452" s="69">
        <v>0.101419772308873</v>
      </c>
      <c r="AR1452" s="69">
        <v>-7.6947337123783696E-2</v>
      </c>
      <c r="AS1452" s="70">
        <v>8</v>
      </c>
      <c r="AT1452" s="70">
        <v>4</v>
      </c>
      <c r="AU1452" s="70">
        <v>7</v>
      </c>
      <c r="AV1452" s="71">
        <v>5</v>
      </c>
      <c r="AW1452" s="11"/>
      <c r="AX1452" s="72">
        <v>0.135223264213128</v>
      </c>
      <c r="AY1452" s="73">
        <v>0.94345052503285798</v>
      </c>
      <c r="AZ1452" s="73">
        <v>0.85165638027319801</v>
      </c>
      <c r="BA1452" s="73">
        <v>1.4747680174750699</v>
      </c>
      <c r="BB1452" s="64">
        <v>1.3991367567414301E-2</v>
      </c>
      <c r="BC1452" s="74">
        <v>-11.883431484166101</v>
      </c>
      <c r="BD1452" s="61">
        <v>43909</v>
      </c>
      <c r="BE1452" s="61">
        <v>43987</v>
      </c>
      <c r="BF1452" s="70"/>
      <c r="BG1452" s="61"/>
      <c r="BH1452" s="11"/>
    </row>
    <row r="1453" spans="1:60" x14ac:dyDescent="0.3">
      <c r="A1453" s="11"/>
      <c r="B1453" s="56" t="s">
        <v>4629</v>
      </c>
      <c r="C1453" s="56" t="s">
        <v>4422</v>
      </c>
      <c r="D1453" s="56" t="s">
        <v>4413</v>
      </c>
      <c r="E1453" s="57" t="s">
        <v>334</v>
      </c>
      <c r="F1453" s="57" t="s">
        <v>315</v>
      </c>
      <c r="G1453" s="58" t="s">
        <v>215</v>
      </c>
      <c r="H1453" s="59" t="s">
        <v>3009</v>
      </c>
      <c r="I1453" s="60" t="s">
        <v>29</v>
      </c>
      <c r="J1453" s="60" t="s">
        <v>4423</v>
      </c>
      <c r="K1453" s="11"/>
      <c r="L1453" s="61">
        <v>44021</v>
      </c>
      <c r="M1453" s="62">
        <v>1169.40000000037</v>
      </c>
      <c r="N1453" s="63">
        <v>1169.40000000037</v>
      </c>
      <c r="O1453" s="63">
        <v>1169.40000000037</v>
      </c>
      <c r="P1453" s="64">
        <f t="shared" si="22"/>
        <v>1</v>
      </c>
      <c r="Q1453" s="61">
        <v>44021</v>
      </c>
      <c r="R1453" s="65">
        <v>0</v>
      </c>
      <c r="S1453" s="65">
        <v>0</v>
      </c>
      <c r="T1453" s="11"/>
      <c r="U1453" s="66">
        <v>0</v>
      </c>
      <c r="V1453" s="67">
        <v>3.66221075391877</v>
      </c>
      <c r="W1453" s="66">
        <v>0</v>
      </c>
      <c r="X1453" s="67">
        <v>2.27837854863537</v>
      </c>
      <c r="Y1453" s="66">
        <v>0</v>
      </c>
      <c r="Z1453" s="67">
        <v>17.6839376122225</v>
      </c>
      <c r="AA1453" s="66">
        <v>0</v>
      </c>
      <c r="AB1453" s="67">
        <v>20.225188151293001</v>
      </c>
      <c r="AC1453" s="66">
        <v>0</v>
      </c>
      <c r="AD1453" s="67">
        <v>24.2859652602347</v>
      </c>
      <c r="AE1453" s="66">
        <v>0</v>
      </c>
      <c r="AF1453" s="68">
        <v>16.947687611711402</v>
      </c>
      <c r="AG1453" s="66">
        <v>0</v>
      </c>
      <c r="AH1453" s="67">
        <v>-1.84150573586521</v>
      </c>
      <c r="AI1453" s="66">
        <v>0</v>
      </c>
      <c r="AJ1453" s="67">
        <v>13.6907424809615</v>
      </c>
      <c r="AK1453" s="66">
        <v>0.16940000000060501</v>
      </c>
      <c r="AL1453" s="66">
        <v>1.7914393796672801E-2</v>
      </c>
      <c r="AM1453" s="67">
        <v>20.892946169245999</v>
      </c>
      <c r="AN1453" s="11"/>
      <c r="AO1453" s="69">
        <v>0</v>
      </c>
      <c r="AP1453" s="69">
        <v>0</v>
      </c>
      <c r="AQ1453" s="69">
        <v>0</v>
      </c>
      <c r="AR1453" s="69">
        <v>0</v>
      </c>
      <c r="AS1453" s="70">
        <v>0</v>
      </c>
      <c r="AT1453" s="70">
        <v>0</v>
      </c>
      <c r="AU1453" s="70">
        <v>7</v>
      </c>
      <c r="AV1453" s="71">
        <v>5</v>
      </c>
      <c r="AW1453" s="11"/>
      <c r="AX1453" s="72">
        <v>0</v>
      </c>
      <c r="AY1453" s="73">
        <v>-115.357016523136</v>
      </c>
      <c r="AZ1453" s="73">
        <v>0.52607977638217596</v>
      </c>
      <c r="BA1453" s="73">
        <v>-15.9646500268718</v>
      </c>
      <c r="BB1453" s="64">
        <v>0</v>
      </c>
      <c r="BC1453" s="74">
        <v>0</v>
      </c>
      <c r="BD1453" s="61">
        <v>43656</v>
      </c>
      <c r="BE1453" s="61"/>
      <c r="BF1453" s="70"/>
      <c r="BG1453" s="61"/>
      <c r="BH1453" s="11"/>
    </row>
    <row r="1454" spans="1:60" x14ac:dyDescent="0.3">
      <c r="A1454" s="11"/>
      <c r="B1454" s="56" t="s">
        <v>4632</v>
      </c>
      <c r="C1454" s="56" t="s">
        <v>4425</v>
      </c>
      <c r="D1454" s="56" t="s">
        <v>4426</v>
      </c>
      <c r="E1454" s="57" t="s">
        <v>73</v>
      </c>
      <c r="F1454" s="57" t="s">
        <v>65</v>
      </c>
      <c r="G1454" s="58" t="s">
        <v>111</v>
      </c>
      <c r="H1454" s="59" t="s">
        <v>186</v>
      </c>
      <c r="I1454" s="60" t="s">
        <v>29</v>
      </c>
      <c r="J1454" s="60" t="s">
        <v>4427</v>
      </c>
      <c r="K1454" s="11"/>
      <c r="L1454" s="61">
        <v>44021</v>
      </c>
      <c r="M1454" s="62">
        <v>1098.30660000071</v>
      </c>
      <c r="N1454" s="63">
        <v>1098.30660000071</v>
      </c>
      <c r="O1454" s="63"/>
      <c r="P1454" s="64" t="str">
        <f t="shared" si="22"/>
        <v/>
      </c>
      <c r="Q1454" s="61"/>
      <c r="R1454" s="65">
        <v>252930.32699999999</v>
      </c>
      <c r="S1454" s="65"/>
      <c r="T1454" s="11"/>
      <c r="U1454" s="66">
        <v>-8.0059929341587104E-3</v>
      </c>
      <c r="V1454" s="67">
        <v>2.8616114605029002</v>
      </c>
      <c r="W1454" s="66">
        <v>2.0646998769734599E-2</v>
      </c>
      <c r="X1454" s="67">
        <v>4.3430784256124797</v>
      </c>
      <c r="Y1454" s="66">
        <v>-1.22981318299935E-2</v>
      </c>
      <c r="Z1454" s="67">
        <v>16.454124429234099</v>
      </c>
      <c r="AA1454" s="66"/>
      <c r="AB1454" s="67"/>
      <c r="AC1454" s="66"/>
      <c r="AD1454" s="67"/>
      <c r="AE1454" s="66"/>
      <c r="AF1454" s="68"/>
      <c r="AG1454" s="66">
        <v>-5.8645762701416996E-3</v>
      </c>
      <c r="AH1454" s="67">
        <v>-2.42796336287938</v>
      </c>
      <c r="AI1454" s="66">
        <v>1.6447131878521801E-2</v>
      </c>
      <c r="AJ1454" s="67">
        <v>15.335455668813699</v>
      </c>
      <c r="AK1454" s="66">
        <v>9.8306600000796607E-2</v>
      </c>
      <c r="AL1454" s="66">
        <v>0.122808302616322</v>
      </c>
      <c r="AM1454" s="67">
        <v>30.885836815665201</v>
      </c>
      <c r="AN1454" s="11"/>
      <c r="AO1454" s="69">
        <v>3.0244408177168201E-2</v>
      </c>
      <c r="AP1454" s="69">
        <v>-4.7764611161255702E-2</v>
      </c>
      <c r="AQ1454" s="69">
        <v>8.69875751086511E-2</v>
      </c>
      <c r="AR1454" s="69">
        <v>-0.101854935609445</v>
      </c>
      <c r="AS1454" s="70"/>
      <c r="AT1454" s="70"/>
      <c r="AU1454" s="70"/>
      <c r="AV1454" s="71"/>
      <c r="AW1454" s="11"/>
      <c r="AX1454" s="72"/>
      <c r="AY1454" s="73"/>
      <c r="AZ1454" s="73"/>
      <c r="BA1454" s="73"/>
      <c r="BB1454" s="64"/>
      <c r="BC1454" s="74">
        <v>-23.6444467902766</v>
      </c>
      <c r="BD1454" s="61">
        <v>43881</v>
      </c>
      <c r="BE1454" s="61">
        <v>43913</v>
      </c>
      <c r="BF1454" s="70"/>
      <c r="BG1454" s="61"/>
      <c r="BH1454" s="11"/>
    </row>
    <row r="1455" spans="1:60" x14ac:dyDescent="0.3">
      <c r="A1455" s="11"/>
      <c r="B1455" s="56" t="s">
        <v>4635</v>
      </c>
      <c r="C1455" s="56" t="s">
        <v>4429</v>
      </c>
      <c r="D1455" s="56" t="s">
        <v>4426</v>
      </c>
      <c r="E1455" s="57" t="s">
        <v>76</v>
      </c>
      <c r="F1455" s="57" t="s">
        <v>65</v>
      </c>
      <c r="G1455" s="58" t="s">
        <v>111</v>
      </c>
      <c r="H1455" s="59" t="s">
        <v>186</v>
      </c>
      <c r="I1455" s="60" t="s">
        <v>29</v>
      </c>
      <c r="J1455" s="60" t="s">
        <v>4430</v>
      </c>
      <c r="K1455" s="11"/>
      <c r="L1455" s="61">
        <v>44021</v>
      </c>
      <c r="M1455" s="62">
        <v>1132.24499999918</v>
      </c>
      <c r="N1455" s="63">
        <v>1132.24499999918</v>
      </c>
      <c r="O1455" s="63">
        <v>1205.45240000077</v>
      </c>
      <c r="P1455" s="64">
        <f t="shared" si="22"/>
        <v>0.93926977124808642</v>
      </c>
      <c r="Q1455" s="61">
        <v>43881</v>
      </c>
      <c r="R1455" s="65">
        <v>12386251.120999999</v>
      </c>
      <c r="S1455" s="65">
        <v>8665224.4811093807</v>
      </c>
      <c r="T1455" s="11"/>
      <c r="U1455" s="66">
        <v>-8.0657814960432006E-3</v>
      </c>
      <c r="V1455" s="67">
        <v>2.85563260431445</v>
      </c>
      <c r="W1455" s="66">
        <v>1.8803016118908999E-2</v>
      </c>
      <c r="X1455" s="67">
        <v>4.1586801605299097</v>
      </c>
      <c r="Y1455" s="66">
        <v>-2.3074440805430599E-2</v>
      </c>
      <c r="Z1455" s="67">
        <v>15.3764935316867</v>
      </c>
      <c r="AA1455" s="66">
        <v>0.101562732583261</v>
      </c>
      <c r="AB1455" s="67">
        <v>30.381461409619099</v>
      </c>
      <c r="AC1455" s="66"/>
      <c r="AD1455" s="67"/>
      <c r="AE1455" s="66"/>
      <c r="AF1455" s="68"/>
      <c r="AG1455" s="66">
        <v>-6.40371138615592E-3</v>
      </c>
      <c r="AH1455" s="67">
        <v>-2.4818768744808</v>
      </c>
      <c r="AI1455" s="66">
        <v>4.81193671294022E-3</v>
      </c>
      <c r="AJ1455" s="67">
        <v>14.171936152255499</v>
      </c>
      <c r="AK1455" s="66">
        <v>0.13626921103786999</v>
      </c>
      <c r="AL1455" s="66">
        <v>7.2005792946583796E-2</v>
      </c>
      <c r="AM1455" s="67">
        <v>37.524980510643204</v>
      </c>
      <c r="AN1455" s="11"/>
      <c r="AO1455" s="69">
        <v>3.0182243002855099E-2</v>
      </c>
      <c r="AP1455" s="69">
        <v>-4.79367923899554E-2</v>
      </c>
      <c r="AQ1455" s="69">
        <v>8.5022273580834695E-2</v>
      </c>
      <c r="AR1455" s="69">
        <v>-0.10353179577767201</v>
      </c>
      <c r="AS1455" s="70">
        <v>7</v>
      </c>
      <c r="AT1455" s="70">
        <v>5</v>
      </c>
      <c r="AU1455" s="70">
        <v>7</v>
      </c>
      <c r="AV1455" s="71">
        <v>5</v>
      </c>
      <c r="AW1455" s="11"/>
      <c r="AX1455" s="72">
        <v>0.14550821637487399</v>
      </c>
      <c r="AY1455" s="73">
        <v>0.67167711430556698</v>
      </c>
      <c r="AZ1455" s="73">
        <v>1.10092308072853</v>
      </c>
      <c r="BA1455" s="73">
        <v>0.92859121802848699</v>
      </c>
      <c r="BB1455" s="64">
        <v>1.49612925654219E-2</v>
      </c>
      <c r="BC1455" s="74">
        <v>-23.7915906095004</v>
      </c>
      <c r="BD1455" s="61">
        <v>43881</v>
      </c>
      <c r="BE1455" s="61">
        <v>43913</v>
      </c>
      <c r="BF1455" s="70"/>
      <c r="BG1455" s="61"/>
      <c r="BH1455" s="11"/>
    </row>
    <row r="1456" spans="1:60" x14ac:dyDescent="0.3">
      <c r="A1456" s="11"/>
      <c r="B1456" s="56" t="s">
        <v>4638</v>
      </c>
      <c r="C1456" s="56" t="s">
        <v>4432</v>
      </c>
      <c r="D1456" s="56" t="s">
        <v>4426</v>
      </c>
      <c r="E1456" s="57" t="s">
        <v>79</v>
      </c>
      <c r="F1456" s="57" t="s">
        <v>65</v>
      </c>
      <c r="G1456" s="58" t="s">
        <v>111</v>
      </c>
      <c r="H1456" s="59" t="s">
        <v>186</v>
      </c>
      <c r="I1456" s="60" t="s">
        <v>29</v>
      </c>
      <c r="J1456" s="60" t="s">
        <v>4433</v>
      </c>
      <c r="K1456" s="11"/>
      <c r="L1456" s="61">
        <v>44021</v>
      </c>
      <c r="M1456" s="62">
        <v>1099.29770000093</v>
      </c>
      <c r="N1456" s="63">
        <v>1099.29770000093</v>
      </c>
      <c r="O1456" s="63">
        <v>1173.0716999992701</v>
      </c>
      <c r="P1456" s="64">
        <f t="shared" si="22"/>
        <v>0.93711040851263738</v>
      </c>
      <c r="Q1456" s="61">
        <v>43881</v>
      </c>
      <c r="R1456" s="65">
        <v>6792500.4869999997</v>
      </c>
      <c r="S1456" s="65">
        <v>5576373.6501406301</v>
      </c>
      <c r="T1456" s="11"/>
      <c r="U1456" s="66">
        <v>-8.0821666624615301E-3</v>
      </c>
      <c r="V1456" s="67">
        <v>2.85399408767262</v>
      </c>
      <c r="W1456" s="66">
        <v>1.8300641364476199E-2</v>
      </c>
      <c r="X1456" s="67">
        <v>4.1084426850866302</v>
      </c>
      <c r="Y1456" s="66">
        <v>-2.59930939546393E-2</v>
      </c>
      <c r="Z1456" s="67">
        <v>15.0846282167622</v>
      </c>
      <c r="AA1456" s="66">
        <v>9.4954453665268404E-2</v>
      </c>
      <c r="AB1456" s="67">
        <v>29.720633517834401</v>
      </c>
      <c r="AC1456" s="66"/>
      <c r="AD1456" s="67"/>
      <c r="AE1456" s="66"/>
      <c r="AF1456" s="68"/>
      <c r="AG1456" s="66">
        <v>-6.5507420185895197E-3</v>
      </c>
      <c r="AH1456" s="67">
        <v>-2.4965799377241602</v>
      </c>
      <c r="AI1456" s="66">
        <v>1.66172501667461E-3</v>
      </c>
      <c r="AJ1456" s="67">
        <v>13.8569149826362</v>
      </c>
      <c r="AK1456" s="66">
        <v>0.124247219137033</v>
      </c>
      <c r="AL1456" s="66">
        <v>6.5817611750389901E-2</v>
      </c>
      <c r="AM1456" s="67">
        <v>36.322781320544898</v>
      </c>
      <c r="AN1456" s="11"/>
      <c r="AO1456" s="69">
        <v>3.01653373608133E-2</v>
      </c>
      <c r="AP1456" s="69">
        <v>-4.7983794034735197E-2</v>
      </c>
      <c r="AQ1456" s="69">
        <v>8.4487341087951806E-2</v>
      </c>
      <c r="AR1456" s="69">
        <v>-0.103988449133758</v>
      </c>
      <c r="AS1456" s="70">
        <v>7</v>
      </c>
      <c r="AT1456" s="70">
        <v>5</v>
      </c>
      <c r="AU1456" s="70">
        <v>7</v>
      </c>
      <c r="AV1456" s="71">
        <v>5</v>
      </c>
      <c r="AW1456" s="11"/>
      <c r="AX1456" s="72">
        <v>0.14550575510263999</v>
      </c>
      <c r="AY1456" s="73">
        <v>0.62885824119712197</v>
      </c>
      <c r="AZ1456" s="73">
        <v>1.0746406495891301</v>
      </c>
      <c r="BA1456" s="73">
        <v>0.86811010865858396</v>
      </c>
      <c r="BB1456" s="64">
        <v>1.4960612690956601E-2</v>
      </c>
      <c r="BC1456" s="74">
        <v>-23.831672011088799</v>
      </c>
      <c r="BD1456" s="61">
        <v>43881</v>
      </c>
      <c r="BE1456" s="61">
        <v>43913</v>
      </c>
      <c r="BF1456" s="70"/>
      <c r="BG1456" s="61"/>
      <c r="BH1456" s="11"/>
    </row>
    <row r="1457" spans="1:60" x14ac:dyDescent="0.3">
      <c r="A1457" s="11"/>
      <c r="B1457" s="56" t="s">
        <v>4641</v>
      </c>
      <c r="C1457" s="56" t="s">
        <v>4435</v>
      </c>
      <c r="D1457" s="56" t="s">
        <v>4436</v>
      </c>
      <c r="E1457" s="57" t="s">
        <v>73</v>
      </c>
      <c r="F1457" s="57" t="s">
        <v>65</v>
      </c>
      <c r="G1457" s="58" t="s">
        <v>111</v>
      </c>
      <c r="H1457" s="59" t="s">
        <v>178</v>
      </c>
      <c r="I1457" s="60" t="s">
        <v>29</v>
      </c>
      <c r="J1457" s="60" t="s">
        <v>4437</v>
      </c>
      <c r="K1457" s="11"/>
      <c r="L1457" s="61">
        <v>44021</v>
      </c>
      <c r="M1457" s="62">
        <v>1163.63470000029</v>
      </c>
      <c r="N1457" s="63">
        <v>1163.63470000029</v>
      </c>
      <c r="O1457" s="63">
        <v>1171.67210000008</v>
      </c>
      <c r="P1457" s="64">
        <f t="shared" si="22"/>
        <v>0.99314023095728787</v>
      </c>
      <c r="Q1457" s="61">
        <v>44018</v>
      </c>
      <c r="R1457" s="65">
        <v>714615.402</v>
      </c>
      <c r="S1457" s="65">
        <v>505229.83088915999</v>
      </c>
      <c r="T1457" s="11"/>
      <c r="U1457" s="66">
        <v>-3.7451763000717602E-3</v>
      </c>
      <c r="V1457" s="67">
        <v>3.2876931239115899</v>
      </c>
      <c r="W1457" s="66">
        <v>2.0803291035917899E-2</v>
      </c>
      <c r="X1457" s="67">
        <v>4.3587076522308097</v>
      </c>
      <c r="Y1457" s="66">
        <v>1.51913852641883E-2</v>
      </c>
      <c r="Z1457" s="67">
        <v>19.203076138655899</v>
      </c>
      <c r="AA1457" s="66">
        <v>9.5529364225512794E-2</v>
      </c>
      <c r="AB1457" s="67">
        <v>29.778124573844298</v>
      </c>
      <c r="AC1457" s="66"/>
      <c r="AD1457" s="67"/>
      <c r="AE1457" s="66"/>
      <c r="AF1457" s="68"/>
      <c r="AG1457" s="66">
        <v>1.2178844190202699E-4</v>
      </c>
      <c r="AH1457" s="67">
        <v>-1.8293268916750101</v>
      </c>
      <c r="AI1457" s="66">
        <v>3.09685348674975E-2</v>
      </c>
      <c r="AJ1457" s="67">
        <v>16.787595967704</v>
      </c>
      <c r="AK1457" s="66">
        <v>0.16363470000040301</v>
      </c>
      <c r="AL1457" s="66">
        <v>8.9192635556246402E-2</v>
      </c>
      <c r="AM1457" s="67">
        <v>37.520373270788703</v>
      </c>
      <c r="AN1457" s="11"/>
      <c r="AO1457" s="69">
        <v>1.4533999479681399E-2</v>
      </c>
      <c r="AP1457" s="69">
        <v>-2.7431675302977999E-2</v>
      </c>
      <c r="AQ1457" s="69">
        <v>5.0952937481270097E-2</v>
      </c>
      <c r="AR1457" s="69">
        <v>-5.94160076116532E-2</v>
      </c>
      <c r="AS1457" s="70">
        <v>8</v>
      </c>
      <c r="AT1457" s="70">
        <v>4</v>
      </c>
      <c r="AU1457" s="70">
        <v>7</v>
      </c>
      <c r="AV1457" s="71">
        <v>5</v>
      </c>
      <c r="AW1457" s="11"/>
      <c r="AX1457" s="72">
        <v>7.4814921088327505E-2</v>
      </c>
      <c r="AY1457" s="73">
        <v>0.97024475870148297</v>
      </c>
      <c r="AZ1457" s="73">
        <v>0.97271144601836601</v>
      </c>
      <c r="BA1457" s="73">
        <v>1.3173251581101799</v>
      </c>
      <c r="BB1457" s="64">
        <v>7.7044840330290796E-3</v>
      </c>
      <c r="BC1457" s="74">
        <v>-13.5897466152965</v>
      </c>
      <c r="BD1457" s="61">
        <v>43874</v>
      </c>
      <c r="BE1457" s="61">
        <v>43913</v>
      </c>
      <c r="BF1457" s="70">
        <v>102</v>
      </c>
      <c r="BG1457" s="61">
        <v>44018</v>
      </c>
      <c r="BH1457" s="11"/>
    </row>
    <row r="1458" spans="1:60" x14ac:dyDescent="0.3">
      <c r="A1458" s="11"/>
      <c r="B1458" s="56" t="s">
        <v>4644</v>
      </c>
      <c r="C1458" s="56" t="s">
        <v>4439</v>
      </c>
      <c r="D1458" s="56" t="s">
        <v>4436</v>
      </c>
      <c r="E1458" s="57" t="s">
        <v>76</v>
      </c>
      <c r="F1458" s="57" t="s">
        <v>65</v>
      </c>
      <c r="G1458" s="58" t="s">
        <v>111</v>
      </c>
      <c r="H1458" s="59" t="s">
        <v>178</v>
      </c>
      <c r="I1458" s="60" t="s">
        <v>29</v>
      </c>
      <c r="J1458" s="60" t="s">
        <v>4440</v>
      </c>
      <c r="K1458" s="11"/>
      <c r="L1458" s="61">
        <v>44021</v>
      </c>
      <c r="M1458" s="62">
        <v>1115.07010000013</v>
      </c>
      <c r="N1458" s="63">
        <v>1115.07010000013</v>
      </c>
      <c r="O1458" s="63">
        <v>1127.2645999994099</v>
      </c>
      <c r="P1458" s="64">
        <f t="shared" si="22"/>
        <v>0.98918222039502846</v>
      </c>
      <c r="Q1458" s="61">
        <v>43874</v>
      </c>
      <c r="R1458" s="65">
        <v>53196036.776000001</v>
      </c>
      <c r="S1458" s="65">
        <v>44663554.658062503</v>
      </c>
      <c r="T1458" s="11"/>
      <c r="U1458" s="66">
        <v>-3.7846655550311001E-3</v>
      </c>
      <c r="V1458" s="67">
        <v>3.2837441984156599</v>
      </c>
      <c r="W1458" s="66">
        <v>1.9587467013479899E-2</v>
      </c>
      <c r="X1458" s="67">
        <v>4.2371252499869998</v>
      </c>
      <c r="Y1458" s="66">
        <v>7.8775821184535692E-3</v>
      </c>
      <c r="Z1458" s="67">
        <v>18.4716958240606</v>
      </c>
      <c r="AA1458" s="66">
        <v>7.9715255833434598E-2</v>
      </c>
      <c r="AB1458" s="67">
        <v>28.196713734650999</v>
      </c>
      <c r="AC1458" s="66"/>
      <c r="AD1458" s="67"/>
      <c r="AE1458" s="66"/>
      <c r="AF1458" s="68"/>
      <c r="AG1458" s="66">
        <v>-2.3571435667690799E-4</v>
      </c>
      <c r="AH1458" s="67">
        <v>-1.8650771715329</v>
      </c>
      <c r="AI1458" s="66">
        <v>2.3175157952209698E-2</v>
      </c>
      <c r="AJ1458" s="67">
        <v>16.008258276182499</v>
      </c>
      <c r="AK1458" s="66">
        <v>0.120390160638635</v>
      </c>
      <c r="AL1458" s="66">
        <v>6.3825852754234802E-2</v>
      </c>
      <c r="AM1458" s="67">
        <v>35.937075470690601</v>
      </c>
      <c r="AN1458" s="11"/>
      <c r="AO1458" s="69">
        <v>1.44936765318562E-2</v>
      </c>
      <c r="AP1458" s="69">
        <v>-2.7470245893709899E-2</v>
      </c>
      <c r="AQ1458" s="69">
        <v>4.9701158670359298E-2</v>
      </c>
      <c r="AR1458" s="69">
        <v>-6.0573716806175099E-2</v>
      </c>
      <c r="AS1458" s="70">
        <v>7</v>
      </c>
      <c r="AT1458" s="70">
        <v>5</v>
      </c>
      <c r="AU1458" s="70">
        <v>7</v>
      </c>
      <c r="AV1458" s="71">
        <v>5</v>
      </c>
      <c r="AW1458" s="11"/>
      <c r="AX1458" s="72">
        <v>7.4800994083852906E-2</v>
      </c>
      <c r="AY1458" s="73">
        <v>0.77500779160800404</v>
      </c>
      <c r="AZ1458" s="73">
        <v>0.91400361218529702</v>
      </c>
      <c r="BA1458" s="73">
        <v>1.0457924589864001</v>
      </c>
      <c r="BB1458" s="64">
        <v>7.7025608084932201E-3</v>
      </c>
      <c r="BC1458" s="74">
        <v>-13.7235215227702</v>
      </c>
      <c r="BD1458" s="61">
        <v>43874</v>
      </c>
      <c r="BE1458" s="61">
        <v>43913</v>
      </c>
      <c r="BF1458" s="70"/>
      <c r="BG1458" s="61"/>
      <c r="BH1458" s="11"/>
    </row>
    <row r="1459" spans="1:60" x14ac:dyDescent="0.3">
      <c r="A1459" s="11"/>
      <c r="B1459" s="56" t="s">
        <v>4647</v>
      </c>
      <c r="C1459" s="56" t="s">
        <v>4442</v>
      </c>
      <c r="D1459" s="56" t="s">
        <v>4436</v>
      </c>
      <c r="E1459" s="57" t="s">
        <v>79</v>
      </c>
      <c r="F1459" s="57" t="s">
        <v>65</v>
      </c>
      <c r="G1459" s="58" t="s">
        <v>111</v>
      </c>
      <c r="H1459" s="59" t="s">
        <v>178</v>
      </c>
      <c r="I1459" s="60" t="s">
        <v>29</v>
      </c>
      <c r="J1459" s="60" t="s">
        <v>4443</v>
      </c>
      <c r="K1459" s="11"/>
      <c r="L1459" s="61">
        <v>44021</v>
      </c>
      <c r="M1459" s="62">
        <v>1109.7807</v>
      </c>
      <c r="N1459" s="63">
        <v>1109.7807</v>
      </c>
      <c r="O1459" s="63">
        <v>1123.04759999923</v>
      </c>
      <c r="P1459" s="64">
        <f t="shared" si="22"/>
        <v>0.98818669840954287</v>
      </c>
      <c r="Q1459" s="61">
        <v>43874</v>
      </c>
      <c r="R1459" s="65">
        <v>25664968.609999999</v>
      </c>
      <c r="S1459" s="65">
        <v>17169846.1907188</v>
      </c>
      <c r="T1459" s="11"/>
      <c r="U1459" s="66">
        <v>-3.7915466227786999E-3</v>
      </c>
      <c r="V1459" s="67">
        <v>3.2830560916409</v>
      </c>
      <c r="W1459" s="66">
        <v>1.93779793989961E-2</v>
      </c>
      <c r="X1459" s="67">
        <v>4.2161764885386201</v>
      </c>
      <c r="Y1459" s="66">
        <v>6.6218876308994402E-3</v>
      </c>
      <c r="Z1459" s="67">
        <v>18.346126375312501</v>
      </c>
      <c r="AA1459" s="66">
        <v>7.7011860244965605E-2</v>
      </c>
      <c r="AB1459" s="67">
        <v>27.926374175789501</v>
      </c>
      <c r="AC1459" s="66"/>
      <c r="AD1459" s="67"/>
      <c r="AE1459" s="66"/>
      <c r="AF1459" s="68"/>
      <c r="AG1459" s="66">
        <v>-2.9735770476691003E-4</v>
      </c>
      <c r="AH1459" s="67">
        <v>-1.8712415063418999</v>
      </c>
      <c r="AI1459" s="66">
        <v>2.18374832129484E-2</v>
      </c>
      <c r="AJ1459" s="67">
        <v>15.874490802263599</v>
      </c>
      <c r="AK1459" s="66">
        <v>0.115435848207271</v>
      </c>
      <c r="AL1459" s="66">
        <v>6.1262888746568898E-2</v>
      </c>
      <c r="AM1459" s="67">
        <v>35.441644227597898</v>
      </c>
      <c r="AN1459" s="11"/>
      <c r="AO1459" s="69">
        <v>1.4486634039713E-2</v>
      </c>
      <c r="AP1459" s="69">
        <v>-2.7476944926093001E-2</v>
      </c>
      <c r="AQ1459" s="69">
        <v>4.9485442448713002E-2</v>
      </c>
      <c r="AR1459" s="69">
        <v>-6.0773124774641502E-2</v>
      </c>
      <c r="AS1459" s="70">
        <v>7</v>
      </c>
      <c r="AT1459" s="70">
        <v>5</v>
      </c>
      <c r="AU1459" s="70">
        <v>7</v>
      </c>
      <c r="AV1459" s="71">
        <v>5</v>
      </c>
      <c r="AW1459" s="11"/>
      <c r="AX1459" s="72">
        <v>7.4799019156926105E-2</v>
      </c>
      <c r="AY1459" s="73">
        <v>0.74161114491653302</v>
      </c>
      <c r="AZ1459" s="73">
        <v>0.90396326658174098</v>
      </c>
      <c r="BA1459" s="73">
        <v>0.99966537858381299</v>
      </c>
      <c r="BB1459" s="64">
        <v>7.7022731753822902E-3</v>
      </c>
      <c r="BC1459" s="74">
        <v>-13.7465767255926</v>
      </c>
      <c r="BD1459" s="61">
        <v>43874</v>
      </c>
      <c r="BE1459" s="61">
        <v>43913</v>
      </c>
      <c r="BF1459" s="70"/>
      <c r="BG1459" s="61"/>
      <c r="BH1459" s="11"/>
    </row>
    <row r="1460" spans="1:60" x14ac:dyDescent="0.3">
      <c r="A1460" s="11"/>
      <c r="B1460" s="56" t="s">
        <v>4650</v>
      </c>
      <c r="C1460" s="56" t="s">
        <v>4445</v>
      </c>
      <c r="D1460" s="56" t="s">
        <v>4446</v>
      </c>
      <c r="E1460" s="57" t="s">
        <v>64</v>
      </c>
      <c r="F1460" s="57" t="s">
        <v>65</v>
      </c>
      <c r="G1460" s="58" t="s">
        <v>1</v>
      </c>
      <c r="H1460" s="59" t="s">
        <v>169</v>
      </c>
      <c r="I1460" s="60" t="s">
        <v>29</v>
      </c>
      <c r="J1460" s="60" t="s">
        <v>4447</v>
      </c>
      <c r="K1460" s="11"/>
      <c r="L1460" s="61">
        <v>44021</v>
      </c>
      <c r="M1460" s="62">
        <v>1110.00060000084</v>
      </c>
      <c r="N1460" s="63">
        <v>1110.00060000084</v>
      </c>
      <c r="O1460" s="63">
        <v>1112.03299999982</v>
      </c>
      <c r="P1460" s="64">
        <f t="shared" si="22"/>
        <v>0.99817235639681523</v>
      </c>
      <c r="Q1460" s="61">
        <v>44020</v>
      </c>
      <c r="R1460" s="65">
        <v>28505115.463</v>
      </c>
      <c r="S1460" s="65">
        <v>24310074.0714687</v>
      </c>
      <c r="T1460" s="11"/>
      <c r="U1460" s="66">
        <v>-1.82764360306464E-3</v>
      </c>
      <c r="V1460" s="67">
        <v>3.4794463936123101</v>
      </c>
      <c r="W1460" s="66">
        <v>1.8552884890595998E-2</v>
      </c>
      <c r="X1460" s="67">
        <v>4.1336670376986104</v>
      </c>
      <c r="Y1460" s="66">
        <v>3.08937323752616E-2</v>
      </c>
      <c r="Z1460" s="67">
        <v>20.773310849763199</v>
      </c>
      <c r="AA1460" s="66">
        <v>6.9408628909513895E-2</v>
      </c>
      <c r="AB1460" s="67">
        <v>27.1660510422371</v>
      </c>
      <c r="AC1460" s="66"/>
      <c r="AD1460" s="67"/>
      <c r="AE1460" s="66"/>
      <c r="AF1460" s="68"/>
      <c r="AG1460" s="66">
        <v>3.0632269281341E-3</v>
      </c>
      <c r="AH1460" s="67">
        <v>-1.5351830430518001</v>
      </c>
      <c r="AI1460" s="66">
        <v>3.8612698634096901E-2</v>
      </c>
      <c r="AJ1460" s="67">
        <v>17.552012344385702</v>
      </c>
      <c r="AK1460" s="66">
        <v>0.109662374909094</v>
      </c>
      <c r="AL1460" s="66">
        <v>5.8399340119649402E-2</v>
      </c>
      <c r="AM1460" s="67">
        <v>35.223256852303201</v>
      </c>
      <c r="AN1460" s="11"/>
      <c r="AO1460" s="69">
        <v>1.4466711365457701E-2</v>
      </c>
      <c r="AP1460" s="69">
        <v>-2.0634370464904399E-2</v>
      </c>
      <c r="AQ1460" s="69">
        <v>3.74812324262166E-2</v>
      </c>
      <c r="AR1460" s="69">
        <v>-2.4675822787685299E-2</v>
      </c>
      <c r="AS1460" s="70">
        <v>9</v>
      </c>
      <c r="AT1460" s="70">
        <v>3</v>
      </c>
      <c r="AU1460" s="70">
        <v>7</v>
      </c>
      <c r="AV1460" s="71">
        <v>5</v>
      </c>
      <c r="AW1460" s="11"/>
      <c r="AX1460" s="72">
        <v>4.4517278354469503E-2</v>
      </c>
      <c r="AY1460" s="73">
        <v>0.92544671418636404</v>
      </c>
      <c r="AZ1460" s="73">
        <v>0.80637644671332998</v>
      </c>
      <c r="BA1460" s="73">
        <v>1.2160343613832101</v>
      </c>
      <c r="BB1460" s="64">
        <v>4.5866251180950697E-3</v>
      </c>
      <c r="BC1460" s="74">
        <v>-6.0803519870169103</v>
      </c>
      <c r="BD1460" s="61">
        <v>43873</v>
      </c>
      <c r="BE1460" s="61">
        <v>43913</v>
      </c>
      <c r="BF1460" s="70">
        <v>68</v>
      </c>
      <c r="BG1460" s="61">
        <v>43969</v>
      </c>
      <c r="BH1460" s="11"/>
    </row>
    <row r="1461" spans="1:60" x14ac:dyDescent="0.3">
      <c r="A1461" s="11"/>
      <c r="B1461" s="56" t="s">
        <v>4653</v>
      </c>
      <c r="C1461" s="56" t="s">
        <v>4449</v>
      </c>
      <c r="D1461" s="56" t="s">
        <v>4446</v>
      </c>
      <c r="E1461" s="57" t="s">
        <v>73</v>
      </c>
      <c r="F1461" s="57" t="s">
        <v>65</v>
      </c>
      <c r="G1461" s="58" t="s">
        <v>1</v>
      </c>
      <c r="H1461" s="59" t="s">
        <v>169</v>
      </c>
      <c r="I1461" s="60" t="s">
        <v>29</v>
      </c>
      <c r="J1461" s="60" t="s">
        <v>4450</v>
      </c>
      <c r="K1461" s="11"/>
      <c r="L1461" s="61">
        <v>44021</v>
      </c>
      <c r="M1461" s="62">
        <v>1052.42610000074</v>
      </c>
      <c r="N1461" s="63">
        <v>1052.42610000074</v>
      </c>
      <c r="O1461" s="63"/>
      <c r="P1461" s="64" t="str">
        <f t="shared" si="22"/>
        <v/>
      </c>
      <c r="Q1461" s="61"/>
      <c r="R1461" s="65">
        <v>275342.31</v>
      </c>
      <c r="S1461" s="65"/>
      <c r="T1461" s="11"/>
      <c r="U1461" s="66">
        <v>-1.8152588336306499E-3</v>
      </c>
      <c r="V1461" s="67">
        <v>3.4806848705557099</v>
      </c>
      <c r="W1461" s="66">
        <v>1.8929801699414401E-2</v>
      </c>
      <c r="X1461" s="67">
        <v>4.1713587185804499</v>
      </c>
      <c r="Y1461" s="66">
        <v>3.3209640538188999E-2</v>
      </c>
      <c r="Z1461" s="67">
        <v>21.004901666048699</v>
      </c>
      <c r="AA1461" s="66"/>
      <c r="AB1461" s="67"/>
      <c r="AC1461" s="66"/>
      <c r="AD1461" s="67"/>
      <c r="AE1461" s="66"/>
      <c r="AF1461" s="68"/>
      <c r="AG1461" s="66">
        <v>3.1745435626362498E-3</v>
      </c>
      <c r="AH1461" s="67">
        <v>-1.52405137960159</v>
      </c>
      <c r="AI1461" s="66">
        <v>4.1061147769141798E-2</v>
      </c>
      <c r="AJ1461" s="67">
        <v>17.7968572578684</v>
      </c>
      <c r="AK1461" s="66">
        <v>5.2005297880896299E-2</v>
      </c>
      <c r="AL1461" s="66">
        <v>6.4629793352651205E-2</v>
      </c>
      <c r="AM1461" s="67">
        <v>26.2557066036679</v>
      </c>
      <c r="AN1461" s="11"/>
      <c r="AO1461" s="69">
        <v>1.44792177343334E-2</v>
      </c>
      <c r="AP1461" s="69">
        <v>-2.0622219305550998E-2</v>
      </c>
      <c r="AQ1461" s="69">
        <v>3.7865086809688399E-2</v>
      </c>
      <c r="AR1461" s="69">
        <v>-2.4302935358719E-2</v>
      </c>
      <c r="AS1461" s="70"/>
      <c r="AT1461" s="70"/>
      <c r="AU1461" s="70"/>
      <c r="AV1461" s="71"/>
      <c r="AW1461" s="11"/>
      <c r="AX1461" s="72"/>
      <c r="AY1461" s="73"/>
      <c r="AZ1461" s="73"/>
      <c r="BA1461" s="73"/>
      <c r="BB1461" s="64"/>
      <c r="BC1461" s="74">
        <v>-6.0340165498564602</v>
      </c>
      <c r="BD1461" s="61">
        <v>43873</v>
      </c>
      <c r="BE1461" s="61">
        <v>43913</v>
      </c>
      <c r="BF1461" s="70">
        <v>67</v>
      </c>
      <c r="BG1461" s="61">
        <v>43966</v>
      </c>
      <c r="BH1461" s="11"/>
    </row>
    <row r="1462" spans="1:60" x14ac:dyDescent="0.3">
      <c r="A1462" s="11"/>
      <c r="B1462" s="56" t="s">
        <v>4657</v>
      </c>
      <c r="C1462" s="56" t="s">
        <v>4452</v>
      </c>
      <c r="D1462" s="56" t="s">
        <v>4446</v>
      </c>
      <c r="E1462" s="57" t="s">
        <v>76</v>
      </c>
      <c r="F1462" s="57" t="s">
        <v>65</v>
      </c>
      <c r="G1462" s="58" t="s">
        <v>1</v>
      </c>
      <c r="H1462" s="59" t="s">
        <v>169</v>
      </c>
      <c r="I1462" s="60" t="s">
        <v>29</v>
      </c>
      <c r="J1462" s="60" t="s">
        <v>4453</v>
      </c>
      <c r="K1462" s="11"/>
      <c r="L1462" s="61">
        <v>44021</v>
      </c>
      <c r="M1462" s="62">
        <v>1102.26659999974</v>
      </c>
      <c r="N1462" s="63">
        <v>1102.26659999974</v>
      </c>
      <c r="O1462" s="63">
        <v>1104.29230000079</v>
      </c>
      <c r="P1462" s="64">
        <f t="shared" si="22"/>
        <v>0.99816561249132274</v>
      </c>
      <c r="Q1462" s="61">
        <v>44020</v>
      </c>
      <c r="R1462" s="65">
        <v>61726996.674999997</v>
      </c>
      <c r="S1462" s="65">
        <v>46736655.893187501</v>
      </c>
      <c r="T1462" s="11"/>
      <c r="U1462" s="66">
        <v>-1.8343875090067699E-3</v>
      </c>
      <c r="V1462" s="67">
        <v>3.47877200301809</v>
      </c>
      <c r="W1462" s="66">
        <v>1.8343581594308499E-2</v>
      </c>
      <c r="X1462" s="67">
        <v>4.1127367080698596</v>
      </c>
      <c r="Y1462" s="66">
        <v>2.9609430584969201E-2</v>
      </c>
      <c r="Z1462" s="67">
        <v>20.644880670734</v>
      </c>
      <c r="AA1462" s="66">
        <v>6.6731016344419899E-2</v>
      </c>
      <c r="AB1462" s="67">
        <v>26.898289785749501</v>
      </c>
      <c r="AC1462" s="66"/>
      <c r="AD1462" s="67"/>
      <c r="AE1462" s="66"/>
      <c r="AF1462" s="68"/>
      <c r="AG1462" s="66">
        <v>3.0013607301952999E-3</v>
      </c>
      <c r="AH1462" s="67">
        <v>-1.5413696628456801</v>
      </c>
      <c r="AI1462" s="66">
        <v>3.72548866453144E-2</v>
      </c>
      <c r="AJ1462" s="67">
        <v>17.416231145500198</v>
      </c>
      <c r="AK1462" s="66">
        <v>0.10509232106414899</v>
      </c>
      <c r="AL1462" s="66">
        <v>5.5895198824146099E-2</v>
      </c>
      <c r="AM1462" s="67">
        <v>34.4072915132856</v>
      </c>
      <c r="AN1462" s="11"/>
      <c r="AO1462" s="69">
        <v>1.44597826256359E-2</v>
      </c>
      <c r="AP1462" s="69">
        <v>-2.0641035092012299E-2</v>
      </c>
      <c r="AQ1462" s="69">
        <v>3.7268088104610797E-2</v>
      </c>
      <c r="AR1462" s="69">
        <v>-2.48828980147664E-2</v>
      </c>
      <c r="AS1462" s="70">
        <v>9</v>
      </c>
      <c r="AT1462" s="70">
        <v>3</v>
      </c>
      <c r="AU1462" s="70">
        <v>7</v>
      </c>
      <c r="AV1462" s="71">
        <v>5</v>
      </c>
      <c r="AW1462" s="11"/>
      <c r="AX1462" s="72">
        <v>4.4513331610141899E-2</v>
      </c>
      <c r="AY1462" s="73">
        <v>0.87037486287772503</v>
      </c>
      <c r="AZ1462" s="73">
        <v>0.79710697928112495</v>
      </c>
      <c r="BA1462" s="73">
        <v>1.1420952506577999</v>
      </c>
      <c r="BB1462" s="64">
        <v>4.5861808909649004E-3</v>
      </c>
      <c r="BC1462" s="74">
        <v>-6.10607587195409</v>
      </c>
      <c r="BD1462" s="61">
        <v>43873</v>
      </c>
      <c r="BE1462" s="61">
        <v>43913</v>
      </c>
      <c r="BF1462" s="70">
        <v>68</v>
      </c>
      <c r="BG1462" s="61">
        <v>43969</v>
      </c>
      <c r="BH1462" s="11"/>
    </row>
    <row r="1463" spans="1:60" x14ac:dyDescent="0.3">
      <c r="A1463" s="11"/>
      <c r="B1463" s="56" t="s">
        <v>4660</v>
      </c>
      <c r="C1463" s="56" t="s">
        <v>4455</v>
      </c>
      <c r="D1463" s="56" t="s">
        <v>4446</v>
      </c>
      <c r="E1463" s="57" t="s">
        <v>79</v>
      </c>
      <c r="F1463" s="57" t="s">
        <v>65</v>
      </c>
      <c r="G1463" s="58" t="s">
        <v>1</v>
      </c>
      <c r="H1463" s="59" t="s">
        <v>169</v>
      </c>
      <c r="I1463" s="60" t="s">
        <v>29</v>
      </c>
      <c r="J1463" s="60" t="s">
        <v>4456</v>
      </c>
      <c r="K1463" s="11"/>
      <c r="L1463" s="61">
        <v>44021</v>
      </c>
      <c r="M1463" s="62">
        <v>1096.23100000061</v>
      </c>
      <c r="N1463" s="63">
        <v>1096.23100000061</v>
      </c>
      <c r="O1463" s="63">
        <v>1098.25459999964</v>
      </c>
      <c r="P1463" s="64">
        <f t="shared" si="22"/>
        <v>0.99815743999703654</v>
      </c>
      <c r="Q1463" s="61">
        <v>44020</v>
      </c>
      <c r="R1463" s="65">
        <v>43000748.751999997</v>
      </c>
      <c r="S1463" s="65">
        <v>32274650.153749999</v>
      </c>
      <c r="T1463" s="11"/>
      <c r="U1463" s="66">
        <v>-1.84256000284222E-3</v>
      </c>
      <c r="V1463" s="67">
        <v>3.4779547536345499</v>
      </c>
      <c r="W1463" s="66">
        <v>1.8092596812493901E-2</v>
      </c>
      <c r="X1463" s="67">
        <v>4.0876382298884</v>
      </c>
      <c r="Y1463" s="66">
        <v>2.80703472089954E-2</v>
      </c>
      <c r="Z1463" s="67">
        <v>20.490972333121999</v>
      </c>
      <c r="AA1463" s="66">
        <v>6.3526806239679004E-2</v>
      </c>
      <c r="AB1463" s="67">
        <v>26.5778687752609</v>
      </c>
      <c r="AC1463" s="66"/>
      <c r="AD1463" s="67"/>
      <c r="AE1463" s="66"/>
      <c r="AF1463" s="68"/>
      <c r="AG1463" s="66">
        <v>2.9272718056745401E-3</v>
      </c>
      <c r="AH1463" s="67">
        <v>-1.54877855529776</v>
      </c>
      <c r="AI1463" s="66">
        <v>3.5627820510853801E-2</v>
      </c>
      <c r="AJ1463" s="67">
        <v>17.2535245320469</v>
      </c>
      <c r="AK1463" s="66">
        <v>9.9231021304149195E-2</v>
      </c>
      <c r="AL1463" s="66">
        <v>5.2843359657344997E-2</v>
      </c>
      <c r="AM1463" s="67">
        <v>33.8211615372566</v>
      </c>
      <c r="AN1463" s="11"/>
      <c r="AO1463" s="69">
        <v>1.44514196763339E-2</v>
      </c>
      <c r="AP1463" s="69">
        <v>-2.06490515929545E-2</v>
      </c>
      <c r="AQ1463" s="69">
        <v>3.7012271288404001E-2</v>
      </c>
      <c r="AR1463" s="69">
        <v>-2.5131252635219401E-2</v>
      </c>
      <c r="AS1463" s="70">
        <v>9</v>
      </c>
      <c r="AT1463" s="70">
        <v>3</v>
      </c>
      <c r="AU1463" s="70">
        <v>7</v>
      </c>
      <c r="AV1463" s="71">
        <v>5</v>
      </c>
      <c r="AW1463" s="11"/>
      <c r="AX1463" s="72">
        <v>4.4508807425809198E-2</v>
      </c>
      <c r="AY1463" s="73">
        <v>0.80445730293558904</v>
      </c>
      <c r="AZ1463" s="73">
        <v>0.78601360459651903</v>
      </c>
      <c r="BA1463" s="73">
        <v>1.0538531286856601</v>
      </c>
      <c r="BB1463" s="64">
        <v>4.5856697479393898E-3</v>
      </c>
      <c r="BC1463" s="74">
        <v>-6.1369555312630801</v>
      </c>
      <c r="BD1463" s="61">
        <v>43873</v>
      </c>
      <c r="BE1463" s="61">
        <v>43913</v>
      </c>
      <c r="BF1463" s="70">
        <v>68</v>
      </c>
      <c r="BG1463" s="61">
        <v>43969</v>
      </c>
      <c r="BH1463" s="11"/>
    </row>
    <row r="1464" spans="1:60" x14ac:dyDescent="0.3">
      <c r="A1464" s="11"/>
      <c r="B1464" s="56" t="s">
        <v>4663</v>
      </c>
      <c r="C1464" s="56" t="s">
        <v>4458</v>
      </c>
      <c r="D1464" s="56" t="s">
        <v>4459</v>
      </c>
      <c r="E1464" s="57" t="s">
        <v>64</v>
      </c>
      <c r="F1464" s="57" t="s">
        <v>65</v>
      </c>
      <c r="G1464" s="58" t="s">
        <v>111</v>
      </c>
      <c r="H1464" s="59" t="s">
        <v>169</v>
      </c>
      <c r="I1464" s="60" t="s">
        <v>29</v>
      </c>
      <c r="J1464" s="60" t="s">
        <v>4460</v>
      </c>
      <c r="K1464" s="11"/>
      <c r="L1464" s="61">
        <v>44021</v>
      </c>
      <c r="M1464" s="62">
        <v>1098.7918999996</v>
      </c>
      <c r="N1464" s="63">
        <v>1098.7918999996</v>
      </c>
      <c r="O1464" s="63">
        <v>1100.27229999937</v>
      </c>
      <c r="P1464" s="64">
        <f t="shared" si="22"/>
        <v>0.99865451488711399</v>
      </c>
      <c r="Q1464" s="61">
        <v>44020</v>
      </c>
      <c r="R1464" s="65">
        <v>47003881.527000003</v>
      </c>
      <c r="S1464" s="65">
        <v>71564052.844125003</v>
      </c>
      <c r="T1464" s="11"/>
      <c r="U1464" s="66">
        <v>-1.3454851132337401E-3</v>
      </c>
      <c r="V1464" s="67">
        <v>3.5276622425954001</v>
      </c>
      <c r="W1464" s="66">
        <v>1.4196829659340399E-2</v>
      </c>
      <c r="X1464" s="67">
        <v>3.69806151456942</v>
      </c>
      <c r="Y1464" s="66">
        <v>2.8389101951688599E-2</v>
      </c>
      <c r="Z1464" s="67">
        <v>20.5228478073841</v>
      </c>
      <c r="AA1464" s="66">
        <v>5.3998441819203401E-2</v>
      </c>
      <c r="AB1464" s="67">
        <v>25.625032333220599</v>
      </c>
      <c r="AC1464" s="66"/>
      <c r="AD1464" s="67"/>
      <c r="AE1464" s="66"/>
      <c r="AF1464" s="68"/>
      <c r="AG1464" s="66">
        <v>2.9062407193123402E-3</v>
      </c>
      <c r="AH1464" s="67">
        <v>-1.55088166393398</v>
      </c>
      <c r="AI1464" s="66">
        <v>3.3039940806702403E-2</v>
      </c>
      <c r="AJ1464" s="67">
        <v>16.994736561639002</v>
      </c>
      <c r="AK1464" s="66">
        <v>9.8576688826142303E-2</v>
      </c>
      <c r="AL1464" s="66">
        <v>5.2386140074304401E-2</v>
      </c>
      <c r="AM1464" s="67">
        <v>33.5418345824</v>
      </c>
      <c r="AN1464" s="11"/>
      <c r="AO1464" s="69">
        <v>2.1282836858517801E-2</v>
      </c>
      <c r="AP1464" s="69">
        <v>-3.0900804663360801E-2</v>
      </c>
      <c r="AQ1464" s="69">
        <v>2.7932737562878202E-2</v>
      </c>
      <c r="AR1464" s="69">
        <v>-1.6640930469293401E-2</v>
      </c>
      <c r="AS1464" s="70">
        <v>7</v>
      </c>
      <c r="AT1464" s="70">
        <v>5</v>
      </c>
      <c r="AU1464" s="70">
        <v>7</v>
      </c>
      <c r="AV1464" s="71">
        <v>5</v>
      </c>
      <c r="AW1464" s="11"/>
      <c r="AX1464" s="72">
        <v>4.94796796282026E-2</v>
      </c>
      <c r="AY1464" s="73">
        <v>0.52717902043877995</v>
      </c>
      <c r="AZ1464" s="73">
        <v>0.72224011469461402</v>
      </c>
      <c r="BA1464" s="73">
        <v>0.68968968125591301</v>
      </c>
      <c r="BB1464" s="64">
        <v>5.0893783916671998E-3</v>
      </c>
      <c r="BC1464" s="74">
        <v>-6.3586158745165404</v>
      </c>
      <c r="BD1464" s="61">
        <v>43747</v>
      </c>
      <c r="BE1464" s="61">
        <v>43783</v>
      </c>
      <c r="BF1464" s="70">
        <v>87</v>
      </c>
      <c r="BG1464" s="61">
        <v>43868</v>
      </c>
      <c r="BH1464" s="11"/>
    </row>
    <row r="1465" spans="1:60" x14ac:dyDescent="0.3">
      <c r="A1465" s="11"/>
      <c r="B1465" s="56" t="s">
        <v>4666</v>
      </c>
      <c r="C1465" s="56" t="s">
        <v>4462</v>
      </c>
      <c r="D1465" s="56" t="s">
        <v>4459</v>
      </c>
      <c r="E1465" s="57" t="s">
        <v>73</v>
      </c>
      <c r="F1465" s="57" t="s">
        <v>65</v>
      </c>
      <c r="G1465" s="58" t="s">
        <v>111</v>
      </c>
      <c r="H1465" s="59" t="s">
        <v>169</v>
      </c>
      <c r="I1465" s="60" t="s">
        <v>29</v>
      </c>
      <c r="J1465" s="60" t="s">
        <v>4463</v>
      </c>
      <c r="K1465" s="11"/>
      <c r="L1465" s="61">
        <v>44021</v>
      </c>
      <c r="M1465" s="62">
        <v>1030.0197000000601</v>
      </c>
      <c r="N1465" s="63">
        <v>1030.0197000000601</v>
      </c>
      <c r="O1465" s="63"/>
      <c r="P1465" s="64" t="str">
        <f t="shared" si="22"/>
        <v/>
      </c>
      <c r="Q1465" s="61"/>
      <c r="R1465" s="65">
        <v>509034.51400000002</v>
      </c>
      <c r="S1465" s="65"/>
      <c r="T1465" s="11"/>
      <c r="U1465" s="66">
        <v>-1.3400209300016301E-3</v>
      </c>
      <c r="V1465" s="67">
        <v>3.5282086609186099</v>
      </c>
      <c r="W1465" s="66">
        <v>1.43636063548911E-2</v>
      </c>
      <c r="X1465" s="67">
        <v>3.7147391841244799</v>
      </c>
      <c r="Y1465" s="66">
        <v>2.94152273781947E-2</v>
      </c>
      <c r="Z1465" s="67">
        <v>20.625460350042001</v>
      </c>
      <c r="AA1465" s="66"/>
      <c r="AB1465" s="67"/>
      <c r="AC1465" s="66"/>
      <c r="AD1465" s="67"/>
      <c r="AE1465" s="66"/>
      <c r="AF1465" s="68"/>
      <c r="AG1465" s="66">
        <v>2.9557416746683902E-3</v>
      </c>
      <c r="AH1465" s="67">
        <v>-1.5459315683983701</v>
      </c>
      <c r="AI1465" s="66">
        <v>3.4121750748454402E-2</v>
      </c>
      <c r="AJ1465" s="67">
        <v>17.102917555806901</v>
      </c>
      <c r="AK1465" s="66">
        <v>2.9607856857182899E-2</v>
      </c>
      <c r="AL1465" s="66">
        <v>3.67008610937773E-2</v>
      </c>
      <c r="AM1465" s="67">
        <v>24.015962501289302</v>
      </c>
      <c r="AN1465" s="11"/>
      <c r="AO1465" s="69">
        <v>2.1288441042997899E-2</v>
      </c>
      <c r="AP1465" s="69">
        <v>-3.0895445882379101E-2</v>
      </c>
      <c r="AQ1465" s="69">
        <v>2.8101806554332101E-2</v>
      </c>
      <c r="AR1465" s="69">
        <v>-1.6484593608765901E-2</v>
      </c>
      <c r="AS1465" s="70"/>
      <c r="AT1465" s="70"/>
      <c r="AU1465" s="70"/>
      <c r="AV1465" s="71"/>
      <c r="AW1465" s="11"/>
      <c r="AX1465" s="72"/>
      <c r="AY1465" s="73"/>
      <c r="AZ1465" s="73"/>
      <c r="BA1465" s="73"/>
      <c r="BB1465" s="64"/>
      <c r="BC1465" s="74">
        <v>-6.3338103756686897</v>
      </c>
      <c r="BD1465" s="61">
        <v>43747</v>
      </c>
      <c r="BE1465" s="61">
        <v>43783</v>
      </c>
      <c r="BF1465" s="70">
        <v>78</v>
      </c>
      <c r="BG1465" s="61">
        <v>43857</v>
      </c>
      <c r="BH1465" s="11"/>
    </row>
    <row r="1466" spans="1:60" x14ac:dyDescent="0.3">
      <c r="A1466" s="11"/>
      <c r="B1466" s="56" t="s">
        <v>4669</v>
      </c>
      <c r="C1466" s="56" t="s">
        <v>4465</v>
      </c>
      <c r="D1466" s="56" t="s">
        <v>4459</v>
      </c>
      <c r="E1466" s="57" t="s">
        <v>76</v>
      </c>
      <c r="F1466" s="57" t="s">
        <v>65</v>
      </c>
      <c r="G1466" s="58" t="s">
        <v>111</v>
      </c>
      <c r="H1466" s="59" t="s">
        <v>169</v>
      </c>
      <c r="I1466" s="60" t="s">
        <v>29</v>
      </c>
      <c r="J1466" s="60" t="s">
        <v>4466</v>
      </c>
      <c r="K1466" s="11"/>
      <c r="L1466" s="61">
        <v>44021</v>
      </c>
      <c r="M1466" s="62">
        <v>1094.3010000009101</v>
      </c>
      <c r="N1466" s="63">
        <v>1094.3010000009101</v>
      </c>
      <c r="O1466" s="63">
        <v>1095.7814000006799</v>
      </c>
      <c r="P1466" s="64">
        <f t="shared" si="22"/>
        <v>0.99864900061292439</v>
      </c>
      <c r="Q1466" s="61">
        <v>44020</v>
      </c>
      <c r="R1466" s="65">
        <v>110559635.899</v>
      </c>
      <c r="S1466" s="65">
        <v>134725091.81975001</v>
      </c>
      <c r="T1466" s="11"/>
      <c r="U1466" s="66">
        <v>-1.35099938688654E-3</v>
      </c>
      <c r="V1466" s="67">
        <v>3.5271108152301198</v>
      </c>
      <c r="W1466" s="66">
        <v>1.40300750517781E-2</v>
      </c>
      <c r="X1466" s="67">
        <v>3.68138605381318</v>
      </c>
      <c r="Y1466" s="66">
        <v>2.7363925335521299E-2</v>
      </c>
      <c r="Z1466" s="67">
        <v>20.420330145774599</v>
      </c>
      <c r="AA1466" s="66">
        <v>5.1886718547393698E-2</v>
      </c>
      <c r="AB1466" s="67">
        <v>25.4138600060251</v>
      </c>
      <c r="AC1466" s="66"/>
      <c r="AD1466" s="67"/>
      <c r="AE1466" s="66"/>
      <c r="AF1466" s="68"/>
      <c r="AG1466" s="66">
        <v>2.8567139652295702E-3</v>
      </c>
      <c r="AH1466" s="67">
        <v>-1.55583433934225</v>
      </c>
      <c r="AI1466" s="66">
        <v>3.1959306345015599E-2</v>
      </c>
      <c r="AJ1466" s="67">
        <v>16.8866731154558</v>
      </c>
      <c r="AK1466" s="66">
        <v>9.4127908965747298E-2</v>
      </c>
      <c r="AL1466" s="66">
        <v>5.0180246191302999E-2</v>
      </c>
      <c r="AM1466" s="67">
        <v>33.310850303445498</v>
      </c>
      <c r="AN1466" s="11"/>
      <c r="AO1466" s="69">
        <v>2.1277280307913302E-2</v>
      </c>
      <c r="AP1466" s="69">
        <v>-3.09061141897473E-2</v>
      </c>
      <c r="AQ1466" s="69">
        <v>2.7763779669839998E-2</v>
      </c>
      <c r="AR1466" s="69">
        <v>-1.6797140259768601E-2</v>
      </c>
      <c r="AS1466" s="70">
        <v>7</v>
      </c>
      <c r="AT1466" s="70">
        <v>5</v>
      </c>
      <c r="AU1466" s="70">
        <v>7</v>
      </c>
      <c r="AV1466" s="71">
        <v>5</v>
      </c>
      <c r="AW1466" s="11"/>
      <c r="AX1466" s="72">
        <v>4.9475875788703001E-2</v>
      </c>
      <c r="AY1466" s="73">
        <v>0.48807399812221802</v>
      </c>
      <c r="AZ1466" s="73">
        <v>0.715205653058547</v>
      </c>
      <c r="BA1466" s="73">
        <v>0.63800004120821496</v>
      </c>
      <c r="BB1466" s="64">
        <v>5.0889547517726898E-3</v>
      </c>
      <c r="BC1466" s="74">
        <v>-6.3770811803551597</v>
      </c>
      <c r="BD1466" s="61">
        <v>43747</v>
      </c>
      <c r="BE1466" s="61">
        <v>43783</v>
      </c>
      <c r="BF1466" s="70">
        <v>150</v>
      </c>
      <c r="BG1466" s="61">
        <v>43957</v>
      </c>
      <c r="BH1466" s="11"/>
    </row>
    <row r="1467" spans="1:60" x14ac:dyDescent="0.3">
      <c r="A1467" s="11"/>
      <c r="B1467" s="56" t="s">
        <v>4672</v>
      </c>
      <c r="C1467" s="56" t="s">
        <v>4468</v>
      </c>
      <c r="D1467" s="56" t="s">
        <v>4459</v>
      </c>
      <c r="E1467" s="57" t="s">
        <v>79</v>
      </c>
      <c r="F1467" s="57" t="s">
        <v>65</v>
      </c>
      <c r="G1467" s="58" t="s">
        <v>111</v>
      </c>
      <c r="H1467" s="59" t="s">
        <v>169</v>
      </c>
      <c r="I1467" s="60" t="s">
        <v>29</v>
      </c>
      <c r="J1467" s="60" t="s">
        <v>4469</v>
      </c>
      <c r="K1467" s="11"/>
      <c r="L1467" s="61">
        <v>44021</v>
      </c>
      <c r="M1467" s="62">
        <v>1090.8542999997701</v>
      </c>
      <c r="N1467" s="63">
        <v>1090.8542999997701</v>
      </c>
      <c r="O1467" s="63">
        <v>1092.3359999992001</v>
      </c>
      <c r="P1467" s="64">
        <f t="shared" si="22"/>
        <v>0.99864354923811804</v>
      </c>
      <c r="Q1467" s="61">
        <v>44020</v>
      </c>
      <c r="R1467" s="65">
        <v>84361148.033000007</v>
      </c>
      <c r="S1467" s="65">
        <v>96402399.544</v>
      </c>
      <c r="T1467" s="11"/>
      <c r="U1467" s="66">
        <v>-1.35645076170476E-3</v>
      </c>
      <c r="V1467" s="67">
        <v>3.5265656777482901</v>
      </c>
      <c r="W1467" s="66">
        <v>1.38634369377542E-2</v>
      </c>
      <c r="X1467" s="67">
        <v>3.6647222424107899</v>
      </c>
      <c r="Y1467" s="66">
        <v>2.6339907646615798E-2</v>
      </c>
      <c r="Z1467" s="67">
        <v>20.3179283768986</v>
      </c>
      <c r="AA1467" s="66">
        <v>4.9779271510487902E-2</v>
      </c>
      <c r="AB1467" s="67">
        <v>25.2031153023418</v>
      </c>
      <c r="AC1467" s="66"/>
      <c r="AD1467" s="67"/>
      <c r="AE1467" s="66"/>
      <c r="AF1467" s="68"/>
      <c r="AG1467" s="66">
        <v>2.8073162302462199E-3</v>
      </c>
      <c r="AH1467" s="67">
        <v>-1.5607741128405901</v>
      </c>
      <c r="AI1467" s="66">
        <v>3.0879776370056799E-2</v>
      </c>
      <c r="AJ1467" s="67">
        <v>16.778720117959899</v>
      </c>
      <c r="AK1467" s="66">
        <v>9.0255640627292494E-2</v>
      </c>
      <c r="AL1467" s="66">
        <v>4.8155682543438202E-2</v>
      </c>
      <c r="AM1467" s="67">
        <v>32.923623469600003</v>
      </c>
      <c r="AN1467" s="11"/>
      <c r="AO1467" s="69">
        <v>2.12716823916708E-2</v>
      </c>
      <c r="AP1467" s="69">
        <v>-3.09113542989508E-2</v>
      </c>
      <c r="AQ1467" s="69">
        <v>2.75949094084353E-2</v>
      </c>
      <c r="AR1467" s="69">
        <v>-1.6953314652710098E-2</v>
      </c>
      <c r="AS1467" s="70">
        <v>7</v>
      </c>
      <c r="AT1467" s="70">
        <v>5</v>
      </c>
      <c r="AU1467" s="70">
        <v>7</v>
      </c>
      <c r="AV1467" s="71">
        <v>5</v>
      </c>
      <c r="AW1467" s="11"/>
      <c r="AX1467" s="72">
        <v>4.94721869356727E-2</v>
      </c>
      <c r="AY1467" s="73">
        <v>0.44903726759776003</v>
      </c>
      <c r="AZ1467" s="73">
        <v>0.70818411061554798</v>
      </c>
      <c r="BA1467" s="73">
        <v>0.58648464973248304</v>
      </c>
      <c r="BB1467" s="64">
        <v>5.0885432721315699E-3</v>
      </c>
      <c r="BC1467" s="74">
        <v>-6.3955537491201504</v>
      </c>
      <c r="BD1467" s="61">
        <v>43747</v>
      </c>
      <c r="BE1467" s="61">
        <v>43783</v>
      </c>
      <c r="BF1467" s="70">
        <v>151</v>
      </c>
      <c r="BG1467" s="61">
        <v>43958</v>
      </c>
      <c r="BH1467" s="11"/>
    </row>
    <row r="1468" spans="1:60" x14ac:dyDescent="0.3">
      <c r="A1468" s="11"/>
      <c r="B1468" s="56" t="s">
        <v>4676</v>
      </c>
      <c r="C1468" s="56" t="s">
        <v>4471</v>
      </c>
      <c r="D1468" s="56" t="s">
        <v>4472</v>
      </c>
      <c r="E1468" s="57" t="s">
        <v>34</v>
      </c>
      <c r="F1468" s="57" t="s">
        <v>2104</v>
      </c>
      <c r="G1468" s="58" t="s">
        <v>111</v>
      </c>
      <c r="H1468" s="59" t="s">
        <v>178</v>
      </c>
      <c r="I1468" s="60" t="s">
        <v>29</v>
      </c>
      <c r="J1468" s="60" t="s">
        <v>4473</v>
      </c>
      <c r="K1468" s="11"/>
      <c r="L1468" s="61">
        <v>44021</v>
      </c>
      <c r="M1468" s="62">
        <v>1429.3252000007799</v>
      </c>
      <c r="N1468" s="63">
        <v>1429.3252000007799</v>
      </c>
      <c r="O1468" s="63">
        <v>1468.05550000072</v>
      </c>
      <c r="P1468" s="64">
        <f t="shared" si="22"/>
        <v>0.97361795926658012</v>
      </c>
      <c r="Q1468" s="61">
        <v>43843</v>
      </c>
      <c r="R1468" s="65">
        <v>3051914.2510000002</v>
      </c>
      <c r="S1468" s="65">
        <v>2971101.4675781298</v>
      </c>
      <c r="T1468" s="11"/>
      <c r="U1468" s="66">
        <v>-1.0303519111403101E-2</v>
      </c>
      <c r="V1468" s="67">
        <v>2.6318588427784602</v>
      </c>
      <c r="W1468" s="66">
        <v>3.0998363617982201E-2</v>
      </c>
      <c r="X1468" s="67">
        <v>5.3782149104372401</v>
      </c>
      <c r="Y1468" s="66">
        <v>-1.6441372426925199E-2</v>
      </c>
      <c r="Z1468" s="67">
        <v>16.039800369529999</v>
      </c>
      <c r="AA1468" s="66">
        <v>2.5113070279985501E-2</v>
      </c>
      <c r="AB1468" s="67">
        <v>22.736495179298799</v>
      </c>
      <c r="AC1468" s="66">
        <v>0.108991119072016</v>
      </c>
      <c r="AD1468" s="67">
        <v>35.185077167465401</v>
      </c>
      <c r="AE1468" s="66">
        <v>0.12710407648410199</v>
      </c>
      <c r="AF1468" s="68">
        <v>29.658095260121598</v>
      </c>
      <c r="AG1468" s="66">
        <v>-1.0706170451158E-3</v>
      </c>
      <c r="AH1468" s="67">
        <v>-1.9485674403767901</v>
      </c>
      <c r="AI1468" s="66">
        <v>-5.3136697988520598E-4</v>
      </c>
      <c r="AJ1468" s="67">
        <v>13.6376057829766</v>
      </c>
      <c r="AK1468" s="66">
        <v>0.427403486686526</v>
      </c>
      <c r="AL1468" s="66">
        <v>5.0563534618049702E-2</v>
      </c>
      <c r="AM1468" s="67">
        <v>38.277799297065897</v>
      </c>
      <c r="AN1468" s="11"/>
      <c r="AO1468" s="69">
        <v>1.9230776131735201E-2</v>
      </c>
      <c r="AP1468" s="69">
        <v>-2.9893908345911799E-2</v>
      </c>
      <c r="AQ1468" s="69">
        <v>6.1960391558386597E-2</v>
      </c>
      <c r="AR1468" s="69">
        <v>-8.7536841557303E-2</v>
      </c>
      <c r="AS1468" s="70">
        <v>8</v>
      </c>
      <c r="AT1468" s="70">
        <v>4</v>
      </c>
      <c r="AU1468" s="70">
        <v>7</v>
      </c>
      <c r="AV1468" s="71">
        <v>5</v>
      </c>
      <c r="AW1468" s="11"/>
      <c r="AX1468" s="72">
        <v>9.0158123735745901E-2</v>
      </c>
      <c r="AY1468" s="73">
        <v>0.16787775510761099</v>
      </c>
      <c r="AZ1468" s="73">
        <v>0.66568870875744302</v>
      </c>
      <c r="BA1468" s="73">
        <v>0.22296750151895101</v>
      </c>
      <c r="BB1468" s="64">
        <v>9.2832243325392493E-3</v>
      </c>
      <c r="BC1468" s="74">
        <v>-15.6655998360366</v>
      </c>
      <c r="BD1468" s="61">
        <v>43843</v>
      </c>
      <c r="BE1468" s="61">
        <v>43914</v>
      </c>
      <c r="BF1468" s="70"/>
      <c r="BG1468" s="61"/>
      <c r="BH1468" s="11"/>
    </row>
    <row r="1469" spans="1:60" x14ac:dyDescent="0.3">
      <c r="A1469" s="11"/>
      <c r="B1469" s="56" t="s">
        <v>4679</v>
      </c>
      <c r="C1469" s="56" t="s">
        <v>4475</v>
      </c>
      <c r="D1469" s="56" t="s">
        <v>4472</v>
      </c>
      <c r="E1469" s="57" t="s">
        <v>548</v>
      </c>
      <c r="F1469" s="57" t="s">
        <v>2104</v>
      </c>
      <c r="G1469" s="58" t="s">
        <v>111</v>
      </c>
      <c r="H1469" s="59" t="s">
        <v>178</v>
      </c>
      <c r="I1469" s="60" t="s">
        <v>29</v>
      </c>
      <c r="J1469" s="60" t="s">
        <v>4476</v>
      </c>
      <c r="K1469" s="11"/>
      <c r="L1469" s="61">
        <v>44021</v>
      </c>
      <c r="M1469" s="62">
        <v>1150.79499999993</v>
      </c>
      <c r="N1469" s="63">
        <v>1150.79499999993</v>
      </c>
      <c r="O1469" s="63">
        <v>1174.5811000000699</v>
      </c>
      <c r="P1469" s="64">
        <f t="shared" si="22"/>
        <v>0.97974929104500452</v>
      </c>
      <c r="Q1469" s="61">
        <v>43874</v>
      </c>
      <c r="R1469" s="65">
        <v>2543544.8319999999</v>
      </c>
      <c r="S1469" s="65">
        <v>2182328.9484921899</v>
      </c>
      <c r="T1469" s="11"/>
      <c r="U1469" s="66">
        <v>-1.0266508487802599E-2</v>
      </c>
      <c r="V1469" s="67">
        <v>2.6355599051385101</v>
      </c>
      <c r="W1469" s="66">
        <v>3.2155348484593602E-2</v>
      </c>
      <c r="X1469" s="67">
        <v>5.4939133970983702</v>
      </c>
      <c r="Y1469" s="66">
        <v>-9.7249255504721095E-3</v>
      </c>
      <c r="Z1469" s="67">
        <v>16.711445057182601</v>
      </c>
      <c r="AA1469" s="66">
        <v>3.9257330552573001E-2</v>
      </c>
      <c r="AB1469" s="67">
        <v>24.150921206543</v>
      </c>
      <c r="AC1469" s="66"/>
      <c r="AD1469" s="67"/>
      <c r="AE1469" s="66"/>
      <c r="AF1469" s="68"/>
      <c r="AG1469" s="66">
        <v>-7.3451715798000805E-4</v>
      </c>
      <c r="AH1469" s="67">
        <v>-1.91495745166321</v>
      </c>
      <c r="AI1469" s="66">
        <v>6.63227295626712E-3</v>
      </c>
      <c r="AJ1469" s="67">
        <v>14.3539697765955</v>
      </c>
      <c r="AK1469" s="66">
        <v>0.14929494024370801</v>
      </c>
      <c r="AL1469" s="66">
        <v>9.1382283164421096E-2</v>
      </c>
      <c r="AM1469" s="67">
        <v>35.2860965233995</v>
      </c>
      <c r="AN1469" s="11"/>
      <c r="AO1469" s="69">
        <v>1.9268975089289601E-2</v>
      </c>
      <c r="AP1469" s="69">
        <v>-2.9857668318982199E-2</v>
      </c>
      <c r="AQ1469" s="69">
        <v>6.3152526328849504E-2</v>
      </c>
      <c r="AR1469" s="69">
        <v>-8.6478343722847101E-2</v>
      </c>
      <c r="AS1469" s="70">
        <v>8</v>
      </c>
      <c r="AT1469" s="70">
        <v>4</v>
      </c>
      <c r="AU1469" s="70">
        <v>7</v>
      </c>
      <c r="AV1469" s="71">
        <v>5</v>
      </c>
      <c r="AW1469" s="11"/>
      <c r="AX1469" s="72">
        <v>9.0190291392937105E-2</v>
      </c>
      <c r="AY1469" s="73">
        <v>0.31496530059439498</v>
      </c>
      <c r="AZ1469" s="73">
        <v>0.71523514888940598</v>
      </c>
      <c r="BA1469" s="73">
        <v>0.42021079030473601</v>
      </c>
      <c r="BB1469" s="64">
        <v>9.2869163577779506E-3</v>
      </c>
      <c r="BC1469" s="74">
        <v>-15.4733887681796</v>
      </c>
      <c r="BD1469" s="61">
        <v>43874</v>
      </c>
      <c r="BE1469" s="61">
        <v>43914</v>
      </c>
      <c r="BF1469" s="70"/>
      <c r="BG1469" s="61"/>
      <c r="BH1469" s="11"/>
    </row>
    <row r="1470" spans="1:60" x14ac:dyDescent="0.3">
      <c r="A1470" s="11"/>
      <c r="B1470" s="56" t="s">
        <v>4682</v>
      </c>
      <c r="C1470" s="56" t="s">
        <v>4478</v>
      </c>
      <c r="D1470" s="56" t="s">
        <v>4472</v>
      </c>
      <c r="E1470" s="57" t="s">
        <v>41</v>
      </c>
      <c r="F1470" s="57" t="s">
        <v>2104</v>
      </c>
      <c r="G1470" s="58" t="s">
        <v>111</v>
      </c>
      <c r="H1470" s="59" t="s">
        <v>178</v>
      </c>
      <c r="I1470" s="60" t="s">
        <v>29</v>
      </c>
      <c r="J1470" s="60" t="s">
        <v>4479</v>
      </c>
      <c r="K1470" s="11"/>
      <c r="L1470" s="61">
        <v>44021</v>
      </c>
      <c r="M1470" s="62">
        <v>1471.4072999991499</v>
      </c>
      <c r="N1470" s="63">
        <v>1471.4072999991499</v>
      </c>
      <c r="O1470" s="63">
        <v>1508.2190000005101</v>
      </c>
      <c r="P1470" s="64">
        <f t="shared" si="22"/>
        <v>0.97559260293011318</v>
      </c>
      <c r="Q1470" s="61">
        <v>43843</v>
      </c>
      <c r="R1470" s="65">
        <v>1726076.62</v>
      </c>
      <c r="S1470" s="65">
        <v>1563986.6112597701</v>
      </c>
      <c r="T1470" s="11"/>
      <c r="U1470" s="66">
        <v>-1.02922636715448E-2</v>
      </c>
      <c r="V1470" s="67">
        <v>2.6329843867642899</v>
      </c>
      <c r="W1470" s="66">
        <v>3.1350618217402398E-2</v>
      </c>
      <c r="X1470" s="67">
        <v>5.4134403703792504</v>
      </c>
      <c r="Y1470" s="66">
        <v>-1.44017601096493E-2</v>
      </c>
      <c r="Z1470" s="67">
        <v>16.2437616012467</v>
      </c>
      <c r="AA1470" s="66">
        <v>2.93981471768348E-2</v>
      </c>
      <c r="AB1470" s="67">
        <v>23.165002868976401</v>
      </c>
      <c r="AC1470" s="66">
        <v>0.118275559847534</v>
      </c>
      <c r="AD1470" s="67">
        <v>36.113521245017203</v>
      </c>
      <c r="AE1470" s="66">
        <v>0.14131060031286299</v>
      </c>
      <c r="AF1470" s="68">
        <v>31.078747643012299</v>
      </c>
      <c r="AG1470" s="66">
        <v>-9.6826973185670795E-4</v>
      </c>
      <c r="AH1470" s="67">
        <v>-1.93833270905088</v>
      </c>
      <c r="AI1470" s="66">
        <v>1.64377955297823E-3</v>
      </c>
      <c r="AJ1470" s="67">
        <v>13.8551204362593</v>
      </c>
      <c r="AK1470" s="66">
        <v>0.46942900772613899</v>
      </c>
      <c r="AL1470" s="66">
        <v>5.4797554201286403E-2</v>
      </c>
      <c r="AM1470" s="67">
        <v>42.480351401027299</v>
      </c>
      <c r="AN1470" s="11"/>
      <c r="AO1470" s="69">
        <v>1.9242419528382002E-2</v>
      </c>
      <c r="AP1470" s="69">
        <v>-2.9882877142881601E-2</v>
      </c>
      <c r="AQ1470" s="69">
        <v>6.23231227236829E-2</v>
      </c>
      <c r="AR1470" s="69">
        <v>-8.7214698602183505E-2</v>
      </c>
      <c r="AS1470" s="70">
        <v>8</v>
      </c>
      <c r="AT1470" s="70">
        <v>4</v>
      </c>
      <c r="AU1470" s="70">
        <v>7</v>
      </c>
      <c r="AV1470" s="71">
        <v>5</v>
      </c>
      <c r="AW1470" s="11"/>
      <c r="AX1470" s="72">
        <v>9.0167645479086803E-2</v>
      </c>
      <c r="AY1470" s="73">
        <v>0.21245828168230199</v>
      </c>
      <c r="AZ1470" s="73">
        <v>0.68070333494051705</v>
      </c>
      <c r="BA1470" s="73">
        <v>0.28256491757838398</v>
      </c>
      <c r="BB1470" s="64">
        <v>9.2843202189124008E-3</v>
      </c>
      <c r="BC1470" s="74">
        <v>-15.597436446551001</v>
      </c>
      <c r="BD1470" s="61">
        <v>43843</v>
      </c>
      <c r="BE1470" s="61">
        <v>43914</v>
      </c>
      <c r="BF1470" s="70"/>
      <c r="BG1470" s="61"/>
      <c r="BH1470" s="11"/>
    </row>
    <row r="1471" spans="1:60" x14ac:dyDescent="0.3">
      <c r="A1471" s="11"/>
      <c r="B1471" s="56" t="s">
        <v>4685</v>
      </c>
      <c r="C1471" s="56" t="s">
        <v>4481</v>
      </c>
      <c r="D1471" s="56" t="s">
        <v>4472</v>
      </c>
      <c r="E1471" s="57" t="s">
        <v>2279</v>
      </c>
      <c r="F1471" s="57" t="s">
        <v>2104</v>
      </c>
      <c r="G1471" s="58" t="s">
        <v>111</v>
      </c>
      <c r="H1471" s="59" t="s">
        <v>178</v>
      </c>
      <c r="I1471" s="60" t="s">
        <v>29</v>
      </c>
      <c r="J1471" s="60" t="s">
        <v>4482</v>
      </c>
      <c r="K1471" s="11"/>
      <c r="L1471" s="61">
        <v>44021</v>
      </c>
      <c r="M1471" s="62">
        <v>1499.9168999996</v>
      </c>
      <c r="N1471" s="63">
        <v>1499.9168999996</v>
      </c>
      <c r="O1471" s="63">
        <v>1535.38409999944</v>
      </c>
      <c r="P1471" s="64">
        <f t="shared" si="22"/>
        <v>0.97690011248660646</v>
      </c>
      <c r="Q1471" s="61">
        <v>43843</v>
      </c>
      <c r="R1471" s="65">
        <v>2025886.702</v>
      </c>
      <c r="S1471" s="65">
        <v>1901642.87023633</v>
      </c>
      <c r="T1471" s="11"/>
      <c r="U1471" s="66">
        <v>-1.02848320520934E-2</v>
      </c>
      <c r="V1471" s="67">
        <v>2.6337275487094298</v>
      </c>
      <c r="W1471" s="66">
        <v>3.1583400435920297E-2</v>
      </c>
      <c r="X1471" s="67">
        <v>5.4367185922310499</v>
      </c>
      <c r="Y1471" s="66">
        <v>-1.3051147707301401E-2</v>
      </c>
      <c r="Z1471" s="67">
        <v>16.378822841506899</v>
      </c>
      <c r="AA1471" s="66">
        <v>3.22410127264448E-2</v>
      </c>
      <c r="AB1471" s="67">
        <v>23.449289423937401</v>
      </c>
      <c r="AC1471" s="66">
        <v>0.124457503534359</v>
      </c>
      <c r="AD1471" s="67">
        <v>36.731715613685097</v>
      </c>
      <c r="AE1471" s="66">
        <v>0.15080262572344499</v>
      </c>
      <c r="AF1471" s="68">
        <v>32.027950184070498</v>
      </c>
      <c r="AG1471" s="66">
        <v>-9.0063805964746301E-4</v>
      </c>
      <c r="AH1471" s="67">
        <v>-1.9315695418299601</v>
      </c>
      <c r="AI1471" s="66">
        <v>3.0844549601170002E-3</v>
      </c>
      <c r="AJ1471" s="67">
        <v>13.999187976980499</v>
      </c>
      <c r="AK1471" s="66">
        <v>0.49790027685579802</v>
      </c>
      <c r="AL1471" s="66">
        <v>5.7607111773904797E-2</v>
      </c>
      <c r="AM1471" s="67">
        <v>45.327478313993197</v>
      </c>
      <c r="AN1471" s="11"/>
      <c r="AO1471" s="69">
        <v>1.9250084478699098E-2</v>
      </c>
      <c r="AP1471" s="69">
        <v>-2.9875602241190801E-2</v>
      </c>
      <c r="AQ1471" s="69">
        <v>6.2562972878367901E-2</v>
      </c>
      <c r="AR1471" s="69">
        <v>-8.7001799854042494E-2</v>
      </c>
      <c r="AS1471" s="70">
        <v>8</v>
      </c>
      <c r="AT1471" s="70">
        <v>4</v>
      </c>
      <c r="AU1471" s="70">
        <v>7</v>
      </c>
      <c r="AV1471" s="71">
        <v>5</v>
      </c>
      <c r="AW1471" s="11"/>
      <c r="AX1471" s="72">
        <v>9.0174089421343501E-2</v>
      </c>
      <c r="AY1471" s="73">
        <v>0.242025300662362</v>
      </c>
      <c r="AZ1471" s="73">
        <v>0.69066267013749905</v>
      </c>
      <c r="BA1471" s="73">
        <v>0.322180304531685</v>
      </c>
      <c r="BB1471" s="64">
        <v>9.2850600052679505E-3</v>
      </c>
      <c r="BC1471" s="74">
        <v>-15.552336382708701</v>
      </c>
      <c r="BD1471" s="61">
        <v>43843</v>
      </c>
      <c r="BE1471" s="61">
        <v>43914</v>
      </c>
      <c r="BF1471" s="70"/>
      <c r="BG1471" s="61"/>
      <c r="BH1471" s="11"/>
    </row>
    <row r="1472" spans="1:60" x14ac:dyDescent="0.3">
      <c r="A1472" s="11"/>
      <c r="B1472" s="56" t="s">
        <v>4688</v>
      </c>
      <c r="C1472" s="56" t="s">
        <v>4484</v>
      </c>
      <c r="D1472" s="56" t="s">
        <v>4472</v>
      </c>
      <c r="E1472" s="57" t="s">
        <v>248</v>
      </c>
      <c r="F1472" s="57" t="s">
        <v>2104</v>
      </c>
      <c r="G1472" s="58" t="s">
        <v>111</v>
      </c>
      <c r="H1472" s="59" t="s">
        <v>178</v>
      </c>
      <c r="I1472" s="60" t="s">
        <v>29</v>
      </c>
      <c r="J1472" s="60" t="s">
        <v>4485</v>
      </c>
      <c r="K1472" s="11"/>
      <c r="L1472" s="61">
        <v>44021</v>
      </c>
      <c r="M1472" s="62">
        <v>1376.98909999989</v>
      </c>
      <c r="N1472" s="63">
        <v>1376.98909999989</v>
      </c>
      <c r="O1472" s="63">
        <v>1417.9898000005601</v>
      </c>
      <c r="P1472" s="64">
        <f t="shared" si="22"/>
        <v>0.97108533502804184</v>
      </c>
      <c r="Q1472" s="61">
        <v>43843</v>
      </c>
      <c r="R1472" s="65">
        <v>194877.098</v>
      </c>
      <c r="S1472" s="65">
        <v>335609.09742724599</v>
      </c>
      <c r="T1472" s="11"/>
      <c r="U1472" s="66">
        <v>-1.03180016467377E-2</v>
      </c>
      <c r="V1472" s="67">
        <v>2.6304105892449998</v>
      </c>
      <c r="W1472" s="66">
        <v>3.05460919680627E-2</v>
      </c>
      <c r="X1472" s="67">
        <v>5.3329877454452799</v>
      </c>
      <c r="Y1472" s="66">
        <v>-1.90572260326007E-2</v>
      </c>
      <c r="Z1472" s="67">
        <v>15.7782150089624</v>
      </c>
      <c r="AA1472" s="66">
        <v>1.9630976559710699E-2</v>
      </c>
      <c r="AB1472" s="67">
        <v>22.188285807263998</v>
      </c>
      <c r="AC1472" s="66">
        <v>9.7168637110444295E-2</v>
      </c>
      <c r="AD1472" s="67">
        <v>34.002828971308197</v>
      </c>
      <c r="AE1472" s="66">
        <v>0.109100779558503</v>
      </c>
      <c r="AF1472" s="68">
        <v>27.857765567576301</v>
      </c>
      <c r="AG1472" s="66">
        <v>-1.20204870472662E-3</v>
      </c>
      <c r="AH1472" s="67">
        <v>-1.96171060633787</v>
      </c>
      <c r="AI1472" s="66">
        <v>-3.3208425356861001E-3</v>
      </c>
      <c r="AJ1472" s="67">
        <v>13.3586582274002</v>
      </c>
      <c r="AK1472" s="66">
        <v>0.37513775204366501</v>
      </c>
      <c r="AL1472" s="66">
        <v>4.5145371726903201E-2</v>
      </c>
      <c r="AM1472" s="67">
        <v>33.051225832779899</v>
      </c>
      <c r="AN1472" s="11"/>
      <c r="AO1472" s="69">
        <v>1.92157840192522E-2</v>
      </c>
      <c r="AP1472" s="69">
        <v>-2.9908135856203399E-2</v>
      </c>
      <c r="AQ1472" s="69">
        <v>6.1494331017456702E-2</v>
      </c>
      <c r="AR1472" s="69">
        <v>-8.7950576555158505E-2</v>
      </c>
      <c r="AS1472" s="70">
        <v>8</v>
      </c>
      <c r="AT1472" s="70">
        <v>4</v>
      </c>
      <c r="AU1472" s="70">
        <v>7</v>
      </c>
      <c r="AV1472" s="71">
        <v>5</v>
      </c>
      <c r="AW1472" s="11"/>
      <c r="AX1472" s="72">
        <v>9.0146200413873903E-2</v>
      </c>
      <c r="AY1472" s="73">
        <v>0.110821720210993</v>
      </c>
      <c r="AZ1472" s="73">
        <v>0.64647479170434996</v>
      </c>
      <c r="BA1472" s="73">
        <v>0.14692869139980799</v>
      </c>
      <c r="BB1472" s="64">
        <v>9.2818488060038406E-3</v>
      </c>
      <c r="BC1472" s="74">
        <v>-15.7531810172077</v>
      </c>
      <c r="BD1472" s="61">
        <v>43843</v>
      </c>
      <c r="BE1472" s="61">
        <v>43914</v>
      </c>
      <c r="BF1472" s="70"/>
      <c r="BG1472" s="61"/>
      <c r="BH1472" s="11"/>
    </row>
    <row r="1473" spans="1:60" x14ac:dyDescent="0.3">
      <c r="A1473" s="11"/>
      <c r="B1473" s="56" t="s">
        <v>4691</v>
      </c>
      <c r="C1473" s="56" t="s">
        <v>4487</v>
      </c>
      <c r="D1473" s="56" t="s">
        <v>4472</v>
      </c>
      <c r="E1473" s="57" t="s">
        <v>52</v>
      </c>
      <c r="F1473" s="57" t="s">
        <v>2104</v>
      </c>
      <c r="G1473" s="58" t="s">
        <v>111</v>
      </c>
      <c r="H1473" s="59" t="s">
        <v>178</v>
      </c>
      <c r="I1473" s="60" t="s">
        <v>29</v>
      </c>
      <c r="J1473" s="60" t="s">
        <v>4488</v>
      </c>
      <c r="K1473" s="11"/>
      <c r="L1473" s="61">
        <v>44021</v>
      </c>
      <c r="M1473" s="62">
        <v>994.89379999972903</v>
      </c>
      <c r="N1473" s="63">
        <v>994.89379999972903</v>
      </c>
      <c r="O1473" s="63">
        <v>994.89379999972903</v>
      </c>
      <c r="P1473" s="64">
        <f t="shared" si="22"/>
        <v>1</v>
      </c>
      <c r="Q1473" s="61">
        <v>44021</v>
      </c>
      <c r="R1473" s="65">
        <v>0</v>
      </c>
      <c r="S1473" s="65">
        <v>0</v>
      </c>
      <c r="T1473" s="11"/>
      <c r="U1473" s="66">
        <v>0</v>
      </c>
      <c r="V1473" s="67">
        <v>3.66221075391877</v>
      </c>
      <c r="W1473" s="66">
        <v>0</v>
      </c>
      <c r="X1473" s="67">
        <v>2.27837854863537</v>
      </c>
      <c r="Y1473" s="66">
        <v>0</v>
      </c>
      <c r="Z1473" s="67">
        <v>17.6839376122225</v>
      </c>
      <c r="AA1473" s="66">
        <v>0</v>
      </c>
      <c r="AB1473" s="67">
        <v>20.225188151293001</v>
      </c>
      <c r="AC1473" s="66">
        <v>0</v>
      </c>
      <c r="AD1473" s="67">
        <v>24.2859652602347</v>
      </c>
      <c r="AE1473" s="66">
        <v>0</v>
      </c>
      <c r="AF1473" s="68">
        <v>16.947687611711402</v>
      </c>
      <c r="AG1473" s="66">
        <v>0</v>
      </c>
      <c r="AH1473" s="67">
        <v>-1.84150573586521</v>
      </c>
      <c r="AI1473" s="66">
        <v>0</v>
      </c>
      <c r="AJ1473" s="67">
        <v>13.6907424809615</v>
      </c>
      <c r="AK1473" s="66">
        <v>-5.1062000002275497E-3</v>
      </c>
      <c r="AL1473" s="66">
        <v>-9.5940469964261898E-4</v>
      </c>
      <c r="AM1473" s="67">
        <v>1.42256701756196</v>
      </c>
      <c r="AN1473" s="11"/>
      <c r="AO1473" s="69">
        <v>0</v>
      </c>
      <c r="AP1473" s="69">
        <v>0</v>
      </c>
      <c r="AQ1473" s="69">
        <v>0</v>
      </c>
      <c r="AR1473" s="69">
        <v>0</v>
      </c>
      <c r="AS1473" s="70">
        <v>0</v>
      </c>
      <c r="AT1473" s="70">
        <v>0</v>
      </c>
      <c r="AU1473" s="70">
        <v>7</v>
      </c>
      <c r="AV1473" s="71">
        <v>5</v>
      </c>
      <c r="AW1473" s="11"/>
      <c r="AX1473" s="72">
        <v>0</v>
      </c>
      <c r="AY1473" s="73">
        <v>-115.357016523136</v>
      </c>
      <c r="AZ1473" s="73">
        <v>0.52607977638217596</v>
      </c>
      <c r="BA1473" s="73">
        <v>-15.9646500268718</v>
      </c>
      <c r="BB1473" s="64">
        <v>0</v>
      </c>
      <c r="BC1473" s="74">
        <v>0</v>
      </c>
      <c r="BD1473" s="61">
        <v>43656</v>
      </c>
      <c r="BE1473" s="61"/>
      <c r="BF1473" s="70"/>
      <c r="BG1473" s="61"/>
      <c r="BH1473" s="11"/>
    </row>
    <row r="1474" spans="1:60" x14ac:dyDescent="0.3">
      <c r="A1474" s="11"/>
      <c r="B1474" s="56" t="s">
        <v>4695</v>
      </c>
      <c r="C1474" s="56" t="s">
        <v>4490</v>
      </c>
      <c r="D1474" s="56" t="s">
        <v>4472</v>
      </c>
      <c r="E1474" s="57" t="s">
        <v>2288</v>
      </c>
      <c r="F1474" s="57" t="s">
        <v>2104</v>
      </c>
      <c r="G1474" s="58" t="s">
        <v>111</v>
      </c>
      <c r="H1474" s="59" t="s">
        <v>178</v>
      </c>
      <c r="I1474" s="60" t="s">
        <v>29</v>
      </c>
      <c r="J1474" s="60" t="s">
        <v>4491</v>
      </c>
      <c r="K1474" s="11"/>
      <c r="L1474" s="61">
        <v>44021</v>
      </c>
      <c r="M1474" s="62">
        <v>1000</v>
      </c>
      <c r="N1474" s="63">
        <v>1000</v>
      </c>
      <c r="O1474" s="63">
        <v>1000</v>
      </c>
      <c r="P1474" s="64">
        <f t="shared" si="22"/>
        <v>1</v>
      </c>
      <c r="Q1474" s="61">
        <v>44021</v>
      </c>
      <c r="R1474" s="65">
        <v>0</v>
      </c>
      <c r="S1474" s="65">
        <v>0</v>
      </c>
      <c r="T1474" s="11"/>
      <c r="U1474" s="66">
        <v>0</v>
      </c>
      <c r="V1474" s="67">
        <v>3.66221075391877</v>
      </c>
      <c r="W1474" s="66">
        <v>0</v>
      </c>
      <c r="X1474" s="67">
        <v>2.27837854863537</v>
      </c>
      <c r="Y1474" s="66">
        <v>0</v>
      </c>
      <c r="Z1474" s="67">
        <v>17.6839376122225</v>
      </c>
      <c r="AA1474" s="66">
        <v>0</v>
      </c>
      <c r="AB1474" s="67">
        <v>20.225188151293001</v>
      </c>
      <c r="AC1474" s="66">
        <v>0</v>
      </c>
      <c r="AD1474" s="67">
        <v>24.2859652602347</v>
      </c>
      <c r="AE1474" s="66">
        <v>0</v>
      </c>
      <c r="AF1474" s="68">
        <v>16.947687611711402</v>
      </c>
      <c r="AG1474" s="66">
        <v>0</v>
      </c>
      <c r="AH1474" s="67">
        <v>-1.84150573586521</v>
      </c>
      <c r="AI1474" s="66">
        <v>0</v>
      </c>
      <c r="AJ1474" s="67">
        <v>13.6907424809615</v>
      </c>
      <c r="AK1474" s="66">
        <v>0</v>
      </c>
      <c r="AL1474" s="66">
        <v>0</v>
      </c>
      <c r="AM1474" s="67">
        <v>1.9331870175847099</v>
      </c>
      <c r="AN1474" s="11"/>
      <c r="AO1474" s="69">
        <v>0</v>
      </c>
      <c r="AP1474" s="69">
        <v>0</v>
      </c>
      <c r="AQ1474" s="69">
        <v>0</v>
      </c>
      <c r="AR1474" s="69">
        <v>0</v>
      </c>
      <c r="AS1474" s="70">
        <v>0</v>
      </c>
      <c r="AT1474" s="70">
        <v>0</v>
      </c>
      <c r="AU1474" s="70">
        <v>7</v>
      </c>
      <c r="AV1474" s="71">
        <v>5</v>
      </c>
      <c r="AW1474" s="11"/>
      <c r="AX1474" s="72">
        <v>0</v>
      </c>
      <c r="AY1474" s="73">
        <v>-115.357016523136</v>
      </c>
      <c r="AZ1474" s="73">
        <v>0.52607977638217596</v>
      </c>
      <c r="BA1474" s="73">
        <v>-15.9646500268718</v>
      </c>
      <c r="BB1474" s="64">
        <v>0</v>
      </c>
      <c r="BC1474" s="74">
        <v>0</v>
      </c>
      <c r="BD1474" s="61">
        <v>43656</v>
      </c>
      <c r="BE1474" s="61"/>
      <c r="BF1474" s="70"/>
      <c r="BG1474" s="61"/>
      <c r="BH1474" s="11"/>
    </row>
    <row r="1475" spans="1:60" x14ac:dyDescent="0.3">
      <c r="A1475" s="11"/>
      <c r="B1475" s="56" t="s">
        <v>4698</v>
      </c>
      <c r="C1475" s="56" t="s">
        <v>4493</v>
      </c>
      <c r="D1475" s="56" t="s">
        <v>4472</v>
      </c>
      <c r="E1475" s="57" t="s">
        <v>56</v>
      </c>
      <c r="F1475" s="57" t="s">
        <v>2104</v>
      </c>
      <c r="G1475" s="58" t="s">
        <v>111</v>
      </c>
      <c r="H1475" s="59" t="s">
        <v>178</v>
      </c>
      <c r="I1475" s="60" t="s">
        <v>29</v>
      </c>
      <c r="J1475" s="60" t="s">
        <v>4494</v>
      </c>
      <c r="K1475" s="11"/>
      <c r="L1475" s="61">
        <v>44021</v>
      </c>
      <c r="M1475" s="62">
        <v>1371.21089999937</v>
      </c>
      <c r="N1475" s="63">
        <v>1371.21089999937</v>
      </c>
      <c r="O1475" s="63">
        <v>1403.4840999990699</v>
      </c>
      <c r="P1475" s="64">
        <f t="shared" si="22"/>
        <v>0.97700494077580124</v>
      </c>
      <c r="Q1475" s="61">
        <v>43843</v>
      </c>
      <c r="R1475" s="65">
        <v>1276479.0330000001</v>
      </c>
      <c r="S1475" s="65">
        <v>1349763.7787168</v>
      </c>
      <c r="T1475" s="11"/>
      <c r="U1475" s="66">
        <v>-1.02842429223529E-2</v>
      </c>
      <c r="V1475" s="67">
        <v>2.6337864616834801</v>
      </c>
      <c r="W1475" s="66">
        <v>3.1601963097273297E-2</v>
      </c>
      <c r="X1475" s="67">
        <v>5.4385748583663398</v>
      </c>
      <c r="Y1475" s="66">
        <v>-1.2942785617269701E-2</v>
      </c>
      <c r="Z1475" s="67">
        <v>16.3896590505028</v>
      </c>
      <c r="AA1475" s="66">
        <v>3.2468978739416302E-2</v>
      </c>
      <c r="AB1475" s="67">
        <v>23.472086025227298</v>
      </c>
      <c r="AC1475" s="66">
        <v>0.12495342129303</v>
      </c>
      <c r="AD1475" s="67">
        <v>36.781307389552197</v>
      </c>
      <c r="AE1475" s="66">
        <v>0.15156516129907699</v>
      </c>
      <c r="AF1475" s="68">
        <v>32.104203741648199</v>
      </c>
      <c r="AG1475" s="66">
        <v>-8.9533988284529198E-4</v>
      </c>
      <c r="AH1475" s="67">
        <v>-1.9310397241497399</v>
      </c>
      <c r="AI1475" s="66">
        <v>3.19986901013181E-3</v>
      </c>
      <c r="AJ1475" s="67">
        <v>14.0107293819747</v>
      </c>
      <c r="AK1475" s="66">
        <v>0.37121089999913198</v>
      </c>
      <c r="AL1475" s="66">
        <v>4.4731165666235001E-2</v>
      </c>
      <c r="AM1475" s="67">
        <v>32.658540628326598</v>
      </c>
      <c r="AN1475" s="11"/>
      <c r="AO1475" s="69">
        <v>1.92507281462895E-2</v>
      </c>
      <c r="AP1475" s="69">
        <v>-2.98749762032458E-2</v>
      </c>
      <c r="AQ1475" s="69">
        <v>6.2582138616562602E-2</v>
      </c>
      <c r="AR1475" s="69">
        <v>-8.6984715378057506E-2</v>
      </c>
      <c r="AS1475" s="70">
        <v>8</v>
      </c>
      <c r="AT1475" s="70">
        <v>4</v>
      </c>
      <c r="AU1475" s="70">
        <v>7</v>
      </c>
      <c r="AV1475" s="71">
        <v>5</v>
      </c>
      <c r="AW1475" s="11"/>
      <c r="AX1475" s="72">
        <v>9.0174572801770395E-2</v>
      </c>
      <c r="AY1475" s="73">
        <v>0.24439604688677699</v>
      </c>
      <c r="AZ1475" s="73">
        <v>0.69146101692695106</v>
      </c>
      <c r="BA1475" s="73">
        <v>0.32535984400419699</v>
      </c>
      <c r="BB1475" s="64">
        <v>9.2851159341625997E-3</v>
      </c>
      <c r="BC1475" s="74">
        <v>-15.548711951923901</v>
      </c>
      <c r="BD1475" s="61">
        <v>43843</v>
      </c>
      <c r="BE1475" s="61">
        <v>43914</v>
      </c>
      <c r="BF1475" s="70"/>
      <c r="BG1475" s="61"/>
      <c r="BH1475" s="11"/>
    </row>
    <row r="1476" spans="1:60" x14ac:dyDescent="0.3">
      <c r="A1476" s="11"/>
      <c r="B1476" s="56" t="s">
        <v>4701</v>
      </c>
      <c r="C1476" s="56" t="s">
        <v>4496</v>
      </c>
      <c r="D1476" s="56" t="s">
        <v>4472</v>
      </c>
      <c r="E1476" s="57" t="s">
        <v>2294</v>
      </c>
      <c r="F1476" s="57" t="s">
        <v>2104</v>
      </c>
      <c r="G1476" s="58" t="s">
        <v>111</v>
      </c>
      <c r="H1476" s="59" t="s">
        <v>178</v>
      </c>
      <c r="I1476" s="60" t="s">
        <v>29</v>
      </c>
      <c r="J1476" s="60" t="s">
        <v>4497</v>
      </c>
      <c r="K1476" s="11"/>
      <c r="L1476" s="61">
        <v>44021</v>
      </c>
      <c r="M1476" s="62">
        <v>1100.9784999992701</v>
      </c>
      <c r="N1476" s="63">
        <v>1100.9784999992701</v>
      </c>
      <c r="O1476" s="63">
        <v>1125.6609000004801</v>
      </c>
      <c r="P1476" s="64">
        <f t="shared" si="22"/>
        <v>0.97807297028687812</v>
      </c>
      <c r="Q1476" s="61">
        <v>43874</v>
      </c>
      <c r="R1476" s="65">
        <v>238844.272</v>
      </c>
      <c r="S1476" s="65">
        <v>87072.848679443399</v>
      </c>
      <c r="T1476" s="11"/>
      <c r="U1476" s="66">
        <v>-1.02780274119141E-2</v>
      </c>
      <c r="V1476" s="67">
        <v>2.6344080127273601</v>
      </c>
      <c r="W1476" s="66">
        <v>3.1794994731171797E-2</v>
      </c>
      <c r="X1476" s="67">
        <v>5.4578780217561897</v>
      </c>
      <c r="Y1476" s="66">
        <v>-1.1822815025880101E-2</v>
      </c>
      <c r="Z1476" s="67">
        <v>16.5016561096418</v>
      </c>
      <c r="AA1476" s="66">
        <v>7.6712646714440797E-3</v>
      </c>
      <c r="AB1476" s="67">
        <v>20.9923146184301</v>
      </c>
      <c r="AC1476" s="66">
        <v>7.6712646714440797E-3</v>
      </c>
      <c r="AD1476" s="67">
        <v>25.0530917273718</v>
      </c>
      <c r="AE1476" s="66">
        <v>7.6712646714440797E-3</v>
      </c>
      <c r="AF1476" s="68">
        <v>17.714814078848601</v>
      </c>
      <c r="AG1476" s="66">
        <v>-8.3909374734503195E-4</v>
      </c>
      <c r="AH1476" s="67">
        <v>-1.9254151105997199</v>
      </c>
      <c r="AI1476" s="66">
        <v>4.3943338278040799E-3</v>
      </c>
      <c r="AJ1476" s="67">
        <v>14.130175863741901</v>
      </c>
      <c r="AK1476" s="66">
        <v>0.100978499998746</v>
      </c>
      <c r="AL1476" s="66">
        <v>1.3423862317722499E-2</v>
      </c>
      <c r="AM1476" s="67">
        <v>5.6353006282734004</v>
      </c>
      <c r="AN1476" s="11"/>
      <c r="AO1476" s="69">
        <v>1.9183315365808098E-2</v>
      </c>
      <c r="AP1476" s="69">
        <v>-2.98689925739382E-2</v>
      </c>
      <c r="AQ1476" s="69">
        <v>6.2781017579254694E-2</v>
      </c>
      <c r="AR1476" s="69">
        <v>-8.6808453945268399E-2</v>
      </c>
      <c r="AS1476" s="70">
        <v>5</v>
      </c>
      <c r="AT1476" s="70">
        <v>3</v>
      </c>
      <c r="AU1476" s="70">
        <v>7</v>
      </c>
      <c r="AV1476" s="71">
        <v>5</v>
      </c>
      <c r="AW1476" s="11"/>
      <c r="AX1476" s="72">
        <v>8.1762202325480801E-2</v>
      </c>
      <c r="AY1476" s="73">
        <v>-4.3941111057563403E-2</v>
      </c>
      <c r="AZ1476" s="73">
        <v>0.587081103625678</v>
      </c>
      <c r="BA1476" s="73">
        <v>-5.7329465127963899E-2</v>
      </c>
      <c r="BB1476" s="64">
        <v>8.4115594612103398E-3</v>
      </c>
      <c r="BC1476" s="74">
        <v>-15.512788975829601</v>
      </c>
      <c r="BD1476" s="61">
        <v>43874</v>
      </c>
      <c r="BE1476" s="61">
        <v>43914</v>
      </c>
      <c r="BF1476" s="70"/>
      <c r="BG1476" s="61"/>
      <c r="BH1476" s="11"/>
    </row>
    <row r="1477" spans="1:60" x14ac:dyDescent="0.3">
      <c r="A1477" s="11"/>
      <c r="B1477" s="56" t="s">
        <v>4704</v>
      </c>
      <c r="C1477" s="56" t="s">
        <v>4499</v>
      </c>
      <c r="D1477" s="56" t="s">
        <v>4500</v>
      </c>
      <c r="E1477" s="57" t="s">
        <v>34</v>
      </c>
      <c r="F1477" s="57" t="s">
        <v>2104</v>
      </c>
      <c r="G1477" s="58" t="s">
        <v>111</v>
      </c>
      <c r="H1477" s="59" t="s">
        <v>1</v>
      </c>
      <c r="I1477" s="60" t="s">
        <v>29</v>
      </c>
      <c r="J1477" s="60" t="s">
        <v>1</v>
      </c>
      <c r="K1477" s="11"/>
      <c r="L1477" s="61">
        <v>44021</v>
      </c>
      <c r="M1477" s="62">
        <v>1029.85689999908</v>
      </c>
      <c r="N1477" s="63">
        <v>1029.85689999908</v>
      </c>
      <c r="O1477" s="63"/>
      <c r="P1477" s="64" t="str">
        <f t="shared" si="22"/>
        <v/>
      </c>
      <c r="Q1477" s="61"/>
      <c r="R1477" s="65">
        <v>20306.507000000001</v>
      </c>
      <c r="S1477" s="65"/>
      <c r="T1477" s="11"/>
      <c r="U1477" s="66">
        <v>-6.7187932072556604E-3</v>
      </c>
      <c r="V1477" s="67">
        <v>2.99033143319321</v>
      </c>
      <c r="W1477" s="66">
        <v>2.6771144677695698E-2</v>
      </c>
      <c r="X1477" s="67">
        <v>4.95549301640858</v>
      </c>
      <c r="Y1477" s="66"/>
      <c r="Z1477" s="67"/>
      <c r="AA1477" s="66"/>
      <c r="AB1477" s="67"/>
      <c r="AC1477" s="66"/>
      <c r="AD1477" s="67"/>
      <c r="AE1477" s="66"/>
      <c r="AF1477" s="68"/>
      <c r="AG1477" s="66">
        <v>1.10221633804031E-4</v>
      </c>
      <c r="AH1477" s="67">
        <v>-1.8304835724848101</v>
      </c>
      <c r="AI1477" s="66"/>
      <c r="AJ1477" s="67"/>
      <c r="AK1477" s="66">
        <v>2.9172191740144598E-2</v>
      </c>
      <c r="AL1477" s="66">
        <v>0.15267168363250699</v>
      </c>
      <c r="AM1477" s="67">
        <v>2.4645535038871502</v>
      </c>
      <c r="AN1477" s="11"/>
      <c r="AO1477" s="69">
        <v>2.6016111129138202E-2</v>
      </c>
      <c r="AP1477" s="69">
        <v>-1.31173301451781E-2</v>
      </c>
      <c r="AQ1477" s="69">
        <v>4.5636765138624497E-2</v>
      </c>
      <c r="AR1477" s="69">
        <v>-1.2128407217460301E-2</v>
      </c>
      <c r="AS1477" s="70"/>
      <c r="AT1477" s="70"/>
      <c r="AU1477" s="70"/>
      <c r="AV1477" s="71"/>
      <c r="AW1477" s="11"/>
      <c r="AX1477" s="72"/>
      <c r="AY1477" s="73"/>
      <c r="AZ1477" s="73"/>
      <c r="BA1477" s="73"/>
      <c r="BB1477" s="64"/>
      <c r="BC1477" s="74">
        <v>-2.4078180786491399</v>
      </c>
      <c r="BD1477" s="61">
        <v>43950</v>
      </c>
      <c r="BE1477" s="61">
        <v>43976</v>
      </c>
      <c r="BF1477" s="70">
        <v>28</v>
      </c>
      <c r="BG1477" s="61">
        <v>43990</v>
      </c>
      <c r="BH1477" s="11"/>
    </row>
    <row r="1478" spans="1:60" x14ac:dyDescent="0.3">
      <c r="A1478" s="11"/>
      <c r="B1478" s="56" t="s">
        <v>4707</v>
      </c>
      <c r="C1478" s="56" t="s">
        <v>4502</v>
      </c>
      <c r="D1478" s="56" t="s">
        <v>4500</v>
      </c>
      <c r="E1478" s="57" t="s">
        <v>548</v>
      </c>
      <c r="F1478" s="57" t="s">
        <v>2104</v>
      </c>
      <c r="G1478" s="58" t="s">
        <v>111</v>
      </c>
      <c r="H1478" s="59" t="s">
        <v>1</v>
      </c>
      <c r="I1478" s="60" t="s">
        <v>29</v>
      </c>
      <c r="J1478" s="60" t="s">
        <v>1</v>
      </c>
      <c r="K1478" s="11"/>
      <c r="L1478" s="61">
        <v>44021</v>
      </c>
      <c r="M1478" s="62">
        <v>1032.71399999969</v>
      </c>
      <c r="N1478" s="63">
        <v>1032.71399999969</v>
      </c>
      <c r="O1478" s="63"/>
      <c r="P1478" s="64" t="str">
        <f t="shared" si="22"/>
        <v/>
      </c>
      <c r="Q1478" s="61"/>
      <c r="R1478" s="65">
        <v>382209.97600000002</v>
      </c>
      <c r="S1478" s="65"/>
      <c r="T1478" s="11"/>
      <c r="U1478" s="66">
        <v>-6.6816035923693597E-3</v>
      </c>
      <c r="V1478" s="67">
        <v>2.9940503946818402</v>
      </c>
      <c r="W1478" s="66">
        <v>2.79232608500024E-2</v>
      </c>
      <c r="X1478" s="67">
        <v>5.0707046336392496</v>
      </c>
      <c r="Y1478" s="66"/>
      <c r="Z1478" s="67"/>
      <c r="AA1478" s="66"/>
      <c r="AB1478" s="67"/>
      <c r="AC1478" s="66"/>
      <c r="AD1478" s="67"/>
      <c r="AE1478" s="66"/>
      <c r="AF1478" s="68"/>
      <c r="AG1478" s="66">
        <v>4.4688669731840502E-4</v>
      </c>
      <c r="AH1478" s="67">
        <v>-1.79681706613337</v>
      </c>
      <c r="AI1478" s="66"/>
      <c r="AJ1478" s="67"/>
      <c r="AK1478" s="66">
        <v>4.3107101921123103E-2</v>
      </c>
      <c r="AL1478" s="66">
        <v>0.24803491965751201</v>
      </c>
      <c r="AM1478" s="67">
        <v>-0.33780293779273102</v>
      </c>
      <c r="AN1478" s="11"/>
      <c r="AO1478" s="69">
        <v>2.60545042856393E-2</v>
      </c>
      <c r="AP1478" s="69">
        <v>-1.30804155696751E-2</v>
      </c>
      <c r="AQ1478" s="69">
        <v>4.6810059409836E-2</v>
      </c>
      <c r="AR1478" s="69">
        <v>4.4688669731840502E-4</v>
      </c>
      <c r="AS1478" s="70"/>
      <c r="AT1478" s="70"/>
      <c r="AU1478" s="70"/>
      <c r="AV1478" s="71"/>
      <c r="AW1478" s="11"/>
      <c r="AX1478" s="72"/>
      <c r="AY1478" s="73"/>
      <c r="AZ1478" s="73"/>
      <c r="BA1478" s="73"/>
      <c r="BB1478" s="64"/>
      <c r="BC1478" s="74">
        <v>-1.80580223495417</v>
      </c>
      <c r="BD1478" s="61">
        <v>43958</v>
      </c>
      <c r="BE1478" s="61">
        <v>43976</v>
      </c>
      <c r="BF1478" s="70">
        <v>22</v>
      </c>
      <c r="BG1478" s="61">
        <v>43990</v>
      </c>
      <c r="BH1478" s="11"/>
    </row>
    <row r="1479" spans="1:60" x14ac:dyDescent="0.3">
      <c r="A1479" s="11"/>
      <c r="B1479" s="56" t="s">
        <v>4710</v>
      </c>
      <c r="C1479" s="56" t="s">
        <v>4504</v>
      </c>
      <c r="D1479" s="56" t="s">
        <v>4500</v>
      </c>
      <c r="E1479" s="57" t="s">
        <v>2279</v>
      </c>
      <c r="F1479" s="57" t="s">
        <v>2104</v>
      </c>
      <c r="G1479" s="58" t="s">
        <v>111</v>
      </c>
      <c r="H1479" s="59" t="s">
        <v>1</v>
      </c>
      <c r="I1479" s="60" t="s">
        <v>29</v>
      </c>
      <c r="J1479" s="60" t="s">
        <v>1</v>
      </c>
      <c r="K1479" s="11"/>
      <c r="L1479" s="61">
        <v>44021</v>
      </c>
      <c r="M1479" s="62">
        <v>1042.3650000002201</v>
      </c>
      <c r="N1479" s="63">
        <v>1042.3650000002201</v>
      </c>
      <c r="O1479" s="63"/>
      <c r="P1479" s="64" t="str">
        <f t="shared" ref="P1479:P1542" si="23">IFERROR(N1479/O1479,"")</f>
        <v/>
      </c>
      <c r="Q1479" s="61"/>
      <c r="R1479" s="65">
        <v>1042.365</v>
      </c>
      <c r="S1479" s="65"/>
      <c r="T1479" s="11"/>
      <c r="U1479" s="66">
        <v>-6.6996659788856102E-3</v>
      </c>
      <c r="V1479" s="67">
        <v>2.99224415603021</v>
      </c>
      <c r="W1479" s="66">
        <v>2.7355439760867701E-2</v>
      </c>
      <c r="X1479" s="67">
        <v>5.0139225247257899</v>
      </c>
      <c r="Y1479" s="66"/>
      <c r="Z1479" s="67"/>
      <c r="AA1479" s="66"/>
      <c r="AB1479" s="67"/>
      <c r="AC1479" s="66"/>
      <c r="AD1479" s="67"/>
      <c r="AE1479" s="66"/>
      <c r="AF1479" s="68"/>
      <c r="AG1479" s="66">
        <v>2.7925080212298802E-4</v>
      </c>
      <c r="AH1479" s="67">
        <v>-1.8135806556529099</v>
      </c>
      <c r="AI1479" s="66"/>
      <c r="AJ1479" s="67"/>
      <c r="AK1479" s="66">
        <v>4.7251896248781101E-2</v>
      </c>
      <c r="AL1479" s="66">
        <v>0.38152289907331599</v>
      </c>
      <c r="AM1479" s="67">
        <v>-2.6367261933046402</v>
      </c>
      <c r="AN1479" s="11"/>
      <c r="AO1479" s="69">
        <v>2.60351603501476E-2</v>
      </c>
      <c r="AP1479" s="69">
        <v>-1.3099085060275699E-2</v>
      </c>
      <c r="AQ1479" s="69">
        <v>4.6232670239987797E-2</v>
      </c>
      <c r="AR1479" s="69">
        <v>2.7925080212298802E-4</v>
      </c>
      <c r="AS1479" s="70"/>
      <c r="AT1479" s="70"/>
      <c r="AU1479" s="70"/>
      <c r="AV1479" s="71"/>
      <c r="AW1479" s="11"/>
      <c r="AX1479" s="72"/>
      <c r="AY1479" s="73"/>
      <c r="AZ1479" s="73"/>
      <c r="BA1479" s="73"/>
      <c r="BB1479" s="64"/>
      <c r="BC1479" s="74">
        <v>-1.54352919281882</v>
      </c>
      <c r="BD1479" s="61">
        <v>43991</v>
      </c>
      <c r="BE1479" s="61">
        <v>43998</v>
      </c>
      <c r="BF1479" s="70">
        <v>6</v>
      </c>
      <c r="BG1479" s="61">
        <v>43999</v>
      </c>
      <c r="BH1479" s="11"/>
    </row>
    <row r="1480" spans="1:60" x14ac:dyDescent="0.3">
      <c r="A1480" s="11"/>
      <c r="B1480" s="56" t="s">
        <v>4714</v>
      </c>
      <c r="C1480" s="56" t="s">
        <v>4506</v>
      </c>
      <c r="D1480" s="56" t="s">
        <v>4507</v>
      </c>
      <c r="E1480" s="57" t="s">
        <v>34</v>
      </c>
      <c r="F1480" s="57" t="s">
        <v>2104</v>
      </c>
      <c r="G1480" s="58" t="s">
        <v>111</v>
      </c>
      <c r="H1480" s="59" t="s">
        <v>1</v>
      </c>
      <c r="I1480" s="60" t="s">
        <v>29</v>
      </c>
      <c r="J1480" s="60" t="s">
        <v>1</v>
      </c>
      <c r="K1480" s="11"/>
      <c r="L1480" s="61">
        <v>44021</v>
      </c>
      <c r="M1480" s="62">
        <v>1028.8504000008099</v>
      </c>
      <c r="N1480" s="63">
        <v>1028.8504000008099</v>
      </c>
      <c r="O1480" s="63"/>
      <c r="P1480" s="64" t="str">
        <f t="shared" si="23"/>
        <v/>
      </c>
      <c r="Q1480" s="61"/>
      <c r="R1480" s="65">
        <v>311175.59700000001</v>
      </c>
      <c r="S1480" s="65"/>
      <c r="T1480" s="11"/>
      <c r="U1480" s="66">
        <v>-5.4274436952255201E-3</v>
      </c>
      <c r="V1480" s="67">
        <v>3.1194663843962198</v>
      </c>
      <c r="W1480" s="66">
        <v>2.07059828226193E-2</v>
      </c>
      <c r="X1480" s="67">
        <v>4.3489768309009396</v>
      </c>
      <c r="Y1480" s="66"/>
      <c r="Z1480" s="67"/>
      <c r="AA1480" s="66"/>
      <c r="AB1480" s="67"/>
      <c r="AC1480" s="66"/>
      <c r="AD1480" s="67"/>
      <c r="AE1480" s="66"/>
      <c r="AF1480" s="68"/>
      <c r="AG1480" s="66">
        <v>1.7002446475089501E-4</v>
      </c>
      <c r="AH1480" s="67">
        <v>-1.8245032893901201</v>
      </c>
      <c r="AI1480" s="66"/>
      <c r="AJ1480" s="67"/>
      <c r="AK1480" s="66">
        <v>2.8200782746353101E-2</v>
      </c>
      <c r="AL1480" s="66">
        <v>0.147305787270016</v>
      </c>
      <c r="AM1480" s="67">
        <v>2.3674126045079902</v>
      </c>
      <c r="AN1480" s="11"/>
      <c r="AO1480" s="69">
        <v>1.04370471253787E-2</v>
      </c>
      <c r="AP1480" s="69">
        <v>-5.4274436952255201E-3</v>
      </c>
      <c r="AQ1480" s="69">
        <v>1.54761402045551E-2</v>
      </c>
      <c r="AR1480" s="69">
        <v>1.7002446475089501E-4</v>
      </c>
      <c r="AS1480" s="70"/>
      <c r="AT1480" s="70"/>
      <c r="AU1480" s="70"/>
      <c r="AV1480" s="71"/>
      <c r="AW1480" s="11"/>
      <c r="AX1480" s="72"/>
      <c r="AY1480" s="73"/>
      <c r="AZ1480" s="73"/>
      <c r="BA1480" s="73"/>
      <c r="BB1480" s="64"/>
      <c r="BC1480" s="74">
        <v>-0.87970050734384098</v>
      </c>
      <c r="BD1480" s="61">
        <v>43979</v>
      </c>
      <c r="BE1480" s="61">
        <v>43987</v>
      </c>
      <c r="BF1480" s="70">
        <v>14</v>
      </c>
      <c r="BG1480" s="61">
        <v>43999</v>
      </c>
      <c r="BH1480" s="11"/>
    </row>
    <row r="1481" spans="1:60" x14ac:dyDescent="0.3">
      <c r="A1481" s="11"/>
      <c r="B1481" s="56" t="s">
        <v>4717</v>
      </c>
      <c r="C1481" s="56" t="s">
        <v>4509</v>
      </c>
      <c r="D1481" s="56" t="s">
        <v>4507</v>
      </c>
      <c r="E1481" s="57" t="s">
        <v>548</v>
      </c>
      <c r="F1481" s="57" t="s">
        <v>2104</v>
      </c>
      <c r="G1481" s="58" t="s">
        <v>111</v>
      </c>
      <c r="H1481" s="59" t="s">
        <v>1</v>
      </c>
      <c r="I1481" s="60" t="s">
        <v>29</v>
      </c>
      <c r="J1481" s="60" t="s">
        <v>1</v>
      </c>
      <c r="K1481" s="11"/>
      <c r="L1481" s="61">
        <v>44021</v>
      </c>
      <c r="M1481" s="62">
        <v>1031.7061000000699</v>
      </c>
      <c r="N1481" s="63">
        <v>1031.7061000000699</v>
      </c>
      <c r="O1481" s="63"/>
      <c r="P1481" s="64" t="str">
        <f t="shared" si="23"/>
        <v/>
      </c>
      <c r="Q1481" s="61"/>
      <c r="R1481" s="65">
        <v>474815.81099999999</v>
      </c>
      <c r="S1481" s="65"/>
      <c r="T1481" s="11"/>
      <c r="U1481" s="66">
        <v>-5.3902574127278101E-3</v>
      </c>
      <c r="V1481" s="67">
        <v>3.1231850126459899</v>
      </c>
      <c r="W1481" s="66">
        <v>2.1851770268767699E-2</v>
      </c>
      <c r="X1481" s="67">
        <v>4.4635555755157803</v>
      </c>
      <c r="Y1481" s="66"/>
      <c r="Z1481" s="67"/>
      <c r="AA1481" s="66"/>
      <c r="AB1481" s="67"/>
      <c r="AC1481" s="66"/>
      <c r="AD1481" s="67"/>
      <c r="AE1481" s="66"/>
      <c r="AF1481" s="68"/>
      <c r="AG1481" s="66">
        <v>5.0679631749517295E-4</v>
      </c>
      <c r="AH1481" s="67">
        <v>-1.7908261041156901</v>
      </c>
      <c r="AI1481" s="66"/>
      <c r="AJ1481" s="67"/>
      <c r="AK1481" s="66">
        <v>3.3989355295489097E-2</v>
      </c>
      <c r="AL1481" s="66">
        <v>0.19181639659480401</v>
      </c>
      <c r="AM1481" s="67">
        <v>-1.2495776003561301</v>
      </c>
      <c r="AN1481" s="11"/>
      <c r="AO1481" s="69">
        <v>1.04748446810845E-2</v>
      </c>
      <c r="AP1481" s="69">
        <v>-5.3902574127278101E-3</v>
      </c>
      <c r="AQ1481" s="69">
        <v>1.4819934483966801E-2</v>
      </c>
      <c r="AR1481" s="69">
        <v>5.0679631749517295E-4</v>
      </c>
      <c r="AS1481" s="70"/>
      <c r="AT1481" s="70"/>
      <c r="AU1481" s="70"/>
      <c r="AV1481" s="71"/>
      <c r="AW1481" s="11"/>
      <c r="AX1481" s="72"/>
      <c r="AY1481" s="73"/>
      <c r="AZ1481" s="73"/>
      <c r="BA1481" s="73"/>
      <c r="BB1481" s="64"/>
      <c r="BC1481" s="74">
        <v>-0.85003017901180999</v>
      </c>
      <c r="BD1481" s="61">
        <v>43979</v>
      </c>
      <c r="BE1481" s="61">
        <v>43987</v>
      </c>
      <c r="BF1481" s="70">
        <v>14</v>
      </c>
      <c r="BG1481" s="61">
        <v>43999</v>
      </c>
      <c r="BH1481" s="11"/>
    </row>
    <row r="1482" spans="1:60" x14ac:dyDescent="0.3">
      <c r="A1482" s="11"/>
      <c r="B1482" s="56" t="s">
        <v>4720</v>
      </c>
      <c r="C1482" s="56" t="s">
        <v>4511</v>
      </c>
      <c r="D1482" s="56" t="s">
        <v>4507</v>
      </c>
      <c r="E1482" s="57" t="s">
        <v>2279</v>
      </c>
      <c r="F1482" s="57" t="s">
        <v>2104</v>
      </c>
      <c r="G1482" s="58" t="s">
        <v>111</v>
      </c>
      <c r="H1482" s="59" t="s">
        <v>1</v>
      </c>
      <c r="I1482" s="60" t="s">
        <v>29</v>
      </c>
      <c r="J1482" s="60" t="s">
        <v>1</v>
      </c>
      <c r="K1482" s="11"/>
      <c r="L1482" s="61">
        <v>44021</v>
      </c>
      <c r="M1482" s="62">
        <v>1020.04980000015</v>
      </c>
      <c r="N1482" s="63">
        <v>1020.04980000015</v>
      </c>
      <c r="O1482" s="63"/>
      <c r="P1482" s="64" t="str">
        <f t="shared" si="23"/>
        <v/>
      </c>
      <c r="Q1482" s="61"/>
      <c r="R1482" s="65">
        <v>159679.33600000001</v>
      </c>
      <c r="S1482" s="65"/>
      <c r="T1482" s="11"/>
      <c r="U1482" s="66">
        <v>-5.4086551926957301E-3</v>
      </c>
      <c r="V1482" s="67">
        <v>3.1213452346491999</v>
      </c>
      <c r="W1482" s="66">
        <v>2.12850442603667E-2</v>
      </c>
      <c r="X1482" s="67">
        <v>4.4068829746756801</v>
      </c>
      <c r="Y1482" s="66"/>
      <c r="Z1482" s="67"/>
      <c r="AA1482" s="66"/>
      <c r="AB1482" s="67"/>
      <c r="AC1482" s="66"/>
      <c r="AD1482" s="67"/>
      <c r="AE1482" s="66"/>
      <c r="AF1482" s="68"/>
      <c r="AG1482" s="66">
        <v>3.4039333149848999E-4</v>
      </c>
      <c r="AH1482" s="67">
        <v>-1.80746640271536</v>
      </c>
      <c r="AI1482" s="66"/>
      <c r="AJ1482" s="67"/>
      <c r="AK1482" s="66">
        <v>1.9262114237790201E-2</v>
      </c>
      <c r="AL1482" s="66">
        <v>0.142881421974453</v>
      </c>
      <c r="AM1482" s="67">
        <v>-5.4357043944037304</v>
      </c>
      <c r="AN1482" s="11"/>
      <c r="AO1482" s="69">
        <v>1.0456161278853E-2</v>
      </c>
      <c r="AP1482" s="69">
        <v>-5.4086551926957301E-3</v>
      </c>
      <c r="AQ1482" s="69">
        <v>1.42569515755895E-2</v>
      </c>
      <c r="AR1482" s="69">
        <v>3.4039333149848999E-4</v>
      </c>
      <c r="AS1482" s="70"/>
      <c r="AT1482" s="70"/>
      <c r="AU1482" s="70"/>
      <c r="AV1482" s="71"/>
      <c r="AW1482" s="11"/>
      <c r="AX1482" s="72"/>
      <c r="AY1482" s="73"/>
      <c r="AZ1482" s="73"/>
      <c r="BA1482" s="73"/>
      <c r="BB1482" s="64"/>
      <c r="BC1482" s="74">
        <v>-0.86469486021451303</v>
      </c>
      <c r="BD1482" s="61">
        <v>43979</v>
      </c>
      <c r="BE1482" s="61">
        <v>43987</v>
      </c>
      <c r="BF1482" s="70">
        <v>14</v>
      </c>
      <c r="BG1482" s="61">
        <v>43999</v>
      </c>
      <c r="BH1482" s="11"/>
    </row>
    <row r="1483" spans="1:60" x14ac:dyDescent="0.3">
      <c r="A1483" s="11"/>
      <c r="B1483" s="56" t="s">
        <v>4723</v>
      </c>
      <c r="C1483" s="56" t="s">
        <v>4513</v>
      </c>
      <c r="D1483" s="56" t="s">
        <v>4507</v>
      </c>
      <c r="E1483" s="57" t="s">
        <v>56</v>
      </c>
      <c r="F1483" s="57" t="s">
        <v>2104</v>
      </c>
      <c r="G1483" s="58" t="s">
        <v>111</v>
      </c>
      <c r="H1483" s="59" t="s">
        <v>1</v>
      </c>
      <c r="I1483" s="60" t="s">
        <v>29</v>
      </c>
      <c r="J1483" s="60" t="s">
        <v>1</v>
      </c>
      <c r="K1483" s="11"/>
      <c r="L1483" s="61">
        <v>44021</v>
      </c>
      <c r="M1483" s="62">
        <v>1014.06319999974</v>
      </c>
      <c r="N1483" s="63">
        <v>1014.06319999974</v>
      </c>
      <c r="O1483" s="63"/>
      <c r="P1483" s="64" t="str">
        <f t="shared" si="23"/>
        <v/>
      </c>
      <c r="Q1483" s="61"/>
      <c r="R1483" s="65">
        <v>1671530.0120000001</v>
      </c>
      <c r="S1483" s="65"/>
      <c r="T1483" s="11"/>
      <c r="U1483" s="66">
        <v>-5.4080265244920199E-3</v>
      </c>
      <c r="V1483" s="67">
        <v>3.1214081014695698</v>
      </c>
      <c r="W1483" s="66">
        <v>2.01755819980463E-2</v>
      </c>
      <c r="X1483" s="67">
        <v>4.2959367484436397</v>
      </c>
      <c r="Y1483" s="66"/>
      <c r="Z1483" s="67"/>
      <c r="AA1483" s="66"/>
      <c r="AB1483" s="67"/>
      <c r="AC1483" s="66"/>
      <c r="AD1483" s="67"/>
      <c r="AE1483" s="66"/>
      <c r="AF1483" s="68"/>
      <c r="AG1483" s="66">
        <v>3.4575871359265902E-4</v>
      </c>
      <c r="AH1483" s="67">
        <v>-1.8069298645059499</v>
      </c>
      <c r="AI1483" s="66"/>
      <c r="AJ1483" s="67"/>
      <c r="AK1483" s="66">
        <v>1.6478046894917501E-2</v>
      </c>
      <c r="AL1483" s="66">
        <v>0.16479107116902</v>
      </c>
      <c r="AM1483" s="67">
        <v>-5.8707076072096198</v>
      </c>
      <c r="AN1483" s="11"/>
      <c r="AO1483" s="69">
        <v>1.0456803747729299E-2</v>
      </c>
      <c r="AP1483" s="69">
        <v>-5.4080265244920199E-3</v>
      </c>
      <c r="AQ1483" s="69">
        <v>3.4575871359265902E-4</v>
      </c>
      <c r="AR1483" s="69">
        <v>3.4575871359265902E-4</v>
      </c>
      <c r="AS1483" s="70"/>
      <c r="AT1483" s="70"/>
      <c r="AU1483" s="70"/>
      <c r="AV1483" s="71"/>
      <c r="AW1483" s="11"/>
      <c r="AX1483" s="72"/>
      <c r="AY1483" s="73"/>
      <c r="AZ1483" s="73"/>
      <c r="BA1483" s="73"/>
      <c r="BB1483" s="64"/>
      <c r="BC1483" s="74">
        <v>-0.63230216026113295</v>
      </c>
      <c r="BD1483" s="61">
        <v>43984</v>
      </c>
      <c r="BE1483" s="61">
        <v>43998</v>
      </c>
      <c r="BF1483" s="70">
        <v>11</v>
      </c>
      <c r="BG1483" s="61">
        <v>43999</v>
      </c>
      <c r="BH1483" s="11"/>
    </row>
    <row r="1484" spans="1:60" x14ac:dyDescent="0.3">
      <c r="A1484" s="11"/>
      <c r="B1484" s="56" t="s">
        <v>4726</v>
      </c>
      <c r="C1484" s="56" t="s">
        <v>4515</v>
      </c>
      <c r="D1484" s="56" t="s">
        <v>4516</v>
      </c>
      <c r="E1484" s="57" t="s">
        <v>34</v>
      </c>
      <c r="F1484" s="57" t="s">
        <v>339</v>
      </c>
      <c r="G1484" s="58" t="s">
        <v>141</v>
      </c>
      <c r="H1484" s="59" t="s">
        <v>186</v>
      </c>
      <c r="I1484" s="60" t="s">
        <v>29</v>
      </c>
      <c r="J1484" s="60" t="s">
        <v>4517</v>
      </c>
      <c r="K1484" s="11"/>
      <c r="L1484" s="61">
        <v>44021</v>
      </c>
      <c r="M1484" s="62">
        <v>1160.9228000007599</v>
      </c>
      <c r="N1484" s="63">
        <v>1160.9228000007599</v>
      </c>
      <c r="O1484" s="63">
        <v>1285.8471000008301</v>
      </c>
      <c r="P1484" s="64">
        <f t="shared" si="23"/>
        <v>0.90284669149233254</v>
      </c>
      <c r="Q1484" s="61">
        <v>43881</v>
      </c>
      <c r="R1484" s="65">
        <v>60497.625999999997</v>
      </c>
      <c r="S1484" s="65">
        <v>74933.9428740234</v>
      </c>
      <c r="T1484" s="11"/>
      <c r="U1484" s="66">
        <v>-3.7370497575466301E-3</v>
      </c>
      <c r="V1484" s="67">
        <v>3.2885057781641098</v>
      </c>
      <c r="W1484" s="66">
        <v>3.06740470550722E-2</v>
      </c>
      <c r="X1484" s="67">
        <v>5.3457832541462302</v>
      </c>
      <c r="Y1484" s="66">
        <v>-7.5434656238940107E-2</v>
      </c>
      <c r="Z1484" s="67">
        <v>10.1404719883285</v>
      </c>
      <c r="AA1484" s="66">
        <v>4.9263722183241002E-2</v>
      </c>
      <c r="AB1484" s="67">
        <v>25.151560369617101</v>
      </c>
      <c r="AC1484" s="66">
        <v>6.7405582341962103E-2</v>
      </c>
      <c r="AD1484" s="67">
        <v>31.0265234944236</v>
      </c>
      <c r="AE1484" s="66">
        <v>6.3741796115209595E-2</v>
      </c>
      <c r="AF1484" s="68">
        <v>23.321867223247001</v>
      </c>
      <c r="AG1484" s="66">
        <v>5.8136603256571098E-3</v>
      </c>
      <c r="AH1484" s="67">
        <v>-1.2601397032995001</v>
      </c>
      <c r="AI1484" s="66">
        <v>-4.9698351251208799E-2</v>
      </c>
      <c r="AJ1484" s="67">
        <v>8.7209073558478796</v>
      </c>
      <c r="AK1484" s="66">
        <v>0.160922800001572</v>
      </c>
      <c r="AL1484" s="66">
        <v>1.53651172495302E-2</v>
      </c>
      <c r="AM1484" s="67">
        <v>32.757735900522697</v>
      </c>
      <c r="AN1484" s="11"/>
      <c r="AO1484" s="69">
        <v>3.0035060643058401E-2</v>
      </c>
      <c r="AP1484" s="69">
        <v>-4.3746980069045101E-2</v>
      </c>
      <c r="AQ1484" s="69">
        <v>7.5903462577116401E-2</v>
      </c>
      <c r="AR1484" s="69">
        <v>-0.13589636635879301</v>
      </c>
      <c r="AS1484" s="70">
        <v>7</v>
      </c>
      <c r="AT1484" s="70">
        <v>5</v>
      </c>
      <c r="AU1484" s="70">
        <v>7</v>
      </c>
      <c r="AV1484" s="71">
        <v>5</v>
      </c>
      <c r="AW1484" s="11"/>
      <c r="AX1484" s="72">
        <v>0.14099101824744101</v>
      </c>
      <c r="AY1484" s="73">
        <v>0.302006354268542</v>
      </c>
      <c r="AZ1484" s="73">
        <v>0.82965712161330896</v>
      </c>
      <c r="BA1484" s="73">
        <v>0.41439954436918902</v>
      </c>
      <c r="BB1484" s="64">
        <v>1.4517948572047299E-2</v>
      </c>
      <c r="BC1484" s="74">
        <v>-25.806909701816</v>
      </c>
      <c r="BD1484" s="61">
        <v>43881</v>
      </c>
      <c r="BE1484" s="61">
        <v>43910</v>
      </c>
      <c r="BF1484" s="70"/>
      <c r="BG1484" s="61"/>
      <c r="BH1484" s="11"/>
    </row>
    <row r="1485" spans="1:60" x14ac:dyDescent="0.3">
      <c r="A1485" s="11"/>
      <c r="B1485" s="56" t="s">
        <v>4729</v>
      </c>
      <c r="C1485" s="56" t="s">
        <v>4519</v>
      </c>
      <c r="D1485" s="56" t="s">
        <v>4516</v>
      </c>
      <c r="E1485" s="57" t="s">
        <v>41</v>
      </c>
      <c r="F1485" s="57" t="s">
        <v>339</v>
      </c>
      <c r="G1485" s="58" t="s">
        <v>141</v>
      </c>
      <c r="H1485" s="59" t="s">
        <v>186</v>
      </c>
      <c r="I1485" s="60" t="s">
        <v>29</v>
      </c>
      <c r="J1485" s="60" t="s">
        <v>4520</v>
      </c>
      <c r="K1485" s="11"/>
      <c r="L1485" s="61">
        <v>44021</v>
      </c>
      <c r="M1485" s="62">
        <v>1443.1656999997799</v>
      </c>
      <c r="N1485" s="63">
        <v>1443.1656999997799</v>
      </c>
      <c r="O1485" s="63">
        <v>1592.2326999995901</v>
      </c>
      <c r="P1485" s="64">
        <f t="shared" si="23"/>
        <v>0.90637863422862219</v>
      </c>
      <c r="Q1485" s="61">
        <v>43881</v>
      </c>
      <c r="R1485" s="65">
        <v>6205712.8720000004</v>
      </c>
      <c r="S1485" s="65">
        <v>6025054.6409843797</v>
      </c>
      <c r="T1485" s="11"/>
      <c r="U1485" s="66">
        <v>-3.70925540300959E-3</v>
      </c>
      <c r="V1485" s="67">
        <v>3.2912852136178099</v>
      </c>
      <c r="W1485" s="66">
        <v>3.1536740363662802E-2</v>
      </c>
      <c r="X1485" s="67">
        <v>5.4320525850052901</v>
      </c>
      <c r="Y1485" s="66">
        <v>-7.0729757837398197E-2</v>
      </c>
      <c r="Z1485" s="67">
        <v>10.610961828482701</v>
      </c>
      <c r="AA1485" s="66">
        <v>6.0029489381122403E-2</v>
      </c>
      <c r="AB1485" s="67">
        <v>26.228137089405202</v>
      </c>
      <c r="AC1485" s="66">
        <v>0.102207928004646</v>
      </c>
      <c r="AD1485" s="67">
        <v>34.5067580607138</v>
      </c>
      <c r="AE1485" s="66">
        <v>0.125991556578811</v>
      </c>
      <c r="AF1485" s="68">
        <v>29.546843269607098</v>
      </c>
      <c r="AG1485" s="66">
        <v>6.0663085405394702E-3</v>
      </c>
      <c r="AH1485" s="67">
        <v>-1.23487488181127</v>
      </c>
      <c r="AI1485" s="66">
        <v>-4.4622713985518203E-2</v>
      </c>
      <c r="AJ1485" s="67">
        <v>9.2284710824169505</v>
      </c>
      <c r="AK1485" s="66">
        <v>0.44316570000024502</v>
      </c>
      <c r="AL1485" s="66">
        <v>3.8198715994440101E-2</v>
      </c>
      <c r="AM1485" s="67">
        <v>60.982025900389999</v>
      </c>
      <c r="AN1485" s="11"/>
      <c r="AO1485" s="69">
        <v>3.0063734591749401E-2</v>
      </c>
      <c r="AP1485" s="69">
        <v>-4.3720310975040803E-2</v>
      </c>
      <c r="AQ1485" s="69">
        <v>7.6804062255177996E-2</v>
      </c>
      <c r="AR1485" s="69">
        <v>-0.13514909630437599</v>
      </c>
      <c r="AS1485" s="70">
        <v>7</v>
      </c>
      <c r="AT1485" s="70">
        <v>5</v>
      </c>
      <c r="AU1485" s="70">
        <v>7</v>
      </c>
      <c r="AV1485" s="71">
        <v>5</v>
      </c>
      <c r="AW1485" s="11"/>
      <c r="AX1485" s="72">
        <v>0.14099659975283399</v>
      </c>
      <c r="AY1485" s="73">
        <v>0.373638757393564</v>
      </c>
      <c r="AZ1485" s="73">
        <v>0.87002449780175095</v>
      </c>
      <c r="BA1485" s="73">
        <v>0.51400521563391499</v>
      </c>
      <c r="BB1485" s="64">
        <v>1.45190636467123E-2</v>
      </c>
      <c r="BC1485" s="74">
        <v>-25.746896166645499</v>
      </c>
      <c r="BD1485" s="61">
        <v>43881</v>
      </c>
      <c r="BE1485" s="61">
        <v>43910</v>
      </c>
      <c r="BF1485" s="70"/>
      <c r="BG1485" s="61"/>
      <c r="BH1485" s="11"/>
    </row>
    <row r="1486" spans="1:60" x14ac:dyDescent="0.3">
      <c r="A1486" s="11"/>
      <c r="B1486" s="56" t="s">
        <v>4732</v>
      </c>
      <c r="C1486" s="56" t="s">
        <v>4522</v>
      </c>
      <c r="D1486" s="56" t="s">
        <v>4516</v>
      </c>
      <c r="E1486" s="57" t="s">
        <v>248</v>
      </c>
      <c r="F1486" s="57" t="s">
        <v>339</v>
      </c>
      <c r="G1486" s="58" t="s">
        <v>141</v>
      </c>
      <c r="H1486" s="59" t="s">
        <v>186</v>
      </c>
      <c r="I1486" s="60" t="s">
        <v>29</v>
      </c>
      <c r="J1486" s="60" t="s">
        <v>4523</v>
      </c>
      <c r="K1486" s="11"/>
      <c r="L1486" s="61">
        <v>44021</v>
      </c>
      <c r="M1486" s="62">
        <v>1467.6905000004899</v>
      </c>
      <c r="N1486" s="63">
        <v>1467.6905000004899</v>
      </c>
      <c r="O1486" s="63">
        <v>1618.04900000058</v>
      </c>
      <c r="P1486" s="64">
        <f t="shared" si="23"/>
        <v>0.90707419861819005</v>
      </c>
      <c r="Q1486" s="61">
        <v>43881</v>
      </c>
      <c r="R1486" s="65">
        <v>11371833.018999999</v>
      </c>
      <c r="S1486" s="65">
        <v>11323707.9058125</v>
      </c>
      <c r="T1486" s="11"/>
      <c r="U1486" s="66">
        <v>-3.7038399705124898E-3</v>
      </c>
      <c r="V1486" s="67">
        <v>3.2918267568675201</v>
      </c>
      <c r="W1486" s="66">
        <v>3.1706499426945797E-2</v>
      </c>
      <c r="X1486" s="67">
        <v>5.44902849133359</v>
      </c>
      <c r="Y1486" s="66">
        <v>-6.9802646296957399E-2</v>
      </c>
      <c r="Z1486" s="67">
        <v>10.703672982534</v>
      </c>
      <c r="AA1486" s="66">
        <v>6.21571866759041E-2</v>
      </c>
      <c r="AB1486" s="67">
        <v>26.440906818897901</v>
      </c>
      <c r="AC1486" s="66">
        <v>0.106631917531631</v>
      </c>
      <c r="AD1486" s="67">
        <v>34.9491570133832</v>
      </c>
      <c r="AE1486" s="66">
        <v>0.13278674366301901</v>
      </c>
      <c r="AF1486" s="68">
        <v>30.226361978013301</v>
      </c>
      <c r="AG1486" s="66">
        <v>6.1159108972788099E-3</v>
      </c>
      <c r="AH1486" s="67">
        <v>-1.22991464613733</v>
      </c>
      <c r="AI1486" s="66">
        <v>-4.3622424876084601E-2</v>
      </c>
      <c r="AJ1486" s="67">
        <v>9.3284999933530308</v>
      </c>
      <c r="AK1486" s="66">
        <v>0.46769049999944401</v>
      </c>
      <c r="AL1486" s="66">
        <v>3.9988031525353997E-2</v>
      </c>
      <c r="AM1486" s="67">
        <v>63.434505900309901</v>
      </c>
      <c r="AN1486" s="11"/>
      <c r="AO1486" s="69">
        <v>3.0069373340666099E-2</v>
      </c>
      <c r="AP1486" s="69">
        <v>-4.3715045369026498E-2</v>
      </c>
      <c r="AQ1486" s="69">
        <v>7.6981033682386596E-2</v>
      </c>
      <c r="AR1486" s="69">
        <v>-0.13500238261811301</v>
      </c>
      <c r="AS1486" s="70">
        <v>7</v>
      </c>
      <c r="AT1486" s="70">
        <v>5</v>
      </c>
      <c r="AU1486" s="70">
        <v>7</v>
      </c>
      <c r="AV1486" s="71">
        <v>5</v>
      </c>
      <c r="AW1486" s="11"/>
      <c r="AX1486" s="72">
        <v>0.14099784654114</v>
      </c>
      <c r="AY1486" s="73">
        <v>0.38779165185314901</v>
      </c>
      <c r="AZ1486" s="73">
        <v>0.87799933579026401</v>
      </c>
      <c r="BA1486" s="73">
        <v>0.53374353112303696</v>
      </c>
      <c r="BB1486" s="64">
        <v>1.45192983540255E-2</v>
      </c>
      <c r="BC1486" s="74">
        <v>-25.735098257253401</v>
      </c>
      <c r="BD1486" s="61">
        <v>43881</v>
      </c>
      <c r="BE1486" s="61">
        <v>43910</v>
      </c>
      <c r="BF1486" s="70"/>
      <c r="BG1486" s="61"/>
      <c r="BH1486" s="11"/>
    </row>
    <row r="1487" spans="1:60" x14ac:dyDescent="0.3">
      <c r="A1487" s="11"/>
      <c r="B1487" s="56" t="s">
        <v>4735</v>
      </c>
      <c r="C1487" s="56" t="s">
        <v>4525</v>
      </c>
      <c r="D1487" s="56" t="s">
        <v>4516</v>
      </c>
      <c r="E1487" s="57" t="s">
        <v>79</v>
      </c>
      <c r="F1487" s="57" t="s">
        <v>339</v>
      </c>
      <c r="G1487" s="58" t="s">
        <v>141</v>
      </c>
      <c r="H1487" s="59" t="s">
        <v>186</v>
      </c>
      <c r="I1487" s="60" t="s">
        <v>29</v>
      </c>
      <c r="J1487" s="60" t="s">
        <v>4526</v>
      </c>
      <c r="K1487" s="11"/>
      <c r="L1487" s="61">
        <v>44021</v>
      </c>
      <c r="M1487" s="62">
        <v>1390.09820000082</v>
      </c>
      <c r="N1487" s="63">
        <v>1390.09820000082</v>
      </c>
      <c r="O1487" s="63">
        <v>1541.3439000006799</v>
      </c>
      <c r="P1487" s="64">
        <f t="shared" si="23"/>
        <v>0.90187413723842347</v>
      </c>
      <c r="Q1487" s="61">
        <v>43881</v>
      </c>
      <c r="R1487" s="65">
        <v>508297.772</v>
      </c>
      <c r="S1487" s="65">
        <v>631875.46569824195</v>
      </c>
      <c r="T1487" s="11"/>
      <c r="U1487" s="66">
        <v>-3.7447235345098302E-3</v>
      </c>
      <c r="V1487" s="67">
        <v>3.2877384004677901</v>
      </c>
      <c r="W1487" s="66">
        <v>3.0436269980782499E-2</v>
      </c>
      <c r="X1487" s="67">
        <v>5.3220055467172598</v>
      </c>
      <c r="Y1487" s="66">
        <v>-7.6728902254253606E-2</v>
      </c>
      <c r="Z1487" s="67">
        <v>10.011047386797101</v>
      </c>
      <c r="AA1487" s="66">
        <v>4.63122282235418E-2</v>
      </c>
      <c r="AB1487" s="67">
        <v>24.856410973647101</v>
      </c>
      <c r="AC1487" s="66">
        <v>7.3904767908970798E-2</v>
      </c>
      <c r="AD1487" s="67">
        <v>31.676442051131701</v>
      </c>
      <c r="AE1487" s="66">
        <v>8.2831371290085401E-2</v>
      </c>
      <c r="AF1487" s="68">
        <v>25.230824740719999</v>
      </c>
      <c r="AG1487" s="66">
        <v>5.7440569435129899E-3</v>
      </c>
      <c r="AH1487" s="67">
        <v>-1.26710004151391</v>
      </c>
      <c r="AI1487" s="66">
        <v>-5.1094474960336797E-2</v>
      </c>
      <c r="AJ1487" s="67">
        <v>8.5812949849350808</v>
      </c>
      <c r="AK1487" s="66">
        <v>0.39009820000152101</v>
      </c>
      <c r="AL1487" s="66">
        <v>3.4231560155603802E-2</v>
      </c>
      <c r="AM1487" s="67">
        <v>55.675275900517597</v>
      </c>
      <c r="AN1487" s="11"/>
      <c r="AO1487" s="69">
        <v>3.00270838524739E-2</v>
      </c>
      <c r="AP1487" s="69">
        <v>-4.3754325192858198E-2</v>
      </c>
      <c r="AQ1487" s="69">
        <v>7.5654973754353705E-2</v>
      </c>
      <c r="AR1487" s="69">
        <v>-0.13610276393053899</v>
      </c>
      <c r="AS1487" s="70">
        <v>7</v>
      </c>
      <c r="AT1487" s="70">
        <v>5</v>
      </c>
      <c r="AU1487" s="70">
        <v>7</v>
      </c>
      <c r="AV1487" s="71">
        <v>5</v>
      </c>
      <c r="AW1487" s="11"/>
      <c r="AX1487" s="72">
        <v>0.14098962404052101</v>
      </c>
      <c r="AY1487" s="73">
        <v>0.28236210969771502</v>
      </c>
      <c r="AZ1487" s="73">
        <v>0.81858618661772198</v>
      </c>
      <c r="BA1487" s="73">
        <v>0.38717071344399301</v>
      </c>
      <c r="BB1487" s="64">
        <v>1.4517655864201499E-2</v>
      </c>
      <c r="BC1487" s="74">
        <v>-25.823484298423899</v>
      </c>
      <c r="BD1487" s="61">
        <v>43881</v>
      </c>
      <c r="BE1487" s="61">
        <v>43910</v>
      </c>
      <c r="BF1487" s="70"/>
      <c r="BG1487" s="61"/>
      <c r="BH1487" s="11"/>
    </row>
    <row r="1488" spans="1:60" x14ac:dyDescent="0.3">
      <c r="A1488" s="11"/>
      <c r="B1488" s="56" t="s">
        <v>4739</v>
      </c>
      <c r="C1488" s="56" t="s">
        <v>4528</v>
      </c>
      <c r="D1488" s="56" t="s">
        <v>4516</v>
      </c>
      <c r="E1488" s="57" t="s">
        <v>352</v>
      </c>
      <c r="F1488" s="57" t="s">
        <v>339</v>
      </c>
      <c r="G1488" s="58" t="s">
        <v>141</v>
      </c>
      <c r="H1488" s="59" t="s">
        <v>186</v>
      </c>
      <c r="I1488" s="60" t="s">
        <v>29</v>
      </c>
      <c r="J1488" s="60" t="s">
        <v>4529</v>
      </c>
      <c r="K1488" s="11"/>
      <c r="L1488" s="61">
        <v>44021</v>
      </c>
      <c r="M1488" s="62">
        <v>1320.57279999927</v>
      </c>
      <c r="N1488" s="63">
        <v>1320.57279999927</v>
      </c>
      <c r="O1488" s="63">
        <v>1462.11680000089</v>
      </c>
      <c r="P1488" s="64">
        <f t="shared" si="23"/>
        <v>0.90319241253398241</v>
      </c>
      <c r="Q1488" s="61">
        <v>43881</v>
      </c>
      <c r="R1488" s="65">
        <v>7224433.7240000004</v>
      </c>
      <c r="S1488" s="65">
        <v>5580878.75594531</v>
      </c>
      <c r="T1488" s="11"/>
      <c r="U1488" s="66">
        <v>-3.73430043964618E-3</v>
      </c>
      <c r="V1488" s="67">
        <v>3.2887807099541502</v>
      </c>
      <c r="W1488" s="66">
        <v>3.0758865208554202E-2</v>
      </c>
      <c r="X1488" s="67">
        <v>5.3542650694944296</v>
      </c>
      <c r="Y1488" s="66">
        <v>-7.4974101754414699E-2</v>
      </c>
      <c r="Z1488" s="67">
        <v>10.1865274367883</v>
      </c>
      <c r="AA1488" s="66">
        <v>5.0315490858338301E-2</v>
      </c>
      <c r="AB1488" s="67">
        <v>25.256737237126799</v>
      </c>
      <c r="AC1488" s="66">
        <v>8.2128226067725296E-2</v>
      </c>
      <c r="AD1488" s="67">
        <v>32.498787867021697</v>
      </c>
      <c r="AE1488" s="66">
        <v>9.5320564118155704E-2</v>
      </c>
      <c r="AF1488" s="68">
        <v>26.479744023527001</v>
      </c>
      <c r="AG1488" s="66">
        <v>5.8385691063449503E-3</v>
      </c>
      <c r="AH1488" s="67">
        <v>-1.2576488252307201</v>
      </c>
      <c r="AI1488" s="66">
        <v>-4.9201488477629E-2</v>
      </c>
      <c r="AJ1488" s="67">
        <v>8.7705936332058592</v>
      </c>
      <c r="AK1488" s="66">
        <v>0.3205727999995</v>
      </c>
      <c r="AL1488" s="66">
        <v>2.8823031405409E-2</v>
      </c>
      <c r="AM1488" s="67">
        <v>48.722735900315499</v>
      </c>
      <c r="AN1488" s="11"/>
      <c r="AO1488" s="69">
        <v>3.0037848389838501E-2</v>
      </c>
      <c r="AP1488" s="69">
        <v>-4.3744300418475199E-2</v>
      </c>
      <c r="AQ1488" s="69">
        <v>7.5991718200384598E-2</v>
      </c>
      <c r="AR1488" s="69">
        <v>-0.135823166404443</v>
      </c>
      <c r="AS1488" s="70">
        <v>7</v>
      </c>
      <c r="AT1488" s="70">
        <v>5</v>
      </c>
      <c r="AU1488" s="70">
        <v>7</v>
      </c>
      <c r="AV1488" s="71">
        <v>5</v>
      </c>
      <c r="AW1488" s="11"/>
      <c r="AX1488" s="72">
        <v>0.14099155514500999</v>
      </c>
      <c r="AY1488" s="73">
        <v>0.30900695237278297</v>
      </c>
      <c r="AZ1488" s="73">
        <v>0.83360259937126102</v>
      </c>
      <c r="BA1488" s="73">
        <v>0.424111975993128</v>
      </c>
      <c r="BB1488" s="64">
        <v>1.4518056811830301E-2</v>
      </c>
      <c r="BC1488" s="74">
        <v>-25.8010440753715</v>
      </c>
      <c r="BD1488" s="61">
        <v>43881</v>
      </c>
      <c r="BE1488" s="61">
        <v>43910</v>
      </c>
      <c r="BF1488" s="70"/>
      <c r="BG1488" s="61"/>
      <c r="BH1488" s="11"/>
    </row>
    <row r="1489" spans="1:60" x14ac:dyDescent="0.3">
      <c r="A1489" s="11"/>
      <c r="B1489" s="56" t="s">
        <v>4743</v>
      </c>
      <c r="C1489" s="56" t="s">
        <v>4531</v>
      </c>
      <c r="D1489" s="56" t="s">
        <v>4516</v>
      </c>
      <c r="E1489" s="57" t="s">
        <v>356</v>
      </c>
      <c r="F1489" s="57" t="s">
        <v>339</v>
      </c>
      <c r="G1489" s="58" t="s">
        <v>141</v>
      </c>
      <c r="H1489" s="59" t="s">
        <v>186</v>
      </c>
      <c r="I1489" s="60" t="s">
        <v>29</v>
      </c>
      <c r="J1489" s="60" t="s">
        <v>4532</v>
      </c>
      <c r="K1489" s="11"/>
      <c r="L1489" s="61">
        <v>44021</v>
      </c>
      <c r="M1489" s="62">
        <v>1479.21040000021</v>
      </c>
      <c r="N1489" s="63">
        <v>1479.21040000021</v>
      </c>
      <c r="O1489" s="63">
        <v>1630.2985999994</v>
      </c>
      <c r="P1489" s="64">
        <f t="shared" si="23"/>
        <v>0.90732482994265862</v>
      </c>
      <c r="Q1489" s="61">
        <v>43881</v>
      </c>
      <c r="R1489" s="65">
        <v>1737193.1</v>
      </c>
      <c r="S1489" s="65">
        <v>1790208.9997871099</v>
      </c>
      <c r="T1489" s="11"/>
      <c r="U1489" s="66">
        <v>-3.7018761813669698E-3</v>
      </c>
      <c r="V1489" s="67">
        <v>3.29202313578207</v>
      </c>
      <c r="W1489" s="66">
        <v>3.17675018395676E-2</v>
      </c>
      <c r="X1489" s="67">
        <v>5.45512873259577</v>
      </c>
      <c r="Y1489" s="66">
        <v>-6.9468482901356807E-2</v>
      </c>
      <c r="Z1489" s="67">
        <v>10.7370893220941</v>
      </c>
      <c r="AA1489" s="66">
        <v>6.2924363748607007E-2</v>
      </c>
      <c r="AB1489" s="67">
        <v>26.517624526168198</v>
      </c>
      <c r="AC1489" s="66">
        <v>0.10822881077910999</v>
      </c>
      <c r="AD1489" s="67">
        <v>35.1088463381748</v>
      </c>
      <c r="AE1489" s="66">
        <v>0.136397990943806</v>
      </c>
      <c r="AF1489" s="68">
        <v>30.587486706092001</v>
      </c>
      <c r="AG1489" s="66">
        <v>6.1336173057497901E-3</v>
      </c>
      <c r="AH1489" s="67">
        <v>-1.2281440052902299</v>
      </c>
      <c r="AI1489" s="66">
        <v>-4.32617662554549E-2</v>
      </c>
      <c r="AJ1489" s="67">
        <v>9.3645658554160001</v>
      </c>
      <c r="AK1489" s="66">
        <v>0.47921040000102899</v>
      </c>
      <c r="AL1489" s="66">
        <v>4.0819268204359098E-2</v>
      </c>
      <c r="AM1489" s="67">
        <v>64.586495900410199</v>
      </c>
      <c r="AN1489" s="11"/>
      <c r="AO1489" s="69">
        <v>3.0071406827119101E-2</v>
      </c>
      <c r="AP1489" s="69">
        <v>-4.3713143329150599E-2</v>
      </c>
      <c r="AQ1489" s="69">
        <v>7.7044811641826499E-2</v>
      </c>
      <c r="AR1489" s="69">
        <v>-0.13494930626809901</v>
      </c>
      <c r="AS1489" s="70">
        <v>7</v>
      </c>
      <c r="AT1489" s="70">
        <v>5</v>
      </c>
      <c r="AU1489" s="70">
        <v>7</v>
      </c>
      <c r="AV1489" s="71">
        <v>5</v>
      </c>
      <c r="AW1489" s="11"/>
      <c r="AX1489" s="72">
        <v>0.140998283537483</v>
      </c>
      <c r="AY1489" s="73">
        <v>0.39289534893214301</v>
      </c>
      <c r="AZ1489" s="73">
        <v>0.88087504057057198</v>
      </c>
      <c r="BA1489" s="73">
        <v>0.54086608455418195</v>
      </c>
      <c r="BB1489" s="64">
        <v>1.45193815786115E-2</v>
      </c>
      <c r="BC1489" s="74">
        <v>-25.730850777821601</v>
      </c>
      <c r="BD1489" s="61">
        <v>43881</v>
      </c>
      <c r="BE1489" s="61">
        <v>43910</v>
      </c>
      <c r="BF1489" s="70"/>
      <c r="BG1489" s="61"/>
      <c r="BH1489" s="11"/>
    </row>
    <row r="1490" spans="1:60" x14ac:dyDescent="0.3">
      <c r="A1490" s="11"/>
      <c r="B1490" s="56" t="s">
        <v>4747</v>
      </c>
      <c r="C1490" s="56" t="s">
        <v>4534</v>
      </c>
      <c r="D1490" s="56" t="s">
        <v>4516</v>
      </c>
      <c r="E1490" s="57" t="s">
        <v>360</v>
      </c>
      <c r="F1490" s="57" t="s">
        <v>339</v>
      </c>
      <c r="G1490" s="58" t="s">
        <v>141</v>
      </c>
      <c r="H1490" s="59" t="s">
        <v>186</v>
      </c>
      <c r="I1490" s="60" t="s">
        <v>29</v>
      </c>
      <c r="J1490" s="60" t="s">
        <v>4535</v>
      </c>
      <c r="K1490" s="11"/>
      <c r="L1490" s="61">
        <v>44021</v>
      </c>
      <c r="M1490" s="62">
        <v>1120.79649999924</v>
      </c>
      <c r="N1490" s="63">
        <v>1120.79649999924</v>
      </c>
      <c r="O1490" s="63">
        <v>1234.1964999996101</v>
      </c>
      <c r="P1490" s="64">
        <f t="shared" si="23"/>
        <v>0.90811835878613667</v>
      </c>
      <c r="Q1490" s="61">
        <v>43881</v>
      </c>
      <c r="R1490" s="65">
        <v>1221.6690000000001</v>
      </c>
      <c r="S1490" s="65">
        <v>1198.6287022895799</v>
      </c>
      <c r="T1490" s="11"/>
      <c r="U1490" s="66">
        <v>-3.6956181056666498E-3</v>
      </c>
      <c r="V1490" s="67">
        <v>3.29264894335211</v>
      </c>
      <c r="W1490" s="66">
        <v>3.1960680775227998E-2</v>
      </c>
      <c r="X1490" s="67">
        <v>5.4744466261618099</v>
      </c>
      <c r="Y1490" s="66">
        <v>-6.8410299717506895E-2</v>
      </c>
      <c r="Z1490" s="67">
        <v>10.8429076404718</v>
      </c>
      <c r="AA1490" s="66">
        <v>6.5357835119357305E-2</v>
      </c>
      <c r="AB1490" s="67">
        <v>26.760971663228698</v>
      </c>
      <c r="AC1490" s="66">
        <v>0.113302747871785</v>
      </c>
      <c r="AD1490" s="67">
        <v>35.616240047442297</v>
      </c>
      <c r="AE1490" s="66">
        <v>0.120796499999415</v>
      </c>
      <c r="AF1490" s="68">
        <v>29.0273376116529</v>
      </c>
      <c r="AG1490" s="66">
        <v>6.1902258476038696E-3</v>
      </c>
      <c r="AH1490" s="67">
        <v>-1.22248315110483</v>
      </c>
      <c r="AI1490" s="66">
        <v>-4.21199333177356E-2</v>
      </c>
      <c r="AJ1490" s="67">
        <v>9.4787491491879301</v>
      </c>
      <c r="AK1490" s="66">
        <v>0.120796499999415</v>
      </c>
      <c r="AL1490" s="66">
        <v>1.17218497525755E-2</v>
      </c>
      <c r="AM1490" s="67">
        <v>28.7451059002778</v>
      </c>
      <c r="AN1490" s="11"/>
      <c r="AO1490" s="69">
        <v>3.0077881361648899E-2</v>
      </c>
      <c r="AP1490" s="69">
        <v>-4.37072218373942E-2</v>
      </c>
      <c r="AQ1490" s="69">
        <v>7.7246728655154598E-2</v>
      </c>
      <c r="AR1490" s="69">
        <v>-0.13478211932670101</v>
      </c>
      <c r="AS1490" s="70">
        <v>7</v>
      </c>
      <c r="AT1490" s="70">
        <v>5</v>
      </c>
      <c r="AU1490" s="70">
        <v>7</v>
      </c>
      <c r="AV1490" s="71">
        <v>5</v>
      </c>
      <c r="AW1490" s="11"/>
      <c r="AX1490" s="72">
        <v>0.14099977876278</v>
      </c>
      <c r="AY1490" s="73">
        <v>0.40907993014252497</v>
      </c>
      <c r="AZ1490" s="73">
        <v>0.88999458671787601</v>
      </c>
      <c r="BA1490" s="73">
        <v>0.56346925741036102</v>
      </c>
      <c r="BB1490" s="64">
        <v>1.45196566815684E-2</v>
      </c>
      <c r="BC1490" s="74">
        <v>-25.717412097612399</v>
      </c>
      <c r="BD1490" s="61">
        <v>43881</v>
      </c>
      <c r="BE1490" s="61">
        <v>43910</v>
      </c>
      <c r="BF1490" s="70"/>
      <c r="BG1490" s="61"/>
      <c r="BH1490" s="11"/>
    </row>
    <row r="1491" spans="1:60" x14ac:dyDescent="0.3">
      <c r="A1491" s="11"/>
      <c r="B1491" s="56" t="s">
        <v>4750</v>
      </c>
      <c r="C1491" s="56" t="s">
        <v>4537</v>
      </c>
      <c r="D1491" s="56" t="s">
        <v>4516</v>
      </c>
      <c r="E1491" s="57" t="s">
        <v>367</v>
      </c>
      <c r="F1491" s="57" t="s">
        <v>339</v>
      </c>
      <c r="G1491" s="58" t="s">
        <v>141</v>
      </c>
      <c r="H1491" s="59" t="s">
        <v>186</v>
      </c>
      <c r="I1491" s="60" t="s">
        <v>29</v>
      </c>
      <c r="J1491" s="60" t="s">
        <v>4538</v>
      </c>
      <c r="K1491" s="11"/>
      <c r="L1491" s="61">
        <v>44021</v>
      </c>
      <c r="M1491" s="62">
        <v>1484.8332000002299</v>
      </c>
      <c r="N1491" s="63">
        <v>1484.8332000002299</v>
      </c>
      <c r="O1491" s="63">
        <v>1636.9476999994399</v>
      </c>
      <c r="P1491" s="64">
        <f t="shared" si="23"/>
        <v>0.90707430665056554</v>
      </c>
      <c r="Q1491" s="61">
        <v>43881</v>
      </c>
      <c r="R1491" s="65">
        <v>147038.45499999999</v>
      </c>
      <c r="S1491" s="65">
        <v>147587.10929760701</v>
      </c>
      <c r="T1491" s="11"/>
      <c r="U1491" s="66">
        <v>-3.7038200071037898E-3</v>
      </c>
      <c r="V1491" s="67">
        <v>3.2918287532083901</v>
      </c>
      <c r="W1491" s="66">
        <v>3.1706262117950197E-2</v>
      </c>
      <c r="X1491" s="67">
        <v>5.4490047604340397</v>
      </c>
      <c r="Y1491" s="66">
        <v>-6.9802646329699194E-2</v>
      </c>
      <c r="Z1491" s="67">
        <v>10.703672979259901</v>
      </c>
      <c r="AA1491" s="66">
        <v>6.2157196753105402E-2</v>
      </c>
      <c r="AB1491" s="67">
        <v>26.440907826618101</v>
      </c>
      <c r="AC1491" s="66">
        <v>0.10663206432043799</v>
      </c>
      <c r="AD1491" s="67">
        <v>34.949171692307601</v>
      </c>
      <c r="AE1491" s="66">
        <v>0.13278675255060099</v>
      </c>
      <c r="AF1491" s="68">
        <v>30.226362866786101</v>
      </c>
      <c r="AG1491" s="66">
        <v>6.11577052040957E-3</v>
      </c>
      <c r="AH1491" s="67">
        <v>-1.22992868382426</v>
      </c>
      <c r="AI1491" s="66">
        <v>-4.3622415525533101E-2</v>
      </c>
      <c r="AJ1491" s="67">
        <v>9.3285009284154494</v>
      </c>
      <c r="AK1491" s="66">
        <v>0.62577131532656505</v>
      </c>
      <c r="AL1491" s="66">
        <v>5.6663086530534201E-2</v>
      </c>
      <c r="AM1491" s="67">
        <v>65.723444165312699</v>
      </c>
      <c r="AN1491" s="11"/>
      <c r="AO1491" s="69">
        <v>3.0069419464780402E-2</v>
      </c>
      <c r="AP1491" s="69">
        <v>-4.37150557473069E-2</v>
      </c>
      <c r="AQ1491" s="69">
        <v>7.6981162193987998E-2</v>
      </c>
      <c r="AR1491" s="69">
        <v>-0.13500203611518399</v>
      </c>
      <c r="AS1491" s="70">
        <v>7</v>
      </c>
      <c r="AT1491" s="70">
        <v>5</v>
      </c>
      <c r="AU1491" s="70">
        <v>7</v>
      </c>
      <c r="AV1491" s="71">
        <v>5</v>
      </c>
      <c r="AW1491" s="11"/>
      <c r="AX1491" s="72">
        <v>0.14099784816717101</v>
      </c>
      <c r="AY1491" s="73">
        <v>0.38779153412360801</v>
      </c>
      <c r="AZ1491" s="73">
        <v>0.87799910110243196</v>
      </c>
      <c r="BA1491" s="73">
        <v>0.53374338026151202</v>
      </c>
      <c r="BB1491" s="64">
        <v>1.45192984998721E-2</v>
      </c>
      <c r="BC1491" s="74">
        <v>-25.735092208487899</v>
      </c>
      <c r="BD1491" s="61">
        <v>43881</v>
      </c>
      <c r="BE1491" s="61">
        <v>43910</v>
      </c>
      <c r="BF1491" s="70"/>
      <c r="BG1491" s="61"/>
      <c r="BH1491" s="11"/>
    </row>
    <row r="1492" spans="1:60" x14ac:dyDescent="0.3">
      <c r="A1492" s="11"/>
      <c r="B1492" s="56" t="s">
        <v>4753</v>
      </c>
      <c r="C1492" s="56" t="s">
        <v>4540</v>
      </c>
      <c r="D1492" s="56" t="s">
        <v>4516</v>
      </c>
      <c r="E1492" s="57" t="s">
        <v>371</v>
      </c>
      <c r="F1492" s="57" t="s">
        <v>339</v>
      </c>
      <c r="G1492" s="58" t="s">
        <v>141</v>
      </c>
      <c r="H1492" s="59" t="s">
        <v>186</v>
      </c>
      <c r="I1492" s="60" t="s">
        <v>29</v>
      </c>
      <c r="J1492" s="60" t="s">
        <v>4541</v>
      </c>
      <c r="K1492" s="11"/>
      <c r="L1492" s="61">
        <v>44021</v>
      </c>
      <c r="M1492" s="62">
        <v>1495.6760000009101</v>
      </c>
      <c r="N1492" s="63">
        <v>1495.6760000009101</v>
      </c>
      <c r="O1492" s="63">
        <v>1647.6367000006101</v>
      </c>
      <c r="P1492" s="64">
        <f t="shared" si="23"/>
        <v>0.90777050547633242</v>
      </c>
      <c r="Q1492" s="61">
        <v>43881</v>
      </c>
      <c r="R1492" s="65">
        <v>676588.83</v>
      </c>
      <c r="S1492" s="65">
        <v>657898.97847753903</v>
      </c>
      <c r="T1492" s="11"/>
      <c r="U1492" s="66">
        <v>-3.6983720192438302E-3</v>
      </c>
      <c r="V1492" s="67">
        <v>3.2923735519943902</v>
      </c>
      <c r="W1492" s="66">
        <v>3.1875936678261503E-2</v>
      </c>
      <c r="X1492" s="67">
        <v>5.4659722164651603</v>
      </c>
      <c r="Y1492" s="66">
        <v>-6.8874335860527894E-2</v>
      </c>
      <c r="Z1492" s="67">
        <v>10.796504026177001</v>
      </c>
      <c r="AA1492" s="66">
        <v>6.4289844995073495E-2</v>
      </c>
      <c r="AB1492" s="67">
        <v>26.654172650800302</v>
      </c>
      <c r="AC1492" s="66">
        <v>0.111073968242708</v>
      </c>
      <c r="AD1492" s="67">
        <v>35.39336208452</v>
      </c>
      <c r="AE1492" s="66">
        <v>0.139623186085373</v>
      </c>
      <c r="AF1492" s="68">
        <v>30.9100062202488</v>
      </c>
      <c r="AG1492" s="66">
        <v>6.1653760949411697E-3</v>
      </c>
      <c r="AH1492" s="67">
        <v>-1.2249681263711001</v>
      </c>
      <c r="AI1492" s="66">
        <v>-4.26207967320806E-2</v>
      </c>
      <c r="AJ1492" s="67">
        <v>9.4286628077534296</v>
      </c>
      <c r="AK1492" s="66">
        <v>0.65370394940487997</v>
      </c>
      <c r="AL1492" s="66">
        <v>5.87065206764237E-2</v>
      </c>
      <c r="AM1492" s="67">
        <v>68.516707573085995</v>
      </c>
      <c r="AN1492" s="11"/>
      <c r="AO1492" s="69">
        <v>3.0075039503572001E-2</v>
      </c>
      <c r="AP1492" s="69">
        <v>-4.3709817677154199E-2</v>
      </c>
      <c r="AQ1492" s="69">
        <v>7.7158267575214295E-2</v>
      </c>
      <c r="AR1492" s="69">
        <v>-0.13485499284885</v>
      </c>
      <c r="AS1492" s="70">
        <v>7</v>
      </c>
      <c r="AT1492" s="70">
        <v>5</v>
      </c>
      <c r="AU1492" s="70">
        <v>7</v>
      </c>
      <c r="AV1492" s="71">
        <v>5</v>
      </c>
      <c r="AW1492" s="11"/>
      <c r="AX1492" s="72">
        <v>0.14099902905902101</v>
      </c>
      <c r="AY1492" s="73">
        <v>0.40197751066852999</v>
      </c>
      <c r="AZ1492" s="73">
        <v>0.88599228503972005</v>
      </c>
      <c r="BA1492" s="73">
        <v>0.55354709345556297</v>
      </c>
      <c r="BB1492" s="64">
        <v>1.45195264012727E-2</v>
      </c>
      <c r="BC1492" s="74">
        <v>-25.723279895435599</v>
      </c>
      <c r="BD1492" s="61">
        <v>43881</v>
      </c>
      <c r="BE1492" s="61">
        <v>43910</v>
      </c>
      <c r="BF1492" s="70"/>
      <c r="BG1492" s="61"/>
      <c r="BH1492" s="11"/>
    </row>
    <row r="1493" spans="1:60" x14ac:dyDescent="0.3">
      <c r="A1493" s="11"/>
      <c r="B1493" s="56" t="s">
        <v>4756</v>
      </c>
      <c r="C1493" s="56" t="s">
        <v>4543</v>
      </c>
      <c r="D1493" s="56" t="s">
        <v>4516</v>
      </c>
      <c r="E1493" s="57" t="s">
        <v>375</v>
      </c>
      <c r="F1493" s="57" t="s">
        <v>339</v>
      </c>
      <c r="G1493" s="58" t="s">
        <v>141</v>
      </c>
      <c r="H1493" s="59" t="s">
        <v>186</v>
      </c>
      <c r="I1493" s="60" t="s">
        <v>29</v>
      </c>
      <c r="J1493" s="60" t="s">
        <v>4544</v>
      </c>
      <c r="K1493" s="11"/>
      <c r="L1493" s="61">
        <v>44021</v>
      </c>
      <c r="M1493" s="62">
        <v>1526.1743000000699</v>
      </c>
      <c r="N1493" s="63">
        <v>1526.1743000000699</v>
      </c>
      <c r="O1493" s="63">
        <v>1679.9439000002999</v>
      </c>
      <c r="P1493" s="64">
        <f t="shared" si="23"/>
        <v>0.90846741965597633</v>
      </c>
      <c r="Q1493" s="61">
        <v>43881</v>
      </c>
      <c r="R1493" s="65">
        <v>2248502.0099999998</v>
      </c>
      <c r="S1493" s="65">
        <v>2199183.13652344</v>
      </c>
      <c r="T1493" s="11"/>
      <c r="U1493" s="66">
        <v>-3.6929003663317399E-3</v>
      </c>
      <c r="V1493" s="67">
        <v>3.2929207172855999</v>
      </c>
      <c r="W1493" s="66">
        <v>3.2045686677520301E-2</v>
      </c>
      <c r="X1493" s="67">
        <v>5.4829472163910404</v>
      </c>
      <c r="Y1493" s="66">
        <v>-6.7944861370997395E-2</v>
      </c>
      <c r="Z1493" s="67">
        <v>10.88945147513</v>
      </c>
      <c r="AA1493" s="66">
        <v>6.6426596687961095E-2</v>
      </c>
      <c r="AB1493" s="67">
        <v>26.867847820103599</v>
      </c>
      <c r="AC1493" s="66">
        <v>0.115533728871087</v>
      </c>
      <c r="AD1493" s="67">
        <v>35.839338147372501</v>
      </c>
      <c r="AE1493" s="66">
        <v>0.14650115564843899</v>
      </c>
      <c r="AF1493" s="68">
        <v>31.597803176555299</v>
      </c>
      <c r="AG1493" s="66">
        <v>6.2150085996108802E-3</v>
      </c>
      <c r="AH1493" s="67">
        <v>-1.22000487590412</v>
      </c>
      <c r="AI1493" s="66">
        <v>-4.1617798000515897E-2</v>
      </c>
      <c r="AJ1493" s="67">
        <v>9.5289626809099008</v>
      </c>
      <c r="AK1493" s="66">
        <v>0.68212401767959796</v>
      </c>
      <c r="AL1493" s="66">
        <v>6.0754444286431002E-2</v>
      </c>
      <c r="AM1493" s="67">
        <v>71.358714400557801</v>
      </c>
      <c r="AN1493" s="11"/>
      <c r="AO1493" s="69">
        <v>3.00806862996978E-2</v>
      </c>
      <c r="AP1493" s="69">
        <v>-4.3704567661770902E-2</v>
      </c>
      <c r="AQ1493" s="69">
        <v>7.7335153717285707E-2</v>
      </c>
      <c r="AR1493" s="69">
        <v>-0.134708182243194</v>
      </c>
      <c r="AS1493" s="70">
        <v>7</v>
      </c>
      <c r="AT1493" s="70">
        <v>5</v>
      </c>
      <c r="AU1493" s="70">
        <v>7</v>
      </c>
      <c r="AV1493" s="71">
        <v>5</v>
      </c>
      <c r="AW1493" s="11"/>
      <c r="AX1493" s="72">
        <v>0.14100031155889201</v>
      </c>
      <c r="AY1493" s="73">
        <v>0.41618711331057101</v>
      </c>
      <c r="AZ1493" s="73">
        <v>0.89399876425795799</v>
      </c>
      <c r="BA1493" s="73">
        <v>0.573403143367614</v>
      </c>
      <c r="BB1493" s="64">
        <v>1.4519764907836401E-2</v>
      </c>
      <c r="BC1493" s="74">
        <v>-25.711483579914798</v>
      </c>
      <c r="BD1493" s="61">
        <v>43881</v>
      </c>
      <c r="BE1493" s="61">
        <v>43910</v>
      </c>
      <c r="BF1493" s="70"/>
      <c r="BG1493" s="61"/>
      <c r="BH1493" s="11"/>
    </row>
    <row r="1494" spans="1:60" x14ac:dyDescent="0.3">
      <c r="A1494" s="11"/>
      <c r="B1494" s="56" t="s">
        <v>4759</v>
      </c>
      <c r="C1494" s="56" t="s">
        <v>4546</v>
      </c>
      <c r="D1494" s="56" t="s">
        <v>4516</v>
      </c>
      <c r="E1494" s="57" t="s">
        <v>379</v>
      </c>
      <c r="F1494" s="57" t="s">
        <v>339</v>
      </c>
      <c r="G1494" s="58" t="s">
        <v>141</v>
      </c>
      <c r="H1494" s="59" t="s">
        <v>186</v>
      </c>
      <c r="I1494" s="60" t="s">
        <v>29</v>
      </c>
      <c r="J1494" s="60" t="s">
        <v>4547</v>
      </c>
      <c r="K1494" s="11"/>
      <c r="L1494" s="61">
        <v>44021</v>
      </c>
      <c r="M1494" s="62">
        <v>1570.3955000005701</v>
      </c>
      <c r="N1494" s="63">
        <v>1570.3955000005701</v>
      </c>
      <c r="O1494" s="63">
        <v>1727.2950999997599</v>
      </c>
      <c r="P1494" s="64">
        <f t="shared" si="23"/>
        <v>0.90916456603205109</v>
      </c>
      <c r="Q1494" s="61">
        <v>43881</v>
      </c>
      <c r="R1494" s="65">
        <v>4583025.9460000005</v>
      </c>
      <c r="S1494" s="65">
        <v>4427509.6319062496</v>
      </c>
      <c r="T1494" s="11"/>
      <c r="U1494" s="66">
        <v>-3.6874581937809099E-3</v>
      </c>
      <c r="V1494" s="67">
        <v>3.2934649345406801</v>
      </c>
      <c r="W1494" s="66">
        <v>3.2215346609518698E-2</v>
      </c>
      <c r="X1494" s="67">
        <v>5.4999132095908898</v>
      </c>
      <c r="Y1494" s="66">
        <v>-6.70150002843002E-2</v>
      </c>
      <c r="Z1494" s="67">
        <v>10.9824375837925</v>
      </c>
      <c r="AA1494" s="66">
        <v>6.8567616524887895E-2</v>
      </c>
      <c r="AB1494" s="67">
        <v>27.081949803774499</v>
      </c>
      <c r="AC1494" s="66">
        <v>0.120010655253282</v>
      </c>
      <c r="AD1494" s="67">
        <v>36.2870307855774</v>
      </c>
      <c r="AE1494" s="66">
        <v>0.15341905559034799</v>
      </c>
      <c r="AF1494" s="68">
        <v>32.289593170746201</v>
      </c>
      <c r="AG1494" s="66">
        <v>6.2646948936162499E-3</v>
      </c>
      <c r="AH1494" s="67">
        <v>-1.21503624650359</v>
      </c>
      <c r="AI1494" s="66">
        <v>-4.0614372668642297E-2</v>
      </c>
      <c r="AJ1494" s="67">
        <v>9.6293052140972595</v>
      </c>
      <c r="AK1494" s="66">
        <v>0.71104325561318504</v>
      </c>
      <c r="AL1494" s="66">
        <v>6.2807086664179196E-2</v>
      </c>
      <c r="AM1494" s="67">
        <v>74.250638193916501</v>
      </c>
      <c r="AN1494" s="11"/>
      <c r="AO1494" s="69">
        <v>3.0086336018939602E-2</v>
      </c>
      <c r="AP1494" s="69">
        <v>-4.36992909071705E-2</v>
      </c>
      <c r="AQ1494" s="69">
        <v>7.7512352632766096E-2</v>
      </c>
      <c r="AR1494" s="69">
        <v>-0.134561107639456</v>
      </c>
      <c r="AS1494" s="70">
        <v>7</v>
      </c>
      <c r="AT1494" s="70">
        <v>5</v>
      </c>
      <c r="AU1494" s="70">
        <v>7</v>
      </c>
      <c r="AV1494" s="71">
        <v>5</v>
      </c>
      <c r="AW1494" s="11"/>
      <c r="AX1494" s="72">
        <v>0.14100161545968101</v>
      </c>
      <c r="AY1494" s="73">
        <v>0.43042348273002101</v>
      </c>
      <c r="AZ1494" s="73">
        <v>0.90202063341257599</v>
      </c>
      <c r="BA1494" s="73">
        <v>0.59331601642224996</v>
      </c>
      <c r="BB1494" s="64">
        <v>1.45200055998248E-2</v>
      </c>
      <c r="BC1494" s="74">
        <v>-25.699673437367899</v>
      </c>
      <c r="BD1494" s="61">
        <v>43881</v>
      </c>
      <c r="BE1494" s="61">
        <v>43910</v>
      </c>
      <c r="BF1494" s="70"/>
      <c r="BG1494" s="61"/>
      <c r="BH1494" s="11"/>
    </row>
    <row r="1495" spans="1:60" x14ac:dyDescent="0.3">
      <c r="A1495" s="11"/>
      <c r="B1495" s="56" t="s">
        <v>4762</v>
      </c>
      <c r="C1495" s="56" t="s">
        <v>4549</v>
      </c>
      <c r="D1495" s="56" t="s">
        <v>4550</v>
      </c>
      <c r="E1495" s="57" t="s">
        <v>34</v>
      </c>
      <c r="F1495" s="57" t="s">
        <v>339</v>
      </c>
      <c r="G1495" s="58" t="s">
        <v>141</v>
      </c>
      <c r="H1495" s="59" t="s">
        <v>178</v>
      </c>
      <c r="I1495" s="60" t="s">
        <v>29</v>
      </c>
      <c r="J1495" s="60" t="s">
        <v>4551</v>
      </c>
      <c r="K1495" s="11"/>
      <c r="L1495" s="61">
        <v>44021</v>
      </c>
      <c r="M1495" s="62">
        <v>1124.10600000061</v>
      </c>
      <c r="N1495" s="63">
        <v>1124.10600000061</v>
      </c>
      <c r="O1495" s="63">
        <v>1201.1052999999399</v>
      </c>
      <c r="P1495" s="64">
        <f t="shared" si="23"/>
        <v>0.93589296458908833</v>
      </c>
      <c r="Q1495" s="61">
        <v>43874</v>
      </c>
      <c r="R1495" s="65">
        <v>6168.1469999999999</v>
      </c>
      <c r="S1495" s="65">
        <v>5414.5744503784199</v>
      </c>
      <c r="T1495" s="11"/>
      <c r="U1495" s="66">
        <v>-3.5646683154482201E-3</v>
      </c>
      <c r="V1495" s="67">
        <v>3.3057439223739502</v>
      </c>
      <c r="W1495" s="66">
        <v>3.4236343226439203E-2</v>
      </c>
      <c r="X1495" s="67">
        <v>5.7020128712829301</v>
      </c>
      <c r="Y1495" s="66">
        <v>-4.8919186735511197E-2</v>
      </c>
      <c r="Z1495" s="67">
        <v>12.7920189386787</v>
      </c>
      <c r="AA1495" s="66">
        <v>4.0494658573152299E-2</v>
      </c>
      <c r="AB1495" s="67">
        <v>24.274654008622701</v>
      </c>
      <c r="AC1495" s="66">
        <v>7.1620084347159704E-2</v>
      </c>
      <c r="AD1495" s="67">
        <v>31.4479736949434</v>
      </c>
      <c r="AE1495" s="66">
        <v>5.9835258298335199E-2</v>
      </c>
      <c r="AF1495" s="68">
        <v>22.9312134415377</v>
      </c>
      <c r="AG1495" s="66">
        <v>1.13419764347782E-2</v>
      </c>
      <c r="AH1495" s="67">
        <v>-0.70730809238739301</v>
      </c>
      <c r="AI1495" s="66">
        <v>-2.7271135841147001E-2</v>
      </c>
      <c r="AJ1495" s="67">
        <v>10.963628896846799</v>
      </c>
      <c r="AK1495" s="66">
        <v>0.124106000001193</v>
      </c>
      <c r="AL1495" s="66">
        <v>1.20414666907891E-2</v>
      </c>
      <c r="AM1495" s="67">
        <v>26.125273431738599</v>
      </c>
      <c r="AN1495" s="11"/>
      <c r="AO1495" s="69">
        <v>2.3861800626036701E-2</v>
      </c>
      <c r="AP1495" s="69">
        <v>-3.5606693398221999E-2</v>
      </c>
      <c r="AQ1495" s="69">
        <v>6.7805794165906305E-2</v>
      </c>
      <c r="AR1495" s="69">
        <v>-0.11540881591005001</v>
      </c>
      <c r="AS1495" s="70">
        <v>7</v>
      </c>
      <c r="AT1495" s="70">
        <v>5</v>
      </c>
      <c r="AU1495" s="70">
        <v>7</v>
      </c>
      <c r="AV1495" s="71">
        <v>5</v>
      </c>
      <c r="AW1495" s="11"/>
      <c r="AX1495" s="72">
        <v>0.108927234997682</v>
      </c>
      <c r="AY1495" s="73">
        <v>0.25151780509850102</v>
      </c>
      <c r="AZ1495" s="73">
        <v>0.77276176334726199</v>
      </c>
      <c r="BA1495" s="73">
        <v>0.33910797612861598</v>
      </c>
      <c r="BB1495" s="64">
        <v>1.12163019746004E-2</v>
      </c>
      <c r="BC1495" s="74">
        <v>-21.791411627287701</v>
      </c>
      <c r="BD1495" s="61">
        <v>43874</v>
      </c>
      <c r="BE1495" s="61">
        <v>43914</v>
      </c>
      <c r="BF1495" s="70"/>
      <c r="BG1495" s="61"/>
      <c r="BH1495" s="11"/>
    </row>
    <row r="1496" spans="1:60" x14ac:dyDescent="0.3">
      <c r="A1496" s="11"/>
      <c r="B1496" s="56" t="s">
        <v>4765</v>
      </c>
      <c r="C1496" s="56" t="s">
        <v>4553</v>
      </c>
      <c r="D1496" s="56" t="s">
        <v>4550</v>
      </c>
      <c r="E1496" s="57" t="s">
        <v>41</v>
      </c>
      <c r="F1496" s="57" t="s">
        <v>339</v>
      </c>
      <c r="G1496" s="58" t="s">
        <v>141</v>
      </c>
      <c r="H1496" s="59" t="s">
        <v>178</v>
      </c>
      <c r="I1496" s="60" t="s">
        <v>29</v>
      </c>
      <c r="J1496" s="60" t="s">
        <v>4554</v>
      </c>
      <c r="K1496" s="11"/>
      <c r="L1496" s="61">
        <v>44021</v>
      </c>
      <c r="M1496" s="62">
        <v>1460.14499999955</v>
      </c>
      <c r="N1496" s="63">
        <v>1460.14499999955</v>
      </c>
      <c r="O1496" s="63">
        <v>1553.77920000069</v>
      </c>
      <c r="P1496" s="64">
        <f t="shared" si="23"/>
        <v>0.93973776969012168</v>
      </c>
      <c r="Q1496" s="61">
        <v>43874</v>
      </c>
      <c r="R1496" s="65">
        <v>2882363.0430000001</v>
      </c>
      <c r="S1496" s="65">
        <v>2864489.1897695302</v>
      </c>
      <c r="T1496" s="11"/>
      <c r="U1496" s="66">
        <v>-3.53688802897523E-3</v>
      </c>
      <c r="V1496" s="67">
        <v>3.30852195102125</v>
      </c>
      <c r="W1496" s="66">
        <v>3.5101998108075301E-2</v>
      </c>
      <c r="X1496" s="67">
        <v>5.7885783594465501</v>
      </c>
      <c r="Y1496" s="66">
        <v>-4.4079030840293902E-2</v>
      </c>
      <c r="Z1496" s="67">
        <v>13.2760345282004</v>
      </c>
      <c r="AA1496" s="66">
        <v>5.1171338527638E-2</v>
      </c>
      <c r="AB1496" s="67">
        <v>25.3423220040568</v>
      </c>
      <c r="AC1496" s="66">
        <v>0.106560768706986</v>
      </c>
      <c r="AD1496" s="67">
        <v>34.942042130918701</v>
      </c>
      <c r="AE1496" s="66">
        <v>0.121858799970214</v>
      </c>
      <c r="AF1496" s="68">
        <v>29.133567608747398</v>
      </c>
      <c r="AG1496" s="66">
        <v>1.1595824462347099E-2</v>
      </c>
      <c r="AH1496" s="67">
        <v>-0.68192328963050397</v>
      </c>
      <c r="AI1496" s="66">
        <v>-2.2075262320868198E-2</v>
      </c>
      <c r="AJ1496" s="67">
        <v>11.483216248874699</v>
      </c>
      <c r="AK1496" s="66">
        <v>0.46014499999932001</v>
      </c>
      <c r="AL1496" s="66">
        <v>3.9489369051807402E-2</v>
      </c>
      <c r="AM1496" s="67">
        <v>59.729173431522199</v>
      </c>
      <c r="AN1496" s="11"/>
      <c r="AO1496" s="69">
        <v>2.3890434020359001E-2</v>
      </c>
      <c r="AP1496" s="69">
        <v>-3.5579852436057997E-2</v>
      </c>
      <c r="AQ1496" s="69">
        <v>6.8699369156092899E-2</v>
      </c>
      <c r="AR1496" s="69">
        <v>-0.114643582230201</v>
      </c>
      <c r="AS1496" s="70">
        <v>7</v>
      </c>
      <c r="AT1496" s="70">
        <v>5</v>
      </c>
      <c r="AU1496" s="70">
        <v>7</v>
      </c>
      <c r="AV1496" s="71">
        <v>5</v>
      </c>
      <c r="AW1496" s="11"/>
      <c r="AX1496" s="72">
        <v>0.10893277925380999</v>
      </c>
      <c r="AY1496" s="73">
        <v>0.34282734714179203</v>
      </c>
      <c r="AZ1496" s="73">
        <v>0.81237499763301502</v>
      </c>
      <c r="BA1496" s="73">
        <v>0.46365499418925499</v>
      </c>
      <c r="BB1496" s="64">
        <v>1.12172711553103E-2</v>
      </c>
      <c r="BC1496" s="74">
        <v>-21.704094121057999</v>
      </c>
      <c r="BD1496" s="61">
        <v>43874</v>
      </c>
      <c r="BE1496" s="61">
        <v>43914</v>
      </c>
      <c r="BF1496" s="70"/>
      <c r="BG1496" s="61"/>
      <c r="BH1496" s="11"/>
    </row>
    <row r="1497" spans="1:60" x14ac:dyDescent="0.3">
      <c r="A1497" s="11"/>
      <c r="B1497" s="56" t="s">
        <v>4768</v>
      </c>
      <c r="C1497" s="56" t="s">
        <v>4556</v>
      </c>
      <c r="D1497" s="56" t="s">
        <v>4550</v>
      </c>
      <c r="E1497" s="57" t="s">
        <v>248</v>
      </c>
      <c r="F1497" s="57" t="s">
        <v>339</v>
      </c>
      <c r="G1497" s="58" t="s">
        <v>141</v>
      </c>
      <c r="H1497" s="59" t="s">
        <v>178</v>
      </c>
      <c r="I1497" s="60" t="s">
        <v>29</v>
      </c>
      <c r="J1497" s="60" t="s">
        <v>4557</v>
      </c>
      <c r="K1497" s="11"/>
      <c r="L1497" s="61">
        <v>44021</v>
      </c>
      <c r="M1497" s="62">
        <v>1462.36739999987</v>
      </c>
      <c r="N1497" s="63">
        <v>1462.36739999987</v>
      </c>
      <c r="O1497" s="63">
        <v>1554.88949999958</v>
      </c>
      <c r="P1497" s="64">
        <f t="shared" si="23"/>
        <v>0.94049602881765226</v>
      </c>
      <c r="Q1497" s="61">
        <v>43874</v>
      </c>
      <c r="R1497" s="65">
        <v>8781723.5219999999</v>
      </c>
      <c r="S1497" s="65">
        <v>8550955.4451484401</v>
      </c>
      <c r="T1497" s="11"/>
      <c r="U1497" s="66">
        <v>-3.5313961052452201E-3</v>
      </c>
      <c r="V1497" s="67">
        <v>3.3090711433942501</v>
      </c>
      <c r="W1497" s="66">
        <v>3.5272617838927503E-2</v>
      </c>
      <c r="X1497" s="67">
        <v>5.8056403325317696</v>
      </c>
      <c r="Y1497" s="66">
        <v>-4.3124482831481098E-2</v>
      </c>
      <c r="Z1497" s="67">
        <v>13.3714893290744</v>
      </c>
      <c r="AA1497" s="66">
        <v>5.3282412025509998E-2</v>
      </c>
      <c r="AB1497" s="67">
        <v>25.553429353836702</v>
      </c>
      <c r="AC1497" s="66">
        <v>0.111003955456981</v>
      </c>
      <c r="AD1497" s="67">
        <v>35.386360805947298</v>
      </c>
      <c r="AE1497" s="66">
        <v>0.128630641986092</v>
      </c>
      <c r="AF1497" s="68">
        <v>29.810751810320699</v>
      </c>
      <c r="AG1497" s="66">
        <v>1.1645738171864701E-2</v>
      </c>
      <c r="AH1497" s="67">
        <v>-0.67693191867874702</v>
      </c>
      <c r="AI1497" s="66">
        <v>-2.1050428808848699E-2</v>
      </c>
      <c r="AJ1497" s="67">
        <v>11.5856996000803</v>
      </c>
      <c r="AK1497" s="66">
        <v>0.46236739999963899</v>
      </c>
      <c r="AL1497" s="66">
        <v>3.9651134557061603E-2</v>
      </c>
      <c r="AM1497" s="67">
        <v>59.951413431554101</v>
      </c>
      <c r="AN1497" s="11"/>
      <c r="AO1497" s="69">
        <v>2.38959780872392E-2</v>
      </c>
      <c r="AP1497" s="69">
        <v>-3.55745516753814E-2</v>
      </c>
      <c r="AQ1497" s="69">
        <v>6.8875405635481002E-2</v>
      </c>
      <c r="AR1497" s="69">
        <v>-0.114493052724429</v>
      </c>
      <c r="AS1497" s="70">
        <v>7</v>
      </c>
      <c r="AT1497" s="70">
        <v>5</v>
      </c>
      <c r="AU1497" s="70">
        <v>7</v>
      </c>
      <c r="AV1497" s="71">
        <v>5</v>
      </c>
      <c r="AW1497" s="11"/>
      <c r="AX1497" s="72">
        <v>0.108933990204096</v>
      </c>
      <c r="AY1497" s="73">
        <v>0.36087411962716898</v>
      </c>
      <c r="AZ1497" s="73">
        <v>0.82020414917224105</v>
      </c>
      <c r="BA1497" s="73">
        <v>0.48836050492400301</v>
      </c>
      <c r="BB1497" s="64">
        <v>1.12174742670322E-2</v>
      </c>
      <c r="BC1497" s="74">
        <v>-21.686917301820401</v>
      </c>
      <c r="BD1497" s="61">
        <v>43874</v>
      </c>
      <c r="BE1497" s="61">
        <v>43914</v>
      </c>
      <c r="BF1497" s="70"/>
      <c r="BG1497" s="61"/>
      <c r="BH1497" s="11"/>
    </row>
    <row r="1498" spans="1:60" x14ac:dyDescent="0.3">
      <c r="A1498" s="11"/>
      <c r="B1498" s="56" t="s">
        <v>4771</v>
      </c>
      <c r="C1498" s="56" t="s">
        <v>4559</v>
      </c>
      <c r="D1498" s="56" t="s">
        <v>4550</v>
      </c>
      <c r="E1498" s="57" t="s">
        <v>79</v>
      </c>
      <c r="F1498" s="57" t="s">
        <v>339</v>
      </c>
      <c r="G1498" s="58" t="s">
        <v>141</v>
      </c>
      <c r="H1498" s="59" t="s">
        <v>178</v>
      </c>
      <c r="I1498" s="60" t="s">
        <v>29</v>
      </c>
      <c r="J1498" s="60" t="s">
        <v>4560</v>
      </c>
      <c r="K1498" s="11"/>
      <c r="L1498" s="61">
        <v>44021</v>
      </c>
      <c r="M1498" s="62">
        <v>1312.9969999995101</v>
      </c>
      <c r="N1498" s="63">
        <v>1312.9969999995101</v>
      </c>
      <c r="O1498" s="63">
        <v>1404.52190000005</v>
      </c>
      <c r="P1498" s="64">
        <f t="shared" si="23"/>
        <v>0.93483554795369395</v>
      </c>
      <c r="Q1498" s="61">
        <v>43874</v>
      </c>
      <c r="R1498" s="65">
        <v>393145.93</v>
      </c>
      <c r="S1498" s="65">
        <v>474127.59924023401</v>
      </c>
      <c r="T1498" s="11"/>
      <c r="U1498" s="66">
        <v>-3.57234927469108E-3</v>
      </c>
      <c r="V1498" s="67">
        <v>3.30497582644966</v>
      </c>
      <c r="W1498" s="66">
        <v>3.3997815606198897E-2</v>
      </c>
      <c r="X1498" s="67">
        <v>5.6781601092588998</v>
      </c>
      <c r="Y1498" s="66">
        <v>-5.0249442101630799E-2</v>
      </c>
      <c r="Z1498" s="67">
        <v>12.6589934020594</v>
      </c>
      <c r="AA1498" s="66">
        <v>3.7569833626548602E-2</v>
      </c>
      <c r="AB1498" s="67">
        <v>23.982171513955102</v>
      </c>
      <c r="AC1498" s="66">
        <v>7.8148185524696601E-2</v>
      </c>
      <c r="AD1498" s="67">
        <v>32.100783812697003</v>
      </c>
      <c r="AE1498" s="66">
        <v>7.8860175457521095E-2</v>
      </c>
      <c r="AF1498" s="68">
        <v>24.8337051574781</v>
      </c>
      <c r="AG1498" s="66">
        <v>1.1271894894889599E-2</v>
      </c>
      <c r="AH1498" s="67">
        <v>-0.71431624637625601</v>
      </c>
      <c r="AI1498" s="66">
        <v>-2.8698798143523201E-2</v>
      </c>
      <c r="AJ1498" s="67">
        <v>10.820862666616399</v>
      </c>
      <c r="AK1498" s="66">
        <v>0.31299699999915898</v>
      </c>
      <c r="AL1498" s="66">
        <v>2.82531895663851E-2</v>
      </c>
      <c r="AM1498" s="67">
        <v>45.014373431506101</v>
      </c>
      <c r="AN1498" s="11"/>
      <c r="AO1498" s="69">
        <v>2.3853972110373399E-2</v>
      </c>
      <c r="AP1498" s="69">
        <v>-3.5614139799690699E-2</v>
      </c>
      <c r="AQ1498" s="69">
        <v>6.7559342196545899E-2</v>
      </c>
      <c r="AR1498" s="69">
        <v>-0.115619734419888</v>
      </c>
      <c r="AS1498" s="70">
        <v>7</v>
      </c>
      <c r="AT1498" s="70">
        <v>5</v>
      </c>
      <c r="AU1498" s="70">
        <v>7</v>
      </c>
      <c r="AV1498" s="71">
        <v>5</v>
      </c>
      <c r="AW1498" s="11"/>
      <c r="AX1498" s="72">
        <v>0.108925925427902</v>
      </c>
      <c r="AY1498" s="73">
        <v>0.226492874379119</v>
      </c>
      <c r="AZ1498" s="73">
        <v>0.76190419589602199</v>
      </c>
      <c r="BA1498" s="73">
        <v>0.305106442483975</v>
      </c>
      <c r="BB1498" s="64">
        <v>1.1216057414276301E-2</v>
      </c>
      <c r="BC1498" s="74">
        <v>-21.815459054021598</v>
      </c>
      <c r="BD1498" s="61">
        <v>43874</v>
      </c>
      <c r="BE1498" s="61">
        <v>43914</v>
      </c>
      <c r="BF1498" s="70"/>
      <c r="BG1498" s="61"/>
      <c r="BH1498" s="11"/>
    </row>
    <row r="1499" spans="1:60" x14ac:dyDescent="0.3">
      <c r="A1499" s="11"/>
      <c r="B1499" s="56" t="s">
        <v>4774</v>
      </c>
      <c r="C1499" s="56" t="s">
        <v>4562</v>
      </c>
      <c r="D1499" s="56" t="s">
        <v>4550</v>
      </c>
      <c r="E1499" s="57" t="s">
        <v>352</v>
      </c>
      <c r="F1499" s="57" t="s">
        <v>339</v>
      </c>
      <c r="G1499" s="58" t="s">
        <v>141</v>
      </c>
      <c r="H1499" s="59" t="s">
        <v>178</v>
      </c>
      <c r="I1499" s="60" t="s">
        <v>29</v>
      </c>
      <c r="J1499" s="60" t="s">
        <v>4563</v>
      </c>
      <c r="K1499" s="11"/>
      <c r="L1499" s="61">
        <v>44021</v>
      </c>
      <c r="M1499" s="62">
        <v>1324.9144000001299</v>
      </c>
      <c r="N1499" s="63">
        <v>1324.9144000001299</v>
      </c>
      <c r="O1499" s="63">
        <v>1415.09909999929</v>
      </c>
      <c r="P1499" s="64">
        <f t="shared" si="23"/>
        <v>0.93626969305598073</v>
      </c>
      <c r="Q1499" s="61">
        <v>43874</v>
      </c>
      <c r="R1499" s="65">
        <v>2446268.3250000002</v>
      </c>
      <c r="S1499" s="65">
        <v>2785122.3723906302</v>
      </c>
      <c r="T1499" s="11"/>
      <c r="U1499" s="66">
        <v>-3.56191344963008E-3</v>
      </c>
      <c r="V1499" s="67">
        <v>3.30601940895576</v>
      </c>
      <c r="W1499" s="66">
        <v>3.43211491272086E-2</v>
      </c>
      <c r="X1499" s="67">
        <v>5.7104934613598699</v>
      </c>
      <c r="Y1499" s="66">
        <v>-4.8445101932884399E-2</v>
      </c>
      <c r="Z1499" s="67">
        <v>12.8394274189341</v>
      </c>
      <c r="AA1499" s="66">
        <v>4.1538778405083597E-2</v>
      </c>
      <c r="AB1499" s="67">
        <v>24.379065991815899</v>
      </c>
      <c r="AC1499" s="66">
        <v>8.6401207403541805E-2</v>
      </c>
      <c r="AD1499" s="67">
        <v>32.926086000574301</v>
      </c>
      <c r="AE1499" s="66">
        <v>9.1300022453651805E-2</v>
      </c>
      <c r="AF1499" s="68">
        <v>26.077689857076599</v>
      </c>
      <c r="AG1499" s="66">
        <v>1.13668181238609E-2</v>
      </c>
      <c r="AH1499" s="67">
        <v>-0.70482392347912504</v>
      </c>
      <c r="AI1499" s="66">
        <v>-2.6762170115034699E-2</v>
      </c>
      <c r="AJ1499" s="67">
        <v>11.014525469465299</v>
      </c>
      <c r="AK1499" s="66">
        <v>0.324914400000125</v>
      </c>
      <c r="AL1499" s="66">
        <v>2.9204212996774E-2</v>
      </c>
      <c r="AM1499" s="67">
        <v>46.206113431602702</v>
      </c>
      <c r="AN1499" s="11"/>
      <c r="AO1499" s="69">
        <v>2.3864652350312099E-2</v>
      </c>
      <c r="AP1499" s="69">
        <v>-3.5604123324446797E-2</v>
      </c>
      <c r="AQ1499" s="69">
        <v>6.7893498457124196E-2</v>
      </c>
      <c r="AR1499" s="69">
        <v>-0.115333651057881</v>
      </c>
      <c r="AS1499" s="70">
        <v>7</v>
      </c>
      <c r="AT1499" s="70">
        <v>5</v>
      </c>
      <c r="AU1499" s="70">
        <v>7</v>
      </c>
      <c r="AV1499" s="71">
        <v>5</v>
      </c>
      <c r="AW1499" s="11"/>
      <c r="AX1499" s="72">
        <v>0.108927768194844</v>
      </c>
      <c r="AY1499" s="73">
        <v>0.260446669321936</v>
      </c>
      <c r="AZ1499" s="73">
        <v>0.77663603415112403</v>
      </c>
      <c r="BA1499" s="73">
        <v>0.35125368205945101</v>
      </c>
      <c r="BB1499" s="64">
        <v>1.12163960392354E-2</v>
      </c>
      <c r="BC1499" s="74">
        <v>-21.782834855781399</v>
      </c>
      <c r="BD1499" s="61">
        <v>43874</v>
      </c>
      <c r="BE1499" s="61">
        <v>43914</v>
      </c>
      <c r="BF1499" s="70"/>
      <c r="BG1499" s="61"/>
      <c r="BH1499" s="11"/>
    </row>
    <row r="1500" spans="1:60" x14ac:dyDescent="0.3">
      <c r="A1500" s="11"/>
      <c r="B1500" s="56" t="s">
        <v>4778</v>
      </c>
      <c r="C1500" s="56" t="s">
        <v>4565</v>
      </c>
      <c r="D1500" s="56" t="s">
        <v>4550</v>
      </c>
      <c r="E1500" s="57" t="s">
        <v>356</v>
      </c>
      <c r="F1500" s="57" t="s">
        <v>339</v>
      </c>
      <c r="G1500" s="58" t="s">
        <v>141</v>
      </c>
      <c r="H1500" s="59" t="s">
        <v>178</v>
      </c>
      <c r="I1500" s="60" t="s">
        <v>29</v>
      </c>
      <c r="J1500" s="60" t="s">
        <v>4566</v>
      </c>
      <c r="K1500" s="11"/>
      <c r="L1500" s="61">
        <v>44021</v>
      </c>
      <c r="M1500" s="62">
        <v>1499.2425999995301</v>
      </c>
      <c r="N1500" s="63">
        <v>1499.2425999995301</v>
      </c>
      <c r="O1500" s="63">
        <v>1593.6362999994301</v>
      </c>
      <c r="P1500" s="64">
        <f t="shared" si="23"/>
        <v>0.94076835473694109</v>
      </c>
      <c r="Q1500" s="61">
        <v>43874</v>
      </c>
      <c r="R1500" s="65">
        <v>908544.21299999999</v>
      </c>
      <c r="S1500" s="65">
        <v>903311.82115624996</v>
      </c>
      <c r="T1500" s="11"/>
      <c r="U1500" s="66">
        <v>-3.5294208355480801E-3</v>
      </c>
      <c r="V1500" s="67">
        <v>3.3092686703639602</v>
      </c>
      <c r="W1500" s="66">
        <v>3.5333551692019703E-2</v>
      </c>
      <c r="X1500" s="67">
        <v>5.8117337178409798</v>
      </c>
      <c r="Y1500" s="66">
        <v>-4.2781203444101301E-2</v>
      </c>
      <c r="Z1500" s="67">
        <v>13.4058172678197</v>
      </c>
      <c r="AA1500" s="66">
        <v>5.4042318821302601E-2</v>
      </c>
      <c r="AB1500" s="67">
        <v>25.629420033423202</v>
      </c>
      <c r="AC1500" s="66">
        <v>0.112606500548281</v>
      </c>
      <c r="AD1500" s="67">
        <v>35.546615315077403</v>
      </c>
      <c r="AE1500" s="66">
        <v>0.13107651554309999</v>
      </c>
      <c r="AF1500" s="68">
        <v>30.055339166021401</v>
      </c>
      <c r="AG1500" s="66">
        <v>1.16636265429406E-2</v>
      </c>
      <c r="AH1500" s="67">
        <v>-0.67514308157114999</v>
      </c>
      <c r="AI1500" s="66">
        <v>-2.0681953618805E-2</v>
      </c>
      <c r="AJ1500" s="67">
        <v>11.622547119084601</v>
      </c>
      <c r="AK1500" s="66">
        <v>0.49924259999883402</v>
      </c>
      <c r="AL1500" s="66">
        <v>4.2303516853280598E-2</v>
      </c>
      <c r="AM1500" s="67">
        <v>63.638933431473603</v>
      </c>
      <c r="AN1500" s="11"/>
      <c r="AO1500" s="69">
        <v>2.3898022327557601E-2</v>
      </c>
      <c r="AP1500" s="69">
        <v>-3.5572615502132997E-2</v>
      </c>
      <c r="AQ1500" s="69">
        <v>6.8938631935452604E-2</v>
      </c>
      <c r="AR1500" s="69">
        <v>-0.114438886474964</v>
      </c>
      <c r="AS1500" s="70">
        <v>7</v>
      </c>
      <c r="AT1500" s="70">
        <v>5</v>
      </c>
      <c r="AU1500" s="70">
        <v>7</v>
      </c>
      <c r="AV1500" s="71">
        <v>5</v>
      </c>
      <c r="AW1500" s="11"/>
      <c r="AX1500" s="72">
        <v>0.108934450391534</v>
      </c>
      <c r="AY1500" s="73">
        <v>0.36736951441935201</v>
      </c>
      <c r="AZ1500" s="73">
        <v>0.82302211359092303</v>
      </c>
      <c r="BA1500" s="73">
        <v>0.49725973634667803</v>
      </c>
      <c r="BB1500" s="64">
        <v>1.1217549901175501E-2</v>
      </c>
      <c r="BC1500" s="74">
        <v>-21.680737317539801</v>
      </c>
      <c r="BD1500" s="61">
        <v>43874</v>
      </c>
      <c r="BE1500" s="61">
        <v>43914</v>
      </c>
      <c r="BF1500" s="70"/>
      <c r="BG1500" s="61"/>
      <c r="BH1500" s="11"/>
    </row>
    <row r="1501" spans="1:60" x14ac:dyDescent="0.3">
      <c r="A1501" s="11"/>
      <c r="B1501" s="56" t="s">
        <v>4781</v>
      </c>
      <c r="C1501" s="56" t="s">
        <v>4568</v>
      </c>
      <c r="D1501" s="56" t="s">
        <v>4550</v>
      </c>
      <c r="E1501" s="57" t="s">
        <v>360</v>
      </c>
      <c r="F1501" s="57" t="s">
        <v>339</v>
      </c>
      <c r="G1501" s="58" t="s">
        <v>141</v>
      </c>
      <c r="H1501" s="59" t="s">
        <v>178</v>
      </c>
      <c r="I1501" s="60" t="s">
        <v>29</v>
      </c>
      <c r="J1501" s="60" t="s">
        <v>4569</v>
      </c>
      <c r="K1501" s="11"/>
      <c r="L1501" s="61">
        <v>44021</v>
      </c>
      <c r="M1501" s="62">
        <v>1000</v>
      </c>
      <c r="N1501" s="63">
        <v>1000</v>
      </c>
      <c r="O1501" s="63">
        <v>1000</v>
      </c>
      <c r="P1501" s="64">
        <f t="shared" si="23"/>
        <v>1</v>
      </c>
      <c r="Q1501" s="61">
        <v>44021</v>
      </c>
      <c r="R1501" s="65">
        <v>0</v>
      </c>
      <c r="S1501" s="65">
        <v>0</v>
      </c>
      <c r="T1501" s="11"/>
      <c r="U1501" s="66">
        <v>0</v>
      </c>
      <c r="V1501" s="67">
        <v>3.66221075391877</v>
      </c>
      <c r="W1501" s="66">
        <v>0</v>
      </c>
      <c r="X1501" s="67">
        <v>2.27837854863537</v>
      </c>
      <c r="Y1501" s="66">
        <v>0</v>
      </c>
      <c r="Z1501" s="67">
        <v>17.6839376122225</v>
      </c>
      <c r="AA1501" s="66">
        <v>0</v>
      </c>
      <c r="AB1501" s="67">
        <v>20.225188151293001</v>
      </c>
      <c r="AC1501" s="66">
        <v>0</v>
      </c>
      <c r="AD1501" s="67">
        <v>24.2859652602347</v>
      </c>
      <c r="AE1501" s="66">
        <v>0</v>
      </c>
      <c r="AF1501" s="68">
        <v>16.947687611711402</v>
      </c>
      <c r="AG1501" s="66">
        <v>0</v>
      </c>
      <c r="AH1501" s="67">
        <v>-1.84150573586521</v>
      </c>
      <c r="AI1501" s="66">
        <v>0</v>
      </c>
      <c r="AJ1501" s="67">
        <v>13.6907424809615</v>
      </c>
      <c r="AK1501" s="66">
        <v>0</v>
      </c>
      <c r="AL1501" s="66">
        <v>0</v>
      </c>
      <c r="AM1501" s="67">
        <v>13.714673431604799</v>
      </c>
      <c r="AN1501" s="11"/>
      <c r="AO1501" s="69">
        <v>0</v>
      </c>
      <c r="AP1501" s="69">
        <v>0</v>
      </c>
      <c r="AQ1501" s="69">
        <v>0</v>
      </c>
      <c r="AR1501" s="69">
        <v>0</v>
      </c>
      <c r="AS1501" s="70">
        <v>0</v>
      </c>
      <c r="AT1501" s="70">
        <v>0</v>
      </c>
      <c r="AU1501" s="70">
        <v>7</v>
      </c>
      <c r="AV1501" s="71">
        <v>5</v>
      </c>
      <c r="AW1501" s="11"/>
      <c r="AX1501" s="72">
        <v>0</v>
      </c>
      <c r="AY1501" s="73">
        <v>-115.357016523136</v>
      </c>
      <c r="AZ1501" s="73">
        <v>0.52607977638217596</v>
      </c>
      <c r="BA1501" s="73">
        <v>-15.9646500268718</v>
      </c>
      <c r="BB1501" s="64">
        <v>0</v>
      </c>
      <c r="BC1501" s="74">
        <v>0</v>
      </c>
      <c r="BD1501" s="61">
        <v>43656</v>
      </c>
      <c r="BE1501" s="61"/>
      <c r="BF1501" s="70"/>
      <c r="BG1501" s="61"/>
      <c r="BH1501" s="11"/>
    </row>
    <row r="1502" spans="1:60" x14ac:dyDescent="0.3">
      <c r="A1502" s="11"/>
      <c r="B1502" s="56" t="s">
        <v>4784</v>
      </c>
      <c r="C1502" s="56" t="s">
        <v>4571</v>
      </c>
      <c r="D1502" s="56" t="s">
        <v>4550</v>
      </c>
      <c r="E1502" s="57" t="s">
        <v>367</v>
      </c>
      <c r="F1502" s="57" t="s">
        <v>339</v>
      </c>
      <c r="G1502" s="58" t="s">
        <v>141</v>
      </c>
      <c r="H1502" s="59" t="s">
        <v>178</v>
      </c>
      <c r="I1502" s="60" t="s">
        <v>29</v>
      </c>
      <c r="J1502" s="60" t="s">
        <v>4572</v>
      </c>
      <c r="K1502" s="11"/>
      <c r="L1502" s="61">
        <v>44021</v>
      </c>
      <c r="M1502" s="62">
        <v>1499.5504999999</v>
      </c>
      <c r="N1502" s="63">
        <v>1499.5504999999</v>
      </c>
      <c r="O1502" s="63">
        <v>1594.4250000007501</v>
      </c>
      <c r="P1502" s="64">
        <f t="shared" si="23"/>
        <v>0.9404961036105145</v>
      </c>
      <c r="Q1502" s="61">
        <v>43874</v>
      </c>
      <c r="R1502" s="65">
        <v>177606.42499999999</v>
      </c>
      <c r="S1502" s="65">
        <v>166889.81623657199</v>
      </c>
      <c r="T1502" s="11"/>
      <c r="U1502" s="66">
        <v>-3.5314135866428798E-3</v>
      </c>
      <c r="V1502" s="67">
        <v>3.3090693952544799</v>
      </c>
      <c r="W1502" s="66">
        <v>3.5272360664748703E-2</v>
      </c>
      <c r="X1502" s="67">
        <v>5.8056146151138801</v>
      </c>
      <c r="Y1502" s="66">
        <v>-4.3124318818663597E-2</v>
      </c>
      <c r="Z1502" s="67">
        <v>13.371505730363401</v>
      </c>
      <c r="AA1502" s="66">
        <v>5.3282055432646303E-2</v>
      </c>
      <c r="AB1502" s="67">
        <v>25.5533936945722</v>
      </c>
      <c r="AC1502" s="66">
        <v>0.11100413461827</v>
      </c>
      <c r="AD1502" s="67">
        <v>35.386378722090697</v>
      </c>
      <c r="AE1502" s="66">
        <v>0.12863074568129401</v>
      </c>
      <c r="AF1502" s="68">
        <v>29.8107621798408</v>
      </c>
      <c r="AG1502" s="66">
        <v>1.16457792519213E-2</v>
      </c>
      <c r="AH1502" s="67">
        <v>-0.67692781067307795</v>
      </c>
      <c r="AI1502" s="66">
        <v>-2.10503322468867E-2</v>
      </c>
      <c r="AJ1502" s="67">
        <v>11.585709256280101</v>
      </c>
      <c r="AK1502" s="66">
        <v>0.57633371527132105</v>
      </c>
      <c r="AL1502" s="66">
        <v>5.2968897954997402E-2</v>
      </c>
      <c r="AM1502" s="67">
        <v>60.779684159788303</v>
      </c>
      <c r="AN1502" s="11"/>
      <c r="AO1502" s="69">
        <v>2.3896011953183902E-2</v>
      </c>
      <c r="AP1502" s="69">
        <v>-3.5574542982430998E-2</v>
      </c>
      <c r="AQ1502" s="69">
        <v>6.8875468621627106E-2</v>
      </c>
      <c r="AR1502" s="69">
        <v>-0.114492936687457</v>
      </c>
      <c r="AS1502" s="70">
        <v>7</v>
      </c>
      <c r="AT1502" s="70">
        <v>5</v>
      </c>
      <c r="AU1502" s="70">
        <v>7</v>
      </c>
      <c r="AV1502" s="71">
        <v>5</v>
      </c>
      <c r="AW1502" s="11"/>
      <c r="AX1502" s="72">
        <v>0.108933947547775</v>
      </c>
      <c r="AY1502" s="73">
        <v>0.360871852606579</v>
      </c>
      <c r="AZ1502" s="73">
        <v>0.82020323348388002</v>
      </c>
      <c r="BA1502" s="73">
        <v>0.488357458344581</v>
      </c>
      <c r="BB1502" s="64">
        <v>1.1217469947223399E-2</v>
      </c>
      <c r="BC1502" s="74">
        <v>-21.6869090738182</v>
      </c>
      <c r="BD1502" s="61">
        <v>43874</v>
      </c>
      <c r="BE1502" s="61">
        <v>43914</v>
      </c>
      <c r="BF1502" s="70"/>
      <c r="BG1502" s="61"/>
      <c r="BH1502" s="11"/>
    </row>
    <row r="1503" spans="1:60" x14ac:dyDescent="0.3">
      <c r="A1503" s="11"/>
      <c r="B1503" s="56" t="s">
        <v>4787</v>
      </c>
      <c r="C1503" s="56" t="s">
        <v>4574</v>
      </c>
      <c r="D1503" s="56" t="s">
        <v>4550</v>
      </c>
      <c r="E1503" s="57" t="s">
        <v>371</v>
      </c>
      <c r="F1503" s="57" t="s">
        <v>339</v>
      </c>
      <c r="G1503" s="58" t="s">
        <v>141</v>
      </c>
      <c r="H1503" s="59" t="s">
        <v>178</v>
      </c>
      <c r="I1503" s="60" t="s">
        <v>29</v>
      </c>
      <c r="J1503" s="60" t="s">
        <v>4575</v>
      </c>
      <c r="K1503" s="11"/>
      <c r="L1503" s="61">
        <v>44021</v>
      </c>
      <c r="M1503" s="62">
        <v>1520.3844000008</v>
      </c>
      <c r="N1503" s="63">
        <v>1520.3844000008</v>
      </c>
      <c r="O1503" s="63">
        <v>1615.2763999998599</v>
      </c>
      <c r="P1503" s="64">
        <f t="shared" si="23"/>
        <v>0.94125339787105899</v>
      </c>
      <c r="Q1503" s="61">
        <v>43874</v>
      </c>
      <c r="R1503" s="65">
        <v>221675.45600000001</v>
      </c>
      <c r="S1503" s="65">
        <v>294916.44376708998</v>
      </c>
      <c r="T1503" s="11"/>
      <c r="U1503" s="66">
        <v>-3.5259707883596998E-3</v>
      </c>
      <c r="V1503" s="67">
        <v>3.3096136750828</v>
      </c>
      <c r="W1503" s="66">
        <v>3.5442545902696999E-2</v>
      </c>
      <c r="X1503" s="67">
        <v>5.82263313890871</v>
      </c>
      <c r="Y1503" s="66">
        <v>-4.2170025006271303E-2</v>
      </c>
      <c r="Z1503" s="67">
        <v>13.4669351116027</v>
      </c>
      <c r="AA1503" s="66">
        <v>5.5396237186869299E-2</v>
      </c>
      <c r="AB1503" s="67">
        <v>25.764811869972601</v>
      </c>
      <c r="AC1503" s="66">
        <v>0.115462892503274</v>
      </c>
      <c r="AD1503" s="67">
        <v>35.8322545105475</v>
      </c>
      <c r="AE1503" s="66">
        <v>0.13544214775538399</v>
      </c>
      <c r="AF1503" s="68">
        <v>30.4919023872644</v>
      </c>
      <c r="AG1503" s="66">
        <v>1.16955709981994E-2</v>
      </c>
      <c r="AH1503" s="67">
        <v>-0.671948636045272</v>
      </c>
      <c r="AI1503" s="66">
        <v>-2.0025675280521699E-2</v>
      </c>
      <c r="AJ1503" s="67">
        <v>11.688174952913</v>
      </c>
      <c r="AK1503" s="66">
        <v>0.60342582339420903</v>
      </c>
      <c r="AL1503" s="66">
        <v>5.5005849910230602E-2</v>
      </c>
      <c r="AM1503" s="67">
        <v>63.488894972077098</v>
      </c>
      <c r="AN1503" s="11"/>
      <c r="AO1503" s="69">
        <v>2.3901602362457201E-2</v>
      </c>
      <c r="AP1503" s="69">
        <v>-3.5569229016800798E-2</v>
      </c>
      <c r="AQ1503" s="69">
        <v>6.9050998599777799E-2</v>
      </c>
      <c r="AR1503" s="69">
        <v>-0.114342786248017</v>
      </c>
      <c r="AS1503" s="70">
        <v>7</v>
      </c>
      <c r="AT1503" s="70">
        <v>5</v>
      </c>
      <c r="AU1503" s="70">
        <v>7</v>
      </c>
      <c r="AV1503" s="71">
        <v>5</v>
      </c>
      <c r="AW1503" s="11"/>
      <c r="AX1503" s="72">
        <v>0.108935232032673</v>
      </c>
      <c r="AY1503" s="73">
        <v>0.378946082289985</v>
      </c>
      <c r="AZ1503" s="73">
        <v>0.82804349559774004</v>
      </c>
      <c r="BA1503" s="73">
        <v>0.51312995533408001</v>
      </c>
      <c r="BB1503" s="64">
        <v>1.12176806091884E-2</v>
      </c>
      <c r="BC1503" s="74">
        <v>-21.669758810312501</v>
      </c>
      <c r="BD1503" s="61">
        <v>43874</v>
      </c>
      <c r="BE1503" s="61">
        <v>43914</v>
      </c>
      <c r="BF1503" s="70"/>
      <c r="BG1503" s="61"/>
      <c r="BH1503" s="11"/>
    </row>
    <row r="1504" spans="1:60" x14ac:dyDescent="0.3">
      <c r="A1504" s="11"/>
      <c r="B1504" s="56" t="s">
        <v>4790</v>
      </c>
      <c r="C1504" s="56" t="s">
        <v>4577</v>
      </c>
      <c r="D1504" s="56" t="s">
        <v>4550</v>
      </c>
      <c r="E1504" s="57" t="s">
        <v>375</v>
      </c>
      <c r="F1504" s="57" t="s">
        <v>339</v>
      </c>
      <c r="G1504" s="58" t="s">
        <v>141</v>
      </c>
      <c r="H1504" s="59" t="s">
        <v>178</v>
      </c>
      <c r="I1504" s="60" t="s">
        <v>29</v>
      </c>
      <c r="J1504" s="60" t="s">
        <v>4578</v>
      </c>
      <c r="K1504" s="11"/>
      <c r="L1504" s="61">
        <v>44021</v>
      </c>
      <c r="M1504" s="62">
        <v>1656.48310000077</v>
      </c>
      <c r="N1504" s="63">
        <v>1656.48310000077</v>
      </c>
      <c r="O1504" s="63">
        <v>1758.4518999997499</v>
      </c>
      <c r="P1504" s="64">
        <f t="shared" si="23"/>
        <v>0.94201217559661743</v>
      </c>
      <c r="Q1504" s="61">
        <v>43874</v>
      </c>
      <c r="R1504" s="65">
        <v>1143505.057</v>
      </c>
      <c r="S1504" s="65">
        <v>1062693.05220215</v>
      </c>
      <c r="T1504" s="11"/>
      <c r="U1504" s="66">
        <v>-3.5204690648242801E-3</v>
      </c>
      <c r="V1504" s="67">
        <v>3.31016384743634</v>
      </c>
      <c r="W1504" s="66">
        <v>3.5612880266853601E-2</v>
      </c>
      <c r="X1504" s="67">
        <v>5.8396665753243697</v>
      </c>
      <c r="Y1504" s="66">
        <v>-4.12140917560464E-2</v>
      </c>
      <c r="Z1504" s="67">
        <v>13.562528436625101</v>
      </c>
      <c r="AA1504" s="66">
        <v>5.7514703370543402E-2</v>
      </c>
      <c r="AB1504" s="67">
        <v>25.976658488361899</v>
      </c>
      <c r="AC1504" s="66">
        <v>0.119939170423168</v>
      </c>
      <c r="AD1504" s="67">
        <v>36.279882302566001</v>
      </c>
      <c r="AE1504" s="66">
        <v>0.14229208399774501</v>
      </c>
      <c r="AF1504" s="68">
        <v>31.176896011486001</v>
      </c>
      <c r="AG1504" s="66">
        <v>1.1745653160687699E-2</v>
      </c>
      <c r="AH1504" s="67">
        <v>-0.66694041979644703</v>
      </c>
      <c r="AI1504" s="66">
        <v>-1.8999273110239301E-2</v>
      </c>
      <c r="AJ1504" s="67">
        <v>11.7908151699376</v>
      </c>
      <c r="AK1504" s="66">
        <v>0.63097465637489203</v>
      </c>
      <c r="AL1504" s="66">
        <v>5.7046088044444297E-2</v>
      </c>
      <c r="AM1504" s="67">
        <v>66.243778270087205</v>
      </c>
      <c r="AN1504" s="11"/>
      <c r="AO1504" s="69">
        <v>2.3907208933451302E-2</v>
      </c>
      <c r="AP1504" s="69">
        <v>-3.55639865838384E-2</v>
      </c>
      <c r="AQ1504" s="69">
        <v>6.9226932151650503E-2</v>
      </c>
      <c r="AR1504" s="69">
        <v>-0.11419225886944299</v>
      </c>
      <c r="AS1504" s="70">
        <v>7</v>
      </c>
      <c r="AT1504" s="70">
        <v>5</v>
      </c>
      <c r="AU1504" s="70">
        <v>7</v>
      </c>
      <c r="AV1504" s="71">
        <v>5</v>
      </c>
      <c r="AW1504" s="11"/>
      <c r="AX1504" s="72">
        <v>0.10893655841646301</v>
      </c>
      <c r="AY1504" s="73">
        <v>0.39705422768429299</v>
      </c>
      <c r="AZ1504" s="73">
        <v>0.83589921333987105</v>
      </c>
      <c r="BA1504" s="73">
        <v>0.53797842662606898</v>
      </c>
      <c r="BB1504" s="64">
        <v>1.1217895581849E-2</v>
      </c>
      <c r="BC1504" s="74">
        <v>-21.652585436066101</v>
      </c>
      <c r="BD1504" s="61">
        <v>43874</v>
      </c>
      <c r="BE1504" s="61">
        <v>43914</v>
      </c>
      <c r="BF1504" s="70"/>
      <c r="BG1504" s="61"/>
      <c r="BH1504" s="11"/>
    </row>
    <row r="1505" spans="1:60" x14ac:dyDescent="0.3">
      <c r="A1505" s="11"/>
      <c r="B1505" s="56" t="s">
        <v>4793</v>
      </c>
      <c r="C1505" s="56" t="s">
        <v>4580</v>
      </c>
      <c r="D1505" s="56" t="s">
        <v>4550</v>
      </c>
      <c r="E1505" s="57" t="s">
        <v>379</v>
      </c>
      <c r="F1505" s="57" t="s">
        <v>339</v>
      </c>
      <c r="G1505" s="58" t="s">
        <v>141</v>
      </c>
      <c r="H1505" s="59" t="s">
        <v>178</v>
      </c>
      <c r="I1505" s="60" t="s">
        <v>29</v>
      </c>
      <c r="J1505" s="60" t="s">
        <v>4581</v>
      </c>
      <c r="K1505" s="11"/>
      <c r="L1505" s="61">
        <v>44021</v>
      </c>
      <c r="M1505" s="62">
        <v>1531.4864000007501</v>
      </c>
      <c r="N1505" s="63">
        <v>1531.4864000007501</v>
      </c>
      <c r="O1505" s="63">
        <v>1624.45199999958</v>
      </c>
      <c r="P1505" s="64">
        <f t="shared" si="23"/>
        <v>0.94277110065495684</v>
      </c>
      <c r="Q1505" s="61">
        <v>43874</v>
      </c>
      <c r="R1505" s="65">
        <v>2374165.7540000002</v>
      </c>
      <c r="S1505" s="65">
        <v>2350136.95394922</v>
      </c>
      <c r="T1505" s="11"/>
      <c r="U1505" s="66">
        <v>-3.5150237945345002E-3</v>
      </c>
      <c r="V1505" s="67">
        <v>3.3107083744653201</v>
      </c>
      <c r="W1505" s="66">
        <v>3.57830897428357E-2</v>
      </c>
      <c r="X1505" s="67">
        <v>5.8566875229225799</v>
      </c>
      <c r="Y1505" s="66">
        <v>-4.0257527855865199E-2</v>
      </c>
      <c r="Z1505" s="67">
        <v>13.658184826636001</v>
      </c>
      <c r="AA1505" s="66">
        <v>5.9638418963004397E-2</v>
      </c>
      <c r="AB1505" s="67">
        <v>26.189030047593398</v>
      </c>
      <c r="AC1505" s="66">
        <v>0.124434895780723</v>
      </c>
      <c r="AD1505" s="67">
        <v>36.729454838321502</v>
      </c>
      <c r="AE1505" s="66">
        <v>0.14918712391780001</v>
      </c>
      <c r="AF1505" s="68">
        <v>31.8664000034914</v>
      </c>
      <c r="AG1505" s="66">
        <v>1.1795466323747001E-2</v>
      </c>
      <c r="AH1505" s="67">
        <v>-0.66195910349051701</v>
      </c>
      <c r="AI1505" s="66">
        <v>-1.7972135168747599E-2</v>
      </c>
      <c r="AJ1505" s="67">
        <v>11.893528964093999</v>
      </c>
      <c r="AK1505" s="66">
        <v>0.65901487331255304</v>
      </c>
      <c r="AL1505" s="66">
        <v>5.9091579350933898E-2</v>
      </c>
      <c r="AM1505" s="67">
        <v>69.047799963853294</v>
      </c>
      <c r="AN1505" s="11"/>
      <c r="AO1505" s="69">
        <v>2.3912817889140601E-2</v>
      </c>
      <c r="AP1505" s="69">
        <v>-3.5558686877266203E-2</v>
      </c>
      <c r="AQ1505" s="69">
        <v>6.9402437891767504E-2</v>
      </c>
      <c r="AR1505" s="69">
        <v>-0.11404177005621</v>
      </c>
      <c r="AS1505" s="70">
        <v>7</v>
      </c>
      <c r="AT1505" s="70">
        <v>5</v>
      </c>
      <c r="AU1505" s="70">
        <v>7</v>
      </c>
      <c r="AV1505" s="71">
        <v>5</v>
      </c>
      <c r="AW1505" s="11"/>
      <c r="AX1505" s="72">
        <v>0.108937894952542</v>
      </c>
      <c r="AY1505" s="73">
        <v>0.41520549119832101</v>
      </c>
      <c r="AZ1505" s="73">
        <v>0.84377303144719895</v>
      </c>
      <c r="BA1505" s="73">
        <v>0.56291562448222998</v>
      </c>
      <c r="BB1505" s="64">
        <v>1.12181117074397E-2</v>
      </c>
      <c r="BC1505" s="74">
        <v>-21.635413049982201</v>
      </c>
      <c r="BD1505" s="61">
        <v>43874</v>
      </c>
      <c r="BE1505" s="61">
        <v>43914</v>
      </c>
      <c r="BF1505" s="70"/>
      <c r="BG1505" s="61"/>
      <c r="BH1505" s="11"/>
    </row>
    <row r="1506" spans="1:60" x14ac:dyDescent="0.3">
      <c r="A1506" s="11"/>
      <c r="B1506" s="56" t="s">
        <v>4796</v>
      </c>
      <c r="C1506" s="56" t="s">
        <v>4583</v>
      </c>
      <c r="D1506" s="56" t="s">
        <v>4584</v>
      </c>
      <c r="E1506" s="57" t="s">
        <v>34</v>
      </c>
      <c r="F1506" s="57" t="s">
        <v>339</v>
      </c>
      <c r="G1506" s="58" t="s">
        <v>141</v>
      </c>
      <c r="H1506" s="59" t="s">
        <v>178</v>
      </c>
      <c r="I1506" s="60" t="s">
        <v>29</v>
      </c>
      <c r="J1506" s="60" t="s">
        <v>4585</v>
      </c>
      <c r="K1506" s="11"/>
      <c r="L1506" s="61">
        <v>44021</v>
      </c>
      <c r="M1506" s="62">
        <v>1297.7783000003501</v>
      </c>
      <c r="N1506" s="63">
        <v>1297.7783000003501</v>
      </c>
      <c r="O1506" s="63">
        <v>1327.6217999998501</v>
      </c>
      <c r="P1506" s="64">
        <f t="shared" si="23"/>
        <v>0.97752108318837239</v>
      </c>
      <c r="Q1506" s="61">
        <v>43847</v>
      </c>
      <c r="R1506" s="65">
        <v>95177.406000000003</v>
      </c>
      <c r="S1506" s="65">
        <v>82576.418213745099</v>
      </c>
      <c r="T1506" s="11"/>
      <c r="U1506" s="66">
        <v>-5.8832960394283899E-3</v>
      </c>
      <c r="V1506" s="67">
        <v>3.07388114997593</v>
      </c>
      <c r="W1506" s="66">
        <v>3.8272975472864297E-2</v>
      </c>
      <c r="X1506" s="67">
        <v>6.1056760959254497</v>
      </c>
      <c r="Y1506" s="66">
        <v>-1.14378959251553E-2</v>
      </c>
      <c r="Z1506" s="67">
        <v>16.540148019703299</v>
      </c>
      <c r="AA1506" s="66">
        <v>5.9176714241402799E-2</v>
      </c>
      <c r="AB1506" s="67">
        <v>26.142859575426002</v>
      </c>
      <c r="AC1506" s="66">
        <v>0.13283255559334101</v>
      </c>
      <c r="AD1506" s="67">
        <v>37.569220819568699</v>
      </c>
      <c r="AE1506" s="66">
        <v>0.12628760874577</v>
      </c>
      <c r="AF1506" s="68">
        <v>29.576448486303001</v>
      </c>
      <c r="AG1506" s="66">
        <v>8.9059321362583398E-3</v>
      </c>
      <c r="AH1506" s="67">
        <v>-0.95091252223937806</v>
      </c>
      <c r="AI1506" s="66">
        <v>4.2404292998980998E-3</v>
      </c>
      <c r="AJ1506" s="67">
        <v>14.1147854109586</v>
      </c>
      <c r="AK1506" s="66">
        <v>0.29777830000064598</v>
      </c>
      <c r="AL1506" s="66">
        <v>2.7027387990528999E-2</v>
      </c>
      <c r="AM1506" s="67">
        <v>43.4925034316839</v>
      </c>
      <c r="AN1506" s="11"/>
      <c r="AO1506" s="69">
        <v>1.85184747242602E-2</v>
      </c>
      <c r="AP1506" s="69">
        <v>-2.6900085057604901E-2</v>
      </c>
      <c r="AQ1506" s="69">
        <v>6.4690213823269005E-2</v>
      </c>
      <c r="AR1506" s="69">
        <v>-8.5454120257927604E-2</v>
      </c>
      <c r="AS1506" s="70">
        <v>9</v>
      </c>
      <c r="AT1506" s="70">
        <v>3</v>
      </c>
      <c r="AU1506" s="70">
        <v>7</v>
      </c>
      <c r="AV1506" s="71">
        <v>5</v>
      </c>
      <c r="AW1506" s="11"/>
      <c r="AX1506" s="72">
        <v>8.5082907398173105E-2</v>
      </c>
      <c r="AY1506" s="73">
        <v>0.48231668313928799</v>
      </c>
      <c r="AZ1506" s="73">
        <v>0.80073813885701395</v>
      </c>
      <c r="BA1506" s="73">
        <v>0.65208453496143204</v>
      </c>
      <c r="BB1506" s="64">
        <v>8.7660272718767408E-3</v>
      </c>
      <c r="BC1506" s="74">
        <v>-17.188690333336101</v>
      </c>
      <c r="BD1506" s="61">
        <v>43847</v>
      </c>
      <c r="BE1506" s="61">
        <v>43914</v>
      </c>
      <c r="BF1506" s="70"/>
      <c r="BG1506" s="61"/>
      <c r="BH1506" s="11"/>
    </row>
    <row r="1507" spans="1:60" x14ac:dyDescent="0.3">
      <c r="A1507" s="11"/>
      <c r="B1507" s="56" t="s">
        <v>4799</v>
      </c>
      <c r="C1507" s="56" t="s">
        <v>4587</v>
      </c>
      <c r="D1507" s="56" t="s">
        <v>4584</v>
      </c>
      <c r="E1507" s="57" t="s">
        <v>41</v>
      </c>
      <c r="F1507" s="57" t="s">
        <v>339</v>
      </c>
      <c r="G1507" s="58" t="s">
        <v>141</v>
      </c>
      <c r="H1507" s="59" t="s">
        <v>178</v>
      </c>
      <c r="I1507" s="60" t="s">
        <v>29</v>
      </c>
      <c r="J1507" s="60" t="s">
        <v>4588</v>
      </c>
      <c r="K1507" s="11"/>
      <c r="L1507" s="61">
        <v>44021</v>
      </c>
      <c r="M1507" s="62">
        <v>1526.50569999963</v>
      </c>
      <c r="N1507" s="63">
        <v>1526.50569999963</v>
      </c>
      <c r="O1507" s="63">
        <v>1554.0482999999099</v>
      </c>
      <c r="P1507" s="64">
        <f t="shared" si="23"/>
        <v>0.98227687003017761</v>
      </c>
      <c r="Q1507" s="61">
        <v>43847</v>
      </c>
      <c r="R1507" s="65">
        <v>5086292.6050000004</v>
      </c>
      <c r="S1507" s="65">
        <v>5133123.5606093798</v>
      </c>
      <c r="T1507" s="11"/>
      <c r="U1507" s="66">
        <v>-5.85556375881424E-3</v>
      </c>
      <c r="V1507" s="67">
        <v>3.0766543780373499</v>
      </c>
      <c r="W1507" s="66">
        <v>3.9142333989730098E-2</v>
      </c>
      <c r="X1507" s="67">
        <v>6.1926119476120203</v>
      </c>
      <c r="Y1507" s="66">
        <v>-6.4066193317557901E-3</v>
      </c>
      <c r="Z1507" s="67">
        <v>17.043275679054201</v>
      </c>
      <c r="AA1507" s="66">
        <v>7.0044958543803701E-2</v>
      </c>
      <c r="AB1507" s="67">
        <v>27.229684005666101</v>
      </c>
      <c r="AC1507" s="66">
        <v>0.16035163578082601</v>
      </c>
      <c r="AD1507" s="67">
        <v>40.321128838346297</v>
      </c>
      <c r="AE1507" s="66">
        <v>0.17076967560744399</v>
      </c>
      <c r="AF1507" s="68">
        <v>34.024655172484898</v>
      </c>
      <c r="AG1507" s="66">
        <v>9.15928453832748E-3</v>
      </c>
      <c r="AH1507" s="67">
        <v>-0.92557728203246403</v>
      </c>
      <c r="AI1507" s="66">
        <v>9.6049347630469094E-3</v>
      </c>
      <c r="AJ1507" s="67">
        <v>14.6512359572662</v>
      </c>
      <c r="AK1507" s="66">
        <v>0.52650569999997998</v>
      </c>
      <c r="AL1507" s="66">
        <v>4.4227117716218303E-2</v>
      </c>
      <c r="AM1507" s="67">
        <v>66.365243431646405</v>
      </c>
      <c r="AN1507" s="11"/>
      <c r="AO1507" s="69">
        <v>1.8546928229625299E-2</v>
      </c>
      <c r="AP1507" s="69">
        <v>-2.6872960461332699E-2</v>
      </c>
      <c r="AQ1507" s="69">
        <v>6.5581572955124998E-2</v>
      </c>
      <c r="AR1507" s="69">
        <v>-8.4662789874564603E-2</v>
      </c>
      <c r="AS1507" s="70">
        <v>9</v>
      </c>
      <c r="AT1507" s="70">
        <v>3</v>
      </c>
      <c r="AU1507" s="70">
        <v>7</v>
      </c>
      <c r="AV1507" s="71">
        <v>5</v>
      </c>
      <c r="AW1507" s="11"/>
      <c r="AX1507" s="72">
        <v>8.5098814878583701E-2</v>
      </c>
      <c r="AY1507" s="73">
        <v>0.60068704088007496</v>
      </c>
      <c r="AZ1507" s="73">
        <v>0.83932578106760003</v>
      </c>
      <c r="BA1507" s="73">
        <v>0.81507806970785202</v>
      </c>
      <c r="BB1507" s="64">
        <v>8.7679453031068999E-3</v>
      </c>
      <c r="BC1507" s="74">
        <v>-17.033801330399001</v>
      </c>
      <c r="BD1507" s="61">
        <v>43847</v>
      </c>
      <c r="BE1507" s="61">
        <v>43914</v>
      </c>
      <c r="BF1507" s="70"/>
      <c r="BG1507" s="61"/>
      <c r="BH1507" s="11"/>
    </row>
    <row r="1508" spans="1:60" x14ac:dyDescent="0.3">
      <c r="A1508" s="11"/>
      <c r="B1508" s="56" t="s">
        <v>4802</v>
      </c>
      <c r="C1508" s="56" t="s">
        <v>4590</v>
      </c>
      <c r="D1508" s="56" t="s">
        <v>4584</v>
      </c>
      <c r="E1508" s="57" t="s">
        <v>248</v>
      </c>
      <c r="F1508" s="57" t="s">
        <v>339</v>
      </c>
      <c r="G1508" s="58" t="s">
        <v>141</v>
      </c>
      <c r="H1508" s="59" t="s">
        <v>178</v>
      </c>
      <c r="I1508" s="60" t="s">
        <v>29</v>
      </c>
      <c r="J1508" s="60" t="s">
        <v>4591</v>
      </c>
      <c r="K1508" s="11"/>
      <c r="L1508" s="61">
        <v>44021</v>
      </c>
      <c r="M1508" s="62">
        <v>1566.8932000007501</v>
      </c>
      <c r="N1508" s="63">
        <v>1566.8932000007501</v>
      </c>
      <c r="O1508" s="63">
        <v>1593.6438999995601</v>
      </c>
      <c r="P1508" s="64">
        <f t="shared" si="23"/>
        <v>0.98321412958138432</v>
      </c>
      <c r="Q1508" s="61">
        <v>43847</v>
      </c>
      <c r="R1508" s="65">
        <v>17394058.092999998</v>
      </c>
      <c r="S1508" s="65">
        <v>16577443.234999999</v>
      </c>
      <c r="T1508" s="11"/>
      <c r="U1508" s="66">
        <v>-5.8501490084381701E-3</v>
      </c>
      <c r="V1508" s="67">
        <v>3.0771958530749499</v>
      </c>
      <c r="W1508" s="66">
        <v>3.93129852018319E-2</v>
      </c>
      <c r="X1508" s="67">
        <v>6.2096770688221996</v>
      </c>
      <c r="Y1508" s="66">
        <v>-5.4150494825080404E-3</v>
      </c>
      <c r="Z1508" s="67">
        <v>17.142432663968101</v>
      </c>
      <c r="AA1508" s="66">
        <v>7.2193513260572204E-2</v>
      </c>
      <c r="AB1508" s="67">
        <v>27.444539477350201</v>
      </c>
      <c r="AC1508" s="66">
        <v>0.16500935825926699</v>
      </c>
      <c r="AD1508" s="67">
        <v>40.7869010861614</v>
      </c>
      <c r="AE1508" s="66">
        <v>0.17783542991674001</v>
      </c>
      <c r="AF1508" s="68">
        <v>34.731230603414602</v>
      </c>
      <c r="AG1508" s="66">
        <v>9.2089671270514407E-3</v>
      </c>
      <c r="AH1508" s="67">
        <v>-0.92060902316006799</v>
      </c>
      <c r="AI1508" s="66">
        <v>1.06624740983534E-2</v>
      </c>
      <c r="AJ1508" s="67">
        <v>14.756989890796801</v>
      </c>
      <c r="AK1508" s="66">
        <v>0.56689320000063204</v>
      </c>
      <c r="AL1508" s="66">
        <v>4.7020800651807797E-2</v>
      </c>
      <c r="AM1508" s="67">
        <v>70.403993431711598</v>
      </c>
      <c r="AN1508" s="11"/>
      <c r="AO1508" s="69">
        <v>1.8552529374574099E-2</v>
      </c>
      <c r="AP1508" s="69">
        <v>-2.68675969164178E-2</v>
      </c>
      <c r="AQ1508" s="69">
        <v>6.5756632728152895E-2</v>
      </c>
      <c r="AR1508" s="69">
        <v>-8.4507261677645107E-2</v>
      </c>
      <c r="AS1508" s="70">
        <v>9</v>
      </c>
      <c r="AT1508" s="70">
        <v>3</v>
      </c>
      <c r="AU1508" s="70">
        <v>7</v>
      </c>
      <c r="AV1508" s="71">
        <v>5</v>
      </c>
      <c r="AW1508" s="11"/>
      <c r="AX1508" s="72">
        <v>8.5102135811030197E-2</v>
      </c>
      <c r="AY1508" s="73">
        <v>0.62407631043788603</v>
      </c>
      <c r="AZ1508" s="73">
        <v>0.84695126292535905</v>
      </c>
      <c r="BA1508" s="73">
        <v>0.84741903924987105</v>
      </c>
      <c r="BB1508" s="64">
        <v>8.7683425060822596E-3</v>
      </c>
      <c r="BC1508" s="74">
        <v>-17.003328033344602</v>
      </c>
      <c r="BD1508" s="61">
        <v>43847</v>
      </c>
      <c r="BE1508" s="61">
        <v>43914</v>
      </c>
      <c r="BF1508" s="70"/>
      <c r="BG1508" s="61"/>
      <c r="BH1508" s="11"/>
    </row>
    <row r="1509" spans="1:60" x14ac:dyDescent="0.3">
      <c r="A1509" s="11"/>
      <c r="B1509" s="56" t="s">
        <v>4808</v>
      </c>
      <c r="C1509" s="56" t="s">
        <v>4593</v>
      </c>
      <c r="D1509" s="56" t="s">
        <v>4584</v>
      </c>
      <c r="E1509" s="57" t="s">
        <v>79</v>
      </c>
      <c r="F1509" s="57" t="s">
        <v>339</v>
      </c>
      <c r="G1509" s="58" t="s">
        <v>141</v>
      </c>
      <c r="H1509" s="59" t="s">
        <v>178</v>
      </c>
      <c r="I1509" s="60" t="s">
        <v>29</v>
      </c>
      <c r="J1509" s="60" t="s">
        <v>4594</v>
      </c>
      <c r="K1509" s="11"/>
      <c r="L1509" s="61">
        <v>44021</v>
      </c>
      <c r="M1509" s="62">
        <v>1380.7236000001401</v>
      </c>
      <c r="N1509" s="63">
        <v>1380.7236000001401</v>
      </c>
      <c r="O1509" s="63">
        <v>1414.3664999995401</v>
      </c>
      <c r="P1509" s="64">
        <f t="shared" si="23"/>
        <v>0.97621344962609691</v>
      </c>
      <c r="Q1509" s="61">
        <v>43847</v>
      </c>
      <c r="R1509" s="65">
        <v>450620.13</v>
      </c>
      <c r="S1509" s="65">
        <v>581188.72368359403</v>
      </c>
      <c r="T1509" s="11"/>
      <c r="U1509" s="66">
        <v>-5.8909691197186502E-3</v>
      </c>
      <c r="V1509" s="67">
        <v>3.0731138419469102</v>
      </c>
      <c r="W1509" s="66">
        <v>3.8033383250876802E-2</v>
      </c>
      <c r="X1509" s="67">
        <v>6.0817168737266902</v>
      </c>
      <c r="Y1509" s="66">
        <v>-1.28210948805645E-2</v>
      </c>
      <c r="Z1509" s="67">
        <v>16.401828124158801</v>
      </c>
      <c r="AA1509" s="66">
        <v>5.6198644871983602E-2</v>
      </c>
      <c r="AB1509" s="67">
        <v>25.845052638498601</v>
      </c>
      <c r="AC1509" s="66">
        <v>0.13055588876712099</v>
      </c>
      <c r="AD1509" s="67">
        <v>37.341554136946797</v>
      </c>
      <c r="AE1509" s="66">
        <v>0.12589495376596499</v>
      </c>
      <c r="AF1509" s="68">
        <v>29.537182988307901</v>
      </c>
      <c r="AG1509" s="66">
        <v>8.8360604022454901E-3</v>
      </c>
      <c r="AH1509" s="67">
        <v>-0.95789969564066302</v>
      </c>
      <c r="AI1509" s="66">
        <v>2.7659657444019099E-3</v>
      </c>
      <c r="AJ1509" s="67">
        <v>13.967339055408999</v>
      </c>
      <c r="AK1509" s="66">
        <v>0.38072359999932798</v>
      </c>
      <c r="AL1509" s="66">
        <v>3.3558152550540399E-2</v>
      </c>
      <c r="AM1509" s="67">
        <v>51.787033431523</v>
      </c>
      <c r="AN1509" s="11"/>
      <c r="AO1509" s="69">
        <v>1.85107134329883E-2</v>
      </c>
      <c r="AP1509" s="69">
        <v>-2.6907606726126701E-2</v>
      </c>
      <c r="AQ1509" s="69">
        <v>6.4444227487911093E-2</v>
      </c>
      <c r="AR1509" s="69">
        <v>-8.5672209619660905E-2</v>
      </c>
      <c r="AS1509" s="70">
        <v>9</v>
      </c>
      <c r="AT1509" s="70">
        <v>3</v>
      </c>
      <c r="AU1509" s="70">
        <v>7</v>
      </c>
      <c r="AV1509" s="71">
        <v>5</v>
      </c>
      <c r="AW1509" s="11"/>
      <c r="AX1509" s="72">
        <v>8.5078805156081197E-2</v>
      </c>
      <c r="AY1509" s="73">
        <v>0.44986567670730399</v>
      </c>
      <c r="AZ1509" s="73">
        <v>0.79016058267370703</v>
      </c>
      <c r="BA1509" s="73">
        <v>0.60759992252314998</v>
      </c>
      <c r="BB1509" s="64">
        <v>8.7655278844613292E-3</v>
      </c>
      <c r="BC1509" s="74">
        <v>-17.231368248641999</v>
      </c>
      <c r="BD1509" s="61">
        <v>43847</v>
      </c>
      <c r="BE1509" s="61">
        <v>43914</v>
      </c>
      <c r="BF1509" s="70"/>
      <c r="BG1509" s="61"/>
      <c r="BH1509" s="11"/>
    </row>
    <row r="1510" spans="1:60" x14ac:dyDescent="0.3">
      <c r="A1510" s="11"/>
      <c r="B1510" s="56" t="s">
        <v>4812</v>
      </c>
      <c r="C1510" s="56" t="s">
        <v>4596</v>
      </c>
      <c r="D1510" s="56" t="s">
        <v>4584</v>
      </c>
      <c r="E1510" s="57" t="s">
        <v>352</v>
      </c>
      <c r="F1510" s="57" t="s">
        <v>339</v>
      </c>
      <c r="G1510" s="58" t="s">
        <v>141</v>
      </c>
      <c r="H1510" s="59" t="s">
        <v>178</v>
      </c>
      <c r="I1510" s="60" t="s">
        <v>29</v>
      </c>
      <c r="J1510" s="60" t="s">
        <v>4597</v>
      </c>
      <c r="K1510" s="11"/>
      <c r="L1510" s="61">
        <v>44021</v>
      </c>
      <c r="M1510" s="62">
        <v>1388.8100000005199</v>
      </c>
      <c r="N1510" s="63">
        <v>1388.8100000005199</v>
      </c>
      <c r="O1510" s="63">
        <v>1420.06949999928</v>
      </c>
      <c r="P1510" s="64">
        <f t="shared" si="23"/>
        <v>0.97798734498644191</v>
      </c>
      <c r="Q1510" s="61">
        <v>43847</v>
      </c>
      <c r="R1510" s="65">
        <v>10885697.58</v>
      </c>
      <c r="S1510" s="65">
        <v>11411458.752515599</v>
      </c>
      <c r="T1510" s="11"/>
      <c r="U1510" s="66">
        <v>-5.8805663711609703E-3</v>
      </c>
      <c r="V1510" s="67">
        <v>3.0741541168026698</v>
      </c>
      <c r="W1510" s="66">
        <v>3.8358269304808297E-2</v>
      </c>
      <c r="X1510" s="67">
        <v>6.1142054791198497</v>
      </c>
      <c r="Y1510" s="66">
        <v>-1.09445518337452E-2</v>
      </c>
      <c r="Z1510" s="67">
        <v>16.589482428855298</v>
      </c>
      <c r="AA1510" s="66">
        <v>6.0240025681196102E-2</v>
      </c>
      <c r="AB1510" s="67">
        <v>26.2491907194199</v>
      </c>
      <c r="AC1510" s="66">
        <v>0.13921317750471601</v>
      </c>
      <c r="AD1510" s="67">
        <v>38.207283010706298</v>
      </c>
      <c r="AE1510" s="66">
        <v>0.13887957460247</v>
      </c>
      <c r="AF1510" s="68">
        <v>30.8356450719584</v>
      </c>
      <c r="AG1510" s="66">
        <v>8.9308040314790595E-3</v>
      </c>
      <c r="AH1510" s="67">
        <v>-0.948425332717306</v>
      </c>
      <c r="AI1510" s="66">
        <v>4.76645678463683E-3</v>
      </c>
      <c r="AJ1510" s="67">
        <v>14.1673881594324</v>
      </c>
      <c r="AK1510" s="66">
        <v>0.38881000000052202</v>
      </c>
      <c r="AL1510" s="66">
        <v>3.4175856821093503E-2</v>
      </c>
      <c r="AM1510" s="67">
        <v>52.595673431642403</v>
      </c>
      <c r="AN1510" s="11"/>
      <c r="AO1510" s="69">
        <v>1.8521265923482098E-2</v>
      </c>
      <c r="AP1510" s="69">
        <v>-2.68974311265993E-2</v>
      </c>
      <c r="AQ1510" s="69">
        <v>6.4777915365994004E-2</v>
      </c>
      <c r="AR1510" s="69">
        <v>-8.5376525611500304E-2</v>
      </c>
      <c r="AS1510" s="70">
        <v>9</v>
      </c>
      <c r="AT1510" s="70">
        <v>3</v>
      </c>
      <c r="AU1510" s="70">
        <v>7</v>
      </c>
      <c r="AV1510" s="71">
        <v>5</v>
      </c>
      <c r="AW1510" s="11"/>
      <c r="AX1510" s="72">
        <v>8.5084407303802401E-2</v>
      </c>
      <c r="AY1510" s="73">
        <v>0.49390173544543398</v>
      </c>
      <c r="AZ1510" s="73">
        <v>0.80451421762063502</v>
      </c>
      <c r="BA1510" s="73">
        <v>0.66798651832686995</v>
      </c>
      <c r="BB1510" s="64">
        <v>8.7662091939273504E-3</v>
      </c>
      <c r="BC1510" s="74">
        <v>-17.173497494251901</v>
      </c>
      <c r="BD1510" s="61">
        <v>43847</v>
      </c>
      <c r="BE1510" s="61">
        <v>43914</v>
      </c>
      <c r="BF1510" s="70"/>
      <c r="BG1510" s="61"/>
      <c r="BH1510" s="11"/>
    </row>
    <row r="1511" spans="1:60" x14ac:dyDescent="0.3">
      <c r="A1511" s="11"/>
      <c r="B1511" s="56" t="s">
        <v>4815</v>
      </c>
      <c r="C1511" s="56" t="s">
        <v>4599</v>
      </c>
      <c r="D1511" s="56" t="s">
        <v>4584</v>
      </c>
      <c r="E1511" s="57" t="s">
        <v>356</v>
      </c>
      <c r="F1511" s="57" t="s">
        <v>339</v>
      </c>
      <c r="G1511" s="58" t="s">
        <v>141</v>
      </c>
      <c r="H1511" s="59" t="s">
        <v>178</v>
      </c>
      <c r="I1511" s="60" t="s">
        <v>29</v>
      </c>
      <c r="J1511" s="60" t="s">
        <v>4600</v>
      </c>
      <c r="K1511" s="11"/>
      <c r="L1511" s="61">
        <v>44021</v>
      </c>
      <c r="M1511" s="62">
        <v>1571.3348999991999</v>
      </c>
      <c r="N1511" s="63">
        <v>1571.3348999991999</v>
      </c>
      <c r="O1511" s="63">
        <v>1597.6129999999</v>
      </c>
      <c r="P1511" s="64">
        <f t="shared" si="23"/>
        <v>0.98355164861533939</v>
      </c>
      <c r="Q1511" s="61">
        <v>43847</v>
      </c>
      <c r="R1511" s="65">
        <v>2507731.2779999999</v>
      </c>
      <c r="S1511" s="65">
        <v>2212482.4847499998</v>
      </c>
      <c r="T1511" s="11"/>
      <c r="U1511" s="66">
        <v>-5.8481755804678003E-3</v>
      </c>
      <c r="V1511" s="67">
        <v>3.07739319587199</v>
      </c>
      <c r="W1511" s="66">
        <v>3.9374574060275301E-2</v>
      </c>
      <c r="X1511" s="67">
        <v>6.2158359546665496</v>
      </c>
      <c r="Y1511" s="66">
        <v>-5.0578637210492196E-3</v>
      </c>
      <c r="Z1511" s="67">
        <v>17.1781512401067</v>
      </c>
      <c r="AA1511" s="66">
        <v>7.2967693893588106E-2</v>
      </c>
      <c r="AB1511" s="67">
        <v>27.521957540651801</v>
      </c>
      <c r="AC1511" s="66">
        <v>0.16669108201691399</v>
      </c>
      <c r="AD1511" s="67">
        <v>40.955073461926098</v>
      </c>
      <c r="AE1511" s="66">
        <v>0.18039041937474401</v>
      </c>
      <c r="AF1511" s="68">
        <v>34.986729549185803</v>
      </c>
      <c r="AG1511" s="66">
        <v>9.2268375283310906E-3</v>
      </c>
      <c r="AH1511" s="67">
        <v>-0.91882198303210305</v>
      </c>
      <c r="AI1511" s="66">
        <v>1.1043179971238701E-2</v>
      </c>
      <c r="AJ1511" s="67">
        <v>14.7950604780926</v>
      </c>
      <c r="AK1511" s="66">
        <v>0.57133489999978304</v>
      </c>
      <c r="AL1511" s="66">
        <v>4.7324084533102002E-2</v>
      </c>
      <c r="AM1511" s="67">
        <v>70.848163431626702</v>
      </c>
      <c r="AN1511" s="11"/>
      <c r="AO1511" s="69">
        <v>1.8554509881141702E-2</v>
      </c>
      <c r="AP1511" s="69">
        <v>-2.68657150381841E-2</v>
      </c>
      <c r="AQ1511" s="69">
        <v>6.5819714938697899E-2</v>
      </c>
      <c r="AR1511" s="69">
        <v>-8.4451329077710399E-2</v>
      </c>
      <c r="AS1511" s="70">
        <v>9</v>
      </c>
      <c r="AT1511" s="70">
        <v>3</v>
      </c>
      <c r="AU1511" s="70">
        <v>7</v>
      </c>
      <c r="AV1511" s="71">
        <v>5</v>
      </c>
      <c r="AW1511" s="11"/>
      <c r="AX1511" s="72">
        <v>8.5103354698949293E-2</v>
      </c>
      <c r="AY1511" s="73">
        <v>0.63250235042050895</v>
      </c>
      <c r="AZ1511" s="73">
        <v>0.84969875515980697</v>
      </c>
      <c r="BA1511" s="73">
        <v>0.859080318150518</v>
      </c>
      <c r="BB1511" s="64">
        <v>8.7684877107039906E-3</v>
      </c>
      <c r="BC1511" s="74">
        <v>-16.992337944131599</v>
      </c>
      <c r="BD1511" s="61">
        <v>43847</v>
      </c>
      <c r="BE1511" s="61">
        <v>43914</v>
      </c>
      <c r="BF1511" s="70"/>
      <c r="BG1511" s="61"/>
      <c r="BH1511" s="11"/>
    </row>
    <row r="1512" spans="1:60" x14ac:dyDescent="0.3">
      <c r="A1512" s="11"/>
      <c r="B1512" s="56" t="s">
        <v>4818</v>
      </c>
      <c r="C1512" s="56" t="s">
        <v>4602</v>
      </c>
      <c r="D1512" s="56" t="s">
        <v>4584</v>
      </c>
      <c r="E1512" s="57" t="s">
        <v>360</v>
      </c>
      <c r="F1512" s="57" t="s">
        <v>339</v>
      </c>
      <c r="G1512" s="58" t="s">
        <v>141</v>
      </c>
      <c r="H1512" s="59" t="s">
        <v>178</v>
      </c>
      <c r="I1512" s="60" t="s">
        <v>29</v>
      </c>
      <c r="J1512" s="60" t="s">
        <v>4603</v>
      </c>
      <c r="K1512" s="11"/>
      <c r="L1512" s="61">
        <v>44021</v>
      </c>
      <c r="M1512" s="62">
        <v>1050.3533999994399</v>
      </c>
      <c r="N1512" s="63">
        <v>1050.3533999994399</v>
      </c>
      <c r="O1512" s="63">
        <v>1050.3533999994399</v>
      </c>
      <c r="P1512" s="64">
        <f t="shared" si="23"/>
        <v>1</v>
      </c>
      <c r="Q1512" s="61">
        <v>44021</v>
      </c>
      <c r="R1512" s="65">
        <v>0</v>
      </c>
      <c r="S1512" s="65">
        <v>0</v>
      </c>
      <c r="T1512" s="11"/>
      <c r="U1512" s="66">
        <v>0</v>
      </c>
      <c r="V1512" s="67">
        <v>3.66221075391877</v>
      </c>
      <c r="W1512" s="66">
        <v>0</v>
      </c>
      <c r="X1512" s="67">
        <v>2.27837854863537</v>
      </c>
      <c r="Y1512" s="66">
        <v>0</v>
      </c>
      <c r="Z1512" s="67">
        <v>17.6839376122225</v>
      </c>
      <c r="AA1512" s="66">
        <v>0</v>
      </c>
      <c r="AB1512" s="67">
        <v>20.225188151293001</v>
      </c>
      <c r="AC1512" s="66">
        <v>0</v>
      </c>
      <c r="AD1512" s="67">
        <v>24.2859652602347</v>
      </c>
      <c r="AE1512" s="66">
        <v>7.4976729829359101E-3</v>
      </c>
      <c r="AF1512" s="68">
        <v>17.697454909997798</v>
      </c>
      <c r="AG1512" s="66">
        <v>0</v>
      </c>
      <c r="AH1512" s="67">
        <v>-1.84150573586521</v>
      </c>
      <c r="AI1512" s="66">
        <v>0</v>
      </c>
      <c r="AJ1512" s="67">
        <v>13.6907424809615</v>
      </c>
      <c r="AK1512" s="66">
        <v>5.0353399999948999E-2</v>
      </c>
      <c r="AL1512" s="66">
        <v>5.0390126943966598E-3</v>
      </c>
      <c r="AM1512" s="67">
        <v>18.7500134315924</v>
      </c>
      <c r="AN1512" s="11"/>
      <c r="AO1512" s="69">
        <v>0</v>
      </c>
      <c r="AP1512" s="69">
        <v>0</v>
      </c>
      <c r="AQ1512" s="69">
        <v>0</v>
      </c>
      <c r="AR1512" s="69">
        <v>0</v>
      </c>
      <c r="AS1512" s="70">
        <v>0</v>
      </c>
      <c r="AT1512" s="70">
        <v>0</v>
      </c>
      <c r="AU1512" s="70">
        <v>7</v>
      </c>
      <c r="AV1512" s="71">
        <v>5</v>
      </c>
      <c r="AW1512" s="11"/>
      <c r="AX1512" s="72">
        <v>0</v>
      </c>
      <c r="AY1512" s="73">
        <v>-115.357016523136</v>
      </c>
      <c r="AZ1512" s="73">
        <v>0.52607977638217596</v>
      </c>
      <c r="BA1512" s="73">
        <v>-15.9646500268718</v>
      </c>
      <c r="BB1512" s="64">
        <v>0</v>
      </c>
      <c r="BC1512" s="74">
        <v>0</v>
      </c>
      <c r="BD1512" s="61">
        <v>43656</v>
      </c>
      <c r="BE1512" s="61"/>
      <c r="BF1512" s="70"/>
      <c r="BG1512" s="61"/>
      <c r="BH1512" s="11"/>
    </row>
    <row r="1513" spans="1:60" x14ac:dyDescent="0.3">
      <c r="A1513" s="11"/>
      <c r="B1513" s="56" t="s">
        <v>4821</v>
      </c>
      <c r="C1513" s="56" t="s">
        <v>4605</v>
      </c>
      <c r="D1513" s="56" t="s">
        <v>4584</v>
      </c>
      <c r="E1513" s="57" t="s">
        <v>128</v>
      </c>
      <c r="F1513" s="57" t="s">
        <v>339</v>
      </c>
      <c r="G1513" s="58" t="s">
        <v>141</v>
      </c>
      <c r="H1513" s="59" t="s">
        <v>178</v>
      </c>
      <c r="I1513" s="60" t="s">
        <v>29</v>
      </c>
      <c r="J1513" s="60" t="s">
        <v>4606</v>
      </c>
      <c r="K1513" s="11"/>
      <c r="L1513" s="61">
        <v>44021</v>
      </c>
      <c r="M1513" s="62">
        <v>1000</v>
      </c>
      <c r="N1513" s="63">
        <v>1000</v>
      </c>
      <c r="O1513" s="63">
        <v>1000</v>
      </c>
      <c r="P1513" s="64">
        <f t="shared" si="23"/>
        <v>1</v>
      </c>
      <c r="Q1513" s="61">
        <v>44021</v>
      </c>
      <c r="R1513" s="65">
        <v>0</v>
      </c>
      <c r="S1513" s="65">
        <v>0</v>
      </c>
      <c r="T1513" s="11"/>
      <c r="U1513" s="66">
        <v>0</v>
      </c>
      <c r="V1513" s="67">
        <v>3.66221075391877</v>
      </c>
      <c r="W1513" s="66">
        <v>0</v>
      </c>
      <c r="X1513" s="67">
        <v>2.27837854863537</v>
      </c>
      <c r="Y1513" s="66">
        <v>0</v>
      </c>
      <c r="Z1513" s="67">
        <v>17.6839376122225</v>
      </c>
      <c r="AA1513" s="66">
        <v>0</v>
      </c>
      <c r="AB1513" s="67">
        <v>20.225188151293001</v>
      </c>
      <c r="AC1513" s="66">
        <v>0</v>
      </c>
      <c r="AD1513" s="67">
        <v>24.2859652602347</v>
      </c>
      <c r="AE1513" s="66"/>
      <c r="AF1513" s="68"/>
      <c r="AG1513" s="66">
        <v>0</v>
      </c>
      <c r="AH1513" s="67">
        <v>-1.84150573586521</v>
      </c>
      <c r="AI1513" s="66">
        <v>0</v>
      </c>
      <c r="AJ1513" s="67">
        <v>13.6907424809615</v>
      </c>
      <c r="AK1513" s="66">
        <v>0</v>
      </c>
      <c r="AL1513" s="66">
        <v>0</v>
      </c>
      <c r="AM1513" s="67">
        <v>29.1983407473599</v>
      </c>
      <c r="AN1513" s="11"/>
      <c r="AO1513" s="69">
        <v>0</v>
      </c>
      <c r="AP1513" s="69">
        <v>0</v>
      </c>
      <c r="AQ1513" s="69">
        <v>0</v>
      </c>
      <c r="AR1513" s="69">
        <v>0</v>
      </c>
      <c r="AS1513" s="70">
        <v>0</v>
      </c>
      <c r="AT1513" s="70">
        <v>0</v>
      </c>
      <c r="AU1513" s="70">
        <v>7</v>
      </c>
      <c r="AV1513" s="71">
        <v>5</v>
      </c>
      <c r="AW1513" s="11"/>
      <c r="AX1513" s="72">
        <v>0</v>
      </c>
      <c r="AY1513" s="73">
        <v>-115.357016523136</v>
      </c>
      <c r="AZ1513" s="73">
        <v>0.52607977638217596</v>
      </c>
      <c r="BA1513" s="73">
        <v>-15.9646500268718</v>
      </c>
      <c r="BB1513" s="64">
        <v>0</v>
      </c>
      <c r="BC1513" s="74">
        <v>0</v>
      </c>
      <c r="BD1513" s="61">
        <v>43656</v>
      </c>
      <c r="BE1513" s="61"/>
      <c r="BF1513" s="70"/>
      <c r="BG1513" s="61"/>
      <c r="BH1513" s="11"/>
    </row>
    <row r="1514" spans="1:60" x14ac:dyDescent="0.3">
      <c r="A1514" s="11"/>
      <c r="B1514" s="56" t="s">
        <v>4824</v>
      </c>
      <c r="C1514" s="56" t="s">
        <v>4608</v>
      </c>
      <c r="D1514" s="56" t="s">
        <v>4584</v>
      </c>
      <c r="E1514" s="57" t="s">
        <v>367</v>
      </c>
      <c r="F1514" s="57" t="s">
        <v>339</v>
      </c>
      <c r="G1514" s="58" t="s">
        <v>141</v>
      </c>
      <c r="H1514" s="59" t="s">
        <v>178</v>
      </c>
      <c r="I1514" s="60" t="s">
        <v>29</v>
      </c>
      <c r="J1514" s="60" t="s">
        <v>4609</v>
      </c>
      <c r="K1514" s="11"/>
      <c r="L1514" s="61">
        <v>44021</v>
      </c>
      <c r="M1514" s="62">
        <v>1668.7673000004099</v>
      </c>
      <c r="N1514" s="63">
        <v>1668.7673000004099</v>
      </c>
      <c r="O1514" s="63">
        <v>1697.25730000064</v>
      </c>
      <c r="P1514" s="64">
        <f t="shared" si="23"/>
        <v>0.98321409488106526</v>
      </c>
      <c r="Q1514" s="61">
        <v>43847</v>
      </c>
      <c r="R1514" s="65">
        <v>253897.391</v>
      </c>
      <c r="S1514" s="65">
        <v>393130.72108398401</v>
      </c>
      <c r="T1514" s="11"/>
      <c r="U1514" s="66">
        <v>-5.8501574512774797E-3</v>
      </c>
      <c r="V1514" s="67">
        <v>3.07719500879102</v>
      </c>
      <c r="W1514" s="66">
        <v>3.93129314343241E-2</v>
      </c>
      <c r="X1514" s="67">
        <v>6.2096716920714199</v>
      </c>
      <c r="Y1514" s="66">
        <v>-5.4150158211996296E-3</v>
      </c>
      <c r="Z1514" s="67">
        <v>17.1424360301171</v>
      </c>
      <c r="AA1514" s="66">
        <v>7.2193002120911801E-2</v>
      </c>
      <c r="AB1514" s="67">
        <v>27.444488363398701</v>
      </c>
      <c r="AC1514" s="66">
        <v>0.16500893286516699</v>
      </c>
      <c r="AD1514" s="67">
        <v>40.786858546780401</v>
      </c>
      <c r="AE1514" s="66">
        <v>0.17783596491790399</v>
      </c>
      <c r="AF1514" s="68">
        <v>34.731284103530903</v>
      </c>
      <c r="AG1514" s="66">
        <v>9.2089093704998994E-3</v>
      </c>
      <c r="AH1514" s="67">
        <v>-0.92061479881522201</v>
      </c>
      <c r="AI1514" s="66">
        <v>1.06624311029009E-2</v>
      </c>
      <c r="AJ1514" s="67">
        <v>14.7569855912589</v>
      </c>
      <c r="AK1514" s="66">
        <v>0.61155702559160996</v>
      </c>
      <c r="AL1514" s="66">
        <v>5.5611250658330398E-2</v>
      </c>
      <c r="AM1514" s="67">
        <v>64.302015191758997</v>
      </c>
      <c r="AN1514" s="11"/>
      <c r="AO1514" s="69">
        <v>1.8552499939687599E-2</v>
      </c>
      <c r="AP1514" s="69">
        <v>-2.6867623667385501E-2</v>
      </c>
      <c r="AQ1514" s="69">
        <v>6.5756651869378402E-2</v>
      </c>
      <c r="AR1514" s="69">
        <v>-8.4507362646982095E-2</v>
      </c>
      <c r="AS1514" s="70">
        <v>9</v>
      </c>
      <c r="AT1514" s="70">
        <v>3</v>
      </c>
      <c r="AU1514" s="70">
        <v>7</v>
      </c>
      <c r="AV1514" s="71">
        <v>5</v>
      </c>
      <c r="AW1514" s="11"/>
      <c r="AX1514" s="72">
        <v>8.51021256488457E-2</v>
      </c>
      <c r="AY1514" s="73">
        <v>0.62407097695359004</v>
      </c>
      <c r="AZ1514" s="73">
        <v>0.84694966521419701</v>
      </c>
      <c r="BA1514" s="73">
        <v>0.84741139925063202</v>
      </c>
      <c r="BB1514" s="64">
        <v>8.7683413314243799E-3</v>
      </c>
      <c r="BC1514" s="74">
        <v>-17.0033147007052</v>
      </c>
      <c r="BD1514" s="61">
        <v>43847</v>
      </c>
      <c r="BE1514" s="61">
        <v>43914</v>
      </c>
      <c r="BF1514" s="70"/>
      <c r="BG1514" s="61"/>
      <c r="BH1514" s="11"/>
    </row>
    <row r="1515" spans="1:60" x14ac:dyDescent="0.3">
      <c r="A1515" s="11"/>
      <c r="B1515" s="56" t="s">
        <v>4826</v>
      </c>
      <c r="C1515" s="56" t="s">
        <v>4611</v>
      </c>
      <c r="D1515" s="56" t="s">
        <v>4584</v>
      </c>
      <c r="E1515" s="57" t="s">
        <v>371</v>
      </c>
      <c r="F1515" s="57" t="s">
        <v>339</v>
      </c>
      <c r="G1515" s="58" t="s">
        <v>141</v>
      </c>
      <c r="H1515" s="59" t="s">
        <v>178</v>
      </c>
      <c r="I1515" s="60" t="s">
        <v>29</v>
      </c>
      <c r="J1515" s="60" t="s">
        <v>4612</v>
      </c>
      <c r="K1515" s="11"/>
      <c r="L1515" s="61">
        <v>44021</v>
      </c>
      <c r="M1515" s="62">
        <v>1590.2511999998201</v>
      </c>
      <c r="N1515" s="63">
        <v>1590.2511999998201</v>
      </c>
      <c r="O1515" s="63">
        <v>1615.8596999999099</v>
      </c>
      <c r="P1515" s="64">
        <f t="shared" si="23"/>
        <v>0.98415178000906189</v>
      </c>
      <c r="Q1515" s="61">
        <v>43847</v>
      </c>
      <c r="R1515" s="65">
        <v>704360.67599999998</v>
      </c>
      <c r="S1515" s="65">
        <v>698380.32683203102</v>
      </c>
      <c r="T1515" s="11"/>
      <c r="U1515" s="66">
        <v>-5.8447097171665501E-3</v>
      </c>
      <c r="V1515" s="67">
        <v>3.0777397822021202</v>
      </c>
      <c r="W1515" s="66">
        <v>3.9483749715145698E-2</v>
      </c>
      <c r="X1515" s="67">
        <v>6.2267535201535802</v>
      </c>
      <c r="Y1515" s="66">
        <v>-4.4228571196072196E-3</v>
      </c>
      <c r="Z1515" s="67">
        <v>17.241651900258098</v>
      </c>
      <c r="AA1515" s="66">
        <v>7.4345097558762105E-2</v>
      </c>
      <c r="AB1515" s="67">
        <v>27.659697907161899</v>
      </c>
      <c r="AC1515" s="66">
        <v>0.16968396233453001</v>
      </c>
      <c r="AD1515" s="67">
        <v>41.254361493687597</v>
      </c>
      <c r="AE1515" s="66">
        <v>0.184942195877666</v>
      </c>
      <c r="AF1515" s="68">
        <v>35.441907199507099</v>
      </c>
      <c r="AG1515" s="66">
        <v>9.2587080507655593E-3</v>
      </c>
      <c r="AH1515" s="67">
        <v>-0.91563493078865599</v>
      </c>
      <c r="AI1515" s="66">
        <v>1.1720424750819801E-2</v>
      </c>
      <c r="AJ1515" s="67">
        <v>14.8627849560435</v>
      </c>
      <c r="AK1515" s="66">
        <v>0.63924833266180903</v>
      </c>
      <c r="AL1515" s="66">
        <v>5.7652862247778103E-2</v>
      </c>
      <c r="AM1515" s="67">
        <v>67.071145898778894</v>
      </c>
      <c r="AN1515" s="11"/>
      <c r="AO1515" s="69">
        <v>1.85581063360587E-2</v>
      </c>
      <c r="AP1515" s="69">
        <v>-2.68623021884196E-2</v>
      </c>
      <c r="AQ1515" s="69">
        <v>6.59318231846555E-2</v>
      </c>
      <c r="AR1515" s="69">
        <v>-8.4351848116057199E-2</v>
      </c>
      <c r="AS1515" s="70">
        <v>9</v>
      </c>
      <c r="AT1515" s="70">
        <v>3</v>
      </c>
      <c r="AU1515" s="70">
        <v>7</v>
      </c>
      <c r="AV1515" s="71">
        <v>5</v>
      </c>
      <c r="AW1515" s="11"/>
      <c r="AX1515" s="72">
        <v>8.5105471152928699E-2</v>
      </c>
      <c r="AY1515" s="73">
        <v>0.64749530083554396</v>
      </c>
      <c r="AZ1515" s="73">
        <v>0.854587357925084</v>
      </c>
      <c r="BA1515" s="73">
        <v>0.87984486966615805</v>
      </c>
      <c r="BB1515" s="64">
        <v>8.7687409792124495E-3</v>
      </c>
      <c r="BC1515" s="74">
        <v>-16.972841144597599</v>
      </c>
      <c r="BD1515" s="61">
        <v>43847</v>
      </c>
      <c r="BE1515" s="61">
        <v>43914</v>
      </c>
      <c r="BF1515" s="70"/>
      <c r="BG1515" s="61"/>
      <c r="BH1515" s="11"/>
    </row>
    <row r="1516" spans="1:60" x14ac:dyDescent="0.3">
      <c r="A1516" s="11"/>
      <c r="B1516" s="56" t="s">
        <v>4828</v>
      </c>
      <c r="C1516" s="56" t="s">
        <v>4614</v>
      </c>
      <c r="D1516" s="56" t="s">
        <v>4584</v>
      </c>
      <c r="E1516" s="57" t="s">
        <v>375</v>
      </c>
      <c r="F1516" s="57" t="s">
        <v>339</v>
      </c>
      <c r="G1516" s="58" t="s">
        <v>141</v>
      </c>
      <c r="H1516" s="59" t="s">
        <v>178</v>
      </c>
      <c r="I1516" s="60" t="s">
        <v>29</v>
      </c>
      <c r="J1516" s="60" t="s">
        <v>4615</v>
      </c>
      <c r="K1516" s="11"/>
      <c r="L1516" s="61">
        <v>44021</v>
      </c>
      <c r="M1516" s="62">
        <v>1636.6640000007999</v>
      </c>
      <c r="N1516" s="63">
        <v>1636.6640000007999</v>
      </c>
      <c r="O1516" s="63">
        <v>1661.43459999934</v>
      </c>
      <c r="P1516" s="64">
        <f t="shared" si="23"/>
        <v>0.98509083655862839</v>
      </c>
      <c r="Q1516" s="61">
        <v>43847</v>
      </c>
      <c r="R1516" s="65">
        <v>1606097.64</v>
      </c>
      <c r="S1516" s="65">
        <v>1596679.9531523399</v>
      </c>
      <c r="T1516" s="11"/>
      <c r="U1516" s="66">
        <v>-5.8392360460857197E-3</v>
      </c>
      <c r="V1516" s="67">
        <v>3.0782871493102002</v>
      </c>
      <c r="W1516" s="66">
        <v>3.9654806938415298E-2</v>
      </c>
      <c r="X1516" s="67">
        <v>6.2438592424805401</v>
      </c>
      <c r="Y1516" s="66">
        <v>-3.4291025322090701E-3</v>
      </c>
      <c r="Z1516" s="67">
        <v>17.3410273590125</v>
      </c>
      <c r="AA1516" s="66">
        <v>7.6502557201820295E-2</v>
      </c>
      <c r="AB1516" s="67">
        <v>27.8754438714823</v>
      </c>
      <c r="AC1516" s="66">
        <v>0.17437999989866501</v>
      </c>
      <c r="AD1516" s="67">
        <v>41.723965250130298</v>
      </c>
      <c r="AE1516" s="66">
        <v>0.19209495539864299</v>
      </c>
      <c r="AF1516" s="68">
        <v>36.157183151575701</v>
      </c>
      <c r="AG1516" s="66">
        <v>9.3085119515308196E-3</v>
      </c>
      <c r="AH1516" s="67">
        <v>-0.91065454071213003</v>
      </c>
      <c r="AI1516" s="66">
        <v>1.2780360131728201E-2</v>
      </c>
      <c r="AJ1516" s="67">
        <v>14.9687784941343</v>
      </c>
      <c r="AK1516" s="66">
        <v>0.63666400000162005</v>
      </c>
      <c r="AL1516" s="66">
        <v>5.7463624831143499E-2</v>
      </c>
      <c r="AM1516" s="67">
        <v>66.812712632818105</v>
      </c>
      <c r="AN1516" s="11"/>
      <c r="AO1516" s="69">
        <v>1.8563666479167299E-2</v>
      </c>
      <c r="AP1516" s="69">
        <v>-2.6856927716835299E-2</v>
      </c>
      <c r="AQ1516" s="69">
        <v>6.6107216944146799E-2</v>
      </c>
      <c r="AR1516" s="69">
        <v>-8.41963519951969E-2</v>
      </c>
      <c r="AS1516" s="70">
        <v>9</v>
      </c>
      <c r="AT1516" s="70">
        <v>3</v>
      </c>
      <c r="AU1516" s="70">
        <v>7</v>
      </c>
      <c r="AV1516" s="71">
        <v>5</v>
      </c>
      <c r="AW1516" s="11"/>
      <c r="AX1516" s="72">
        <v>8.5108908116235393E-2</v>
      </c>
      <c r="AY1516" s="73">
        <v>0.67097402272338502</v>
      </c>
      <c r="AZ1516" s="73">
        <v>0.86224269119520602</v>
      </c>
      <c r="BA1516" s="73">
        <v>0.91239807310285004</v>
      </c>
      <c r="BB1516" s="64">
        <v>8.7691502351663099E-3</v>
      </c>
      <c r="BC1516" s="74">
        <v>-16.942364147165801</v>
      </c>
      <c r="BD1516" s="61">
        <v>43847</v>
      </c>
      <c r="BE1516" s="61">
        <v>43914</v>
      </c>
      <c r="BF1516" s="70"/>
      <c r="BG1516" s="61"/>
      <c r="BH1516" s="11"/>
    </row>
    <row r="1517" spans="1:60" x14ac:dyDescent="0.3">
      <c r="A1517" s="11"/>
      <c r="B1517" s="56" t="s">
        <v>4831</v>
      </c>
      <c r="C1517" s="56" t="s">
        <v>4617</v>
      </c>
      <c r="D1517" s="56" t="s">
        <v>4584</v>
      </c>
      <c r="E1517" s="57" t="s">
        <v>379</v>
      </c>
      <c r="F1517" s="57" t="s">
        <v>339</v>
      </c>
      <c r="G1517" s="58" t="s">
        <v>141</v>
      </c>
      <c r="H1517" s="59" t="s">
        <v>178</v>
      </c>
      <c r="I1517" s="60" t="s">
        <v>29</v>
      </c>
      <c r="J1517" s="60" t="s">
        <v>4618</v>
      </c>
      <c r="K1517" s="11"/>
      <c r="L1517" s="61">
        <v>44021</v>
      </c>
      <c r="M1517" s="62">
        <v>1646.1570999994899</v>
      </c>
      <c r="N1517" s="63">
        <v>1646.1570999994899</v>
      </c>
      <c r="O1517" s="63">
        <v>1669.47959999926</v>
      </c>
      <c r="P1517" s="64">
        <f t="shared" si="23"/>
        <v>0.98603007787589592</v>
      </c>
      <c r="Q1517" s="61">
        <v>43847</v>
      </c>
      <c r="R1517" s="65">
        <v>3262778.4070000001</v>
      </c>
      <c r="S1517" s="65">
        <v>3268642.9440820301</v>
      </c>
      <c r="T1517" s="11"/>
      <c r="U1517" s="66">
        <v>-5.8337975560789302E-3</v>
      </c>
      <c r="V1517" s="67">
        <v>3.0788309983108801</v>
      </c>
      <c r="W1517" s="66">
        <v>3.9825692323574899E-2</v>
      </c>
      <c r="X1517" s="67">
        <v>6.2609477809965002</v>
      </c>
      <c r="Y1517" s="66">
        <v>-2.43531628530036E-3</v>
      </c>
      <c r="Z1517" s="67">
        <v>17.4404059836816</v>
      </c>
      <c r="AA1517" s="66">
        <v>7.8663426353159593E-2</v>
      </c>
      <c r="AB1517" s="67">
        <v>28.091530786623501</v>
      </c>
      <c r="AC1517" s="66">
        <v>0.17909385328850499</v>
      </c>
      <c r="AD1517" s="67">
        <v>42.195350589114199</v>
      </c>
      <c r="AE1517" s="66">
        <v>0.19928896091383599</v>
      </c>
      <c r="AF1517" s="68">
        <v>36.8765837030951</v>
      </c>
      <c r="AG1517" s="66">
        <v>9.3583607413165702E-3</v>
      </c>
      <c r="AH1517" s="67">
        <v>-0.90566966173355501</v>
      </c>
      <c r="AI1517" s="66">
        <v>1.3840309398801799E-2</v>
      </c>
      <c r="AJ1517" s="67">
        <v>15.0747734208417</v>
      </c>
      <c r="AK1517" s="66">
        <v>0.696089989285683</v>
      </c>
      <c r="AL1517" s="66">
        <v>6.1749600941766403E-2</v>
      </c>
      <c r="AM1517" s="67">
        <v>72.755311561166295</v>
      </c>
      <c r="AN1517" s="11"/>
      <c r="AO1517" s="69">
        <v>1.8569221048892401E-2</v>
      </c>
      <c r="AP1517" s="69">
        <v>-2.6851596647247799E-2</v>
      </c>
      <c r="AQ1517" s="69">
        <v>6.6282127530939802E-2</v>
      </c>
      <c r="AR1517" s="69">
        <v>-8.4040825393458404E-2</v>
      </c>
      <c r="AS1517" s="70">
        <v>9</v>
      </c>
      <c r="AT1517" s="70">
        <v>3</v>
      </c>
      <c r="AU1517" s="70">
        <v>7</v>
      </c>
      <c r="AV1517" s="71">
        <v>5</v>
      </c>
      <c r="AW1517" s="11"/>
      <c r="AX1517" s="72">
        <v>8.5112371285940694E-2</v>
      </c>
      <c r="AY1517" s="73">
        <v>0.694486040665652</v>
      </c>
      <c r="AZ1517" s="73">
        <v>0.86990994790812703</v>
      </c>
      <c r="BA1517" s="73">
        <v>0.94504142931873503</v>
      </c>
      <c r="BB1517" s="64">
        <v>8.7695620868180404E-3</v>
      </c>
      <c r="BC1517" s="74">
        <v>-16.9118628343567</v>
      </c>
      <c r="BD1517" s="61">
        <v>43847</v>
      </c>
      <c r="BE1517" s="61">
        <v>43914</v>
      </c>
      <c r="BF1517" s="70"/>
      <c r="BG1517" s="61"/>
      <c r="BH1517" s="11"/>
    </row>
    <row r="1518" spans="1:60" x14ac:dyDescent="0.3">
      <c r="A1518" s="11"/>
      <c r="B1518" s="56" t="s">
        <v>4834</v>
      </c>
      <c r="C1518" s="56" t="s">
        <v>4620</v>
      </c>
      <c r="D1518" s="56" t="s">
        <v>4621</v>
      </c>
      <c r="E1518" s="57" t="s">
        <v>34</v>
      </c>
      <c r="F1518" s="57" t="s">
        <v>339</v>
      </c>
      <c r="G1518" s="58" t="s">
        <v>141</v>
      </c>
      <c r="H1518" s="59" t="s">
        <v>169</v>
      </c>
      <c r="I1518" s="60" t="s">
        <v>29</v>
      </c>
      <c r="J1518" s="60" t="s">
        <v>4622</v>
      </c>
      <c r="K1518" s="11"/>
      <c r="L1518" s="61">
        <v>44021</v>
      </c>
      <c r="M1518" s="62">
        <v>1342.50549999997</v>
      </c>
      <c r="N1518" s="63">
        <v>1342.50549999997</v>
      </c>
      <c r="O1518" s="63">
        <v>1351.6644000001299</v>
      </c>
      <c r="P1518" s="64">
        <f t="shared" si="23"/>
        <v>0.99322398370471321</v>
      </c>
      <c r="Q1518" s="61">
        <v>44020</v>
      </c>
      <c r="R1518" s="65">
        <v>126782.027</v>
      </c>
      <c r="S1518" s="65">
        <v>102088.987496216</v>
      </c>
      <c r="T1518" s="11"/>
      <c r="U1518" s="66">
        <v>-6.7760162955892199E-3</v>
      </c>
      <c r="V1518" s="67">
        <v>2.9846091243598498</v>
      </c>
      <c r="W1518" s="66">
        <v>3.0972197808296201E-2</v>
      </c>
      <c r="X1518" s="67">
        <v>5.3755983294686303</v>
      </c>
      <c r="Y1518" s="66">
        <v>7.5830729147128304E-3</v>
      </c>
      <c r="Z1518" s="67">
        <v>18.4422449037083</v>
      </c>
      <c r="AA1518" s="66">
        <v>4.4524248967718401E-2</v>
      </c>
      <c r="AB1518" s="67">
        <v>24.677613048057498</v>
      </c>
      <c r="AC1518" s="66">
        <v>0.13903384702644001</v>
      </c>
      <c r="AD1518" s="67">
        <v>38.1893499628641</v>
      </c>
      <c r="AE1518" s="66">
        <v>0.12436554217682</v>
      </c>
      <c r="AF1518" s="68">
        <v>29.3842418293934</v>
      </c>
      <c r="AG1518" s="66">
        <v>5.7865641992975699E-3</v>
      </c>
      <c r="AH1518" s="67">
        <v>-1.2628493159354499</v>
      </c>
      <c r="AI1518" s="66">
        <v>1.62327086909499E-2</v>
      </c>
      <c r="AJ1518" s="67">
        <v>15.3140133500565</v>
      </c>
      <c r="AK1518" s="66">
        <v>0.34250550000055202</v>
      </c>
      <c r="AL1518" s="66">
        <v>3.0568866966859801E-2</v>
      </c>
      <c r="AM1518" s="67">
        <v>49.649573865113801</v>
      </c>
      <c r="AN1518" s="11"/>
      <c r="AO1518" s="69">
        <v>2.3642554040634398E-2</v>
      </c>
      <c r="AP1518" s="69">
        <v>-2.73295203060115E-2</v>
      </c>
      <c r="AQ1518" s="69">
        <v>5.2955702185499803E-2</v>
      </c>
      <c r="AR1518" s="69">
        <v>-5.7346605734928703E-2</v>
      </c>
      <c r="AS1518" s="70">
        <v>8</v>
      </c>
      <c r="AT1518" s="70">
        <v>4</v>
      </c>
      <c r="AU1518" s="70">
        <v>7</v>
      </c>
      <c r="AV1518" s="71">
        <v>5</v>
      </c>
      <c r="AW1518" s="11"/>
      <c r="AX1518" s="72">
        <v>7.6953699760779301E-2</v>
      </c>
      <c r="AY1518" s="73">
        <v>0.31609985483328301</v>
      </c>
      <c r="AZ1518" s="73">
        <v>0.71429249730681499</v>
      </c>
      <c r="BA1518" s="73">
        <v>0.42245093330120698</v>
      </c>
      <c r="BB1518" s="64">
        <v>7.9282161547053007E-3</v>
      </c>
      <c r="BC1518" s="74">
        <v>-12.492246814770599</v>
      </c>
      <c r="BD1518" s="61">
        <v>43714</v>
      </c>
      <c r="BE1518" s="61">
        <v>43914</v>
      </c>
      <c r="BF1518" s="70">
        <v>217</v>
      </c>
      <c r="BG1518" s="61">
        <v>44019</v>
      </c>
      <c r="BH1518" s="11"/>
    </row>
    <row r="1519" spans="1:60" x14ac:dyDescent="0.3">
      <c r="A1519" s="11"/>
      <c r="B1519" s="56" t="s">
        <v>4838</v>
      </c>
      <c r="C1519" s="56" t="s">
        <v>4624</v>
      </c>
      <c r="D1519" s="56" t="s">
        <v>4621</v>
      </c>
      <c r="E1519" s="57" t="s">
        <v>41</v>
      </c>
      <c r="F1519" s="57" t="s">
        <v>339</v>
      </c>
      <c r="G1519" s="58" t="s">
        <v>141</v>
      </c>
      <c r="H1519" s="59" t="s">
        <v>169</v>
      </c>
      <c r="I1519" s="60" t="s">
        <v>29</v>
      </c>
      <c r="J1519" s="60" t="s">
        <v>4625</v>
      </c>
      <c r="K1519" s="11"/>
      <c r="L1519" s="61">
        <v>44021</v>
      </c>
      <c r="M1519" s="62">
        <v>1571.94759999961</v>
      </c>
      <c r="N1519" s="63">
        <v>1571.94759999961</v>
      </c>
      <c r="O1519" s="63">
        <v>1582.62759999931</v>
      </c>
      <c r="P1519" s="64">
        <f t="shared" si="23"/>
        <v>0.99325172896030334</v>
      </c>
      <c r="Q1519" s="61">
        <v>44020</v>
      </c>
      <c r="R1519" s="65">
        <v>3309674.7429999998</v>
      </c>
      <c r="S1519" s="65">
        <v>3255778.26276172</v>
      </c>
      <c r="T1519" s="11"/>
      <c r="U1519" s="66">
        <v>-6.7482710401236502E-3</v>
      </c>
      <c r="V1519" s="67">
        <v>2.9873836499064099</v>
      </c>
      <c r="W1519" s="66">
        <v>3.1835347721425898E-2</v>
      </c>
      <c r="X1519" s="67">
        <v>5.4619133207816004</v>
      </c>
      <c r="Y1519" s="66">
        <v>1.27110424546117E-2</v>
      </c>
      <c r="Z1519" s="67">
        <v>18.955041857698198</v>
      </c>
      <c r="AA1519" s="66">
        <v>5.5242228119823301E-2</v>
      </c>
      <c r="AB1519" s="67">
        <v>25.749410963268001</v>
      </c>
      <c r="AC1519" s="66">
        <v>0.166705681853346</v>
      </c>
      <c r="AD1519" s="67">
        <v>40.9565334455692</v>
      </c>
      <c r="AE1519" s="66">
        <v>0.168772857630684</v>
      </c>
      <c r="AF1519" s="68">
        <v>33.824973374779802</v>
      </c>
      <c r="AG1519" s="66">
        <v>6.0389951649995098E-3</v>
      </c>
      <c r="AH1519" s="67">
        <v>-1.2376062193652599</v>
      </c>
      <c r="AI1519" s="66">
        <v>2.1661306556779902E-2</v>
      </c>
      <c r="AJ1519" s="67">
        <v>15.8568731366395</v>
      </c>
      <c r="AK1519" s="66">
        <v>0.57194759999925704</v>
      </c>
      <c r="AL1519" s="66">
        <v>4.7326533815066803E-2</v>
      </c>
      <c r="AM1519" s="67">
        <v>72.593783864984303</v>
      </c>
      <c r="AN1519" s="11"/>
      <c r="AO1519" s="69">
        <v>2.36711075813218E-2</v>
      </c>
      <c r="AP1519" s="69">
        <v>-2.7302371136102E-2</v>
      </c>
      <c r="AQ1519" s="69">
        <v>5.3836912889892098E-2</v>
      </c>
      <c r="AR1519" s="69">
        <v>-5.6531057575775798E-2</v>
      </c>
      <c r="AS1519" s="70">
        <v>8</v>
      </c>
      <c r="AT1519" s="70">
        <v>4</v>
      </c>
      <c r="AU1519" s="70">
        <v>7</v>
      </c>
      <c r="AV1519" s="71">
        <v>5</v>
      </c>
      <c r="AW1519" s="11"/>
      <c r="AX1519" s="72">
        <v>7.6971661750430895E-2</v>
      </c>
      <c r="AY1519" s="73">
        <v>0.44499500721622098</v>
      </c>
      <c r="AZ1519" s="73">
        <v>0.75086414431098103</v>
      </c>
      <c r="BA1519" s="73">
        <v>0.596992831671741</v>
      </c>
      <c r="BB1519" s="64">
        <v>7.9303144485857006E-3</v>
      </c>
      <c r="BC1519" s="74">
        <v>-12.206069026608001</v>
      </c>
      <c r="BD1519" s="61">
        <v>43850</v>
      </c>
      <c r="BE1519" s="61">
        <v>43914</v>
      </c>
      <c r="BF1519" s="70">
        <v>109</v>
      </c>
      <c r="BG1519" s="61">
        <v>44001</v>
      </c>
      <c r="BH1519" s="11"/>
    </row>
    <row r="1520" spans="1:60" x14ac:dyDescent="0.3">
      <c r="A1520" s="11"/>
      <c r="B1520" s="56" t="s">
        <v>4841</v>
      </c>
      <c r="C1520" s="56" t="s">
        <v>4627</v>
      </c>
      <c r="D1520" s="56" t="s">
        <v>4621</v>
      </c>
      <c r="E1520" s="57" t="s">
        <v>248</v>
      </c>
      <c r="F1520" s="57" t="s">
        <v>339</v>
      </c>
      <c r="G1520" s="58" t="s">
        <v>141</v>
      </c>
      <c r="H1520" s="59" t="s">
        <v>169</v>
      </c>
      <c r="I1520" s="60" t="s">
        <v>29</v>
      </c>
      <c r="J1520" s="60" t="s">
        <v>4628</v>
      </c>
      <c r="K1520" s="11"/>
      <c r="L1520" s="61">
        <v>44021</v>
      </c>
      <c r="M1520" s="62">
        <v>1575.9840999990699</v>
      </c>
      <c r="N1520" s="63">
        <v>1575.9840999990699</v>
      </c>
      <c r="O1520" s="63">
        <v>1586.68290000036</v>
      </c>
      <c r="P1520" s="64">
        <f t="shared" si="23"/>
        <v>0.99325712780966657</v>
      </c>
      <c r="Q1520" s="61">
        <v>44020</v>
      </c>
      <c r="R1520" s="65">
        <v>11310146.502</v>
      </c>
      <c r="S1520" s="65">
        <v>10561794.6559375</v>
      </c>
      <c r="T1520" s="11"/>
      <c r="U1520" s="66">
        <v>-6.7428721904434497E-3</v>
      </c>
      <c r="V1520" s="67">
        <v>2.98792353487443</v>
      </c>
      <c r="W1520" s="66">
        <v>3.2004917002268499E-2</v>
      </c>
      <c r="X1520" s="67">
        <v>5.47887024886586</v>
      </c>
      <c r="Y1520" s="66">
        <v>1.37215282720717E-2</v>
      </c>
      <c r="Z1520" s="67">
        <v>19.056090439437</v>
      </c>
      <c r="AA1520" s="66">
        <v>5.7360436741873903E-2</v>
      </c>
      <c r="AB1520" s="67">
        <v>25.961231825494899</v>
      </c>
      <c r="AC1520" s="66">
        <v>0.17138702244672499</v>
      </c>
      <c r="AD1520" s="67">
        <v>41.424667504907099</v>
      </c>
      <c r="AE1520" s="66">
        <v>0.17582446196145601</v>
      </c>
      <c r="AF1520" s="68">
        <v>34.530133807857098</v>
      </c>
      <c r="AG1520" s="66">
        <v>6.0886212140758298E-3</v>
      </c>
      <c r="AH1520" s="67">
        <v>-1.23264361445763</v>
      </c>
      <c r="AI1520" s="66">
        <v>2.2731076443960802E-2</v>
      </c>
      <c r="AJ1520" s="67">
        <v>15.9638501253648</v>
      </c>
      <c r="AK1520" s="66">
        <v>0.57598409999976896</v>
      </c>
      <c r="AL1520" s="66">
        <v>4.7601154057701899E-2</v>
      </c>
      <c r="AM1520" s="67">
        <v>72.997433864977197</v>
      </c>
      <c r="AN1520" s="11"/>
      <c r="AO1520" s="69">
        <v>2.36767361748207E-2</v>
      </c>
      <c r="AP1520" s="69">
        <v>-2.7297002354316601E-2</v>
      </c>
      <c r="AQ1520" s="69">
        <v>5.4010244279197699E-2</v>
      </c>
      <c r="AR1520" s="69">
        <v>-5.6370805429687601E-2</v>
      </c>
      <c r="AS1520" s="70">
        <v>8</v>
      </c>
      <c r="AT1520" s="70">
        <v>4</v>
      </c>
      <c r="AU1520" s="70">
        <v>7</v>
      </c>
      <c r="AV1520" s="71">
        <v>5</v>
      </c>
      <c r="AW1520" s="11"/>
      <c r="AX1520" s="72">
        <v>7.6975314567389402E-2</v>
      </c>
      <c r="AY1520" s="73">
        <v>0.470455618528831</v>
      </c>
      <c r="AZ1520" s="73">
        <v>0.75808950756891103</v>
      </c>
      <c r="BA1520" s="73">
        <v>0.63162363515311903</v>
      </c>
      <c r="BB1520" s="64">
        <v>7.9307396709282305E-3</v>
      </c>
      <c r="BC1520" s="74">
        <v>-12.175250065236501</v>
      </c>
      <c r="BD1520" s="61">
        <v>43850</v>
      </c>
      <c r="BE1520" s="61">
        <v>43914</v>
      </c>
      <c r="BF1520" s="70">
        <v>109</v>
      </c>
      <c r="BG1520" s="61">
        <v>44001</v>
      </c>
      <c r="BH1520" s="11"/>
    </row>
    <row r="1521" spans="1:60" x14ac:dyDescent="0.3">
      <c r="A1521" s="11"/>
      <c r="B1521" s="56" t="s">
        <v>4845</v>
      </c>
      <c r="C1521" s="56" t="s">
        <v>4630</v>
      </c>
      <c r="D1521" s="56" t="s">
        <v>4621</v>
      </c>
      <c r="E1521" s="57" t="s">
        <v>79</v>
      </c>
      <c r="F1521" s="57" t="s">
        <v>339</v>
      </c>
      <c r="G1521" s="58" t="s">
        <v>141</v>
      </c>
      <c r="H1521" s="59" t="s">
        <v>169</v>
      </c>
      <c r="I1521" s="60" t="s">
        <v>29</v>
      </c>
      <c r="J1521" s="60" t="s">
        <v>4631</v>
      </c>
      <c r="K1521" s="11"/>
      <c r="L1521" s="61">
        <v>44021</v>
      </c>
      <c r="M1521" s="62">
        <v>1400.6750000007501</v>
      </c>
      <c r="N1521" s="63">
        <v>1400.6750000007501</v>
      </c>
      <c r="O1521" s="63">
        <v>1410.24159999937</v>
      </c>
      <c r="P1521" s="64">
        <f t="shared" si="23"/>
        <v>0.99321633966929901</v>
      </c>
      <c r="Q1521" s="61">
        <v>44020</v>
      </c>
      <c r="R1521" s="65">
        <v>967301.05299999996</v>
      </c>
      <c r="S1521" s="65">
        <v>1290322.0019882801</v>
      </c>
      <c r="T1521" s="11"/>
      <c r="U1521" s="66">
        <v>-6.78366033025668E-3</v>
      </c>
      <c r="V1521" s="67">
        <v>2.9838447208930998</v>
      </c>
      <c r="W1521" s="66">
        <v>3.0734267224033801E-2</v>
      </c>
      <c r="X1521" s="67">
        <v>5.35180527104239</v>
      </c>
      <c r="Y1521" s="66">
        <v>6.1736358984489899E-3</v>
      </c>
      <c r="Z1521" s="67">
        <v>18.3013012020674</v>
      </c>
      <c r="AA1521" s="66">
        <v>4.1587888066715102E-2</v>
      </c>
      <c r="AB1521" s="67">
        <v>24.383976957964499</v>
      </c>
      <c r="AC1521" s="66">
        <v>0.13674655009526801</v>
      </c>
      <c r="AD1521" s="67">
        <v>37.960620269761399</v>
      </c>
      <c r="AE1521" s="66">
        <v>0.12397441622670199</v>
      </c>
      <c r="AF1521" s="68">
        <v>29.3451292343962</v>
      </c>
      <c r="AG1521" s="66">
        <v>5.7168993189407004E-3</v>
      </c>
      <c r="AH1521" s="67">
        <v>-1.26981580397114</v>
      </c>
      <c r="AI1521" s="66">
        <v>1.47409933706513E-2</v>
      </c>
      <c r="AJ1521" s="67">
        <v>15.1648418180266</v>
      </c>
      <c r="AK1521" s="66">
        <v>0.400675000000629</v>
      </c>
      <c r="AL1521" s="66">
        <v>3.50474294846208E-2</v>
      </c>
      <c r="AM1521" s="67">
        <v>55.466523865121403</v>
      </c>
      <c r="AN1521" s="11"/>
      <c r="AO1521" s="69">
        <v>2.3634697286979599E-2</v>
      </c>
      <c r="AP1521" s="69">
        <v>-2.73369685610305E-2</v>
      </c>
      <c r="AQ1521" s="69">
        <v>5.2712749989950701E-2</v>
      </c>
      <c r="AR1521" s="69">
        <v>-5.7571162527019597E-2</v>
      </c>
      <c r="AS1521" s="70">
        <v>8</v>
      </c>
      <c r="AT1521" s="70">
        <v>4</v>
      </c>
      <c r="AU1521" s="70">
        <v>7</v>
      </c>
      <c r="AV1521" s="71">
        <v>5</v>
      </c>
      <c r="AW1521" s="11"/>
      <c r="AX1521" s="72">
        <v>7.6949009679228797E-2</v>
      </c>
      <c r="AY1521" s="73">
        <v>0.28076906767864801</v>
      </c>
      <c r="AZ1521" s="73">
        <v>0.70426954947197395</v>
      </c>
      <c r="BA1521" s="73">
        <v>0.37483659531699198</v>
      </c>
      <c r="BB1521" s="64">
        <v>7.9276649370331204E-3</v>
      </c>
      <c r="BC1521" s="74">
        <v>-12.6267516982043</v>
      </c>
      <c r="BD1521" s="61">
        <v>43714</v>
      </c>
      <c r="BE1521" s="61">
        <v>43914</v>
      </c>
      <c r="BF1521" s="70">
        <v>218</v>
      </c>
      <c r="BG1521" s="61">
        <v>44020</v>
      </c>
      <c r="BH1521" s="11"/>
    </row>
    <row r="1522" spans="1:60" x14ac:dyDescent="0.3">
      <c r="A1522" s="11"/>
      <c r="B1522" s="56" t="s">
        <v>4848</v>
      </c>
      <c r="C1522" s="56" t="s">
        <v>4633</v>
      </c>
      <c r="D1522" s="56" t="s">
        <v>4621</v>
      </c>
      <c r="E1522" s="57" t="s">
        <v>352</v>
      </c>
      <c r="F1522" s="57" t="s">
        <v>339</v>
      </c>
      <c r="G1522" s="58" t="s">
        <v>141</v>
      </c>
      <c r="H1522" s="59" t="s">
        <v>169</v>
      </c>
      <c r="I1522" s="60" t="s">
        <v>29</v>
      </c>
      <c r="J1522" s="60" t="s">
        <v>4634</v>
      </c>
      <c r="K1522" s="11"/>
      <c r="L1522" s="61">
        <v>44021</v>
      </c>
      <c r="M1522" s="62">
        <v>1427.51479999907</v>
      </c>
      <c r="N1522" s="63">
        <v>1427.51479999907</v>
      </c>
      <c r="O1522" s="63">
        <v>1437.2497000005101</v>
      </c>
      <c r="P1522" s="64">
        <f t="shared" si="23"/>
        <v>0.99322671627523273</v>
      </c>
      <c r="Q1522" s="61">
        <v>44020</v>
      </c>
      <c r="R1522" s="65">
        <v>12662077.741</v>
      </c>
      <c r="S1522" s="65">
        <v>9471048.8647968806</v>
      </c>
      <c r="T1522" s="11"/>
      <c r="U1522" s="66">
        <v>-6.7732837251242E-3</v>
      </c>
      <c r="V1522" s="67">
        <v>2.9848823814063499</v>
      </c>
      <c r="W1522" s="66">
        <v>3.1056992555022599E-2</v>
      </c>
      <c r="X1522" s="67">
        <v>5.3840778041412696</v>
      </c>
      <c r="Y1522" s="66">
        <v>8.0859305417107005E-3</v>
      </c>
      <c r="Z1522" s="67">
        <v>18.492530666408101</v>
      </c>
      <c r="AA1522" s="66">
        <v>4.5572958151751698E-2</v>
      </c>
      <c r="AB1522" s="67">
        <v>24.782483966468099</v>
      </c>
      <c r="AC1522" s="66">
        <v>0.14545039043514399</v>
      </c>
      <c r="AD1522" s="67">
        <v>38.831004303763599</v>
      </c>
      <c r="AE1522" s="66">
        <v>0.13693574026008701</v>
      </c>
      <c r="AF1522" s="68">
        <v>30.641261637734701</v>
      </c>
      <c r="AG1522" s="66">
        <v>5.81138050984009E-3</v>
      </c>
      <c r="AH1522" s="67">
        <v>-1.2603676848812</v>
      </c>
      <c r="AI1522" s="66">
        <v>1.6765089456384899E-2</v>
      </c>
      <c r="AJ1522" s="67">
        <v>15.3672514266073</v>
      </c>
      <c r="AK1522" s="66">
        <v>0.42751479999977199</v>
      </c>
      <c r="AL1522" s="66">
        <v>3.7057813638966798E-2</v>
      </c>
      <c r="AM1522" s="67">
        <v>58.150503865035702</v>
      </c>
      <c r="AN1522" s="11"/>
      <c r="AO1522" s="69">
        <v>2.36453950710711E-2</v>
      </c>
      <c r="AP1522" s="69">
        <v>-2.7326812014507599E-2</v>
      </c>
      <c r="AQ1522" s="69">
        <v>5.3042159051983603E-2</v>
      </c>
      <c r="AR1522" s="69">
        <v>-5.7266385018010603E-2</v>
      </c>
      <c r="AS1522" s="70">
        <v>8</v>
      </c>
      <c r="AT1522" s="70">
        <v>4</v>
      </c>
      <c r="AU1522" s="70">
        <v>7</v>
      </c>
      <c r="AV1522" s="71">
        <v>5</v>
      </c>
      <c r="AW1522" s="11"/>
      <c r="AX1522" s="72">
        <v>7.6955345181777393E-2</v>
      </c>
      <c r="AY1522" s="73">
        <v>0.32871567682195701</v>
      </c>
      <c r="AZ1522" s="73">
        <v>0.71787169903200299</v>
      </c>
      <c r="BA1522" s="73">
        <v>0.43947711448890903</v>
      </c>
      <c r="BB1522" s="64">
        <v>7.9284101326447896E-3</v>
      </c>
      <c r="BC1522" s="74">
        <v>-12.4469146969641</v>
      </c>
      <c r="BD1522" s="61">
        <v>43747</v>
      </c>
      <c r="BE1522" s="61">
        <v>43914</v>
      </c>
      <c r="BF1522" s="70">
        <v>194</v>
      </c>
      <c r="BG1522" s="61">
        <v>44019</v>
      </c>
      <c r="BH1522" s="11"/>
    </row>
    <row r="1523" spans="1:60" x14ac:dyDescent="0.3">
      <c r="A1523" s="11"/>
      <c r="B1523" s="56" t="s">
        <v>4851</v>
      </c>
      <c r="C1523" s="56" t="s">
        <v>4636</v>
      </c>
      <c r="D1523" s="56" t="s">
        <v>4621</v>
      </c>
      <c r="E1523" s="57" t="s">
        <v>356</v>
      </c>
      <c r="F1523" s="57" t="s">
        <v>339</v>
      </c>
      <c r="G1523" s="58" t="s">
        <v>141</v>
      </c>
      <c r="H1523" s="59" t="s">
        <v>169</v>
      </c>
      <c r="I1523" s="60" t="s">
        <v>29</v>
      </c>
      <c r="J1523" s="60" t="s">
        <v>4637</v>
      </c>
      <c r="K1523" s="11"/>
      <c r="L1523" s="61">
        <v>44021</v>
      </c>
      <c r="M1523" s="62">
        <v>1588.54880000092</v>
      </c>
      <c r="N1523" s="63">
        <v>1588.54880000092</v>
      </c>
      <c r="O1523" s="63">
        <v>1599.32970000058</v>
      </c>
      <c r="P1523" s="64">
        <f t="shared" si="23"/>
        <v>0.99325911349007268</v>
      </c>
      <c r="Q1523" s="61">
        <v>44020</v>
      </c>
      <c r="R1523" s="65">
        <v>3510294.0929999999</v>
      </c>
      <c r="S1523" s="65">
        <v>3619397.3529570298</v>
      </c>
      <c r="T1523" s="11"/>
      <c r="U1523" s="66">
        <v>-6.7408865097604602E-3</v>
      </c>
      <c r="V1523" s="67">
        <v>2.9881221029427301</v>
      </c>
      <c r="W1523" s="66">
        <v>3.2065890105514E-2</v>
      </c>
      <c r="X1523" s="67">
        <v>5.4849675591904097</v>
      </c>
      <c r="Y1523" s="66">
        <v>1.4085298264035401E-2</v>
      </c>
      <c r="Z1523" s="67">
        <v>19.0924674386333</v>
      </c>
      <c r="AA1523" s="66">
        <v>5.81241690069874E-2</v>
      </c>
      <c r="AB1523" s="67">
        <v>26.037605051999002</v>
      </c>
      <c r="AC1523" s="66">
        <v>0.17307757064932999</v>
      </c>
      <c r="AD1523" s="67">
        <v>41.593722325167597</v>
      </c>
      <c r="AE1523" s="66">
        <v>0.17837479772249901</v>
      </c>
      <c r="AF1523" s="68">
        <v>34.785167383961401</v>
      </c>
      <c r="AG1523" s="66">
        <v>6.1065020163368899E-3</v>
      </c>
      <c r="AH1523" s="67">
        <v>-1.2308555342315199</v>
      </c>
      <c r="AI1523" s="66">
        <v>2.3116176378607599E-2</v>
      </c>
      <c r="AJ1523" s="67">
        <v>16.002360118815002</v>
      </c>
      <c r="AK1523" s="66">
        <v>0.58854880000057197</v>
      </c>
      <c r="AL1523" s="66">
        <v>4.8451960299644298E-2</v>
      </c>
      <c r="AM1523" s="67">
        <v>74.253903865115703</v>
      </c>
      <c r="AN1523" s="11"/>
      <c r="AO1523" s="69">
        <v>2.36787813846604E-2</v>
      </c>
      <c r="AP1523" s="69">
        <v>-2.7295097061141901E-2</v>
      </c>
      <c r="AQ1523" s="69">
        <v>5.4072570323114598E-2</v>
      </c>
      <c r="AR1523" s="69">
        <v>-5.6313095171426499E-2</v>
      </c>
      <c r="AS1523" s="70">
        <v>8</v>
      </c>
      <c r="AT1523" s="70">
        <v>4</v>
      </c>
      <c r="AU1523" s="70">
        <v>7</v>
      </c>
      <c r="AV1523" s="71">
        <v>5</v>
      </c>
      <c r="AW1523" s="11"/>
      <c r="AX1523" s="72">
        <v>7.6976719524245701E-2</v>
      </c>
      <c r="AY1523" s="73">
        <v>0.47963400000753598</v>
      </c>
      <c r="AZ1523" s="73">
        <v>0.76069461960469198</v>
      </c>
      <c r="BA1523" s="73">
        <v>0.644120057940199</v>
      </c>
      <c r="BB1523" s="64">
        <v>7.9309019807897105E-3</v>
      </c>
      <c r="BC1523" s="74">
        <v>-12.164162068773299</v>
      </c>
      <c r="BD1523" s="61">
        <v>43850</v>
      </c>
      <c r="BE1523" s="61">
        <v>43914</v>
      </c>
      <c r="BF1523" s="70">
        <v>109</v>
      </c>
      <c r="BG1523" s="61">
        <v>44001</v>
      </c>
      <c r="BH1523" s="11"/>
    </row>
    <row r="1524" spans="1:60" x14ac:dyDescent="0.3">
      <c r="A1524" s="11"/>
      <c r="B1524" s="56" t="s">
        <v>4854</v>
      </c>
      <c r="C1524" s="56" t="s">
        <v>4639</v>
      </c>
      <c r="D1524" s="56" t="s">
        <v>4621</v>
      </c>
      <c r="E1524" s="57" t="s">
        <v>360</v>
      </c>
      <c r="F1524" s="57" t="s">
        <v>339</v>
      </c>
      <c r="G1524" s="58" t="s">
        <v>141</v>
      </c>
      <c r="H1524" s="59" t="s">
        <v>169</v>
      </c>
      <c r="I1524" s="60" t="s">
        <v>29</v>
      </c>
      <c r="J1524" s="60" t="s">
        <v>4640</v>
      </c>
      <c r="K1524" s="11"/>
      <c r="L1524" s="61">
        <v>44021</v>
      </c>
      <c r="M1524" s="62">
        <v>1100.3015000000601</v>
      </c>
      <c r="N1524" s="63">
        <v>1100.3015000000601</v>
      </c>
      <c r="O1524" s="63">
        <v>1124.1296999994699</v>
      </c>
      <c r="P1524" s="64">
        <f t="shared" si="23"/>
        <v>0.97880297976343733</v>
      </c>
      <c r="Q1524" s="61">
        <v>43747</v>
      </c>
      <c r="R1524" s="65">
        <v>162814.584</v>
      </c>
      <c r="S1524" s="65">
        <v>96060.010645019502</v>
      </c>
      <c r="T1524" s="11"/>
      <c r="U1524" s="66">
        <v>-6.7333152537685202E-3</v>
      </c>
      <c r="V1524" s="67">
        <v>2.9888792285419199</v>
      </c>
      <c r="W1524" s="66">
        <v>3.2301817882398602E-2</v>
      </c>
      <c r="X1524" s="67">
        <v>5.5085603368788698</v>
      </c>
      <c r="Y1524" s="66">
        <v>2.6512018048379101E-2</v>
      </c>
      <c r="Z1524" s="67">
        <v>20.3351394170604</v>
      </c>
      <c r="AA1524" s="66">
        <v>-9.0869743607981893E-3</v>
      </c>
      <c r="AB1524" s="67">
        <v>19.316490715224099</v>
      </c>
      <c r="AC1524" s="66">
        <v>-9.5228557074733501E-4</v>
      </c>
      <c r="AD1524" s="67">
        <v>24.1907367031672</v>
      </c>
      <c r="AE1524" s="66">
        <v>6.5923797683353803E-3</v>
      </c>
      <c r="AF1524" s="68">
        <v>17.606925588537699</v>
      </c>
      <c r="AG1524" s="66">
        <v>6.1754931175528301E-3</v>
      </c>
      <c r="AH1524" s="67">
        <v>-1.2239564241099301</v>
      </c>
      <c r="AI1524" s="66">
        <v>2.6512018048379101E-2</v>
      </c>
      <c r="AJ1524" s="67">
        <v>16.341944285814002</v>
      </c>
      <c r="AK1524" s="66">
        <v>0.100301500000642</v>
      </c>
      <c r="AL1524" s="66">
        <v>9.8195933205715794E-3</v>
      </c>
      <c r="AM1524" s="67">
        <v>25.429173865093599</v>
      </c>
      <c r="AN1524" s="11"/>
      <c r="AO1524" s="69">
        <v>2.3686510114202999E-2</v>
      </c>
      <c r="AP1524" s="69">
        <v>-2.72877320148837E-2</v>
      </c>
      <c r="AQ1524" s="69">
        <v>1.2322479944487E-2</v>
      </c>
      <c r="AR1524" s="69">
        <v>-2.6502626232286299E-2</v>
      </c>
      <c r="AS1524" s="70">
        <v>5</v>
      </c>
      <c r="AT1524" s="70">
        <v>3</v>
      </c>
      <c r="AU1524" s="70">
        <v>7</v>
      </c>
      <c r="AV1524" s="71">
        <v>5</v>
      </c>
      <c r="AW1524" s="11"/>
      <c r="AX1524" s="72">
        <v>5.0180846207149403E-2</v>
      </c>
      <c r="AY1524" s="73">
        <v>-0.63456416598546606</v>
      </c>
      <c r="AZ1524" s="73">
        <v>0.50168294710147199</v>
      </c>
      <c r="BA1524" s="73">
        <v>-0.88092470912579302</v>
      </c>
      <c r="BB1524" s="64">
        <v>5.1757337034359797E-3</v>
      </c>
      <c r="BC1524" s="74">
        <v>-6.9543309815198899</v>
      </c>
      <c r="BD1524" s="61">
        <v>43747</v>
      </c>
      <c r="BE1524" s="61">
        <v>43783</v>
      </c>
      <c r="BF1524" s="70"/>
      <c r="BG1524" s="61"/>
      <c r="BH1524" s="11"/>
    </row>
    <row r="1525" spans="1:60" x14ac:dyDescent="0.3">
      <c r="A1525" s="11"/>
      <c r="B1525" s="56" t="s">
        <v>4857</v>
      </c>
      <c r="C1525" s="56" t="s">
        <v>4642</v>
      </c>
      <c r="D1525" s="56" t="s">
        <v>4621</v>
      </c>
      <c r="E1525" s="57" t="s">
        <v>367</v>
      </c>
      <c r="F1525" s="57" t="s">
        <v>339</v>
      </c>
      <c r="G1525" s="58" t="s">
        <v>141</v>
      </c>
      <c r="H1525" s="59" t="s">
        <v>169</v>
      </c>
      <c r="I1525" s="60" t="s">
        <v>29</v>
      </c>
      <c r="J1525" s="60" t="s">
        <v>4643</v>
      </c>
      <c r="K1525" s="11"/>
      <c r="L1525" s="61">
        <v>44021</v>
      </c>
      <c r="M1525" s="62">
        <v>1631.4041000008599</v>
      </c>
      <c r="N1525" s="63">
        <v>1631.4041000008599</v>
      </c>
      <c r="O1525" s="63">
        <v>1642.4791000001101</v>
      </c>
      <c r="P1525" s="64">
        <f t="shared" si="23"/>
        <v>0.99325714403352261</v>
      </c>
      <c r="Q1525" s="61">
        <v>44020</v>
      </c>
      <c r="R1525" s="65">
        <v>89703.423999999999</v>
      </c>
      <c r="S1525" s="65">
        <v>98783.0863435059</v>
      </c>
      <c r="T1525" s="11"/>
      <c r="U1525" s="66">
        <v>-6.7428559668769603E-3</v>
      </c>
      <c r="V1525" s="67">
        <v>2.9879251572310701</v>
      </c>
      <c r="W1525" s="66">
        <v>3.2004848146243603E-2</v>
      </c>
      <c r="X1525" s="67">
        <v>5.4788633632633701</v>
      </c>
      <c r="Y1525" s="66">
        <v>1.37208644537168E-2</v>
      </c>
      <c r="Z1525" s="67">
        <v>19.0560240575869</v>
      </c>
      <c r="AA1525" s="66">
        <v>5.73602562653832E-2</v>
      </c>
      <c r="AB1525" s="67">
        <v>25.961213777831301</v>
      </c>
      <c r="AC1525" s="66">
        <v>0.17138755583815499</v>
      </c>
      <c r="AD1525" s="67">
        <v>41.424720844079303</v>
      </c>
      <c r="AE1525" s="66">
        <v>0.175825382082548</v>
      </c>
      <c r="AF1525" s="68">
        <v>34.530225819966297</v>
      </c>
      <c r="AG1525" s="66">
        <v>6.0885657894687003E-3</v>
      </c>
      <c r="AH1525" s="67">
        <v>-1.23264915691834</v>
      </c>
      <c r="AI1525" s="66">
        <v>2.2730398688508999E-2</v>
      </c>
      <c r="AJ1525" s="67">
        <v>15.9637823498197</v>
      </c>
      <c r="AK1525" s="66">
        <v>0.60224327244213804</v>
      </c>
      <c r="AL1525" s="66">
        <v>5.4917577625019497E-2</v>
      </c>
      <c r="AM1525" s="67">
        <v>63.370639876870001</v>
      </c>
      <c r="AN1525" s="11"/>
      <c r="AO1525" s="69">
        <v>2.3676751219682001E-2</v>
      </c>
      <c r="AP1525" s="69">
        <v>-2.7297017268210801E-2</v>
      </c>
      <c r="AQ1525" s="69">
        <v>5.40099596164509E-2</v>
      </c>
      <c r="AR1525" s="69">
        <v>-5.6370997433987199E-2</v>
      </c>
      <c r="AS1525" s="70">
        <v>8</v>
      </c>
      <c r="AT1525" s="70">
        <v>4</v>
      </c>
      <c r="AU1525" s="70">
        <v>7</v>
      </c>
      <c r="AV1525" s="71">
        <v>5</v>
      </c>
      <c r="AW1525" s="11"/>
      <c r="AX1525" s="72">
        <v>7.6975292607094195E-2</v>
      </c>
      <c r="AY1525" s="73">
        <v>0.47045292513621501</v>
      </c>
      <c r="AZ1525" s="73">
        <v>0.75808859162771103</v>
      </c>
      <c r="BA1525" s="73">
        <v>0.631619960161515</v>
      </c>
      <c r="BB1525" s="64">
        <v>7.9307374164182005E-3</v>
      </c>
      <c r="BC1525" s="74">
        <v>-12.1752625640656</v>
      </c>
      <c r="BD1525" s="61">
        <v>43850</v>
      </c>
      <c r="BE1525" s="61">
        <v>43914</v>
      </c>
      <c r="BF1525" s="70">
        <v>109</v>
      </c>
      <c r="BG1525" s="61">
        <v>44001</v>
      </c>
      <c r="BH1525" s="11"/>
    </row>
    <row r="1526" spans="1:60" x14ac:dyDescent="0.3">
      <c r="A1526" s="11"/>
      <c r="B1526" s="56" t="s">
        <v>4859</v>
      </c>
      <c r="C1526" s="56" t="s">
        <v>4645</v>
      </c>
      <c r="D1526" s="56" t="s">
        <v>4621</v>
      </c>
      <c r="E1526" s="57" t="s">
        <v>371</v>
      </c>
      <c r="F1526" s="57" t="s">
        <v>339</v>
      </c>
      <c r="G1526" s="58" t="s">
        <v>141</v>
      </c>
      <c r="H1526" s="59" t="s">
        <v>169</v>
      </c>
      <c r="I1526" s="60" t="s">
        <v>29</v>
      </c>
      <c r="J1526" s="60" t="s">
        <v>4646</v>
      </c>
      <c r="K1526" s="11"/>
      <c r="L1526" s="61">
        <v>44021</v>
      </c>
      <c r="M1526" s="62">
        <v>1616.4320999998599</v>
      </c>
      <c r="N1526" s="63">
        <v>1616.4320999998599</v>
      </c>
      <c r="O1526" s="63">
        <v>1627.3965000007299</v>
      </c>
      <c r="P1526" s="64">
        <f t="shared" si="23"/>
        <v>0.99326261301356789</v>
      </c>
      <c r="Q1526" s="61">
        <v>44020</v>
      </c>
      <c r="R1526" s="65">
        <v>39533.582000000002</v>
      </c>
      <c r="S1526" s="65">
        <v>46525.335122131299</v>
      </c>
      <c r="T1526" s="11"/>
      <c r="U1526" s="66">
        <v>-6.7373869860603E-3</v>
      </c>
      <c r="V1526" s="67">
        <v>2.98847205531274</v>
      </c>
      <c r="W1526" s="66">
        <v>3.2174614118048298E-2</v>
      </c>
      <c r="X1526" s="67">
        <v>5.4958399604438499</v>
      </c>
      <c r="Y1526" s="66">
        <v>1.47331124117045E-2</v>
      </c>
      <c r="Z1526" s="67">
        <v>19.157248853385699</v>
      </c>
      <c r="AA1526" s="66">
        <v>5.9483536284460597E-2</v>
      </c>
      <c r="AB1526" s="67">
        <v>26.173541779746301</v>
      </c>
      <c r="AC1526" s="66">
        <v>0.17609051962790501</v>
      </c>
      <c r="AD1526" s="67">
        <v>41.895017223025199</v>
      </c>
      <c r="AE1526" s="66">
        <v>0.18292299707711199</v>
      </c>
      <c r="AF1526" s="68">
        <v>35.239987319451799</v>
      </c>
      <c r="AG1526" s="66">
        <v>6.1383553438645296E-3</v>
      </c>
      <c r="AH1526" s="67">
        <v>-1.2276702014787599</v>
      </c>
      <c r="AI1526" s="66">
        <v>2.3802167650501398E-2</v>
      </c>
      <c r="AJ1526" s="67">
        <v>16.070959246018901</v>
      </c>
      <c r="AK1526" s="66">
        <v>0.61643209999951099</v>
      </c>
      <c r="AL1526" s="66">
        <v>5.5972922247747199E-2</v>
      </c>
      <c r="AM1526" s="67">
        <v>64.789522632607301</v>
      </c>
      <c r="AN1526" s="11"/>
      <c r="AO1526" s="69">
        <v>2.3682333809119899E-2</v>
      </c>
      <c r="AP1526" s="69">
        <v>-2.7291727183182998E-2</v>
      </c>
      <c r="AQ1526" s="69">
        <v>5.41834664745693E-2</v>
      </c>
      <c r="AR1526" s="69">
        <v>-5.6210459013527697E-2</v>
      </c>
      <c r="AS1526" s="70">
        <v>8</v>
      </c>
      <c r="AT1526" s="70">
        <v>4</v>
      </c>
      <c r="AU1526" s="70">
        <v>7</v>
      </c>
      <c r="AV1526" s="71">
        <v>5</v>
      </c>
      <c r="AW1526" s="11"/>
      <c r="AX1526" s="72">
        <v>7.6979087346335295E-2</v>
      </c>
      <c r="AY1526" s="73">
        <v>0.495969556150612</v>
      </c>
      <c r="AZ1526" s="73">
        <v>0.76533043632389297</v>
      </c>
      <c r="BA1526" s="73">
        <v>0.66637721915776604</v>
      </c>
      <c r="BB1526" s="64">
        <v>7.9311771515403993E-3</v>
      </c>
      <c r="BC1526" s="74">
        <v>-12.144434494592099</v>
      </c>
      <c r="BD1526" s="61">
        <v>43850</v>
      </c>
      <c r="BE1526" s="61">
        <v>43914</v>
      </c>
      <c r="BF1526" s="70">
        <v>109</v>
      </c>
      <c r="BG1526" s="61">
        <v>44001</v>
      </c>
      <c r="BH1526" s="11"/>
    </row>
    <row r="1527" spans="1:60" x14ac:dyDescent="0.3">
      <c r="A1527" s="11"/>
      <c r="B1527" s="56" t="s">
        <v>4861</v>
      </c>
      <c r="C1527" s="56" t="s">
        <v>4648</v>
      </c>
      <c r="D1527" s="56" t="s">
        <v>4621</v>
      </c>
      <c r="E1527" s="57" t="s">
        <v>375</v>
      </c>
      <c r="F1527" s="57" t="s">
        <v>339</v>
      </c>
      <c r="G1527" s="58" t="s">
        <v>141</v>
      </c>
      <c r="H1527" s="59" t="s">
        <v>169</v>
      </c>
      <c r="I1527" s="60" t="s">
        <v>29</v>
      </c>
      <c r="J1527" s="60" t="s">
        <v>4649</v>
      </c>
      <c r="K1527" s="11"/>
      <c r="L1527" s="61">
        <v>44021</v>
      </c>
      <c r="M1527" s="62">
        <v>1632.2073999997201</v>
      </c>
      <c r="N1527" s="63">
        <v>1632.2073999997201</v>
      </c>
      <c r="O1527" s="63">
        <v>1643.26979999989</v>
      </c>
      <c r="P1527" s="64">
        <f t="shared" si="23"/>
        <v>0.99326805616450164</v>
      </c>
      <c r="Q1527" s="61">
        <v>44020</v>
      </c>
      <c r="R1527" s="65">
        <v>979632.58600000001</v>
      </c>
      <c r="S1527" s="65">
        <v>915202.44853417994</v>
      </c>
      <c r="T1527" s="11"/>
      <c r="U1527" s="66">
        <v>-6.7319438358026699E-3</v>
      </c>
      <c r="V1527" s="67">
        <v>2.9890163703385002</v>
      </c>
      <c r="W1527" s="66">
        <v>3.2344257735530797E-2</v>
      </c>
      <c r="X1527" s="67">
        <v>5.5128043221920997</v>
      </c>
      <c r="Y1527" s="66">
        <v>1.5745161012091599E-2</v>
      </c>
      <c r="Z1527" s="67">
        <v>19.2584537134389</v>
      </c>
      <c r="AA1527" s="66">
        <v>6.16097708752932E-2</v>
      </c>
      <c r="AB1527" s="67">
        <v>26.386165238829602</v>
      </c>
      <c r="AC1527" s="66">
        <v>0.18080919571366399</v>
      </c>
      <c r="AD1527" s="67">
        <v>42.366884831630202</v>
      </c>
      <c r="AE1527" s="66">
        <v>0.19005939625087201</v>
      </c>
      <c r="AF1527" s="68">
        <v>35.9536272368277</v>
      </c>
      <c r="AG1527" s="66">
        <v>6.1878856558905699E-3</v>
      </c>
      <c r="AH1527" s="67">
        <v>-1.2227171702761599</v>
      </c>
      <c r="AI1527" s="66">
        <v>2.4873765662050601E-2</v>
      </c>
      <c r="AJ1527" s="67">
        <v>16.178119047166501</v>
      </c>
      <c r="AK1527" s="66">
        <v>0.63220740000018805</v>
      </c>
      <c r="AL1527" s="66">
        <v>5.7136667664963198E-2</v>
      </c>
      <c r="AM1527" s="67">
        <v>66.367052632616804</v>
      </c>
      <c r="AN1527" s="11"/>
      <c r="AO1527" s="69">
        <v>2.3687935850830399E-2</v>
      </c>
      <c r="AP1527" s="69">
        <v>-2.7286363309940501E-2</v>
      </c>
      <c r="AQ1527" s="69">
        <v>5.4356700857169898E-2</v>
      </c>
      <c r="AR1527" s="69">
        <v>-5.6050209822424202E-2</v>
      </c>
      <c r="AS1527" s="70">
        <v>8</v>
      </c>
      <c r="AT1527" s="70">
        <v>4</v>
      </c>
      <c r="AU1527" s="70">
        <v>7</v>
      </c>
      <c r="AV1527" s="71">
        <v>5</v>
      </c>
      <c r="AW1527" s="11"/>
      <c r="AX1527" s="72">
        <v>7.6982943483817498E-2</v>
      </c>
      <c r="AY1527" s="73">
        <v>0.52151600543493304</v>
      </c>
      <c r="AZ1527" s="73">
        <v>0.77258150738543896</v>
      </c>
      <c r="BA1527" s="73">
        <v>0.70122613463718197</v>
      </c>
      <c r="BB1527" s="64">
        <v>7.9316234327052402E-3</v>
      </c>
      <c r="BC1527" s="74">
        <v>-12.113643411212299</v>
      </c>
      <c r="BD1527" s="61">
        <v>43850</v>
      </c>
      <c r="BE1527" s="61">
        <v>43914</v>
      </c>
      <c r="BF1527" s="70">
        <v>109</v>
      </c>
      <c r="BG1527" s="61">
        <v>44001</v>
      </c>
      <c r="BH1527" s="11"/>
    </row>
    <row r="1528" spans="1:60" x14ac:dyDescent="0.3">
      <c r="A1528" s="11"/>
      <c r="B1528" s="56" t="s">
        <v>4864</v>
      </c>
      <c r="C1528" s="56" t="s">
        <v>4651</v>
      </c>
      <c r="D1528" s="56" t="s">
        <v>4621</v>
      </c>
      <c r="E1528" s="57" t="s">
        <v>379</v>
      </c>
      <c r="F1528" s="57" t="s">
        <v>339</v>
      </c>
      <c r="G1528" s="58" t="s">
        <v>141</v>
      </c>
      <c r="H1528" s="59" t="s">
        <v>169</v>
      </c>
      <c r="I1528" s="60" t="s">
        <v>29</v>
      </c>
      <c r="J1528" s="60" t="s">
        <v>4652</v>
      </c>
      <c r="K1528" s="11"/>
      <c r="L1528" s="61">
        <v>44021</v>
      </c>
      <c r="M1528" s="62">
        <v>1680.4685999993201</v>
      </c>
      <c r="N1528" s="63">
        <v>1680.4685999993201</v>
      </c>
      <c r="O1528" s="63">
        <v>1691.8487999997999</v>
      </c>
      <c r="P1528" s="64">
        <f t="shared" si="23"/>
        <v>0.99327351238451023</v>
      </c>
      <c r="Q1528" s="61">
        <v>44020</v>
      </c>
      <c r="R1528" s="65">
        <v>885578.86499999999</v>
      </c>
      <c r="S1528" s="65">
        <v>934197.032786133</v>
      </c>
      <c r="T1528" s="11"/>
      <c r="U1528" s="66">
        <v>-6.7264876151966703E-3</v>
      </c>
      <c r="V1528" s="67">
        <v>2.9895619923990999</v>
      </c>
      <c r="W1528" s="66">
        <v>3.2513889276742702E-2</v>
      </c>
      <c r="X1528" s="67">
        <v>5.52976747631328</v>
      </c>
      <c r="Y1528" s="66">
        <v>1.6759387819547601E-2</v>
      </c>
      <c r="Z1528" s="67">
        <v>19.3598763941845</v>
      </c>
      <c r="AA1528" s="66">
        <v>6.37418294336385E-2</v>
      </c>
      <c r="AB1528" s="67">
        <v>26.5993710946641</v>
      </c>
      <c r="AC1528" s="66">
        <v>0.18625195473956399</v>
      </c>
      <c r="AD1528" s="67">
        <v>42.9111607341911</v>
      </c>
      <c r="AE1528" s="66">
        <v>0.19795113380125301</v>
      </c>
      <c r="AF1528" s="68">
        <v>36.742800991865799</v>
      </c>
      <c r="AG1528" s="66">
        <v>6.2375318211707097E-3</v>
      </c>
      <c r="AH1528" s="67">
        <v>-1.21775255374814</v>
      </c>
      <c r="AI1528" s="66">
        <v>2.5947775504391798E-2</v>
      </c>
      <c r="AJ1528" s="67">
        <v>16.285520031407899</v>
      </c>
      <c r="AK1528" s="66">
        <v>0.68728523233788996</v>
      </c>
      <c r="AL1528" s="66">
        <v>6.1123061226680903E-2</v>
      </c>
      <c r="AM1528" s="67">
        <v>71.874835866387002</v>
      </c>
      <c r="AN1528" s="11"/>
      <c r="AO1528" s="69">
        <v>2.3693559696766901E-2</v>
      </c>
      <c r="AP1528" s="69">
        <v>-2.72810469423348E-2</v>
      </c>
      <c r="AQ1528" s="69">
        <v>5.4529993636606398E-2</v>
      </c>
      <c r="AR1528" s="69">
        <v>-5.5889625237832703E-2</v>
      </c>
      <c r="AS1528" s="70">
        <v>8</v>
      </c>
      <c r="AT1528" s="70">
        <v>4</v>
      </c>
      <c r="AU1528" s="70">
        <v>7</v>
      </c>
      <c r="AV1528" s="71">
        <v>5</v>
      </c>
      <c r="AW1528" s="11"/>
      <c r="AX1528" s="72">
        <v>7.6986861373225093E-2</v>
      </c>
      <c r="AY1528" s="73">
        <v>0.54712906656732196</v>
      </c>
      <c r="AZ1528" s="73">
        <v>0.77985199753402401</v>
      </c>
      <c r="BA1528" s="73">
        <v>0.73621615163665399</v>
      </c>
      <c r="BB1528" s="64">
        <v>7.9320760541486401E-3</v>
      </c>
      <c r="BC1528" s="74">
        <v>-12.082764373597501</v>
      </c>
      <c r="BD1528" s="61">
        <v>43850</v>
      </c>
      <c r="BE1528" s="61">
        <v>43914</v>
      </c>
      <c r="BF1528" s="70">
        <v>109</v>
      </c>
      <c r="BG1528" s="61">
        <v>44001</v>
      </c>
      <c r="BH1528" s="11"/>
    </row>
    <row r="1529" spans="1:60" x14ac:dyDescent="0.3">
      <c r="A1529" s="11"/>
      <c r="B1529" s="56" t="s">
        <v>4870</v>
      </c>
      <c r="C1529" s="56" t="s">
        <v>4654</v>
      </c>
      <c r="D1529" s="56" t="s">
        <v>4655</v>
      </c>
      <c r="E1529" s="57" t="s">
        <v>1170</v>
      </c>
      <c r="F1529" s="57" t="s">
        <v>315</v>
      </c>
      <c r="G1529" s="58" t="s">
        <v>111</v>
      </c>
      <c r="H1529" s="59" t="s">
        <v>169</v>
      </c>
      <c r="I1529" s="60" t="s">
        <v>29</v>
      </c>
      <c r="J1529" s="60" t="s">
        <v>4656</v>
      </c>
      <c r="K1529" s="11"/>
      <c r="L1529" s="61">
        <v>44021</v>
      </c>
      <c r="M1529" s="62">
        <v>1789.42610000074</v>
      </c>
      <c r="N1529" s="63">
        <v>1789.42610000074</v>
      </c>
      <c r="O1529" s="63">
        <v>1826.4681000001699</v>
      </c>
      <c r="P1529" s="64">
        <f t="shared" si="23"/>
        <v>0.9797193282491895</v>
      </c>
      <c r="Q1529" s="61">
        <v>43874</v>
      </c>
      <c r="R1529" s="65">
        <v>39703710.541000001</v>
      </c>
      <c r="S1529" s="65">
        <v>37206544.341375001</v>
      </c>
      <c r="T1529" s="11"/>
      <c r="U1529" s="66">
        <v>-3.1877583842288E-3</v>
      </c>
      <c r="V1529" s="67">
        <v>3.34343491549589</v>
      </c>
      <c r="W1529" s="66">
        <v>1.3173670122341699E-2</v>
      </c>
      <c r="X1529" s="67">
        <v>3.5957455608695499</v>
      </c>
      <c r="Y1529" s="66">
        <v>-1.18665945483372E-2</v>
      </c>
      <c r="Z1529" s="67">
        <v>16.497278157388799</v>
      </c>
      <c r="AA1529" s="66">
        <v>3.4806259729521102E-2</v>
      </c>
      <c r="AB1529" s="67">
        <v>23.7058141242596</v>
      </c>
      <c r="AC1529" s="66">
        <v>0.105880144834373</v>
      </c>
      <c r="AD1529" s="67">
        <v>34.873979743686498</v>
      </c>
      <c r="AE1529" s="66">
        <v>0.12887667180257301</v>
      </c>
      <c r="AF1529" s="68">
        <v>29.835354791983299</v>
      </c>
      <c r="AG1529" s="66">
        <v>3.1664818343415399E-3</v>
      </c>
      <c r="AH1529" s="67">
        <v>-1.5248575524310599</v>
      </c>
      <c r="AI1529" s="66">
        <v>-4.4465439987106904E-3</v>
      </c>
      <c r="AJ1529" s="67">
        <v>13.2460880810977</v>
      </c>
      <c r="AK1529" s="66">
        <v>0.78942610000027302</v>
      </c>
      <c r="AL1529" s="66">
        <v>4.9770486795750898E-2</v>
      </c>
      <c r="AM1529" s="67">
        <v>6.9338944058399603</v>
      </c>
      <c r="AN1529" s="11"/>
      <c r="AO1529" s="69">
        <v>1.1969937268077E-2</v>
      </c>
      <c r="AP1529" s="69">
        <v>-1.6816840652609199E-2</v>
      </c>
      <c r="AQ1529" s="69">
        <v>3.76006514161418E-2</v>
      </c>
      <c r="AR1529" s="69">
        <v>-6.3543929202787702E-2</v>
      </c>
      <c r="AS1529" s="70">
        <v>9</v>
      </c>
      <c r="AT1529" s="70">
        <v>3</v>
      </c>
      <c r="AU1529" s="70">
        <v>7</v>
      </c>
      <c r="AV1529" s="71">
        <v>5</v>
      </c>
      <c r="AW1529" s="11"/>
      <c r="AX1529" s="72">
        <v>5.3652267243014598E-2</v>
      </c>
      <c r="AY1529" s="73">
        <v>0.21230985064767099</v>
      </c>
      <c r="AZ1529" s="73">
        <v>0.68014317661345602</v>
      </c>
      <c r="BA1529" s="73">
        <v>0.26686833295298101</v>
      </c>
      <c r="BB1529" s="64">
        <v>5.52594794105971E-3</v>
      </c>
      <c r="BC1529" s="74">
        <v>-11.9518977638363</v>
      </c>
      <c r="BD1529" s="61">
        <v>43874</v>
      </c>
      <c r="BE1529" s="61">
        <v>43914</v>
      </c>
      <c r="BF1529" s="70"/>
      <c r="BG1529" s="61"/>
      <c r="BH1529" s="11"/>
    </row>
    <row r="1530" spans="1:60" x14ac:dyDescent="0.3">
      <c r="A1530" s="11"/>
      <c r="B1530" s="56" t="s">
        <v>4875</v>
      </c>
      <c r="C1530" s="56" t="s">
        <v>4658</v>
      </c>
      <c r="D1530" s="56" t="s">
        <v>4655</v>
      </c>
      <c r="E1530" s="57" t="s">
        <v>73</v>
      </c>
      <c r="F1530" s="57" t="s">
        <v>315</v>
      </c>
      <c r="G1530" s="58" t="s">
        <v>111</v>
      </c>
      <c r="H1530" s="59" t="s">
        <v>169</v>
      </c>
      <c r="I1530" s="60" t="s">
        <v>29</v>
      </c>
      <c r="J1530" s="60" t="s">
        <v>4659</v>
      </c>
      <c r="K1530" s="11"/>
      <c r="L1530" s="61">
        <v>44021</v>
      </c>
      <c r="M1530" s="62">
        <v>2019.2276000008001</v>
      </c>
      <c r="N1530" s="63">
        <v>2019.2276000008001</v>
      </c>
      <c r="O1530" s="63">
        <v>2057.3046999983499</v>
      </c>
      <c r="P1530" s="64">
        <f t="shared" si="23"/>
        <v>0.98149175472277861</v>
      </c>
      <c r="Q1530" s="61">
        <v>43874</v>
      </c>
      <c r="R1530" s="65">
        <v>36642711.568000004</v>
      </c>
      <c r="S1530" s="65">
        <v>34314291.353156298</v>
      </c>
      <c r="T1530" s="11"/>
      <c r="U1530" s="66">
        <v>-3.1754588626426998E-3</v>
      </c>
      <c r="V1530" s="67">
        <v>3.3446648676545001</v>
      </c>
      <c r="W1530" s="66">
        <v>1.3547479122280499E-2</v>
      </c>
      <c r="X1530" s="67">
        <v>3.6331264608634202</v>
      </c>
      <c r="Y1530" s="66">
        <v>-9.6529075108264806E-3</v>
      </c>
      <c r="Z1530" s="67">
        <v>16.7186468611471</v>
      </c>
      <c r="AA1530" s="66">
        <v>3.94797153912805E-2</v>
      </c>
      <c r="AB1530" s="67">
        <v>24.173159690428299</v>
      </c>
      <c r="AC1530" s="66">
        <v>0.115884934339265</v>
      </c>
      <c r="AD1530" s="67">
        <v>35.874458694190302</v>
      </c>
      <c r="AE1530" s="66">
        <v>0.144255222548964</v>
      </c>
      <c r="AF1530" s="68">
        <v>31.373209866607802</v>
      </c>
      <c r="AG1530" s="66">
        <v>3.27755046600942E-3</v>
      </c>
      <c r="AH1530" s="67">
        <v>-1.51375068926427</v>
      </c>
      <c r="AI1530" s="66">
        <v>-2.10576921472239E-3</v>
      </c>
      <c r="AJ1530" s="67">
        <v>13.4801655594929</v>
      </c>
      <c r="AK1530" s="66">
        <v>1.0192276000022</v>
      </c>
      <c r="AL1530" s="66">
        <v>6.04110050444433E-2</v>
      </c>
      <c r="AM1530" s="67">
        <v>29.9140444060322</v>
      </c>
      <c r="AN1530" s="11"/>
      <c r="AO1530" s="69">
        <v>1.19824502307893E-2</v>
      </c>
      <c r="AP1530" s="69">
        <v>-1.6804757376121401E-2</v>
      </c>
      <c r="AQ1530" s="69">
        <v>3.7983435428032002E-2</v>
      </c>
      <c r="AR1530" s="69">
        <v>-6.3186890170109103E-2</v>
      </c>
      <c r="AS1530" s="70">
        <v>9</v>
      </c>
      <c r="AT1530" s="70">
        <v>3</v>
      </c>
      <c r="AU1530" s="70">
        <v>7</v>
      </c>
      <c r="AV1530" s="71">
        <v>5</v>
      </c>
      <c r="AW1530" s="11"/>
      <c r="AX1530" s="72">
        <v>5.3661675564580999E-2</v>
      </c>
      <c r="AY1530" s="73">
        <v>0.29247931350346301</v>
      </c>
      <c r="AZ1530" s="73">
        <v>0.69625896955403699</v>
      </c>
      <c r="BA1530" s="73">
        <v>0.36840729527648403</v>
      </c>
      <c r="BB1530" s="64">
        <v>5.5269936127024296E-3</v>
      </c>
      <c r="BC1530" s="74">
        <v>-11.9085860250925</v>
      </c>
      <c r="BD1530" s="61">
        <v>43874</v>
      </c>
      <c r="BE1530" s="61">
        <v>43914</v>
      </c>
      <c r="BF1530" s="70"/>
      <c r="BG1530" s="61"/>
      <c r="BH1530" s="11"/>
    </row>
    <row r="1531" spans="1:60" x14ac:dyDescent="0.3">
      <c r="A1531" s="11"/>
      <c r="B1531" s="56" t="s">
        <v>4877</v>
      </c>
      <c r="C1531" s="56" t="s">
        <v>4661</v>
      </c>
      <c r="D1531" s="56" t="s">
        <v>4655</v>
      </c>
      <c r="E1531" s="57" t="s">
        <v>1154</v>
      </c>
      <c r="F1531" s="57" t="s">
        <v>315</v>
      </c>
      <c r="G1531" s="58" t="s">
        <v>111</v>
      </c>
      <c r="H1531" s="59" t="s">
        <v>169</v>
      </c>
      <c r="I1531" s="60" t="s">
        <v>29</v>
      </c>
      <c r="J1531" s="60" t="s">
        <v>4662</v>
      </c>
      <c r="K1531" s="11"/>
      <c r="L1531" s="61">
        <v>44021</v>
      </c>
      <c r="M1531" s="62">
        <v>1274.9278999995399</v>
      </c>
      <c r="N1531" s="63">
        <v>1274.9278999995399</v>
      </c>
      <c r="O1531" s="63">
        <v>1274.9278999995399</v>
      </c>
      <c r="P1531" s="64">
        <f t="shared" si="23"/>
        <v>1</v>
      </c>
      <c r="Q1531" s="61">
        <v>44021</v>
      </c>
      <c r="R1531" s="65">
        <v>0</v>
      </c>
      <c r="S1531" s="65">
        <v>0</v>
      </c>
      <c r="T1531" s="11"/>
      <c r="U1531" s="66">
        <v>0</v>
      </c>
      <c r="V1531" s="67">
        <v>3.66221075391877</v>
      </c>
      <c r="W1531" s="66">
        <v>0</v>
      </c>
      <c r="X1531" s="67">
        <v>2.27837854863537</v>
      </c>
      <c r="Y1531" s="66">
        <v>0</v>
      </c>
      <c r="Z1531" s="67">
        <v>17.6839376122225</v>
      </c>
      <c r="AA1531" s="66">
        <v>0</v>
      </c>
      <c r="AB1531" s="67">
        <v>20.225188151293001</v>
      </c>
      <c r="AC1531" s="66">
        <v>0</v>
      </c>
      <c r="AD1531" s="67">
        <v>24.2859652602347</v>
      </c>
      <c r="AE1531" s="66">
        <v>0</v>
      </c>
      <c r="AF1531" s="68">
        <v>16.947687611711402</v>
      </c>
      <c r="AG1531" s="66">
        <v>0</v>
      </c>
      <c r="AH1531" s="67">
        <v>-1.84150573586521</v>
      </c>
      <c r="AI1531" s="66">
        <v>0</v>
      </c>
      <c r="AJ1531" s="67">
        <v>13.6907424809615</v>
      </c>
      <c r="AK1531" s="66">
        <v>0.27492789999989298</v>
      </c>
      <c r="AL1531" s="66">
        <v>2.4957246128906301E-2</v>
      </c>
      <c r="AM1531" s="67">
        <v>46.321923854178699</v>
      </c>
      <c r="AN1531" s="11"/>
      <c r="AO1531" s="69">
        <v>0</v>
      </c>
      <c r="AP1531" s="69">
        <v>0</v>
      </c>
      <c r="AQ1531" s="69">
        <v>0</v>
      </c>
      <c r="AR1531" s="69">
        <v>0</v>
      </c>
      <c r="AS1531" s="70">
        <v>0</v>
      </c>
      <c r="AT1531" s="70">
        <v>0</v>
      </c>
      <c r="AU1531" s="70">
        <v>7</v>
      </c>
      <c r="AV1531" s="71">
        <v>5</v>
      </c>
      <c r="AW1531" s="11"/>
      <c r="AX1531" s="72">
        <v>0</v>
      </c>
      <c r="AY1531" s="73">
        <v>-115.357016523136</v>
      </c>
      <c r="AZ1531" s="73">
        <v>0.52607977638217596</v>
      </c>
      <c r="BA1531" s="73">
        <v>-15.9646500268718</v>
      </c>
      <c r="BB1531" s="64">
        <v>0</v>
      </c>
      <c r="BC1531" s="74">
        <v>0</v>
      </c>
      <c r="BD1531" s="61">
        <v>43656</v>
      </c>
      <c r="BE1531" s="61"/>
      <c r="BF1531" s="70"/>
      <c r="BG1531" s="61"/>
      <c r="BH1531" s="11"/>
    </row>
    <row r="1532" spans="1:60" x14ac:dyDescent="0.3">
      <c r="A1532" s="11"/>
      <c r="B1532" s="56" t="s">
        <v>4880</v>
      </c>
      <c r="C1532" s="56" t="s">
        <v>4664</v>
      </c>
      <c r="D1532" s="56" t="s">
        <v>4655</v>
      </c>
      <c r="E1532" s="57" t="s">
        <v>326</v>
      </c>
      <c r="F1532" s="57" t="s">
        <v>315</v>
      </c>
      <c r="G1532" s="58" t="s">
        <v>111</v>
      </c>
      <c r="H1532" s="59" t="s">
        <v>169</v>
      </c>
      <c r="I1532" s="60" t="s">
        <v>29</v>
      </c>
      <c r="J1532" s="60" t="s">
        <v>4665</v>
      </c>
      <c r="K1532" s="11"/>
      <c r="L1532" s="61">
        <v>44021</v>
      </c>
      <c r="M1532" s="62">
        <v>1544.39839999937</v>
      </c>
      <c r="N1532" s="63">
        <v>1544.39839999937</v>
      </c>
      <c r="O1532" s="63">
        <v>1574.7861000001401</v>
      </c>
      <c r="P1532" s="64">
        <f t="shared" si="23"/>
        <v>0.98070360158705527</v>
      </c>
      <c r="Q1532" s="61">
        <v>43874</v>
      </c>
      <c r="R1532" s="65">
        <v>48970795.324000001</v>
      </c>
      <c r="S1532" s="65">
        <v>38629776.7410625</v>
      </c>
      <c r="T1532" s="11"/>
      <c r="U1532" s="66">
        <v>-3.1809301426619602E-3</v>
      </c>
      <c r="V1532" s="67">
        <v>3.3441177396525701</v>
      </c>
      <c r="W1532" s="66">
        <v>1.3381319171458E-2</v>
      </c>
      <c r="X1532" s="67">
        <v>3.6165104657811802</v>
      </c>
      <c r="Y1532" s="66">
        <v>-1.06373887465452E-2</v>
      </c>
      <c r="Z1532" s="67">
        <v>16.620198737568</v>
      </c>
      <c r="AA1532" s="66">
        <v>3.7400043338493602E-2</v>
      </c>
      <c r="AB1532" s="67">
        <v>23.965192485134999</v>
      </c>
      <c r="AC1532" s="66">
        <v>0.111427245625237</v>
      </c>
      <c r="AD1532" s="67">
        <v>35.428689822787398</v>
      </c>
      <c r="AE1532" s="66">
        <v>0.137394680044963</v>
      </c>
      <c r="AF1532" s="68">
        <v>30.687155616207701</v>
      </c>
      <c r="AG1532" s="66">
        <v>3.22821035842935E-3</v>
      </c>
      <c r="AH1532" s="67">
        <v>-1.5186847000222801</v>
      </c>
      <c r="AI1532" s="66">
        <v>-3.1467650396734799E-3</v>
      </c>
      <c r="AJ1532" s="67">
        <v>13.3760659769905</v>
      </c>
      <c r="AK1532" s="66">
        <v>0.54439839999948203</v>
      </c>
      <c r="AL1532" s="66">
        <v>5.0644352635572397E-2</v>
      </c>
      <c r="AM1532" s="67">
        <v>58.674510266457197</v>
      </c>
      <c r="AN1532" s="11"/>
      <c r="AO1532" s="69">
        <v>1.1976944197158401E-2</v>
      </c>
      <c r="AP1532" s="69">
        <v>-1.68101452163683E-2</v>
      </c>
      <c r="AQ1532" s="69">
        <v>3.7813264565556899E-2</v>
      </c>
      <c r="AR1532" s="69">
        <v>-6.3345587013827795E-2</v>
      </c>
      <c r="AS1532" s="70">
        <v>9</v>
      </c>
      <c r="AT1532" s="70">
        <v>3</v>
      </c>
      <c r="AU1532" s="70">
        <v>7</v>
      </c>
      <c r="AV1532" s="71">
        <v>5</v>
      </c>
      <c r="AW1532" s="11"/>
      <c r="AX1532" s="72">
        <v>5.3657445207281898E-2</v>
      </c>
      <c r="AY1532" s="73">
        <v>0.25680756126212101</v>
      </c>
      <c r="AZ1532" s="73">
        <v>0.689087486844983</v>
      </c>
      <c r="BA1532" s="73">
        <v>0.32317542484997802</v>
      </c>
      <c r="BB1532" s="64">
        <v>5.5265238160973201E-3</v>
      </c>
      <c r="BC1532" s="74">
        <v>-11.927842136749</v>
      </c>
      <c r="BD1532" s="61">
        <v>43874</v>
      </c>
      <c r="BE1532" s="61">
        <v>43914</v>
      </c>
      <c r="BF1532" s="70"/>
      <c r="BG1532" s="61"/>
      <c r="BH1532" s="11"/>
    </row>
    <row r="1533" spans="1:60" x14ac:dyDescent="0.3">
      <c r="A1533" s="11"/>
      <c r="B1533" s="56" t="s">
        <v>4884</v>
      </c>
      <c r="C1533" s="56" t="s">
        <v>4667</v>
      </c>
      <c r="D1533" s="56" t="s">
        <v>4655</v>
      </c>
      <c r="E1533" s="57" t="s">
        <v>330</v>
      </c>
      <c r="F1533" s="57" t="s">
        <v>315</v>
      </c>
      <c r="G1533" s="58" t="s">
        <v>111</v>
      </c>
      <c r="H1533" s="59" t="s">
        <v>169</v>
      </c>
      <c r="I1533" s="60" t="s">
        <v>29</v>
      </c>
      <c r="J1533" s="60" t="s">
        <v>4668</v>
      </c>
      <c r="K1533" s="11"/>
      <c r="L1533" s="61">
        <v>44021</v>
      </c>
      <c r="M1533" s="62">
        <v>1745.9603000003799</v>
      </c>
      <c r="N1533" s="63">
        <v>1745.9603000003799</v>
      </c>
      <c r="O1533" s="63">
        <v>1787.4790000002799</v>
      </c>
      <c r="P1533" s="64">
        <f t="shared" si="23"/>
        <v>0.97677248236209013</v>
      </c>
      <c r="Q1533" s="61">
        <v>43874</v>
      </c>
      <c r="R1533" s="65">
        <v>279210617.03899997</v>
      </c>
      <c r="S1533" s="65">
        <v>257312862.0995</v>
      </c>
      <c r="T1533" s="11"/>
      <c r="U1533" s="66">
        <v>-3.2081897270472802E-3</v>
      </c>
      <c r="V1533" s="67">
        <v>3.3413917812140399</v>
      </c>
      <c r="W1533" s="66">
        <v>1.2550988263683401E-2</v>
      </c>
      <c r="X1533" s="67">
        <v>3.5334773750037098</v>
      </c>
      <c r="Y1533" s="66">
        <v>-1.5545154828942E-2</v>
      </c>
      <c r="Z1533" s="67">
        <v>16.129422129335602</v>
      </c>
      <c r="AA1533" s="66">
        <v>2.70638658839744E-2</v>
      </c>
      <c r="AB1533" s="67">
        <v>22.931574739690401</v>
      </c>
      <c r="AC1533" s="66">
        <v>8.9404316273430595E-2</v>
      </c>
      <c r="AD1533" s="67">
        <v>33.226396887563197</v>
      </c>
      <c r="AE1533" s="66">
        <v>0.103703242470219</v>
      </c>
      <c r="AF1533" s="68">
        <v>27.318011858733399</v>
      </c>
      <c r="AG1533" s="66">
        <v>2.98149635273148E-3</v>
      </c>
      <c r="AH1533" s="67">
        <v>-1.54335610059206</v>
      </c>
      <c r="AI1533" s="66">
        <v>-8.3356227514741494E-3</v>
      </c>
      <c r="AJ1533" s="67">
        <v>12.8571802058141</v>
      </c>
      <c r="AK1533" s="66">
        <v>0.74596030000015201</v>
      </c>
      <c r="AL1533" s="66">
        <v>4.7617958744012902E-2</v>
      </c>
      <c r="AM1533" s="67">
        <v>2.5873144058277799</v>
      </c>
      <c r="AN1533" s="11"/>
      <c r="AO1533" s="69">
        <v>1.1949240717513E-2</v>
      </c>
      <c r="AP1533" s="69">
        <v>-1.6836968151437801E-2</v>
      </c>
      <c r="AQ1533" s="69">
        <v>3.6962901951483197E-2</v>
      </c>
      <c r="AR1533" s="69">
        <v>-6.4138597669661998E-2</v>
      </c>
      <c r="AS1533" s="70">
        <v>9</v>
      </c>
      <c r="AT1533" s="70">
        <v>3</v>
      </c>
      <c r="AU1533" s="70">
        <v>7</v>
      </c>
      <c r="AV1533" s="71">
        <v>5</v>
      </c>
      <c r="AW1533" s="11"/>
      <c r="AX1533" s="72">
        <v>5.3637615328989301E-2</v>
      </c>
      <c r="AY1533" s="73">
        <v>7.9399370043120102E-2</v>
      </c>
      <c r="AZ1533" s="73">
        <v>0.65343468400897098</v>
      </c>
      <c r="BA1533" s="73">
        <v>9.9456031385784599E-2</v>
      </c>
      <c r="BB1533" s="64">
        <v>5.5243120393606701E-3</v>
      </c>
      <c r="BC1533" s="74">
        <v>-12.024040562188</v>
      </c>
      <c r="BD1533" s="61">
        <v>43874</v>
      </c>
      <c r="BE1533" s="61">
        <v>43914</v>
      </c>
      <c r="BF1533" s="70"/>
      <c r="BG1533" s="61"/>
      <c r="BH1533" s="11"/>
    </row>
    <row r="1534" spans="1:60" x14ac:dyDescent="0.3">
      <c r="A1534" s="11"/>
      <c r="B1534" s="56" t="s">
        <v>4886</v>
      </c>
      <c r="C1534" s="56" t="s">
        <v>4670</v>
      </c>
      <c r="D1534" s="56" t="s">
        <v>4655</v>
      </c>
      <c r="E1534" s="57" t="s">
        <v>334</v>
      </c>
      <c r="F1534" s="57" t="s">
        <v>315</v>
      </c>
      <c r="G1534" s="58" t="s">
        <v>111</v>
      </c>
      <c r="H1534" s="59" t="s">
        <v>169</v>
      </c>
      <c r="I1534" s="60" t="s">
        <v>29</v>
      </c>
      <c r="J1534" s="60" t="s">
        <v>4671</v>
      </c>
      <c r="K1534" s="11"/>
      <c r="L1534" s="61">
        <v>44021</v>
      </c>
      <c r="M1534" s="62">
        <v>1184.8000000007501</v>
      </c>
      <c r="N1534" s="63">
        <v>1184.8000000007501</v>
      </c>
      <c r="O1534" s="63">
        <v>1184.8000000007501</v>
      </c>
      <c r="P1534" s="64">
        <f t="shared" si="23"/>
        <v>1</v>
      </c>
      <c r="Q1534" s="61">
        <v>44021</v>
      </c>
      <c r="R1534" s="65">
        <v>0</v>
      </c>
      <c r="S1534" s="65">
        <v>0</v>
      </c>
      <c r="T1534" s="11"/>
      <c r="U1534" s="66">
        <v>0</v>
      </c>
      <c r="V1534" s="67">
        <v>3.66221075391877</v>
      </c>
      <c r="W1534" s="66">
        <v>0</v>
      </c>
      <c r="X1534" s="67">
        <v>2.27837854863537</v>
      </c>
      <c r="Y1534" s="66">
        <v>0</v>
      </c>
      <c r="Z1534" s="67">
        <v>17.6839376122225</v>
      </c>
      <c r="AA1534" s="66">
        <v>0</v>
      </c>
      <c r="AB1534" s="67">
        <v>20.225188151293001</v>
      </c>
      <c r="AC1534" s="66">
        <v>0</v>
      </c>
      <c r="AD1534" s="67">
        <v>24.2859652602347</v>
      </c>
      <c r="AE1534" s="66">
        <v>0</v>
      </c>
      <c r="AF1534" s="68">
        <v>16.947687611711402</v>
      </c>
      <c r="AG1534" s="66">
        <v>0</v>
      </c>
      <c r="AH1534" s="67">
        <v>-1.84150573586521</v>
      </c>
      <c r="AI1534" s="66">
        <v>0</v>
      </c>
      <c r="AJ1534" s="67">
        <v>13.6907424809615</v>
      </c>
      <c r="AK1534" s="66">
        <v>0.18480000000097799</v>
      </c>
      <c r="AL1534" s="66">
        <v>1.9461947838863101E-2</v>
      </c>
      <c r="AM1534" s="67">
        <v>22.714670266577698</v>
      </c>
      <c r="AN1534" s="11"/>
      <c r="AO1534" s="69">
        <v>0</v>
      </c>
      <c r="AP1534" s="69">
        <v>0</v>
      </c>
      <c r="AQ1534" s="69">
        <v>0</v>
      </c>
      <c r="AR1534" s="69">
        <v>0</v>
      </c>
      <c r="AS1534" s="70">
        <v>0</v>
      </c>
      <c r="AT1534" s="70">
        <v>0</v>
      </c>
      <c r="AU1534" s="70">
        <v>7</v>
      </c>
      <c r="AV1534" s="71">
        <v>5</v>
      </c>
      <c r="AW1534" s="11"/>
      <c r="AX1534" s="72">
        <v>0</v>
      </c>
      <c r="AY1534" s="73">
        <v>-115.357016523136</v>
      </c>
      <c r="AZ1534" s="73">
        <v>0.52607977638217596</v>
      </c>
      <c r="BA1534" s="73">
        <v>-15.9646500268718</v>
      </c>
      <c r="BB1534" s="64">
        <v>0</v>
      </c>
      <c r="BC1534" s="74">
        <v>0</v>
      </c>
      <c r="BD1534" s="61">
        <v>43656</v>
      </c>
      <c r="BE1534" s="61"/>
      <c r="BF1534" s="70"/>
      <c r="BG1534" s="61"/>
      <c r="BH1534" s="11"/>
    </row>
    <row r="1535" spans="1:60" x14ac:dyDescent="0.3">
      <c r="A1535" s="11"/>
      <c r="B1535" s="56" t="s">
        <v>4889</v>
      </c>
      <c r="C1535" s="56" t="s">
        <v>4673</v>
      </c>
      <c r="D1535" s="56" t="s">
        <v>4674</v>
      </c>
      <c r="E1535" s="57" t="s">
        <v>1170</v>
      </c>
      <c r="F1535" s="57" t="s">
        <v>315</v>
      </c>
      <c r="G1535" s="58" t="s">
        <v>111</v>
      </c>
      <c r="H1535" s="59" t="s">
        <v>178</v>
      </c>
      <c r="I1535" s="60" t="s">
        <v>29</v>
      </c>
      <c r="J1535" s="60" t="s">
        <v>4675</v>
      </c>
      <c r="K1535" s="11"/>
      <c r="L1535" s="61">
        <v>44021</v>
      </c>
      <c r="M1535" s="62">
        <v>1776.21719999984</v>
      </c>
      <c r="N1535" s="63">
        <v>1776.21719999984</v>
      </c>
      <c r="O1535" s="63">
        <v>1876.2595000006299</v>
      </c>
      <c r="P1535" s="64">
        <f t="shared" si="23"/>
        <v>0.94667992353895802</v>
      </c>
      <c r="Q1535" s="61">
        <v>43874</v>
      </c>
      <c r="R1535" s="65">
        <v>15092246.835999999</v>
      </c>
      <c r="S1535" s="65">
        <v>12675433.361765601</v>
      </c>
      <c r="T1535" s="11"/>
      <c r="U1535" s="66">
        <v>-4.0542818242101904E-3</v>
      </c>
      <c r="V1535" s="67">
        <v>3.2567825714977499</v>
      </c>
      <c r="W1535" s="66">
        <v>2.6003939927249999E-2</v>
      </c>
      <c r="X1535" s="67">
        <v>4.8787725413640102</v>
      </c>
      <c r="Y1535" s="66">
        <v>-3.8743947830880601E-2</v>
      </c>
      <c r="Z1535" s="67">
        <v>13.8095428291417</v>
      </c>
      <c r="AA1535" s="66">
        <v>4.1430619357924997E-2</v>
      </c>
      <c r="AB1535" s="67">
        <v>24.368250087078199</v>
      </c>
      <c r="AC1535" s="66">
        <v>9.2166740185348303E-2</v>
      </c>
      <c r="AD1535" s="67">
        <v>33.5026392787695</v>
      </c>
      <c r="AE1535" s="66">
        <v>0.108208506144438</v>
      </c>
      <c r="AF1535" s="68">
        <v>27.768538226169799</v>
      </c>
      <c r="AG1535" s="66">
        <v>4.3127583521709303E-3</v>
      </c>
      <c r="AH1535" s="67">
        <v>-1.41022990064812</v>
      </c>
      <c r="AI1535" s="66">
        <v>-2.1211867060628699E-2</v>
      </c>
      <c r="AJ1535" s="67">
        <v>11.5695557748986</v>
      </c>
      <c r="AK1535" s="66">
        <v>0.77621720000053795</v>
      </c>
      <c r="AL1535" s="66">
        <v>5.0211627538374201E-2</v>
      </c>
      <c r="AM1535" s="67">
        <v>12.106461979798</v>
      </c>
      <c r="AN1535" s="11"/>
      <c r="AO1535" s="69">
        <v>2.4562654820328999E-2</v>
      </c>
      <c r="AP1535" s="69">
        <v>-3.12002191585634E-2</v>
      </c>
      <c r="AQ1535" s="69">
        <v>5.3332901426983902E-2</v>
      </c>
      <c r="AR1535" s="69">
        <v>-0.103443411668268</v>
      </c>
      <c r="AS1535" s="70">
        <v>8</v>
      </c>
      <c r="AT1535" s="70">
        <v>4</v>
      </c>
      <c r="AU1535" s="70">
        <v>7</v>
      </c>
      <c r="AV1535" s="71">
        <v>5</v>
      </c>
      <c r="AW1535" s="11"/>
      <c r="AX1535" s="72">
        <v>9.7604928854707396E-2</v>
      </c>
      <c r="AY1535" s="73">
        <v>0.27653092853461197</v>
      </c>
      <c r="AZ1535" s="73">
        <v>0.74552295189823803</v>
      </c>
      <c r="BA1535" s="73">
        <v>0.36440017589984602</v>
      </c>
      <c r="BB1535" s="64">
        <v>1.0045685033073799E-2</v>
      </c>
      <c r="BC1535" s="74">
        <v>-20.178647996217499</v>
      </c>
      <c r="BD1535" s="61">
        <v>43874</v>
      </c>
      <c r="BE1535" s="61">
        <v>43914</v>
      </c>
      <c r="BF1535" s="70"/>
      <c r="BG1535" s="61"/>
      <c r="BH1535" s="11"/>
    </row>
    <row r="1536" spans="1:60" x14ac:dyDescent="0.3">
      <c r="A1536" s="11"/>
      <c r="B1536" s="56" t="s">
        <v>4891</v>
      </c>
      <c r="C1536" s="56" t="s">
        <v>4677</v>
      </c>
      <c r="D1536" s="56" t="s">
        <v>4674</v>
      </c>
      <c r="E1536" s="57" t="s">
        <v>73</v>
      </c>
      <c r="F1536" s="57" t="s">
        <v>315</v>
      </c>
      <c r="G1536" s="58" t="s">
        <v>111</v>
      </c>
      <c r="H1536" s="59" t="s">
        <v>178</v>
      </c>
      <c r="I1536" s="60" t="s">
        <v>29</v>
      </c>
      <c r="J1536" s="60" t="s">
        <v>4678</v>
      </c>
      <c r="K1536" s="11"/>
      <c r="L1536" s="61">
        <v>44021</v>
      </c>
      <c r="M1536" s="62">
        <v>1978.59070000052</v>
      </c>
      <c r="N1536" s="63">
        <v>1978.59070000052</v>
      </c>
      <c r="O1536" s="63">
        <v>2081.6534000001802</v>
      </c>
      <c r="P1536" s="64">
        <f t="shared" si="23"/>
        <v>0.95048998070492841</v>
      </c>
      <c r="Q1536" s="61">
        <v>43874</v>
      </c>
      <c r="R1536" s="65">
        <v>16549340.643999999</v>
      </c>
      <c r="S1536" s="65">
        <v>14554302.8333437</v>
      </c>
      <c r="T1536" s="11"/>
      <c r="U1536" s="66">
        <v>-4.0270497574965702E-3</v>
      </c>
      <c r="V1536" s="67">
        <v>3.2595057781691099</v>
      </c>
      <c r="W1536" s="66">
        <v>2.6845285095987499E-2</v>
      </c>
      <c r="X1536" s="67">
        <v>4.9629070582377599</v>
      </c>
      <c r="Y1536" s="66">
        <v>-3.3951873624573602E-2</v>
      </c>
      <c r="Z1536" s="67">
        <v>14.288750249761501</v>
      </c>
      <c r="AA1536" s="66">
        <v>5.1911373844632201E-2</v>
      </c>
      <c r="AB1536" s="67">
        <v>25.416325535770699</v>
      </c>
      <c r="AC1536" s="66">
        <v>0.114245503689745</v>
      </c>
      <c r="AD1536" s="67">
        <v>35.710515629209098</v>
      </c>
      <c r="AE1536" s="66">
        <v>0.142037365911237</v>
      </c>
      <c r="AF1536" s="68">
        <v>31.151424202835202</v>
      </c>
      <c r="AG1536" s="66">
        <v>4.5597866428579402E-3</v>
      </c>
      <c r="AH1536" s="67">
        <v>-1.3855270715794199</v>
      </c>
      <c r="AI1536" s="66">
        <v>-1.6090423435343799E-2</v>
      </c>
      <c r="AJ1536" s="67">
        <v>12.0817001374235</v>
      </c>
      <c r="AK1536" s="66">
        <v>0.97859070000005899</v>
      </c>
      <c r="AL1536" s="66">
        <v>5.9919777371760602E-2</v>
      </c>
      <c r="AM1536" s="67">
        <v>32.3438119797502</v>
      </c>
      <c r="AN1536" s="11"/>
      <c r="AO1536" s="69">
        <v>2.45906478266988E-2</v>
      </c>
      <c r="AP1536" s="69">
        <v>-3.1173801937256902E-2</v>
      </c>
      <c r="AQ1536" s="69">
        <v>5.4196658615182997E-2</v>
      </c>
      <c r="AR1536" s="69">
        <v>-0.102683666581434</v>
      </c>
      <c r="AS1536" s="70">
        <v>8</v>
      </c>
      <c r="AT1536" s="70">
        <v>4</v>
      </c>
      <c r="AU1536" s="70">
        <v>7</v>
      </c>
      <c r="AV1536" s="71">
        <v>5</v>
      </c>
      <c r="AW1536" s="11"/>
      <c r="AX1536" s="72">
        <v>9.7621186820179007E-2</v>
      </c>
      <c r="AY1536" s="73">
        <v>0.37640609334585001</v>
      </c>
      <c r="AZ1536" s="73">
        <v>0.78311833761654304</v>
      </c>
      <c r="BA1536" s="73">
        <v>0.49753395299512698</v>
      </c>
      <c r="BB1536" s="64">
        <v>1.00476928366334E-2</v>
      </c>
      <c r="BC1536" s="74">
        <v>-20.091356226737801</v>
      </c>
      <c r="BD1536" s="61">
        <v>43874</v>
      </c>
      <c r="BE1536" s="61">
        <v>43914</v>
      </c>
      <c r="BF1536" s="70"/>
      <c r="BG1536" s="61"/>
      <c r="BH1536" s="11"/>
    </row>
    <row r="1537" spans="1:60" x14ac:dyDescent="0.3">
      <c r="A1537" s="11"/>
      <c r="B1537" s="56" t="s">
        <v>4894</v>
      </c>
      <c r="C1537" s="56" t="s">
        <v>4680</v>
      </c>
      <c r="D1537" s="56" t="s">
        <v>4674</v>
      </c>
      <c r="E1537" s="57" t="s">
        <v>1154</v>
      </c>
      <c r="F1537" s="57" t="s">
        <v>315</v>
      </c>
      <c r="G1537" s="58" t="s">
        <v>111</v>
      </c>
      <c r="H1537" s="59" t="s">
        <v>178</v>
      </c>
      <c r="I1537" s="60" t="s">
        <v>29</v>
      </c>
      <c r="J1537" s="60" t="s">
        <v>4681</v>
      </c>
      <c r="K1537" s="11"/>
      <c r="L1537" s="61">
        <v>44021</v>
      </c>
      <c r="M1537" s="62">
        <v>1000</v>
      </c>
      <c r="N1537" s="63">
        <v>1000</v>
      </c>
      <c r="O1537" s="63">
        <v>1000</v>
      </c>
      <c r="P1537" s="64">
        <f t="shared" si="23"/>
        <v>1</v>
      </c>
      <c r="Q1537" s="61">
        <v>44021</v>
      </c>
      <c r="R1537" s="65">
        <v>0</v>
      </c>
      <c r="S1537" s="65">
        <v>0</v>
      </c>
      <c r="T1537" s="11"/>
      <c r="U1537" s="66">
        <v>0</v>
      </c>
      <c r="V1537" s="67">
        <v>3.66221075391877</v>
      </c>
      <c r="W1537" s="66">
        <v>0</v>
      </c>
      <c r="X1537" s="67">
        <v>2.27837854863537</v>
      </c>
      <c r="Y1537" s="66">
        <v>0</v>
      </c>
      <c r="Z1537" s="67">
        <v>17.6839376122225</v>
      </c>
      <c r="AA1537" s="66">
        <v>0</v>
      </c>
      <c r="AB1537" s="67">
        <v>20.225188151293001</v>
      </c>
      <c r="AC1537" s="66">
        <v>0</v>
      </c>
      <c r="AD1537" s="67">
        <v>24.2859652602347</v>
      </c>
      <c r="AE1537" s="66">
        <v>0</v>
      </c>
      <c r="AF1537" s="68">
        <v>16.947687611711402</v>
      </c>
      <c r="AG1537" s="66">
        <v>0</v>
      </c>
      <c r="AH1537" s="67">
        <v>-1.84150573586521</v>
      </c>
      <c r="AI1537" s="66">
        <v>0</v>
      </c>
      <c r="AJ1537" s="67">
        <v>13.6907424809615</v>
      </c>
      <c r="AK1537" s="66">
        <v>0</v>
      </c>
      <c r="AL1537" s="66">
        <v>0</v>
      </c>
      <c r="AM1537" s="67">
        <v>18.8291338541603</v>
      </c>
      <c r="AN1537" s="11"/>
      <c r="AO1537" s="69">
        <v>0</v>
      </c>
      <c r="AP1537" s="69">
        <v>0</v>
      </c>
      <c r="AQ1537" s="69">
        <v>0</v>
      </c>
      <c r="AR1537" s="69">
        <v>0</v>
      </c>
      <c r="AS1537" s="70">
        <v>0</v>
      </c>
      <c r="AT1537" s="70">
        <v>0</v>
      </c>
      <c r="AU1537" s="70">
        <v>7</v>
      </c>
      <c r="AV1537" s="71">
        <v>5</v>
      </c>
      <c r="AW1537" s="11"/>
      <c r="AX1537" s="72">
        <v>0</v>
      </c>
      <c r="AY1537" s="73">
        <v>-115.357016523136</v>
      </c>
      <c r="AZ1537" s="73">
        <v>0.52607977638217596</v>
      </c>
      <c r="BA1537" s="73">
        <v>-15.9646500268718</v>
      </c>
      <c r="BB1537" s="64">
        <v>0</v>
      </c>
      <c r="BC1537" s="74">
        <v>0</v>
      </c>
      <c r="BD1537" s="61">
        <v>43656</v>
      </c>
      <c r="BE1537" s="61"/>
      <c r="BF1537" s="70"/>
      <c r="BG1537" s="61"/>
      <c r="BH1537" s="11"/>
    </row>
    <row r="1538" spans="1:60" x14ac:dyDescent="0.3">
      <c r="A1538" s="11"/>
      <c r="B1538" s="56" t="s">
        <v>4897</v>
      </c>
      <c r="C1538" s="56" t="s">
        <v>4683</v>
      </c>
      <c r="D1538" s="56" t="s">
        <v>4674</v>
      </c>
      <c r="E1538" s="57" t="s">
        <v>326</v>
      </c>
      <c r="F1538" s="57" t="s">
        <v>315</v>
      </c>
      <c r="G1538" s="58" t="s">
        <v>111</v>
      </c>
      <c r="H1538" s="59" t="s">
        <v>178</v>
      </c>
      <c r="I1538" s="60" t="s">
        <v>29</v>
      </c>
      <c r="J1538" s="60" t="s">
        <v>4684</v>
      </c>
      <c r="K1538" s="11"/>
      <c r="L1538" s="61">
        <v>44021</v>
      </c>
      <c r="M1538" s="62">
        <v>1251.2541000004901</v>
      </c>
      <c r="N1538" s="63">
        <v>1251.2541000004901</v>
      </c>
      <c r="O1538" s="63">
        <v>1317.75310000032</v>
      </c>
      <c r="P1538" s="64">
        <f t="shared" si="23"/>
        <v>0.94953607014863872</v>
      </c>
      <c r="Q1538" s="61">
        <v>43874</v>
      </c>
      <c r="R1538" s="65">
        <v>16213335.866</v>
      </c>
      <c r="S1538" s="65">
        <v>12207331.493390599</v>
      </c>
      <c r="T1538" s="11"/>
      <c r="U1538" s="66">
        <v>-4.0338387798328802E-3</v>
      </c>
      <c r="V1538" s="67">
        <v>3.2588268759354801</v>
      </c>
      <c r="W1538" s="66">
        <v>2.6634904061211301E-2</v>
      </c>
      <c r="X1538" s="67">
        <v>4.9418689547601398</v>
      </c>
      <c r="Y1538" s="66">
        <v>-3.5152117360667E-2</v>
      </c>
      <c r="Z1538" s="67">
        <v>14.1687258761522</v>
      </c>
      <c r="AA1538" s="66">
        <v>4.9281388211966301E-2</v>
      </c>
      <c r="AB1538" s="67">
        <v>25.1533269725041</v>
      </c>
      <c r="AC1538" s="66">
        <v>0.10868438382211</v>
      </c>
      <c r="AD1538" s="67">
        <v>35.154403642460203</v>
      </c>
      <c r="AE1538" s="66">
        <v>0.13348469965974799</v>
      </c>
      <c r="AF1538" s="68">
        <v>30.296157577686198</v>
      </c>
      <c r="AG1538" s="66">
        <v>4.4980492530157798E-3</v>
      </c>
      <c r="AH1538" s="67">
        <v>-1.3917008105636299</v>
      </c>
      <c r="AI1538" s="66">
        <v>-1.73732551120338E-2</v>
      </c>
      <c r="AJ1538" s="67">
        <v>11.9534169697581</v>
      </c>
      <c r="AK1538" s="66">
        <v>0.25125409999978698</v>
      </c>
      <c r="AL1538" s="66">
        <v>2.58054071309743E-2</v>
      </c>
      <c r="AM1538" s="67">
        <v>29.360080266458699</v>
      </c>
      <c r="AN1538" s="11"/>
      <c r="AO1538" s="69">
        <v>2.45835751684353E-2</v>
      </c>
      <c r="AP1538" s="69">
        <v>-3.1180346206383502E-2</v>
      </c>
      <c r="AQ1538" s="69">
        <v>5.3980650924131603E-2</v>
      </c>
      <c r="AR1538" s="69">
        <v>-0.102873683793441</v>
      </c>
      <c r="AS1538" s="70">
        <v>8</v>
      </c>
      <c r="AT1538" s="70">
        <v>4</v>
      </c>
      <c r="AU1538" s="70">
        <v>7</v>
      </c>
      <c r="AV1538" s="71">
        <v>5</v>
      </c>
      <c r="AW1538" s="11"/>
      <c r="AX1538" s="72">
        <v>9.7617001239414095E-2</v>
      </c>
      <c r="AY1538" s="73">
        <v>0.35134893379472498</v>
      </c>
      <c r="AZ1538" s="73">
        <v>0.77368585353542596</v>
      </c>
      <c r="BA1538" s="73">
        <v>0.46405771205354501</v>
      </c>
      <c r="BB1538" s="64">
        <v>1.0047178199711199E-2</v>
      </c>
      <c r="BC1538" s="74">
        <v>-20.113183569890701</v>
      </c>
      <c r="BD1538" s="61">
        <v>43874</v>
      </c>
      <c r="BE1538" s="61">
        <v>43914</v>
      </c>
      <c r="BF1538" s="70"/>
      <c r="BG1538" s="61"/>
      <c r="BH1538" s="11"/>
    </row>
    <row r="1539" spans="1:60" x14ac:dyDescent="0.3">
      <c r="A1539" s="11"/>
      <c r="B1539" s="56" t="s">
        <v>4899</v>
      </c>
      <c r="C1539" s="56" t="s">
        <v>4686</v>
      </c>
      <c r="D1539" s="56" t="s">
        <v>4674</v>
      </c>
      <c r="E1539" s="57" t="s">
        <v>330</v>
      </c>
      <c r="F1539" s="57" t="s">
        <v>315</v>
      </c>
      <c r="G1539" s="58" t="s">
        <v>111</v>
      </c>
      <c r="H1539" s="59" t="s">
        <v>178</v>
      </c>
      <c r="I1539" s="60" t="s">
        <v>29</v>
      </c>
      <c r="J1539" s="60" t="s">
        <v>4687</v>
      </c>
      <c r="K1539" s="11"/>
      <c r="L1539" s="61">
        <v>44021</v>
      </c>
      <c r="M1539" s="62">
        <v>1605.21340000071</v>
      </c>
      <c r="N1539" s="63">
        <v>1605.21340000071</v>
      </c>
      <c r="O1539" s="63">
        <v>1702.4486999996</v>
      </c>
      <c r="P1539" s="64">
        <f t="shared" si="23"/>
        <v>0.9428850337758119</v>
      </c>
      <c r="Q1539" s="61">
        <v>43874</v>
      </c>
      <c r="R1539" s="65">
        <v>75998968.234999999</v>
      </c>
      <c r="S1539" s="65">
        <v>69269266.818625003</v>
      </c>
      <c r="T1539" s="11"/>
      <c r="U1539" s="66">
        <v>-4.0814822305037498E-3</v>
      </c>
      <c r="V1539" s="67">
        <v>3.2540625308684001</v>
      </c>
      <c r="W1539" s="66">
        <v>2.5163164480545699E-2</v>
      </c>
      <c r="X1539" s="67">
        <v>4.7946949966935799</v>
      </c>
      <c r="Y1539" s="66">
        <v>-4.3512432327625E-2</v>
      </c>
      <c r="Z1539" s="67">
        <v>13.3326943794673</v>
      </c>
      <c r="AA1539" s="66">
        <v>3.10539792590134E-2</v>
      </c>
      <c r="AB1539" s="67">
        <v>23.330586077208899</v>
      </c>
      <c r="AC1539" s="66">
        <v>7.0524872257010401E-2</v>
      </c>
      <c r="AD1539" s="67">
        <v>31.338452485943002</v>
      </c>
      <c r="AE1539" s="66">
        <v>7.5380732985649998E-2</v>
      </c>
      <c r="AF1539" s="68">
        <v>24.485760910290999</v>
      </c>
      <c r="AG1539" s="66">
        <v>4.0657693862158296E-3</v>
      </c>
      <c r="AH1539" s="67">
        <v>-1.43492879724363</v>
      </c>
      <c r="AI1539" s="66">
        <v>-2.63067849264189E-2</v>
      </c>
      <c r="AJ1539" s="67">
        <v>11.0600639883196</v>
      </c>
      <c r="AK1539" s="66">
        <v>0.60521340000035695</v>
      </c>
      <c r="AL1539" s="66">
        <v>4.1184437804986401E-2</v>
      </c>
      <c r="AM1539" s="67">
        <v>-4.9939180202200104</v>
      </c>
      <c r="AN1539" s="11"/>
      <c r="AO1539" s="69">
        <v>2.4534689775464399E-2</v>
      </c>
      <c r="AP1539" s="69">
        <v>-3.12267165199955E-2</v>
      </c>
      <c r="AQ1539" s="69">
        <v>5.2469814165306203E-2</v>
      </c>
      <c r="AR1539" s="69">
        <v>-0.104202520446997</v>
      </c>
      <c r="AS1539" s="70">
        <v>8</v>
      </c>
      <c r="AT1539" s="70">
        <v>4</v>
      </c>
      <c r="AU1539" s="70">
        <v>7</v>
      </c>
      <c r="AV1539" s="71">
        <v>5</v>
      </c>
      <c r="AW1539" s="11"/>
      <c r="AX1539" s="72">
        <v>9.7589962367928801E-2</v>
      </c>
      <c r="AY1539" s="73">
        <v>0.177582279887702</v>
      </c>
      <c r="AZ1539" s="73">
        <v>0.70827976110649604</v>
      </c>
      <c r="BA1539" s="73">
        <v>0.23329252497205699</v>
      </c>
      <c r="BB1539" s="64">
        <v>1.0043811440300501E-2</v>
      </c>
      <c r="BC1539" s="74">
        <v>-20.265844133799</v>
      </c>
      <c r="BD1539" s="61">
        <v>43874</v>
      </c>
      <c r="BE1539" s="61">
        <v>43914</v>
      </c>
      <c r="BF1539" s="70"/>
      <c r="BG1539" s="61"/>
      <c r="BH1539" s="11"/>
    </row>
    <row r="1540" spans="1:60" x14ac:dyDescent="0.3">
      <c r="A1540" s="11"/>
      <c r="B1540" s="56" t="s">
        <v>4901</v>
      </c>
      <c r="C1540" s="56" t="s">
        <v>4689</v>
      </c>
      <c r="D1540" s="56" t="s">
        <v>4674</v>
      </c>
      <c r="E1540" s="57" t="s">
        <v>334</v>
      </c>
      <c r="F1540" s="57" t="s">
        <v>315</v>
      </c>
      <c r="G1540" s="58" t="s">
        <v>111</v>
      </c>
      <c r="H1540" s="59" t="s">
        <v>178</v>
      </c>
      <c r="I1540" s="60" t="s">
        <v>29</v>
      </c>
      <c r="J1540" s="60" t="s">
        <v>4690</v>
      </c>
      <c r="K1540" s="11"/>
      <c r="L1540" s="61">
        <v>44021</v>
      </c>
      <c r="M1540" s="62">
        <v>1185.78810000047</v>
      </c>
      <c r="N1540" s="63">
        <v>1185.78810000047</v>
      </c>
      <c r="O1540" s="63">
        <v>1185.78810000047</v>
      </c>
      <c r="P1540" s="64">
        <f t="shared" si="23"/>
        <v>1</v>
      </c>
      <c r="Q1540" s="61">
        <v>44021</v>
      </c>
      <c r="R1540" s="65">
        <v>0</v>
      </c>
      <c r="S1540" s="65">
        <v>0</v>
      </c>
      <c r="T1540" s="11"/>
      <c r="U1540" s="66">
        <v>0</v>
      </c>
      <c r="V1540" s="67">
        <v>3.66221075391877</v>
      </c>
      <c r="W1540" s="66">
        <v>0</v>
      </c>
      <c r="X1540" s="67">
        <v>2.27837854863537</v>
      </c>
      <c r="Y1540" s="66">
        <v>0</v>
      </c>
      <c r="Z1540" s="67">
        <v>17.6839376122225</v>
      </c>
      <c r="AA1540" s="66">
        <v>0</v>
      </c>
      <c r="AB1540" s="67">
        <v>20.225188151293001</v>
      </c>
      <c r="AC1540" s="66">
        <v>0</v>
      </c>
      <c r="AD1540" s="67">
        <v>24.2859652602347</v>
      </c>
      <c r="AE1540" s="66">
        <v>0</v>
      </c>
      <c r="AF1540" s="68">
        <v>16.947687611711402</v>
      </c>
      <c r="AG1540" s="66">
        <v>0</v>
      </c>
      <c r="AH1540" s="67">
        <v>-1.84150573586521</v>
      </c>
      <c r="AI1540" s="66">
        <v>0</v>
      </c>
      <c r="AJ1540" s="67">
        <v>13.6907424809615</v>
      </c>
      <c r="AK1540" s="66">
        <v>0.185788099999772</v>
      </c>
      <c r="AL1540" s="66">
        <v>1.9558553207389199E-2</v>
      </c>
      <c r="AM1540" s="67">
        <v>22.813480266457201</v>
      </c>
      <c r="AN1540" s="11"/>
      <c r="AO1540" s="69">
        <v>0</v>
      </c>
      <c r="AP1540" s="69">
        <v>0</v>
      </c>
      <c r="AQ1540" s="69">
        <v>0</v>
      </c>
      <c r="AR1540" s="69">
        <v>0</v>
      </c>
      <c r="AS1540" s="70">
        <v>0</v>
      </c>
      <c r="AT1540" s="70">
        <v>0</v>
      </c>
      <c r="AU1540" s="70">
        <v>7</v>
      </c>
      <c r="AV1540" s="71">
        <v>5</v>
      </c>
      <c r="AW1540" s="11"/>
      <c r="AX1540" s="72">
        <v>0</v>
      </c>
      <c r="AY1540" s="73">
        <v>-115.357016523136</v>
      </c>
      <c r="AZ1540" s="73">
        <v>0.52607977638217596</v>
      </c>
      <c r="BA1540" s="73">
        <v>-15.9646500268718</v>
      </c>
      <c r="BB1540" s="64">
        <v>0</v>
      </c>
      <c r="BC1540" s="74">
        <v>0</v>
      </c>
      <c r="BD1540" s="61">
        <v>43656</v>
      </c>
      <c r="BE1540" s="61"/>
      <c r="BF1540" s="70"/>
      <c r="BG1540" s="61"/>
      <c r="BH1540" s="11"/>
    </row>
    <row r="1541" spans="1:60" x14ac:dyDescent="0.3">
      <c r="A1541" s="11"/>
      <c r="B1541" s="56" t="s">
        <v>4903</v>
      </c>
      <c r="C1541" s="56" t="s">
        <v>4692</v>
      </c>
      <c r="D1541" s="56" t="s">
        <v>4693</v>
      </c>
      <c r="E1541" s="57" t="s">
        <v>1170</v>
      </c>
      <c r="F1541" s="57" t="s">
        <v>315</v>
      </c>
      <c r="G1541" s="58" t="s">
        <v>111</v>
      </c>
      <c r="H1541" s="59" t="s">
        <v>186</v>
      </c>
      <c r="I1541" s="60" t="s">
        <v>29</v>
      </c>
      <c r="J1541" s="60" t="s">
        <v>4694</v>
      </c>
      <c r="K1541" s="11"/>
      <c r="L1541" s="61">
        <v>44021</v>
      </c>
      <c r="M1541" s="62">
        <v>1910.63550000079</v>
      </c>
      <c r="N1541" s="63">
        <v>1910.63550000079</v>
      </c>
      <c r="O1541" s="63">
        <v>2087.9461000002898</v>
      </c>
      <c r="P1541" s="64">
        <f t="shared" si="23"/>
        <v>0.91507893810119179</v>
      </c>
      <c r="Q1541" s="61">
        <v>43881</v>
      </c>
      <c r="R1541" s="65">
        <v>3909755.4670000002</v>
      </c>
      <c r="S1541" s="65">
        <v>2563270.2600859399</v>
      </c>
      <c r="T1541" s="11"/>
      <c r="U1541" s="66">
        <v>-5.89376559764787E-3</v>
      </c>
      <c r="V1541" s="67">
        <v>3.0728341941539798</v>
      </c>
      <c r="W1541" s="66">
        <v>3.1844887205806999E-2</v>
      </c>
      <c r="X1541" s="67">
        <v>5.4628672692197098</v>
      </c>
      <c r="Y1541" s="66">
        <v>-6.1311676857294502E-2</v>
      </c>
      <c r="Z1541" s="67">
        <v>11.552769926493101</v>
      </c>
      <c r="AA1541" s="66">
        <v>5.6574515903775997E-2</v>
      </c>
      <c r="AB1541" s="67">
        <v>25.882639741670602</v>
      </c>
      <c r="AC1541" s="66">
        <v>0.101733823263203</v>
      </c>
      <c r="AD1541" s="67">
        <v>34.459347586554898</v>
      </c>
      <c r="AE1541" s="66">
        <v>0.13374547987768901</v>
      </c>
      <c r="AF1541" s="68">
        <v>30.322235599480301</v>
      </c>
      <c r="AG1541" s="66">
        <v>3.0194492701411898E-3</v>
      </c>
      <c r="AH1541" s="67">
        <v>-1.5395608088510899</v>
      </c>
      <c r="AI1541" s="66">
        <v>-3.4898143891950902E-2</v>
      </c>
      <c r="AJ1541" s="67">
        <v>10.200928091770001</v>
      </c>
      <c r="AK1541" s="66">
        <v>0.91063550000078997</v>
      </c>
      <c r="AL1541" s="66">
        <v>5.6785231470712502E-2</v>
      </c>
      <c r="AM1541" s="67">
        <v>26.1192959030159</v>
      </c>
      <c r="AN1541" s="11"/>
      <c r="AO1541" s="69">
        <v>3.9078162020814503E-2</v>
      </c>
      <c r="AP1541" s="69">
        <v>-4.8071262287558099E-2</v>
      </c>
      <c r="AQ1541" s="69">
        <v>7.1111478848251905E-2</v>
      </c>
      <c r="AR1541" s="69">
        <v>-0.13892554288220699</v>
      </c>
      <c r="AS1541" s="70">
        <v>7</v>
      </c>
      <c r="AT1541" s="70">
        <v>5</v>
      </c>
      <c r="AU1541" s="70">
        <v>7</v>
      </c>
      <c r="AV1541" s="71">
        <v>5</v>
      </c>
      <c r="AW1541" s="11"/>
      <c r="AX1541" s="72">
        <v>0.14772689047924401</v>
      </c>
      <c r="AY1541" s="73">
        <v>0.36468143889760501</v>
      </c>
      <c r="AZ1541" s="73">
        <v>0.83897964626157795</v>
      </c>
      <c r="BA1541" s="73">
        <v>0.49138609405190398</v>
      </c>
      <c r="BB1541" s="64">
        <v>1.5191390487398201E-2</v>
      </c>
      <c r="BC1541" s="74">
        <v>-26.854840745189001</v>
      </c>
      <c r="BD1541" s="61">
        <v>43881</v>
      </c>
      <c r="BE1541" s="61">
        <v>43914</v>
      </c>
      <c r="BF1541" s="70"/>
      <c r="BG1541" s="61"/>
      <c r="BH1541" s="11"/>
    </row>
    <row r="1542" spans="1:60" x14ac:dyDescent="0.3">
      <c r="A1542" s="11"/>
      <c r="B1542" s="56" t="s">
        <v>4905</v>
      </c>
      <c r="C1542" s="56" t="s">
        <v>4696</v>
      </c>
      <c r="D1542" s="56" t="s">
        <v>4693</v>
      </c>
      <c r="E1542" s="57" t="s">
        <v>73</v>
      </c>
      <c r="F1542" s="57" t="s">
        <v>315</v>
      </c>
      <c r="G1542" s="58" t="s">
        <v>111</v>
      </c>
      <c r="H1542" s="59" t="s">
        <v>186</v>
      </c>
      <c r="I1542" s="60" t="s">
        <v>29</v>
      </c>
      <c r="J1542" s="60" t="s">
        <v>4697</v>
      </c>
      <c r="K1542" s="11"/>
      <c r="L1542" s="61">
        <v>44021</v>
      </c>
      <c r="M1542" s="62">
        <v>2262.3500000014901</v>
      </c>
      <c r="N1542" s="63">
        <v>2262.3500000014901</v>
      </c>
      <c r="O1542" s="63">
        <v>2464.7461000010398</v>
      </c>
      <c r="P1542" s="64">
        <f t="shared" si="23"/>
        <v>0.91788359052501822</v>
      </c>
      <c r="Q1542" s="61">
        <v>43881</v>
      </c>
      <c r="R1542" s="65">
        <v>8695733.4399999995</v>
      </c>
      <c r="S1542" s="65">
        <v>7844543.5858359402</v>
      </c>
      <c r="T1542" s="11"/>
      <c r="U1542" s="66">
        <v>-5.8720495126180997E-3</v>
      </c>
      <c r="V1542" s="67">
        <v>3.07500580265696</v>
      </c>
      <c r="W1542" s="66">
        <v>3.2521777498914203E-2</v>
      </c>
      <c r="X1542" s="67">
        <v>5.5305562985304304</v>
      </c>
      <c r="Y1542" s="66">
        <v>-5.7569826103645E-2</v>
      </c>
      <c r="Z1542" s="67">
        <v>11.9269550018653</v>
      </c>
      <c r="AA1542" s="66">
        <v>6.5072500114183598E-2</v>
      </c>
      <c r="AB1542" s="67">
        <v>26.732438162725899</v>
      </c>
      <c r="AC1542" s="66">
        <v>0.11951580267312201</v>
      </c>
      <c r="AD1542" s="67">
        <v>36.237545527576003</v>
      </c>
      <c r="AE1542" s="66">
        <v>0.16134881654754299</v>
      </c>
      <c r="AF1542" s="68">
        <v>33.082569266494801</v>
      </c>
      <c r="AG1542" s="66">
        <v>3.2168034722417399E-3</v>
      </c>
      <c r="AH1542" s="67">
        <v>-1.51982538864104</v>
      </c>
      <c r="AI1542" s="66">
        <v>-3.0860393433613399E-2</v>
      </c>
      <c r="AJ1542" s="67">
        <v>10.6047031376074</v>
      </c>
      <c r="AK1542" s="66">
        <v>1.2623500000010199</v>
      </c>
      <c r="AL1542" s="66">
        <v>7.2128416575651499E-2</v>
      </c>
      <c r="AM1542" s="67">
        <v>61.290745903039401</v>
      </c>
      <c r="AN1542" s="11"/>
      <c r="AO1542" s="69">
        <v>3.9100883001083303E-2</v>
      </c>
      <c r="AP1542" s="69">
        <v>-4.8050462758546901E-2</v>
      </c>
      <c r="AQ1542" s="69">
        <v>7.1814096974776503E-2</v>
      </c>
      <c r="AR1542" s="69">
        <v>-0.13834181610305701</v>
      </c>
      <c r="AS1542" s="70">
        <v>7</v>
      </c>
      <c r="AT1542" s="70">
        <v>5</v>
      </c>
      <c r="AU1542" s="70">
        <v>7</v>
      </c>
      <c r="AV1542" s="71">
        <v>5</v>
      </c>
      <c r="AW1542" s="11"/>
      <c r="AX1542" s="72">
        <v>0.14773898413928699</v>
      </c>
      <c r="AY1542" s="73">
        <v>0.41888999788989201</v>
      </c>
      <c r="AZ1542" s="73">
        <v>0.870040909919226</v>
      </c>
      <c r="BA1542" s="73">
        <v>0.56543310118831902</v>
      </c>
      <c r="BB1542" s="64">
        <v>1.51930628701484E-2</v>
      </c>
      <c r="BC1542" s="74">
        <v>-26.802058840869002</v>
      </c>
      <c r="BD1542" s="61">
        <v>43881</v>
      </c>
      <c r="BE1542" s="61">
        <v>43914</v>
      </c>
      <c r="BF1542" s="70"/>
      <c r="BG1542" s="61"/>
      <c r="BH1542" s="11"/>
    </row>
    <row r="1543" spans="1:60" x14ac:dyDescent="0.3">
      <c r="A1543" s="11"/>
      <c r="B1543" s="56" t="s">
        <v>4908</v>
      </c>
      <c r="C1543" s="56" t="s">
        <v>4699</v>
      </c>
      <c r="D1543" s="56" t="s">
        <v>4693</v>
      </c>
      <c r="E1543" s="57" t="s">
        <v>1154</v>
      </c>
      <c r="F1543" s="57" t="s">
        <v>315</v>
      </c>
      <c r="G1543" s="58" t="s">
        <v>111</v>
      </c>
      <c r="H1543" s="59" t="s">
        <v>186</v>
      </c>
      <c r="I1543" s="60" t="s">
        <v>29</v>
      </c>
      <c r="J1543" s="60" t="s">
        <v>4700</v>
      </c>
      <c r="K1543" s="11"/>
      <c r="L1543" s="61">
        <v>44021</v>
      </c>
      <c r="M1543" s="62">
        <v>1000</v>
      </c>
      <c r="N1543" s="63">
        <v>1000</v>
      </c>
      <c r="O1543" s="63">
        <v>1000</v>
      </c>
      <c r="P1543" s="64">
        <f t="shared" ref="P1543:P1606" si="24">IFERROR(N1543/O1543,"")</f>
        <v>1</v>
      </c>
      <c r="Q1543" s="61">
        <v>44021</v>
      </c>
      <c r="R1543" s="65">
        <v>0</v>
      </c>
      <c r="S1543" s="65">
        <v>0</v>
      </c>
      <c r="T1543" s="11"/>
      <c r="U1543" s="66">
        <v>0</v>
      </c>
      <c r="V1543" s="67">
        <v>3.66221075391877</v>
      </c>
      <c r="W1543" s="66">
        <v>0</v>
      </c>
      <c r="X1543" s="67">
        <v>2.27837854863537</v>
      </c>
      <c r="Y1543" s="66">
        <v>0</v>
      </c>
      <c r="Z1543" s="67">
        <v>17.6839376122225</v>
      </c>
      <c r="AA1543" s="66">
        <v>0</v>
      </c>
      <c r="AB1543" s="67">
        <v>20.225188151293001</v>
      </c>
      <c r="AC1543" s="66">
        <v>0</v>
      </c>
      <c r="AD1543" s="67">
        <v>24.2859652602347</v>
      </c>
      <c r="AE1543" s="66">
        <v>0</v>
      </c>
      <c r="AF1543" s="68">
        <v>16.947687611711402</v>
      </c>
      <c r="AG1543" s="66">
        <v>0</v>
      </c>
      <c r="AH1543" s="67">
        <v>-1.84150573586521</v>
      </c>
      <c r="AI1543" s="66">
        <v>0</v>
      </c>
      <c r="AJ1543" s="67">
        <v>13.6907424809615</v>
      </c>
      <c r="AK1543" s="66">
        <v>0</v>
      </c>
      <c r="AL1543" s="66">
        <v>0</v>
      </c>
      <c r="AM1543" s="67">
        <v>18.8291338541603</v>
      </c>
      <c r="AN1543" s="11"/>
      <c r="AO1543" s="69">
        <v>0</v>
      </c>
      <c r="AP1543" s="69">
        <v>0</v>
      </c>
      <c r="AQ1543" s="69">
        <v>0</v>
      </c>
      <c r="AR1543" s="69">
        <v>0</v>
      </c>
      <c r="AS1543" s="70">
        <v>0</v>
      </c>
      <c r="AT1543" s="70">
        <v>0</v>
      </c>
      <c r="AU1543" s="70">
        <v>7</v>
      </c>
      <c r="AV1543" s="71">
        <v>5</v>
      </c>
      <c r="AW1543" s="11"/>
      <c r="AX1543" s="72">
        <v>0</v>
      </c>
      <c r="AY1543" s="73">
        <v>-115.357016523136</v>
      </c>
      <c r="AZ1543" s="73">
        <v>0.52607977638217596</v>
      </c>
      <c r="BA1543" s="73">
        <v>-15.9646500268718</v>
      </c>
      <c r="BB1543" s="64">
        <v>0</v>
      </c>
      <c r="BC1543" s="74">
        <v>0</v>
      </c>
      <c r="BD1543" s="61">
        <v>43656</v>
      </c>
      <c r="BE1543" s="61"/>
      <c r="BF1543" s="70"/>
      <c r="BG1543" s="61"/>
      <c r="BH1543" s="11"/>
    </row>
    <row r="1544" spans="1:60" x14ac:dyDescent="0.3">
      <c r="A1544" s="11"/>
      <c r="B1544" s="56" t="s">
        <v>4912</v>
      </c>
      <c r="C1544" s="56" t="s">
        <v>4702</v>
      </c>
      <c r="D1544" s="56" t="s">
        <v>4693</v>
      </c>
      <c r="E1544" s="57" t="s">
        <v>326</v>
      </c>
      <c r="F1544" s="57" t="s">
        <v>315</v>
      </c>
      <c r="G1544" s="58" t="s">
        <v>111</v>
      </c>
      <c r="H1544" s="59" t="s">
        <v>186</v>
      </c>
      <c r="I1544" s="60" t="s">
        <v>29</v>
      </c>
      <c r="J1544" s="60" t="s">
        <v>4703</v>
      </c>
      <c r="K1544" s="11"/>
      <c r="L1544" s="61">
        <v>44021</v>
      </c>
      <c r="M1544" s="62">
        <v>1638.9473000001201</v>
      </c>
      <c r="N1544" s="63">
        <v>1638.9473000001201</v>
      </c>
      <c r="O1544" s="63">
        <v>1787.6223000008599</v>
      </c>
      <c r="P1544" s="64">
        <f t="shared" si="24"/>
        <v>0.91683086522210633</v>
      </c>
      <c r="Q1544" s="61">
        <v>43881</v>
      </c>
      <c r="R1544" s="65">
        <v>4291111.1529999999</v>
      </c>
      <c r="S1544" s="65">
        <v>3861670.8579492201</v>
      </c>
      <c r="T1544" s="11"/>
      <c r="U1544" s="66">
        <v>-5.8801743198273497E-3</v>
      </c>
      <c r="V1544" s="67">
        <v>3.0741933219360398</v>
      </c>
      <c r="W1544" s="66">
        <v>3.2267879798382602E-2</v>
      </c>
      <c r="X1544" s="67">
        <v>5.5051665284772797</v>
      </c>
      <c r="Y1544" s="66">
        <v>-5.8974727175154798E-2</v>
      </c>
      <c r="Z1544" s="67">
        <v>11.7864648947143</v>
      </c>
      <c r="AA1544" s="66">
        <v>6.1877782942247002E-2</v>
      </c>
      <c r="AB1544" s="67">
        <v>26.412966445524901</v>
      </c>
      <c r="AC1544" s="66">
        <v>0.112814199341374</v>
      </c>
      <c r="AD1544" s="67">
        <v>35.567385194357499</v>
      </c>
      <c r="AE1544" s="66">
        <v>0.150919708514266</v>
      </c>
      <c r="AF1544" s="68">
        <v>32.039658463152598</v>
      </c>
      <c r="AG1544" s="66">
        <v>3.1427716985490402E-3</v>
      </c>
      <c r="AH1544" s="67">
        <v>-1.52722856601031</v>
      </c>
      <c r="AI1544" s="66">
        <v>-3.2376518358432797E-2</v>
      </c>
      <c r="AJ1544" s="67">
        <v>10.453090645125499</v>
      </c>
      <c r="AK1544" s="66">
        <v>0.6389473</v>
      </c>
      <c r="AL1544" s="66">
        <v>5.7764491381021799E-2</v>
      </c>
      <c r="AM1544" s="67">
        <v>68.129400266450801</v>
      </c>
      <c r="AN1544" s="11"/>
      <c r="AO1544" s="69">
        <v>3.9092341787181802E-2</v>
      </c>
      <c r="AP1544" s="69">
        <v>-4.8058239509409802E-2</v>
      </c>
      <c r="AQ1544" s="69">
        <v>7.1550601605849806E-2</v>
      </c>
      <c r="AR1544" s="69">
        <v>-0.13856074669092799</v>
      </c>
      <c r="AS1544" s="70">
        <v>7</v>
      </c>
      <c r="AT1544" s="70">
        <v>5</v>
      </c>
      <c r="AU1544" s="70">
        <v>7</v>
      </c>
      <c r="AV1544" s="71">
        <v>5</v>
      </c>
      <c r="AW1544" s="11"/>
      <c r="AX1544" s="72">
        <v>0.14773437452065999</v>
      </c>
      <c r="AY1544" s="73">
        <v>0.39851366187667697</v>
      </c>
      <c r="AZ1544" s="73">
        <v>0.85836541818844103</v>
      </c>
      <c r="BA1544" s="73">
        <v>0.53756997591517597</v>
      </c>
      <c r="BB1544" s="64">
        <v>1.5192428069385601E-2</v>
      </c>
      <c r="BC1544" s="74">
        <v>-26.8218571674952</v>
      </c>
      <c r="BD1544" s="61">
        <v>43881</v>
      </c>
      <c r="BE1544" s="61">
        <v>43914</v>
      </c>
      <c r="BF1544" s="70"/>
      <c r="BG1544" s="61"/>
      <c r="BH1544" s="11"/>
    </row>
    <row r="1545" spans="1:60" x14ac:dyDescent="0.3">
      <c r="A1545" s="11"/>
      <c r="B1545" s="56" t="s">
        <v>4915</v>
      </c>
      <c r="C1545" s="56" t="s">
        <v>4705</v>
      </c>
      <c r="D1545" s="56" t="s">
        <v>4693</v>
      </c>
      <c r="E1545" s="57" t="s">
        <v>330</v>
      </c>
      <c r="F1545" s="57" t="s">
        <v>315</v>
      </c>
      <c r="G1545" s="58" t="s">
        <v>111</v>
      </c>
      <c r="H1545" s="59" t="s">
        <v>186</v>
      </c>
      <c r="I1545" s="60" t="s">
        <v>29</v>
      </c>
      <c r="J1545" s="60" t="s">
        <v>4706</v>
      </c>
      <c r="K1545" s="11"/>
      <c r="L1545" s="61">
        <v>44021</v>
      </c>
      <c r="M1545" s="62">
        <v>1640.02950000018</v>
      </c>
      <c r="N1545" s="63">
        <v>1640.02950000018</v>
      </c>
      <c r="O1545" s="63">
        <v>1806.31689999998</v>
      </c>
      <c r="P1545" s="64">
        <f t="shared" si="24"/>
        <v>0.90794118130666779</v>
      </c>
      <c r="Q1545" s="61">
        <v>43874</v>
      </c>
      <c r="R1545" s="65">
        <v>21630651.245000001</v>
      </c>
      <c r="S1545" s="65">
        <v>17338254.88425</v>
      </c>
      <c r="T1545" s="11"/>
      <c r="U1545" s="66">
        <v>-5.94814173200575E-3</v>
      </c>
      <c r="V1545" s="67">
        <v>3.0673965807182002</v>
      </c>
      <c r="W1545" s="66">
        <v>3.0154595157000599E-2</v>
      </c>
      <c r="X1545" s="67">
        <v>5.2938380643390701</v>
      </c>
      <c r="Y1545" s="66">
        <v>-7.0601769994973404E-2</v>
      </c>
      <c r="Z1545" s="67">
        <v>10.623760612725199</v>
      </c>
      <c r="AA1545" s="66">
        <v>3.5624069414552699E-2</v>
      </c>
      <c r="AB1545" s="67">
        <v>23.787595092755499</v>
      </c>
      <c r="AC1545" s="66">
        <v>5.85029887333803E-2</v>
      </c>
      <c r="AD1545" s="67">
        <v>30.136264133587201</v>
      </c>
      <c r="AE1545" s="66">
        <v>6.7571017583759399E-2</v>
      </c>
      <c r="AF1545" s="68">
        <v>23.704789370094701</v>
      </c>
      <c r="AG1545" s="66">
        <v>2.5262596027459902E-3</v>
      </c>
      <c r="AH1545" s="67">
        <v>-1.5888797755906101</v>
      </c>
      <c r="AI1545" s="66">
        <v>-4.49195379560842E-2</v>
      </c>
      <c r="AJ1545" s="67">
        <v>9.1987886853603396</v>
      </c>
      <c r="AK1545" s="66">
        <v>0.64002949999994596</v>
      </c>
      <c r="AL1545" s="66">
        <v>4.3106322169478503E-2</v>
      </c>
      <c r="AM1545" s="67">
        <v>-0.94130409706849605</v>
      </c>
      <c r="AN1545" s="11"/>
      <c r="AO1545" s="69">
        <v>3.9021379696350798E-2</v>
      </c>
      <c r="AP1545" s="69">
        <v>-4.8123239703272702E-2</v>
      </c>
      <c r="AQ1545" s="69">
        <v>6.9356828762465697E-2</v>
      </c>
      <c r="AR1545" s="69">
        <v>-0.14038303492823601</v>
      </c>
      <c r="AS1545" s="70">
        <v>7</v>
      </c>
      <c r="AT1545" s="70">
        <v>5</v>
      </c>
      <c r="AU1545" s="70">
        <v>7</v>
      </c>
      <c r="AV1545" s="71">
        <v>5</v>
      </c>
      <c r="AW1545" s="11"/>
      <c r="AX1545" s="72">
        <v>0.14769890034222</v>
      </c>
      <c r="AY1545" s="73">
        <v>0.230931818821318</v>
      </c>
      <c r="AZ1545" s="73">
        <v>0.76233857788338399</v>
      </c>
      <c r="BA1545" s="73">
        <v>0.30978541737522403</v>
      </c>
      <c r="BB1545" s="64">
        <v>1.51874434809542E-2</v>
      </c>
      <c r="BC1545" s="74">
        <v>-26.9997639949434</v>
      </c>
      <c r="BD1545" s="61">
        <v>43874</v>
      </c>
      <c r="BE1545" s="61">
        <v>43914</v>
      </c>
      <c r="BF1545" s="70"/>
      <c r="BG1545" s="61"/>
      <c r="BH1545" s="11"/>
    </row>
    <row r="1546" spans="1:60" x14ac:dyDescent="0.3">
      <c r="A1546" s="11"/>
      <c r="B1546" s="56" t="s">
        <v>4918</v>
      </c>
      <c r="C1546" s="56" t="s">
        <v>4708</v>
      </c>
      <c r="D1546" s="56" t="s">
        <v>4693</v>
      </c>
      <c r="E1546" s="57" t="s">
        <v>334</v>
      </c>
      <c r="F1546" s="57" t="s">
        <v>315</v>
      </c>
      <c r="G1546" s="58" t="s">
        <v>111</v>
      </c>
      <c r="H1546" s="59" t="s">
        <v>186</v>
      </c>
      <c r="I1546" s="60" t="s">
        <v>29</v>
      </c>
      <c r="J1546" s="60" t="s">
        <v>4709</v>
      </c>
      <c r="K1546" s="11"/>
      <c r="L1546" s="61">
        <v>44021</v>
      </c>
      <c r="M1546" s="62">
        <v>1219.6999999992499</v>
      </c>
      <c r="N1546" s="63">
        <v>1219.6999999992499</v>
      </c>
      <c r="O1546" s="63">
        <v>1219.6999999992499</v>
      </c>
      <c r="P1546" s="64">
        <f t="shared" si="24"/>
        <v>1</v>
      </c>
      <c r="Q1546" s="61">
        <v>44021</v>
      </c>
      <c r="R1546" s="65">
        <v>0</v>
      </c>
      <c r="S1546" s="65">
        <v>0</v>
      </c>
      <c r="T1546" s="11"/>
      <c r="U1546" s="66">
        <v>0</v>
      </c>
      <c r="V1546" s="67">
        <v>3.66221075391877</v>
      </c>
      <c r="W1546" s="66">
        <v>0</v>
      </c>
      <c r="X1546" s="67">
        <v>2.27837854863537</v>
      </c>
      <c r="Y1546" s="66">
        <v>0</v>
      </c>
      <c r="Z1546" s="67">
        <v>17.6839376122225</v>
      </c>
      <c r="AA1546" s="66">
        <v>0</v>
      </c>
      <c r="AB1546" s="67">
        <v>20.225188151293001</v>
      </c>
      <c r="AC1546" s="66">
        <v>0</v>
      </c>
      <c r="AD1546" s="67">
        <v>24.2859652602347</v>
      </c>
      <c r="AE1546" s="66">
        <v>0</v>
      </c>
      <c r="AF1546" s="68">
        <v>16.947687611711402</v>
      </c>
      <c r="AG1546" s="66">
        <v>0</v>
      </c>
      <c r="AH1546" s="67">
        <v>-1.84150573586521</v>
      </c>
      <c r="AI1546" s="66">
        <v>0</v>
      </c>
      <c r="AJ1546" s="67">
        <v>13.6907424809615</v>
      </c>
      <c r="AK1546" s="66">
        <v>0.21969999999972101</v>
      </c>
      <c r="AL1546" s="66">
        <v>2.28315898384608E-2</v>
      </c>
      <c r="AM1546" s="67">
        <v>26.204670266451998</v>
      </c>
      <c r="AN1546" s="11"/>
      <c r="AO1546" s="69">
        <v>0</v>
      </c>
      <c r="AP1546" s="69">
        <v>0</v>
      </c>
      <c r="AQ1546" s="69">
        <v>0</v>
      </c>
      <c r="AR1546" s="69">
        <v>0</v>
      </c>
      <c r="AS1546" s="70">
        <v>0</v>
      </c>
      <c r="AT1546" s="70">
        <v>0</v>
      </c>
      <c r="AU1546" s="70">
        <v>7</v>
      </c>
      <c r="AV1546" s="71">
        <v>5</v>
      </c>
      <c r="AW1546" s="11"/>
      <c r="AX1546" s="72">
        <v>0</v>
      </c>
      <c r="AY1546" s="73">
        <v>-115.357016523136</v>
      </c>
      <c r="AZ1546" s="73">
        <v>0.52607977638217596</v>
      </c>
      <c r="BA1546" s="73">
        <v>-15.9646500268718</v>
      </c>
      <c r="BB1546" s="64">
        <v>0</v>
      </c>
      <c r="BC1546" s="74">
        <v>0</v>
      </c>
      <c r="BD1546" s="61">
        <v>43656</v>
      </c>
      <c r="BE1546" s="61"/>
      <c r="BF1546" s="70"/>
      <c r="BG1546" s="61"/>
      <c r="BH1546" s="11"/>
    </row>
    <row r="1547" spans="1:60" x14ac:dyDescent="0.3">
      <c r="A1547" s="11"/>
      <c r="B1547" s="56" t="s">
        <v>4921</v>
      </c>
      <c r="C1547" s="56" t="s">
        <v>4711</v>
      </c>
      <c r="D1547" s="56" t="s">
        <v>4712</v>
      </c>
      <c r="E1547" s="57" t="s">
        <v>73</v>
      </c>
      <c r="F1547" s="57" t="s">
        <v>278</v>
      </c>
      <c r="G1547" s="58" t="s">
        <v>141</v>
      </c>
      <c r="H1547" s="59" t="s">
        <v>186</v>
      </c>
      <c r="I1547" s="60" t="s">
        <v>29</v>
      </c>
      <c r="J1547" s="60" t="s">
        <v>4713</v>
      </c>
      <c r="K1547" s="11"/>
      <c r="L1547" s="61">
        <v>44021</v>
      </c>
      <c r="M1547" s="62">
        <v>1690.7411000002201</v>
      </c>
      <c r="N1547" s="63">
        <v>1690.7411000002201</v>
      </c>
      <c r="O1547" s="63">
        <v>1867.9744000006499</v>
      </c>
      <c r="P1547" s="64">
        <f t="shared" si="24"/>
        <v>0.90512005946100327</v>
      </c>
      <c r="Q1547" s="61">
        <v>43874</v>
      </c>
      <c r="R1547" s="65">
        <v>365756.06800000003</v>
      </c>
      <c r="S1547" s="65">
        <v>393395.25440820301</v>
      </c>
      <c r="T1547" s="11"/>
      <c r="U1547" s="66">
        <v>-1.21799741309587E-2</v>
      </c>
      <c r="V1547" s="67">
        <v>2.4442133408229001</v>
      </c>
      <c r="W1547" s="66">
        <v>9.0984965299867292E-3</v>
      </c>
      <c r="X1547" s="67">
        <v>3.18822820163405</v>
      </c>
      <c r="Y1547" s="66">
        <v>-7.2198967244767098E-2</v>
      </c>
      <c r="Z1547" s="67">
        <v>10.464040887745799</v>
      </c>
      <c r="AA1547" s="66">
        <v>4.3624183444990201E-2</v>
      </c>
      <c r="AB1547" s="67">
        <v>24.587606495799299</v>
      </c>
      <c r="AC1547" s="66">
        <v>8.8088141041225795E-2</v>
      </c>
      <c r="AD1547" s="67">
        <v>33.094779364357201</v>
      </c>
      <c r="AE1547" s="66">
        <v>0.14461744662912701</v>
      </c>
      <c r="AF1547" s="68">
        <v>31.4094322746387</v>
      </c>
      <c r="AG1547" s="66">
        <v>-7.4031121703228599E-3</v>
      </c>
      <c r="AH1547" s="67">
        <v>-2.5818169528974999</v>
      </c>
      <c r="AI1547" s="66">
        <v>-4.8193283167201999E-2</v>
      </c>
      <c r="AJ1547" s="67">
        <v>8.8714141642412905</v>
      </c>
      <c r="AK1547" s="66">
        <v>0.65176893343101305</v>
      </c>
      <c r="AL1547" s="66">
        <v>7.1068303333959207E-2</v>
      </c>
      <c r="AM1547" s="67">
        <v>63.718903860775796</v>
      </c>
      <c r="AN1547" s="11"/>
      <c r="AO1547" s="69">
        <v>3.5030276676479802E-2</v>
      </c>
      <c r="AP1547" s="69">
        <v>-6.6192349790071603E-2</v>
      </c>
      <c r="AQ1547" s="69">
        <v>7.1456765668699504E-2</v>
      </c>
      <c r="AR1547" s="69">
        <v>-0.12885527429083601</v>
      </c>
      <c r="AS1547" s="70">
        <v>7</v>
      </c>
      <c r="AT1547" s="70">
        <v>5</v>
      </c>
      <c r="AU1547" s="70">
        <v>7</v>
      </c>
      <c r="AV1547" s="71">
        <v>5</v>
      </c>
      <c r="AW1547" s="11"/>
      <c r="AX1547" s="72">
        <v>0.186790094637836</v>
      </c>
      <c r="AY1547" s="73">
        <v>0.25608371260795998</v>
      </c>
      <c r="AZ1547" s="73">
        <v>0.94984718695377501</v>
      </c>
      <c r="BA1547" s="73">
        <v>0.340337412039389</v>
      </c>
      <c r="BB1547" s="64">
        <v>1.9123886847410201E-2</v>
      </c>
      <c r="BC1547" s="74">
        <v>-26.52599521706</v>
      </c>
      <c r="BD1547" s="61">
        <v>43874</v>
      </c>
      <c r="BE1547" s="61">
        <v>43913</v>
      </c>
      <c r="BF1547" s="70"/>
      <c r="BG1547" s="61"/>
      <c r="BH1547" s="11"/>
    </row>
    <row r="1548" spans="1:60" x14ac:dyDescent="0.3">
      <c r="A1548" s="11"/>
      <c r="B1548" s="56" t="s">
        <v>4924</v>
      </c>
      <c r="C1548" s="56" t="s">
        <v>4715</v>
      </c>
      <c r="D1548" s="56" t="s">
        <v>4712</v>
      </c>
      <c r="E1548" s="57" t="s">
        <v>3043</v>
      </c>
      <c r="F1548" s="57" t="s">
        <v>278</v>
      </c>
      <c r="G1548" s="58" t="s">
        <v>141</v>
      </c>
      <c r="H1548" s="59" t="s">
        <v>186</v>
      </c>
      <c r="I1548" s="60" t="s">
        <v>29</v>
      </c>
      <c r="J1548" s="60" t="s">
        <v>4716</v>
      </c>
      <c r="K1548" s="11"/>
      <c r="L1548" s="61">
        <v>44021</v>
      </c>
      <c r="M1548" s="62">
        <v>1492.3236999996</v>
      </c>
      <c r="N1548" s="63">
        <v>1492.3236999996</v>
      </c>
      <c r="O1548" s="63">
        <v>1658.72259999998</v>
      </c>
      <c r="P1548" s="64">
        <f t="shared" si="24"/>
        <v>0.8996825026677866</v>
      </c>
      <c r="Q1548" s="61">
        <v>43874</v>
      </c>
      <c r="R1548" s="65">
        <v>5302231.3190000001</v>
      </c>
      <c r="S1548" s="65">
        <v>5449995.2053046897</v>
      </c>
      <c r="T1548" s="11"/>
      <c r="U1548" s="66">
        <v>-1.2220458460433299E-2</v>
      </c>
      <c r="V1548" s="67">
        <v>2.4401649078754399</v>
      </c>
      <c r="W1548" s="66">
        <v>7.8585106093669293E-3</v>
      </c>
      <c r="X1548" s="67">
        <v>3.0642296095720698</v>
      </c>
      <c r="Y1548" s="66">
        <v>-7.9094771263044095E-2</v>
      </c>
      <c r="Z1548" s="67">
        <v>9.7744604859180999</v>
      </c>
      <c r="AA1548" s="66">
        <v>2.8064835601981E-2</v>
      </c>
      <c r="AB1548" s="67">
        <v>23.031671711505599</v>
      </c>
      <c r="AC1548" s="66">
        <v>5.59057221289549E-2</v>
      </c>
      <c r="AD1548" s="67">
        <v>29.876537473144701</v>
      </c>
      <c r="AE1548" s="66">
        <v>9.4133986504020897E-2</v>
      </c>
      <c r="AF1548" s="68">
        <v>26.361086262128101</v>
      </c>
      <c r="AG1548" s="66">
        <v>-7.7693029461443101E-3</v>
      </c>
      <c r="AH1548" s="67">
        <v>-2.6184360304796401</v>
      </c>
      <c r="AI1548" s="66">
        <v>-5.5616011708480101E-2</v>
      </c>
      <c r="AJ1548" s="67">
        <v>8.1291413101134804</v>
      </c>
      <c r="AK1548" s="66">
        <v>0.47219453139230599</v>
      </c>
      <c r="AL1548" s="66">
        <v>5.4335798100510098E-2</v>
      </c>
      <c r="AM1548" s="67">
        <v>45.7614636569051</v>
      </c>
      <c r="AN1548" s="11"/>
      <c r="AO1548" s="69">
        <v>3.49878297947726E-2</v>
      </c>
      <c r="AP1548" s="69">
        <v>-6.6307075641816496E-2</v>
      </c>
      <c r="AQ1548" s="69">
        <v>7.0136333091795705E-2</v>
      </c>
      <c r="AR1548" s="69">
        <v>-0.12996176774322499</v>
      </c>
      <c r="AS1548" s="70">
        <v>6</v>
      </c>
      <c r="AT1548" s="70">
        <v>6</v>
      </c>
      <c r="AU1548" s="70">
        <v>7</v>
      </c>
      <c r="AV1548" s="71">
        <v>5</v>
      </c>
      <c r="AW1548" s="11"/>
      <c r="AX1548" s="72">
        <v>0.18679038762609701</v>
      </c>
      <c r="AY1548" s="73">
        <v>0.176687645967149</v>
      </c>
      <c r="AZ1548" s="73">
        <v>0.88318335101939704</v>
      </c>
      <c r="BA1548" s="73">
        <v>0.234205171214171</v>
      </c>
      <c r="BB1548" s="64">
        <v>1.9122539130385099E-2</v>
      </c>
      <c r="BC1548" s="74">
        <v>-26.6433639959141</v>
      </c>
      <c r="BD1548" s="61">
        <v>43874</v>
      </c>
      <c r="BE1548" s="61">
        <v>43913</v>
      </c>
      <c r="BF1548" s="70"/>
      <c r="BG1548" s="61"/>
      <c r="BH1548" s="11"/>
    </row>
    <row r="1549" spans="1:60" x14ac:dyDescent="0.3">
      <c r="A1549" s="11"/>
      <c r="B1549" s="56" t="s">
        <v>4928</v>
      </c>
      <c r="C1549" s="56" t="s">
        <v>4718</v>
      </c>
      <c r="D1549" s="56" t="s">
        <v>4712</v>
      </c>
      <c r="E1549" s="57" t="s">
        <v>3046</v>
      </c>
      <c r="F1549" s="57" t="s">
        <v>278</v>
      </c>
      <c r="G1549" s="58" t="s">
        <v>141</v>
      </c>
      <c r="H1549" s="59" t="s">
        <v>186</v>
      </c>
      <c r="I1549" s="60" t="s">
        <v>29</v>
      </c>
      <c r="J1549" s="60" t="s">
        <v>4719</v>
      </c>
      <c r="K1549" s="11"/>
      <c r="L1549" s="61">
        <v>44021</v>
      </c>
      <c r="M1549" s="62">
        <v>1656.04770000093</v>
      </c>
      <c r="N1549" s="63">
        <v>1656.04770000093</v>
      </c>
      <c r="O1549" s="63">
        <v>1835.16540000029</v>
      </c>
      <c r="P1549" s="64">
        <f t="shared" si="24"/>
        <v>0.90239697195722435</v>
      </c>
      <c r="Q1549" s="61">
        <v>43874</v>
      </c>
      <c r="R1549" s="65">
        <v>2516085.1749999998</v>
      </c>
      <c r="S1549" s="65">
        <v>2651020.4740625001</v>
      </c>
      <c r="T1549" s="11"/>
      <c r="U1549" s="66">
        <v>-1.2200169483549E-2</v>
      </c>
      <c r="V1549" s="67">
        <v>2.4421938055638699</v>
      </c>
      <c r="W1549" s="66">
        <v>8.4781583391304594E-3</v>
      </c>
      <c r="X1549" s="67">
        <v>3.12619438254842</v>
      </c>
      <c r="Y1549" s="66">
        <v>-7.5653515351441505E-2</v>
      </c>
      <c r="Z1549" s="67">
        <v>10.118586077078399</v>
      </c>
      <c r="AA1549" s="66">
        <v>3.5814765878967599E-2</v>
      </c>
      <c r="AB1549" s="67">
        <v>23.806664739182501</v>
      </c>
      <c r="AC1549" s="66">
        <v>7.1875880865263794E-2</v>
      </c>
      <c r="AD1549" s="67">
        <v>31.473553346761001</v>
      </c>
      <c r="AE1549" s="66">
        <v>0.119090581285564</v>
      </c>
      <c r="AF1549" s="68">
        <v>28.8567457402823</v>
      </c>
      <c r="AG1549" s="66">
        <v>-7.5861739160245599E-3</v>
      </c>
      <c r="AH1549" s="67">
        <v>-2.6001231274676702</v>
      </c>
      <c r="AI1549" s="66">
        <v>-5.19121539464686E-2</v>
      </c>
      <c r="AJ1549" s="67">
        <v>8.4995270863146306</v>
      </c>
      <c r="AK1549" s="66">
        <v>0.58406599855516095</v>
      </c>
      <c r="AL1549" s="66">
        <v>6.49532551760785E-2</v>
      </c>
      <c r="AM1549" s="67">
        <v>56.948610373190597</v>
      </c>
      <c r="AN1549" s="11"/>
      <c r="AO1549" s="69">
        <v>3.5009040357181199E-2</v>
      </c>
      <c r="AP1549" s="69">
        <v>-6.6249688404277599E-2</v>
      </c>
      <c r="AQ1549" s="69">
        <v>7.0796309100842295E-2</v>
      </c>
      <c r="AR1549" s="69">
        <v>-0.12940871328290099</v>
      </c>
      <c r="AS1549" s="70">
        <v>7</v>
      </c>
      <c r="AT1549" s="70">
        <v>5</v>
      </c>
      <c r="AU1549" s="70">
        <v>7</v>
      </c>
      <c r="AV1549" s="71">
        <v>5</v>
      </c>
      <c r="AW1549" s="11"/>
      <c r="AX1549" s="72">
        <v>0.18679006132617401</v>
      </c>
      <c r="AY1549" s="73">
        <v>0.21623904971715999</v>
      </c>
      <c r="AZ1549" s="73">
        <v>0.91639572152234905</v>
      </c>
      <c r="BA1549" s="73">
        <v>0.28700739380428802</v>
      </c>
      <c r="BB1549" s="64">
        <v>1.91231942054765E-2</v>
      </c>
      <c r="BC1549" s="74">
        <v>-26.5847100212704</v>
      </c>
      <c r="BD1549" s="61">
        <v>43874</v>
      </c>
      <c r="BE1549" s="61">
        <v>43913</v>
      </c>
      <c r="BF1549" s="70"/>
      <c r="BG1549" s="61"/>
      <c r="BH1549" s="11"/>
    </row>
    <row r="1550" spans="1:60" x14ac:dyDescent="0.3">
      <c r="A1550" s="11"/>
      <c r="B1550" s="56" t="s">
        <v>4930</v>
      </c>
      <c r="C1550" s="56" t="s">
        <v>4721</v>
      </c>
      <c r="D1550" s="56" t="s">
        <v>4712</v>
      </c>
      <c r="E1550" s="57" t="s">
        <v>3049</v>
      </c>
      <c r="F1550" s="57" t="s">
        <v>278</v>
      </c>
      <c r="G1550" s="58" t="s">
        <v>141</v>
      </c>
      <c r="H1550" s="59" t="s">
        <v>186</v>
      </c>
      <c r="I1550" s="60" t="s">
        <v>29</v>
      </c>
      <c r="J1550" s="60" t="s">
        <v>4722</v>
      </c>
      <c r="K1550" s="11"/>
      <c r="L1550" s="61">
        <v>44021</v>
      </c>
      <c r="M1550" s="62">
        <v>1283.9812000002701</v>
      </c>
      <c r="N1550" s="63">
        <v>1283.9812000002701</v>
      </c>
      <c r="O1550" s="63">
        <v>1418.5765000004301</v>
      </c>
      <c r="P1550" s="64">
        <f t="shared" si="24"/>
        <v>0.90511946306729374</v>
      </c>
      <c r="Q1550" s="61">
        <v>43874</v>
      </c>
      <c r="R1550" s="65">
        <v>1129118.409</v>
      </c>
      <c r="S1550" s="65">
        <v>1354699.27416016</v>
      </c>
      <c r="T1550" s="11"/>
      <c r="U1550" s="66">
        <v>-1.2179983748865199E-2</v>
      </c>
      <c r="V1550" s="67">
        <v>2.4442123790322499</v>
      </c>
      <c r="W1550" s="66">
        <v>9.0983652680733905E-3</v>
      </c>
      <c r="X1550" s="67">
        <v>3.1882150754427099</v>
      </c>
      <c r="Y1550" s="66">
        <v>-7.2199607760048801E-2</v>
      </c>
      <c r="Z1550" s="67">
        <v>10.4639768362249</v>
      </c>
      <c r="AA1550" s="66">
        <v>4.3623957601084798E-2</v>
      </c>
      <c r="AB1550" s="67">
        <v>24.587583911401499</v>
      </c>
      <c r="AC1550" s="66">
        <v>8.8087387239356801E-2</v>
      </c>
      <c r="AD1550" s="67">
        <v>33.0947039841558</v>
      </c>
      <c r="AE1550" s="66">
        <v>0.14461586298610199</v>
      </c>
      <c r="AF1550" s="68">
        <v>31.4092739103362</v>
      </c>
      <c r="AG1550" s="66">
        <v>-7.4032260026797303E-3</v>
      </c>
      <c r="AH1550" s="67">
        <v>-2.58182833613319</v>
      </c>
      <c r="AI1550" s="66">
        <v>-4.8194107196686702E-2</v>
      </c>
      <c r="AJ1550" s="67">
        <v>8.8713317613000999</v>
      </c>
      <c r="AK1550" s="66">
        <v>0.28398120000027099</v>
      </c>
      <c r="AL1550" s="66">
        <v>4.5820551171345897E-2</v>
      </c>
      <c r="AM1550" s="67">
        <v>27.345229362632399</v>
      </c>
      <c r="AN1550" s="11"/>
      <c r="AO1550" s="69">
        <v>3.5030249406190699E-2</v>
      </c>
      <c r="AP1550" s="69">
        <v>-6.6192260660536698E-2</v>
      </c>
      <c r="AQ1550" s="69">
        <v>7.1456694688094999E-2</v>
      </c>
      <c r="AR1550" s="69">
        <v>-0.12885534609173199</v>
      </c>
      <c r="AS1550" s="70">
        <v>7</v>
      </c>
      <c r="AT1550" s="70">
        <v>5</v>
      </c>
      <c r="AU1550" s="70">
        <v>7</v>
      </c>
      <c r="AV1550" s="71">
        <v>5</v>
      </c>
      <c r="AW1550" s="11"/>
      <c r="AX1550" s="72">
        <v>0.18679001572920201</v>
      </c>
      <c r="AY1550" s="73">
        <v>0.25608260153194401</v>
      </c>
      <c r="AZ1550" s="73">
        <v>0.94984586255213799</v>
      </c>
      <c r="BA1550" s="73">
        <v>0.34033587231442702</v>
      </c>
      <c r="BB1550" s="64">
        <v>1.9123878763512001E-2</v>
      </c>
      <c r="BC1550" s="74">
        <v>-26.525999831530498</v>
      </c>
      <c r="BD1550" s="61">
        <v>43874</v>
      </c>
      <c r="BE1550" s="61">
        <v>43913</v>
      </c>
      <c r="BF1550" s="70"/>
      <c r="BG1550" s="61"/>
      <c r="BH1550" s="11"/>
    </row>
    <row r="1551" spans="1:60" x14ac:dyDescent="0.3">
      <c r="A1551" s="11"/>
      <c r="B1551" s="56" t="s">
        <v>4933</v>
      </c>
      <c r="C1551" s="56" t="s">
        <v>4724</v>
      </c>
      <c r="D1551" s="56" t="s">
        <v>4712</v>
      </c>
      <c r="E1551" s="57" t="s">
        <v>3269</v>
      </c>
      <c r="F1551" s="57" t="s">
        <v>278</v>
      </c>
      <c r="G1551" s="58" t="s">
        <v>141</v>
      </c>
      <c r="H1551" s="59" t="s">
        <v>186</v>
      </c>
      <c r="I1551" s="60" t="s">
        <v>29</v>
      </c>
      <c r="J1551" s="60" t="s">
        <v>4725</v>
      </c>
      <c r="K1551" s="11"/>
      <c r="L1551" s="61">
        <v>44021</v>
      </c>
      <c r="M1551" s="62">
        <v>1075.2608000002799</v>
      </c>
      <c r="N1551" s="63">
        <v>1075.2608000002799</v>
      </c>
      <c r="O1551" s="63">
        <v>1185.59280000068</v>
      </c>
      <c r="P1551" s="64">
        <f t="shared" si="24"/>
        <v>0.90693938087314907</v>
      </c>
      <c r="Q1551" s="61">
        <v>43874</v>
      </c>
      <c r="R1551" s="65">
        <v>388906.32799999998</v>
      </c>
      <c r="S1551" s="65">
        <v>795276.48457617196</v>
      </c>
      <c r="T1551" s="11"/>
      <c r="U1551" s="66">
        <v>-1.21664229072849E-2</v>
      </c>
      <c r="V1551" s="67">
        <v>2.4455684631902801</v>
      </c>
      <c r="W1551" s="66">
        <v>9.5120854821288993E-3</v>
      </c>
      <c r="X1551" s="67">
        <v>3.2295870968482601</v>
      </c>
      <c r="Y1551" s="66">
        <v>-6.98896213780245E-2</v>
      </c>
      <c r="Z1551" s="67">
        <v>10.6949754744273</v>
      </c>
      <c r="AA1551" s="66">
        <v>4.8860969400266199E-2</v>
      </c>
      <c r="AB1551" s="67">
        <v>25.111285091319601</v>
      </c>
      <c r="AC1551" s="66">
        <v>0.113527506829996</v>
      </c>
      <c r="AD1551" s="67">
        <v>35.638715943263399</v>
      </c>
      <c r="AE1551" s="66">
        <v>0.123254076945159</v>
      </c>
      <c r="AF1551" s="68">
        <v>29.273095306241899</v>
      </c>
      <c r="AG1551" s="66">
        <v>-7.2810964857126202E-3</v>
      </c>
      <c r="AH1551" s="67">
        <v>-2.56961538443647</v>
      </c>
      <c r="AI1551" s="66">
        <v>-4.5707002643248403E-2</v>
      </c>
      <c r="AJ1551" s="67">
        <v>9.1200422166439203</v>
      </c>
      <c r="AK1551" s="66">
        <v>7.5260800000250996E-2</v>
      </c>
      <c r="AL1551" s="66">
        <v>1.3290384002175399E-2</v>
      </c>
      <c r="AM1551" s="67">
        <v>3.1522286270046602</v>
      </c>
      <c r="AN1551" s="11"/>
      <c r="AO1551" s="69">
        <v>3.5044371255935403E-2</v>
      </c>
      <c r="AP1551" s="69">
        <v>-6.6154045634903E-2</v>
      </c>
      <c r="AQ1551" s="69">
        <v>7.1897069366968894E-2</v>
      </c>
      <c r="AR1551" s="69">
        <v>-0.12848632080116701</v>
      </c>
      <c r="AS1551" s="70">
        <v>7</v>
      </c>
      <c r="AT1551" s="70">
        <v>5</v>
      </c>
      <c r="AU1551" s="70">
        <v>7</v>
      </c>
      <c r="AV1551" s="71">
        <v>5</v>
      </c>
      <c r="AW1551" s="11"/>
      <c r="AX1551" s="72">
        <v>0.186790285308962</v>
      </c>
      <c r="AY1551" s="73">
        <v>0.28279539297955097</v>
      </c>
      <c r="AZ1551" s="73">
        <v>0.97226942766883395</v>
      </c>
      <c r="BA1551" s="73">
        <v>0.376165581194982</v>
      </c>
      <c r="BB1551" s="64">
        <v>1.91243660276086E-2</v>
      </c>
      <c r="BC1551" s="74">
        <v>-26.486859569384301</v>
      </c>
      <c r="BD1551" s="61">
        <v>43874</v>
      </c>
      <c r="BE1551" s="61">
        <v>43913</v>
      </c>
      <c r="BF1551" s="70"/>
      <c r="BG1551" s="61"/>
      <c r="BH1551" s="11"/>
    </row>
    <row r="1552" spans="1:60" x14ac:dyDescent="0.3">
      <c r="A1552" s="11"/>
      <c r="B1552" s="56" t="s">
        <v>4936</v>
      </c>
      <c r="C1552" s="56" t="s">
        <v>4727</v>
      </c>
      <c r="D1552" s="56" t="s">
        <v>4712</v>
      </c>
      <c r="E1552" s="57" t="s">
        <v>3272</v>
      </c>
      <c r="F1552" s="57" t="s">
        <v>278</v>
      </c>
      <c r="G1552" s="58" t="s">
        <v>141</v>
      </c>
      <c r="H1552" s="59" t="s">
        <v>186</v>
      </c>
      <c r="I1552" s="60" t="s">
        <v>29</v>
      </c>
      <c r="J1552" s="60" t="s">
        <v>4728</v>
      </c>
      <c r="K1552" s="11"/>
      <c r="L1552" s="61">
        <v>44021</v>
      </c>
      <c r="M1552" s="62">
        <v>1113.1543000005199</v>
      </c>
      <c r="N1552" s="63">
        <v>1113.1543000005199</v>
      </c>
      <c r="O1552" s="63">
        <v>1225.8473000004899</v>
      </c>
      <c r="P1552" s="64">
        <f t="shared" si="24"/>
        <v>0.90806930031177213</v>
      </c>
      <c r="Q1552" s="61">
        <v>43874</v>
      </c>
      <c r="R1552" s="65">
        <v>373002.58600000001</v>
      </c>
      <c r="S1552" s="65">
        <v>307359.91540087899</v>
      </c>
      <c r="T1552" s="11"/>
      <c r="U1552" s="66">
        <v>-1.21580892364364E-2</v>
      </c>
      <c r="V1552" s="67">
        <v>2.44640183027514</v>
      </c>
      <c r="W1552" s="66">
        <v>9.7686335684556997E-3</v>
      </c>
      <c r="X1552" s="67">
        <v>3.2552419054809398</v>
      </c>
      <c r="Y1552" s="66">
        <v>-6.8454734598199105E-2</v>
      </c>
      <c r="Z1552" s="67">
        <v>10.838464152402601</v>
      </c>
      <c r="AA1552" s="66">
        <v>5.2123061108431998E-2</v>
      </c>
      <c r="AB1552" s="67">
        <v>25.4374942621507</v>
      </c>
      <c r="AC1552" s="66"/>
      <c r="AD1552" s="67"/>
      <c r="AE1552" s="66"/>
      <c r="AF1552" s="68"/>
      <c r="AG1552" s="66">
        <v>-7.2054584888974196E-3</v>
      </c>
      <c r="AH1552" s="67">
        <v>-2.5620515847549501</v>
      </c>
      <c r="AI1552" s="66">
        <v>-4.4162008996863698E-2</v>
      </c>
      <c r="AJ1552" s="67">
        <v>9.2745415812823904</v>
      </c>
      <c r="AK1552" s="66">
        <v>0.10026763537462099</v>
      </c>
      <c r="AL1552" s="66">
        <v>4.8444259724419701E-2</v>
      </c>
      <c r="AM1552" s="67">
        <v>34.9330069197458</v>
      </c>
      <c r="AN1552" s="11"/>
      <c r="AO1552" s="69">
        <v>3.5053137858994901E-2</v>
      </c>
      <c r="AP1552" s="69">
        <v>-6.6130246342290797E-2</v>
      </c>
      <c r="AQ1552" s="69">
        <v>7.2170591716712806E-2</v>
      </c>
      <c r="AR1552" s="69">
        <v>-0.12825726444411001</v>
      </c>
      <c r="AS1552" s="70">
        <v>7</v>
      </c>
      <c r="AT1552" s="70">
        <v>5</v>
      </c>
      <c r="AU1552" s="70">
        <v>7</v>
      </c>
      <c r="AV1552" s="71">
        <v>5</v>
      </c>
      <c r="AW1552" s="11"/>
      <c r="AX1552" s="72">
        <v>0.18679047328652801</v>
      </c>
      <c r="AY1552" s="73">
        <v>0.299432106075528</v>
      </c>
      <c r="AZ1552" s="73">
        <v>0.98623312359723103</v>
      </c>
      <c r="BA1552" s="73">
        <v>0.39851087968236198</v>
      </c>
      <c r="BB1552" s="64">
        <v>1.9124670811852401E-2</v>
      </c>
      <c r="BC1552" s="74">
        <v>-26.462529223674199</v>
      </c>
      <c r="BD1552" s="61">
        <v>43874</v>
      </c>
      <c r="BE1552" s="61">
        <v>43913</v>
      </c>
      <c r="BF1552" s="70"/>
      <c r="BG1552" s="61"/>
      <c r="BH1552" s="11"/>
    </row>
    <row r="1553" spans="1:60" x14ac:dyDescent="0.3">
      <c r="A1553" s="11"/>
      <c r="B1553" s="56" t="s">
        <v>4939</v>
      </c>
      <c r="C1553" s="56" t="s">
        <v>4730</v>
      </c>
      <c r="D1553" s="56" t="s">
        <v>4712</v>
      </c>
      <c r="E1553" s="57" t="s">
        <v>291</v>
      </c>
      <c r="F1553" s="57" t="s">
        <v>278</v>
      </c>
      <c r="G1553" s="58" t="s">
        <v>141</v>
      </c>
      <c r="H1553" s="59" t="s">
        <v>186</v>
      </c>
      <c r="I1553" s="60" t="s">
        <v>29</v>
      </c>
      <c r="J1553" s="60" t="s">
        <v>4731</v>
      </c>
      <c r="K1553" s="11"/>
      <c r="L1553" s="61">
        <v>44021</v>
      </c>
      <c r="M1553" s="62">
        <v>1115.2861000001401</v>
      </c>
      <c r="N1553" s="63">
        <v>1115.2861000001401</v>
      </c>
      <c r="O1553" s="63">
        <v>1121.97240000032</v>
      </c>
      <c r="P1553" s="64">
        <f t="shared" si="24"/>
        <v>0.99404058424237707</v>
      </c>
      <c r="Q1553" s="61">
        <v>43969</v>
      </c>
      <c r="R1553" s="65">
        <v>0</v>
      </c>
      <c r="S1553" s="65">
        <v>825.57938549613903</v>
      </c>
      <c r="T1553" s="11"/>
      <c r="U1553" s="66">
        <v>0</v>
      </c>
      <c r="V1553" s="67">
        <v>3.66221075391877</v>
      </c>
      <c r="W1553" s="66">
        <v>0</v>
      </c>
      <c r="X1553" s="67">
        <v>2.27837854863537</v>
      </c>
      <c r="Y1553" s="66">
        <v>2.3196624442789501E-3</v>
      </c>
      <c r="Z1553" s="67">
        <v>17.9159038566577</v>
      </c>
      <c r="AA1553" s="66">
        <v>2.3196624442789501E-3</v>
      </c>
      <c r="AB1553" s="67">
        <v>20.4571543957281</v>
      </c>
      <c r="AC1553" s="66">
        <v>2.5842058075795601E-3</v>
      </c>
      <c r="AD1553" s="67">
        <v>24.544385840999901</v>
      </c>
      <c r="AE1553" s="66">
        <v>7.0161355246455101E-2</v>
      </c>
      <c r="AF1553" s="68">
        <v>23.963823136349699</v>
      </c>
      <c r="AG1553" s="66">
        <v>0</v>
      </c>
      <c r="AH1553" s="67">
        <v>-1.84150573586521</v>
      </c>
      <c r="AI1553" s="66">
        <v>2.3196624442789501E-3</v>
      </c>
      <c r="AJ1553" s="67">
        <v>13.922708725396699</v>
      </c>
      <c r="AK1553" s="66">
        <v>0.115286100000958</v>
      </c>
      <c r="AL1553" s="66">
        <v>3.2995430006849298E-2</v>
      </c>
      <c r="AM1553" s="67">
        <v>28.834520624688601</v>
      </c>
      <c r="AN1553" s="11"/>
      <c r="AO1553" s="69">
        <v>2.5611014565583901E-2</v>
      </c>
      <c r="AP1553" s="69">
        <v>-1.8494852795811301E-2</v>
      </c>
      <c r="AQ1553" s="69">
        <v>2.3196624442789501E-3</v>
      </c>
      <c r="AR1553" s="69">
        <v>0</v>
      </c>
      <c r="AS1553" s="70">
        <v>1</v>
      </c>
      <c r="AT1553" s="70">
        <v>0</v>
      </c>
      <c r="AU1553" s="70">
        <v>7</v>
      </c>
      <c r="AV1553" s="71">
        <v>5</v>
      </c>
      <c r="AW1553" s="11"/>
      <c r="AX1553" s="72">
        <v>3.1607975212209601E-2</v>
      </c>
      <c r="AY1553" s="73">
        <v>-0.80176265716545503</v>
      </c>
      <c r="AZ1553" s="73">
        <v>0.54113786895595695</v>
      </c>
      <c r="BA1553" s="73">
        <v>-1.3536677413012499</v>
      </c>
      <c r="BB1553" s="64">
        <v>3.2807689455421501E-3</v>
      </c>
      <c r="BC1553" s="74">
        <v>-1.8494852795684</v>
      </c>
      <c r="BD1553" s="61">
        <v>43952</v>
      </c>
      <c r="BE1553" s="61">
        <v>43955</v>
      </c>
      <c r="BF1553" s="70">
        <v>11</v>
      </c>
      <c r="BG1553" s="61">
        <v>43969</v>
      </c>
      <c r="BH1553" s="11"/>
    </row>
    <row r="1554" spans="1:60" x14ac:dyDescent="0.3">
      <c r="A1554" s="11"/>
      <c r="B1554" s="56" t="s">
        <v>4942</v>
      </c>
      <c r="C1554" s="56" t="s">
        <v>4733</v>
      </c>
      <c r="D1554" s="56" t="s">
        <v>4712</v>
      </c>
      <c r="E1554" s="57" t="s">
        <v>2831</v>
      </c>
      <c r="F1554" s="57" t="s">
        <v>278</v>
      </c>
      <c r="G1554" s="58" t="s">
        <v>141</v>
      </c>
      <c r="H1554" s="59" t="s">
        <v>186</v>
      </c>
      <c r="I1554" s="60" t="s">
        <v>29</v>
      </c>
      <c r="J1554" s="60" t="s">
        <v>4734</v>
      </c>
      <c r="K1554" s="11"/>
      <c r="L1554" s="61">
        <v>44021</v>
      </c>
      <c r="M1554" s="62">
        <v>1355.0567000005401</v>
      </c>
      <c r="N1554" s="63">
        <v>1355.0567000005401</v>
      </c>
      <c r="O1554" s="63">
        <v>1491.1010999996199</v>
      </c>
      <c r="P1554" s="64">
        <f t="shared" si="24"/>
        <v>0.90876245748922424</v>
      </c>
      <c r="Q1554" s="61">
        <v>43874</v>
      </c>
      <c r="R1554" s="65">
        <v>1856998.824</v>
      </c>
      <c r="S1554" s="65">
        <v>1961491.27189258</v>
      </c>
      <c r="T1554" s="11"/>
      <c r="U1554" s="66">
        <v>-1.21529266161815E-2</v>
      </c>
      <c r="V1554" s="67">
        <v>2.4469180923006202</v>
      </c>
      <c r="W1554" s="66">
        <v>9.9260772494744708E-3</v>
      </c>
      <c r="X1554" s="67">
        <v>3.2709862735828201</v>
      </c>
      <c r="Y1554" s="66">
        <v>-6.7573910253486205E-2</v>
      </c>
      <c r="Z1554" s="67">
        <v>10.9265465868812</v>
      </c>
      <c r="AA1554" s="66">
        <v>5.41266319523857E-2</v>
      </c>
      <c r="AB1554" s="67">
        <v>25.6378513465461</v>
      </c>
      <c r="AC1554" s="66">
        <v>0.110083478062734</v>
      </c>
      <c r="AD1554" s="67">
        <v>35.294313066522598</v>
      </c>
      <c r="AE1554" s="66">
        <v>0.17955660625011699</v>
      </c>
      <c r="AF1554" s="68">
        <v>34.903348236752201</v>
      </c>
      <c r="AG1554" s="66">
        <v>-7.1589272019991802E-3</v>
      </c>
      <c r="AH1554" s="67">
        <v>-2.5573984560651302</v>
      </c>
      <c r="AI1554" s="66">
        <v>-4.3213315879256697E-2</v>
      </c>
      <c r="AJ1554" s="67">
        <v>9.3694108930358198</v>
      </c>
      <c r="AK1554" s="66">
        <v>0.355056700000423</v>
      </c>
      <c r="AL1554" s="66">
        <v>5.5968547820157297E-2</v>
      </c>
      <c r="AM1554" s="67">
        <v>34.4527793626185</v>
      </c>
      <c r="AN1554" s="11"/>
      <c r="AO1554" s="69">
        <v>3.5058546707659802E-2</v>
      </c>
      <c r="AP1554" s="69">
        <v>-6.6115789629329805E-2</v>
      </c>
      <c r="AQ1554" s="69">
        <v>7.2337580662861001E-2</v>
      </c>
      <c r="AR1554" s="69">
        <v>-0.128117141227412</v>
      </c>
      <c r="AS1554" s="70">
        <v>8</v>
      </c>
      <c r="AT1554" s="70">
        <v>4</v>
      </c>
      <c r="AU1554" s="70">
        <v>7</v>
      </c>
      <c r="AV1554" s="71">
        <v>5</v>
      </c>
      <c r="AW1554" s="11"/>
      <c r="AX1554" s="72">
        <v>0.186790659633116</v>
      </c>
      <c r="AY1554" s="73">
        <v>0.30964902073856099</v>
      </c>
      <c r="AZ1554" s="73">
        <v>0.99480781979400501</v>
      </c>
      <c r="BA1554" s="73">
        <v>0.412245146543682</v>
      </c>
      <c r="BB1554" s="64">
        <v>1.9124864559053101E-2</v>
      </c>
      <c r="BC1554" s="74">
        <v>-26.447663407860102</v>
      </c>
      <c r="BD1554" s="61">
        <v>43874</v>
      </c>
      <c r="BE1554" s="61">
        <v>43913</v>
      </c>
      <c r="BF1554" s="70"/>
      <c r="BG1554" s="61"/>
      <c r="BH1554" s="11"/>
    </row>
    <row r="1555" spans="1:60" x14ac:dyDescent="0.3">
      <c r="A1555" s="11"/>
      <c r="B1555" s="56" t="s">
        <v>4945</v>
      </c>
      <c r="C1555" s="56" t="s">
        <v>4736</v>
      </c>
      <c r="D1555" s="56" t="s">
        <v>4712</v>
      </c>
      <c r="E1555" s="57" t="s">
        <v>4737</v>
      </c>
      <c r="F1555" s="57" t="s">
        <v>278</v>
      </c>
      <c r="G1555" s="58" t="s">
        <v>141</v>
      </c>
      <c r="H1555" s="59" t="s">
        <v>186</v>
      </c>
      <c r="I1555" s="60" t="s">
        <v>29</v>
      </c>
      <c r="J1555" s="60" t="s">
        <v>4738</v>
      </c>
      <c r="K1555" s="11"/>
      <c r="L1555" s="61">
        <v>44021</v>
      </c>
      <c r="M1555" s="62">
        <v>1710.9870999995601</v>
      </c>
      <c r="N1555" s="63">
        <v>1710.9870999995601</v>
      </c>
      <c r="O1555" s="63">
        <v>1882.76579999924</v>
      </c>
      <c r="P1555" s="64">
        <f t="shared" si="24"/>
        <v>0.90876257684320094</v>
      </c>
      <c r="Q1555" s="61">
        <v>43874</v>
      </c>
      <c r="R1555" s="65">
        <v>3589718.15</v>
      </c>
      <c r="S1555" s="65">
        <v>3308492.5371406302</v>
      </c>
      <c r="T1555" s="11"/>
      <c r="U1555" s="66">
        <v>-1.2152977145888101E-2</v>
      </c>
      <c r="V1555" s="67">
        <v>2.4469130393299601</v>
      </c>
      <c r="W1555" s="66">
        <v>9.9258575428393704E-3</v>
      </c>
      <c r="X1555" s="67">
        <v>3.2709643029193098</v>
      </c>
      <c r="Y1555" s="66">
        <v>-6.7574034962526605E-2</v>
      </c>
      <c r="Z1555" s="67">
        <v>10.9265341159771</v>
      </c>
      <c r="AA1555" s="66">
        <v>5.4126832930705901E-2</v>
      </c>
      <c r="AB1555" s="67">
        <v>25.637871444370798</v>
      </c>
      <c r="AC1555" s="66"/>
      <c r="AD1555" s="67"/>
      <c r="AE1555" s="66"/>
      <c r="AF1555" s="68"/>
      <c r="AG1555" s="66">
        <v>-7.1590695779377702E-3</v>
      </c>
      <c r="AH1555" s="67">
        <v>-2.55741269365899</v>
      </c>
      <c r="AI1555" s="66">
        <v>-4.3213576247580897E-2</v>
      </c>
      <c r="AJ1555" s="67">
        <v>9.3693848562106705</v>
      </c>
      <c r="AK1555" s="66">
        <v>7.3183042250093394E-2</v>
      </c>
      <c r="AL1555" s="66">
        <v>5.9094791604366002E-2</v>
      </c>
      <c r="AM1555" s="67">
        <v>28.904216732393301</v>
      </c>
      <c r="AN1555" s="11"/>
      <c r="AO1555" s="69">
        <v>3.50585318628873E-2</v>
      </c>
      <c r="AP1555" s="69">
        <v>-6.61157762060611E-2</v>
      </c>
      <c r="AQ1555" s="69">
        <v>7.2337893552685301E-2</v>
      </c>
      <c r="AR1555" s="69">
        <v>-0.128117036189069</v>
      </c>
      <c r="AS1555" s="70">
        <v>8</v>
      </c>
      <c r="AT1555" s="70">
        <v>4</v>
      </c>
      <c r="AU1555" s="70">
        <v>7</v>
      </c>
      <c r="AV1555" s="71">
        <v>5</v>
      </c>
      <c r="AW1555" s="11"/>
      <c r="AX1555" s="72">
        <v>0.186790704871237</v>
      </c>
      <c r="AY1555" s="73">
        <v>0.30964941290130799</v>
      </c>
      <c r="AZ1555" s="73">
        <v>0.99480795135968902</v>
      </c>
      <c r="BA1555" s="73">
        <v>0.412245735923079</v>
      </c>
      <c r="BB1555" s="64">
        <v>1.9124869410734401E-2</v>
      </c>
      <c r="BC1555" s="74">
        <v>-26.447654827817999</v>
      </c>
      <c r="BD1555" s="61">
        <v>43874</v>
      </c>
      <c r="BE1555" s="61">
        <v>43913</v>
      </c>
      <c r="BF1555" s="70"/>
      <c r="BG1555" s="61"/>
      <c r="BH1555" s="11"/>
    </row>
    <row r="1556" spans="1:60" x14ac:dyDescent="0.3">
      <c r="A1556" s="11"/>
      <c r="B1556" s="56" t="s">
        <v>4948</v>
      </c>
      <c r="C1556" s="56" t="s">
        <v>4740</v>
      </c>
      <c r="D1556" s="56" t="s">
        <v>4712</v>
      </c>
      <c r="E1556" s="57" t="s">
        <v>4741</v>
      </c>
      <c r="F1556" s="57" t="s">
        <v>278</v>
      </c>
      <c r="G1556" s="58" t="s">
        <v>141</v>
      </c>
      <c r="H1556" s="59" t="s">
        <v>186</v>
      </c>
      <c r="I1556" s="60" t="s">
        <v>29</v>
      </c>
      <c r="J1556" s="60" t="s">
        <v>4742</v>
      </c>
      <c r="K1556" s="11"/>
      <c r="L1556" s="61">
        <v>44021</v>
      </c>
      <c r="M1556" s="62">
        <v>1137.0966999996499</v>
      </c>
      <c r="N1556" s="63">
        <v>1137.0966999996499</v>
      </c>
      <c r="O1556" s="63">
        <v>1249.5009000003299</v>
      </c>
      <c r="P1556" s="64">
        <f t="shared" si="24"/>
        <v>0.91004072105858402</v>
      </c>
      <c r="Q1556" s="61">
        <v>43874</v>
      </c>
      <c r="R1556" s="65">
        <v>13557248.636</v>
      </c>
      <c r="S1556" s="65">
        <v>11516700.445953101</v>
      </c>
      <c r="T1556" s="11"/>
      <c r="U1556" s="66">
        <v>-1.21435201253917E-2</v>
      </c>
      <c r="V1556" s="67">
        <v>2.4478587413796</v>
      </c>
      <c r="W1556" s="66">
        <v>1.02157262372202E-2</v>
      </c>
      <c r="X1556" s="67">
        <v>3.2999511723574</v>
      </c>
      <c r="Y1556" s="66">
        <v>-6.5949910586859894E-2</v>
      </c>
      <c r="Z1556" s="67">
        <v>11.088946553543799</v>
      </c>
      <c r="AA1556" s="66">
        <v>5.7827546537737397E-2</v>
      </c>
      <c r="AB1556" s="67">
        <v>26.007942805066701</v>
      </c>
      <c r="AC1556" s="66">
        <v>0.117887040878559</v>
      </c>
      <c r="AD1556" s="67">
        <v>36.074669348076</v>
      </c>
      <c r="AE1556" s="66"/>
      <c r="AF1556" s="68"/>
      <c r="AG1556" s="66">
        <v>-7.07354095266055E-3</v>
      </c>
      <c r="AH1556" s="67">
        <v>-2.5488598311312698</v>
      </c>
      <c r="AI1556" s="66">
        <v>-4.1464473894884599E-2</v>
      </c>
      <c r="AJ1556" s="67">
        <v>9.54429509147303</v>
      </c>
      <c r="AK1556" s="66">
        <v>0.137096700000257</v>
      </c>
      <c r="AL1556" s="66">
        <v>4.9283718362858102E-2</v>
      </c>
      <c r="AM1556" s="67">
        <v>33.366267444507699</v>
      </c>
      <c r="AN1556" s="11"/>
      <c r="AO1556" s="69">
        <v>3.5068415671048597E-2</v>
      </c>
      <c r="AP1556" s="69">
        <v>-6.6088975077072995E-2</v>
      </c>
      <c r="AQ1556" s="69">
        <v>7.2646288745090701E-2</v>
      </c>
      <c r="AR1556" s="69">
        <v>-0.12785849529798701</v>
      </c>
      <c r="AS1556" s="70">
        <v>8</v>
      </c>
      <c r="AT1556" s="70">
        <v>4</v>
      </c>
      <c r="AU1556" s="70">
        <v>7</v>
      </c>
      <c r="AV1556" s="71">
        <v>5</v>
      </c>
      <c r="AW1556" s="11"/>
      <c r="AX1556" s="72">
        <v>0.18679101000569101</v>
      </c>
      <c r="AY1556" s="73">
        <v>0.32851942376510102</v>
      </c>
      <c r="AZ1556" s="73">
        <v>1.0106437937356501</v>
      </c>
      <c r="BA1556" s="73">
        <v>0.437635249237246</v>
      </c>
      <c r="BB1556" s="64">
        <v>1.9125223070059299E-2</v>
      </c>
      <c r="BC1556" s="74">
        <v>-26.420221065898701</v>
      </c>
      <c r="BD1556" s="61">
        <v>43874</v>
      </c>
      <c r="BE1556" s="61">
        <v>43913</v>
      </c>
      <c r="BF1556" s="70"/>
      <c r="BG1556" s="61"/>
      <c r="BH1556" s="11"/>
    </row>
    <row r="1557" spans="1:60" x14ac:dyDescent="0.3">
      <c r="A1557" s="11"/>
      <c r="B1557" s="56" t="s">
        <v>4952</v>
      </c>
      <c r="C1557" s="56" t="s">
        <v>4744</v>
      </c>
      <c r="D1557" s="56" t="s">
        <v>4745</v>
      </c>
      <c r="E1557" s="57" t="s">
        <v>73</v>
      </c>
      <c r="F1557" s="57" t="s">
        <v>278</v>
      </c>
      <c r="G1557" s="58" t="s">
        <v>141</v>
      </c>
      <c r="H1557" s="59" t="s">
        <v>169</v>
      </c>
      <c r="I1557" s="60" t="s">
        <v>29</v>
      </c>
      <c r="J1557" s="60" t="s">
        <v>4746</v>
      </c>
      <c r="K1557" s="11"/>
      <c r="L1557" s="61">
        <v>44021</v>
      </c>
      <c r="M1557" s="62">
        <v>1639.62240000069</v>
      </c>
      <c r="N1557" s="63">
        <v>1639.62240000069</v>
      </c>
      <c r="O1557" s="63">
        <v>1755.7896999996201</v>
      </c>
      <c r="P1557" s="64">
        <f t="shared" si="24"/>
        <v>0.93383757747356921</v>
      </c>
      <c r="Q1557" s="61">
        <v>43874</v>
      </c>
      <c r="R1557" s="65">
        <v>1567492.5260000001</v>
      </c>
      <c r="S1557" s="65">
        <v>1715620.4919511699</v>
      </c>
      <c r="T1557" s="11"/>
      <c r="U1557" s="66">
        <v>-5.7654025276860903E-3</v>
      </c>
      <c r="V1557" s="67">
        <v>3.08567050115016</v>
      </c>
      <c r="W1557" s="66">
        <v>8.7140978121169593E-3</v>
      </c>
      <c r="X1557" s="67">
        <v>3.1497883298470701</v>
      </c>
      <c r="Y1557" s="66">
        <v>-5.0674341455305701E-2</v>
      </c>
      <c r="Z1557" s="67">
        <v>12.616503466691899</v>
      </c>
      <c r="AA1557" s="66">
        <v>-8.39172418727685E-3</v>
      </c>
      <c r="AB1557" s="67">
        <v>19.3860157325689</v>
      </c>
      <c r="AC1557" s="66">
        <v>4.85887222112069E-2</v>
      </c>
      <c r="AD1557" s="67">
        <v>29.144837481348102</v>
      </c>
      <c r="AE1557" s="66">
        <v>8.7687828570778906E-2</v>
      </c>
      <c r="AF1557" s="68">
        <v>25.7164704687893</v>
      </c>
      <c r="AG1557" s="66">
        <v>-7.0444016955661902E-3</v>
      </c>
      <c r="AH1557" s="67">
        <v>-2.5459459054218301</v>
      </c>
      <c r="AI1557" s="66">
        <v>-3.7320975324291801E-2</v>
      </c>
      <c r="AJ1557" s="67">
        <v>9.9586449485359498</v>
      </c>
      <c r="AK1557" s="66">
        <v>0.54938395441975396</v>
      </c>
      <c r="AL1557" s="66">
        <v>6.1732826896331999E-2</v>
      </c>
      <c r="AM1557" s="67">
        <v>53.4804059596499</v>
      </c>
      <c r="AN1557" s="11"/>
      <c r="AO1557" s="69">
        <v>1.4958817846491E-2</v>
      </c>
      <c r="AP1557" s="69">
        <v>-4.1493603323033298E-2</v>
      </c>
      <c r="AQ1557" s="69">
        <v>3.8564909602428102E-2</v>
      </c>
      <c r="AR1557" s="69">
        <v>-0.101947502066614</v>
      </c>
      <c r="AS1557" s="70">
        <v>8</v>
      </c>
      <c r="AT1557" s="70">
        <v>4</v>
      </c>
      <c r="AU1557" s="70">
        <v>7</v>
      </c>
      <c r="AV1557" s="71">
        <v>5</v>
      </c>
      <c r="AW1557" s="11"/>
      <c r="AX1557" s="72">
        <v>8.8967005033337002E-2</v>
      </c>
      <c r="AY1557" s="73">
        <v>-0.28063913367805099</v>
      </c>
      <c r="AZ1557" s="73">
        <v>0.55334106832378904</v>
      </c>
      <c r="BA1557" s="73">
        <v>-0.35321879974480902</v>
      </c>
      <c r="BB1557" s="64">
        <v>9.1304943357499706E-3</v>
      </c>
      <c r="BC1557" s="74">
        <v>-17.537367943296001</v>
      </c>
      <c r="BD1557" s="61">
        <v>43874</v>
      </c>
      <c r="BE1557" s="61">
        <v>43913</v>
      </c>
      <c r="BF1557" s="70"/>
      <c r="BG1557" s="61"/>
      <c r="BH1557" s="11"/>
    </row>
    <row r="1558" spans="1:60" x14ac:dyDescent="0.3">
      <c r="A1558" s="11"/>
      <c r="B1558" s="56" t="s">
        <v>8973</v>
      </c>
      <c r="C1558" s="56" t="s">
        <v>4748</v>
      </c>
      <c r="D1558" s="56" t="s">
        <v>4745</v>
      </c>
      <c r="E1558" s="57" t="s">
        <v>3043</v>
      </c>
      <c r="F1558" s="57" t="s">
        <v>278</v>
      </c>
      <c r="G1558" s="58" t="s">
        <v>141</v>
      </c>
      <c r="H1558" s="59" t="s">
        <v>169</v>
      </c>
      <c r="I1558" s="60" t="s">
        <v>29</v>
      </c>
      <c r="J1558" s="60" t="s">
        <v>4749</v>
      </c>
      <c r="K1558" s="11"/>
      <c r="L1558" s="61">
        <v>44021</v>
      </c>
      <c r="M1558" s="62">
        <v>1429.02889999934</v>
      </c>
      <c r="N1558" s="63">
        <v>1429.02889999934</v>
      </c>
      <c r="O1558" s="63">
        <v>1541.99939999916</v>
      </c>
      <c r="P1558" s="64">
        <f t="shared" si="24"/>
        <v>0.92673764983314422</v>
      </c>
      <c r="Q1558" s="61">
        <v>43874</v>
      </c>
      <c r="R1558" s="65">
        <v>16645842.522</v>
      </c>
      <c r="S1558" s="65">
        <v>21339924.937937502</v>
      </c>
      <c r="T1558" s="11"/>
      <c r="U1558" s="66">
        <v>-5.8170008396700697E-3</v>
      </c>
      <c r="V1558" s="67">
        <v>3.0805106699517601</v>
      </c>
      <c r="W1558" s="66">
        <v>7.1440945266658699E-3</v>
      </c>
      <c r="X1558" s="67">
        <v>2.9927880013019599</v>
      </c>
      <c r="Y1558" s="66">
        <v>-5.9602306027954903E-2</v>
      </c>
      <c r="Z1558" s="67">
        <v>11.723707009427001</v>
      </c>
      <c r="AA1558" s="66">
        <v>-2.70797910525289E-2</v>
      </c>
      <c r="AB1558" s="67">
        <v>17.517209046054599</v>
      </c>
      <c r="AC1558" s="66">
        <v>9.4631191732332792E-3</v>
      </c>
      <c r="AD1558" s="67">
        <v>25.232277177565301</v>
      </c>
      <c r="AE1558" s="66">
        <v>2.72878510186274E-2</v>
      </c>
      <c r="AF1558" s="68">
        <v>19.676472713588701</v>
      </c>
      <c r="AG1558" s="66">
        <v>-7.5084047548443804E-3</v>
      </c>
      <c r="AH1558" s="67">
        <v>-2.5923462113496498</v>
      </c>
      <c r="AI1558" s="66">
        <v>-4.6820001701271402E-2</v>
      </c>
      <c r="AJ1558" s="67">
        <v>9.0087423108343501</v>
      </c>
      <c r="AK1558" s="66">
        <v>0.36051188867189898</v>
      </c>
      <c r="AL1558" s="66">
        <v>4.3017332644012599E-2</v>
      </c>
      <c r="AM1558" s="67">
        <v>34.593199384864398</v>
      </c>
      <c r="AN1558" s="11"/>
      <c r="AO1558" s="69">
        <v>1.4906070458891901E-2</v>
      </c>
      <c r="AP1558" s="69">
        <v>-4.1543493650388001E-2</v>
      </c>
      <c r="AQ1558" s="69">
        <v>3.6948455852325403E-2</v>
      </c>
      <c r="AR1558" s="69">
        <v>-0.103391822729463</v>
      </c>
      <c r="AS1558" s="70">
        <v>8</v>
      </c>
      <c r="AT1558" s="70">
        <v>4</v>
      </c>
      <c r="AU1558" s="70">
        <v>7</v>
      </c>
      <c r="AV1558" s="71">
        <v>5</v>
      </c>
      <c r="AW1558" s="11"/>
      <c r="AX1558" s="72">
        <v>8.8939437932713195E-2</v>
      </c>
      <c r="AY1558" s="73">
        <v>-0.4761060285864</v>
      </c>
      <c r="AZ1558" s="73">
        <v>0.486165977662949</v>
      </c>
      <c r="BA1558" s="73">
        <v>-0.59569648003252995</v>
      </c>
      <c r="BB1558" s="64">
        <v>9.1270010689640906E-3</v>
      </c>
      <c r="BC1558" s="74">
        <v>-17.704163827787902</v>
      </c>
      <c r="BD1558" s="61">
        <v>43874</v>
      </c>
      <c r="BE1558" s="61">
        <v>43913</v>
      </c>
      <c r="BF1558" s="70"/>
      <c r="BG1558" s="61"/>
      <c r="BH1558" s="11"/>
    </row>
    <row r="1559" spans="1:60" x14ac:dyDescent="0.3">
      <c r="A1559" s="11"/>
      <c r="B1559" s="56" t="s">
        <v>4956</v>
      </c>
      <c r="C1559" s="56" t="s">
        <v>4751</v>
      </c>
      <c r="D1559" s="56" t="s">
        <v>4745</v>
      </c>
      <c r="E1559" s="57" t="s">
        <v>3046</v>
      </c>
      <c r="F1559" s="57" t="s">
        <v>278</v>
      </c>
      <c r="G1559" s="58" t="s">
        <v>141</v>
      </c>
      <c r="H1559" s="59" t="s">
        <v>169</v>
      </c>
      <c r="I1559" s="60" t="s">
        <v>29</v>
      </c>
      <c r="J1559" s="60" t="s">
        <v>4752</v>
      </c>
      <c r="K1559" s="11"/>
      <c r="L1559" s="61">
        <v>44021</v>
      </c>
      <c r="M1559" s="62">
        <v>1504.1828000005301</v>
      </c>
      <c r="N1559" s="63">
        <v>1504.1828000005301</v>
      </c>
      <c r="O1559" s="63">
        <v>1621.4648000001901</v>
      </c>
      <c r="P1559" s="64">
        <f t="shared" si="24"/>
        <v>0.92766910512047729</v>
      </c>
      <c r="Q1559" s="61">
        <v>43874</v>
      </c>
      <c r="R1559" s="65">
        <v>8219311.9570000004</v>
      </c>
      <c r="S1559" s="65">
        <v>9657519.7512031309</v>
      </c>
      <c r="T1559" s="11"/>
      <c r="U1559" s="66">
        <v>-5.8102141247218199E-3</v>
      </c>
      <c r="V1559" s="67">
        <v>3.0811893414465898</v>
      </c>
      <c r="W1559" s="66">
        <v>7.35069029542501E-3</v>
      </c>
      <c r="X1559" s="67">
        <v>3.0134475781778698</v>
      </c>
      <c r="Y1559" s="66">
        <v>-5.84320868374925E-2</v>
      </c>
      <c r="Z1559" s="67">
        <v>11.8407289284805</v>
      </c>
      <c r="AA1559" s="66">
        <v>-2.4641158252961801E-2</v>
      </c>
      <c r="AB1559" s="67">
        <v>17.7610723259859</v>
      </c>
      <c r="AC1559" s="66">
        <v>1.45266061681468E-2</v>
      </c>
      <c r="AD1559" s="67">
        <v>25.7386258770421</v>
      </c>
      <c r="AE1559" s="66">
        <v>3.5039323618548203E-2</v>
      </c>
      <c r="AF1559" s="68">
        <v>20.451619973580801</v>
      </c>
      <c r="AG1559" s="66">
        <v>-7.4473314862189E-3</v>
      </c>
      <c r="AH1559" s="67">
        <v>-2.5862388844870998</v>
      </c>
      <c r="AI1559" s="66">
        <v>-4.55751636555215E-2</v>
      </c>
      <c r="AJ1559" s="67">
        <v>9.1332261154166208</v>
      </c>
      <c r="AK1559" s="66">
        <v>0.41764252833148902</v>
      </c>
      <c r="AL1559" s="66">
        <v>4.8903450306170299E-2</v>
      </c>
      <c r="AM1559" s="67">
        <v>40.3062633508234</v>
      </c>
      <c r="AN1559" s="11"/>
      <c r="AO1559" s="69">
        <v>1.4913055427314199E-2</v>
      </c>
      <c r="AP1559" s="69">
        <v>-4.1536945900588797E-2</v>
      </c>
      <c r="AQ1559" s="69">
        <v>3.7161271704462699E-2</v>
      </c>
      <c r="AR1559" s="69">
        <v>-0.10320170122577101</v>
      </c>
      <c r="AS1559" s="70">
        <v>8</v>
      </c>
      <c r="AT1559" s="70">
        <v>4</v>
      </c>
      <c r="AU1559" s="70">
        <v>7</v>
      </c>
      <c r="AV1559" s="71">
        <v>5</v>
      </c>
      <c r="AW1559" s="11"/>
      <c r="AX1559" s="72">
        <v>8.8942785658146006E-2</v>
      </c>
      <c r="AY1559" s="73">
        <v>-0.45058840768160702</v>
      </c>
      <c r="AZ1559" s="73">
        <v>0.49493529694473198</v>
      </c>
      <c r="BA1559" s="73">
        <v>-0.56420973254625995</v>
      </c>
      <c r="BB1559" s="64">
        <v>9.1274315712234991E-3</v>
      </c>
      <c r="BC1559" s="74">
        <v>-17.682227822689999</v>
      </c>
      <c r="BD1559" s="61">
        <v>43874</v>
      </c>
      <c r="BE1559" s="61">
        <v>43913</v>
      </c>
      <c r="BF1559" s="70"/>
      <c r="BG1559" s="61"/>
      <c r="BH1559" s="11"/>
    </row>
    <row r="1560" spans="1:60" x14ac:dyDescent="0.3">
      <c r="A1560" s="11"/>
      <c r="B1560" s="56" t="s">
        <v>4959</v>
      </c>
      <c r="C1560" s="56" t="s">
        <v>4754</v>
      </c>
      <c r="D1560" s="56" t="s">
        <v>4745</v>
      </c>
      <c r="E1560" s="57" t="s">
        <v>3049</v>
      </c>
      <c r="F1560" s="57" t="s">
        <v>278</v>
      </c>
      <c r="G1560" s="58" t="s">
        <v>141</v>
      </c>
      <c r="H1560" s="59" t="s">
        <v>169</v>
      </c>
      <c r="I1560" s="60" t="s">
        <v>29</v>
      </c>
      <c r="J1560" s="60" t="s">
        <v>4755</v>
      </c>
      <c r="K1560" s="11"/>
      <c r="L1560" s="61">
        <v>44021</v>
      </c>
      <c r="M1560" s="62">
        <v>1178.27569999918</v>
      </c>
      <c r="N1560" s="63">
        <v>1178.27569999918</v>
      </c>
      <c r="O1560" s="63">
        <v>1267.5975000001499</v>
      </c>
      <c r="P1560" s="64">
        <f t="shared" si="24"/>
        <v>0.9295345722905265</v>
      </c>
      <c r="Q1560" s="61">
        <v>43874</v>
      </c>
      <c r="R1560" s="65">
        <v>3888718.7069999999</v>
      </c>
      <c r="S1560" s="65">
        <v>5119708.2143125003</v>
      </c>
      <c r="T1560" s="11"/>
      <c r="U1560" s="66">
        <v>-5.7965878459071999E-3</v>
      </c>
      <c r="V1560" s="67">
        <v>3.0825519693280499</v>
      </c>
      <c r="W1560" s="66">
        <v>7.7636951937165603E-3</v>
      </c>
      <c r="X1560" s="67">
        <v>3.0547480680070298</v>
      </c>
      <c r="Y1560" s="66">
        <v>-5.6087336834025302E-2</v>
      </c>
      <c r="Z1560" s="67">
        <v>12.075203928820001</v>
      </c>
      <c r="AA1560" s="66">
        <v>-1.9744367886232801E-2</v>
      </c>
      <c r="AB1560" s="67">
        <v>18.250751362677001</v>
      </c>
      <c r="AC1560" s="66">
        <v>2.4731829636948501E-2</v>
      </c>
      <c r="AD1560" s="67">
        <v>26.759148223936801</v>
      </c>
      <c r="AE1560" s="66">
        <v>5.07213815199066E-2</v>
      </c>
      <c r="AF1560" s="68">
        <v>22.019825763709399</v>
      </c>
      <c r="AG1560" s="66">
        <v>-7.3252867432529499E-3</v>
      </c>
      <c r="AH1560" s="67">
        <v>-2.5740344101905102</v>
      </c>
      <c r="AI1560" s="66">
        <v>-4.3080770100495998E-2</v>
      </c>
      <c r="AJ1560" s="67">
        <v>9.3826654709118902</v>
      </c>
      <c r="AK1560" s="66">
        <v>0.17827570000023099</v>
      </c>
      <c r="AL1560" s="66">
        <v>2.9839910366718E-2</v>
      </c>
      <c r="AM1560" s="67">
        <v>16.774679362628401</v>
      </c>
      <c r="AN1560" s="11"/>
      <c r="AO1560" s="69">
        <v>1.4926895730241099E-2</v>
      </c>
      <c r="AP1560" s="69">
        <v>-4.15238616988063E-2</v>
      </c>
      <c r="AQ1560" s="69">
        <v>3.7586482312690399E-2</v>
      </c>
      <c r="AR1560" s="69">
        <v>-0.102821795772761</v>
      </c>
      <c r="AS1560" s="70">
        <v>8</v>
      </c>
      <c r="AT1560" s="70">
        <v>4</v>
      </c>
      <c r="AU1560" s="70">
        <v>7</v>
      </c>
      <c r="AV1560" s="71">
        <v>5</v>
      </c>
      <c r="AW1560" s="11"/>
      <c r="AX1560" s="72">
        <v>8.8949742420954894E-2</v>
      </c>
      <c r="AY1560" s="73">
        <v>-0.399353133630029</v>
      </c>
      <c r="AZ1560" s="73">
        <v>0.51254224762669798</v>
      </c>
      <c r="BA1560" s="73">
        <v>-0.50083614143386501</v>
      </c>
      <c r="BB1560" s="64">
        <v>9.1283196433596496E-3</v>
      </c>
      <c r="BC1560" s="74">
        <v>-17.638343401602501</v>
      </c>
      <c r="BD1560" s="61">
        <v>43874</v>
      </c>
      <c r="BE1560" s="61">
        <v>43913</v>
      </c>
      <c r="BF1560" s="70"/>
      <c r="BG1560" s="61"/>
      <c r="BH1560" s="11"/>
    </row>
    <row r="1561" spans="1:60" x14ac:dyDescent="0.3">
      <c r="A1561" s="11"/>
      <c r="B1561" s="56" t="s">
        <v>4961</v>
      </c>
      <c r="C1561" s="56" t="s">
        <v>4757</v>
      </c>
      <c r="D1561" s="56" t="s">
        <v>4745</v>
      </c>
      <c r="E1561" s="57" t="s">
        <v>3269</v>
      </c>
      <c r="F1561" s="57" t="s">
        <v>278</v>
      </c>
      <c r="G1561" s="58" t="s">
        <v>141</v>
      </c>
      <c r="H1561" s="59" t="s">
        <v>169</v>
      </c>
      <c r="I1561" s="60" t="s">
        <v>29</v>
      </c>
      <c r="J1561" s="60" t="s">
        <v>4758</v>
      </c>
      <c r="K1561" s="11"/>
      <c r="L1561" s="61">
        <v>44021</v>
      </c>
      <c r="M1561" s="62">
        <v>1196.44569999911</v>
      </c>
      <c r="N1561" s="63">
        <v>1196.44569999911</v>
      </c>
      <c r="O1561" s="63">
        <v>1285.8538000006199</v>
      </c>
      <c r="P1561" s="64">
        <f t="shared" si="24"/>
        <v>0.93046791166968845</v>
      </c>
      <c r="Q1561" s="61">
        <v>43874</v>
      </c>
      <c r="R1561" s="65">
        <v>2742612.125</v>
      </c>
      <c r="S1561" s="65">
        <v>3621663.9746679701</v>
      </c>
      <c r="T1561" s="11"/>
      <c r="U1561" s="66">
        <v>-5.7898645472960197E-3</v>
      </c>
      <c r="V1561" s="67">
        <v>3.0832242991891698</v>
      </c>
      <c r="W1561" s="66">
        <v>7.9704468007548695E-3</v>
      </c>
      <c r="X1561" s="67">
        <v>3.0754232287108598</v>
      </c>
      <c r="Y1561" s="66">
        <v>-5.4913480175891899E-2</v>
      </c>
      <c r="Z1561" s="67">
        <v>12.192589594633301</v>
      </c>
      <c r="AA1561" s="66">
        <v>-1.7288135899434599E-2</v>
      </c>
      <c r="AB1561" s="67">
        <v>18.4963745613641</v>
      </c>
      <c r="AC1561" s="66">
        <v>2.9869640904507801E-2</v>
      </c>
      <c r="AD1561" s="67">
        <v>27.2729293507</v>
      </c>
      <c r="AE1561" s="66">
        <v>5.8646361205319401E-2</v>
      </c>
      <c r="AF1561" s="68">
        <v>22.812323732243399</v>
      </c>
      <c r="AG1561" s="66">
        <v>-7.2642678742340597E-3</v>
      </c>
      <c r="AH1561" s="67">
        <v>-2.5679325232886199</v>
      </c>
      <c r="AI1561" s="66">
        <v>-4.1831921123957699E-2</v>
      </c>
      <c r="AJ1561" s="67">
        <v>9.5075503685657203</v>
      </c>
      <c r="AK1561" s="66">
        <v>0.19644569999945799</v>
      </c>
      <c r="AL1561" s="66">
        <v>3.29542486579157E-2</v>
      </c>
      <c r="AM1561" s="67">
        <v>17.1372193099232</v>
      </c>
      <c r="AN1561" s="11"/>
      <c r="AO1561" s="69">
        <v>1.4933866525098E-2</v>
      </c>
      <c r="AP1561" s="69">
        <v>-4.1517294749646702E-2</v>
      </c>
      <c r="AQ1561" s="69">
        <v>3.7798900548295898E-2</v>
      </c>
      <c r="AR1561" s="69">
        <v>-0.10263182970084</v>
      </c>
      <c r="AS1561" s="70">
        <v>8</v>
      </c>
      <c r="AT1561" s="70">
        <v>4</v>
      </c>
      <c r="AU1561" s="70">
        <v>7</v>
      </c>
      <c r="AV1561" s="71">
        <v>5</v>
      </c>
      <c r="AW1561" s="11"/>
      <c r="AX1561" s="72">
        <v>8.8953366942150794E-2</v>
      </c>
      <c r="AY1561" s="73">
        <v>-0.373660873502558</v>
      </c>
      <c r="AZ1561" s="73">
        <v>0.521371612971961</v>
      </c>
      <c r="BA1561" s="73">
        <v>-0.468980683968311</v>
      </c>
      <c r="BB1561" s="64">
        <v>9.1287790795649901E-3</v>
      </c>
      <c r="BC1561" s="74">
        <v>-17.616419533907901</v>
      </c>
      <c r="BD1561" s="61">
        <v>43874</v>
      </c>
      <c r="BE1561" s="61">
        <v>43913</v>
      </c>
      <c r="BF1561" s="70"/>
      <c r="BG1561" s="61"/>
      <c r="BH1561" s="11"/>
    </row>
    <row r="1562" spans="1:60" x14ac:dyDescent="0.3">
      <c r="A1562" s="11"/>
      <c r="B1562" s="56" t="s">
        <v>4965</v>
      </c>
      <c r="C1562" s="56" t="s">
        <v>4760</v>
      </c>
      <c r="D1562" s="56" t="s">
        <v>4745</v>
      </c>
      <c r="E1562" s="57" t="s">
        <v>3272</v>
      </c>
      <c r="F1562" s="57" t="s">
        <v>278</v>
      </c>
      <c r="G1562" s="58" t="s">
        <v>141</v>
      </c>
      <c r="H1562" s="59" t="s">
        <v>169</v>
      </c>
      <c r="I1562" s="60" t="s">
        <v>29</v>
      </c>
      <c r="J1562" s="60" t="s">
        <v>4761</v>
      </c>
      <c r="K1562" s="11"/>
      <c r="L1562" s="61">
        <v>44021</v>
      </c>
      <c r="M1562" s="62">
        <v>1233.74939999916</v>
      </c>
      <c r="N1562" s="63">
        <v>1233.74939999916</v>
      </c>
      <c r="O1562" s="63">
        <v>1322.7541000004901</v>
      </c>
      <c r="P1562" s="64">
        <f t="shared" si="24"/>
        <v>0.93271258807566948</v>
      </c>
      <c r="Q1562" s="61">
        <v>43874</v>
      </c>
      <c r="R1562" s="65">
        <v>4095513.75</v>
      </c>
      <c r="S1562" s="65">
        <v>4622911.8941874998</v>
      </c>
      <c r="T1562" s="11"/>
      <c r="U1562" s="66">
        <v>-5.7735673681236204E-3</v>
      </c>
      <c r="V1562" s="67">
        <v>3.0848540171064101</v>
      </c>
      <c r="W1562" s="66">
        <v>8.4658037758345E-3</v>
      </c>
      <c r="X1562" s="67">
        <v>3.1249589262188202</v>
      </c>
      <c r="Y1562" s="66">
        <v>-5.20899400562485E-2</v>
      </c>
      <c r="Z1562" s="67">
        <v>12.474943606604899</v>
      </c>
      <c r="AA1562" s="66">
        <v>-1.13665457183743E-2</v>
      </c>
      <c r="AB1562" s="67">
        <v>19.088533579459199</v>
      </c>
      <c r="AC1562" s="66">
        <v>4.2311576586143901E-2</v>
      </c>
      <c r="AD1562" s="67">
        <v>28.517122918856298</v>
      </c>
      <c r="AE1562" s="66">
        <v>7.7920285144500695E-2</v>
      </c>
      <c r="AF1562" s="68">
        <v>24.739716126176098</v>
      </c>
      <c r="AG1562" s="66">
        <v>-7.1178518501255903E-3</v>
      </c>
      <c r="AH1562" s="67">
        <v>-2.5532909208777701</v>
      </c>
      <c r="AI1562" s="66">
        <v>-3.88274928427563E-2</v>
      </c>
      <c r="AJ1562" s="67">
        <v>9.8079931966931309</v>
      </c>
      <c r="AK1562" s="66">
        <v>0.23374939999863301</v>
      </c>
      <c r="AL1562" s="66">
        <v>3.86186455798452E-2</v>
      </c>
      <c r="AM1562" s="67">
        <v>21.710763563547498</v>
      </c>
      <c r="AN1562" s="11"/>
      <c r="AO1562" s="69">
        <v>1.49504565688403E-2</v>
      </c>
      <c r="AP1562" s="69">
        <v>-4.1501502309984097E-2</v>
      </c>
      <c r="AQ1562" s="69">
        <v>3.8309511441184399E-2</v>
      </c>
      <c r="AR1562" s="69">
        <v>-0.102175703184039</v>
      </c>
      <c r="AS1562" s="70">
        <v>8</v>
      </c>
      <c r="AT1562" s="70">
        <v>4</v>
      </c>
      <c r="AU1562" s="70">
        <v>7</v>
      </c>
      <c r="AV1562" s="71">
        <v>5</v>
      </c>
      <c r="AW1562" s="11"/>
      <c r="AX1562" s="72">
        <v>8.8962321066064803E-2</v>
      </c>
      <c r="AY1562" s="73">
        <v>-0.31173756921225498</v>
      </c>
      <c r="AZ1562" s="73">
        <v>0.542653009544665</v>
      </c>
      <c r="BA1562" s="73">
        <v>-0.39199336473075203</v>
      </c>
      <c r="BB1562" s="64">
        <v>9.1299081832130497E-3</v>
      </c>
      <c r="BC1562" s="74">
        <v>-17.563718003191799</v>
      </c>
      <c r="BD1562" s="61">
        <v>43874</v>
      </c>
      <c r="BE1562" s="61">
        <v>43913</v>
      </c>
      <c r="BF1562" s="70"/>
      <c r="BG1562" s="61"/>
      <c r="BH1562" s="11"/>
    </row>
    <row r="1563" spans="1:60" x14ac:dyDescent="0.3">
      <c r="A1563" s="11"/>
      <c r="B1563" s="56" t="s">
        <v>4968</v>
      </c>
      <c r="C1563" s="56" t="s">
        <v>4763</v>
      </c>
      <c r="D1563" s="56" t="s">
        <v>4745</v>
      </c>
      <c r="E1563" s="57" t="s">
        <v>291</v>
      </c>
      <c r="F1563" s="57" t="s">
        <v>278</v>
      </c>
      <c r="G1563" s="58" t="s">
        <v>141</v>
      </c>
      <c r="H1563" s="59" t="s">
        <v>169</v>
      </c>
      <c r="I1563" s="60" t="s">
        <v>29</v>
      </c>
      <c r="J1563" s="60" t="s">
        <v>4764</v>
      </c>
      <c r="K1563" s="11"/>
      <c r="L1563" s="61">
        <v>44021</v>
      </c>
      <c r="M1563" s="62">
        <v>1071.40909999982</v>
      </c>
      <c r="N1563" s="63">
        <v>1071.40909999982</v>
      </c>
      <c r="O1563" s="63">
        <v>1071.40909999982</v>
      </c>
      <c r="P1563" s="64">
        <f t="shared" si="24"/>
        <v>1</v>
      </c>
      <c r="Q1563" s="61">
        <v>44021</v>
      </c>
      <c r="R1563" s="65">
        <v>0</v>
      </c>
      <c r="S1563" s="65">
        <v>149.27627480912199</v>
      </c>
      <c r="T1563" s="11"/>
      <c r="U1563" s="66">
        <v>0</v>
      </c>
      <c r="V1563" s="67">
        <v>3.66221075391877</v>
      </c>
      <c r="W1563" s="66">
        <v>0</v>
      </c>
      <c r="X1563" s="67">
        <v>2.27837854863537</v>
      </c>
      <c r="Y1563" s="66">
        <v>9.9974189379281597E-3</v>
      </c>
      <c r="Z1563" s="67">
        <v>18.683679506008001</v>
      </c>
      <c r="AA1563" s="66">
        <v>9.9974189379281597E-3</v>
      </c>
      <c r="AB1563" s="67">
        <v>21.224930045078501</v>
      </c>
      <c r="AC1563" s="66">
        <v>1.0905210090641E-2</v>
      </c>
      <c r="AD1563" s="67">
        <v>25.376486269291501</v>
      </c>
      <c r="AE1563" s="66">
        <v>5.4517106820640003E-2</v>
      </c>
      <c r="AF1563" s="68">
        <v>22.399398293782699</v>
      </c>
      <c r="AG1563" s="66">
        <v>0</v>
      </c>
      <c r="AH1563" s="67">
        <v>-1.84150573586521</v>
      </c>
      <c r="AI1563" s="66">
        <v>9.9974189379281597E-3</v>
      </c>
      <c r="AJ1563" s="67">
        <v>14.690484374761599</v>
      </c>
      <c r="AK1563" s="66">
        <v>7.1409099999073106E-2</v>
      </c>
      <c r="AL1563" s="66">
        <v>2.0733409406602701E-2</v>
      </c>
      <c r="AM1563" s="67">
        <v>24.446820624492801</v>
      </c>
      <c r="AN1563" s="11"/>
      <c r="AO1563" s="69">
        <v>7.7682916398771297E-3</v>
      </c>
      <c r="AP1563" s="69">
        <v>0</v>
      </c>
      <c r="AQ1563" s="69">
        <v>9.9974189379281597E-3</v>
      </c>
      <c r="AR1563" s="69">
        <v>0</v>
      </c>
      <c r="AS1563" s="70">
        <v>1</v>
      </c>
      <c r="AT1563" s="70">
        <v>0</v>
      </c>
      <c r="AU1563" s="70">
        <v>7</v>
      </c>
      <c r="AV1563" s="71">
        <v>5</v>
      </c>
      <c r="AW1563" s="11"/>
      <c r="AX1563" s="72">
        <v>7.7876165614543403E-3</v>
      </c>
      <c r="AY1563" s="73">
        <v>-2.3580903223009999</v>
      </c>
      <c r="AZ1563" s="73">
        <v>0.56199153916895705</v>
      </c>
      <c r="BA1563" s="73">
        <v>-10.519401396610199</v>
      </c>
      <c r="BB1563" s="64">
        <v>8.07530279870434E-4</v>
      </c>
      <c r="BC1563" s="74">
        <v>0</v>
      </c>
      <c r="BD1563" s="61">
        <v>43970</v>
      </c>
      <c r="BE1563" s="61"/>
      <c r="BF1563" s="70"/>
      <c r="BG1563" s="61"/>
      <c r="BH1563" s="11"/>
    </row>
    <row r="1564" spans="1:60" x14ac:dyDescent="0.3">
      <c r="A1564" s="11"/>
      <c r="B1564" s="56" t="s">
        <v>4971</v>
      </c>
      <c r="C1564" s="56" t="s">
        <v>4766</v>
      </c>
      <c r="D1564" s="56" t="s">
        <v>4745</v>
      </c>
      <c r="E1564" s="57" t="s">
        <v>2831</v>
      </c>
      <c r="F1564" s="57" t="s">
        <v>278</v>
      </c>
      <c r="G1564" s="58" t="s">
        <v>141</v>
      </c>
      <c r="H1564" s="59" t="s">
        <v>169</v>
      </c>
      <c r="I1564" s="60" t="s">
        <v>29</v>
      </c>
      <c r="J1564" s="60" t="s">
        <v>4767</v>
      </c>
      <c r="K1564" s="11"/>
      <c r="L1564" s="61">
        <v>44021</v>
      </c>
      <c r="M1564" s="62">
        <v>1240.15469999984</v>
      </c>
      <c r="N1564" s="63">
        <v>1240.15469999984</v>
      </c>
      <c r="O1564" s="63">
        <v>1329.0872000008801</v>
      </c>
      <c r="P1564" s="64">
        <f t="shared" si="24"/>
        <v>0.93308753556502444</v>
      </c>
      <c r="Q1564" s="61">
        <v>43874</v>
      </c>
      <c r="R1564" s="65">
        <v>66568.114000000001</v>
      </c>
      <c r="S1564" s="65">
        <v>78971.344980957001</v>
      </c>
      <c r="T1564" s="11"/>
      <c r="U1564" s="66">
        <v>-5.7707806672624403E-3</v>
      </c>
      <c r="V1564" s="67">
        <v>3.0851326871925302</v>
      </c>
      <c r="W1564" s="66">
        <v>8.5488247932517004E-3</v>
      </c>
      <c r="X1564" s="67">
        <v>3.1332610279605402</v>
      </c>
      <c r="Y1564" s="66">
        <v>-5.1617971158557298E-2</v>
      </c>
      <c r="Z1564" s="67">
        <v>12.5221404963668</v>
      </c>
      <c r="AA1564" s="66">
        <v>-1.0375003530498399E-2</v>
      </c>
      <c r="AB1564" s="67">
        <v>19.187687798257699</v>
      </c>
      <c r="AC1564" s="66">
        <v>4.4401397268302403E-2</v>
      </c>
      <c r="AD1564" s="67">
        <v>28.7261049870576</v>
      </c>
      <c r="AE1564" s="66">
        <v>8.1167787555459697E-2</v>
      </c>
      <c r="AF1564" s="68">
        <v>25.064466367272001</v>
      </c>
      <c r="AG1564" s="66">
        <v>-7.0931939762885997E-3</v>
      </c>
      <c r="AH1564" s="67">
        <v>-2.5508251334940701</v>
      </c>
      <c r="AI1564" s="66">
        <v>-3.8325247614011501E-2</v>
      </c>
      <c r="AJ1564" s="67">
        <v>9.8582177195639797</v>
      </c>
      <c r="AK1564" s="66">
        <v>0.24015469999896599</v>
      </c>
      <c r="AL1564" s="66">
        <v>3.93309331775527E-2</v>
      </c>
      <c r="AM1564" s="67">
        <v>22.962579362501899</v>
      </c>
      <c r="AN1564" s="11"/>
      <c r="AO1564" s="69">
        <v>1.4953219317249E-2</v>
      </c>
      <c r="AP1564" s="69">
        <v>-4.1498862202424797E-2</v>
      </c>
      <c r="AQ1564" s="69">
        <v>3.8394586586946403E-2</v>
      </c>
      <c r="AR1564" s="69">
        <v>-0.102099801079021</v>
      </c>
      <c r="AS1564" s="70">
        <v>8</v>
      </c>
      <c r="AT1564" s="70">
        <v>4</v>
      </c>
      <c r="AU1564" s="70">
        <v>7</v>
      </c>
      <c r="AV1564" s="71">
        <v>5</v>
      </c>
      <c r="AW1564" s="11"/>
      <c r="AX1564" s="72">
        <v>8.8963897901558106E-2</v>
      </c>
      <c r="AY1564" s="73">
        <v>-0.30137219648213398</v>
      </c>
      <c r="AZ1564" s="73">
        <v>0.54621556450547404</v>
      </c>
      <c r="BA1564" s="73">
        <v>-0.379077606068222</v>
      </c>
      <c r="BB1564" s="64">
        <v>9.1301050881338608E-3</v>
      </c>
      <c r="BC1564" s="74">
        <v>-17.5549429714738</v>
      </c>
      <c r="BD1564" s="61">
        <v>43874</v>
      </c>
      <c r="BE1564" s="61">
        <v>43913</v>
      </c>
      <c r="BF1564" s="70"/>
      <c r="BG1564" s="61"/>
      <c r="BH1564" s="11"/>
    </row>
    <row r="1565" spans="1:60" x14ac:dyDescent="0.3">
      <c r="A1565" s="11"/>
      <c r="B1565" s="56" t="s">
        <v>4974</v>
      </c>
      <c r="C1565" s="56" t="s">
        <v>4769</v>
      </c>
      <c r="D1565" s="56" t="s">
        <v>4745</v>
      </c>
      <c r="E1565" s="57" t="s">
        <v>4737</v>
      </c>
      <c r="F1565" s="57" t="s">
        <v>278</v>
      </c>
      <c r="G1565" s="58" t="s">
        <v>141</v>
      </c>
      <c r="H1565" s="59" t="s">
        <v>169</v>
      </c>
      <c r="I1565" s="60" t="s">
        <v>29</v>
      </c>
      <c r="J1565" s="60" t="s">
        <v>4770</v>
      </c>
      <c r="K1565" s="11"/>
      <c r="L1565" s="61">
        <v>44021</v>
      </c>
      <c r="M1565" s="62">
        <v>1645.48819999956</v>
      </c>
      <c r="N1565" s="63">
        <v>1645.48819999956</v>
      </c>
      <c r="O1565" s="63">
        <v>1759.9494000002701</v>
      </c>
      <c r="P1565" s="64">
        <f t="shared" si="24"/>
        <v>0.93496335746886106</v>
      </c>
      <c r="Q1565" s="61">
        <v>43874</v>
      </c>
      <c r="R1565" s="65">
        <v>3422611.2590000001</v>
      </c>
      <c r="S1565" s="65">
        <v>3140557.7636874998</v>
      </c>
      <c r="T1565" s="11"/>
      <c r="U1565" s="66">
        <v>-5.7572235682528099E-3</v>
      </c>
      <c r="V1565" s="67">
        <v>3.0864883970934902</v>
      </c>
      <c r="W1565" s="66">
        <v>8.9620756298245396E-3</v>
      </c>
      <c r="X1565" s="67">
        <v>3.1745861116178302</v>
      </c>
      <c r="Y1565" s="66">
        <v>-4.9257262660830699E-2</v>
      </c>
      <c r="Z1565" s="67">
        <v>12.758211346139401</v>
      </c>
      <c r="AA1565" s="66">
        <v>-5.40860924047593E-3</v>
      </c>
      <c r="AB1565" s="67">
        <v>19.6843272272381</v>
      </c>
      <c r="AC1565" s="66"/>
      <c r="AD1565" s="67"/>
      <c r="AE1565" s="66"/>
      <c r="AF1565" s="68"/>
      <c r="AG1565" s="66">
        <v>-6.9712865697510997E-3</v>
      </c>
      <c r="AH1565" s="67">
        <v>-2.5386343928403199</v>
      </c>
      <c r="AI1565" s="66">
        <v>-3.5812822943626102E-2</v>
      </c>
      <c r="AJ1565" s="67">
        <v>10.109460186606199</v>
      </c>
      <c r="AK1565" s="66">
        <v>1.6562582803089799E-2</v>
      </c>
      <c r="AL1565" s="66">
        <v>1.34430516645807E-2</v>
      </c>
      <c r="AM1565" s="67">
        <v>23.242170787678301</v>
      </c>
      <c r="AN1565" s="11"/>
      <c r="AO1565" s="69">
        <v>1.4967132410674801E-2</v>
      </c>
      <c r="AP1565" s="69">
        <v>-4.1485750266510898E-2</v>
      </c>
      <c r="AQ1565" s="69">
        <v>3.8820381565528798E-2</v>
      </c>
      <c r="AR1565" s="69">
        <v>-0.10171938263461899</v>
      </c>
      <c r="AS1565" s="70">
        <v>8</v>
      </c>
      <c r="AT1565" s="70">
        <v>4</v>
      </c>
      <c r="AU1565" s="70">
        <v>7</v>
      </c>
      <c r="AV1565" s="71">
        <v>5</v>
      </c>
      <c r="AW1565" s="11"/>
      <c r="AX1565" s="72">
        <v>8.8971775192767402E-2</v>
      </c>
      <c r="AY1565" s="73">
        <v>-0.249458273785194</v>
      </c>
      <c r="AZ1565" s="73">
        <v>0.56405774377890305</v>
      </c>
      <c r="BA1565" s="73">
        <v>-0.31426711228141402</v>
      </c>
      <c r="BB1565" s="64">
        <v>9.1310893009722404E-3</v>
      </c>
      <c r="BC1565" s="74">
        <v>-17.511003441381</v>
      </c>
      <c r="BD1565" s="61">
        <v>43874</v>
      </c>
      <c r="BE1565" s="61">
        <v>43913</v>
      </c>
      <c r="BF1565" s="70"/>
      <c r="BG1565" s="61"/>
      <c r="BH1565" s="11"/>
    </row>
    <row r="1566" spans="1:60" x14ac:dyDescent="0.3">
      <c r="A1566" s="11"/>
      <c r="B1566" s="56" t="s">
        <v>4977</v>
      </c>
      <c r="C1566" s="56" t="s">
        <v>4772</v>
      </c>
      <c r="D1566" s="56" t="s">
        <v>4745</v>
      </c>
      <c r="E1566" s="57" t="s">
        <v>4741</v>
      </c>
      <c r="F1566" s="57" t="s">
        <v>278</v>
      </c>
      <c r="G1566" s="58" t="s">
        <v>141</v>
      </c>
      <c r="H1566" s="59" t="s">
        <v>169</v>
      </c>
      <c r="I1566" s="60" t="s">
        <v>29</v>
      </c>
      <c r="J1566" s="60" t="s">
        <v>4773</v>
      </c>
      <c r="K1566" s="11"/>
      <c r="L1566" s="61">
        <v>44021</v>
      </c>
      <c r="M1566" s="62">
        <v>1077.6893000006701</v>
      </c>
      <c r="N1566" s="63">
        <v>1077.6893000006701</v>
      </c>
      <c r="O1566" s="63">
        <v>1153.34850000031</v>
      </c>
      <c r="P1566" s="64">
        <f t="shared" si="24"/>
        <v>0.93440040022628068</v>
      </c>
      <c r="Q1566" s="61">
        <v>43874</v>
      </c>
      <c r="R1566" s="65">
        <v>7226082.6390000004</v>
      </c>
      <c r="S1566" s="65">
        <v>7515378.4698359398</v>
      </c>
      <c r="T1566" s="11"/>
      <c r="U1566" s="66">
        <v>-5.7613275785115504E-3</v>
      </c>
      <c r="V1566" s="67">
        <v>3.0860779960676199</v>
      </c>
      <c r="W1566" s="66">
        <v>8.8380218057864095E-3</v>
      </c>
      <c r="X1566" s="67">
        <v>3.1621807292140098</v>
      </c>
      <c r="Y1566" s="66">
        <v>-4.9965923789423002E-2</v>
      </c>
      <c r="Z1566" s="67">
        <v>12.687345233280199</v>
      </c>
      <c r="AA1566" s="66">
        <v>-6.9010785509817704E-3</v>
      </c>
      <c r="AB1566" s="67">
        <v>19.5350802961912</v>
      </c>
      <c r="AC1566" s="66">
        <v>5.17418812232791E-2</v>
      </c>
      <c r="AD1566" s="67">
        <v>29.460153382562599</v>
      </c>
      <c r="AE1566" s="66"/>
      <c r="AF1566" s="68"/>
      <c r="AG1566" s="66">
        <v>-7.0079563611216101E-3</v>
      </c>
      <c r="AH1566" s="67">
        <v>-2.5423013719773699</v>
      </c>
      <c r="AI1566" s="66">
        <v>-3.6567012001796698E-2</v>
      </c>
      <c r="AJ1566" s="67">
        <v>10.0340412807855</v>
      </c>
      <c r="AK1566" s="66">
        <v>7.7689300000201897E-2</v>
      </c>
      <c r="AL1566" s="66">
        <v>2.8411639850673999E-2</v>
      </c>
      <c r="AM1566" s="67">
        <v>27.425527444487699</v>
      </c>
      <c r="AN1566" s="11"/>
      <c r="AO1566" s="69">
        <v>1.49629278803332E-2</v>
      </c>
      <c r="AP1566" s="69">
        <v>-4.1489653976023E-2</v>
      </c>
      <c r="AQ1566" s="69">
        <v>3.8692729256581501E-2</v>
      </c>
      <c r="AR1566" s="69">
        <v>-0.101833398738527</v>
      </c>
      <c r="AS1566" s="70">
        <v>8</v>
      </c>
      <c r="AT1566" s="70">
        <v>4</v>
      </c>
      <c r="AU1566" s="70">
        <v>7</v>
      </c>
      <c r="AV1566" s="71">
        <v>5</v>
      </c>
      <c r="AW1566" s="11"/>
      <c r="AX1566" s="72">
        <v>8.8969394267332996E-2</v>
      </c>
      <c r="AY1566" s="73">
        <v>-0.26505954349977401</v>
      </c>
      <c r="AZ1566" s="73">
        <v>0.55869566482397204</v>
      </c>
      <c r="BA1566" s="73">
        <v>-0.33376574704516299</v>
      </c>
      <c r="BB1566" s="64">
        <v>9.1307922636769904E-3</v>
      </c>
      <c r="BC1566" s="74">
        <v>-17.524182846769701</v>
      </c>
      <c r="BD1566" s="61">
        <v>43874</v>
      </c>
      <c r="BE1566" s="61">
        <v>43913</v>
      </c>
      <c r="BF1566" s="70"/>
      <c r="BG1566" s="61"/>
      <c r="BH1566" s="11"/>
    </row>
    <row r="1567" spans="1:60" x14ac:dyDescent="0.3">
      <c r="A1567" s="11"/>
      <c r="B1567" s="56" t="s">
        <v>4980</v>
      </c>
      <c r="C1567" s="56" t="s">
        <v>4775</v>
      </c>
      <c r="D1567" s="56" t="s">
        <v>4776</v>
      </c>
      <c r="E1567" s="57" t="s">
        <v>73</v>
      </c>
      <c r="F1567" s="57" t="s">
        <v>278</v>
      </c>
      <c r="G1567" s="58" t="s">
        <v>215</v>
      </c>
      <c r="H1567" s="59" t="s">
        <v>178</v>
      </c>
      <c r="I1567" s="60" t="s">
        <v>29</v>
      </c>
      <c r="J1567" s="60" t="s">
        <v>4777</v>
      </c>
      <c r="K1567" s="11"/>
      <c r="L1567" s="61">
        <v>44021</v>
      </c>
      <c r="M1567" s="62">
        <v>1706.7523999996499</v>
      </c>
      <c r="N1567" s="63">
        <v>1706.7523999996499</v>
      </c>
      <c r="O1567" s="63">
        <v>1815.63949999958</v>
      </c>
      <c r="P1567" s="64">
        <f t="shared" si="24"/>
        <v>0.94002823798449231</v>
      </c>
      <c r="Q1567" s="61">
        <v>43874</v>
      </c>
      <c r="R1567" s="65">
        <v>2256226.4709999999</v>
      </c>
      <c r="S1567" s="65">
        <v>2271719.04376953</v>
      </c>
      <c r="T1567" s="11"/>
      <c r="U1567" s="66">
        <v>-9.2388672246670502E-3</v>
      </c>
      <c r="V1567" s="67">
        <v>2.7383240314520698</v>
      </c>
      <c r="W1567" s="66">
        <v>1.00986045417812E-2</v>
      </c>
      <c r="X1567" s="67">
        <v>3.2882390028135</v>
      </c>
      <c r="Y1567" s="66">
        <v>-4.27192019906215E-2</v>
      </c>
      <c r="Z1567" s="67">
        <v>13.4120174131676</v>
      </c>
      <c r="AA1567" s="66">
        <v>2.8823597102018501E-2</v>
      </c>
      <c r="AB1567" s="67">
        <v>23.107547861494801</v>
      </c>
      <c r="AC1567" s="66">
        <v>7.6966101627476705E-2</v>
      </c>
      <c r="AD1567" s="67">
        <v>31.982575422996899</v>
      </c>
      <c r="AE1567" s="66">
        <v>0.121593585263327</v>
      </c>
      <c r="AF1567" s="68">
        <v>29.1070461380586</v>
      </c>
      <c r="AG1567" s="66">
        <v>-6.3910491198839701E-3</v>
      </c>
      <c r="AH1567" s="67">
        <v>-2.4806106478536099</v>
      </c>
      <c r="AI1567" s="66">
        <v>-2.5579035321243299E-2</v>
      </c>
      <c r="AJ1567" s="67">
        <v>11.1328389488335</v>
      </c>
      <c r="AK1567" s="66">
        <v>0.61699939337267995</v>
      </c>
      <c r="AL1567" s="66">
        <v>6.7955459009681404E-2</v>
      </c>
      <c r="AM1567" s="67">
        <v>60.241949854942497</v>
      </c>
      <c r="AN1567" s="11"/>
      <c r="AO1567" s="69">
        <v>2.0525165497019798E-2</v>
      </c>
      <c r="AP1567" s="69">
        <v>-4.1000165594596197E-2</v>
      </c>
      <c r="AQ1567" s="69">
        <v>6.0389061756723102E-2</v>
      </c>
      <c r="AR1567" s="69">
        <v>-0.102019702314428</v>
      </c>
      <c r="AS1567" s="70">
        <v>7</v>
      </c>
      <c r="AT1567" s="70">
        <v>5</v>
      </c>
      <c r="AU1567" s="70">
        <v>7</v>
      </c>
      <c r="AV1567" s="71">
        <v>5</v>
      </c>
      <c r="AW1567" s="11"/>
      <c r="AX1567" s="72">
        <v>0.115861654376495</v>
      </c>
      <c r="AY1567" s="73">
        <v>0.15686127715866899</v>
      </c>
      <c r="AZ1567" s="73">
        <v>0.77587631202368401</v>
      </c>
      <c r="BA1567" s="73">
        <v>0.204333053283108</v>
      </c>
      <c r="BB1567" s="64">
        <v>1.1895072926236001E-2</v>
      </c>
      <c r="BC1567" s="74">
        <v>-20.133198247756798</v>
      </c>
      <c r="BD1567" s="61">
        <v>43874</v>
      </c>
      <c r="BE1567" s="61">
        <v>43913</v>
      </c>
      <c r="BF1567" s="70"/>
      <c r="BG1567" s="61"/>
      <c r="BH1567" s="11"/>
    </row>
    <row r="1568" spans="1:60" x14ac:dyDescent="0.3">
      <c r="A1568" s="11"/>
      <c r="B1568" s="56" t="s">
        <v>4984</v>
      </c>
      <c r="C1568" s="56" t="s">
        <v>4779</v>
      </c>
      <c r="D1568" s="56" t="s">
        <v>4776</v>
      </c>
      <c r="E1568" s="57" t="s">
        <v>3043</v>
      </c>
      <c r="F1568" s="57" t="s">
        <v>278</v>
      </c>
      <c r="G1568" s="58" t="s">
        <v>215</v>
      </c>
      <c r="H1568" s="59" t="s">
        <v>178</v>
      </c>
      <c r="I1568" s="60" t="s">
        <v>29</v>
      </c>
      <c r="J1568" s="60" t="s">
        <v>4780</v>
      </c>
      <c r="K1568" s="11"/>
      <c r="L1568" s="61">
        <v>44021</v>
      </c>
      <c r="M1568" s="62">
        <v>1447.8557999990901</v>
      </c>
      <c r="N1568" s="63">
        <v>1447.8557999990901</v>
      </c>
      <c r="O1568" s="63">
        <v>1552.6486000008899</v>
      </c>
      <c r="P1568" s="64">
        <f t="shared" si="24"/>
        <v>0.93250707210779071</v>
      </c>
      <c r="Q1568" s="61">
        <v>43874</v>
      </c>
      <c r="R1568" s="65">
        <v>12437620.33</v>
      </c>
      <c r="S1568" s="65">
        <v>13575930.4651719</v>
      </c>
      <c r="T1568" s="11"/>
      <c r="U1568" s="66">
        <v>-9.2929773427386005E-3</v>
      </c>
      <c r="V1568" s="67">
        <v>2.7329130196449101</v>
      </c>
      <c r="W1568" s="66">
        <v>8.4439824258879508E-3</v>
      </c>
      <c r="X1568" s="67">
        <v>3.1227767912241702</v>
      </c>
      <c r="Y1568" s="66">
        <v>-5.2192971259501099E-2</v>
      </c>
      <c r="Z1568" s="67">
        <v>12.464640486272399</v>
      </c>
      <c r="AA1568" s="66">
        <v>8.4237540031608694E-3</v>
      </c>
      <c r="AB1568" s="67">
        <v>21.0675635516236</v>
      </c>
      <c r="AC1568" s="66">
        <v>3.4708715851593297E-2</v>
      </c>
      <c r="AD1568" s="67">
        <v>27.756836845394002</v>
      </c>
      <c r="AE1568" s="66">
        <v>5.6129384649466402E-2</v>
      </c>
      <c r="AF1568" s="68">
        <v>22.560626076650799</v>
      </c>
      <c r="AG1568" s="66">
        <v>-6.8796212062807198E-3</v>
      </c>
      <c r="AH1568" s="67">
        <v>-2.5294678564932802</v>
      </c>
      <c r="AI1568" s="66">
        <v>-3.56968240566857E-2</v>
      </c>
      <c r="AJ1568" s="67">
        <v>10.121060075296599</v>
      </c>
      <c r="AK1568" s="66">
        <v>0.40648666701221398</v>
      </c>
      <c r="AL1568" s="66">
        <v>4.7770365150427103E-2</v>
      </c>
      <c r="AM1568" s="67">
        <v>39.1906772188959</v>
      </c>
      <c r="AN1568" s="11"/>
      <c r="AO1568" s="69">
        <v>2.04693833584315E-2</v>
      </c>
      <c r="AP1568" s="69">
        <v>-4.1052587696904098E-2</v>
      </c>
      <c r="AQ1568" s="69">
        <v>5.8652227842685499E-2</v>
      </c>
      <c r="AR1568" s="69">
        <v>-0.103539658121881</v>
      </c>
      <c r="AS1568" s="70">
        <v>7</v>
      </c>
      <c r="AT1568" s="70">
        <v>5</v>
      </c>
      <c r="AU1568" s="70">
        <v>7</v>
      </c>
      <c r="AV1568" s="71">
        <v>5</v>
      </c>
      <c r="AW1568" s="11"/>
      <c r="AX1568" s="72">
        <v>0.115845482806908</v>
      </c>
      <c r="AY1568" s="73">
        <v>-8.21510209316045E-3</v>
      </c>
      <c r="AZ1568" s="73">
        <v>0.69503733837609605</v>
      </c>
      <c r="BA1568" s="73">
        <v>-1.06445871672207E-2</v>
      </c>
      <c r="BB1568" s="64">
        <v>1.18923804673432E-2</v>
      </c>
      <c r="BC1568" s="74">
        <v>-20.303228946984699</v>
      </c>
      <c r="BD1568" s="61">
        <v>43874</v>
      </c>
      <c r="BE1568" s="61">
        <v>43913</v>
      </c>
      <c r="BF1568" s="70"/>
      <c r="BG1568" s="61"/>
      <c r="BH1568" s="11"/>
    </row>
    <row r="1569" spans="1:60" x14ac:dyDescent="0.3">
      <c r="A1569" s="11"/>
      <c r="B1569" s="56" t="s">
        <v>4987</v>
      </c>
      <c r="C1569" s="56" t="s">
        <v>4782</v>
      </c>
      <c r="D1569" s="56" t="s">
        <v>4776</v>
      </c>
      <c r="E1569" s="57" t="s">
        <v>3046</v>
      </c>
      <c r="F1569" s="57" t="s">
        <v>278</v>
      </c>
      <c r="G1569" s="58" t="s">
        <v>215</v>
      </c>
      <c r="H1569" s="59" t="s">
        <v>178</v>
      </c>
      <c r="I1569" s="60" t="s">
        <v>29</v>
      </c>
      <c r="J1569" s="60" t="s">
        <v>4783</v>
      </c>
      <c r="K1569" s="11"/>
      <c r="L1569" s="61">
        <v>44021</v>
      </c>
      <c r="M1569" s="62">
        <v>1554.7521999999899</v>
      </c>
      <c r="N1569" s="63">
        <v>1554.7521999999899</v>
      </c>
      <c r="O1569" s="63">
        <v>1663.9371000006799</v>
      </c>
      <c r="P1569" s="64">
        <f t="shared" si="24"/>
        <v>0.93438159411155297</v>
      </c>
      <c r="Q1569" s="61">
        <v>43874</v>
      </c>
      <c r="R1569" s="65">
        <v>7891135.5930000003</v>
      </c>
      <c r="S1569" s="65">
        <v>7861996.7534999996</v>
      </c>
      <c r="T1569" s="11"/>
      <c r="U1569" s="66">
        <v>-9.2794650608993799E-3</v>
      </c>
      <c r="V1569" s="67">
        <v>2.7342642478288299</v>
      </c>
      <c r="W1569" s="66">
        <v>8.8573625325807405E-3</v>
      </c>
      <c r="X1569" s="67">
        <v>3.16411480189345</v>
      </c>
      <c r="Y1569" s="66">
        <v>-4.9833511021497502E-2</v>
      </c>
      <c r="Z1569" s="67">
        <v>12.700586510080001</v>
      </c>
      <c r="AA1569" s="66">
        <v>1.34854816406005E-2</v>
      </c>
      <c r="AB1569" s="67">
        <v>21.5737363153603</v>
      </c>
      <c r="AC1569" s="66">
        <v>4.5114745000319097E-2</v>
      </c>
      <c r="AD1569" s="67">
        <v>28.797439760266599</v>
      </c>
      <c r="AE1569" s="66">
        <v>7.2128289735701401E-2</v>
      </c>
      <c r="AF1569" s="68">
        <v>24.160516585281599</v>
      </c>
      <c r="AG1569" s="66">
        <v>-6.7574892682387101E-3</v>
      </c>
      <c r="AH1569" s="67">
        <v>-2.5172546626890799</v>
      </c>
      <c r="AI1569" s="66">
        <v>-3.3177435553625401E-2</v>
      </c>
      <c r="AJ1569" s="67">
        <v>10.372998925595301</v>
      </c>
      <c r="AK1569" s="66">
        <v>0.486672984041506</v>
      </c>
      <c r="AL1569" s="66">
        <v>5.57483705306367E-2</v>
      </c>
      <c r="AM1569" s="67">
        <v>47.209308921825098</v>
      </c>
      <c r="AN1569" s="11"/>
      <c r="AO1569" s="69">
        <v>2.04833204043098E-2</v>
      </c>
      <c r="AP1569" s="69">
        <v>-4.1039492783966097E-2</v>
      </c>
      <c r="AQ1569" s="69">
        <v>5.9086020966788097E-2</v>
      </c>
      <c r="AR1569" s="69">
        <v>-0.10315989766691901</v>
      </c>
      <c r="AS1569" s="70">
        <v>7</v>
      </c>
      <c r="AT1569" s="70">
        <v>5</v>
      </c>
      <c r="AU1569" s="70">
        <v>7</v>
      </c>
      <c r="AV1569" s="71">
        <v>5</v>
      </c>
      <c r="AW1569" s="11"/>
      <c r="AX1569" s="72">
        <v>0.115849103428773</v>
      </c>
      <c r="AY1569" s="73">
        <v>3.2759869481537897E-2</v>
      </c>
      <c r="AZ1569" s="73">
        <v>0.71510493346068005</v>
      </c>
      <c r="BA1569" s="73">
        <v>4.2504513323592598E-2</v>
      </c>
      <c r="BB1569" s="64">
        <v>1.18930096603799E-2</v>
      </c>
      <c r="BC1569" s="74">
        <v>-20.260747837164701</v>
      </c>
      <c r="BD1569" s="61">
        <v>43874</v>
      </c>
      <c r="BE1569" s="61">
        <v>43913</v>
      </c>
      <c r="BF1569" s="70"/>
      <c r="BG1569" s="61"/>
      <c r="BH1569" s="11"/>
    </row>
    <row r="1570" spans="1:60" x14ac:dyDescent="0.3">
      <c r="A1570" s="11"/>
      <c r="B1570" s="56" t="s">
        <v>4993</v>
      </c>
      <c r="C1570" s="56" t="s">
        <v>4785</v>
      </c>
      <c r="D1570" s="56" t="s">
        <v>4776</v>
      </c>
      <c r="E1570" s="57" t="s">
        <v>3049</v>
      </c>
      <c r="F1570" s="57" t="s">
        <v>278</v>
      </c>
      <c r="G1570" s="58" t="s">
        <v>215</v>
      </c>
      <c r="H1570" s="59" t="s">
        <v>178</v>
      </c>
      <c r="I1570" s="60" t="s">
        <v>29</v>
      </c>
      <c r="J1570" s="60" t="s">
        <v>4786</v>
      </c>
      <c r="K1570" s="11"/>
      <c r="L1570" s="61">
        <v>44021</v>
      </c>
      <c r="M1570" s="62">
        <v>1223.82699999958</v>
      </c>
      <c r="N1570" s="63">
        <v>1223.82699999958</v>
      </c>
      <c r="O1570" s="63">
        <v>1306.51479999907</v>
      </c>
      <c r="P1570" s="64">
        <f t="shared" si="24"/>
        <v>0.93671116469591553</v>
      </c>
      <c r="Q1570" s="61">
        <v>43874</v>
      </c>
      <c r="R1570" s="65">
        <v>4158040.2250000001</v>
      </c>
      <c r="S1570" s="65">
        <v>4280878.0681445301</v>
      </c>
      <c r="T1570" s="11"/>
      <c r="U1570" s="66">
        <v>-9.2626795667456498E-3</v>
      </c>
      <c r="V1570" s="67">
        <v>2.7359427972442099</v>
      </c>
      <c r="W1570" s="66">
        <v>9.3701596579194302E-3</v>
      </c>
      <c r="X1570" s="67">
        <v>3.2153945144273202</v>
      </c>
      <c r="Y1570" s="66">
        <v>-4.68996340014564E-2</v>
      </c>
      <c r="Z1570" s="67">
        <v>12.9939742120769</v>
      </c>
      <c r="AA1570" s="66">
        <v>1.9797025037405502E-2</v>
      </c>
      <c r="AB1570" s="67">
        <v>22.204890655033498</v>
      </c>
      <c r="AC1570" s="66">
        <v>5.8165114038274603E-2</v>
      </c>
      <c r="AD1570" s="67">
        <v>30.102476664062099</v>
      </c>
      <c r="AE1570" s="66">
        <v>9.2303987616178307E-2</v>
      </c>
      <c r="AF1570" s="68">
        <v>26.178086373343799</v>
      </c>
      <c r="AG1570" s="66">
        <v>-6.6061103179890796E-3</v>
      </c>
      <c r="AH1570" s="67">
        <v>-2.5021167676641198</v>
      </c>
      <c r="AI1570" s="66">
        <v>-3.0044189951695398E-2</v>
      </c>
      <c r="AJ1570" s="67">
        <v>10.6863234857883</v>
      </c>
      <c r="AK1570" s="66">
        <v>0.22382699999987399</v>
      </c>
      <c r="AL1570" s="66">
        <v>3.71610507445439E-2</v>
      </c>
      <c r="AM1570" s="67">
        <v>20.377102020953298</v>
      </c>
      <c r="AN1570" s="11"/>
      <c r="AO1570" s="69">
        <v>2.0500645423453499E-2</v>
      </c>
      <c r="AP1570" s="69">
        <v>-4.1023250524667702E-2</v>
      </c>
      <c r="AQ1570" s="69">
        <v>5.9624232697387897E-2</v>
      </c>
      <c r="AR1570" s="69">
        <v>-0.102688811843109</v>
      </c>
      <c r="AS1570" s="70">
        <v>7</v>
      </c>
      <c r="AT1570" s="70">
        <v>5</v>
      </c>
      <c r="AU1570" s="70">
        <v>7</v>
      </c>
      <c r="AV1570" s="71">
        <v>5</v>
      </c>
      <c r="AW1570" s="11"/>
      <c r="AX1570" s="72">
        <v>0.115854009573814</v>
      </c>
      <c r="AY1570" s="73">
        <v>8.3839398223631206E-2</v>
      </c>
      <c r="AZ1570" s="73">
        <v>0.74011919914573798</v>
      </c>
      <c r="BA1570" s="73">
        <v>0.108957274698241</v>
      </c>
      <c r="BB1570" s="64">
        <v>1.18938331807294E-2</v>
      </c>
      <c r="BC1570" s="74">
        <v>-20.208037444332099</v>
      </c>
      <c r="BD1570" s="61">
        <v>43874</v>
      </c>
      <c r="BE1570" s="61">
        <v>43913</v>
      </c>
      <c r="BF1570" s="70"/>
      <c r="BG1570" s="61"/>
      <c r="BH1570" s="11"/>
    </row>
    <row r="1571" spans="1:60" x14ac:dyDescent="0.3">
      <c r="A1571" s="11"/>
      <c r="B1571" s="56" t="s">
        <v>4995</v>
      </c>
      <c r="C1571" s="56" t="s">
        <v>4788</v>
      </c>
      <c r="D1571" s="56" t="s">
        <v>4776</v>
      </c>
      <c r="E1571" s="57" t="s">
        <v>3269</v>
      </c>
      <c r="F1571" s="57" t="s">
        <v>278</v>
      </c>
      <c r="G1571" s="58" t="s">
        <v>215</v>
      </c>
      <c r="H1571" s="59" t="s">
        <v>178</v>
      </c>
      <c r="I1571" s="60" t="s">
        <v>29</v>
      </c>
      <c r="J1571" s="60" t="s">
        <v>4789</v>
      </c>
      <c r="K1571" s="11"/>
      <c r="L1571" s="61">
        <v>44021</v>
      </c>
      <c r="M1571" s="62">
        <v>1084.2726000007201</v>
      </c>
      <c r="N1571" s="63">
        <v>1084.2726000007201</v>
      </c>
      <c r="O1571" s="63">
        <v>1155.76600000076</v>
      </c>
      <c r="P1571" s="64">
        <f t="shared" si="24"/>
        <v>0.93814197683614775</v>
      </c>
      <c r="Q1571" s="61">
        <v>43874</v>
      </c>
      <c r="R1571" s="65">
        <v>1401654.0530000001</v>
      </c>
      <c r="S1571" s="65">
        <v>769891.88312988298</v>
      </c>
      <c r="T1571" s="11"/>
      <c r="U1571" s="66">
        <v>-9.2523892562894599E-3</v>
      </c>
      <c r="V1571" s="67">
        <v>2.7369718282898199</v>
      </c>
      <c r="W1571" s="66">
        <v>9.6845752468652808E-3</v>
      </c>
      <c r="X1571" s="67">
        <v>3.2468360733219002</v>
      </c>
      <c r="Y1571" s="66">
        <v>-4.5096823006169899E-2</v>
      </c>
      <c r="Z1571" s="67">
        <v>13.174255311605499</v>
      </c>
      <c r="AA1571" s="66">
        <v>2.3685178501182201E-2</v>
      </c>
      <c r="AB1571" s="67">
        <v>22.593706001411199</v>
      </c>
      <c r="AC1571" s="66">
        <v>6.6242335484275799E-2</v>
      </c>
      <c r="AD1571" s="67">
        <v>30.9101988086768</v>
      </c>
      <c r="AE1571" s="66">
        <v>0.104857081805676</v>
      </c>
      <c r="AF1571" s="68">
        <v>27.433395792293599</v>
      </c>
      <c r="AG1571" s="66">
        <v>-6.5133068546856503E-3</v>
      </c>
      <c r="AH1571" s="67">
        <v>-2.4928364213337799</v>
      </c>
      <c r="AI1571" s="66">
        <v>-2.81188465987725E-2</v>
      </c>
      <c r="AJ1571" s="67">
        <v>10.878857821080601</v>
      </c>
      <c r="AK1571" s="66">
        <v>8.4272600000986103E-2</v>
      </c>
      <c r="AL1571" s="66">
        <v>1.53668028779066E-2</v>
      </c>
      <c r="AM1571" s="67">
        <v>8.0452968426543503</v>
      </c>
      <c r="AN1571" s="11"/>
      <c r="AO1571" s="69">
        <v>2.0511264207016201E-2</v>
      </c>
      <c r="AP1571" s="69">
        <v>-4.10132410716324E-2</v>
      </c>
      <c r="AQ1571" s="69">
        <v>5.9954497281069101E-2</v>
      </c>
      <c r="AR1571" s="69">
        <v>-0.10239985549924301</v>
      </c>
      <c r="AS1571" s="70">
        <v>7</v>
      </c>
      <c r="AT1571" s="70">
        <v>5</v>
      </c>
      <c r="AU1571" s="70">
        <v>7</v>
      </c>
      <c r="AV1571" s="71">
        <v>5</v>
      </c>
      <c r="AW1571" s="11"/>
      <c r="AX1571" s="72">
        <v>0.115857197388541</v>
      </c>
      <c r="AY1571" s="73">
        <v>0.115298359863118</v>
      </c>
      <c r="AZ1571" s="73">
        <v>0.755524076459551</v>
      </c>
      <c r="BA1571" s="73">
        <v>0.14999248859316999</v>
      </c>
      <c r="BB1571" s="64">
        <v>1.18943568044961E-2</v>
      </c>
      <c r="BC1571" s="74">
        <v>-20.1757189604978</v>
      </c>
      <c r="BD1571" s="61">
        <v>43874</v>
      </c>
      <c r="BE1571" s="61">
        <v>43913</v>
      </c>
      <c r="BF1571" s="70"/>
      <c r="BG1571" s="61"/>
      <c r="BH1571" s="11"/>
    </row>
    <row r="1572" spans="1:60" x14ac:dyDescent="0.3">
      <c r="A1572" s="11"/>
      <c r="B1572" s="56" t="s">
        <v>4998</v>
      </c>
      <c r="C1572" s="56" t="s">
        <v>4791</v>
      </c>
      <c r="D1572" s="56" t="s">
        <v>4776</v>
      </c>
      <c r="E1572" s="57" t="s">
        <v>3272</v>
      </c>
      <c r="F1572" s="57" t="s">
        <v>278</v>
      </c>
      <c r="G1572" s="58" t="s">
        <v>215</v>
      </c>
      <c r="H1572" s="59" t="s">
        <v>178</v>
      </c>
      <c r="I1572" s="60" t="s">
        <v>29</v>
      </c>
      <c r="J1572" s="60" t="s">
        <v>4792</v>
      </c>
      <c r="K1572" s="11"/>
      <c r="L1572" s="61">
        <v>44021</v>
      </c>
      <c r="M1572" s="62">
        <v>1118.9148999992799</v>
      </c>
      <c r="N1572" s="63">
        <v>1118.9148999992799</v>
      </c>
      <c r="O1572" s="63">
        <v>1190.53849999979</v>
      </c>
      <c r="P1572" s="64">
        <f t="shared" si="24"/>
        <v>0.93983932480930032</v>
      </c>
      <c r="Q1572" s="61">
        <v>43874</v>
      </c>
      <c r="R1572" s="65">
        <v>565018.21600000001</v>
      </c>
      <c r="S1572" s="65">
        <v>780266.70154589799</v>
      </c>
      <c r="T1572" s="11"/>
      <c r="U1572" s="66">
        <v>-9.24017995112081E-3</v>
      </c>
      <c r="V1572" s="67">
        <v>2.7381927588066901</v>
      </c>
      <c r="W1572" s="66">
        <v>1.0057106417662E-2</v>
      </c>
      <c r="X1572" s="67">
        <v>3.2840891904015699</v>
      </c>
      <c r="Y1572" s="66">
        <v>-4.29574572935962E-2</v>
      </c>
      <c r="Z1572" s="67">
        <v>13.388191882870199</v>
      </c>
      <c r="AA1572" s="66">
        <v>2.8308763859968201E-2</v>
      </c>
      <c r="AB1572" s="67">
        <v>23.056064537289799</v>
      </c>
      <c r="AC1572" s="66">
        <v>7.5889332470978801E-2</v>
      </c>
      <c r="AD1572" s="67">
        <v>31.874898507347101</v>
      </c>
      <c r="AE1572" s="66">
        <v>0.11990792235345001</v>
      </c>
      <c r="AF1572" s="68">
        <v>28.938479847071001</v>
      </c>
      <c r="AG1572" s="66">
        <v>-6.4032810550998E-3</v>
      </c>
      <c r="AH1572" s="67">
        <v>-2.4818338413751899</v>
      </c>
      <c r="AI1572" s="66">
        <v>-2.58335676790011E-2</v>
      </c>
      <c r="AJ1572" s="67">
        <v>11.1073857130687</v>
      </c>
      <c r="AK1572" s="66">
        <v>0.118914900000236</v>
      </c>
      <c r="AL1572" s="66">
        <v>3.5981221069960198E-2</v>
      </c>
      <c r="AM1572" s="67">
        <v>29.275169301254198</v>
      </c>
      <c r="AN1572" s="11"/>
      <c r="AO1572" s="69">
        <v>2.05238239959726E-2</v>
      </c>
      <c r="AP1572" s="69">
        <v>-4.10015254801692E-2</v>
      </c>
      <c r="AQ1572" s="69">
        <v>6.03457388479001E-2</v>
      </c>
      <c r="AR1572" s="69">
        <v>-0.102057990078756</v>
      </c>
      <c r="AS1572" s="70">
        <v>7</v>
      </c>
      <c r="AT1572" s="70">
        <v>5</v>
      </c>
      <c r="AU1572" s="70">
        <v>7</v>
      </c>
      <c r="AV1572" s="71">
        <v>5</v>
      </c>
      <c r="AW1572" s="11"/>
      <c r="AX1572" s="72">
        <v>0.115861192701122</v>
      </c>
      <c r="AY1572" s="73">
        <v>0.15269662872606199</v>
      </c>
      <c r="AZ1572" s="73">
        <v>0.773837326658395</v>
      </c>
      <c r="BA1572" s="73">
        <v>0.19888162143524801</v>
      </c>
      <c r="BB1572" s="64">
        <v>1.18949996032461E-2</v>
      </c>
      <c r="BC1572" s="74">
        <v>-20.1374672049133</v>
      </c>
      <c r="BD1572" s="61">
        <v>43874</v>
      </c>
      <c r="BE1572" s="61">
        <v>43913</v>
      </c>
      <c r="BF1572" s="70"/>
      <c r="BG1572" s="61"/>
      <c r="BH1572" s="11"/>
    </row>
    <row r="1573" spans="1:60" x14ac:dyDescent="0.3">
      <c r="A1573" s="11"/>
      <c r="B1573" s="56" t="s">
        <v>5001</v>
      </c>
      <c r="C1573" s="56" t="s">
        <v>4794</v>
      </c>
      <c r="D1573" s="56" t="s">
        <v>4776</v>
      </c>
      <c r="E1573" s="57" t="s">
        <v>291</v>
      </c>
      <c r="F1573" s="57" t="s">
        <v>278</v>
      </c>
      <c r="G1573" s="58" t="s">
        <v>215</v>
      </c>
      <c r="H1573" s="59" t="s">
        <v>178</v>
      </c>
      <c r="I1573" s="60" t="s">
        <v>29</v>
      </c>
      <c r="J1573" s="60" t="s">
        <v>4795</v>
      </c>
      <c r="K1573" s="11"/>
      <c r="L1573" s="61">
        <v>44021</v>
      </c>
      <c r="M1573" s="62">
        <v>1076.8856000006199</v>
      </c>
      <c r="N1573" s="63">
        <v>1076.8856000006199</v>
      </c>
      <c r="O1573" s="63">
        <v>1076.8856000006199</v>
      </c>
      <c r="P1573" s="64">
        <f t="shared" si="24"/>
        <v>1</v>
      </c>
      <c r="Q1573" s="61">
        <v>44021</v>
      </c>
      <c r="R1573" s="65">
        <v>0</v>
      </c>
      <c r="S1573" s="65">
        <v>0</v>
      </c>
      <c r="T1573" s="11"/>
      <c r="U1573" s="66">
        <v>0</v>
      </c>
      <c r="V1573" s="67">
        <v>3.66221075391877</v>
      </c>
      <c r="W1573" s="66">
        <v>0</v>
      </c>
      <c r="X1573" s="67">
        <v>2.27837854863537</v>
      </c>
      <c r="Y1573" s="66">
        <v>0</v>
      </c>
      <c r="Z1573" s="67">
        <v>17.6839376122225</v>
      </c>
      <c r="AA1573" s="66">
        <v>0</v>
      </c>
      <c r="AB1573" s="67">
        <v>20.225188151293001</v>
      </c>
      <c r="AC1573" s="66">
        <v>-1.15273839310248E-3</v>
      </c>
      <c r="AD1573" s="67">
        <v>24.170691420935299</v>
      </c>
      <c r="AE1573" s="66">
        <v>4.9497289048304097E-2</v>
      </c>
      <c r="AF1573" s="68">
        <v>21.897416516556401</v>
      </c>
      <c r="AG1573" s="66">
        <v>0</v>
      </c>
      <c r="AH1573" s="67">
        <v>-1.84150573586521</v>
      </c>
      <c r="AI1573" s="66">
        <v>0</v>
      </c>
      <c r="AJ1573" s="67">
        <v>13.6907424809615</v>
      </c>
      <c r="AK1573" s="66">
        <v>7.6885600001332904E-2</v>
      </c>
      <c r="AL1573" s="66">
        <v>2.2282936108240399E-2</v>
      </c>
      <c r="AM1573" s="67">
        <v>24.994470624718801</v>
      </c>
      <c r="AN1573" s="11"/>
      <c r="AO1573" s="69">
        <v>0</v>
      </c>
      <c r="AP1573" s="69">
        <v>0</v>
      </c>
      <c r="AQ1573" s="69">
        <v>0</v>
      </c>
      <c r="AR1573" s="69">
        <v>0</v>
      </c>
      <c r="AS1573" s="70">
        <v>0</v>
      </c>
      <c r="AT1573" s="70">
        <v>0</v>
      </c>
      <c r="AU1573" s="70">
        <v>7</v>
      </c>
      <c r="AV1573" s="71">
        <v>5</v>
      </c>
      <c r="AW1573" s="11"/>
      <c r="AX1573" s="72">
        <v>0</v>
      </c>
      <c r="AY1573" s="73">
        <v>-115.357016523136</v>
      </c>
      <c r="AZ1573" s="73">
        <v>0.52607977638217596</v>
      </c>
      <c r="BA1573" s="73">
        <v>-15.9646500268718</v>
      </c>
      <c r="BB1573" s="64">
        <v>0</v>
      </c>
      <c r="BC1573" s="74">
        <v>0</v>
      </c>
      <c r="BD1573" s="61">
        <v>43656</v>
      </c>
      <c r="BE1573" s="61"/>
      <c r="BF1573" s="70"/>
      <c r="BG1573" s="61"/>
      <c r="BH1573" s="11"/>
    </row>
    <row r="1574" spans="1:60" x14ac:dyDescent="0.3">
      <c r="A1574" s="11"/>
      <c r="B1574" s="56" t="s">
        <v>5005</v>
      </c>
      <c r="C1574" s="56" t="s">
        <v>4797</v>
      </c>
      <c r="D1574" s="56" t="s">
        <v>4776</v>
      </c>
      <c r="E1574" s="57" t="s">
        <v>2831</v>
      </c>
      <c r="F1574" s="57" t="s">
        <v>278</v>
      </c>
      <c r="G1574" s="58" t="s">
        <v>215</v>
      </c>
      <c r="H1574" s="59" t="s">
        <v>178</v>
      </c>
      <c r="I1574" s="60" t="s">
        <v>29</v>
      </c>
      <c r="J1574" s="60" t="s">
        <v>4798</v>
      </c>
      <c r="K1574" s="11"/>
      <c r="L1574" s="61">
        <v>44021</v>
      </c>
      <c r="M1574" s="62">
        <v>1288.8861999996</v>
      </c>
      <c r="N1574" s="63">
        <v>1288.8861999996</v>
      </c>
      <c r="O1574" s="63">
        <v>1370.5635999999899</v>
      </c>
      <c r="P1574" s="64">
        <f t="shared" si="24"/>
        <v>0.94040597605219445</v>
      </c>
      <c r="Q1574" s="61">
        <v>43874</v>
      </c>
      <c r="R1574" s="65">
        <v>184057.71599999999</v>
      </c>
      <c r="S1574" s="65">
        <v>179451.41059545899</v>
      </c>
      <c r="T1574" s="11"/>
      <c r="U1574" s="66">
        <v>-9.2361335582609207E-3</v>
      </c>
      <c r="V1574" s="67">
        <v>2.7385973980926801</v>
      </c>
      <c r="W1574" s="66">
        <v>1.01813165165368E-2</v>
      </c>
      <c r="X1574" s="67">
        <v>3.2965102002890498</v>
      </c>
      <c r="Y1574" s="66">
        <v>-4.2242898094627897E-2</v>
      </c>
      <c r="Z1574" s="67">
        <v>13.459647802767</v>
      </c>
      <c r="AA1574" s="66">
        <v>2.9854185659132799E-2</v>
      </c>
      <c r="AB1574" s="67">
        <v>23.210606717213501</v>
      </c>
      <c r="AC1574" s="66">
        <v>7.9123209074168699E-2</v>
      </c>
      <c r="AD1574" s="67">
        <v>32.198286167637001</v>
      </c>
      <c r="AE1574" s="66">
        <v>0.124970073065924</v>
      </c>
      <c r="AF1574" s="68">
        <v>29.444694918318401</v>
      </c>
      <c r="AG1574" s="66">
        <v>-6.3665993757240401E-3</v>
      </c>
      <c r="AH1574" s="67">
        <v>-2.4781656734376201</v>
      </c>
      <c r="AI1574" s="66">
        <v>-2.5070310436603901E-2</v>
      </c>
      <c r="AJ1574" s="67">
        <v>11.1837114373047</v>
      </c>
      <c r="AK1574" s="66">
        <v>0.28888620000012499</v>
      </c>
      <c r="AL1574" s="66">
        <v>4.6535496652722899E-2</v>
      </c>
      <c r="AM1574" s="67">
        <v>27.835729362617698</v>
      </c>
      <c r="AN1574" s="11"/>
      <c r="AO1574" s="69">
        <v>2.05279666406568E-2</v>
      </c>
      <c r="AP1574" s="69">
        <v>-4.0997602567586E-2</v>
      </c>
      <c r="AQ1574" s="69">
        <v>6.0476077554994803E-2</v>
      </c>
      <c r="AR1574" s="69">
        <v>-0.10194363778733501</v>
      </c>
      <c r="AS1574" s="70">
        <v>7</v>
      </c>
      <c r="AT1574" s="70">
        <v>5</v>
      </c>
      <c r="AU1574" s="70">
        <v>7</v>
      </c>
      <c r="AV1574" s="71">
        <v>5</v>
      </c>
      <c r="AW1574" s="11"/>
      <c r="AX1574" s="72">
        <v>0.115862540720264</v>
      </c>
      <c r="AY1574" s="73">
        <v>0.16519492866973501</v>
      </c>
      <c r="AZ1574" s="73">
        <v>0.77995725964865403</v>
      </c>
      <c r="BA1574" s="73">
        <v>0.215245893085694</v>
      </c>
      <c r="BB1574" s="64">
        <v>1.1895215687491099E-2</v>
      </c>
      <c r="BC1574" s="74">
        <v>-20.124677176587301</v>
      </c>
      <c r="BD1574" s="61">
        <v>43874</v>
      </c>
      <c r="BE1574" s="61">
        <v>43913</v>
      </c>
      <c r="BF1574" s="70"/>
      <c r="BG1574" s="61"/>
      <c r="BH1574" s="11"/>
    </row>
    <row r="1575" spans="1:60" x14ac:dyDescent="0.3">
      <c r="A1575" s="11"/>
      <c r="B1575" s="56" t="s">
        <v>5007</v>
      </c>
      <c r="C1575" s="56" t="s">
        <v>4800</v>
      </c>
      <c r="D1575" s="56" t="s">
        <v>4776</v>
      </c>
      <c r="E1575" s="57" t="s">
        <v>4737</v>
      </c>
      <c r="F1575" s="57" t="s">
        <v>278</v>
      </c>
      <c r="G1575" s="58" t="s">
        <v>215</v>
      </c>
      <c r="H1575" s="59" t="s">
        <v>178</v>
      </c>
      <c r="I1575" s="60" t="s">
        <v>29</v>
      </c>
      <c r="J1575" s="60" t="s">
        <v>4801</v>
      </c>
      <c r="K1575" s="11"/>
      <c r="L1575" s="61">
        <v>44021</v>
      </c>
      <c r="M1575" s="62">
        <v>1716.9403000008299</v>
      </c>
      <c r="N1575" s="63">
        <v>1716.9403000008299</v>
      </c>
      <c r="O1575" s="63">
        <v>1822.81310000084</v>
      </c>
      <c r="P1575" s="64">
        <f t="shared" si="24"/>
        <v>0.94191790699772715</v>
      </c>
      <c r="Q1575" s="61">
        <v>43874</v>
      </c>
      <c r="R1575" s="65">
        <v>5735554.8870000001</v>
      </c>
      <c r="S1575" s="65">
        <v>5343673.5304609397</v>
      </c>
      <c r="T1575" s="11"/>
      <c r="U1575" s="66">
        <v>-9.2253159409665404E-3</v>
      </c>
      <c r="V1575" s="67">
        <v>2.7396791598221202</v>
      </c>
      <c r="W1575" s="66">
        <v>1.0512520697375301E-2</v>
      </c>
      <c r="X1575" s="67">
        <v>3.3296306183728999</v>
      </c>
      <c r="Y1575" s="66">
        <v>-4.0336125435715103E-2</v>
      </c>
      <c r="Z1575" s="67">
        <v>13.650325068651</v>
      </c>
      <c r="AA1575" s="66">
        <v>3.39872029253456E-2</v>
      </c>
      <c r="AB1575" s="67">
        <v>23.623908443842101</v>
      </c>
      <c r="AC1575" s="66"/>
      <c r="AD1575" s="67"/>
      <c r="AE1575" s="66"/>
      <c r="AF1575" s="68"/>
      <c r="AG1575" s="66">
        <v>-6.2689420292372199E-3</v>
      </c>
      <c r="AH1575" s="67">
        <v>-2.4683999387889299</v>
      </c>
      <c r="AI1575" s="66">
        <v>-2.30330943822992E-2</v>
      </c>
      <c r="AJ1575" s="67">
        <v>11.3874330427352</v>
      </c>
      <c r="AK1575" s="66">
        <v>5.4885635854589103E-2</v>
      </c>
      <c r="AL1575" s="66">
        <v>4.4392458588845302E-2</v>
      </c>
      <c r="AM1575" s="67">
        <v>27.074476092850102</v>
      </c>
      <c r="AN1575" s="11"/>
      <c r="AO1575" s="69">
        <v>2.05391441540996E-2</v>
      </c>
      <c r="AP1575" s="69">
        <v>-4.0987075578450501E-2</v>
      </c>
      <c r="AQ1575" s="69">
        <v>6.0824083298939499E-2</v>
      </c>
      <c r="AR1575" s="69">
        <v>-0.101639421224681</v>
      </c>
      <c r="AS1575" s="70">
        <v>7</v>
      </c>
      <c r="AT1575" s="70">
        <v>5</v>
      </c>
      <c r="AU1575" s="70">
        <v>7</v>
      </c>
      <c r="AV1575" s="71">
        <v>5</v>
      </c>
      <c r="AW1575" s="11"/>
      <c r="AX1575" s="72">
        <v>0.115866313518782</v>
      </c>
      <c r="AY1575" s="73">
        <v>0.19861745326056701</v>
      </c>
      <c r="AZ1575" s="73">
        <v>0.79632223056887597</v>
      </c>
      <c r="BA1575" s="73">
        <v>0.25906971989979899</v>
      </c>
      <c r="BB1575" s="64">
        <v>1.1895810242876901E-2</v>
      </c>
      <c r="BC1575" s="74">
        <v>-20.0906445098517</v>
      </c>
      <c r="BD1575" s="61">
        <v>43874</v>
      </c>
      <c r="BE1575" s="61">
        <v>43913</v>
      </c>
      <c r="BF1575" s="70"/>
      <c r="BG1575" s="61"/>
      <c r="BH1575" s="11"/>
    </row>
    <row r="1576" spans="1:60" x14ac:dyDescent="0.3">
      <c r="A1576" s="11"/>
      <c r="B1576" s="56" t="s">
        <v>5011</v>
      </c>
      <c r="C1576" s="56" t="s">
        <v>4803</v>
      </c>
      <c r="D1576" s="56" t="s">
        <v>4776</v>
      </c>
      <c r="E1576" s="57" t="s">
        <v>4741</v>
      </c>
      <c r="F1576" s="57" t="s">
        <v>278</v>
      </c>
      <c r="G1576" s="58" t="s">
        <v>215</v>
      </c>
      <c r="H1576" s="59" t="s">
        <v>178</v>
      </c>
      <c r="I1576" s="60" t="s">
        <v>29</v>
      </c>
      <c r="J1576" s="60" t="s">
        <v>4804</v>
      </c>
      <c r="K1576" s="11"/>
      <c r="L1576" s="61">
        <v>44021</v>
      </c>
      <c r="M1576" s="62">
        <v>1108.00589999929</v>
      </c>
      <c r="N1576" s="63">
        <v>1108.00589999929</v>
      </c>
      <c r="O1576" s="63">
        <v>1176.0933999996601</v>
      </c>
      <c r="P1576" s="64">
        <f t="shared" si="24"/>
        <v>0.9421070639454403</v>
      </c>
      <c r="Q1576" s="61">
        <v>43874</v>
      </c>
      <c r="R1576" s="65">
        <v>19901277.897999998</v>
      </c>
      <c r="S1576" s="65">
        <v>20118356.508375</v>
      </c>
      <c r="T1576" s="11"/>
      <c r="U1576" s="66">
        <v>-9.22400387116795E-3</v>
      </c>
      <c r="V1576" s="67">
        <v>2.7398103668019802</v>
      </c>
      <c r="W1576" s="66">
        <v>1.05541236389399E-2</v>
      </c>
      <c r="X1576" s="67">
        <v>3.3337909125293699</v>
      </c>
      <c r="Y1576" s="66">
        <v>-4.0097379350336297E-2</v>
      </c>
      <c r="Z1576" s="67">
        <v>13.6741996771889</v>
      </c>
      <c r="AA1576" s="66">
        <v>3.4504751227359499E-2</v>
      </c>
      <c r="AB1576" s="67">
        <v>23.675663274043501</v>
      </c>
      <c r="AC1576" s="66">
        <v>8.8885078030289194E-2</v>
      </c>
      <c r="AD1576" s="67">
        <v>33.174473063263598</v>
      </c>
      <c r="AE1576" s="66"/>
      <c r="AF1576" s="68"/>
      <c r="AG1576" s="66">
        <v>-6.2566038068325698E-3</v>
      </c>
      <c r="AH1576" s="67">
        <v>-2.4671661165484702</v>
      </c>
      <c r="AI1576" s="66">
        <v>-2.2778144038056801E-2</v>
      </c>
      <c r="AJ1576" s="67">
        <v>11.4129280771594</v>
      </c>
      <c r="AK1576" s="66">
        <v>0.10800589999969799</v>
      </c>
      <c r="AL1576" s="66">
        <v>3.9150517503003399E-2</v>
      </c>
      <c r="AM1576" s="67">
        <v>30.457187444437299</v>
      </c>
      <c r="AN1576" s="11"/>
      <c r="AO1576" s="69">
        <v>2.0540491968859001E-2</v>
      </c>
      <c r="AP1576" s="69">
        <v>-4.0985782517964302E-2</v>
      </c>
      <c r="AQ1576" s="69">
        <v>6.0867403006341199E-2</v>
      </c>
      <c r="AR1576" s="69">
        <v>-0.10160130618445699</v>
      </c>
      <c r="AS1576" s="70">
        <v>7</v>
      </c>
      <c r="AT1576" s="70">
        <v>5</v>
      </c>
      <c r="AU1576" s="70">
        <v>7</v>
      </c>
      <c r="AV1576" s="71">
        <v>5</v>
      </c>
      <c r="AW1576" s="11"/>
      <c r="AX1576" s="72">
        <v>0.115866765700048</v>
      </c>
      <c r="AY1576" s="73">
        <v>0.202800781289625</v>
      </c>
      <c r="AZ1576" s="73">
        <v>0.79837072253121699</v>
      </c>
      <c r="BA1576" s="73">
        <v>0.26456141548715101</v>
      </c>
      <c r="BB1576" s="64">
        <v>1.18958826816197E-2</v>
      </c>
      <c r="BC1576" s="74">
        <v>-20.086380894586899</v>
      </c>
      <c r="BD1576" s="61">
        <v>43874</v>
      </c>
      <c r="BE1576" s="61">
        <v>43913</v>
      </c>
      <c r="BF1576" s="70"/>
      <c r="BG1576" s="61"/>
      <c r="BH1576" s="11"/>
    </row>
    <row r="1577" spans="1:60" x14ac:dyDescent="0.3">
      <c r="A1577" s="11"/>
      <c r="B1577" s="56" t="s">
        <v>5014</v>
      </c>
      <c r="C1577" s="56" t="s">
        <v>4805</v>
      </c>
      <c r="D1577" s="56" t="s">
        <v>4806</v>
      </c>
      <c r="E1577" s="57" t="s">
        <v>34</v>
      </c>
      <c r="F1577" s="57" t="s">
        <v>2618</v>
      </c>
      <c r="G1577" s="58" t="s">
        <v>111</v>
      </c>
      <c r="H1577" s="59" t="s">
        <v>2017</v>
      </c>
      <c r="I1577" s="60" t="s">
        <v>400</v>
      </c>
      <c r="J1577" s="60" t="s">
        <v>1</v>
      </c>
      <c r="K1577" s="11"/>
      <c r="L1577" s="61">
        <v>43781</v>
      </c>
      <c r="M1577" s="62"/>
      <c r="N1577" s="63"/>
      <c r="O1577" s="63">
        <v>809.610464000143</v>
      </c>
      <c r="P1577" s="64">
        <f t="shared" si="24"/>
        <v>0</v>
      </c>
      <c r="Q1577" s="61">
        <v>43781</v>
      </c>
      <c r="R1577" s="65"/>
      <c r="S1577" s="65">
        <v>1644119.54560156</v>
      </c>
      <c r="T1577" s="11"/>
      <c r="U1577" s="66"/>
      <c r="V1577" s="67"/>
      <c r="W1577" s="66"/>
      <c r="X1577" s="67"/>
      <c r="Y1577" s="66"/>
      <c r="Z1577" s="67"/>
      <c r="AA1577" s="66"/>
      <c r="AB1577" s="67"/>
      <c r="AC1577" s="66"/>
      <c r="AD1577" s="67"/>
      <c r="AE1577" s="66"/>
      <c r="AF1577" s="68"/>
      <c r="AG1577" s="66"/>
      <c r="AH1577" s="67"/>
      <c r="AI1577" s="66"/>
      <c r="AJ1577" s="67"/>
      <c r="AK1577" s="66"/>
      <c r="AL1577" s="66"/>
      <c r="AM1577" s="67"/>
      <c r="AN1577" s="11"/>
      <c r="AO1577" s="69">
        <v>1.9553857453502101E-2</v>
      </c>
      <c r="AP1577" s="69">
        <v>-1.30955061622444E-2</v>
      </c>
      <c r="AQ1577" s="69">
        <v>3.9198134278194602E-2</v>
      </c>
      <c r="AR1577" s="69">
        <v>5.7855732538882902E-3</v>
      </c>
      <c r="AS1577" s="70"/>
      <c r="AT1577" s="70"/>
      <c r="AU1577" s="70"/>
      <c r="AV1577" s="71"/>
      <c r="AW1577" s="11"/>
      <c r="AX1577" s="72"/>
      <c r="AY1577" s="73"/>
      <c r="AZ1577" s="73"/>
      <c r="BA1577" s="73"/>
      <c r="BB1577" s="64"/>
      <c r="BC1577" s="74">
        <v>-2.4376792243601799</v>
      </c>
      <c r="BD1577" s="61">
        <v>43712</v>
      </c>
      <c r="BE1577" s="61">
        <v>43724</v>
      </c>
      <c r="BF1577" s="70">
        <v>16</v>
      </c>
      <c r="BG1577" s="61">
        <v>43734</v>
      </c>
      <c r="BH1577" s="11"/>
    </row>
    <row r="1578" spans="1:60" x14ac:dyDescent="0.3">
      <c r="A1578" s="11"/>
      <c r="B1578" s="56" t="s">
        <v>5017</v>
      </c>
      <c r="C1578" s="56" t="s">
        <v>4807</v>
      </c>
      <c r="D1578" s="56" t="s">
        <v>4806</v>
      </c>
      <c r="E1578" s="57" t="s">
        <v>56</v>
      </c>
      <c r="F1578" s="57" t="s">
        <v>2618</v>
      </c>
      <c r="G1578" s="58" t="s">
        <v>111</v>
      </c>
      <c r="H1578" s="59" t="s">
        <v>2017</v>
      </c>
      <c r="I1578" s="60" t="s">
        <v>400</v>
      </c>
      <c r="J1578" s="60" t="s">
        <v>1</v>
      </c>
      <c r="K1578" s="11"/>
      <c r="L1578" s="61">
        <v>43781</v>
      </c>
      <c r="M1578" s="62"/>
      <c r="N1578" s="63"/>
      <c r="O1578" s="63">
        <v>847.11203199997499</v>
      </c>
      <c r="P1578" s="64">
        <f t="shared" si="24"/>
        <v>0</v>
      </c>
      <c r="Q1578" s="61">
        <v>43781</v>
      </c>
      <c r="R1578" s="65"/>
      <c r="S1578" s="65">
        <v>7927886.0805937499</v>
      </c>
      <c r="T1578" s="11"/>
      <c r="U1578" s="66"/>
      <c r="V1578" s="67"/>
      <c r="W1578" s="66"/>
      <c r="X1578" s="67"/>
      <c r="Y1578" s="66"/>
      <c r="Z1578" s="67"/>
      <c r="AA1578" s="66"/>
      <c r="AB1578" s="67"/>
      <c r="AC1578" s="66"/>
      <c r="AD1578" s="67"/>
      <c r="AE1578" s="66"/>
      <c r="AF1578" s="68"/>
      <c r="AG1578" s="66"/>
      <c r="AH1578" s="67"/>
      <c r="AI1578" s="66"/>
      <c r="AJ1578" s="67"/>
      <c r="AK1578" s="66"/>
      <c r="AL1578" s="66"/>
      <c r="AM1578" s="67"/>
      <c r="AN1578" s="11"/>
      <c r="AO1578" s="69">
        <v>1.9549658969481201E-2</v>
      </c>
      <c r="AP1578" s="69">
        <v>-1.3119682163051E-2</v>
      </c>
      <c r="AQ1578" s="69">
        <v>3.9367963123368099E-2</v>
      </c>
      <c r="AR1578" s="69">
        <v>6.0198322589712899E-3</v>
      </c>
      <c r="AS1578" s="70"/>
      <c r="AT1578" s="70"/>
      <c r="AU1578" s="70"/>
      <c r="AV1578" s="71"/>
      <c r="AW1578" s="11"/>
      <c r="AX1578" s="72"/>
      <c r="AY1578" s="73"/>
      <c r="AZ1578" s="73"/>
      <c r="BA1578" s="73"/>
      <c r="BB1578" s="64"/>
      <c r="BC1578" s="74">
        <v>-2.4257793943870598</v>
      </c>
      <c r="BD1578" s="61">
        <v>43712</v>
      </c>
      <c r="BE1578" s="61">
        <v>43724</v>
      </c>
      <c r="BF1578" s="70">
        <v>16</v>
      </c>
      <c r="BG1578" s="61">
        <v>43734</v>
      </c>
      <c r="BH1578" s="11"/>
    </row>
    <row r="1579" spans="1:60" x14ac:dyDescent="0.3">
      <c r="A1579" s="11"/>
      <c r="B1579" s="56" t="s">
        <v>5019</v>
      </c>
      <c r="C1579" s="56" t="s">
        <v>4809</v>
      </c>
      <c r="D1579" s="56" t="s">
        <v>4810</v>
      </c>
      <c r="E1579" s="57" t="s">
        <v>34</v>
      </c>
      <c r="F1579" s="57" t="s">
        <v>2104</v>
      </c>
      <c r="G1579" s="58" t="s">
        <v>36</v>
      </c>
      <c r="H1579" s="59" t="s">
        <v>2001</v>
      </c>
      <c r="I1579" s="60" t="s">
        <v>29</v>
      </c>
      <c r="J1579" s="60" t="s">
        <v>4811</v>
      </c>
      <c r="K1579" s="11"/>
      <c r="L1579" s="61">
        <v>44021</v>
      </c>
      <c r="M1579" s="62">
        <v>1838.90630000085</v>
      </c>
      <c r="N1579" s="63">
        <v>1838.90630000085</v>
      </c>
      <c r="O1579" s="63">
        <v>2014.30939999968</v>
      </c>
      <c r="P1579" s="64">
        <f t="shared" si="24"/>
        <v>0.91292147075376906</v>
      </c>
      <c r="Q1579" s="61">
        <v>43881</v>
      </c>
      <c r="R1579" s="65">
        <v>2706437.662</v>
      </c>
      <c r="S1579" s="65">
        <v>2701305.2941367198</v>
      </c>
      <c r="T1579" s="11"/>
      <c r="U1579" s="66">
        <v>-1.2751634185406101E-3</v>
      </c>
      <c r="V1579" s="67">
        <v>3.5346944120647099</v>
      </c>
      <c r="W1579" s="66">
        <v>2.9745827414444599E-2</v>
      </c>
      <c r="X1579" s="67">
        <v>5.2529612900834799</v>
      </c>
      <c r="Y1579" s="66">
        <v>-2.0727812577206399E-2</v>
      </c>
      <c r="Z1579" s="67">
        <v>15.611156354498201</v>
      </c>
      <c r="AA1579" s="66">
        <v>0.148329376630572</v>
      </c>
      <c r="AB1579" s="67">
        <v>35.0581258143648</v>
      </c>
      <c r="AC1579" s="66">
        <v>0.18988966721372</v>
      </c>
      <c r="AD1579" s="67">
        <v>43.274931981635703</v>
      </c>
      <c r="AE1579" s="66">
        <v>0.23327022924611801</v>
      </c>
      <c r="AF1579" s="68">
        <v>40.274710536352401</v>
      </c>
      <c r="AG1579" s="66">
        <v>-1.0696694385842399E-2</v>
      </c>
      <c r="AH1579" s="67">
        <v>-2.9111751744494501</v>
      </c>
      <c r="AI1579" s="66">
        <v>4.7922673275024898E-3</v>
      </c>
      <c r="AJ1579" s="67">
        <v>14.169969213719</v>
      </c>
      <c r="AK1579" s="66">
        <v>0.83003010498243401</v>
      </c>
      <c r="AL1579" s="66">
        <v>8.7377517395070797E-2</v>
      </c>
      <c r="AM1579" s="67">
        <v>78.540461126598501</v>
      </c>
      <c r="AN1579" s="11"/>
      <c r="AO1579" s="69">
        <v>5.0102559231163503E-2</v>
      </c>
      <c r="AP1579" s="69">
        <v>-5.5660121795881402E-2</v>
      </c>
      <c r="AQ1579" s="69">
        <v>0.130809798576665</v>
      </c>
      <c r="AR1579" s="69">
        <v>-9.4728238364914397E-2</v>
      </c>
      <c r="AS1579" s="70">
        <v>7</v>
      </c>
      <c r="AT1579" s="70">
        <v>5</v>
      </c>
      <c r="AU1579" s="70">
        <v>7</v>
      </c>
      <c r="AV1579" s="71">
        <v>5</v>
      </c>
      <c r="AW1579" s="11"/>
      <c r="AX1579" s="72">
        <v>0.191353561217256</v>
      </c>
      <c r="AY1579" s="73">
        <v>0.79937562375016602</v>
      </c>
      <c r="AZ1579" s="73">
        <v>0.98260260011011302</v>
      </c>
      <c r="BA1579" s="73">
        <v>1.1350391269734199</v>
      </c>
      <c r="BB1579" s="64">
        <v>1.97077521238316E-2</v>
      </c>
      <c r="BC1579" s="74">
        <v>-26.2365404242009</v>
      </c>
      <c r="BD1579" s="61">
        <v>43881</v>
      </c>
      <c r="BE1579" s="61">
        <v>43914</v>
      </c>
      <c r="BF1579" s="70"/>
      <c r="BG1579" s="61"/>
      <c r="BH1579" s="11"/>
    </row>
    <row r="1580" spans="1:60" x14ac:dyDescent="0.3">
      <c r="A1580" s="11"/>
      <c r="B1580" s="56" t="s">
        <v>5021</v>
      </c>
      <c r="C1580" s="56" t="s">
        <v>4813</v>
      </c>
      <c r="D1580" s="56" t="s">
        <v>4810</v>
      </c>
      <c r="E1580" s="57" t="s">
        <v>548</v>
      </c>
      <c r="F1580" s="57" t="s">
        <v>2104</v>
      </c>
      <c r="G1580" s="58" t="s">
        <v>36</v>
      </c>
      <c r="H1580" s="59" t="s">
        <v>2001</v>
      </c>
      <c r="I1580" s="60" t="s">
        <v>29</v>
      </c>
      <c r="J1580" s="60" t="s">
        <v>4814</v>
      </c>
      <c r="K1580" s="11"/>
      <c r="L1580" s="61">
        <v>44021</v>
      </c>
      <c r="M1580" s="62">
        <v>1382.85960000008</v>
      </c>
      <c r="N1580" s="63">
        <v>1382.85960000008</v>
      </c>
      <c r="O1580" s="63">
        <v>1497.6215000003599</v>
      </c>
      <c r="P1580" s="64">
        <f t="shared" si="24"/>
        <v>0.92337055791449818</v>
      </c>
      <c r="Q1580" s="61">
        <v>43881</v>
      </c>
      <c r="R1580" s="65">
        <v>705825.75699999998</v>
      </c>
      <c r="S1580" s="65">
        <v>760686.14424023405</v>
      </c>
      <c r="T1580" s="11"/>
      <c r="U1580" s="66">
        <v>-1.1939941041418901E-3</v>
      </c>
      <c r="V1580" s="67">
        <v>3.5428113435045798</v>
      </c>
      <c r="W1580" s="66">
        <v>3.2260173889881102E-2</v>
      </c>
      <c r="X1580" s="67">
        <v>5.5043959376271197</v>
      </c>
      <c r="Y1580" s="66">
        <v>-6.1319904471019999E-3</v>
      </c>
      <c r="Z1580" s="67">
        <v>17.070738567505</v>
      </c>
      <c r="AA1580" s="66">
        <v>0.18305407114705299</v>
      </c>
      <c r="AB1580" s="67">
        <v>38.530595266027397</v>
      </c>
      <c r="AC1580" s="66">
        <v>0.262891015412752</v>
      </c>
      <c r="AD1580" s="67">
        <v>50.575066801509799</v>
      </c>
      <c r="AE1580" s="66"/>
      <c r="AF1580" s="68"/>
      <c r="AG1580" s="66">
        <v>-9.9726565777018498E-3</v>
      </c>
      <c r="AH1580" s="67">
        <v>-2.8387713936354002</v>
      </c>
      <c r="AI1580" s="66">
        <v>2.0514799041848199E-2</v>
      </c>
      <c r="AJ1580" s="67">
        <v>15.742222385146301</v>
      </c>
      <c r="AK1580" s="66">
        <v>0.38114739157958</v>
      </c>
      <c r="AL1580" s="66">
        <v>0.14896817172848401</v>
      </c>
      <c r="AM1580" s="67">
        <v>66.288838939624796</v>
      </c>
      <c r="AN1580" s="11"/>
      <c r="AO1580" s="69">
        <v>5.0187926890430397E-2</v>
      </c>
      <c r="AP1580" s="69">
        <v>-5.5583389110324802E-2</v>
      </c>
      <c r="AQ1580" s="69">
        <v>0.13357858667222899</v>
      </c>
      <c r="AR1580" s="69">
        <v>-9.2444298518821605E-2</v>
      </c>
      <c r="AS1580" s="70">
        <v>7</v>
      </c>
      <c r="AT1580" s="70">
        <v>5</v>
      </c>
      <c r="AU1580" s="70">
        <v>7</v>
      </c>
      <c r="AV1580" s="71">
        <v>5</v>
      </c>
      <c r="AW1580" s="11"/>
      <c r="AX1580" s="72">
        <v>0.19143166349706001</v>
      </c>
      <c r="AY1580" s="73">
        <v>0.97124741871357401</v>
      </c>
      <c r="AZ1580" s="73">
        <v>1.08498995527771</v>
      </c>
      <c r="BA1580" s="73">
        <v>1.3867385731427899</v>
      </c>
      <c r="BB1580" s="64">
        <v>1.97177224651932E-2</v>
      </c>
      <c r="BC1580" s="74">
        <v>-26.038401558791499</v>
      </c>
      <c r="BD1580" s="61">
        <v>43881</v>
      </c>
      <c r="BE1580" s="61">
        <v>43914</v>
      </c>
      <c r="BF1580" s="70"/>
      <c r="BG1580" s="61"/>
      <c r="BH1580" s="11"/>
    </row>
    <row r="1581" spans="1:60" x14ac:dyDescent="0.3">
      <c r="A1581" s="11"/>
      <c r="B1581" s="56" t="s">
        <v>5024</v>
      </c>
      <c r="C1581" s="56" t="s">
        <v>4816</v>
      </c>
      <c r="D1581" s="56" t="s">
        <v>4810</v>
      </c>
      <c r="E1581" s="57" t="s">
        <v>41</v>
      </c>
      <c r="F1581" s="57" t="s">
        <v>2104</v>
      </c>
      <c r="G1581" s="58" t="s">
        <v>36</v>
      </c>
      <c r="H1581" s="59" t="s">
        <v>2001</v>
      </c>
      <c r="I1581" s="60" t="s">
        <v>29</v>
      </c>
      <c r="J1581" s="60" t="s">
        <v>4817</v>
      </c>
      <c r="K1581" s="11"/>
      <c r="L1581" s="61">
        <v>44021</v>
      </c>
      <c r="M1581" s="62">
        <v>1916.7285999991</v>
      </c>
      <c r="N1581" s="63">
        <v>1916.7285999991</v>
      </c>
      <c r="O1581" s="63">
        <v>2094.7807999998299</v>
      </c>
      <c r="P1581" s="64">
        <f t="shared" si="24"/>
        <v>0.91500198970663449</v>
      </c>
      <c r="Q1581" s="61">
        <v>43881</v>
      </c>
      <c r="R1581" s="65">
        <v>680328.64599999995</v>
      </c>
      <c r="S1581" s="65">
        <v>741989.60310351604</v>
      </c>
      <c r="T1581" s="11"/>
      <c r="U1581" s="66">
        <v>-1.25889419723535E-3</v>
      </c>
      <c r="V1581" s="67">
        <v>3.53632133419524</v>
      </c>
      <c r="W1581" s="66">
        <v>3.0248276616475799E-2</v>
      </c>
      <c r="X1581" s="67">
        <v>5.3032062102865902</v>
      </c>
      <c r="Y1581" s="66">
        <v>-1.7825582221121301E-2</v>
      </c>
      <c r="Z1581" s="67">
        <v>15.901379390110399</v>
      </c>
      <c r="AA1581" s="66">
        <v>0.15519239087370801</v>
      </c>
      <c r="AB1581" s="67">
        <v>35.744427238649202</v>
      </c>
      <c r="AC1581" s="66">
        <v>0.20414452735159999</v>
      </c>
      <c r="AD1581" s="67">
        <v>44.700417995394702</v>
      </c>
      <c r="AE1581" s="66">
        <v>0.25553458334616203</v>
      </c>
      <c r="AF1581" s="68">
        <v>42.501145946327597</v>
      </c>
      <c r="AG1581" s="66">
        <v>-1.0551839738582199E-2</v>
      </c>
      <c r="AH1581" s="67">
        <v>-2.8966897097234301</v>
      </c>
      <c r="AI1581" s="66">
        <v>7.9176118651957898E-3</v>
      </c>
      <c r="AJ1581" s="67">
        <v>14.482503667488301</v>
      </c>
      <c r="AK1581" s="66">
        <v>0.90747676544357103</v>
      </c>
      <c r="AL1581" s="66">
        <v>9.3642906769673601E-2</v>
      </c>
      <c r="AM1581" s="67">
        <v>86.285127172712194</v>
      </c>
      <c r="AN1581" s="11"/>
      <c r="AO1581" s="69">
        <v>5.0119594794523402E-2</v>
      </c>
      <c r="AP1581" s="69">
        <v>-5.5644797383138198E-2</v>
      </c>
      <c r="AQ1581" s="69">
        <v>0.131362850452279</v>
      </c>
      <c r="AR1581" s="69">
        <v>-9.4271836367697703E-2</v>
      </c>
      <c r="AS1581" s="70">
        <v>7</v>
      </c>
      <c r="AT1581" s="70">
        <v>5</v>
      </c>
      <c r="AU1581" s="70">
        <v>7</v>
      </c>
      <c r="AV1581" s="71">
        <v>5</v>
      </c>
      <c r="AW1581" s="11"/>
      <c r="AX1581" s="72">
        <v>0.191368752363196</v>
      </c>
      <c r="AY1581" s="73">
        <v>0.83336947035240905</v>
      </c>
      <c r="AZ1581" s="73">
        <v>1.0028506742109999</v>
      </c>
      <c r="BA1581" s="73">
        <v>1.1846184628539</v>
      </c>
      <c r="BB1581" s="64">
        <v>1.9709701003939699E-2</v>
      </c>
      <c r="BC1581" s="74">
        <v>-26.1969510127383</v>
      </c>
      <c r="BD1581" s="61">
        <v>43881</v>
      </c>
      <c r="BE1581" s="61">
        <v>43914</v>
      </c>
      <c r="BF1581" s="70"/>
      <c r="BG1581" s="61"/>
      <c r="BH1581" s="11"/>
    </row>
    <row r="1582" spans="1:60" x14ac:dyDescent="0.3">
      <c r="A1582" s="11"/>
      <c r="B1582" s="56" t="s">
        <v>5028</v>
      </c>
      <c r="C1582" s="56" t="s">
        <v>4819</v>
      </c>
      <c r="D1582" s="56" t="s">
        <v>4810</v>
      </c>
      <c r="E1582" s="57" t="s">
        <v>2279</v>
      </c>
      <c r="F1582" s="57" t="s">
        <v>2104</v>
      </c>
      <c r="G1582" s="58" t="s">
        <v>36</v>
      </c>
      <c r="H1582" s="59" t="s">
        <v>2001</v>
      </c>
      <c r="I1582" s="60" t="s">
        <v>29</v>
      </c>
      <c r="J1582" s="60" t="s">
        <v>4820</v>
      </c>
      <c r="K1582" s="11"/>
      <c r="L1582" s="61">
        <v>44021</v>
      </c>
      <c r="M1582" s="62">
        <v>2079.4959999993398</v>
      </c>
      <c r="N1582" s="63">
        <v>2079.4959999993398</v>
      </c>
      <c r="O1582" s="63">
        <v>2262.5186999999</v>
      </c>
      <c r="P1582" s="64">
        <f t="shared" si="24"/>
        <v>0.91910665754914278</v>
      </c>
      <c r="Q1582" s="61">
        <v>43881</v>
      </c>
      <c r="R1582" s="65">
        <v>2024090.9450000001</v>
      </c>
      <c r="S1582" s="65">
        <v>1949573.67837109</v>
      </c>
      <c r="T1582" s="11"/>
      <c r="U1582" s="66">
        <v>-1.22696345624718E-3</v>
      </c>
      <c r="V1582" s="67">
        <v>3.5395144082940502</v>
      </c>
      <c r="W1582" s="66">
        <v>3.1237045974194199E-2</v>
      </c>
      <c r="X1582" s="67">
        <v>5.4020831460584304</v>
      </c>
      <c r="Y1582" s="66">
        <v>-1.20940444576263E-2</v>
      </c>
      <c r="Z1582" s="67">
        <v>16.474533166474401</v>
      </c>
      <c r="AA1582" s="66">
        <v>0.16880650377977899</v>
      </c>
      <c r="AB1582" s="67">
        <v>37.105838529299902</v>
      </c>
      <c r="AC1582" s="66">
        <v>0.23267435662448399</v>
      </c>
      <c r="AD1582" s="67">
        <v>47.553400922683103</v>
      </c>
      <c r="AE1582" s="66">
        <v>0.30049228058312999</v>
      </c>
      <c r="AF1582" s="68">
        <v>46.996915670053603</v>
      </c>
      <c r="AG1582" s="66">
        <v>-1.02671122622269E-2</v>
      </c>
      <c r="AH1582" s="67">
        <v>-2.8682169620878999</v>
      </c>
      <c r="AI1582" s="66">
        <v>1.4091089791691E-2</v>
      </c>
      <c r="AJ1582" s="67">
        <v>15.0998514601379</v>
      </c>
      <c r="AK1582" s="66">
        <v>1.06945850541117</v>
      </c>
      <c r="AL1582" s="66">
        <v>0.106068744169606</v>
      </c>
      <c r="AM1582" s="67">
        <v>102.483301169472</v>
      </c>
      <c r="AN1582" s="11"/>
      <c r="AO1582" s="69">
        <v>5.0153197256804602E-2</v>
      </c>
      <c r="AP1582" s="69">
        <v>-5.5614597231397098E-2</v>
      </c>
      <c r="AQ1582" s="69">
        <v>0.132451572677383</v>
      </c>
      <c r="AR1582" s="69">
        <v>-9.3373875874094694E-2</v>
      </c>
      <c r="AS1582" s="70">
        <v>7</v>
      </c>
      <c r="AT1582" s="70">
        <v>5</v>
      </c>
      <c r="AU1582" s="70">
        <v>7</v>
      </c>
      <c r="AV1582" s="71">
        <v>5</v>
      </c>
      <c r="AW1582" s="11"/>
      <c r="AX1582" s="72">
        <v>0.191399253888521</v>
      </c>
      <c r="AY1582" s="73">
        <v>0.90076734563354</v>
      </c>
      <c r="AZ1582" s="73">
        <v>1.0429995200847799</v>
      </c>
      <c r="BA1582" s="73">
        <v>1.28321488477195</v>
      </c>
      <c r="BB1582" s="64">
        <v>1.9713599850783799E-2</v>
      </c>
      <c r="BC1582" s="74">
        <v>-26.119045999512299</v>
      </c>
      <c r="BD1582" s="61">
        <v>43881</v>
      </c>
      <c r="BE1582" s="61">
        <v>43914</v>
      </c>
      <c r="BF1582" s="70"/>
      <c r="BG1582" s="61"/>
      <c r="BH1582" s="11"/>
    </row>
    <row r="1583" spans="1:60" x14ac:dyDescent="0.3">
      <c r="A1583" s="11"/>
      <c r="B1583" s="56" t="s">
        <v>5030</v>
      </c>
      <c r="C1583" s="56" t="s">
        <v>4822</v>
      </c>
      <c r="D1583" s="56" t="s">
        <v>4810</v>
      </c>
      <c r="E1583" s="57" t="s">
        <v>248</v>
      </c>
      <c r="F1583" s="57" t="s">
        <v>2104</v>
      </c>
      <c r="G1583" s="58" t="s">
        <v>36</v>
      </c>
      <c r="H1583" s="59" t="s">
        <v>2001</v>
      </c>
      <c r="I1583" s="60" t="s">
        <v>29</v>
      </c>
      <c r="J1583" s="60" t="s">
        <v>4823</v>
      </c>
      <c r="K1583" s="11"/>
      <c r="L1583" s="61">
        <v>44021</v>
      </c>
      <c r="M1583" s="62">
        <v>1692.6015000007999</v>
      </c>
      <c r="N1583" s="63">
        <v>1692.6015000007999</v>
      </c>
      <c r="O1583" s="63">
        <v>1862.5088999997799</v>
      </c>
      <c r="P1583" s="64">
        <f t="shared" si="24"/>
        <v>0.90877498625697839</v>
      </c>
      <c r="Q1583" s="61">
        <v>43881</v>
      </c>
      <c r="R1583" s="65">
        <v>266785.815</v>
      </c>
      <c r="S1583" s="65">
        <v>425570.52939697303</v>
      </c>
      <c r="T1583" s="11"/>
      <c r="U1583" s="66">
        <v>-1.3076332634227601E-3</v>
      </c>
      <c r="V1583" s="67">
        <v>3.5314474275765</v>
      </c>
      <c r="W1583" s="66">
        <v>2.87417774725327E-2</v>
      </c>
      <c r="X1583" s="67">
        <v>5.1525562958922801</v>
      </c>
      <c r="Y1583" s="66">
        <v>-2.6505976837143001E-2</v>
      </c>
      <c r="Z1583" s="67">
        <v>15.033339928515501</v>
      </c>
      <c r="AA1583" s="66">
        <v>0.13472649502364201</v>
      </c>
      <c r="AB1583" s="67">
        <v>33.6978376536863</v>
      </c>
      <c r="AC1583" s="66">
        <v>0.16188226407568401</v>
      </c>
      <c r="AD1583" s="67">
        <v>40.474191667803098</v>
      </c>
      <c r="AE1583" s="66">
        <v>0.18991667778580501</v>
      </c>
      <c r="AF1583" s="68">
        <v>35.939355390320998</v>
      </c>
      <c r="AG1583" s="66">
        <v>-1.09861311466375E-2</v>
      </c>
      <c r="AH1583" s="67">
        <v>-2.9401188505289602</v>
      </c>
      <c r="AI1583" s="66">
        <v>-1.4287709191194199E-3</v>
      </c>
      <c r="AJ1583" s="67">
        <v>13.547865389045899</v>
      </c>
      <c r="AK1583" s="66">
        <v>0.68443150188773905</v>
      </c>
      <c r="AL1583" s="66">
        <v>7.4953242245101095E-2</v>
      </c>
      <c r="AM1583" s="67">
        <v>63.980600817187202</v>
      </c>
      <c r="AN1583" s="11"/>
      <c r="AO1583" s="69">
        <v>5.0068432328771499E-2</v>
      </c>
      <c r="AP1583" s="69">
        <v>-5.5690820492600303E-2</v>
      </c>
      <c r="AQ1583" s="69">
        <v>0.12970396763019401</v>
      </c>
      <c r="AR1583" s="69">
        <v>-9.5640350769826896E-2</v>
      </c>
      <c r="AS1583" s="70">
        <v>7</v>
      </c>
      <c r="AT1583" s="70">
        <v>5</v>
      </c>
      <c r="AU1583" s="70">
        <v>7</v>
      </c>
      <c r="AV1583" s="71">
        <v>5</v>
      </c>
      <c r="AW1583" s="11"/>
      <c r="AX1583" s="72">
        <v>0.19132386109937199</v>
      </c>
      <c r="AY1583" s="73">
        <v>0.73195754272183</v>
      </c>
      <c r="AZ1583" s="73">
        <v>0.94244948680170604</v>
      </c>
      <c r="BA1583" s="73">
        <v>1.0370114103225201</v>
      </c>
      <c r="BB1583" s="64">
        <v>1.9703924945697501E-2</v>
      </c>
      <c r="BC1583" s="74">
        <v>-26.315643377631201</v>
      </c>
      <c r="BD1583" s="61">
        <v>43881</v>
      </c>
      <c r="BE1583" s="61">
        <v>43914</v>
      </c>
      <c r="BF1583" s="70"/>
      <c r="BG1583" s="61"/>
      <c r="BH1583" s="11"/>
    </row>
    <row r="1584" spans="1:60" x14ac:dyDescent="0.3">
      <c r="A1584" s="11"/>
      <c r="B1584" s="56" t="s">
        <v>5033</v>
      </c>
      <c r="C1584" s="56" t="s">
        <v>4825</v>
      </c>
      <c r="D1584" s="56" t="s">
        <v>4810</v>
      </c>
      <c r="E1584" s="57" t="s">
        <v>52</v>
      </c>
      <c r="F1584" s="57" t="s">
        <v>2104</v>
      </c>
      <c r="G1584" s="58" t="s">
        <v>36</v>
      </c>
      <c r="H1584" s="59" t="s">
        <v>2001</v>
      </c>
      <c r="I1584" s="60" t="s">
        <v>29</v>
      </c>
      <c r="J1584" s="60" t="s">
        <v>1</v>
      </c>
      <c r="K1584" s="11"/>
      <c r="L1584" s="61">
        <v>44021</v>
      </c>
      <c r="M1584" s="62">
        <v>1539.5076999999601</v>
      </c>
      <c r="N1584" s="63">
        <v>1539.5076999999601</v>
      </c>
      <c r="O1584" s="63">
        <v>1664.6146000009001</v>
      </c>
      <c r="P1584" s="64">
        <f t="shared" si="24"/>
        <v>0.92484332409383385</v>
      </c>
      <c r="Q1584" s="61">
        <v>43881</v>
      </c>
      <c r="R1584" s="65">
        <v>6743613.5650000004</v>
      </c>
      <c r="S1584" s="65">
        <v>6424276.9892812502</v>
      </c>
      <c r="T1584" s="11"/>
      <c r="U1584" s="66">
        <v>-1.1826146301245899E-3</v>
      </c>
      <c r="V1584" s="67">
        <v>3.5439492909063102</v>
      </c>
      <c r="W1584" s="66">
        <v>3.2612551689453498E-2</v>
      </c>
      <c r="X1584" s="67">
        <v>5.53963371758437</v>
      </c>
      <c r="Y1584" s="66">
        <v>-4.0707716261749703E-3</v>
      </c>
      <c r="Z1584" s="67">
        <v>17.276860449608598</v>
      </c>
      <c r="AA1584" s="66">
        <v>0.18799899373698301</v>
      </c>
      <c r="AB1584" s="67">
        <v>39.025087525020403</v>
      </c>
      <c r="AC1584" s="66">
        <v>0.27346158214291799</v>
      </c>
      <c r="AD1584" s="67">
        <v>51.632123474555598</v>
      </c>
      <c r="AE1584" s="66">
        <v>0.365678294287063</v>
      </c>
      <c r="AF1584" s="68">
        <v>53.515517040446902</v>
      </c>
      <c r="AG1584" s="66">
        <v>-9.8712671870089305E-3</v>
      </c>
      <c r="AH1584" s="67">
        <v>-2.8286324545661001</v>
      </c>
      <c r="AI1584" s="66">
        <v>2.2736049388186099E-2</v>
      </c>
      <c r="AJ1584" s="67">
        <v>15.964347419780101</v>
      </c>
      <c r="AK1584" s="66">
        <v>0.53490895926719495</v>
      </c>
      <c r="AL1584" s="66">
        <v>8.5643103855545605E-2</v>
      </c>
      <c r="AM1584" s="67">
        <v>49.606253309699198</v>
      </c>
      <c r="AN1584" s="11"/>
      <c r="AO1584" s="69">
        <v>5.0199880093714497E-2</v>
      </c>
      <c r="AP1584" s="69">
        <v>-5.5572585720292403E-2</v>
      </c>
      <c r="AQ1584" s="69">
        <v>0.13396642862979199</v>
      </c>
      <c r="AR1584" s="69">
        <v>-9.2123646668333101E-2</v>
      </c>
      <c r="AS1584" s="70">
        <v>7</v>
      </c>
      <c r="AT1584" s="70">
        <v>5</v>
      </c>
      <c r="AU1584" s="70">
        <v>7</v>
      </c>
      <c r="AV1584" s="71">
        <v>5</v>
      </c>
      <c r="AW1584" s="11"/>
      <c r="AX1584" s="72">
        <v>0.191443042708561</v>
      </c>
      <c r="AY1584" s="73">
        <v>0.99569536876606402</v>
      </c>
      <c r="AZ1584" s="73">
        <v>1.09955743476348</v>
      </c>
      <c r="BA1584" s="73">
        <v>1.4227473369919601</v>
      </c>
      <c r="BB1584" s="64">
        <v>1.97191649423075E-2</v>
      </c>
      <c r="BC1584" s="74">
        <v>-26.010597287881001</v>
      </c>
      <c r="BD1584" s="61">
        <v>43881</v>
      </c>
      <c r="BE1584" s="61">
        <v>43914</v>
      </c>
      <c r="BF1584" s="70"/>
      <c r="BG1584" s="61"/>
      <c r="BH1584" s="11"/>
    </row>
    <row r="1585" spans="1:60" x14ac:dyDescent="0.3">
      <c r="A1585" s="11"/>
      <c r="B1585" s="56" t="s">
        <v>5036</v>
      </c>
      <c r="C1585" s="56" t="s">
        <v>4827</v>
      </c>
      <c r="D1585" s="56" t="s">
        <v>4810</v>
      </c>
      <c r="E1585" s="57" t="s">
        <v>2288</v>
      </c>
      <c r="F1585" s="57" t="s">
        <v>2104</v>
      </c>
      <c r="G1585" s="58" t="s">
        <v>36</v>
      </c>
      <c r="H1585" s="59" t="s">
        <v>2001</v>
      </c>
      <c r="I1585" s="60" t="s">
        <v>29</v>
      </c>
      <c r="J1585" s="60" t="s">
        <v>1</v>
      </c>
      <c r="K1585" s="11"/>
      <c r="L1585" s="61">
        <v>44021</v>
      </c>
      <c r="M1585" s="62">
        <v>1000</v>
      </c>
      <c r="N1585" s="63">
        <v>1000</v>
      </c>
      <c r="O1585" s="63">
        <v>1000</v>
      </c>
      <c r="P1585" s="64">
        <f t="shared" si="24"/>
        <v>1</v>
      </c>
      <c r="Q1585" s="61">
        <v>44021</v>
      </c>
      <c r="R1585" s="65">
        <v>0</v>
      </c>
      <c r="S1585" s="65">
        <v>0</v>
      </c>
      <c r="T1585" s="11"/>
      <c r="U1585" s="66">
        <v>0</v>
      </c>
      <c r="V1585" s="67">
        <v>3.66221075391877</v>
      </c>
      <c r="W1585" s="66">
        <v>0</v>
      </c>
      <c r="X1585" s="67">
        <v>2.27837854863537</v>
      </c>
      <c r="Y1585" s="66">
        <v>0</v>
      </c>
      <c r="Z1585" s="67">
        <v>17.6839376122225</v>
      </c>
      <c r="AA1585" s="66">
        <v>0</v>
      </c>
      <c r="AB1585" s="67">
        <v>20.225188151293001</v>
      </c>
      <c r="AC1585" s="66">
        <v>0</v>
      </c>
      <c r="AD1585" s="67">
        <v>24.2859652602347</v>
      </c>
      <c r="AE1585" s="66">
        <v>0</v>
      </c>
      <c r="AF1585" s="68">
        <v>16.947687611711402</v>
      </c>
      <c r="AG1585" s="66">
        <v>0</v>
      </c>
      <c r="AH1585" s="67">
        <v>-1.84150573586521</v>
      </c>
      <c r="AI1585" s="66">
        <v>0</v>
      </c>
      <c r="AJ1585" s="67">
        <v>13.6907424809615</v>
      </c>
      <c r="AK1585" s="66">
        <v>0</v>
      </c>
      <c r="AL1585" s="66">
        <v>0</v>
      </c>
      <c r="AM1585" s="67">
        <v>-3.8846426170493902</v>
      </c>
      <c r="AN1585" s="11"/>
      <c r="AO1585" s="69">
        <v>0</v>
      </c>
      <c r="AP1585" s="69">
        <v>0</v>
      </c>
      <c r="AQ1585" s="69">
        <v>0</v>
      </c>
      <c r="AR1585" s="69">
        <v>0</v>
      </c>
      <c r="AS1585" s="70">
        <v>0</v>
      </c>
      <c r="AT1585" s="70">
        <v>0</v>
      </c>
      <c r="AU1585" s="70">
        <v>7</v>
      </c>
      <c r="AV1585" s="71">
        <v>5</v>
      </c>
      <c r="AW1585" s="11"/>
      <c r="AX1585" s="72">
        <v>0</v>
      </c>
      <c r="AY1585" s="73">
        <v>-115.357016523136</v>
      </c>
      <c r="AZ1585" s="73">
        <v>0.52607977638217596</v>
      </c>
      <c r="BA1585" s="73">
        <v>-15.9646500268718</v>
      </c>
      <c r="BB1585" s="64">
        <v>0</v>
      </c>
      <c r="BC1585" s="74">
        <v>0</v>
      </c>
      <c r="BD1585" s="61">
        <v>43656</v>
      </c>
      <c r="BE1585" s="61"/>
      <c r="BF1585" s="70"/>
      <c r="BG1585" s="61"/>
      <c r="BH1585" s="11"/>
    </row>
    <row r="1586" spans="1:60" x14ac:dyDescent="0.3">
      <c r="A1586" s="11"/>
      <c r="B1586" s="56" t="s">
        <v>5038</v>
      </c>
      <c r="C1586" s="56" t="s">
        <v>4829</v>
      </c>
      <c r="D1586" s="56" t="s">
        <v>4810</v>
      </c>
      <c r="E1586" s="57" t="s">
        <v>56</v>
      </c>
      <c r="F1586" s="57" t="s">
        <v>2104</v>
      </c>
      <c r="G1586" s="58" t="s">
        <v>36</v>
      </c>
      <c r="H1586" s="59" t="s">
        <v>2001</v>
      </c>
      <c r="I1586" s="60" t="s">
        <v>29</v>
      </c>
      <c r="J1586" s="60" t="s">
        <v>4830</v>
      </c>
      <c r="K1586" s="11"/>
      <c r="L1586" s="61">
        <v>44021</v>
      </c>
      <c r="M1586" s="62">
        <v>1961.4320999998599</v>
      </c>
      <c r="N1586" s="63">
        <v>1961.4320999998599</v>
      </c>
      <c r="O1586" s="63">
        <v>2124.2087000012398</v>
      </c>
      <c r="P1586" s="64">
        <f t="shared" si="24"/>
        <v>0.92337071211445243</v>
      </c>
      <c r="Q1586" s="61">
        <v>43881</v>
      </c>
      <c r="R1586" s="65">
        <v>1748101.0660000001</v>
      </c>
      <c r="S1586" s="65">
        <v>1947268.86077148</v>
      </c>
      <c r="T1586" s="11"/>
      <c r="U1586" s="66">
        <v>-1.1939747937503901E-3</v>
      </c>
      <c r="V1586" s="67">
        <v>3.5428132745437302</v>
      </c>
      <c r="W1586" s="66">
        <v>3.2260208678053501E-2</v>
      </c>
      <c r="X1586" s="67">
        <v>5.5043994164443601</v>
      </c>
      <c r="Y1586" s="66">
        <v>-6.1316931478359003E-3</v>
      </c>
      <c r="Z1586" s="67">
        <v>17.0707682974462</v>
      </c>
      <c r="AA1586" s="66">
        <v>0.18305444289580899</v>
      </c>
      <c r="AB1586" s="67">
        <v>38.530632440873902</v>
      </c>
      <c r="AC1586" s="66">
        <v>0.26289098018052798</v>
      </c>
      <c r="AD1586" s="67">
        <v>50.575063278316499</v>
      </c>
      <c r="AE1586" s="66">
        <v>0.34868165328574802</v>
      </c>
      <c r="AF1586" s="68">
        <v>51.815852940315402</v>
      </c>
      <c r="AG1586" s="66">
        <v>-9.9725937398034096E-3</v>
      </c>
      <c r="AH1586" s="67">
        <v>-2.83876510984555</v>
      </c>
      <c r="AI1586" s="66">
        <v>2.0515119131232499E-2</v>
      </c>
      <c r="AJ1586" s="67">
        <v>15.742254394092001</v>
      </c>
      <c r="AK1586" s="66">
        <v>0.96143209999892898</v>
      </c>
      <c r="AL1586" s="66">
        <v>9.7879591052333098E-2</v>
      </c>
      <c r="AM1586" s="67">
        <v>91.680660628248006</v>
      </c>
      <c r="AN1586" s="11"/>
      <c r="AO1586" s="69">
        <v>5.0187928971354302E-2</v>
      </c>
      <c r="AP1586" s="69">
        <v>-5.5583357898285599E-2</v>
      </c>
      <c r="AQ1586" s="69">
        <v>0.13357844088939599</v>
      </c>
      <c r="AR1586" s="69">
        <v>-9.2444218848831999E-2</v>
      </c>
      <c r="AS1586" s="70">
        <v>7</v>
      </c>
      <c r="AT1586" s="70">
        <v>5</v>
      </c>
      <c r="AU1586" s="70">
        <v>7</v>
      </c>
      <c r="AV1586" s="71">
        <v>5</v>
      </c>
      <c r="AW1586" s="11"/>
      <c r="AX1586" s="72">
        <v>0.191431658073561</v>
      </c>
      <c r="AY1586" s="73">
        <v>0.97124826226081495</v>
      </c>
      <c r="AZ1586" s="73">
        <v>1.0849905384293399</v>
      </c>
      <c r="BA1586" s="73">
        <v>1.3867398691836601</v>
      </c>
      <c r="BB1586" s="64">
        <v>1.9717722047116699E-2</v>
      </c>
      <c r="BC1586" s="74">
        <v>-26.038392555375999</v>
      </c>
      <c r="BD1586" s="61">
        <v>43881</v>
      </c>
      <c r="BE1586" s="61">
        <v>43914</v>
      </c>
      <c r="BF1586" s="70"/>
      <c r="BG1586" s="61"/>
      <c r="BH1586" s="11"/>
    </row>
    <row r="1587" spans="1:60" x14ac:dyDescent="0.3">
      <c r="A1587" s="11"/>
      <c r="B1587" s="56" t="s">
        <v>5042</v>
      </c>
      <c r="C1587" s="56" t="s">
        <v>4832</v>
      </c>
      <c r="D1587" s="56" t="s">
        <v>4810</v>
      </c>
      <c r="E1587" s="57" t="s">
        <v>2294</v>
      </c>
      <c r="F1587" s="57" t="s">
        <v>2104</v>
      </c>
      <c r="G1587" s="58" t="s">
        <v>36</v>
      </c>
      <c r="H1587" s="59" t="s">
        <v>2001</v>
      </c>
      <c r="I1587" s="60" t="s">
        <v>29</v>
      </c>
      <c r="J1587" s="60" t="s">
        <v>4833</v>
      </c>
      <c r="K1587" s="11"/>
      <c r="L1587" s="61">
        <v>44021</v>
      </c>
      <c r="M1587" s="62">
        <v>2283.7014000006002</v>
      </c>
      <c r="N1587" s="63">
        <v>2283.7014000006002</v>
      </c>
      <c r="O1587" s="63">
        <v>2471.42610000074</v>
      </c>
      <c r="P1587" s="64">
        <f t="shared" si="24"/>
        <v>0.92404195294365321</v>
      </c>
      <c r="Q1587" s="61">
        <v>43881</v>
      </c>
      <c r="R1587" s="65">
        <v>48967.347999999998</v>
      </c>
      <c r="S1587" s="65">
        <v>48946.879408386201</v>
      </c>
      <c r="T1587" s="11"/>
      <c r="U1587" s="66">
        <v>-1.18880196714599E-3</v>
      </c>
      <c r="V1587" s="67">
        <v>3.54333055720417</v>
      </c>
      <c r="W1587" s="66">
        <v>3.2421038737083997E-2</v>
      </c>
      <c r="X1587" s="67">
        <v>5.5204824223474098</v>
      </c>
      <c r="Y1587" s="66">
        <v>-5.1921905051131E-3</v>
      </c>
      <c r="Z1587" s="67">
        <v>17.164718561718502</v>
      </c>
      <c r="AA1587" s="66">
        <v>0.18530732617364301</v>
      </c>
      <c r="AB1587" s="67">
        <v>38.755920768657198</v>
      </c>
      <c r="AC1587" s="66">
        <v>0.267701936518424</v>
      </c>
      <c r="AD1587" s="67">
        <v>51.056158912077102</v>
      </c>
      <c r="AE1587" s="66">
        <v>0.35640791426179902</v>
      </c>
      <c r="AF1587" s="68">
        <v>52.5884790379205</v>
      </c>
      <c r="AG1587" s="66">
        <v>-9.9263954843991104E-3</v>
      </c>
      <c r="AH1587" s="67">
        <v>-2.8341452843051198</v>
      </c>
      <c r="AI1587" s="66">
        <v>2.1527526476347699E-2</v>
      </c>
      <c r="AJ1587" s="67">
        <v>15.8434951286035</v>
      </c>
      <c r="AK1587" s="66">
        <v>1.27267822878668</v>
      </c>
      <c r="AL1587" s="66">
        <v>0.12052384332855599</v>
      </c>
      <c r="AM1587" s="67">
        <v>122.805273507023</v>
      </c>
      <c r="AN1587" s="11"/>
      <c r="AO1587" s="69">
        <v>5.0193371200293803E-2</v>
      </c>
      <c r="AP1587" s="69">
        <v>-5.55784545804636E-2</v>
      </c>
      <c r="AQ1587" s="69">
        <v>0.13375543151778399</v>
      </c>
      <c r="AR1587" s="69">
        <v>-9.2298125440720497E-2</v>
      </c>
      <c r="AS1587" s="70">
        <v>7</v>
      </c>
      <c r="AT1587" s="70">
        <v>5</v>
      </c>
      <c r="AU1587" s="70">
        <v>7</v>
      </c>
      <c r="AV1587" s="71">
        <v>5</v>
      </c>
      <c r="AW1587" s="11"/>
      <c r="AX1587" s="72">
        <v>0.191436821560201</v>
      </c>
      <c r="AY1587" s="73">
        <v>0.98238801254137798</v>
      </c>
      <c r="AZ1587" s="73">
        <v>1.0916279779612501</v>
      </c>
      <c r="BA1587" s="73">
        <v>1.40314085306636</v>
      </c>
      <c r="BB1587" s="64">
        <v>1.97183770793526E-2</v>
      </c>
      <c r="BC1587" s="74">
        <v>-26.025726603809701</v>
      </c>
      <c r="BD1587" s="61">
        <v>43881</v>
      </c>
      <c r="BE1587" s="61">
        <v>43914</v>
      </c>
      <c r="BF1587" s="70"/>
      <c r="BG1587" s="61"/>
      <c r="BH1587" s="11"/>
    </row>
    <row r="1588" spans="1:60" x14ac:dyDescent="0.3">
      <c r="A1588" s="11"/>
      <c r="B1588" s="56" t="s">
        <v>5045</v>
      </c>
      <c r="C1588" s="56" t="s">
        <v>4835</v>
      </c>
      <c r="D1588" s="56" t="s">
        <v>4836</v>
      </c>
      <c r="E1588" s="57" t="s">
        <v>306</v>
      </c>
      <c r="F1588" s="57" t="s">
        <v>26</v>
      </c>
      <c r="G1588" s="58" t="s">
        <v>141</v>
      </c>
      <c r="H1588" s="59" t="s">
        <v>2001</v>
      </c>
      <c r="I1588" s="60" t="s">
        <v>400</v>
      </c>
      <c r="J1588" s="60" t="s">
        <v>4837</v>
      </c>
      <c r="K1588" s="11"/>
      <c r="L1588" s="61">
        <v>44021</v>
      </c>
      <c r="M1588" s="62">
        <v>96922.235849976496</v>
      </c>
      <c r="N1588" s="63">
        <v>96922.235849976496</v>
      </c>
      <c r="O1588" s="63">
        <v>102219.63803994701</v>
      </c>
      <c r="P1588" s="64">
        <f t="shared" si="24"/>
        <v>0.94817627716603425</v>
      </c>
      <c r="Q1588" s="61">
        <v>43880</v>
      </c>
      <c r="R1588" s="65">
        <v>10481090.5988594</v>
      </c>
      <c r="S1588" s="65">
        <v>11743411.8932031</v>
      </c>
      <c r="T1588" s="11"/>
      <c r="U1588" s="66">
        <v>-5.7369052910871696E-3</v>
      </c>
      <c r="V1588" s="67">
        <v>3.0885202248100501</v>
      </c>
      <c r="W1588" s="66">
        <v>4.1988461742221303E-2</v>
      </c>
      <c r="X1588" s="67">
        <v>6.4772247228611404</v>
      </c>
      <c r="Y1588" s="66">
        <v>1.9292979413876299E-4</v>
      </c>
      <c r="Z1588" s="67">
        <v>17.703230591636402</v>
      </c>
      <c r="AA1588" s="66">
        <v>0.19684411714843</v>
      </c>
      <c r="AB1588" s="67">
        <v>39.909599866135999</v>
      </c>
      <c r="AC1588" s="66">
        <v>0.236577332194429</v>
      </c>
      <c r="AD1588" s="67">
        <v>47.9436984796776</v>
      </c>
      <c r="AE1588" s="66">
        <v>0.29971113064122601</v>
      </c>
      <c r="AF1588" s="68">
        <v>46.918800675834099</v>
      </c>
      <c r="AG1588" s="66">
        <v>2.4720594883547199E-3</v>
      </c>
      <c r="AH1588" s="67">
        <v>-1.59429978702974</v>
      </c>
      <c r="AI1588" s="66">
        <v>4.0395436943072099E-2</v>
      </c>
      <c r="AJ1588" s="67">
        <v>17.730286175268699</v>
      </c>
      <c r="AK1588" s="66">
        <v>1.2348734092852101</v>
      </c>
      <c r="AL1588" s="66">
        <v>9.4911087575455896E-2</v>
      </c>
      <c r="AM1588" s="67">
        <v>126.045850360766</v>
      </c>
      <c r="AN1588" s="11"/>
      <c r="AO1588" s="69">
        <v>3.9690362826149801E-2</v>
      </c>
      <c r="AP1588" s="69">
        <v>-6.0112299286629402E-2</v>
      </c>
      <c r="AQ1588" s="69">
        <v>0.165967663064366</v>
      </c>
      <c r="AR1588" s="69">
        <v>-9.3932851461431696E-2</v>
      </c>
      <c r="AS1588" s="70">
        <v>9</v>
      </c>
      <c r="AT1588" s="70">
        <v>3</v>
      </c>
      <c r="AU1588" s="70">
        <v>7</v>
      </c>
      <c r="AV1588" s="71">
        <v>5</v>
      </c>
      <c r="AW1588" s="11"/>
      <c r="AX1588" s="72">
        <v>0.200055895595287</v>
      </c>
      <c r="AY1588" s="73">
        <v>1.0294066023852799</v>
      </c>
      <c r="AZ1588" s="73">
        <v>1.4916536723139899</v>
      </c>
      <c r="BA1588" s="73">
        <v>1.4845272475304201</v>
      </c>
      <c r="BB1588" s="64">
        <v>2.06007645895806E-2</v>
      </c>
      <c r="BC1588" s="74">
        <v>-25.817673492129</v>
      </c>
      <c r="BD1588" s="61">
        <v>43880</v>
      </c>
      <c r="BE1588" s="61">
        <v>43913</v>
      </c>
      <c r="BF1588" s="70"/>
      <c r="BG1588" s="61"/>
      <c r="BH1588" s="11"/>
    </row>
    <row r="1589" spans="1:60" x14ac:dyDescent="0.3">
      <c r="A1589" s="11"/>
      <c r="B1589" s="56" t="s">
        <v>5048</v>
      </c>
      <c r="C1589" s="56" t="s">
        <v>4839</v>
      </c>
      <c r="D1589" s="56" t="s">
        <v>4836</v>
      </c>
      <c r="E1589" s="57" t="s">
        <v>309</v>
      </c>
      <c r="F1589" s="57" t="s">
        <v>26</v>
      </c>
      <c r="G1589" s="58" t="s">
        <v>141</v>
      </c>
      <c r="H1589" s="59" t="s">
        <v>2001</v>
      </c>
      <c r="I1589" s="60" t="s">
        <v>400</v>
      </c>
      <c r="J1589" s="60" t="s">
        <v>4840</v>
      </c>
      <c r="K1589" s="11"/>
      <c r="L1589" s="61">
        <v>44021</v>
      </c>
      <c r="M1589" s="62">
        <v>238881.65779805201</v>
      </c>
      <c r="N1589" s="63">
        <v>238881.65779805201</v>
      </c>
      <c r="O1589" s="63">
        <v>250264.53243994701</v>
      </c>
      <c r="P1589" s="64">
        <f t="shared" si="24"/>
        <v>0.95451662874112453</v>
      </c>
      <c r="Q1589" s="61">
        <v>43880</v>
      </c>
      <c r="R1589" s="65">
        <v>2039685.9270214799</v>
      </c>
      <c r="S1589" s="65">
        <v>1722936.66711133</v>
      </c>
      <c r="T1589" s="11"/>
      <c r="U1589" s="66">
        <v>-5.6895751977208402E-3</v>
      </c>
      <c r="V1589" s="67">
        <v>3.0932532341466898</v>
      </c>
      <c r="W1589" s="66">
        <v>4.3466771970997797E-2</v>
      </c>
      <c r="X1589" s="67">
        <v>6.6250557457387904</v>
      </c>
      <c r="Y1589" s="66">
        <v>8.8792453461792303E-3</v>
      </c>
      <c r="Z1589" s="67">
        <v>18.571862146840399</v>
      </c>
      <c r="AA1589" s="66">
        <v>0.218156133843877</v>
      </c>
      <c r="AB1589" s="67">
        <v>42.040801535709797</v>
      </c>
      <c r="AC1589" s="66">
        <v>0.28126441427972199</v>
      </c>
      <c r="AD1589" s="67">
        <v>52.412406688206801</v>
      </c>
      <c r="AE1589" s="66">
        <v>0.37107819293334598</v>
      </c>
      <c r="AF1589" s="68">
        <v>54.055506905075198</v>
      </c>
      <c r="AG1589" s="66">
        <v>2.8986077959416399E-3</v>
      </c>
      <c r="AH1589" s="67">
        <v>-1.5516449562710499</v>
      </c>
      <c r="AI1589" s="66">
        <v>4.9894441968717701E-2</v>
      </c>
      <c r="AJ1589" s="67">
        <v>18.680186677840499</v>
      </c>
      <c r="AK1589" s="66">
        <v>1.3036283997562701</v>
      </c>
      <c r="AL1589" s="66">
        <v>9.8658218708878906E-2</v>
      </c>
      <c r="AM1589" s="67">
        <v>132.92134940787199</v>
      </c>
      <c r="AN1589" s="11"/>
      <c r="AO1589" s="69">
        <v>3.9739627860399203E-2</v>
      </c>
      <c r="AP1589" s="69">
        <v>-6.0067881437134901E-2</v>
      </c>
      <c r="AQ1589" s="69">
        <v>0.16767840580898299</v>
      </c>
      <c r="AR1589" s="69">
        <v>-9.2606270199175902E-2</v>
      </c>
      <c r="AS1589" s="70">
        <v>9</v>
      </c>
      <c r="AT1589" s="70">
        <v>3</v>
      </c>
      <c r="AU1589" s="70">
        <v>7</v>
      </c>
      <c r="AV1589" s="71">
        <v>5</v>
      </c>
      <c r="AW1589" s="11"/>
      <c r="AX1589" s="72">
        <v>0.19999342225259201</v>
      </c>
      <c r="AY1589" s="73">
        <v>1.1311289949881</v>
      </c>
      <c r="AZ1589" s="73">
        <v>1.57224245221732</v>
      </c>
      <c r="BA1589" s="73">
        <v>1.6370578846545001</v>
      </c>
      <c r="BB1589" s="64">
        <v>2.0595915216436E-2</v>
      </c>
      <c r="BC1589" s="74">
        <v>-25.701976888551101</v>
      </c>
      <c r="BD1589" s="61">
        <v>43880</v>
      </c>
      <c r="BE1589" s="61">
        <v>43913</v>
      </c>
      <c r="BF1589" s="70"/>
      <c r="BG1589" s="61"/>
      <c r="BH1589" s="11"/>
    </row>
    <row r="1590" spans="1:60" x14ac:dyDescent="0.3">
      <c r="A1590" s="11"/>
      <c r="B1590" s="56" t="s">
        <v>5051</v>
      </c>
      <c r="C1590" s="56" t="s">
        <v>4842</v>
      </c>
      <c r="D1590" s="56" t="s">
        <v>4843</v>
      </c>
      <c r="E1590" s="57" t="s">
        <v>34</v>
      </c>
      <c r="F1590" s="57" t="s">
        <v>2104</v>
      </c>
      <c r="G1590" s="58" t="s">
        <v>36</v>
      </c>
      <c r="H1590" s="59" t="s">
        <v>1475</v>
      </c>
      <c r="I1590" s="60" t="s">
        <v>29</v>
      </c>
      <c r="J1590" s="60" t="s">
        <v>4844</v>
      </c>
      <c r="K1590" s="11"/>
      <c r="L1590" s="61">
        <v>44021</v>
      </c>
      <c r="M1590" s="62">
        <v>1378.9388999994801</v>
      </c>
      <c r="N1590" s="63">
        <v>1378.9388999994801</v>
      </c>
      <c r="O1590" s="63">
        <v>1507.4561999999</v>
      </c>
      <c r="P1590" s="64">
        <f t="shared" si="24"/>
        <v>0.91474558265744077</v>
      </c>
      <c r="Q1590" s="61">
        <v>43843</v>
      </c>
      <c r="R1590" s="65">
        <v>2795524.07</v>
      </c>
      <c r="S1590" s="65">
        <v>2507705.3402734399</v>
      </c>
      <c r="T1590" s="11"/>
      <c r="U1590" s="66">
        <v>8.4929989643569605E-3</v>
      </c>
      <c r="V1590" s="67">
        <v>4.5115106503581002</v>
      </c>
      <c r="W1590" s="66">
        <v>8.01483667928551E-2</v>
      </c>
      <c r="X1590" s="67">
        <v>10.293215227924501</v>
      </c>
      <c r="Y1590" s="66">
        <v>-5.7498359947203398E-2</v>
      </c>
      <c r="Z1590" s="67">
        <v>11.934101617502201</v>
      </c>
      <c r="AA1590" s="66">
        <v>0.11329861420934299</v>
      </c>
      <c r="AB1590" s="67">
        <v>31.555049572227301</v>
      </c>
      <c r="AC1590" s="66">
        <v>0.14066550979259801</v>
      </c>
      <c r="AD1590" s="67">
        <v>38.352516239509001</v>
      </c>
      <c r="AE1590" s="66">
        <v>0.164876726250513</v>
      </c>
      <c r="AF1590" s="68">
        <v>33.435360236791901</v>
      </c>
      <c r="AG1590" s="66">
        <v>2.6237340589432299E-2</v>
      </c>
      <c r="AH1590" s="67">
        <v>0.78222832307801604</v>
      </c>
      <c r="AI1590" s="66">
        <v>-2.9691967379221799E-2</v>
      </c>
      <c r="AJ1590" s="67">
        <v>10.721545743043</v>
      </c>
      <c r="AK1590" s="66">
        <v>0.38872091122553698</v>
      </c>
      <c r="AL1590" s="66">
        <v>4.7918418804329101E-2</v>
      </c>
      <c r="AM1590" s="67">
        <v>33.4242034971248</v>
      </c>
      <c r="AN1590" s="11"/>
      <c r="AO1590" s="69">
        <v>4.2338800485595102E-2</v>
      </c>
      <c r="AP1590" s="69">
        <v>-6.0609795256823397E-2</v>
      </c>
      <c r="AQ1590" s="69">
        <v>0.10381866257375801</v>
      </c>
      <c r="AR1590" s="69">
        <v>-0.148683824265463</v>
      </c>
      <c r="AS1590" s="70">
        <v>7</v>
      </c>
      <c r="AT1590" s="70">
        <v>5</v>
      </c>
      <c r="AU1590" s="70">
        <v>9</v>
      </c>
      <c r="AV1590" s="71">
        <v>3</v>
      </c>
      <c r="AW1590" s="11"/>
      <c r="AX1590" s="72">
        <v>0.19182860312750599</v>
      </c>
      <c r="AY1590" s="73">
        <v>0.53708976521556895</v>
      </c>
      <c r="AZ1590" s="73">
        <v>0.87674005373810404</v>
      </c>
      <c r="BA1590" s="73">
        <v>0.73832435221720505</v>
      </c>
      <c r="BB1590" s="64">
        <v>1.9709995509347201E-2</v>
      </c>
      <c r="BC1590" s="74">
        <v>-26.557627345959201</v>
      </c>
      <c r="BD1590" s="61">
        <v>43843</v>
      </c>
      <c r="BE1590" s="61">
        <v>43910</v>
      </c>
      <c r="BF1590" s="70"/>
      <c r="BG1590" s="61"/>
      <c r="BH1590" s="11"/>
    </row>
    <row r="1591" spans="1:60" x14ac:dyDescent="0.3">
      <c r="A1591" s="11"/>
      <c r="B1591" s="56" t="s">
        <v>5055</v>
      </c>
      <c r="C1591" s="56" t="s">
        <v>4846</v>
      </c>
      <c r="D1591" s="56" t="s">
        <v>4843</v>
      </c>
      <c r="E1591" s="57" t="s">
        <v>548</v>
      </c>
      <c r="F1591" s="57" t="s">
        <v>2104</v>
      </c>
      <c r="G1591" s="58" t="s">
        <v>36</v>
      </c>
      <c r="H1591" s="59" t="s">
        <v>1475</v>
      </c>
      <c r="I1591" s="60" t="s">
        <v>29</v>
      </c>
      <c r="J1591" s="60" t="s">
        <v>4847</v>
      </c>
      <c r="K1591" s="11"/>
      <c r="L1591" s="61">
        <v>44021</v>
      </c>
      <c r="M1591" s="62">
        <v>1219.68329999968</v>
      </c>
      <c r="N1591" s="63">
        <v>1219.68329999968</v>
      </c>
      <c r="O1591" s="63">
        <v>1314.20329999924</v>
      </c>
      <c r="P1591" s="64">
        <f t="shared" si="24"/>
        <v>0.92807809872367941</v>
      </c>
      <c r="Q1591" s="61">
        <v>43843</v>
      </c>
      <c r="R1591" s="65">
        <v>1133397.132</v>
      </c>
      <c r="S1591" s="65">
        <v>1727789.51186719</v>
      </c>
      <c r="T1591" s="11"/>
      <c r="U1591" s="66">
        <v>8.5749476875207602E-3</v>
      </c>
      <c r="V1591" s="67">
        <v>4.5197055226744904</v>
      </c>
      <c r="W1591" s="66">
        <v>8.2785630011203495E-2</v>
      </c>
      <c r="X1591" s="67">
        <v>10.556941549759401</v>
      </c>
      <c r="Y1591" s="66">
        <v>-4.3450317320093697E-2</v>
      </c>
      <c r="Z1591" s="67">
        <v>13.338905880213099</v>
      </c>
      <c r="AA1591" s="66">
        <v>0.146964705407299</v>
      </c>
      <c r="AB1591" s="67">
        <v>34.9216586920084</v>
      </c>
      <c r="AC1591" s="66">
        <v>0.210649073418754</v>
      </c>
      <c r="AD1591" s="67">
        <v>45.350872602139098</v>
      </c>
      <c r="AE1591" s="66"/>
      <c r="AF1591" s="68"/>
      <c r="AG1591" s="66">
        <v>2.69883468008629E-2</v>
      </c>
      <c r="AH1591" s="67">
        <v>0.85732894422108097</v>
      </c>
      <c r="AI1591" s="66">
        <v>-1.45087436185349E-2</v>
      </c>
      <c r="AJ1591" s="67">
        <v>12.2398681191116</v>
      </c>
      <c r="AK1591" s="66">
        <v>0.21488946765021</v>
      </c>
      <c r="AL1591" s="66">
        <v>8.7310783052089405E-2</v>
      </c>
      <c r="AM1591" s="67">
        <v>49.663046546629602</v>
      </c>
      <c r="AN1591" s="11"/>
      <c r="AO1591" s="69">
        <v>4.2423558521477403E-2</v>
      </c>
      <c r="AP1591" s="69">
        <v>-6.05334237425268E-2</v>
      </c>
      <c r="AQ1591" s="69">
        <v>0.106521599524131</v>
      </c>
      <c r="AR1591" s="69">
        <v>-0.14653559648737399</v>
      </c>
      <c r="AS1591" s="70">
        <v>7</v>
      </c>
      <c r="AT1591" s="70">
        <v>5</v>
      </c>
      <c r="AU1591" s="70">
        <v>9</v>
      </c>
      <c r="AV1591" s="71">
        <v>3</v>
      </c>
      <c r="AW1591" s="11"/>
      <c r="AX1591" s="72">
        <v>0.191885516805924</v>
      </c>
      <c r="AY1591" s="73">
        <v>0.701402500865697</v>
      </c>
      <c r="AZ1591" s="73">
        <v>0.97626984609450995</v>
      </c>
      <c r="BA1591" s="73">
        <v>0.96904882069338805</v>
      </c>
      <c r="BB1591" s="64">
        <v>1.9717826443957202E-2</v>
      </c>
      <c r="BC1591" s="74">
        <v>-26.156531489395999</v>
      </c>
      <c r="BD1591" s="61">
        <v>43843</v>
      </c>
      <c r="BE1591" s="61">
        <v>43910</v>
      </c>
      <c r="BF1591" s="70"/>
      <c r="BG1591" s="61"/>
      <c r="BH1591" s="11"/>
    </row>
    <row r="1592" spans="1:60" x14ac:dyDescent="0.3">
      <c r="A1592" s="11"/>
      <c r="B1592" s="56" t="s">
        <v>5058</v>
      </c>
      <c r="C1592" s="56" t="s">
        <v>4849</v>
      </c>
      <c r="D1592" s="56" t="s">
        <v>4843</v>
      </c>
      <c r="E1592" s="57" t="s">
        <v>41</v>
      </c>
      <c r="F1592" s="57" t="s">
        <v>2104</v>
      </c>
      <c r="G1592" s="58" t="s">
        <v>36</v>
      </c>
      <c r="H1592" s="59" t="s">
        <v>1475</v>
      </c>
      <c r="I1592" s="60" t="s">
        <v>29</v>
      </c>
      <c r="J1592" s="60" t="s">
        <v>4850</v>
      </c>
      <c r="K1592" s="11"/>
      <c r="L1592" s="61">
        <v>44021</v>
      </c>
      <c r="M1592" s="62">
        <v>1435.65149999969</v>
      </c>
      <c r="N1592" s="63">
        <v>1435.65149999969</v>
      </c>
      <c r="O1592" s="63">
        <v>1564.9186000004399</v>
      </c>
      <c r="P1592" s="64">
        <f t="shared" si="24"/>
        <v>0.91739691764113895</v>
      </c>
      <c r="Q1592" s="61">
        <v>43843</v>
      </c>
      <c r="R1592" s="65">
        <v>1145372.9639999999</v>
      </c>
      <c r="S1592" s="65">
        <v>1401743.7807207</v>
      </c>
      <c r="T1592" s="11"/>
      <c r="U1592" s="66">
        <v>8.5093612869968603E-3</v>
      </c>
      <c r="V1592" s="67">
        <v>4.5131468826220997</v>
      </c>
      <c r="W1592" s="66">
        <v>8.0675119204970502E-2</v>
      </c>
      <c r="X1592" s="67">
        <v>10.3458904691361</v>
      </c>
      <c r="Y1592" s="66">
        <v>-5.4705103066226002E-2</v>
      </c>
      <c r="Z1592" s="67">
        <v>12.2134273055999</v>
      </c>
      <c r="AA1592" s="66">
        <v>0.119952292181551</v>
      </c>
      <c r="AB1592" s="67">
        <v>32.2204173694481</v>
      </c>
      <c r="AC1592" s="66">
        <v>0.15433108688012001</v>
      </c>
      <c r="AD1592" s="67">
        <v>39.719073948275799</v>
      </c>
      <c r="AE1592" s="66">
        <v>0.185906474687799</v>
      </c>
      <c r="AF1592" s="68">
        <v>35.5383350804914</v>
      </c>
      <c r="AG1592" s="66">
        <v>2.63874196116376E-2</v>
      </c>
      <c r="AH1592" s="67">
        <v>0.79723622529854798</v>
      </c>
      <c r="AI1592" s="66">
        <v>-2.66739796834372E-2</v>
      </c>
      <c r="AJ1592" s="67">
        <v>11.023344512621399</v>
      </c>
      <c r="AK1592" s="66">
        <v>0.44583582295337698</v>
      </c>
      <c r="AL1592" s="66">
        <v>5.3955777029841598E-2</v>
      </c>
      <c r="AM1592" s="67">
        <v>39.135694669908801</v>
      </c>
      <c r="AN1592" s="11"/>
      <c r="AO1592" s="69">
        <v>4.2355726585810799E-2</v>
      </c>
      <c r="AP1592" s="69">
        <v>-6.0594451176293702E-2</v>
      </c>
      <c r="AQ1592" s="69">
        <v>0.104358878441417</v>
      </c>
      <c r="AR1592" s="69">
        <v>-0.14825441326232999</v>
      </c>
      <c r="AS1592" s="70">
        <v>7</v>
      </c>
      <c r="AT1592" s="70">
        <v>5</v>
      </c>
      <c r="AU1592" s="70">
        <v>9</v>
      </c>
      <c r="AV1592" s="71">
        <v>3</v>
      </c>
      <c r="AW1592" s="11"/>
      <c r="AX1592" s="72">
        <v>0.19183952546678501</v>
      </c>
      <c r="AY1592" s="73">
        <v>0.56958599686277001</v>
      </c>
      <c r="AZ1592" s="73">
        <v>0.89642275975711505</v>
      </c>
      <c r="BA1592" s="73">
        <v>0.78378265791434398</v>
      </c>
      <c r="BB1592" s="64">
        <v>1.9711513876645801E-2</v>
      </c>
      <c r="BC1592" s="74">
        <v>-26.477562475221902</v>
      </c>
      <c r="BD1592" s="61">
        <v>43843</v>
      </c>
      <c r="BE1592" s="61">
        <v>43910</v>
      </c>
      <c r="BF1592" s="70"/>
      <c r="BG1592" s="61"/>
      <c r="BH1592" s="11"/>
    </row>
    <row r="1593" spans="1:60" x14ac:dyDescent="0.3">
      <c r="A1593" s="11"/>
      <c r="B1593" s="56" t="s">
        <v>5061</v>
      </c>
      <c r="C1593" s="56" t="s">
        <v>4852</v>
      </c>
      <c r="D1593" s="56" t="s">
        <v>4843</v>
      </c>
      <c r="E1593" s="57" t="s">
        <v>2279</v>
      </c>
      <c r="F1593" s="57" t="s">
        <v>2104</v>
      </c>
      <c r="G1593" s="58" t="s">
        <v>36</v>
      </c>
      <c r="H1593" s="59" t="s">
        <v>1475</v>
      </c>
      <c r="I1593" s="60" t="s">
        <v>29</v>
      </c>
      <c r="J1593" s="60" t="s">
        <v>4853</v>
      </c>
      <c r="K1593" s="11"/>
      <c r="L1593" s="61">
        <v>44021</v>
      </c>
      <c r="M1593" s="62">
        <v>1554.08459999971</v>
      </c>
      <c r="N1593" s="63">
        <v>1554.08459999971</v>
      </c>
      <c r="O1593" s="63">
        <v>1684.4026999995101</v>
      </c>
      <c r="P1593" s="64">
        <f t="shared" si="24"/>
        <v>0.92263245600363974</v>
      </c>
      <c r="Q1593" s="61">
        <v>43843</v>
      </c>
      <c r="R1593" s="65">
        <v>735151.50800000003</v>
      </c>
      <c r="S1593" s="65">
        <v>1068326.5829775401</v>
      </c>
      <c r="T1593" s="11"/>
      <c r="U1593" s="66">
        <v>8.5416360307135602E-3</v>
      </c>
      <c r="V1593" s="67">
        <v>4.5163743569937704</v>
      </c>
      <c r="W1593" s="66">
        <v>8.1712152714317199E-2</v>
      </c>
      <c r="X1593" s="67">
        <v>10.449593820070699</v>
      </c>
      <c r="Y1593" s="66">
        <v>-4.9188770906766897E-2</v>
      </c>
      <c r="Z1593" s="67">
        <v>12.7650605215458</v>
      </c>
      <c r="AA1593" s="66">
        <v>0.13315121750565601</v>
      </c>
      <c r="AB1593" s="67">
        <v>33.540309901873101</v>
      </c>
      <c r="AC1593" s="66">
        <v>0.181680838079192</v>
      </c>
      <c r="AD1593" s="67">
        <v>42.4540490681538</v>
      </c>
      <c r="AE1593" s="66">
        <v>0.22837039690435601</v>
      </c>
      <c r="AF1593" s="68">
        <v>39.784727302147097</v>
      </c>
      <c r="AG1593" s="66">
        <v>2.6682853987949801E-2</v>
      </c>
      <c r="AH1593" s="67">
        <v>0.82677966292976601</v>
      </c>
      <c r="AI1593" s="66">
        <v>-2.0712195861960901E-2</v>
      </c>
      <c r="AJ1593" s="67">
        <v>11.619522894761801</v>
      </c>
      <c r="AK1593" s="66">
        <v>0.56510907179093905</v>
      </c>
      <c r="AL1593" s="66">
        <v>6.5931285078477203E-2</v>
      </c>
      <c r="AM1593" s="67">
        <v>51.0630195536651</v>
      </c>
      <c r="AN1593" s="11"/>
      <c r="AO1593" s="69">
        <v>4.2389057216496398E-2</v>
      </c>
      <c r="AP1593" s="69">
        <v>-6.0564446875141599E-2</v>
      </c>
      <c r="AQ1593" s="69">
        <v>0.105421349717362</v>
      </c>
      <c r="AR1593" s="69">
        <v>-0.14740988150064399</v>
      </c>
      <c r="AS1593" s="70">
        <v>7</v>
      </c>
      <c r="AT1593" s="70">
        <v>5</v>
      </c>
      <c r="AU1593" s="70">
        <v>9</v>
      </c>
      <c r="AV1593" s="71">
        <v>3</v>
      </c>
      <c r="AW1593" s="11"/>
      <c r="AX1593" s="72">
        <v>0.19186166826897499</v>
      </c>
      <c r="AY1593" s="73">
        <v>0.63401803124452305</v>
      </c>
      <c r="AZ1593" s="73">
        <v>0.93545046517192498</v>
      </c>
      <c r="BA1593" s="73">
        <v>0.874167368157032</v>
      </c>
      <c r="BB1593" s="64">
        <v>1.9714568215549701E-2</v>
      </c>
      <c r="BC1593" s="74">
        <v>-26.319911503349399</v>
      </c>
      <c r="BD1593" s="61">
        <v>43843</v>
      </c>
      <c r="BE1593" s="61">
        <v>43910</v>
      </c>
      <c r="BF1593" s="70"/>
      <c r="BG1593" s="61"/>
      <c r="BH1593" s="11"/>
    </row>
    <row r="1594" spans="1:60" x14ac:dyDescent="0.3">
      <c r="A1594" s="11"/>
      <c r="B1594" s="56" t="s">
        <v>5063</v>
      </c>
      <c r="C1594" s="56" t="s">
        <v>4855</v>
      </c>
      <c r="D1594" s="56" t="s">
        <v>4843</v>
      </c>
      <c r="E1594" s="57" t="s">
        <v>248</v>
      </c>
      <c r="F1594" s="57" t="s">
        <v>2104</v>
      </c>
      <c r="G1594" s="58" t="s">
        <v>36</v>
      </c>
      <c r="H1594" s="59" t="s">
        <v>1475</v>
      </c>
      <c r="I1594" s="60" t="s">
        <v>29</v>
      </c>
      <c r="J1594" s="60" t="s">
        <v>4856</v>
      </c>
      <c r="K1594" s="11"/>
      <c r="L1594" s="61">
        <v>44021</v>
      </c>
      <c r="M1594" s="62">
        <v>1272.12010000087</v>
      </c>
      <c r="N1594" s="63">
        <v>1272.12010000087</v>
      </c>
      <c r="O1594" s="63">
        <v>1398.75500000082</v>
      </c>
      <c r="P1594" s="64">
        <f t="shared" si="24"/>
        <v>0.90946598939780321</v>
      </c>
      <c r="Q1594" s="61">
        <v>43843</v>
      </c>
      <c r="R1594" s="65">
        <v>684748.35100000002</v>
      </c>
      <c r="S1594" s="65">
        <v>242251.107335938</v>
      </c>
      <c r="T1594" s="11"/>
      <c r="U1594" s="66">
        <v>8.4601981216110306E-3</v>
      </c>
      <c r="V1594" s="67">
        <v>4.50823056608351</v>
      </c>
      <c r="W1594" s="66">
        <v>7.9094850438195904E-2</v>
      </c>
      <c r="X1594" s="67">
        <v>10.187863592451301</v>
      </c>
      <c r="Y1594" s="66">
        <v>-6.3060048644765596E-2</v>
      </c>
      <c r="Z1594" s="67">
        <v>11.377932747753199</v>
      </c>
      <c r="AA1594" s="66">
        <v>0.100109602774028</v>
      </c>
      <c r="AB1594" s="67">
        <v>30.236148428695699</v>
      </c>
      <c r="AC1594" s="66">
        <v>0.11381638456630799</v>
      </c>
      <c r="AD1594" s="67">
        <v>35.667603716894497</v>
      </c>
      <c r="AE1594" s="66">
        <v>0.123926462216332</v>
      </c>
      <c r="AF1594" s="68">
        <v>29.3403338333592</v>
      </c>
      <c r="AG1594" s="66">
        <v>2.5937063090168501E-2</v>
      </c>
      <c r="AH1594" s="67">
        <v>0.75220057315164002</v>
      </c>
      <c r="AI1594" s="66">
        <v>-3.5700061899660802E-2</v>
      </c>
      <c r="AJ1594" s="67">
        <v>10.1207362909918</v>
      </c>
      <c r="AK1594" s="66">
        <v>0.28114435270632399</v>
      </c>
      <c r="AL1594" s="66">
        <v>3.5944230436143698E-2</v>
      </c>
      <c r="AM1594" s="67">
        <v>22.666547645174401</v>
      </c>
      <c r="AN1594" s="11"/>
      <c r="AO1594" s="69">
        <v>4.23049006312795E-2</v>
      </c>
      <c r="AP1594" s="69">
        <v>-6.0640277382844901E-2</v>
      </c>
      <c r="AQ1594" s="69">
        <v>0.10273954951844599</v>
      </c>
      <c r="AR1594" s="69">
        <v>-0.14954145542011199</v>
      </c>
      <c r="AS1594" s="70">
        <v>7</v>
      </c>
      <c r="AT1594" s="70">
        <v>5</v>
      </c>
      <c r="AU1594" s="70">
        <v>9</v>
      </c>
      <c r="AV1594" s="71">
        <v>3</v>
      </c>
      <c r="AW1594" s="11"/>
      <c r="AX1594" s="72">
        <v>0.19180739736359101</v>
      </c>
      <c r="AY1594" s="73">
        <v>0.47264225683602501</v>
      </c>
      <c r="AZ1594" s="73">
        <v>0.83770680723591795</v>
      </c>
      <c r="BA1594" s="73">
        <v>0.64842585975293299</v>
      </c>
      <c r="BB1594" s="64">
        <v>1.97070263398018E-2</v>
      </c>
      <c r="BC1594" s="74">
        <v>-26.717459455103398</v>
      </c>
      <c r="BD1594" s="61">
        <v>43843</v>
      </c>
      <c r="BE1594" s="61">
        <v>43910</v>
      </c>
      <c r="BF1594" s="70"/>
      <c r="BG1594" s="61"/>
      <c r="BH1594" s="11"/>
    </row>
    <row r="1595" spans="1:60" x14ac:dyDescent="0.3">
      <c r="A1595" s="11"/>
      <c r="B1595" s="56" t="s">
        <v>5066</v>
      </c>
      <c r="C1595" s="56" t="s">
        <v>4858</v>
      </c>
      <c r="D1595" s="56" t="s">
        <v>4843</v>
      </c>
      <c r="E1595" s="57" t="s">
        <v>52</v>
      </c>
      <c r="F1595" s="57" t="s">
        <v>2104</v>
      </c>
      <c r="G1595" s="58" t="s">
        <v>36</v>
      </c>
      <c r="H1595" s="59" t="s">
        <v>1475</v>
      </c>
      <c r="I1595" s="60" t="s">
        <v>29</v>
      </c>
      <c r="J1595" s="60" t="s">
        <v>1</v>
      </c>
      <c r="K1595" s="11"/>
      <c r="L1595" s="61">
        <v>44021</v>
      </c>
      <c r="M1595" s="62">
        <v>1386.01620000042</v>
      </c>
      <c r="N1595" s="63">
        <v>1386.01620000042</v>
      </c>
      <c r="O1595" s="63">
        <v>1490.40389999934</v>
      </c>
      <c r="P1595" s="64">
        <f t="shared" si="24"/>
        <v>0.92996012691662566</v>
      </c>
      <c r="Q1595" s="61">
        <v>43843</v>
      </c>
      <c r="R1595" s="65">
        <v>3344152.6710000001</v>
      </c>
      <c r="S1595" s="65">
        <v>3416987.1277109399</v>
      </c>
      <c r="T1595" s="11"/>
      <c r="U1595" s="66">
        <v>8.5864193461020494E-3</v>
      </c>
      <c r="V1595" s="67">
        <v>4.5208526885326101</v>
      </c>
      <c r="W1595" s="66">
        <v>8.3155349389999203E-2</v>
      </c>
      <c r="X1595" s="67">
        <v>10.593913487638901</v>
      </c>
      <c r="Y1595" s="66">
        <v>-4.14669285046693E-2</v>
      </c>
      <c r="Z1595" s="67">
        <v>13.5372447617556</v>
      </c>
      <c r="AA1595" s="66">
        <v>0.151757768726384</v>
      </c>
      <c r="AB1595" s="67">
        <v>35.400965023960502</v>
      </c>
      <c r="AC1595" s="66">
        <v>0.22078276451065901</v>
      </c>
      <c r="AD1595" s="67">
        <v>46.364241711329697</v>
      </c>
      <c r="AE1595" s="66">
        <v>0.28994316777971102</v>
      </c>
      <c r="AF1595" s="68">
        <v>45.942004389711698</v>
      </c>
      <c r="AG1595" s="66">
        <v>2.7093536375105001E-2</v>
      </c>
      <c r="AH1595" s="67">
        <v>0.86784790164529102</v>
      </c>
      <c r="AI1595" s="66">
        <v>-1.23641161435444E-2</v>
      </c>
      <c r="AJ1595" s="67">
        <v>12.454330866603399</v>
      </c>
      <c r="AK1595" s="66">
        <v>0.38938977731973901</v>
      </c>
      <c r="AL1595" s="66">
        <v>6.5101320516987499E-2</v>
      </c>
      <c r="AM1595" s="67">
        <v>35.054335114953602</v>
      </c>
      <c r="AN1595" s="11"/>
      <c r="AO1595" s="69">
        <v>4.24353928137862E-2</v>
      </c>
      <c r="AP1595" s="69">
        <v>-6.0522695242980297E-2</v>
      </c>
      <c r="AQ1595" s="69">
        <v>0.106900446640793</v>
      </c>
      <c r="AR1595" s="69">
        <v>-0.146234521390434</v>
      </c>
      <c r="AS1595" s="70">
        <v>7</v>
      </c>
      <c r="AT1595" s="70">
        <v>5</v>
      </c>
      <c r="AU1595" s="70">
        <v>9</v>
      </c>
      <c r="AV1595" s="71">
        <v>3</v>
      </c>
      <c r="AW1595" s="11"/>
      <c r="AX1595" s="72">
        <v>0.19189389255829201</v>
      </c>
      <c r="AY1595" s="73">
        <v>0.72477297674140595</v>
      </c>
      <c r="AZ1595" s="73">
        <v>0.99042754351830797</v>
      </c>
      <c r="BA1595" s="73">
        <v>1.00203975066142</v>
      </c>
      <c r="BB1595" s="64">
        <v>1.9718965575775699E-2</v>
      </c>
      <c r="BC1595" s="74">
        <v>-26.1002067962254</v>
      </c>
      <c r="BD1595" s="61">
        <v>43843</v>
      </c>
      <c r="BE1595" s="61">
        <v>43910</v>
      </c>
      <c r="BF1595" s="70"/>
      <c r="BG1595" s="61"/>
      <c r="BH1595" s="11"/>
    </row>
    <row r="1596" spans="1:60" x14ac:dyDescent="0.3">
      <c r="A1596" s="11"/>
      <c r="B1596" s="56" t="s">
        <v>5070</v>
      </c>
      <c r="C1596" s="56" t="s">
        <v>4860</v>
      </c>
      <c r="D1596" s="56" t="s">
        <v>4843</v>
      </c>
      <c r="E1596" s="57" t="s">
        <v>2288</v>
      </c>
      <c r="F1596" s="57" t="s">
        <v>2104</v>
      </c>
      <c r="G1596" s="58" t="s">
        <v>36</v>
      </c>
      <c r="H1596" s="59" t="s">
        <v>1475</v>
      </c>
      <c r="I1596" s="60" t="s">
        <v>29</v>
      </c>
      <c r="J1596" s="60" t="s">
        <v>1</v>
      </c>
      <c r="K1596" s="11"/>
      <c r="L1596" s="61">
        <v>44021</v>
      </c>
      <c r="M1596" s="62">
        <v>1000</v>
      </c>
      <c r="N1596" s="63">
        <v>1000</v>
      </c>
      <c r="O1596" s="63">
        <v>1000</v>
      </c>
      <c r="P1596" s="64">
        <f t="shared" si="24"/>
        <v>1</v>
      </c>
      <c r="Q1596" s="61">
        <v>44021</v>
      </c>
      <c r="R1596" s="65">
        <v>0</v>
      </c>
      <c r="S1596" s="65">
        <v>0</v>
      </c>
      <c r="T1596" s="11"/>
      <c r="U1596" s="66">
        <v>0</v>
      </c>
      <c r="V1596" s="67">
        <v>3.66221075391877</v>
      </c>
      <c r="W1596" s="66">
        <v>0</v>
      </c>
      <c r="X1596" s="67">
        <v>2.27837854863537</v>
      </c>
      <c r="Y1596" s="66">
        <v>0</v>
      </c>
      <c r="Z1596" s="67">
        <v>17.6839376122225</v>
      </c>
      <c r="AA1596" s="66">
        <v>0</v>
      </c>
      <c r="AB1596" s="67">
        <v>20.225188151293001</v>
      </c>
      <c r="AC1596" s="66">
        <v>0</v>
      </c>
      <c r="AD1596" s="67">
        <v>24.2859652602347</v>
      </c>
      <c r="AE1596" s="66">
        <v>0</v>
      </c>
      <c r="AF1596" s="68">
        <v>16.947687611711402</v>
      </c>
      <c r="AG1596" s="66">
        <v>0</v>
      </c>
      <c r="AH1596" s="67">
        <v>-1.84150573586521</v>
      </c>
      <c r="AI1596" s="66">
        <v>0</v>
      </c>
      <c r="AJ1596" s="67">
        <v>13.6907424809615</v>
      </c>
      <c r="AK1596" s="66">
        <v>0</v>
      </c>
      <c r="AL1596" s="66">
        <v>0</v>
      </c>
      <c r="AM1596" s="67">
        <v>-3.8846426170493902</v>
      </c>
      <c r="AN1596" s="11"/>
      <c r="AO1596" s="69">
        <v>0</v>
      </c>
      <c r="AP1596" s="69">
        <v>0</v>
      </c>
      <c r="AQ1596" s="69">
        <v>0</v>
      </c>
      <c r="AR1596" s="69">
        <v>0</v>
      </c>
      <c r="AS1596" s="70">
        <v>0</v>
      </c>
      <c r="AT1596" s="70">
        <v>0</v>
      </c>
      <c r="AU1596" s="70">
        <v>7</v>
      </c>
      <c r="AV1596" s="71">
        <v>5</v>
      </c>
      <c r="AW1596" s="11"/>
      <c r="AX1596" s="72">
        <v>0</v>
      </c>
      <c r="AY1596" s="73">
        <v>-115.357016523136</v>
      </c>
      <c r="AZ1596" s="73">
        <v>0.52607977638217596</v>
      </c>
      <c r="BA1596" s="73">
        <v>-15.9646500268718</v>
      </c>
      <c r="BB1596" s="64">
        <v>0</v>
      </c>
      <c r="BC1596" s="74">
        <v>0</v>
      </c>
      <c r="BD1596" s="61">
        <v>43656</v>
      </c>
      <c r="BE1596" s="61"/>
      <c r="BF1596" s="70"/>
      <c r="BG1596" s="61"/>
      <c r="BH1596" s="11"/>
    </row>
    <row r="1597" spans="1:60" x14ac:dyDescent="0.3">
      <c r="A1597" s="11"/>
      <c r="B1597" s="56" t="s">
        <v>5073</v>
      </c>
      <c r="C1597" s="56" t="s">
        <v>4862</v>
      </c>
      <c r="D1597" s="56" t="s">
        <v>4843</v>
      </c>
      <c r="E1597" s="57" t="s">
        <v>56</v>
      </c>
      <c r="F1597" s="57" t="s">
        <v>2104</v>
      </c>
      <c r="G1597" s="58" t="s">
        <v>36</v>
      </c>
      <c r="H1597" s="59" t="s">
        <v>1475</v>
      </c>
      <c r="I1597" s="60" t="s">
        <v>29</v>
      </c>
      <c r="J1597" s="60" t="s">
        <v>4863</v>
      </c>
      <c r="K1597" s="11"/>
      <c r="L1597" s="61">
        <v>44021</v>
      </c>
      <c r="M1597" s="62">
        <v>1233.1456000004</v>
      </c>
      <c r="N1597" s="63">
        <v>1233.1456000004</v>
      </c>
      <c r="O1597" s="63">
        <v>1328.7089000009</v>
      </c>
      <c r="P1597" s="64">
        <f t="shared" si="24"/>
        <v>0.92807807639398265</v>
      </c>
      <c r="Q1597" s="61">
        <v>43843</v>
      </c>
      <c r="R1597" s="65">
        <v>1553025.4269999999</v>
      </c>
      <c r="S1597" s="65">
        <v>1737068.7680156201</v>
      </c>
      <c r="T1597" s="11"/>
      <c r="U1597" s="66">
        <v>8.5749831123393995E-3</v>
      </c>
      <c r="V1597" s="67">
        <v>4.5197090651563503</v>
      </c>
      <c r="W1597" s="66">
        <v>8.2785748147289298E-2</v>
      </c>
      <c r="X1597" s="67">
        <v>10.556953363367899</v>
      </c>
      <c r="Y1597" s="66">
        <v>-4.3450382927403601E-2</v>
      </c>
      <c r="Z1597" s="67">
        <v>13.3388993194822</v>
      </c>
      <c r="AA1597" s="66">
        <v>0.146965374480787</v>
      </c>
      <c r="AB1597" s="67">
        <v>34.921725599386299</v>
      </c>
      <c r="AC1597" s="66">
        <v>0.21064895787101701</v>
      </c>
      <c r="AD1597" s="67">
        <v>45.350861047336402</v>
      </c>
      <c r="AE1597" s="66">
        <v>0.25989313117490398</v>
      </c>
      <c r="AF1597" s="68">
        <v>42.937000729201799</v>
      </c>
      <c r="AG1597" s="66">
        <v>2.69883661694621E-2</v>
      </c>
      <c r="AH1597" s="67">
        <v>0.85733088108099798</v>
      </c>
      <c r="AI1597" s="66">
        <v>-1.4508746260617E-2</v>
      </c>
      <c r="AJ1597" s="67">
        <v>12.2398678549071</v>
      </c>
      <c r="AK1597" s="66">
        <v>0.233145600001153</v>
      </c>
      <c r="AL1597" s="66">
        <v>3.0321196869408599E-2</v>
      </c>
      <c r="AM1597" s="67">
        <v>17.866672374657401</v>
      </c>
      <c r="AN1597" s="11"/>
      <c r="AO1597" s="69">
        <v>4.2423527422215598E-2</v>
      </c>
      <c r="AP1597" s="69">
        <v>-6.0533381242785303E-2</v>
      </c>
      <c r="AQ1597" s="69">
        <v>0.10652173799288001</v>
      </c>
      <c r="AR1597" s="69">
        <v>-0.14653580933285401</v>
      </c>
      <c r="AS1597" s="70">
        <v>7</v>
      </c>
      <c r="AT1597" s="70">
        <v>5</v>
      </c>
      <c r="AU1597" s="70">
        <v>9</v>
      </c>
      <c r="AV1597" s="71">
        <v>3</v>
      </c>
      <c r="AW1597" s="11"/>
      <c r="AX1597" s="72">
        <v>0.19188549953367301</v>
      </c>
      <c r="AY1597" s="73">
        <v>0.70140617104152603</v>
      </c>
      <c r="AZ1597" s="73">
        <v>0.97627213531086499</v>
      </c>
      <c r="BA1597" s="73">
        <v>0.96905383968896797</v>
      </c>
      <c r="BB1597" s="64">
        <v>1.9717824644321799E-2</v>
      </c>
      <c r="BC1597" s="74">
        <v>-26.156519309879499</v>
      </c>
      <c r="BD1597" s="61">
        <v>43843</v>
      </c>
      <c r="BE1597" s="61">
        <v>43910</v>
      </c>
      <c r="BF1597" s="70"/>
      <c r="BG1597" s="61"/>
      <c r="BH1597" s="11"/>
    </row>
    <row r="1598" spans="1:60" x14ac:dyDescent="0.3">
      <c r="A1598" s="11"/>
      <c r="B1598" s="56" t="s">
        <v>5077</v>
      </c>
      <c r="C1598" s="56" t="s">
        <v>4865</v>
      </c>
      <c r="D1598" s="56" t="s">
        <v>4843</v>
      </c>
      <c r="E1598" s="57" t="s">
        <v>2294</v>
      </c>
      <c r="F1598" s="57" t="s">
        <v>2104</v>
      </c>
      <c r="G1598" s="58" t="s">
        <v>36</v>
      </c>
      <c r="H1598" s="59" t="s">
        <v>1475</v>
      </c>
      <c r="I1598" s="60" t="s">
        <v>29</v>
      </c>
      <c r="J1598" s="60" t="s">
        <v>4866</v>
      </c>
      <c r="K1598" s="11"/>
      <c r="L1598" s="61">
        <v>44021</v>
      </c>
      <c r="M1598" s="62">
        <v>1677.6535000000099</v>
      </c>
      <c r="N1598" s="63">
        <v>1677.6535000000099</v>
      </c>
      <c r="O1598" s="63">
        <v>1805.9924999996999</v>
      </c>
      <c r="P1598" s="64">
        <f t="shared" si="24"/>
        <v>0.92893713567486502</v>
      </c>
      <c r="Q1598" s="61">
        <v>43843</v>
      </c>
      <c r="R1598" s="65">
        <v>21005.573</v>
      </c>
      <c r="S1598" s="65">
        <v>16255.630870224</v>
      </c>
      <c r="T1598" s="11"/>
      <c r="U1598" s="66">
        <v>8.5801728928345308E-3</v>
      </c>
      <c r="V1598" s="67">
        <v>4.5202280432058597</v>
      </c>
      <c r="W1598" s="66">
        <v>8.2954468433017597E-2</v>
      </c>
      <c r="X1598" s="67">
        <v>10.573825391940799</v>
      </c>
      <c r="Y1598" s="66">
        <v>-4.2544952610114699E-2</v>
      </c>
      <c r="Z1598" s="67">
        <v>13.429442351218301</v>
      </c>
      <c r="AA1598" s="66">
        <v>0.14915062421103401</v>
      </c>
      <c r="AB1598" s="67">
        <v>35.140250572410899</v>
      </c>
      <c r="AC1598" s="66">
        <v>0.21526322221150601</v>
      </c>
      <c r="AD1598" s="67">
        <v>45.812287481385297</v>
      </c>
      <c r="AE1598" s="66">
        <v>0.28119050693931102</v>
      </c>
      <c r="AF1598" s="68">
        <v>45.066738305671599</v>
      </c>
      <c r="AG1598" s="66">
        <v>2.7036410021537401E-2</v>
      </c>
      <c r="AH1598" s="67">
        <v>0.86213526628853299</v>
      </c>
      <c r="AI1598" s="66">
        <v>-1.35298974228135E-2</v>
      </c>
      <c r="AJ1598" s="67">
        <v>12.3377527386765</v>
      </c>
      <c r="AK1598" s="66">
        <v>0.68955455331946702</v>
      </c>
      <c r="AL1598" s="66">
        <v>7.7619076962946607E-2</v>
      </c>
      <c r="AM1598" s="67">
        <v>63.507567706517897</v>
      </c>
      <c r="AN1598" s="11"/>
      <c r="AO1598" s="69">
        <v>4.2428977312738397E-2</v>
      </c>
      <c r="AP1598" s="69">
        <v>-6.0528515637997798E-2</v>
      </c>
      <c r="AQ1598" s="69">
        <v>0.106694337562658</v>
      </c>
      <c r="AR1598" s="69">
        <v>-0.14639820517826599</v>
      </c>
      <c r="AS1598" s="70">
        <v>7</v>
      </c>
      <c r="AT1598" s="70">
        <v>5</v>
      </c>
      <c r="AU1598" s="70">
        <v>9</v>
      </c>
      <c r="AV1598" s="71">
        <v>3</v>
      </c>
      <c r="AW1598" s="11"/>
      <c r="AX1598" s="72">
        <v>0.19188935177458899</v>
      </c>
      <c r="AY1598" s="73">
        <v>0.71206309510944299</v>
      </c>
      <c r="AZ1598" s="73">
        <v>0.982727841181259</v>
      </c>
      <c r="BA1598" s="73">
        <v>0.98409259201434895</v>
      </c>
      <c r="BB1598" s="64">
        <v>1.9718347776452001E-2</v>
      </c>
      <c r="BC1598" s="74">
        <v>-26.1307951167983</v>
      </c>
      <c r="BD1598" s="61">
        <v>43843</v>
      </c>
      <c r="BE1598" s="61">
        <v>43910</v>
      </c>
      <c r="BF1598" s="70"/>
      <c r="BG1598" s="61"/>
      <c r="BH1598" s="11"/>
    </row>
    <row r="1599" spans="1:60" x14ac:dyDescent="0.3">
      <c r="A1599" s="11"/>
      <c r="B1599" s="56" t="s">
        <v>5080</v>
      </c>
      <c r="C1599" s="56" t="s">
        <v>4867</v>
      </c>
      <c r="D1599" s="56" t="s">
        <v>4868</v>
      </c>
      <c r="E1599" s="57" t="s">
        <v>34</v>
      </c>
      <c r="F1599" s="57" t="s">
        <v>26</v>
      </c>
      <c r="G1599" s="58" t="s">
        <v>141</v>
      </c>
      <c r="H1599" s="59" t="s">
        <v>2001</v>
      </c>
      <c r="I1599" s="60" t="s">
        <v>29</v>
      </c>
      <c r="J1599" s="60" t="s">
        <v>4869</v>
      </c>
      <c r="K1599" s="11"/>
      <c r="L1599" s="61">
        <v>43886</v>
      </c>
      <c r="M1599" s="62"/>
      <c r="N1599" s="63"/>
      <c r="O1599" s="63">
        <v>12403.7575999945</v>
      </c>
      <c r="P1599" s="64">
        <f t="shared" si="24"/>
        <v>0</v>
      </c>
      <c r="Q1599" s="61">
        <v>43797</v>
      </c>
      <c r="R1599" s="65"/>
      <c r="S1599" s="65">
        <v>7307592.5712578101</v>
      </c>
      <c r="T1599" s="11"/>
      <c r="U1599" s="66"/>
      <c r="V1599" s="67"/>
      <c r="W1599" s="66"/>
      <c r="X1599" s="67"/>
      <c r="Y1599" s="66"/>
      <c r="Z1599" s="67"/>
      <c r="AA1599" s="66"/>
      <c r="AB1599" s="67"/>
      <c r="AC1599" s="66"/>
      <c r="AD1599" s="67"/>
      <c r="AE1599" s="66"/>
      <c r="AF1599" s="68"/>
      <c r="AG1599" s="66"/>
      <c r="AH1599" s="67"/>
      <c r="AI1599" s="66"/>
      <c r="AJ1599" s="67"/>
      <c r="AK1599" s="66"/>
      <c r="AL1599" s="66"/>
      <c r="AM1599" s="67"/>
      <c r="AN1599" s="11"/>
      <c r="AO1599" s="69">
        <v>3.5616587789263597E-2</v>
      </c>
      <c r="AP1599" s="69">
        <v>-2.9155604646803099E-2</v>
      </c>
      <c r="AQ1599" s="69">
        <v>0.12296559384602</v>
      </c>
      <c r="AR1599" s="69">
        <v>-5.0646633552823901E-2</v>
      </c>
      <c r="AS1599" s="70"/>
      <c r="AT1599" s="70"/>
      <c r="AU1599" s="70"/>
      <c r="AV1599" s="71"/>
      <c r="AW1599" s="11"/>
      <c r="AX1599" s="72"/>
      <c r="AY1599" s="73"/>
      <c r="AZ1599" s="73"/>
      <c r="BA1599" s="73"/>
      <c r="BB1599" s="64"/>
      <c r="BC1599" s="74">
        <v>-7.98314859039965</v>
      </c>
      <c r="BD1599" s="61">
        <v>43797</v>
      </c>
      <c r="BE1599" s="61">
        <v>43826</v>
      </c>
      <c r="BF1599" s="70"/>
      <c r="BG1599" s="61"/>
      <c r="BH1599" s="11"/>
    </row>
    <row r="1600" spans="1:60" x14ac:dyDescent="0.3">
      <c r="A1600" s="11"/>
      <c r="B1600" s="56" t="s">
        <v>5083</v>
      </c>
      <c r="C1600" s="56" t="s">
        <v>4871</v>
      </c>
      <c r="D1600" s="56" t="s">
        <v>4868</v>
      </c>
      <c r="E1600" s="57" t="s">
        <v>41</v>
      </c>
      <c r="F1600" s="57" t="s">
        <v>26</v>
      </c>
      <c r="G1600" s="58" t="s">
        <v>141</v>
      </c>
      <c r="H1600" s="59" t="s">
        <v>2001</v>
      </c>
      <c r="I1600" s="60" t="s">
        <v>29</v>
      </c>
      <c r="J1600" s="60" t="s">
        <v>4872</v>
      </c>
      <c r="K1600" s="11"/>
      <c r="L1600" s="61">
        <v>44021</v>
      </c>
      <c r="M1600" s="62">
        <v>22531.314000010501</v>
      </c>
      <c r="N1600" s="63">
        <v>22531.314000010501</v>
      </c>
      <c r="O1600" s="63">
        <v>26144.393999993801</v>
      </c>
      <c r="P1600" s="64">
        <f t="shared" si="24"/>
        <v>0.86180287827730273</v>
      </c>
      <c r="Q1600" s="61">
        <v>43882</v>
      </c>
      <c r="R1600" s="65">
        <v>848112.11399999994</v>
      </c>
      <c r="S1600" s="65">
        <v>1094569.5811230501</v>
      </c>
      <c r="T1600" s="11"/>
      <c r="U1600" s="66">
        <v>-1.1155829012750499E-2</v>
      </c>
      <c r="V1600" s="67">
        <v>2.54662785264372</v>
      </c>
      <c r="W1600" s="66">
        <v>-1.87778163308394E-2</v>
      </c>
      <c r="X1600" s="67">
        <v>0.40059691555143201</v>
      </c>
      <c r="Y1600" s="66">
        <v>-8.5777660216117504E-2</v>
      </c>
      <c r="Z1600" s="67">
        <v>9.1061715906107601</v>
      </c>
      <c r="AA1600" s="66">
        <v>7.8153409785954905E-2</v>
      </c>
      <c r="AB1600" s="67">
        <v>28.0405291298812</v>
      </c>
      <c r="AC1600" s="66">
        <v>7.0057687040389297E-2</v>
      </c>
      <c r="AD1600" s="67">
        <v>31.291733964288099</v>
      </c>
      <c r="AE1600" s="66">
        <v>0.146913236834807</v>
      </c>
      <c r="AF1600" s="68">
        <v>31.639011295192201</v>
      </c>
      <c r="AG1600" s="66">
        <v>-3.6698101412184797E-2</v>
      </c>
      <c r="AH1600" s="67">
        <v>-5.5113158770836899</v>
      </c>
      <c r="AI1600" s="66">
        <v>-6.7715963084119701E-2</v>
      </c>
      <c r="AJ1600" s="67">
        <v>6.91914617254952</v>
      </c>
      <c r="AK1600" s="66">
        <v>1.28843508810271</v>
      </c>
      <c r="AL1600" s="66">
        <v>5.28884063078294E-2</v>
      </c>
      <c r="AM1600" s="67">
        <v>4.3209054822800699</v>
      </c>
      <c r="AN1600" s="11"/>
      <c r="AO1600" s="69">
        <v>4.8420903291116701E-2</v>
      </c>
      <c r="AP1600" s="69">
        <v>-3.98590790618982E-2</v>
      </c>
      <c r="AQ1600" s="69">
        <v>0.126089954879717</v>
      </c>
      <c r="AR1600" s="69">
        <v>-0.147660456883459</v>
      </c>
      <c r="AS1600" s="70">
        <v>7</v>
      </c>
      <c r="AT1600" s="70">
        <v>5</v>
      </c>
      <c r="AU1600" s="70">
        <v>7</v>
      </c>
      <c r="AV1600" s="71">
        <v>5</v>
      </c>
      <c r="AW1600" s="11"/>
      <c r="AX1600" s="72">
        <v>0.19551099238568001</v>
      </c>
      <c r="AY1600" s="73">
        <v>0.45248133845143501</v>
      </c>
      <c r="AZ1600" s="73">
        <v>0.93055575898324605</v>
      </c>
      <c r="BA1600" s="73">
        <v>0.66805359716636303</v>
      </c>
      <c r="BB1600" s="64">
        <v>2.0202879524658799E-2</v>
      </c>
      <c r="BC1600" s="74">
        <v>-31.531237633549601</v>
      </c>
      <c r="BD1600" s="61">
        <v>43882</v>
      </c>
      <c r="BE1600" s="61">
        <v>43910</v>
      </c>
      <c r="BF1600" s="70"/>
      <c r="BG1600" s="61"/>
      <c r="BH1600" s="11"/>
    </row>
    <row r="1601" spans="1:60" x14ac:dyDescent="0.3">
      <c r="A1601" s="11"/>
      <c r="B1601" s="56" t="s">
        <v>5086</v>
      </c>
      <c r="C1601" s="56" t="s">
        <v>4873</v>
      </c>
      <c r="D1601" s="56" t="s">
        <v>4868</v>
      </c>
      <c r="E1601" s="57" t="s">
        <v>48</v>
      </c>
      <c r="F1601" s="57" t="s">
        <v>26</v>
      </c>
      <c r="G1601" s="58" t="s">
        <v>141</v>
      </c>
      <c r="H1601" s="59" t="s">
        <v>2001</v>
      </c>
      <c r="I1601" s="60" t="s">
        <v>29</v>
      </c>
      <c r="J1601" s="60" t="s">
        <v>4874</v>
      </c>
      <c r="K1601" s="11"/>
      <c r="L1601" s="61">
        <v>43886</v>
      </c>
      <c r="M1601" s="62"/>
      <c r="N1601" s="63"/>
      <c r="O1601" s="63">
        <v>1000</v>
      </c>
      <c r="P1601" s="64">
        <f t="shared" si="24"/>
        <v>0</v>
      </c>
      <c r="Q1601" s="61">
        <v>43886</v>
      </c>
      <c r="R1601" s="65"/>
      <c r="S1601" s="65">
        <v>0</v>
      </c>
      <c r="T1601" s="11"/>
      <c r="U1601" s="66"/>
      <c r="V1601" s="67"/>
      <c r="W1601" s="66"/>
      <c r="X1601" s="67"/>
      <c r="Y1601" s="66"/>
      <c r="Z1601" s="67"/>
      <c r="AA1601" s="66"/>
      <c r="AB1601" s="67"/>
      <c r="AC1601" s="66"/>
      <c r="AD1601" s="67"/>
      <c r="AE1601" s="66"/>
      <c r="AF1601" s="68"/>
      <c r="AG1601" s="66"/>
      <c r="AH1601" s="67"/>
      <c r="AI1601" s="66"/>
      <c r="AJ1601" s="67"/>
      <c r="AK1601" s="66"/>
      <c r="AL1601" s="66"/>
      <c r="AM1601" s="67"/>
      <c r="AN1601" s="11"/>
      <c r="AO1601" s="69">
        <v>0</v>
      </c>
      <c r="AP1601" s="69">
        <v>0</v>
      </c>
      <c r="AQ1601" s="69">
        <v>0</v>
      </c>
      <c r="AR1601" s="69">
        <v>0</v>
      </c>
      <c r="AS1601" s="70"/>
      <c r="AT1601" s="70"/>
      <c r="AU1601" s="70"/>
      <c r="AV1601" s="71"/>
      <c r="AW1601" s="11"/>
      <c r="AX1601" s="72"/>
      <c r="AY1601" s="73"/>
      <c r="AZ1601" s="73"/>
      <c r="BA1601" s="73"/>
      <c r="BB1601" s="64"/>
      <c r="BC1601" s="74">
        <v>0</v>
      </c>
      <c r="BD1601" s="61">
        <v>43656</v>
      </c>
      <c r="BE1601" s="61"/>
      <c r="BF1601" s="70"/>
      <c r="BG1601" s="61"/>
      <c r="BH1601" s="11"/>
    </row>
    <row r="1602" spans="1:60" x14ac:dyDescent="0.3">
      <c r="A1602" s="11"/>
      <c r="B1602" s="56" t="s">
        <v>5089</v>
      </c>
      <c r="C1602" s="56" t="s">
        <v>4876</v>
      </c>
      <c r="D1602" s="56" t="s">
        <v>4868</v>
      </c>
      <c r="E1602" s="57" t="s">
        <v>306</v>
      </c>
      <c r="F1602" s="57" t="s">
        <v>26</v>
      </c>
      <c r="G1602" s="58" t="s">
        <v>141</v>
      </c>
      <c r="H1602" s="59" t="s">
        <v>2001</v>
      </c>
      <c r="I1602" s="60" t="s">
        <v>29</v>
      </c>
      <c r="J1602" s="60" t="s">
        <v>1</v>
      </c>
      <c r="K1602" s="11"/>
      <c r="L1602" s="61">
        <v>44021</v>
      </c>
      <c r="M1602" s="62">
        <v>10549.7973999977</v>
      </c>
      <c r="N1602" s="63">
        <v>10549.7973999977</v>
      </c>
      <c r="O1602" s="63"/>
      <c r="P1602" s="64" t="str">
        <f t="shared" si="24"/>
        <v/>
      </c>
      <c r="Q1602" s="61"/>
      <c r="R1602" s="65">
        <v>7041730.0279999999</v>
      </c>
      <c r="S1602" s="65"/>
      <c r="T1602" s="11"/>
      <c r="U1602" s="66">
        <v>-1.12289805028922E-2</v>
      </c>
      <c r="V1602" s="67">
        <v>2.53931270362955</v>
      </c>
      <c r="W1602" s="66">
        <v>-2.0953110150003298E-2</v>
      </c>
      <c r="X1602" s="67">
        <v>0.18306753363504</v>
      </c>
      <c r="Y1602" s="66"/>
      <c r="Z1602" s="67"/>
      <c r="AA1602" s="66"/>
      <c r="AB1602" s="67"/>
      <c r="AC1602" s="66"/>
      <c r="AD1602" s="67"/>
      <c r="AE1602" s="66"/>
      <c r="AF1602" s="68"/>
      <c r="AG1602" s="66">
        <v>-3.7339261199122099E-2</v>
      </c>
      <c r="AH1602" s="67">
        <v>-5.5754318557810603</v>
      </c>
      <c r="AI1602" s="66"/>
      <c r="AJ1602" s="67"/>
      <c r="AK1602" s="66">
        <v>-9.5516911637823804E-2</v>
      </c>
      <c r="AL1602" s="66">
        <v>-0.231663997152355</v>
      </c>
      <c r="AM1602" s="67">
        <v>-3.3699956648924898</v>
      </c>
      <c r="AN1602" s="11"/>
      <c r="AO1602" s="69">
        <v>4.8343350992581698E-2</v>
      </c>
      <c r="AP1602" s="69">
        <v>-3.9930101921527197E-2</v>
      </c>
      <c r="AQ1602" s="69">
        <v>9.6811781064461699E-2</v>
      </c>
      <c r="AR1602" s="69">
        <v>-0.14961293337633799</v>
      </c>
      <c r="AS1602" s="70"/>
      <c r="AT1602" s="70"/>
      <c r="AU1602" s="70"/>
      <c r="AV1602" s="71"/>
      <c r="AW1602" s="11"/>
      <c r="AX1602" s="72"/>
      <c r="AY1602" s="73"/>
      <c r="AZ1602" s="73"/>
      <c r="BA1602" s="73"/>
      <c r="BB1602" s="64"/>
      <c r="BC1602" s="74">
        <v>-27.5478483313636</v>
      </c>
      <c r="BD1602" s="61">
        <v>43887</v>
      </c>
      <c r="BE1602" s="61">
        <v>43910</v>
      </c>
      <c r="BF1602" s="70"/>
      <c r="BG1602" s="61"/>
      <c r="BH1602" s="11"/>
    </row>
    <row r="1603" spans="1:60" x14ac:dyDescent="0.3">
      <c r="A1603" s="11"/>
      <c r="B1603" s="56" t="s">
        <v>5092</v>
      </c>
      <c r="C1603" s="56" t="s">
        <v>4878</v>
      </c>
      <c r="D1603" s="56" t="s">
        <v>4868</v>
      </c>
      <c r="E1603" s="57" t="s">
        <v>309</v>
      </c>
      <c r="F1603" s="57" t="s">
        <v>26</v>
      </c>
      <c r="G1603" s="58" t="s">
        <v>141</v>
      </c>
      <c r="H1603" s="59" t="s">
        <v>2001</v>
      </c>
      <c r="I1603" s="60" t="s">
        <v>29</v>
      </c>
      <c r="J1603" s="60" t="s">
        <v>4879</v>
      </c>
      <c r="K1603" s="11"/>
      <c r="L1603" s="61">
        <v>44021</v>
      </c>
      <c r="M1603" s="62">
        <v>6539.7409999966603</v>
      </c>
      <c r="N1603" s="63">
        <v>6539.7409999966603</v>
      </c>
      <c r="O1603" s="63">
        <v>7616.6715999990702</v>
      </c>
      <c r="P1603" s="64">
        <f t="shared" si="24"/>
        <v>0.85860876553972187</v>
      </c>
      <c r="Q1603" s="61">
        <v>43882</v>
      </c>
      <c r="R1603" s="65">
        <v>2178623.196</v>
      </c>
      <c r="S1603" s="65">
        <v>1843439.7236699199</v>
      </c>
      <c r="T1603" s="11"/>
      <c r="U1603" s="66">
        <v>-1.1182247992110201E-2</v>
      </c>
      <c r="V1603" s="67">
        <v>2.5439859547077499</v>
      </c>
      <c r="W1603" s="66">
        <v>-1.9563863746952799E-2</v>
      </c>
      <c r="X1603" s="67">
        <v>0.321992173940089</v>
      </c>
      <c r="Y1603" s="66">
        <v>-9.0211723350948902E-2</v>
      </c>
      <c r="Z1603" s="67">
        <v>8.6627652771276207</v>
      </c>
      <c r="AA1603" s="66">
        <v>6.76632941795106E-2</v>
      </c>
      <c r="AB1603" s="67">
        <v>26.991517569258601</v>
      </c>
      <c r="AC1603" s="66">
        <v>4.93641908906284E-2</v>
      </c>
      <c r="AD1603" s="67">
        <v>29.222384349297499</v>
      </c>
      <c r="AE1603" s="66">
        <v>0.11376022830882</v>
      </c>
      <c r="AF1603" s="68">
        <v>28.323710442608</v>
      </c>
      <c r="AG1603" s="66">
        <v>-3.6929686824805699E-2</v>
      </c>
      <c r="AH1603" s="67">
        <v>-5.5344744183457797</v>
      </c>
      <c r="AI1603" s="66">
        <v>-7.2460654818350997E-2</v>
      </c>
      <c r="AJ1603" s="67">
        <v>6.4446769991263899</v>
      </c>
      <c r="AK1603" s="66">
        <v>1.1799136666674199</v>
      </c>
      <c r="AL1603" s="66">
        <v>5.0423439881342298E-2</v>
      </c>
      <c r="AM1603" s="67">
        <v>10.292085238732399</v>
      </c>
      <c r="AN1603" s="11"/>
      <c r="AO1603" s="69">
        <v>4.83928899448074E-2</v>
      </c>
      <c r="AP1603" s="69">
        <v>-3.9884726547825301E-2</v>
      </c>
      <c r="AQ1603" s="69">
        <v>0.12518782999904901</v>
      </c>
      <c r="AR1603" s="69">
        <v>-0.14836601433213201</v>
      </c>
      <c r="AS1603" s="70">
        <v>7</v>
      </c>
      <c r="AT1603" s="70">
        <v>5</v>
      </c>
      <c r="AU1603" s="70">
        <v>7</v>
      </c>
      <c r="AV1603" s="71">
        <v>5</v>
      </c>
      <c r="AW1603" s="11"/>
      <c r="AX1603" s="72">
        <v>0.19548061973881001</v>
      </c>
      <c r="AY1603" s="73">
        <v>0.40147560758805401</v>
      </c>
      <c r="AZ1603" s="73">
        <v>0.89378738679261005</v>
      </c>
      <c r="BA1603" s="73">
        <v>0.591477569533708</v>
      </c>
      <c r="BB1603" s="64">
        <v>2.01989677579331E-2</v>
      </c>
      <c r="BC1603" s="74">
        <v>-31.582431622693498</v>
      </c>
      <c r="BD1603" s="61">
        <v>43882</v>
      </c>
      <c r="BE1603" s="61">
        <v>43910</v>
      </c>
      <c r="BF1603" s="70"/>
      <c r="BG1603" s="61"/>
      <c r="BH1603" s="11"/>
    </row>
    <row r="1604" spans="1:60" x14ac:dyDescent="0.3">
      <c r="A1604" s="11"/>
      <c r="B1604" s="56" t="s">
        <v>5094</v>
      </c>
      <c r="C1604" s="56" t="s">
        <v>4881</v>
      </c>
      <c r="D1604" s="56" t="s">
        <v>4882</v>
      </c>
      <c r="E1604" s="57" t="s">
        <v>34</v>
      </c>
      <c r="F1604" s="57" t="s">
        <v>339</v>
      </c>
      <c r="G1604" s="58" t="s">
        <v>111</v>
      </c>
      <c r="H1604" s="59" t="s">
        <v>169</v>
      </c>
      <c r="I1604" s="60" t="s">
        <v>29</v>
      </c>
      <c r="J1604" s="60" t="s">
        <v>4883</v>
      </c>
      <c r="K1604" s="11"/>
      <c r="L1604" s="61">
        <v>44021</v>
      </c>
      <c r="M1604" s="62">
        <v>850.31340000033401</v>
      </c>
      <c r="N1604" s="63">
        <v>850.31340000033401</v>
      </c>
      <c r="O1604" s="63">
        <v>1076.3978000003799</v>
      </c>
      <c r="P1604" s="64">
        <f t="shared" si="24"/>
        <v>0.78996203819817723</v>
      </c>
      <c r="Q1604" s="61">
        <v>43879</v>
      </c>
      <c r="R1604" s="65">
        <v>505.334</v>
      </c>
      <c r="S1604" s="65">
        <v>165.97872137403499</v>
      </c>
      <c r="T1604" s="11"/>
      <c r="U1604" s="66">
        <v>-1.9786403554462599E-3</v>
      </c>
      <c r="V1604" s="67">
        <v>3.4643467183741401</v>
      </c>
      <c r="W1604" s="66">
        <v>-5.1912307228121797E-2</v>
      </c>
      <c r="X1604" s="67">
        <v>-2.9128521741768099</v>
      </c>
      <c r="Y1604" s="66">
        <v>-0.16576235933462199</v>
      </c>
      <c r="Z1604" s="67">
        <v>1.10770167876035</v>
      </c>
      <c r="AA1604" s="66">
        <v>-0.151420587171742</v>
      </c>
      <c r="AB1604" s="67">
        <v>5.0831294341187503</v>
      </c>
      <c r="AC1604" s="66">
        <v>-0.148835861443367</v>
      </c>
      <c r="AD1604" s="67">
        <v>9.4023791158979293</v>
      </c>
      <c r="AE1604" s="66">
        <v>-0.15033463976942599</v>
      </c>
      <c r="AF1604" s="68">
        <v>1.9142236347688599</v>
      </c>
      <c r="AG1604" s="66">
        <v>5.1529976462916204E-3</v>
      </c>
      <c r="AH1604" s="67">
        <v>-1.3262059712360501</v>
      </c>
      <c r="AI1604" s="66">
        <v>-0.16969398583925799</v>
      </c>
      <c r="AJ1604" s="67">
        <v>-3.2786561029643102</v>
      </c>
      <c r="AK1604" s="66">
        <v>-0.15033463976942599</v>
      </c>
      <c r="AL1604" s="66">
        <v>-5.0022995786130203E-2</v>
      </c>
      <c r="AM1604" s="67">
        <v>1.8281994367571299</v>
      </c>
      <c r="AN1604" s="11"/>
      <c r="AO1604" s="69">
        <v>3.76837356652686E-2</v>
      </c>
      <c r="AP1604" s="69">
        <v>-6.4143244062506696E-2</v>
      </c>
      <c r="AQ1604" s="69">
        <v>5.6646052720679997E-2</v>
      </c>
      <c r="AR1604" s="69">
        <v>-0.172245833871712</v>
      </c>
      <c r="AS1604" s="70">
        <v>7</v>
      </c>
      <c r="AT1604" s="70">
        <v>5</v>
      </c>
      <c r="AU1604" s="70">
        <v>6</v>
      </c>
      <c r="AV1604" s="71">
        <v>6</v>
      </c>
      <c r="AW1604" s="11"/>
      <c r="AX1604" s="72">
        <v>0.17340512169845201</v>
      </c>
      <c r="AY1604" s="73">
        <v>-0.91311211030369999</v>
      </c>
      <c r="AZ1604" s="73">
        <v>5.4424226047217403E-2</v>
      </c>
      <c r="BA1604" s="73">
        <v>-1.15154799979609</v>
      </c>
      <c r="BB1604" s="64">
        <v>1.7749779156110899E-2</v>
      </c>
      <c r="BC1604" s="74">
        <v>-31.058303909550901</v>
      </c>
      <c r="BD1604" s="61">
        <v>43879</v>
      </c>
      <c r="BE1604" s="61">
        <v>43914</v>
      </c>
      <c r="BF1604" s="70"/>
      <c r="BG1604" s="61"/>
      <c r="BH1604" s="11"/>
    </row>
    <row r="1605" spans="1:60" x14ac:dyDescent="0.3">
      <c r="A1605" s="11"/>
      <c r="B1605" s="56" t="s">
        <v>5097</v>
      </c>
      <c r="C1605" s="56" t="s">
        <v>4885</v>
      </c>
      <c r="D1605" s="56" t="s">
        <v>4882</v>
      </c>
      <c r="E1605" s="57" t="s">
        <v>41</v>
      </c>
      <c r="F1605" s="57" t="s">
        <v>339</v>
      </c>
      <c r="G1605" s="58" t="s">
        <v>111</v>
      </c>
      <c r="H1605" s="59" t="s">
        <v>169</v>
      </c>
      <c r="I1605" s="60" t="s">
        <v>29</v>
      </c>
      <c r="J1605" s="60" t="s">
        <v>1</v>
      </c>
      <c r="K1605" s="11"/>
      <c r="L1605" s="61">
        <v>44021</v>
      </c>
      <c r="M1605" s="62">
        <v>929.35369999986096</v>
      </c>
      <c r="N1605" s="63">
        <v>929.35369999986096</v>
      </c>
      <c r="O1605" s="63">
        <v>1172.79590000026</v>
      </c>
      <c r="P1605" s="64">
        <f t="shared" si="24"/>
        <v>0.79242577502160005</v>
      </c>
      <c r="Q1605" s="61">
        <v>43879</v>
      </c>
      <c r="R1605" s="65">
        <v>362956.15399999998</v>
      </c>
      <c r="S1605" s="65">
        <v>455786.61216015602</v>
      </c>
      <c r="T1605" s="11"/>
      <c r="U1605" s="66">
        <v>-1.9567733615986102E-3</v>
      </c>
      <c r="V1605" s="67">
        <v>3.4665334177589102</v>
      </c>
      <c r="W1605" s="66">
        <v>-5.1288506065247902E-2</v>
      </c>
      <c r="X1605" s="67">
        <v>-2.8504720578894198</v>
      </c>
      <c r="Y1605" s="66">
        <v>-0.16248991698113999</v>
      </c>
      <c r="Z1605" s="67">
        <v>1.4349459141085401</v>
      </c>
      <c r="AA1605" s="66">
        <v>-0.14453692325420001</v>
      </c>
      <c r="AB1605" s="67">
        <v>5.7714958258729903</v>
      </c>
      <c r="AC1605" s="66">
        <v>-9.1585259762796301E-2</v>
      </c>
      <c r="AD1605" s="67">
        <v>15.127439283955001</v>
      </c>
      <c r="AE1605" s="66">
        <v>-6.42970878898632E-2</v>
      </c>
      <c r="AF1605" s="68">
        <v>10.5179788227251</v>
      </c>
      <c r="AG1605" s="66">
        <v>5.3513231032411603E-3</v>
      </c>
      <c r="AH1605" s="67">
        <v>-1.3063734255410999</v>
      </c>
      <c r="AI1605" s="66">
        <v>-0.16615446703886799</v>
      </c>
      <c r="AJ1605" s="67">
        <v>-2.9247042229253601</v>
      </c>
      <c r="AK1605" s="66">
        <v>-7.0646300000589704E-2</v>
      </c>
      <c r="AL1605" s="66">
        <v>-2.24811340467568E-2</v>
      </c>
      <c r="AM1605" s="67">
        <v>10.665261238886201</v>
      </c>
      <c r="AN1605" s="11"/>
      <c r="AO1605" s="69">
        <v>3.7706544322645599E-2</v>
      </c>
      <c r="AP1605" s="69">
        <v>-6.4252845376395307E-2</v>
      </c>
      <c r="AQ1605" s="69">
        <v>5.7341394964168999E-2</v>
      </c>
      <c r="AR1605" s="69">
        <v>-0.171693271799886</v>
      </c>
      <c r="AS1605" s="70">
        <v>7</v>
      </c>
      <c r="AT1605" s="70">
        <v>5</v>
      </c>
      <c r="AU1605" s="70">
        <v>6</v>
      </c>
      <c r="AV1605" s="71">
        <v>6</v>
      </c>
      <c r="AW1605" s="11"/>
      <c r="AX1605" s="72">
        <v>0.17343381769897001</v>
      </c>
      <c r="AY1605" s="73">
        <v>-0.87586274656678098</v>
      </c>
      <c r="AZ1605" s="73">
        <v>7.8659721789335904E-2</v>
      </c>
      <c r="BA1605" s="73">
        <v>-1.1058650241921</v>
      </c>
      <c r="BB1605" s="64">
        <v>1.7752744070530801E-2</v>
      </c>
      <c r="BC1605" s="74">
        <v>-31.005369305959899</v>
      </c>
      <c r="BD1605" s="61">
        <v>43879</v>
      </c>
      <c r="BE1605" s="61">
        <v>43914</v>
      </c>
      <c r="BF1605" s="70"/>
      <c r="BG1605" s="61"/>
      <c r="BH1605" s="11"/>
    </row>
    <row r="1606" spans="1:60" x14ac:dyDescent="0.3">
      <c r="A1606" s="11"/>
      <c r="B1606" s="56" t="s">
        <v>5100</v>
      </c>
      <c r="C1606" s="56" t="s">
        <v>4887</v>
      </c>
      <c r="D1606" s="56" t="s">
        <v>4882</v>
      </c>
      <c r="E1606" s="57" t="s">
        <v>248</v>
      </c>
      <c r="F1606" s="57" t="s">
        <v>339</v>
      </c>
      <c r="G1606" s="58" t="s">
        <v>111</v>
      </c>
      <c r="H1606" s="59" t="s">
        <v>169</v>
      </c>
      <c r="I1606" s="60" t="s">
        <v>29</v>
      </c>
      <c r="J1606" s="60" t="s">
        <v>4888</v>
      </c>
      <c r="K1606" s="11"/>
      <c r="L1606" s="61">
        <v>44021</v>
      </c>
      <c r="M1606" s="62">
        <v>937.92090000025905</v>
      </c>
      <c r="N1606" s="63">
        <v>937.92090000025905</v>
      </c>
      <c r="O1606" s="63">
        <v>1181.9978000000101</v>
      </c>
      <c r="P1606" s="64">
        <f t="shared" si="24"/>
        <v>0.79350477640504158</v>
      </c>
      <c r="Q1606" s="61">
        <v>43879</v>
      </c>
      <c r="R1606" s="65">
        <v>3943002.8149999999</v>
      </c>
      <c r="S1606" s="65">
        <v>4680259.5281171901</v>
      </c>
      <c r="T1606" s="11"/>
      <c r="U1606" s="66">
        <v>-1.9472183466859899E-3</v>
      </c>
      <c r="V1606" s="67">
        <v>3.4674889192501701</v>
      </c>
      <c r="W1606" s="66">
        <v>-5.1015650658009698E-2</v>
      </c>
      <c r="X1606" s="67">
        <v>-2.8231865171655999</v>
      </c>
      <c r="Y1606" s="66">
        <v>-0.161027740032296</v>
      </c>
      <c r="Z1606" s="67">
        <v>1.58116360899294</v>
      </c>
      <c r="AA1606" s="66">
        <v>-0.14160729559895099</v>
      </c>
      <c r="AB1606" s="67">
        <v>6.0644585913978499</v>
      </c>
      <c r="AC1606" s="66">
        <v>-8.6648884355818204E-2</v>
      </c>
      <c r="AD1606" s="67">
        <v>15.6210768246528</v>
      </c>
      <c r="AE1606" s="66">
        <v>-5.7319316693829003E-2</v>
      </c>
      <c r="AF1606" s="68">
        <v>11.2157559423358</v>
      </c>
      <c r="AG1606" s="66">
        <v>5.4381855825340599E-3</v>
      </c>
      <c r="AH1606" s="67">
        <v>-1.29768717761181</v>
      </c>
      <c r="AI1606" s="66">
        <v>-0.164626613161236</v>
      </c>
      <c r="AJ1606" s="67">
        <v>-2.77191883516207</v>
      </c>
      <c r="AK1606" s="66">
        <v>-6.3520903217067798E-2</v>
      </c>
      <c r="AL1606" s="66">
        <v>-2.01613213857854E-2</v>
      </c>
      <c r="AM1606" s="67">
        <v>11.3778009172383</v>
      </c>
      <c r="AN1606" s="11"/>
      <c r="AO1606" s="69">
        <v>3.7716463450124103E-2</v>
      </c>
      <c r="AP1606" s="69">
        <v>-6.4243875385727706E-2</v>
      </c>
      <c r="AQ1606" s="69">
        <v>5.76456416638393E-2</v>
      </c>
      <c r="AR1606" s="69">
        <v>-0.17144703720725399</v>
      </c>
      <c r="AS1606" s="70">
        <v>7</v>
      </c>
      <c r="AT1606" s="70">
        <v>5</v>
      </c>
      <c r="AU1606" s="70">
        <v>6</v>
      </c>
      <c r="AV1606" s="71">
        <v>6</v>
      </c>
      <c r="AW1606" s="11"/>
      <c r="AX1606" s="72">
        <v>0.173434394582582</v>
      </c>
      <c r="AY1606" s="73">
        <v>-0.86006675118551401</v>
      </c>
      <c r="AZ1606" s="73">
        <v>8.8978315998360799E-2</v>
      </c>
      <c r="BA1606" s="73">
        <v>-1.0865038428146401</v>
      </c>
      <c r="BB1606" s="64">
        <v>1.77529793519716E-2</v>
      </c>
      <c r="BC1606" s="74">
        <v>-30.982231946633</v>
      </c>
      <c r="BD1606" s="61">
        <v>43879</v>
      </c>
      <c r="BE1606" s="61">
        <v>43914</v>
      </c>
      <c r="BF1606" s="70"/>
      <c r="BG1606" s="61"/>
      <c r="BH1606" s="11"/>
    </row>
    <row r="1607" spans="1:60" x14ac:dyDescent="0.3">
      <c r="A1607" s="11"/>
      <c r="B1607" s="56" t="s">
        <v>5105</v>
      </c>
      <c r="C1607" s="56" t="s">
        <v>4890</v>
      </c>
      <c r="D1607" s="56" t="s">
        <v>4882</v>
      </c>
      <c r="E1607" s="57" t="s">
        <v>1364</v>
      </c>
      <c r="F1607" s="57" t="s">
        <v>339</v>
      </c>
      <c r="G1607" s="58" t="s">
        <v>111</v>
      </c>
      <c r="H1607" s="59" t="s">
        <v>169</v>
      </c>
      <c r="I1607" s="60" t="s">
        <v>29</v>
      </c>
      <c r="J1607" s="60" t="s">
        <v>1</v>
      </c>
      <c r="K1607" s="11"/>
      <c r="L1607" s="61">
        <v>44021</v>
      </c>
      <c r="M1607" s="62">
        <v>840.98190000001296</v>
      </c>
      <c r="N1607" s="63">
        <v>840.98190000001296</v>
      </c>
      <c r="O1607" s="63"/>
      <c r="P1607" s="64" t="str">
        <f t="shared" ref="P1607:P1670" si="25">IFERROR(N1607/O1607,"")</f>
        <v/>
      </c>
      <c r="Q1607" s="61"/>
      <c r="R1607" s="65">
        <v>497919.652</v>
      </c>
      <c r="S1607" s="65"/>
      <c r="T1607" s="11"/>
      <c r="U1607" s="66">
        <v>-1.9322106318213599E-3</v>
      </c>
      <c r="V1607" s="67">
        <v>3.4689896907366302</v>
      </c>
      <c r="W1607" s="66">
        <v>-5.0586859455506797E-2</v>
      </c>
      <c r="X1607" s="67">
        <v>-2.7803073969152998</v>
      </c>
      <c r="Y1607" s="66">
        <v>-0.15872432653486601</v>
      </c>
      <c r="Z1607" s="67">
        <v>1.8115049587359</v>
      </c>
      <c r="AA1607" s="66"/>
      <c r="AB1607" s="67"/>
      <c r="AC1607" s="66"/>
      <c r="AD1607" s="67"/>
      <c r="AE1607" s="66"/>
      <c r="AF1607" s="68"/>
      <c r="AG1607" s="66">
        <v>5.5743017019267401E-3</v>
      </c>
      <c r="AH1607" s="67">
        <v>-1.28407556567254</v>
      </c>
      <c r="AI1607" s="66">
        <v>-0.16221959404356301</v>
      </c>
      <c r="AJ1607" s="67">
        <v>-2.5312169233948199</v>
      </c>
      <c r="AK1607" s="66">
        <v>-0.159018100000103</v>
      </c>
      <c r="AL1607" s="66">
        <v>-0.17148049081413799</v>
      </c>
      <c r="AM1607" s="67">
        <v>-0.31652165816922201</v>
      </c>
      <c r="AN1607" s="11"/>
      <c r="AO1607" s="69">
        <v>3.7732142061940997E-2</v>
      </c>
      <c r="AP1607" s="69">
        <v>-6.4229753272229601E-2</v>
      </c>
      <c r="AQ1607" s="69">
        <v>5.8123669008637101E-2</v>
      </c>
      <c r="AR1607" s="69">
        <v>-0.171060085033823</v>
      </c>
      <c r="AS1607" s="70"/>
      <c r="AT1607" s="70"/>
      <c r="AU1607" s="70"/>
      <c r="AV1607" s="71"/>
      <c r="AW1607" s="11"/>
      <c r="AX1607" s="72"/>
      <c r="AY1607" s="73"/>
      <c r="AZ1607" s="73"/>
      <c r="BA1607" s="73"/>
      <c r="BB1607" s="64"/>
      <c r="BC1607" s="74">
        <v>-30.945817374537</v>
      </c>
      <c r="BD1607" s="61">
        <v>43879</v>
      </c>
      <c r="BE1607" s="61">
        <v>43914</v>
      </c>
      <c r="BF1607" s="70"/>
      <c r="BG1607" s="61"/>
      <c r="BH1607" s="11"/>
    </row>
    <row r="1608" spans="1:60" x14ac:dyDescent="0.3">
      <c r="A1608" s="11"/>
      <c r="B1608" s="56" t="s">
        <v>5108</v>
      </c>
      <c r="C1608" s="56" t="s">
        <v>4892</v>
      </c>
      <c r="D1608" s="56" t="s">
        <v>4882</v>
      </c>
      <c r="E1608" s="57" t="s">
        <v>352</v>
      </c>
      <c r="F1608" s="57" t="s">
        <v>339</v>
      </c>
      <c r="G1608" s="58" t="s">
        <v>111</v>
      </c>
      <c r="H1608" s="59" t="s">
        <v>169</v>
      </c>
      <c r="I1608" s="60" t="s">
        <v>29</v>
      </c>
      <c r="J1608" s="60" t="s">
        <v>4893</v>
      </c>
      <c r="K1608" s="11"/>
      <c r="L1608" s="61">
        <v>44021</v>
      </c>
      <c r="M1608" s="62">
        <v>916.77560000028495</v>
      </c>
      <c r="N1608" s="63">
        <v>916.77560000028495</v>
      </c>
      <c r="O1608" s="63">
        <v>1158.0491000004099</v>
      </c>
      <c r="P1608" s="64">
        <f t="shared" si="25"/>
        <v>0.79165520702011727</v>
      </c>
      <c r="Q1608" s="61">
        <v>43879</v>
      </c>
      <c r="R1608" s="65">
        <v>4939848.2709999997</v>
      </c>
      <c r="S1608" s="65">
        <v>6753106.3408906199</v>
      </c>
      <c r="T1608" s="11"/>
      <c r="U1608" s="66">
        <v>-1.9635757089417902E-3</v>
      </c>
      <c r="V1608" s="67">
        <v>3.4658531830245898</v>
      </c>
      <c r="W1608" s="66">
        <v>-5.1483627517009203E-2</v>
      </c>
      <c r="X1608" s="67">
        <v>-2.86998420306554</v>
      </c>
      <c r="Y1608" s="66">
        <v>-0.16353339176304901</v>
      </c>
      <c r="Z1608" s="67">
        <v>1.3305984359176399</v>
      </c>
      <c r="AA1608" s="66">
        <v>-0.14702147845397101</v>
      </c>
      <c r="AB1608" s="67">
        <v>5.5230403058958499</v>
      </c>
      <c r="AC1608" s="66">
        <v>-0.10250114955851999</v>
      </c>
      <c r="AD1608" s="67">
        <v>14.035850304382601</v>
      </c>
      <c r="AE1608" s="66">
        <v>-8.4036310214287396E-2</v>
      </c>
      <c r="AF1608" s="68">
        <v>8.5440565902827093</v>
      </c>
      <c r="AG1608" s="66">
        <v>5.2895339431415804E-3</v>
      </c>
      <c r="AH1608" s="67">
        <v>-1.3125523415510501</v>
      </c>
      <c r="AI1608" s="66">
        <v>-0.16724466644984201</v>
      </c>
      <c r="AJ1608" s="67">
        <v>-3.0337241640227099</v>
      </c>
      <c r="AK1608" s="66">
        <v>-8.3224399999453497E-2</v>
      </c>
      <c r="AL1608" s="66">
        <v>-2.62869136413428E-2</v>
      </c>
      <c r="AM1608" s="67">
        <v>8.9732089234603301</v>
      </c>
      <c r="AN1608" s="11"/>
      <c r="AO1608" s="69">
        <v>3.7699393758885001E-2</v>
      </c>
      <c r="AP1608" s="69">
        <v>-6.4259297253593098E-2</v>
      </c>
      <c r="AQ1608" s="69">
        <v>5.71240820136154E-2</v>
      </c>
      <c r="AR1608" s="69">
        <v>-0.171868813608889</v>
      </c>
      <c r="AS1608" s="70">
        <v>7</v>
      </c>
      <c r="AT1608" s="70">
        <v>5</v>
      </c>
      <c r="AU1608" s="70">
        <v>6</v>
      </c>
      <c r="AV1608" s="71">
        <v>6</v>
      </c>
      <c r="AW1608" s="11"/>
      <c r="AX1608" s="72">
        <v>0.173430007983989</v>
      </c>
      <c r="AY1608" s="73">
        <v>-0.88930613362936095</v>
      </c>
      <c r="AZ1608" s="73">
        <v>6.9908714828784496E-2</v>
      </c>
      <c r="BA1608" s="73">
        <v>-1.12237819230722</v>
      </c>
      <c r="BB1608" s="64">
        <v>1.7752236342239502E-2</v>
      </c>
      <c r="BC1608" s="74">
        <v>-31.021888450166401</v>
      </c>
      <c r="BD1608" s="61">
        <v>43879</v>
      </c>
      <c r="BE1608" s="61">
        <v>43914</v>
      </c>
      <c r="BF1608" s="70"/>
      <c r="BG1608" s="61"/>
      <c r="BH1608" s="11"/>
    </row>
    <row r="1609" spans="1:60" x14ac:dyDescent="0.3">
      <c r="A1609" s="11"/>
      <c r="B1609" s="56" t="s">
        <v>5112</v>
      </c>
      <c r="C1609" s="56" t="s">
        <v>4895</v>
      </c>
      <c r="D1609" s="56" t="s">
        <v>4882</v>
      </c>
      <c r="E1609" s="57" t="s">
        <v>356</v>
      </c>
      <c r="F1609" s="57" t="s">
        <v>339</v>
      </c>
      <c r="G1609" s="58" t="s">
        <v>111</v>
      </c>
      <c r="H1609" s="59" t="s">
        <v>169</v>
      </c>
      <c r="I1609" s="60" t="s">
        <v>29</v>
      </c>
      <c r="J1609" s="60" t="s">
        <v>4896</v>
      </c>
      <c r="K1609" s="11"/>
      <c r="L1609" s="61">
        <v>44021</v>
      </c>
      <c r="M1609" s="62">
        <v>943.36429999954998</v>
      </c>
      <c r="N1609" s="63">
        <v>943.36429999954998</v>
      </c>
      <c r="O1609" s="63">
        <v>1189.5508999992201</v>
      </c>
      <c r="P1609" s="64">
        <f t="shared" si="25"/>
        <v>0.79304239944685717</v>
      </c>
      <c r="Q1609" s="61">
        <v>43879</v>
      </c>
      <c r="R1609" s="65">
        <v>248060.21799999999</v>
      </c>
      <c r="S1609" s="65">
        <v>360233.00180517603</v>
      </c>
      <c r="T1609" s="11"/>
      <c r="U1609" s="66">
        <v>-1.9513150909915599E-3</v>
      </c>
      <c r="V1609" s="67">
        <v>3.4670792448196202</v>
      </c>
      <c r="W1609" s="66">
        <v>-5.1132362590578899E-2</v>
      </c>
      <c r="X1609" s="67">
        <v>-2.8348577104225101</v>
      </c>
      <c r="Y1609" s="66">
        <v>-0.16165418979478999</v>
      </c>
      <c r="Z1609" s="67">
        <v>1.5185186327435101</v>
      </c>
      <c r="AA1609" s="66">
        <v>-0.142781839081144</v>
      </c>
      <c r="AB1609" s="67">
        <v>5.9470042431785304</v>
      </c>
      <c r="AC1609" s="66">
        <v>-8.7242026539606707E-2</v>
      </c>
      <c r="AD1609" s="67">
        <v>15.561762606274</v>
      </c>
      <c r="AE1609" s="66">
        <v>-5.7249901688919601E-2</v>
      </c>
      <c r="AF1609" s="68">
        <v>11.2226974428195</v>
      </c>
      <c r="AG1609" s="66">
        <v>5.4010645890230097E-3</v>
      </c>
      <c r="AH1609" s="67">
        <v>-1.3013992769629099</v>
      </c>
      <c r="AI1609" s="66">
        <v>-0.165281270774431</v>
      </c>
      <c r="AJ1609" s="67">
        <v>-2.83738459648157</v>
      </c>
      <c r="AK1609" s="66">
        <v>-5.6635700000697398E-2</v>
      </c>
      <c r="AL1609" s="66">
        <v>-1.77793564234889E-2</v>
      </c>
      <c r="AM1609" s="67">
        <v>10.2226309139078</v>
      </c>
      <c r="AN1609" s="11"/>
      <c r="AO1609" s="69">
        <v>3.77122275513102E-2</v>
      </c>
      <c r="AP1609" s="69">
        <v>-6.4247709430710495E-2</v>
      </c>
      <c r="AQ1609" s="69">
        <v>5.7515434842571302E-2</v>
      </c>
      <c r="AR1609" s="69">
        <v>-0.17155262773303501</v>
      </c>
      <c r="AS1609" s="70">
        <v>7</v>
      </c>
      <c r="AT1609" s="70">
        <v>5</v>
      </c>
      <c r="AU1609" s="70">
        <v>6</v>
      </c>
      <c r="AV1609" s="71">
        <v>6</v>
      </c>
      <c r="AW1609" s="11"/>
      <c r="AX1609" s="72">
        <v>0.173434873770166</v>
      </c>
      <c r="AY1609" s="73">
        <v>-0.866388646125415</v>
      </c>
      <c r="AZ1609" s="73">
        <v>8.4842385573665496E-2</v>
      </c>
      <c r="BA1609" s="73">
        <v>-1.0942446089156901</v>
      </c>
      <c r="BB1609" s="64">
        <v>1.7752951188140301E-2</v>
      </c>
      <c r="BC1609" s="74">
        <v>-30.9921584691911</v>
      </c>
      <c r="BD1609" s="61">
        <v>43879</v>
      </c>
      <c r="BE1609" s="61">
        <v>43914</v>
      </c>
      <c r="BF1609" s="70"/>
      <c r="BG1609" s="61"/>
      <c r="BH1609" s="11"/>
    </row>
    <row r="1610" spans="1:60" x14ac:dyDescent="0.3">
      <c r="A1610" s="11"/>
      <c r="B1610" s="56" t="s">
        <v>5115</v>
      </c>
      <c r="C1610" s="56" t="s">
        <v>4898</v>
      </c>
      <c r="D1610" s="56" t="s">
        <v>4882</v>
      </c>
      <c r="E1610" s="57" t="s">
        <v>367</v>
      </c>
      <c r="F1610" s="57" t="s">
        <v>339</v>
      </c>
      <c r="G1610" s="58" t="s">
        <v>111</v>
      </c>
      <c r="H1610" s="59" t="s">
        <v>169</v>
      </c>
      <c r="I1610" s="60" t="s">
        <v>29</v>
      </c>
      <c r="J1610" s="60" t="s">
        <v>1</v>
      </c>
      <c r="K1610" s="11"/>
      <c r="L1610" s="61">
        <v>44021</v>
      </c>
      <c r="M1610" s="62">
        <v>1024.15110000037</v>
      </c>
      <c r="N1610" s="63">
        <v>1024.15110000037</v>
      </c>
      <c r="O1610" s="63"/>
      <c r="P1610" s="64" t="str">
        <f t="shared" si="25"/>
        <v/>
      </c>
      <c r="Q1610" s="61"/>
      <c r="R1610" s="65">
        <v>0</v>
      </c>
      <c r="S1610" s="65"/>
      <c r="T1610" s="11"/>
      <c r="U1610" s="66">
        <v>0</v>
      </c>
      <c r="V1610" s="67">
        <v>3.66221075391877</v>
      </c>
      <c r="W1610" s="66">
        <v>0</v>
      </c>
      <c r="X1610" s="67">
        <v>2.27837854863537</v>
      </c>
      <c r="Y1610" s="66">
        <v>2.2972431164816998E-2</v>
      </c>
      <c r="Z1610" s="67">
        <v>19.981180728704199</v>
      </c>
      <c r="AA1610" s="66"/>
      <c r="AB1610" s="67"/>
      <c r="AC1610" s="66"/>
      <c r="AD1610" s="67"/>
      <c r="AE1610" s="66"/>
      <c r="AF1610" s="68"/>
      <c r="AG1610" s="66">
        <v>0</v>
      </c>
      <c r="AH1610" s="67">
        <v>-1.84150573586521</v>
      </c>
      <c r="AI1610" s="66">
        <v>1.8584332903628799E-2</v>
      </c>
      <c r="AJ1610" s="67">
        <v>15.549175771331599</v>
      </c>
      <c r="AK1610" s="66">
        <v>2.41511000003811E-2</v>
      </c>
      <c r="AL1610" s="66">
        <v>3.9302337298067903E-2</v>
      </c>
      <c r="AM1610" s="67">
        <v>15.6080623915914</v>
      </c>
      <c r="AN1610" s="11"/>
      <c r="AO1610" s="69">
        <v>1.0210911035756E-2</v>
      </c>
      <c r="AP1610" s="69">
        <v>-8.0150932753895194E-3</v>
      </c>
      <c r="AQ1610" s="69">
        <v>1.8584332903628799E-2</v>
      </c>
      <c r="AR1610" s="69">
        <v>0</v>
      </c>
      <c r="AS1610" s="70"/>
      <c r="AT1610" s="70"/>
      <c r="AU1610" s="70"/>
      <c r="AV1610" s="71"/>
      <c r="AW1610" s="11"/>
      <c r="AX1610" s="72"/>
      <c r="AY1610" s="73"/>
      <c r="AZ1610" s="73"/>
      <c r="BA1610" s="73"/>
      <c r="BB1610" s="64"/>
      <c r="BC1610" s="74">
        <v>-1.87123572254677</v>
      </c>
      <c r="BD1610" s="61">
        <v>43809</v>
      </c>
      <c r="BE1610" s="61">
        <v>43812</v>
      </c>
      <c r="BF1610" s="70">
        <v>17</v>
      </c>
      <c r="BG1610" s="61">
        <v>43832</v>
      </c>
      <c r="BH1610" s="11"/>
    </row>
    <row r="1611" spans="1:60" x14ac:dyDescent="0.3">
      <c r="A1611" s="11"/>
      <c r="B1611" s="56" t="s">
        <v>5118</v>
      </c>
      <c r="C1611" s="56" t="s">
        <v>4900</v>
      </c>
      <c r="D1611" s="56" t="s">
        <v>4882</v>
      </c>
      <c r="E1611" s="57" t="s">
        <v>371</v>
      </c>
      <c r="F1611" s="57" t="s">
        <v>339</v>
      </c>
      <c r="G1611" s="58" t="s">
        <v>111</v>
      </c>
      <c r="H1611" s="59" t="s">
        <v>169</v>
      </c>
      <c r="I1611" s="60" t="s">
        <v>29</v>
      </c>
      <c r="J1611" s="60" t="s">
        <v>1</v>
      </c>
      <c r="K1611" s="11"/>
      <c r="L1611" s="61">
        <v>44021</v>
      </c>
      <c r="M1611" s="62">
        <v>833.53930000029504</v>
      </c>
      <c r="N1611" s="63">
        <v>833.53930000029504</v>
      </c>
      <c r="O1611" s="63"/>
      <c r="P1611" s="64" t="str">
        <f t="shared" si="25"/>
        <v/>
      </c>
      <c r="Q1611" s="61"/>
      <c r="R1611" s="65">
        <v>13970.694</v>
      </c>
      <c r="S1611" s="65"/>
      <c r="T1611" s="11"/>
      <c r="U1611" s="66">
        <v>-1.94452989035199E-3</v>
      </c>
      <c r="V1611" s="67">
        <v>3.46775776488357</v>
      </c>
      <c r="W1611" s="66">
        <v>-5.0937273384115501E-2</v>
      </c>
      <c r="X1611" s="67">
        <v>-2.8153487897761802</v>
      </c>
      <c r="Y1611" s="66">
        <v>-0.16060896936862301</v>
      </c>
      <c r="Z1611" s="67">
        <v>1.62304067536024</v>
      </c>
      <c r="AA1611" s="66"/>
      <c r="AB1611" s="67"/>
      <c r="AC1611" s="66"/>
      <c r="AD1611" s="67"/>
      <c r="AE1611" s="66"/>
      <c r="AF1611" s="68"/>
      <c r="AG1611" s="66">
        <v>5.4630195227218801E-3</v>
      </c>
      <c r="AH1611" s="67">
        <v>-1.2952037835930199</v>
      </c>
      <c r="AI1611" s="66">
        <v>-0.16418888179934599</v>
      </c>
      <c r="AJ1611" s="67">
        <v>-2.7281456989730901</v>
      </c>
      <c r="AK1611" s="66">
        <v>-0.166460699999297</v>
      </c>
      <c r="AL1611" s="66">
        <v>-0.18521722152771</v>
      </c>
      <c r="AM1611" s="67">
        <v>-0.569534694106551</v>
      </c>
      <c r="AN1611" s="11"/>
      <c r="AO1611" s="69">
        <v>3.7719328667662901E-2</v>
      </c>
      <c r="AP1611" s="69">
        <v>-6.4241270902130096E-2</v>
      </c>
      <c r="AQ1611" s="69">
        <v>5.7732425280846697E-2</v>
      </c>
      <c r="AR1611" s="69">
        <v>-0.17137654316582501</v>
      </c>
      <c r="AS1611" s="70"/>
      <c r="AT1611" s="70"/>
      <c r="AU1611" s="70"/>
      <c r="AV1611" s="71"/>
      <c r="AW1611" s="11"/>
      <c r="AX1611" s="72"/>
      <c r="AY1611" s="73"/>
      <c r="AZ1611" s="73"/>
      <c r="BA1611" s="73"/>
      <c r="BB1611" s="64"/>
      <c r="BC1611" s="74">
        <v>-30.975587016029699</v>
      </c>
      <c r="BD1611" s="61">
        <v>43879</v>
      </c>
      <c r="BE1611" s="61">
        <v>43914</v>
      </c>
      <c r="BF1611" s="70"/>
      <c r="BG1611" s="61"/>
      <c r="BH1611" s="11"/>
    </row>
    <row r="1612" spans="1:60" x14ac:dyDescent="0.3">
      <c r="A1612" s="11"/>
      <c r="B1612" s="56" t="s">
        <v>5121</v>
      </c>
      <c r="C1612" s="56" t="s">
        <v>4902</v>
      </c>
      <c r="D1612" s="56" t="s">
        <v>4882</v>
      </c>
      <c r="E1612" s="57" t="s">
        <v>375</v>
      </c>
      <c r="F1612" s="57" t="s">
        <v>339</v>
      </c>
      <c r="G1612" s="58" t="s">
        <v>111</v>
      </c>
      <c r="H1612" s="59" t="s">
        <v>169</v>
      </c>
      <c r="I1612" s="60" t="s">
        <v>29</v>
      </c>
      <c r="J1612" s="60" t="s">
        <v>1</v>
      </c>
      <c r="K1612" s="11"/>
      <c r="L1612" s="61">
        <v>44021</v>
      </c>
      <c r="M1612" s="62">
        <v>951.434200000018</v>
      </c>
      <c r="N1612" s="63">
        <v>951.434200000018</v>
      </c>
      <c r="O1612" s="63">
        <v>1198.0943</v>
      </c>
      <c r="P1612" s="64">
        <f t="shared" si="25"/>
        <v>0.79412296678151129</v>
      </c>
      <c r="Q1612" s="61">
        <v>43879</v>
      </c>
      <c r="R1612" s="65">
        <v>18826.399000000001</v>
      </c>
      <c r="S1612" s="65">
        <v>151413.804496094</v>
      </c>
      <c r="T1612" s="11"/>
      <c r="U1612" s="66">
        <v>-1.9417064268054699E-3</v>
      </c>
      <c r="V1612" s="67">
        <v>3.4680401112382202</v>
      </c>
      <c r="W1612" s="66">
        <v>-5.0859682319278399E-2</v>
      </c>
      <c r="X1612" s="67">
        <v>-2.8075896832924601</v>
      </c>
      <c r="Y1612" s="66">
        <v>-0.160189765222603</v>
      </c>
      <c r="Z1612" s="67">
        <v>1.6649610899621601</v>
      </c>
      <c r="AA1612" s="66">
        <v>-0.139779535064881</v>
      </c>
      <c r="AB1612" s="67">
        <v>6.2472346448048501</v>
      </c>
      <c r="AC1612" s="66">
        <v>-8.1994865183369306E-2</v>
      </c>
      <c r="AD1612" s="67">
        <v>16.0864787418977</v>
      </c>
      <c r="AE1612" s="66">
        <v>-4.86966042171844E-2</v>
      </c>
      <c r="AF1612" s="68">
        <v>12.0780271900003</v>
      </c>
      <c r="AG1612" s="66">
        <v>5.4878173796169003E-3</v>
      </c>
      <c r="AH1612" s="67">
        <v>-1.2927239979035201</v>
      </c>
      <c r="AI1612" s="66">
        <v>-0.16375106307183199</v>
      </c>
      <c r="AJ1612" s="67">
        <v>-2.68436382622167</v>
      </c>
      <c r="AK1612" s="66">
        <v>-4.8565799999778399E-2</v>
      </c>
      <c r="AL1612" s="66">
        <v>-1.55791921470154E-2</v>
      </c>
      <c r="AM1612" s="67">
        <v>11.769190491570001</v>
      </c>
      <c r="AN1612" s="11"/>
      <c r="AO1612" s="69">
        <v>3.7722157287134898E-2</v>
      </c>
      <c r="AP1612" s="69">
        <v>-6.4238737001724097E-2</v>
      </c>
      <c r="AQ1612" s="69">
        <v>5.7819879575618002E-2</v>
      </c>
      <c r="AR1612" s="69">
        <v>-0.17130618124792801</v>
      </c>
      <c r="AS1612" s="70">
        <v>7</v>
      </c>
      <c r="AT1612" s="70">
        <v>5</v>
      </c>
      <c r="AU1612" s="70">
        <v>6</v>
      </c>
      <c r="AV1612" s="71">
        <v>6</v>
      </c>
      <c r="AW1612" s="11"/>
      <c r="AX1612" s="72">
        <v>0.173436070217867</v>
      </c>
      <c r="AY1612" s="73">
        <v>-0.85019454355005997</v>
      </c>
      <c r="AZ1612" s="73">
        <v>9.5415404476625595E-2</v>
      </c>
      <c r="BA1612" s="73">
        <v>-1.0743724179974401</v>
      </c>
      <c r="BB1612" s="64">
        <v>1.7753248630469901E-2</v>
      </c>
      <c r="BC1612" s="74">
        <v>-30.968981323123401</v>
      </c>
      <c r="BD1612" s="61">
        <v>43879</v>
      </c>
      <c r="BE1612" s="61">
        <v>43914</v>
      </c>
      <c r="BF1612" s="70"/>
      <c r="BG1612" s="61"/>
      <c r="BH1612" s="11"/>
    </row>
    <row r="1613" spans="1:60" x14ac:dyDescent="0.3">
      <c r="A1613" s="11"/>
      <c r="B1613" s="56" t="s">
        <v>5124</v>
      </c>
      <c r="C1613" s="56" t="s">
        <v>4904</v>
      </c>
      <c r="D1613" s="56" t="s">
        <v>4882</v>
      </c>
      <c r="E1613" s="57" t="s">
        <v>379</v>
      </c>
      <c r="F1613" s="57" t="s">
        <v>339</v>
      </c>
      <c r="G1613" s="58" t="s">
        <v>111</v>
      </c>
      <c r="H1613" s="59" t="s">
        <v>169</v>
      </c>
      <c r="I1613" s="60" t="s">
        <v>29</v>
      </c>
      <c r="J1613" s="60" t="s">
        <v>1</v>
      </c>
      <c r="K1613" s="11"/>
      <c r="L1613" s="61">
        <v>44021</v>
      </c>
      <c r="M1613" s="62">
        <v>960.31209999974806</v>
      </c>
      <c r="N1613" s="63">
        <v>960.31209999974806</v>
      </c>
      <c r="O1613" s="63">
        <v>1208.8041999991999</v>
      </c>
      <c r="P1613" s="64">
        <f t="shared" si="25"/>
        <v>0.79443147202862441</v>
      </c>
      <c r="Q1613" s="61">
        <v>43879</v>
      </c>
      <c r="R1613" s="65">
        <v>69687.645000000004</v>
      </c>
      <c r="S1613" s="65">
        <v>224085.87977856401</v>
      </c>
      <c r="T1613" s="11"/>
      <c r="U1613" s="66">
        <v>-1.93903870967915E-3</v>
      </c>
      <c r="V1613" s="67">
        <v>3.4683068829508601</v>
      </c>
      <c r="W1613" s="66">
        <v>-5.0781699049403002E-2</v>
      </c>
      <c r="X1613" s="67">
        <v>-2.7997913563049202</v>
      </c>
      <c r="Y1613" s="66">
        <v>-0.15977165465941701</v>
      </c>
      <c r="Z1613" s="67">
        <v>1.7067721462808501</v>
      </c>
      <c r="AA1613" s="66">
        <v>-0.138865454511688</v>
      </c>
      <c r="AB1613" s="67">
        <v>6.3386427001241801</v>
      </c>
      <c r="AC1613" s="66">
        <v>-7.8217221810555196E-2</v>
      </c>
      <c r="AD1613" s="67">
        <v>16.464243079186399</v>
      </c>
      <c r="AE1613" s="66">
        <v>-4.2860339405742701E-2</v>
      </c>
      <c r="AF1613" s="68">
        <v>12.6616536711372</v>
      </c>
      <c r="AG1613" s="66">
        <v>5.5125012640928599E-3</v>
      </c>
      <c r="AH1613" s="67">
        <v>-1.2902556094559301</v>
      </c>
      <c r="AI1613" s="66">
        <v>-0.16331402581825399</v>
      </c>
      <c r="AJ1613" s="67">
        <v>-2.6406601008638999</v>
      </c>
      <c r="AK1613" s="66">
        <v>-3.9687899999989902E-2</v>
      </c>
      <c r="AL1613" s="66">
        <v>-1.23234724105714E-2</v>
      </c>
      <c r="AM1613" s="67">
        <v>13.589937320662999</v>
      </c>
      <c r="AN1613" s="11"/>
      <c r="AO1613" s="69">
        <v>3.77250093806651E-2</v>
      </c>
      <c r="AP1613" s="69">
        <v>-6.4236155414619106E-2</v>
      </c>
      <c r="AQ1613" s="69">
        <v>5.7906586482204099E-2</v>
      </c>
      <c r="AR1613" s="69">
        <v>-0.17123589009599499</v>
      </c>
      <c r="AS1613" s="70">
        <v>7</v>
      </c>
      <c r="AT1613" s="70">
        <v>5</v>
      </c>
      <c r="AU1613" s="70">
        <v>6</v>
      </c>
      <c r="AV1613" s="71">
        <v>6</v>
      </c>
      <c r="AW1613" s="11"/>
      <c r="AX1613" s="72">
        <v>0.17343688165332399</v>
      </c>
      <c r="AY1613" s="73">
        <v>-0.84525965052489505</v>
      </c>
      <c r="AZ1613" s="73">
        <v>9.8632947905002794E-2</v>
      </c>
      <c r="BA1613" s="73">
        <v>-1.06830515029287</v>
      </c>
      <c r="BB1613" s="64">
        <v>1.7753380753583799E-2</v>
      </c>
      <c r="BC1613" s="74">
        <v>-30.962367602594899</v>
      </c>
      <c r="BD1613" s="61">
        <v>43879</v>
      </c>
      <c r="BE1613" s="61">
        <v>43914</v>
      </c>
      <c r="BF1613" s="70"/>
      <c r="BG1613" s="61"/>
      <c r="BH1613" s="11"/>
    </row>
    <row r="1614" spans="1:60" x14ac:dyDescent="0.3">
      <c r="A1614" s="11"/>
      <c r="B1614" s="56" t="s">
        <v>5126</v>
      </c>
      <c r="C1614" s="56" t="s">
        <v>4906</v>
      </c>
      <c r="D1614" s="56" t="s">
        <v>4907</v>
      </c>
      <c r="E1614" s="57" t="s">
        <v>25</v>
      </c>
      <c r="F1614" s="57" t="s">
        <v>140</v>
      </c>
      <c r="G1614" s="58" t="s">
        <v>2080</v>
      </c>
      <c r="H1614" s="59" t="s">
        <v>686</v>
      </c>
      <c r="I1614" s="60" t="s">
        <v>29</v>
      </c>
      <c r="J1614" s="60" t="s">
        <v>1</v>
      </c>
      <c r="K1614" s="11"/>
      <c r="L1614" s="61">
        <v>44021</v>
      </c>
      <c r="M1614" s="62">
        <v>1068.1939000002999</v>
      </c>
      <c r="N1614" s="63">
        <v>1068.1939000002999</v>
      </c>
      <c r="O1614" s="63">
        <v>1068.1939000002999</v>
      </c>
      <c r="P1614" s="64">
        <f t="shared" si="25"/>
        <v>1</v>
      </c>
      <c r="Q1614" s="61">
        <v>44021</v>
      </c>
      <c r="R1614" s="65">
        <v>537360.31400000001</v>
      </c>
      <c r="S1614" s="65">
        <v>564621.45695410203</v>
      </c>
      <c r="T1614" s="11"/>
      <c r="U1614" s="66">
        <v>2.9957191145513198E-6</v>
      </c>
      <c r="V1614" s="67">
        <v>3.6625103258302301</v>
      </c>
      <c r="W1614" s="66">
        <v>9.6433739599888199E-5</v>
      </c>
      <c r="X1614" s="67">
        <v>2.2880219225953602</v>
      </c>
      <c r="Y1614" s="66">
        <v>2.72018267969543E-3</v>
      </c>
      <c r="Z1614" s="67">
        <v>17.955955880199301</v>
      </c>
      <c r="AA1614" s="66">
        <v>8.99200065578043E-3</v>
      </c>
      <c r="AB1614" s="67">
        <v>21.124388216878302</v>
      </c>
      <c r="AC1614" s="66">
        <v>2.1801457161927801E-2</v>
      </c>
      <c r="AD1614" s="67">
        <v>26.466110976442</v>
      </c>
      <c r="AE1614" s="66">
        <v>-1.8096858275384901E-3</v>
      </c>
      <c r="AF1614" s="68">
        <v>16.7667190289649</v>
      </c>
      <c r="AG1614" s="66">
        <v>2.7617472369456701E-5</v>
      </c>
      <c r="AH1614" s="67">
        <v>-1.8387439886282699</v>
      </c>
      <c r="AI1614" s="66">
        <v>2.9660999844054502E-3</v>
      </c>
      <c r="AJ1614" s="67">
        <v>13.987352479409299</v>
      </c>
      <c r="AK1614" s="66">
        <v>6.8267076294432599E-2</v>
      </c>
      <c r="AL1614" s="66">
        <v>1.3700128949494701E-2</v>
      </c>
      <c r="AM1614" s="67">
        <v>1.79510635443876</v>
      </c>
      <c r="AN1614" s="11"/>
      <c r="AO1614" s="69">
        <v>2.8703719544864698E-4</v>
      </c>
      <c r="AP1614" s="69">
        <v>2.6220350264338802E-6</v>
      </c>
      <c r="AQ1614" s="69">
        <v>1.0577581342659001E-3</v>
      </c>
      <c r="AR1614" s="69">
        <v>2.7617472369456701E-5</v>
      </c>
      <c r="AS1614" s="70">
        <v>12</v>
      </c>
      <c r="AT1614" s="70">
        <v>0</v>
      </c>
      <c r="AU1614" s="70">
        <v>7</v>
      </c>
      <c r="AV1614" s="71">
        <v>5</v>
      </c>
      <c r="AW1614" s="11"/>
      <c r="AX1614" s="72">
        <v>5.03144174514318E-4</v>
      </c>
      <c r="AY1614" s="73">
        <v>-40.9017159300274</v>
      </c>
      <c r="AZ1614" s="73">
        <v>0.55589414320638797</v>
      </c>
      <c r="BA1614" s="73">
        <v>-15.2063561857649</v>
      </c>
      <c r="BB1614" s="64">
        <v>5.1983993510660297E-5</v>
      </c>
      <c r="BC1614" s="74">
        <v>0</v>
      </c>
      <c r="BD1614" s="61">
        <v>44021</v>
      </c>
      <c r="BE1614" s="61"/>
      <c r="BF1614" s="70"/>
      <c r="BG1614" s="61"/>
      <c r="BH1614" s="11"/>
    </row>
    <row r="1615" spans="1:60" x14ac:dyDescent="0.3">
      <c r="A1615" s="11"/>
      <c r="B1615" s="56" t="s">
        <v>5129</v>
      </c>
      <c r="C1615" s="56" t="s">
        <v>4909</v>
      </c>
      <c r="D1615" s="56" t="s">
        <v>4910</v>
      </c>
      <c r="E1615" s="57" t="s">
        <v>1170</v>
      </c>
      <c r="F1615" s="57" t="s">
        <v>315</v>
      </c>
      <c r="G1615" s="58" t="s">
        <v>141</v>
      </c>
      <c r="H1615" s="59" t="s">
        <v>2001</v>
      </c>
      <c r="I1615" s="60" t="s">
        <v>29</v>
      </c>
      <c r="J1615" s="60" t="s">
        <v>4911</v>
      </c>
      <c r="K1615" s="11"/>
      <c r="L1615" s="61">
        <v>44021</v>
      </c>
      <c r="M1615" s="62">
        <v>3328.7575999982701</v>
      </c>
      <c r="N1615" s="63">
        <v>3328.7575999982701</v>
      </c>
      <c r="O1615" s="63">
        <v>3480.51139999926</v>
      </c>
      <c r="P1615" s="64">
        <f t="shared" si="25"/>
        <v>0.95639899354990698</v>
      </c>
      <c r="Q1615" s="61">
        <v>43881</v>
      </c>
      <c r="R1615" s="65">
        <v>2036550.6680000001</v>
      </c>
      <c r="S1615" s="65">
        <v>1833740.1717910201</v>
      </c>
      <c r="T1615" s="11"/>
      <c r="U1615" s="66">
        <v>-6.0342503920765003E-3</v>
      </c>
      <c r="V1615" s="67">
        <v>3.0587857147111199</v>
      </c>
      <c r="W1615" s="66">
        <v>2.95242923566548E-2</v>
      </c>
      <c r="X1615" s="67">
        <v>5.2308077843044902</v>
      </c>
      <c r="Y1615" s="66">
        <v>2.2522411965837801E-2</v>
      </c>
      <c r="Z1615" s="67">
        <v>19.936178808798999</v>
      </c>
      <c r="AA1615" s="66">
        <v>0.242816731704806</v>
      </c>
      <c r="AB1615" s="67">
        <v>44.506861321802702</v>
      </c>
      <c r="AC1615" s="66">
        <v>0.370323764107306</v>
      </c>
      <c r="AD1615" s="67">
        <v>61.318341670965303</v>
      </c>
      <c r="AE1615" s="66">
        <v>0.49785856773436499</v>
      </c>
      <c r="AF1615" s="68">
        <v>66.733544385177098</v>
      </c>
      <c r="AG1615" s="66">
        <v>-1.5840737067264899E-2</v>
      </c>
      <c r="AH1615" s="67">
        <v>-3.4255794425917001</v>
      </c>
      <c r="AI1615" s="66">
        <v>6.03648271026032E-2</v>
      </c>
      <c r="AJ1615" s="67">
        <v>19.727225191221802</v>
      </c>
      <c r="AK1615" s="66">
        <v>2.32875759999733</v>
      </c>
      <c r="AL1615" s="66">
        <v>0.109639683432761</v>
      </c>
      <c r="AM1615" s="67">
        <v>195.04696356179201</v>
      </c>
      <c r="AN1615" s="11"/>
      <c r="AO1615" s="69">
        <v>7.1890182571223704E-2</v>
      </c>
      <c r="AP1615" s="69">
        <v>-9.6051529561082094E-2</v>
      </c>
      <c r="AQ1615" s="69">
        <v>0.12984923528711101</v>
      </c>
      <c r="AR1615" s="69">
        <v>-6.7211710700576105E-2</v>
      </c>
      <c r="AS1615" s="70">
        <v>6</v>
      </c>
      <c r="AT1615" s="70">
        <v>6</v>
      </c>
      <c r="AU1615" s="70">
        <v>7</v>
      </c>
      <c r="AV1615" s="71">
        <v>5</v>
      </c>
      <c r="AW1615" s="11"/>
      <c r="AX1615" s="72">
        <v>0.284801160484494</v>
      </c>
      <c r="AY1615" s="73">
        <v>0.94490195212347305</v>
      </c>
      <c r="AZ1615" s="73">
        <v>1.55549833568512</v>
      </c>
      <c r="BA1615" s="73">
        <v>1.3793994008010499</v>
      </c>
      <c r="BB1615" s="64">
        <v>2.92900912100959E-2</v>
      </c>
      <c r="BC1615" s="74">
        <v>-24.875798424327499</v>
      </c>
      <c r="BD1615" s="61">
        <v>43881</v>
      </c>
      <c r="BE1615" s="61">
        <v>43913</v>
      </c>
      <c r="BF1615" s="70"/>
      <c r="BG1615" s="61"/>
      <c r="BH1615" s="11"/>
    </row>
    <row r="1616" spans="1:60" x14ac:dyDescent="0.3">
      <c r="A1616" s="11"/>
      <c r="B1616" s="56" t="s">
        <v>5132</v>
      </c>
      <c r="C1616" s="56" t="s">
        <v>4913</v>
      </c>
      <c r="D1616" s="56" t="s">
        <v>4910</v>
      </c>
      <c r="E1616" s="57" t="s">
        <v>73</v>
      </c>
      <c r="F1616" s="57" t="s">
        <v>315</v>
      </c>
      <c r="G1616" s="58" t="s">
        <v>141</v>
      </c>
      <c r="H1616" s="59" t="s">
        <v>2001</v>
      </c>
      <c r="I1616" s="60" t="s">
        <v>29</v>
      </c>
      <c r="J1616" s="60" t="s">
        <v>4914</v>
      </c>
      <c r="K1616" s="11"/>
      <c r="L1616" s="61">
        <v>44021</v>
      </c>
      <c r="M1616" s="62">
        <v>3713.9369999989899</v>
      </c>
      <c r="N1616" s="63">
        <v>3713.9369999989899</v>
      </c>
      <c r="O1616" s="63">
        <v>3868.4241000004099</v>
      </c>
      <c r="P1616" s="64">
        <f t="shared" si="25"/>
        <v>0.96006459064263305</v>
      </c>
      <c r="Q1616" s="61">
        <v>43881</v>
      </c>
      <c r="R1616" s="65">
        <v>845229.50899999996</v>
      </c>
      <c r="S1616" s="65">
        <v>844631.49976367201</v>
      </c>
      <c r="T1616" s="11"/>
      <c r="U1616" s="66">
        <v>-6.0070682829973503E-3</v>
      </c>
      <c r="V1616" s="67">
        <v>3.0615039256190402</v>
      </c>
      <c r="W1616" s="66">
        <v>3.0368561650902799E-2</v>
      </c>
      <c r="X1616" s="67">
        <v>5.3152347137292999</v>
      </c>
      <c r="Y1616" s="66">
        <v>2.7620039760222401E-2</v>
      </c>
      <c r="Z1616" s="67">
        <v>20.445941588259299</v>
      </c>
      <c r="AA1616" s="66">
        <v>0.25532444552663902</v>
      </c>
      <c r="AB1616" s="67">
        <v>45.757632703985998</v>
      </c>
      <c r="AC1616" s="66">
        <v>0.39802615234104399</v>
      </c>
      <c r="AD1616" s="67">
        <v>64.088580494397306</v>
      </c>
      <c r="AE1616" s="66">
        <v>0.54358282790228296</v>
      </c>
      <c r="AF1616" s="68">
        <v>71.305970401968807</v>
      </c>
      <c r="AG1616" s="66">
        <v>-1.5598678696733301E-2</v>
      </c>
      <c r="AH1616" s="67">
        <v>-3.4013736055385402</v>
      </c>
      <c r="AI1616" s="66">
        <v>6.5913243981413003E-2</v>
      </c>
      <c r="AJ1616" s="67">
        <v>20.282066879095499</v>
      </c>
      <c r="AK1616" s="66">
        <v>2.7139369999989902</v>
      </c>
      <c r="AL1616" s="66">
        <v>0.120200275936513</v>
      </c>
      <c r="AM1616" s="67">
        <v>233.56490356195701</v>
      </c>
      <c r="AN1616" s="11"/>
      <c r="AO1616" s="69">
        <v>7.1919449183042203E-2</v>
      </c>
      <c r="AP1616" s="69">
        <v>-9.5977443765150397E-2</v>
      </c>
      <c r="AQ1616" s="69">
        <v>0.13077830618392899</v>
      </c>
      <c r="AR1616" s="69">
        <v>-6.6472273865656503E-2</v>
      </c>
      <c r="AS1616" s="70">
        <v>6</v>
      </c>
      <c r="AT1616" s="70">
        <v>6</v>
      </c>
      <c r="AU1616" s="70">
        <v>7</v>
      </c>
      <c r="AV1616" s="71">
        <v>5</v>
      </c>
      <c r="AW1616" s="11"/>
      <c r="AX1616" s="72">
        <v>0.28481163300253698</v>
      </c>
      <c r="AY1616" s="73">
        <v>0.98734933695959604</v>
      </c>
      <c r="AZ1616" s="73">
        <v>1.5985578981308199</v>
      </c>
      <c r="BA1616" s="73">
        <v>1.4432675939478901</v>
      </c>
      <c r="BB1616" s="64">
        <v>2.9292575324361698E-2</v>
      </c>
      <c r="BC1616" s="74">
        <v>-24.810084809490899</v>
      </c>
      <c r="BD1616" s="61">
        <v>43881</v>
      </c>
      <c r="BE1616" s="61">
        <v>43913</v>
      </c>
      <c r="BF1616" s="70"/>
      <c r="BG1616" s="61"/>
      <c r="BH1616" s="11"/>
    </row>
    <row r="1617" spans="1:60" x14ac:dyDescent="0.3">
      <c r="A1617" s="11"/>
      <c r="B1617" s="56" t="s">
        <v>5135</v>
      </c>
      <c r="C1617" s="56" t="s">
        <v>4916</v>
      </c>
      <c r="D1617" s="56" t="s">
        <v>4910</v>
      </c>
      <c r="E1617" s="57" t="s">
        <v>326</v>
      </c>
      <c r="F1617" s="57" t="s">
        <v>315</v>
      </c>
      <c r="G1617" s="58" t="s">
        <v>141</v>
      </c>
      <c r="H1617" s="59" t="s">
        <v>2001</v>
      </c>
      <c r="I1617" s="60" t="s">
        <v>29</v>
      </c>
      <c r="J1617" s="60" t="s">
        <v>4917</v>
      </c>
      <c r="K1617" s="11"/>
      <c r="L1617" s="61">
        <v>44021</v>
      </c>
      <c r="M1617" s="62">
        <v>2071.0350000001499</v>
      </c>
      <c r="N1617" s="63">
        <v>2071.0350000001499</v>
      </c>
      <c r="O1617" s="63">
        <v>2161.3128999993201</v>
      </c>
      <c r="P1617" s="64">
        <f t="shared" si="25"/>
        <v>0.95823006469854577</v>
      </c>
      <c r="Q1617" s="61">
        <v>43881</v>
      </c>
      <c r="R1617" s="65">
        <v>877482.50199999998</v>
      </c>
      <c r="S1617" s="65">
        <v>802478.55549218797</v>
      </c>
      <c r="T1617" s="11"/>
      <c r="U1617" s="66">
        <v>-6.0206486004972196E-3</v>
      </c>
      <c r="V1617" s="67">
        <v>3.0601458938690498</v>
      </c>
      <c r="W1617" s="66">
        <v>2.9946365617433902E-2</v>
      </c>
      <c r="X1617" s="67">
        <v>5.2730151103824001</v>
      </c>
      <c r="Y1617" s="66">
        <v>2.50680587159877E-2</v>
      </c>
      <c r="Z1617" s="67">
        <v>20.190743483835799</v>
      </c>
      <c r="AA1617" s="66">
        <v>0.24905500724882601</v>
      </c>
      <c r="AB1617" s="67">
        <v>45.130688876204701</v>
      </c>
      <c r="AC1617" s="66">
        <v>0.256864390568808</v>
      </c>
      <c r="AD1617" s="67">
        <v>49.972404317115398</v>
      </c>
      <c r="AE1617" s="66">
        <v>0.21061412990093201</v>
      </c>
      <c r="AF1617" s="68">
        <v>38.009100601833801</v>
      </c>
      <c r="AG1617" s="66">
        <v>-1.5719749779236701E-2</v>
      </c>
      <c r="AH1617" s="67">
        <v>-3.4134807137888901</v>
      </c>
      <c r="AI1617" s="66">
        <v>6.31354738707159E-2</v>
      </c>
      <c r="AJ1617" s="67">
        <v>20.004289868025801</v>
      </c>
      <c r="AK1617" s="66">
        <v>1.0710350000008499</v>
      </c>
      <c r="AL1617" s="66">
        <v>8.6235296874365305E-2</v>
      </c>
      <c r="AM1617" s="67">
        <v>111.217887094012</v>
      </c>
      <c r="AN1617" s="11"/>
      <c r="AO1617" s="69">
        <v>7.1904849733982701E-2</v>
      </c>
      <c r="AP1617" s="69">
        <v>-9.6014517363073495E-2</v>
      </c>
      <c r="AQ1617" s="69">
        <v>0.13031370462529601</v>
      </c>
      <c r="AR1617" s="69">
        <v>-6.6842055657616598E-2</v>
      </c>
      <c r="AS1617" s="70">
        <v>6</v>
      </c>
      <c r="AT1617" s="70">
        <v>6</v>
      </c>
      <c r="AU1617" s="70">
        <v>7</v>
      </c>
      <c r="AV1617" s="71">
        <v>5</v>
      </c>
      <c r="AW1617" s="11"/>
      <c r="AX1617" s="72">
        <v>0.28480635526037101</v>
      </c>
      <c r="AY1617" s="73">
        <v>0.96607564159330706</v>
      </c>
      <c r="AZ1617" s="73">
        <v>1.57697798003937</v>
      </c>
      <c r="BA1617" s="73">
        <v>1.4112397408062001</v>
      </c>
      <c r="BB1617" s="64">
        <v>2.9291328754843599E-2</v>
      </c>
      <c r="BC1617" s="74">
        <v>-24.8429461554915</v>
      </c>
      <c r="BD1617" s="61">
        <v>43881</v>
      </c>
      <c r="BE1617" s="61">
        <v>43913</v>
      </c>
      <c r="BF1617" s="70"/>
      <c r="BG1617" s="61"/>
      <c r="BH1617" s="11"/>
    </row>
    <row r="1618" spans="1:60" x14ac:dyDescent="0.3">
      <c r="A1618" s="11"/>
      <c r="B1618" s="56" t="s">
        <v>5139</v>
      </c>
      <c r="C1618" s="56" t="s">
        <v>4919</v>
      </c>
      <c r="D1618" s="56" t="s">
        <v>4910</v>
      </c>
      <c r="E1618" s="57" t="s">
        <v>330</v>
      </c>
      <c r="F1618" s="57" t="s">
        <v>315</v>
      </c>
      <c r="G1618" s="58" t="s">
        <v>141</v>
      </c>
      <c r="H1618" s="59" t="s">
        <v>2001</v>
      </c>
      <c r="I1618" s="60" t="s">
        <v>29</v>
      </c>
      <c r="J1618" s="60" t="s">
        <v>4920</v>
      </c>
      <c r="K1618" s="11"/>
      <c r="L1618" s="61">
        <v>44021</v>
      </c>
      <c r="M1618" s="62">
        <v>2750.5284000001802</v>
      </c>
      <c r="N1618" s="63">
        <v>2750.5284000001802</v>
      </c>
      <c r="O1618" s="63">
        <v>2895.2393000014099</v>
      </c>
      <c r="P1618" s="64">
        <f t="shared" si="25"/>
        <v>0.95001763757449709</v>
      </c>
      <c r="Q1618" s="61">
        <v>43881</v>
      </c>
      <c r="R1618" s="65">
        <v>7035146.227</v>
      </c>
      <c r="S1618" s="65">
        <v>6012508.45779688</v>
      </c>
      <c r="T1618" s="11"/>
      <c r="U1618" s="66">
        <v>-6.0817556441179503E-3</v>
      </c>
      <c r="V1618" s="67">
        <v>3.0540351895069802</v>
      </c>
      <c r="W1618" s="66">
        <v>2.8048445194144699E-2</v>
      </c>
      <c r="X1618" s="67">
        <v>5.0832230680534796</v>
      </c>
      <c r="Y1618" s="66">
        <v>1.36619433815213E-2</v>
      </c>
      <c r="Z1618" s="67">
        <v>19.0501319503819</v>
      </c>
      <c r="AA1618" s="66">
        <v>0.22122650456382001</v>
      </c>
      <c r="AB1618" s="67">
        <v>42.347838607674902</v>
      </c>
      <c r="AC1618" s="66">
        <v>0.32315708322334102</v>
      </c>
      <c r="AD1618" s="67">
        <v>56.6016735825688</v>
      </c>
      <c r="AE1618" s="66">
        <v>0.42107327873061901</v>
      </c>
      <c r="AF1618" s="68">
        <v>59.055015484802396</v>
      </c>
      <c r="AG1618" s="66">
        <v>-1.6264216005765799E-2</v>
      </c>
      <c r="AH1618" s="67">
        <v>-3.46792733644179</v>
      </c>
      <c r="AI1618" s="66">
        <v>5.0724184253340403E-2</v>
      </c>
      <c r="AJ1618" s="67">
        <v>18.7631609062955</v>
      </c>
      <c r="AK1618" s="66">
        <v>1.75052840000018</v>
      </c>
      <c r="AL1618" s="66">
        <v>9.1473867547465504E-2</v>
      </c>
      <c r="AM1618" s="67">
        <v>137.22404356207699</v>
      </c>
      <c r="AN1618" s="11"/>
      <c r="AO1618" s="69">
        <v>7.1838932497485103E-2</v>
      </c>
      <c r="AP1618" s="69">
        <v>-9.6181210145878104E-2</v>
      </c>
      <c r="AQ1618" s="69">
        <v>0.128225109754567</v>
      </c>
      <c r="AR1618" s="69">
        <v>-6.8504385280903093E-2</v>
      </c>
      <c r="AS1618" s="70">
        <v>6</v>
      </c>
      <c r="AT1618" s="70">
        <v>6</v>
      </c>
      <c r="AU1618" s="70">
        <v>7</v>
      </c>
      <c r="AV1618" s="71">
        <v>5</v>
      </c>
      <c r="AW1618" s="11"/>
      <c r="AX1618" s="72">
        <v>0.28478387669572802</v>
      </c>
      <c r="AY1618" s="73">
        <v>0.87158404109686705</v>
      </c>
      <c r="AZ1618" s="73">
        <v>1.4811122062292299</v>
      </c>
      <c r="BA1618" s="73">
        <v>1.26943330775612</v>
      </c>
      <c r="BB1618" s="64">
        <v>2.92858531965976E-2</v>
      </c>
      <c r="BC1618" s="74">
        <v>-24.990666574594801</v>
      </c>
      <c r="BD1618" s="61">
        <v>43881</v>
      </c>
      <c r="BE1618" s="61">
        <v>43913</v>
      </c>
      <c r="BF1618" s="70"/>
      <c r="BG1618" s="61"/>
      <c r="BH1618" s="11"/>
    </row>
    <row r="1619" spans="1:60" x14ac:dyDescent="0.3">
      <c r="A1619" s="11"/>
      <c r="B1619" s="56" t="s">
        <v>5141</v>
      </c>
      <c r="C1619" s="56" t="s">
        <v>4922</v>
      </c>
      <c r="D1619" s="56" t="s">
        <v>4910</v>
      </c>
      <c r="E1619" s="57" t="s">
        <v>334</v>
      </c>
      <c r="F1619" s="57" t="s">
        <v>315</v>
      </c>
      <c r="G1619" s="58" t="s">
        <v>141</v>
      </c>
      <c r="H1619" s="59" t="s">
        <v>2001</v>
      </c>
      <c r="I1619" s="60" t="s">
        <v>29</v>
      </c>
      <c r="J1619" s="60" t="s">
        <v>4923</v>
      </c>
      <c r="K1619" s="11"/>
      <c r="L1619" s="61">
        <v>44021</v>
      </c>
      <c r="M1619" s="62">
        <v>1541.23379999958</v>
      </c>
      <c r="N1619" s="63">
        <v>1541.23379999958</v>
      </c>
      <c r="O1619" s="63">
        <v>1541.23379999958</v>
      </c>
      <c r="P1619" s="64">
        <f t="shared" si="25"/>
        <v>1</v>
      </c>
      <c r="Q1619" s="61">
        <v>44021</v>
      </c>
      <c r="R1619" s="65">
        <v>0</v>
      </c>
      <c r="S1619" s="65">
        <v>0</v>
      </c>
      <c r="T1619" s="11"/>
      <c r="U1619" s="66">
        <v>0</v>
      </c>
      <c r="V1619" s="67">
        <v>3.66221075391877</v>
      </c>
      <c r="W1619" s="66">
        <v>0</v>
      </c>
      <c r="X1619" s="67">
        <v>2.27837854863537</v>
      </c>
      <c r="Y1619" s="66">
        <v>0</v>
      </c>
      <c r="Z1619" s="67">
        <v>17.6839376122225</v>
      </c>
      <c r="AA1619" s="66">
        <v>0</v>
      </c>
      <c r="AB1619" s="67">
        <v>20.225188151293001</v>
      </c>
      <c r="AC1619" s="66">
        <v>0</v>
      </c>
      <c r="AD1619" s="67">
        <v>24.2859652602347</v>
      </c>
      <c r="AE1619" s="66">
        <v>0</v>
      </c>
      <c r="AF1619" s="68">
        <v>16.947687611711402</v>
      </c>
      <c r="AG1619" s="66">
        <v>0</v>
      </c>
      <c r="AH1619" s="67">
        <v>-1.84150573586521</v>
      </c>
      <c r="AI1619" s="66">
        <v>0</v>
      </c>
      <c r="AJ1619" s="67">
        <v>13.6907424809615</v>
      </c>
      <c r="AK1619" s="66">
        <v>0.54123379999888099</v>
      </c>
      <c r="AL1619" s="66">
        <v>5.0376135186525103E-2</v>
      </c>
      <c r="AM1619" s="67">
        <v>58.237767093756702</v>
      </c>
      <c r="AN1619" s="11"/>
      <c r="AO1619" s="69">
        <v>0</v>
      </c>
      <c r="AP1619" s="69">
        <v>0</v>
      </c>
      <c r="AQ1619" s="69">
        <v>0</v>
      </c>
      <c r="AR1619" s="69">
        <v>0</v>
      </c>
      <c r="AS1619" s="70">
        <v>0</v>
      </c>
      <c r="AT1619" s="70">
        <v>0</v>
      </c>
      <c r="AU1619" s="70">
        <v>7</v>
      </c>
      <c r="AV1619" s="71">
        <v>5</v>
      </c>
      <c r="AW1619" s="11"/>
      <c r="AX1619" s="72">
        <v>0</v>
      </c>
      <c r="AY1619" s="73">
        <v>-115.357016523136</v>
      </c>
      <c r="AZ1619" s="73">
        <v>0.52607977638217596</v>
      </c>
      <c r="BA1619" s="73">
        <v>-15.9646500268718</v>
      </c>
      <c r="BB1619" s="64">
        <v>0</v>
      </c>
      <c r="BC1619" s="74">
        <v>0</v>
      </c>
      <c r="BD1619" s="61">
        <v>43656</v>
      </c>
      <c r="BE1619" s="61"/>
      <c r="BF1619" s="70"/>
      <c r="BG1619" s="61"/>
      <c r="BH1619" s="11"/>
    </row>
    <row r="1620" spans="1:60" x14ac:dyDescent="0.3">
      <c r="A1620" s="11"/>
      <c r="B1620" s="56" t="s">
        <v>5145</v>
      </c>
      <c r="C1620" s="56" t="s">
        <v>4925</v>
      </c>
      <c r="D1620" s="56" t="s">
        <v>4926</v>
      </c>
      <c r="E1620" s="57" t="s">
        <v>34</v>
      </c>
      <c r="F1620" s="57" t="s">
        <v>315</v>
      </c>
      <c r="G1620" s="58" t="s">
        <v>200</v>
      </c>
      <c r="H1620" s="59" t="s">
        <v>928</v>
      </c>
      <c r="I1620" s="60" t="s">
        <v>29</v>
      </c>
      <c r="J1620" s="60" t="s">
        <v>4927</v>
      </c>
      <c r="K1620" s="11"/>
      <c r="L1620" s="61">
        <v>44021</v>
      </c>
      <c r="M1620" s="62">
        <v>2119.8361999988601</v>
      </c>
      <c r="N1620" s="63">
        <v>2119.8361999988601</v>
      </c>
      <c r="O1620" s="63">
        <v>2152.7135000005401</v>
      </c>
      <c r="P1620" s="64">
        <f t="shared" si="25"/>
        <v>0.98472750786313568</v>
      </c>
      <c r="Q1620" s="61">
        <v>43747</v>
      </c>
      <c r="R1620" s="65">
        <v>19598.815999999999</v>
      </c>
      <c r="S1620" s="65">
        <v>19143.905236633302</v>
      </c>
      <c r="T1620" s="11"/>
      <c r="U1620" s="66">
        <v>-3.7721417002103399E-3</v>
      </c>
      <c r="V1620" s="67">
        <v>3.28499658389774</v>
      </c>
      <c r="W1620" s="66">
        <v>2.00662536099117E-2</v>
      </c>
      <c r="X1620" s="67">
        <v>4.2850039096301797</v>
      </c>
      <c r="Y1620" s="66">
        <v>2.8720055441226602E-2</v>
      </c>
      <c r="Z1620" s="67">
        <v>20.555943156359699</v>
      </c>
      <c r="AA1620" s="66">
        <v>4.3799230385047801E-2</v>
      </c>
      <c r="AB1620" s="67">
        <v>24.6051111897978</v>
      </c>
      <c r="AC1620" s="66">
        <v>0.14078504345350701</v>
      </c>
      <c r="AD1620" s="67">
        <v>38.364469605614403</v>
      </c>
      <c r="AE1620" s="66"/>
      <c r="AF1620" s="68"/>
      <c r="AG1620" s="66">
        <v>1.26660566093051E-3</v>
      </c>
      <c r="AH1620" s="67">
        <v>-1.7148451697721601</v>
      </c>
      <c r="AI1620" s="66">
        <v>3.2012181020036203E-2</v>
      </c>
      <c r="AJ1620" s="67">
        <v>16.8919605829578</v>
      </c>
      <c r="AK1620" s="66">
        <v>0.17768677777727099</v>
      </c>
      <c r="AL1620" s="66">
        <v>6.4539112852798994E-2</v>
      </c>
      <c r="AM1620" s="67">
        <v>45.3075362569652</v>
      </c>
      <c r="AN1620" s="11"/>
      <c r="AO1620" s="69">
        <v>2.7294955907564099E-2</v>
      </c>
      <c r="AP1620" s="69">
        <v>-5.55329850467388E-2</v>
      </c>
      <c r="AQ1620" s="69">
        <v>3.5417833458268398E-2</v>
      </c>
      <c r="AR1620" s="69">
        <v>-3.0456659767878601E-2</v>
      </c>
      <c r="AS1620" s="70">
        <v>8</v>
      </c>
      <c r="AT1620" s="70">
        <v>4</v>
      </c>
      <c r="AU1620" s="70">
        <v>7</v>
      </c>
      <c r="AV1620" s="71">
        <v>5</v>
      </c>
      <c r="AW1620" s="11"/>
      <c r="AX1620" s="72">
        <v>8.0026335691509298E-2</v>
      </c>
      <c r="AY1620" s="73">
        <v>0.257177910676546</v>
      </c>
      <c r="AZ1620" s="73">
        <v>0.68163817491586098</v>
      </c>
      <c r="BA1620" s="73">
        <v>0.31937555971035197</v>
      </c>
      <c r="BB1620" s="64">
        <v>8.16710398938994E-3</v>
      </c>
      <c r="BC1620" s="74">
        <v>-10.886000389728</v>
      </c>
      <c r="BD1620" s="61">
        <v>43747</v>
      </c>
      <c r="BE1620" s="61">
        <v>43783</v>
      </c>
      <c r="BF1620" s="70"/>
      <c r="BG1620" s="61"/>
      <c r="BH1620" s="11"/>
    </row>
    <row r="1621" spans="1:60" x14ac:dyDescent="0.3">
      <c r="A1621" s="11"/>
      <c r="B1621" s="56" t="s">
        <v>5150</v>
      </c>
      <c r="C1621" s="56" t="s">
        <v>4929</v>
      </c>
      <c r="D1621" s="56" t="s">
        <v>4926</v>
      </c>
      <c r="E1621" s="57" t="s">
        <v>314</v>
      </c>
      <c r="F1621" s="57" t="s">
        <v>315</v>
      </c>
      <c r="G1621" s="58" t="s">
        <v>200</v>
      </c>
      <c r="H1621" s="59" t="s">
        <v>928</v>
      </c>
      <c r="I1621" s="60" t="s">
        <v>29</v>
      </c>
      <c r="J1621" s="60" t="s">
        <v>4927</v>
      </c>
      <c r="K1621" s="11"/>
      <c r="L1621" s="61">
        <v>44021</v>
      </c>
      <c r="M1621" s="62">
        <v>1594.1203000005301</v>
      </c>
      <c r="N1621" s="63">
        <v>1594.1203000005301</v>
      </c>
      <c r="O1621" s="63">
        <v>1629.9384000003299</v>
      </c>
      <c r="P1621" s="64">
        <f t="shared" si="25"/>
        <v>0.97802487505061997</v>
      </c>
      <c r="Q1621" s="61">
        <v>43747</v>
      </c>
      <c r="R1621" s="65">
        <v>12420786.546</v>
      </c>
      <c r="S1621" s="65">
        <v>28945797.0133438</v>
      </c>
      <c r="T1621" s="11"/>
      <c r="U1621" s="66">
        <v>-3.7969096410961399E-3</v>
      </c>
      <c r="V1621" s="67">
        <v>3.28251978980916</v>
      </c>
      <c r="W1621" s="66">
        <v>1.93041248658119E-2</v>
      </c>
      <c r="X1621" s="67">
        <v>4.2087910352201998</v>
      </c>
      <c r="Y1621" s="66">
        <v>2.40674959877651E-2</v>
      </c>
      <c r="Z1621" s="67">
        <v>20.0906872109917</v>
      </c>
      <c r="AA1621" s="66">
        <v>3.4315666578550001E-2</v>
      </c>
      <c r="AB1621" s="67">
        <v>23.656754809140701</v>
      </c>
      <c r="AC1621" s="66">
        <v>0.12016369458069701</v>
      </c>
      <c r="AD1621" s="67">
        <v>36.302334718289799</v>
      </c>
      <c r="AE1621" s="66">
        <v>0.156805402933969</v>
      </c>
      <c r="AF1621" s="68">
        <v>32.6282279051375</v>
      </c>
      <c r="AG1621" s="66">
        <v>1.042160727593E-3</v>
      </c>
      <c r="AH1621" s="67">
        <v>-1.73728966310591</v>
      </c>
      <c r="AI1621" s="66">
        <v>2.71145510341739E-2</v>
      </c>
      <c r="AJ1621" s="67">
        <v>16.402197584393399</v>
      </c>
      <c r="AK1621" s="66">
        <v>0.59412030000006799</v>
      </c>
      <c r="AL1621" s="66">
        <v>5.3763157509820303E-2</v>
      </c>
      <c r="AM1621" s="67">
        <v>62.011669363244401</v>
      </c>
      <c r="AN1621" s="11"/>
      <c r="AO1621" s="69">
        <v>2.72693282004184E-2</v>
      </c>
      <c r="AP1621" s="69">
        <v>-5.5556538990495001E-2</v>
      </c>
      <c r="AQ1621" s="69">
        <v>3.4618821877302301E-2</v>
      </c>
      <c r="AR1621" s="69">
        <v>-3.1182690584500999E-2</v>
      </c>
      <c r="AS1621" s="70">
        <v>8</v>
      </c>
      <c r="AT1621" s="70">
        <v>4</v>
      </c>
      <c r="AU1621" s="70">
        <v>7</v>
      </c>
      <c r="AV1621" s="71">
        <v>5</v>
      </c>
      <c r="AW1621" s="11"/>
      <c r="AX1621" s="72">
        <v>8.0001195024233293E-2</v>
      </c>
      <c r="AY1621" s="73">
        <v>0.14710788827324001</v>
      </c>
      <c r="AZ1621" s="73">
        <v>0.65048258826027405</v>
      </c>
      <c r="BA1621" s="73">
        <v>0.18226108985231801</v>
      </c>
      <c r="BB1621" s="64">
        <v>8.1642502873910394E-3</v>
      </c>
      <c r="BC1621" s="74">
        <v>-10.966070865004401</v>
      </c>
      <c r="BD1621" s="61">
        <v>43747</v>
      </c>
      <c r="BE1621" s="61">
        <v>43783</v>
      </c>
      <c r="BF1621" s="70"/>
      <c r="BG1621" s="61"/>
      <c r="BH1621" s="11"/>
    </row>
    <row r="1622" spans="1:60" x14ac:dyDescent="0.3">
      <c r="A1622" s="11"/>
      <c r="B1622" s="56" t="s">
        <v>5153</v>
      </c>
      <c r="C1622" s="56" t="s">
        <v>4931</v>
      </c>
      <c r="D1622" s="56" t="s">
        <v>4926</v>
      </c>
      <c r="E1622" s="57" t="s">
        <v>73</v>
      </c>
      <c r="F1622" s="57" t="s">
        <v>315</v>
      </c>
      <c r="G1622" s="58" t="s">
        <v>200</v>
      </c>
      <c r="H1622" s="59" t="s">
        <v>928</v>
      </c>
      <c r="I1622" s="60" t="s">
        <v>29</v>
      </c>
      <c r="J1622" s="60" t="s">
        <v>4932</v>
      </c>
      <c r="K1622" s="11"/>
      <c r="L1622" s="61">
        <v>44021</v>
      </c>
      <c r="M1622" s="62">
        <v>2030.63800000027</v>
      </c>
      <c r="N1622" s="63">
        <v>2030.63800000027</v>
      </c>
      <c r="O1622" s="63">
        <v>2071.7575000002998</v>
      </c>
      <c r="P1622" s="64">
        <f t="shared" si="25"/>
        <v>0.98015235856511973</v>
      </c>
      <c r="Q1622" s="61">
        <v>43747</v>
      </c>
      <c r="R1622" s="65">
        <v>11218605.261</v>
      </c>
      <c r="S1622" s="65">
        <v>15016901.730718801</v>
      </c>
      <c r="T1622" s="11"/>
      <c r="U1622" s="66">
        <v>-3.7890238700129001E-3</v>
      </c>
      <c r="V1622" s="67">
        <v>3.2833083669174798</v>
      </c>
      <c r="W1622" s="66">
        <v>1.9546447389075201E-2</v>
      </c>
      <c r="X1622" s="67">
        <v>4.2330232875465299</v>
      </c>
      <c r="Y1622" s="66">
        <v>2.5545379583490999E-2</v>
      </c>
      <c r="Z1622" s="67">
        <v>20.238475570571602</v>
      </c>
      <c r="AA1622" s="66">
        <v>3.7323536720577997E-2</v>
      </c>
      <c r="AB1622" s="67">
        <v>23.957541823358</v>
      </c>
      <c r="AC1622" s="66">
        <v>0.126683932619926</v>
      </c>
      <c r="AD1622" s="67">
        <v>36.954358522256399</v>
      </c>
      <c r="AE1622" s="66">
        <v>0.16693682631739601</v>
      </c>
      <c r="AF1622" s="68">
        <v>33.641370243451099</v>
      </c>
      <c r="AG1622" s="66">
        <v>1.1135491276945699E-3</v>
      </c>
      <c r="AH1622" s="67">
        <v>-1.7301508230957601</v>
      </c>
      <c r="AI1622" s="66">
        <v>2.8670213569057499E-2</v>
      </c>
      <c r="AJ1622" s="67">
        <v>16.557763837860001</v>
      </c>
      <c r="AK1622" s="66">
        <v>0.63864204903074995</v>
      </c>
      <c r="AL1622" s="66">
        <v>5.70278966388287E-2</v>
      </c>
      <c r="AM1622" s="67">
        <v>66.463844266254497</v>
      </c>
      <c r="AN1622" s="11"/>
      <c r="AO1622" s="69">
        <v>2.72775129342335E-2</v>
      </c>
      <c r="AP1622" s="69">
        <v>-5.5549032040289603E-2</v>
      </c>
      <c r="AQ1622" s="69">
        <v>3.4872976420956499E-2</v>
      </c>
      <c r="AR1622" s="69">
        <v>-3.0951730538618001E-2</v>
      </c>
      <c r="AS1622" s="70">
        <v>8</v>
      </c>
      <c r="AT1622" s="70">
        <v>4</v>
      </c>
      <c r="AU1622" s="70">
        <v>7</v>
      </c>
      <c r="AV1622" s="71">
        <v>5</v>
      </c>
      <c r="AW1622" s="11"/>
      <c r="AX1622" s="72">
        <v>8.0009058680880096E-2</v>
      </c>
      <c r="AY1622" s="73">
        <v>0.182027717513847</v>
      </c>
      <c r="AZ1622" s="73">
        <v>0.66036518843793601</v>
      </c>
      <c r="BA1622" s="73">
        <v>0.22569259035663</v>
      </c>
      <c r="BB1622" s="64">
        <v>8.1651441065969301E-3</v>
      </c>
      <c r="BC1622" s="74">
        <v>-10.9405951227091</v>
      </c>
      <c r="BD1622" s="61">
        <v>43747</v>
      </c>
      <c r="BE1622" s="61">
        <v>43783</v>
      </c>
      <c r="BF1622" s="70"/>
      <c r="BG1622" s="61"/>
      <c r="BH1622" s="11"/>
    </row>
    <row r="1623" spans="1:60" x14ac:dyDescent="0.3">
      <c r="A1623" s="11"/>
      <c r="B1623" s="56" t="s">
        <v>5156</v>
      </c>
      <c r="C1623" s="56" t="s">
        <v>4934</v>
      </c>
      <c r="D1623" s="56" t="s">
        <v>4926</v>
      </c>
      <c r="E1623" s="57" t="s">
        <v>1154</v>
      </c>
      <c r="F1623" s="57" t="s">
        <v>315</v>
      </c>
      <c r="G1623" s="58" t="s">
        <v>200</v>
      </c>
      <c r="H1623" s="59" t="s">
        <v>928</v>
      </c>
      <c r="I1623" s="60" t="s">
        <v>29</v>
      </c>
      <c r="J1623" s="60" t="s">
        <v>4935</v>
      </c>
      <c r="K1623" s="11"/>
      <c r="L1623" s="61">
        <v>44021</v>
      </c>
      <c r="M1623" s="62">
        <v>1000</v>
      </c>
      <c r="N1623" s="63">
        <v>1000</v>
      </c>
      <c r="O1623" s="63">
        <v>1000</v>
      </c>
      <c r="P1623" s="64">
        <f t="shared" si="25"/>
        <v>1</v>
      </c>
      <c r="Q1623" s="61">
        <v>44021</v>
      </c>
      <c r="R1623" s="65">
        <v>0</v>
      </c>
      <c r="S1623" s="65">
        <v>0</v>
      </c>
      <c r="T1623" s="11"/>
      <c r="U1623" s="66">
        <v>0</v>
      </c>
      <c r="V1623" s="67">
        <v>3.66221075391877</v>
      </c>
      <c r="W1623" s="66">
        <v>0</v>
      </c>
      <c r="X1623" s="67">
        <v>2.27837854863537</v>
      </c>
      <c r="Y1623" s="66">
        <v>0</v>
      </c>
      <c r="Z1623" s="67">
        <v>17.6839376122225</v>
      </c>
      <c r="AA1623" s="66">
        <v>0</v>
      </c>
      <c r="AB1623" s="67">
        <v>20.225188151293001</v>
      </c>
      <c r="AC1623" s="66">
        <v>0</v>
      </c>
      <c r="AD1623" s="67">
        <v>24.2859652602347</v>
      </c>
      <c r="AE1623" s="66">
        <v>0</v>
      </c>
      <c r="AF1623" s="68">
        <v>16.947687611711402</v>
      </c>
      <c r="AG1623" s="66">
        <v>0</v>
      </c>
      <c r="AH1623" s="67">
        <v>-1.84150573586521</v>
      </c>
      <c r="AI1623" s="66">
        <v>0</v>
      </c>
      <c r="AJ1623" s="67">
        <v>13.6907424809615</v>
      </c>
      <c r="AK1623" s="66">
        <v>0</v>
      </c>
      <c r="AL1623" s="66">
        <v>0</v>
      </c>
      <c r="AM1623" s="67">
        <v>2.59963936323402</v>
      </c>
      <c r="AN1623" s="11"/>
      <c r="AO1623" s="69">
        <v>0</v>
      </c>
      <c r="AP1623" s="69">
        <v>0</v>
      </c>
      <c r="AQ1623" s="69">
        <v>0</v>
      </c>
      <c r="AR1623" s="69">
        <v>0</v>
      </c>
      <c r="AS1623" s="70">
        <v>0</v>
      </c>
      <c r="AT1623" s="70">
        <v>0</v>
      </c>
      <c r="AU1623" s="70">
        <v>7</v>
      </c>
      <c r="AV1623" s="71">
        <v>5</v>
      </c>
      <c r="AW1623" s="11"/>
      <c r="AX1623" s="72">
        <v>0</v>
      </c>
      <c r="AY1623" s="73">
        <v>-115.357016523136</v>
      </c>
      <c r="AZ1623" s="73">
        <v>0.52607977638217596</v>
      </c>
      <c r="BA1623" s="73">
        <v>-15.9646500268718</v>
      </c>
      <c r="BB1623" s="64">
        <v>0</v>
      </c>
      <c r="BC1623" s="74">
        <v>0</v>
      </c>
      <c r="BD1623" s="61">
        <v>43656</v>
      </c>
      <c r="BE1623" s="61"/>
      <c r="BF1623" s="70"/>
      <c r="BG1623" s="61"/>
      <c r="BH1623" s="11"/>
    </row>
    <row r="1624" spans="1:60" x14ac:dyDescent="0.3">
      <c r="A1624" s="11"/>
      <c r="B1624" s="56" t="s">
        <v>5161</v>
      </c>
      <c r="C1624" s="56" t="s">
        <v>4937</v>
      </c>
      <c r="D1624" s="56" t="s">
        <v>4926</v>
      </c>
      <c r="E1624" s="57" t="s">
        <v>323</v>
      </c>
      <c r="F1624" s="57" t="s">
        <v>315</v>
      </c>
      <c r="G1624" s="58" t="s">
        <v>200</v>
      </c>
      <c r="H1624" s="59" t="s">
        <v>928</v>
      </c>
      <c r="I1624" s="60" t="s">
        <v>29</v>
      </c>
      <c r="J1624" s="60" t="s">
        <v>4938</v>
      </c>
      <c r="K1624" s="11"/>
      <c r="L1624" s="61">
        <v>44021</v>
      </c>
      <c r="M1624" s="62">
        <v>1365.8618000000699</v>
      </c>
      <c r="N1624" s="63">
        <v>1365.8618000000699</v>
      </c>
      <c r="O1624" s="63">
        <v>1385.1919999998099</v>
      </c>
      <c r="P1624" s="64">
        <f t="shared" si="25"/>
        <v>0.98604511143600115</v>
      </c>
      <c r="Q1624" s="61">
        <v>43747</v>
      </c>
      <c r="R1624" s="65">
        <v>209240090.60699999</v>
      </c>
      <c r="S1624" s="65">
        <v>119239979.81012499</v>
      </c>
      <c r="T1624" s="11"/>
      <c r="U1624" s="66">
        <v>-3.7672494800062902E-3</v>
      </c>
      <c r="V1624" s="67">
        <v>3.2854858059181402</v>
      </c>
      <c r="W1624" s="66">
        <v>2.02152274378022E-2</v>
      </c>
      <c r="X1624" s="67">
        <v>4.2999012924192401</v>
      </c>
      <c r="Y1624" s="66">
        <v>2.96332966136106E-2</v>
      </c>
      <c r="Z1624" s="67">
        <v>20.6472672735981</v>
      </c>
      <c r="AA1624" s="66">
        <v>4.5666487292692202E-2</v>
      </c>
      <c r="AB1624" s="67">
        <v>24.7918368805549</v>
      </c>
      <c r="AC1624" s="66">
        <v>0.14486803725594699</v>
      </c>
      <c r="AD1624" s="67">
        <v>38.772768985829302</v>
      </c>
      <c r="AE1624" s="66">
        <v>0.19534730059240199</v>
      </c>
      <c r="AF1624" s="68">
        <v>36.482417670951698</v>
      </c>
      <c r="AG1624" s="66">
        <v>1.3105593006912399E-3</v>
      </c>
      <c r="AH1624" s="67">
        <v>-1.71044980579609</v>
      </c>
      <c r="AI1624" s="66">
        <v>3.2973802917695097E-2</v>
      </c>
      <c r="AJ1624" s="67">
        <v>16.988122772745601</v>
      </c>
      <c r="AK1624" s="66"/>
      <c r="AL1624" s="66"/>
      <c r="AM1624" s="67"/>
      <c r="AN1624" s="11"/>
      <c r="AO1624" s="69">
        <v>2.7300034220388601E-2</v>
      </c>
      <c r="AP1624" s="69">
        <v>-5.5528347364088397E-2</v>
      </c>
      <c r="AQ1624" s="69">
        <v>3.5574482002630199E-2</v>
      </c>
      <c r="AR1624" s="69">
        <v>-3.0314394100969401E-2</v>
      </c>
      <c r="AS1624" s="70">
        <v>8</v>
      </c>
      <c r="AT1624" s="70">
        <v>4</v>
      </c>
      <c r="AU1624" s="70">
        <v>7</v>
      </c>
      <c r="AV1624" s="71">
        <v>5</v>
      </c>
      <c r="AW1624" s="11"/>
      <c r="AX1624" s="72">
        <v>8.0031366783659894E-2</v>
      </c>
      <c r="AY1624" s="73">
        <v>0.27883959207201803</v>
      </c>
      <c r="AZ1624" s="73">
        <v>0.68777099824274002</v>
      </c>
      <c r="BA1624" s="73">
        <v>0.34643347845030797</v>
      </c>
      <c r="BB1624" s="64">
        <v>8.1676743631487608E-3</v>
      </c>
      <c r="BC1624" s="74">
        <v>-10.870298124747899</v>
      </c>
      <c r="BD1624" s="61">
        <v>43747</v>
      </c>
      <c r="BE1624" s="61">
        <v>43783</v>
      </c>
      <c r="BF1624" s="70"/>
      <c r="BG1624" s="61"/>
      <c r="BH1624" s="11"/>
    </row>
    <row r="1625" spans="1:60" x14ac:dyDescent="0.3">
      <c r="A1625" s="11"/>
      <c r="B1625" s="56" t="s">
        <v>5163</v>
      </c>
      <c r="C1625" s="56" t="s">
        <v>4940</v>
      </c>
      <c r="D1625" s="56" t="s">
        <v>4926</v>
      </c>
      <c r="E1625" s="57" t="s">
        <v>326</v>
      </c>
      <c r="F1625" s="57" t="s">
        <v>315</v>
      </c>
      <c r="G1625" s="58" t="s">
        <v>200</v>
      </c>
      <c r="H1625" s="59" t="s">
        <v>928</v>
      </c>
      <c r="I1625" s="60" t="s">
        <v>29</v>
      </c>
      <c r="J1625" s="60" t="s">
        <v>4941</v>
      </c>
      <c r="K1625" s="11"/>
      <c r="L1625" s="61">
        <v>44021</v>
      </c>
      <c r="M1625" s="62">
        <v>1609.5316000003399</v>
      </c>
      <c r="N1625" s="63">
        <v>1609.5316000003399</v>
      </c>
      <c r="O1625" s="63">
        <v>1644.46340000071</v>
      </c>
      <c r="P1625" s="64">
        <f t="shared" si="25"/>
        <v>0.97875793404684175</v>
      </c>
      <c r="Q1625" s="61">
        <v>43747</v>
      </c>
      <c r="R1625" s="65">
        <v>14963427.958000001</v>
      </c>
      <c r="S1625" s="65">
        <v>16123392.8511406</v>
      </c>
      <c r="T1625" s="11"/>
      <c r="U1625" s="66">
        <v>-3.7941729997328401E-3</v>
      </c>
      <c r="V1625" s="67">
        <v>3.2827934539454899</v>
      </c>
      <c r="W1625" s="66">
        <v>1.9387682719752799E-2</v>
      </c>
      <c r="X1625" s="67">
        <v>4.2171468206142899</v>
      </c>
      <c r="Y1625" s="66">
        <v>2.4576885743954301E-2</v>
      </c>
      <c r="Z1625" s="67">
        <v>20.141626186610701</v>
      </c>
      <c r="AA1625" s="66">
        <v>3.5351859945876599E-2</v>
      </c>
      <c r="AB1625" s="67">
        <v>23.760374145873399</v>
      </c>
      <c r="AC1625" s="66">
        <v>0.122407756212924</v>
      </c>
      <c r="AD1625" s="67">
        <v>36.526740881556201</v>
      </c>
      <c r="AE1625" s="66">
        <v>0.160289034974994</v>
      </c>
      <c r="AF1625" s="68">
        <v>32.976591109239997</v>
      </c>
      <c r="AG1625" s="66">
        <v>1.06678847078001E-3</v>
      </c>
      <c r="AH1625" s="67">
        <v>-1.73482688878721</v>
      </c>
      <c r="AI1625" s="66">
        <v>2.7650699350488101E-2</v>
      </c>
      <c r="AJ1625" s="67">
        <v>16.4558124160103</v>
      </c>
      <c r="AK1625" s="66">
        <v>0.60953160000091899</v>
      </c>
      <c r="AL1625" s="66">
        <v>5.4902312027479597E-2</v>
      </c>
      <c r="AM1625" s="67">
        <v>63.552799363329498</v>
      </c>
      <c r="AN1625" s="11"/>
      <c r="AO1625" s="69">
        <v>2.7272134982922601E-2</v>
      </c>
      <c r="AP1625" s="69">
        <v>-5.5553964573846301E-2</v>
      </c>
      <c r="AQ1625" s="69">
        <v>3.47064286761452E-2</v>
      </c>
      <c r="AR1625" s="69">
        <v>-3.11030946668325E-2</v>
      </c>
      <c r="AS1625" s="70">
        <v>8</v>
      </c>
      <c r="AT1625" s="70">
        <v>4</v>
      </c>
      <c r="AU1625" s="70">
        <v>7</v>
      </c>
      <c r="AV1625" s="71">
        <v>5</v>
      </c>
      <c r="AW1625" s="11"/>
      <c r="AX1625" s="72">
        <v>8.0003906443453204E-2</v>
      </c>
      <c r="AY1625" s="73">
        <v>0.159137182284667</v>
      </c>
      <c r="AZ1625" s="73">
        <v>0.65388673941470199</v>
      </c>
      <c r="BA1625" s="73">
        <v>0.19721531020582</v>
      </c>
      <c r="BB1625" s="64">
        <v>8.1645583596673503E-3</v>
      </c>
      <c r="BC1625" s="74">
        <v>-10.957288559904599</v>
      </c>
      <c r="BD1625" s="61">
        <v>43747</v>
      </c>
      <c r="BE1625" s="61">
        <v>43783</v>
      </c>
      <c r="BF1625" s="70"/>
      <c r="BG1625" s="61"/>
      <c r="BH1625" s="11"/>
    </row>
    <row r="1626" spans="1:60" x14ac:dyDescent="0.3">
      <c r="A1626" s="11"/>
      <c r="B1626" s="56" t="s">
        <v>5169</v>
      </c>
      <c r="C1626" s="56" t="s">
        <v>4943</v>
      </c>
      <c r="D1626" s="56" t="s">
        <v>4926</v>
      </c>
      <c r="E1626" s="57" t="s">
        <v>330</v>
      </c>
      <c r="F1626" s="57" t="s">
        <v>315</v>
      </c>
      <c r="G1626" s="58" t="s">
        <v>200</v>
      </c>
      <c r="H1626" s="59" t="s">
        <v>928</v>
      </c>
      <c r="I1626" s="60" t="s">
        <v>29</v>
      </c>
      <c r="J1626" s="60" t="s">
        <v>4944</v>
      </c>
      <c r="K1626" s="11"/>
      <c r="L1626" s="61">
        <v>44021</v>
      </c>
      <c r="M1626" s="62">
        <v>2018.1093000005901</v>
      </c>
      <c r="N1626" s="63">
        <v>2018.1093000005901</v>
      </c>
      <c r="O1626" s="63">
        <v>2071.19900000095</v>
      </c>
      <c r="P1626" s="64">
        <f t="shared" si="25"/>
        <v>0.97436764888340732</v>
      </c>
      <c r="Q1626" s="61">
        <v>43747</v>
      </c>
      <c r="R1626" s="65">
        <v>137148512.44299999</v>
      </c>
      <c r="S1626" s="65">
        <v>223773913.48774999</v>
      </c>
      <c r="T1626" s="11"/>
      <c r="U1626" s="66">
        <v>-3.8105391731733098E-3</v>
      </c>
      <c r="V1626" s="67">
        <v>3.2811568366014399</v>
      </c>
      <c r="W1626" s="66">
        <v>1.8886445703174101E-2</v>
      </c>
      <c r="X1626" s="67">
        <v>4.1670231189564202</v>
      </c>
      <c r="Y1626" s="66">
        <v>2.1524398331166601E-2</v>
      </c>
      <c r="Z1626" s="67">
        <v>19.8363774453464</v>
      </c>
      <c r="AA1626" s="66">
        <v>2.91500919847749E-2</v>
      </c>
      <c r="AB1626" s="67">
        <v>23.140197349770499</v>
      </c>
      <c r="AC1626" s="66">
        <v>0.109010181238846</v>
      </c>
      <c r="AD1626" s="67">
        <v>35.186983384133796</v>
      </c>
      <c r="AE1626" s="66">
        <v>0.13954355452006001</v>
      </c>
      <c r="AF1626" s="68">
        <v>30.9020430637174</v>
      </c>
      <c r="AG1626" s="66">
        <v>9.1907962814730105E-4</v>
      </c>
      <c r="AH1626" s="67">
        <v>-1.7495977730504799</v>
      </c>
      <c r="AI1626" s="66">
        <v>2.4437917094474002E-2</v>
      </c>
      <c r="AJ1626" s="67">
        <v>16.1345341904089</v>
      </c>
      <c r="AK1626" s="66">
        <v>0.53099319511267795</v>
      </c>
      <c r="AL1626" s="66">
        <v>4.8992536476362099E-2</v>
      </c>
      <c r="AM1626" s="67">
        <v>55.6989588745055</v>
      </c>
      <c r="AN1626" s="11"/>
      <c r="AO1626" s="69">
        <v>2.72552469250513E-2</v>
      </c>
      <c r="AP1626" s="69">
        <v>-5.5569484221487102E-2</v>
      </c>
      <c r="AQ1626" s="69">
        <v>3.4180740220108398E-2</v>
      </c>
      <c r="AR1626" s="69">
        <v>-3.1580762944940902E-2</v>
      </c>
      <c r="AS1626" s="70">
        <v>7</v>
      </c>
      <c r="AT1626" s="70">
        <v>5</v>
      </c>
      <c r="AU1626" s="70">
        <v>7</v>
      </c>
      <c r="AV1626" s="71">
        <v>5</v>
      </c>
      <c r="AW1626" s="11"/>
      <c r="AX1626" s="72">
        <v>7.9987977782075198E-2</v>
      </c>
      <c r="AY1626" s="73">
        <v>8.7104977740523296E-2</v>
      </c>
      <c r="AZ1626" s="73">
        <v>0.63350522580276403</v>
      </c>
      <c r="BA1626" s="73">
        <v>0.107781685976533</v>
      </c>
      <c r="BB1626" s="64">
        <v>8.1627448945528203E-3</v>
      </c>
      <c r="BC1626" s="74">
        <v>-11.0099657251703</v>
      </c>
      <c r="BD1626" s="61">
        <v>43747</v>
      </c>
      <c r="BE1626" s="61">
        <v>43783</v>
      </c>
      <c r="BF1626" s="70"/>
      <c r="BG1626" s="61"/>
      <c r="BH1626" s="11"/>
    </row>
    <row r="1627" spans="1:60" x14ac:dyDescent="0.3">
      <c r="A1627" s="11"/>
      <c r="B1627" s="56" t="s">
        <v>5172</v>
      </c>
      <c r="C1627" s="56" t="s">
        <v>4946</v>
      </c>
      <c r="D1627" s="56" t="s">
        <v>4926</v>
      </c>
      <c r="E1627" s="57" t="s">
        <v>334</v>
      </c>
      <c r="F1627" s="57" t="s">
        <v>315</v>
      </c>
      <c r="G1627" s="58" t="s">
        <v>200</v>
      </c>
      <c r="H1627" s="59" t="s">
        <v>928</v>
      </c>
      <c r="I1627" s="60" t="s">
        <v>29</v>
      </c>
      <c r="J1627" s="60" t="s">
        <v>4947</v>
      </c>
      <c r="K1627" s="11"/>
      <c r="L1627" s="61">
        <v>44021</v>
      </c>
      <c r="M1627" s="62">
        <v>1512.3778000008299</v>
      </c>
      <c r="N1627" s="63">
        <v>1512.3778000008299</v>
      </c>
      <c r="O1627" s="63">
        <v>1551</v>
      </c>
      <c r="P1627" s="64">
        <f t="shared" si="25"/>
        <v>0.97509851708628614</v>
      </c>
      <c r="Q1627" s="61">
        <v>43747</v>
      </c>
      <c r="R1627" s="65">
        <v>3722286.2609999999</v>
      </c>
      <c r="S1627" s="65">
        <v>3238972.2556835902</v>
      </c>
      <c r="T1627" s="11"/>
      <c r="U1627" s="66">
        <v>-3.80783642685856E-3</v>
      </c>
      <c r="V1627" s="67">
        <v>3.2814271112329201</v>
      </c>
      <c r="W1627" s="66">
        <v>1.8969935903442099E-2</v>
      </c>
      <c r="X1627" s="67">
        <v>4.1753721389832199</v>
      </c>
      <c r="Y1627" s="66">
        <v>2.2032544688045198E-2</v>
      </c>
      <c r="Z1627" s="67">
        <v>19.887192081019698</v>
      </c>
      <c r="AA1627" s="66">
        <v>3.0181687645381299E-2</v>
      </c>
      <c r="AB1627" s="67">
        <v>23.2433569158311</v>
      </c>
      <c r="AC1627" s="66">
        <v>0.111232525880041</v>
      </c>
      <c r="AD1627" s="67">
        <v>35.4092178482679</v>
      </c>
      <c r="AE1627" s="66">
        <v>0.14297579522099099</v>
      </c>
      <c r="AF1627" s="68">
        <v>31.2452671338106</v>
      </c>
      <c r="AG1627" s="66">
        <v>9.43709725106601E-4</v>
      </c>
      <c r="AH1627" s="67">
        <v>-1.74713476335455</v>
      </c>
      <c r="AI1627" s="66">
        <v>2.4972725052066401E-2</v>
      </c>
      <c r="AJ1627" s="67">
        <v>16.188014986168099</v>
      </c>
      <c r="AK1627" s="66">
        <v>0.51237780000141397</v>
      </c>
      <c r="AL1627" s="66">
        <v>4.7552396943501697E-2</v>
      </c>
      <c r="AM1627" s="67">
        <v>53.837419363378999</v>
      </c>
      <c r="AN1627" s="11"/>
      <c r="AO1627" s="69">
        <v>2.7258010557488901E-2</v>
      </c>
      <c r="AP1627" s="69">
        <v>-5.55668864572363E-2</v>
      </c>
      <c r="AQ1627" s="69">
        <v>3.42683056933311E-2</v>
      </c>
      <c r="AR1627" s="69">
        <v>-3.1501175738412698E-2</v>
      </c>
      <c r="AS1627" s="70">
        <v>7</v>
      </c>
      <c r="AT1627" s="70">
        <v>5</v>
      </c>
      <c r="AU1627" s="70">
        <v>7</v>
      </c>
      <c r="AV1627" s="71">
        <v>5</v>
      </c>
      <c r="AW1627" s="11"/>
      <c r="AX1627" s="72">
        <v>7.9990564468826006E-2</v>
      </c>
      <c r="AY1627" s="73">
        <v>9.9090953197446693E-2</v>
      </c>
      <c r="AZ1627" s="73">
        <v>0.63689613063524997</v>
      </c>
      <c r="BA1627" s="73">
        <v>0.122644294410975</v>
      </c>
      <c r="BB1627" s="64">
        <v>8.1630400108133501E-3</v>
      </c>
      <c r="BC1627" s="74">
        <v>-11.001147646733401</v>
      </c>
      <c r="BD1627" s="61">
        <v>43747</v>
      </c>
      <c r="BE1627" s="61">
        <v>43783</v>
      </c>
      <c r="BF1627" s="70"/>
      <c r="BG1627" s="61"/>
      <c r="BH1627" s="11"/>
    </row>
    <row r="1628" spans="1:60" x14ac:dyDescent="0.3">
      <c r="A1628" s="11"/>
      <c r="B1628" s="56" t="s">
        <v>5177</v>
      </c>
      <c r="C1628" s="56" t="s">
        <v>4949</v>
      </c>
      <c r="D1628" s="56" t="s">
        <v>4950</v>
      </c>
      <c r="E1628" s="57" t="s">
        <v>34</v>
      </c>
      <c r="F1628" s="57" t="s">
        <v>3067</v>
      </c>
      <c r="G1628" s="58" t="s">
        <v>27</v>
      </c>
      <c r="H1628" s="59" t="s">
        <v>3707</v>
      </c>
      <c r="I1628" s="60" t="s">
        <v>400</v>
      </c>
      <c r="J1628" s="60" t="s">
        <v>4951</v>
      </c>
      <c r="K1628" s="11"/>
      <c r="L1628" s="61">
        <v>44021</v>
      </c>
      <c r="M1628" s="62">
        <v>773626.828085899</v>
      </c>
      <c r="N1628" s="63">
        <v>773626.828085899</v>
      </c>
      <c r="O1628" s="63">
        <v>889444.873071671</v>
      </c>
      <c r="P1628" s="64">
        <f t="shared" si="25"/>
        <v>0.86978614583971026</v>
      </c>
      <c r="Q1628" s="61">
        <v>43896</v>
      </c>
      <c r="R1628" s="65">
        <v>310544.62994824199</v>
      </c>
      <c r="S1628" s="65">
        <v>340541.24772119097</v>
      </c>
      <c r="T1628" s="11"/>
      <c r="U1628" s="66">
        <v>-8.2195398181283998E-3</v>
      </c>
      <c r="V1628" s="67">
        <v>2.84025677210593</v>
      </c>
      <c r="W1628" s="66">
        <v>1.24981646840752E-2</v>
      </c>
      <c r="X1628" s="67">
        <v>3.52819501704289</v>
      </c>
      <c r="Y1628" s="66">
        <v>-7.6413679074903498E-2</v>
      </c>
      <c r="Z1628" s="67">
        <v>10.0425697047322</v>
      </c>
      <c r="AA1628" s="66">
        <v>5.3368185852377799E-2</v>
      </c>
      <c r="AB1628" s="67">
        <v>25.5620067365235</v>
      </c>
      <c r="AC1628" s="66">
        <v>0.200497947938857</v>
      </c>
      <c r="AD1628" s="67">
        <v>44.3357600541203</v>
      </c>
      <c r="AE1628" s="66">
        <v>0.15208533230732399</v>
      </c>
      <c r="AF1628" s="68">
        <v>32.156220842443901</v>
      </c>
      <c r="AG1628" s="66">
        <v>-3.2600099826595397E-2</v>
      </c>
      <c r="AH1628" s="67">
        <v>-5.1015157185247499</v>
      </c>
      <c r="AI1628" s="66">
        <v>-4.7647271580935902E-2</v>
      </c>
      <c r="AJ1628" s="67">
        <v>8.9260153228678991</v>
      </c>
      <c r="AK1628" s="66">
        <v>0.63897044211276799</v>
      </c>
      <c r="AL1628" s="66">
        <v>6.6036113035806907E-2</v>
      </c>
      <c r="AM1628" s="67">
        <v>74.992308564717007</v>
      </c>
      <c r="AN1628" s="11"/>
      <c r="AO1628" s="69">
        <v>3.6019574476085801E-2</v>
      </c>
      <c r="AP1628" s="69">
        <v>-4.7489644782253898E-2</v>
      </c>
      <c r="AQ1628" s="69">
        <v>0.135533700811793</v>
      </c>
      <c r="AR1628" s="69">
        <v>-0.15724794488051</v>
      </c>
      <c r="AS1628" s="70">
        <v>9</v>
      </c>
      <c r="AT1628" s="70">
        <v>3</v>
      </c>
      <c r="AU1628" s="70">
        <v>6</v>
      </c>
      <c r="AV1628" s="71">
        <v>6</v>
      </c>
      <c r="AW1628" s="11"/>
      <c r="AX1628" s="72">
        <v>0.163831052414316</v>
      </c>
      <c r="AY1628" s="73">
        <v>0.231794446854792</v>
      </c>
      <c r="AZ1628" s="73">
        <v>0.679266699346044</v>
      </c>
      <c r="BA1628" s="73">
        <v>0.32952446793478901</v>
      </c>
      <c r="BB1628" s="64">
        <v>1.6882366569843699E-2</v>
      </c>
      <c r="BC1628" s="74">
        <v>-23.524174948979599</v>
      </c>
      <c r="BD1628" s="61">
        <v>43896</v>
      </c>
      <c r="BE1628" s="61">
        <v>43915</v>
      </c>
      <c r="BF1628" s="70"/>
      <c r="BG1628" s="61"/>
      <c r="BH1628" s="11"/>
    </row>
    <row r="1629" spans="1:60" x14ac:dyDescent="0.3">
      <c r="A1629" s="11"/>
      <c r="B1629" s="56" t="s">
        <v>5179</v>
      </c>
      <c r="C1629" s="56" t="s">
        <v>4953</v>
      </c>
      <c r="D1629" s="56" t="s">
        <v>4950</v>
      </c>
      <c r="E1629" s="57" t="s">
        <v>3071</v>
      </c>
      <c r="F1629" s="57" t="s">
        <v>3067</v>
      </c>
      <c r="G1629" s="58" t="s">
        <v>27</v>
      </c>
      <c r="H1629" s="59" t="s">
        <v>3707</v>
      </c>
      <c r="I1629" s="60" t="s">
        <v>400</v>
      </c>
      <c r="J1629" s="60" t="s">
        <v>1</v>
      </c>
      <c r="K1629" s="11"/>
      <c r="L1629" s="61">
        <v>44021</v>
      </c>
      <c r="M1629" s="62">
        <v>830658.84106159199</v>
      </c>
      <c r="N1629" s="63">
        <v>830658.84106159199</v>
      </c>
      <c r="O1629" s="63">
        <v>953652.80958366406</v>
      </c>
      <c r="P1629" s="64">
        <f t="shared" si="25"/>
        <v>0.8710285679588492</v>
      </c>
      <c r="Q1629" s="61">
        <v>43896</v>
      </c>
      <c r="R1629" s="65">
        <v>50772.691531799297</v>
      </c>
      <c r="S1629" s="65">
        <v>48439.463335388202</v>
      </c>
      <c r="T1629" s="11"/>
      <c r="U1629" s="66">
        <v>-8.2082858389185293E-3</v>
      </c>
      <c r="V1629" s="67">
        <v>2.84138217002692</v>
      </c>
      <c r="W1629" s="66">
        <v>1.28437976654823E-2</v>
      </c>
      <c r="X1629" s="67">
        <v>3.5627583151836002</v>
      </c>
      <c r="Y1629" s="66">
        <v>-7.4491808722086703E-2</v>
      </c>
      <c r="Z1629" s="67">
        <v>10.2347567400138</v>
      </c>
      <c r="AA1629" s="66">
        <v>5.7785147717368097E-2</v>
      </c>
      <c r="AB1629" s="67">
        <v>26.003702923044301</v>
      </c>
      <c r="AC1629" s="66">
        <v>0.21058948950841999</v>
      </c>
      <c r="AD1629" s="67">
        <v>45.344914211076699</v>
      </c>
      <c r="AE1629" s="66">
        <v>0.16725632223999101</v>
      </c>
      <c r="AF1629" s="68">
        <v>33.673319835739697</v>
      </c>
      <c r="AG1629" s="66">
        <v>-3.2501136334758499E-2</v>
      </c>
      <c r="AH1629" s="67">
        <v>-5.0916193693410596</v>
      </c>
      <c r="AI1629" s="66">
        <v>-4.5567154058517197E-2</v>
      </c>
      <c r="AJ1629" s="67">
        <v>9.1340270751097705</v>
      </c>
      <c r="AK1629" s="66">
        <v>0.75979585835710195</v>
      </c>
      <c r="AL1629" s="66">
        <v>7.5895665557254702E-2</v>
      </c>
      <c r="AM1629" s="67">
        <v>87.074850189150297</v>
      </c>
      <c r="AN1629" s="11"/>
      <c r="AO1629" s="69">
        <v>3.6031612253282198E-2</v>
      </c>
      <c r="AP1629" s="69">
        <v>-4.7478670077907702E-2</v>
      </c>
      <c r="AQ1629" s="69">
        <v>0.13592440491454899</v>
      </c>
      <c r="AR1629" s="69">
        <v>-0.156947610789794</v>
      </c>
      <c r="AS1629" s="70">
        <v>9</v>
      </c>
      <c r="AT1629" s="70">
        <v>3</v>
      </c>
      <c r="AU1629" s="70">
        <v>6</v>
      </c>
      <c r="AV1629" s="71">
        <v>6</v>
      </c>
      <c r="AW1629" s="11"/>
      <c r="AX1629" s="72">
        <v>0.16381811367668001</v>
      </c>
      <c r="AY1629" s="73">
        <v>0.256928032990345</v>
      </c>
      <c r="AZ1629" s="73">
        <v>0.69267768638292204</v>
      </c>
      <c r="BA1629" s="73">
        <v>0.36561839667365298</v>
      </c>
      <c r="BB1629" s="64">
        <v>1.6881292737307398E-2</v>
      </c>
      <c r="BC1629" s="74">
        <v>-23.507526066765401</v>
      </c>
      <c r="BD1629" s="61">
        <v>43896</v>
      </c>
      <c r="BE1629" s="61">
        <v>43915</v>
      </c>
      <c r="BF1629" s="70"/>
      <c r="BG1629" s="61"/>
      <c r="BH1629" s="11"/>
    </row>
    <row r="1630" spans="1:60" x14ac:dyDescent="0.3">
      <c r="A1630" s="11"/>
      <c r="B1630" s="56" t="s">
        <v>8974</v>
      </c>
      <c r="C1630" s="56" t="s">
        <v>4954</v>
      </c>
      <c r="D1630" s="56" t="s">
        <v>4950</v>
      </c>
      <c r="E1630" s="57" t="s">
        <v>248</v>
      </c>
      <c r="F1630" s="57" t="s">
        <v>3067</v>
      </c>
      <c r="G1630" s="58" t="s">
        <v>27</v>
      </c>
      <c r="H1630" s="59" t="s">
        <v>3707</v>
      </c>
      <c r="I1630" s="60" t="s">
        <v>400</v>
      </c>
      <c r="J1630" s="60" t="s">
        <v>4955</v>
      </c>
      <c r="K1630" s="11"/>
      <c r="L1630" s="61">
        <v>43885</v>
      </c>
      <c r="M1630" s="62"/>
      <c r="N1630" s="63"/>
      <c r="O1630" s="63">
        <v>907924.66829967499</v>
      </c>
      <c r="P1630" s="64">
        <f t="shared" si="25"/>
        <v>0</v>
      </c>
      <c r="Q1630" s="61">
        <v>43798</v>
      </c>
      <c r="R1630" s="65"/>
      <c r="S1630" s="65">
        <v>0</v>
      </c>
      <c r="T1630" s="11"/>
      <c r="U1630" s="66"/>
      <c r="V1630" s="67"/>
      <c r="W1630" s="66"/>
      <c r="X1630" s="67"/>
      <c r="Y1630" s="66"/>
      <c r="Z1630" s="67"/>
      <c r="AA1630" s="66"/>
      <c r="AB1630" s="67"/>
      <c r="AC1630" s="66"/>
      <c r="AD1630" s="67"/>
      <c r="AE1630" s="66"/>
      <c r="AF1630" s="68"/>
      <c r="AG1630" s="66"/>
      <c r="AH1630" s="67"/>
      <c r="AI1630" s="66"/>
      <c r="AJ1630" s="67"/>
      <c r="AK1630" s="66"/>
      <c r="AL1630" s="66"/>
      <c r="AM1630" s="67"/>
      <c r="AN1630" s="11"/>
      <c r="AO1630" s="69">
        <v>3.6556978096996297E-2</v>
      </c>
      <c r="AP1630" s="69">
        <v>-2.3708267339316101E-2</v>
      </c>
      <c r="AQ1630" s="69">
        <v>0.140306192692224</v>
      </c>
      <c r="AR1630" s="69">
        <v>-0.100971928765794</v>
      </c>
      <c r="AS1630" s="70"/>
      <c r="AT1630" s="70"/>
      <c r="AU1630" s="70"/>
      <c r="AV1630" s="71"/>
      <c r="AW1630" s="11"/>
      <c r="AX1630" s="72"/>
      <c r="AY1630" s="73"/>
      <c r="AZ1630" s="73"/>
      <c r="BA1630" s="73"/>
      <c r="BB1630" s="64"/>
      <c r="BC1630" s="74">
        <v>-10.097192876550301</v>
      </c>
      <c r="BD1630" s="61">
        <v>43798</v>
      </c>
      <c r="BE1630" s="61">
        <v>43829</v>
      </c>
      <c r="BF1630" s="70"/>
      <c r="BG1630" s="61"/>
      <c r="BH1630" s="11"/>
    </row>
    <row r="1631" spans="1:60" x14ac:dyDescent="0.3">
      <c r="A1631" s="11"/>
      <c r="B1631" s="56" t="s">
        <v>8975</v>
      </c>
      <c r="C1631" s="56" t="s">
        <v>4957</v>
      </c>
      <c r="D1631" s="56" t="s">
        <v>4950</v>
      </c>
      <c r="E1631" s="57" t="s">
        <v>0</v>
      </c>
      <c r="F1631" s="57" t="s">
        <v>3067</v>
      </c>
      <c r="G1631" s="58" t="s">
        <v>27</v>
      </c>
      <c r="H1631" s="59" t="s">
        <v>3707</v>
      </c>
      <c r="I1631" s="60" t="s">
        <v>400</v>
      </c>
      <c r="J1631" s="60" t="s">
        <v>4958</v>
      </c>
      <c r="K1631" s="11"/>
      <c r="L1631" s="61">
        <v>44021</v>
      </c>
      <c r="M1631" s="62">
        <v>872841.17172622704</v>
      </c>
      <c r="N1631" s="63">
        <v>872841.17172622704</v>
      </c>
      <c r="O1631" s="63">
        <v>963491.50838089001</v>
      </c>
      <c r="P1631" s="64">
        <f t="shared" si="25"/>
        <v>0.90591475288972989</v>
      </c>
      <c r="Q1631" s="61">
        <v>43910</v>
      </c>
      <c r="R1631" s="65">
        <v>0</v>
      </c>
      <c r="S1631" s="65">
        <v>0</v>
      </c>
      <c r="T1631" s="11"/>
      <c r="U1631" s="66">
        <v>-9.6991988712034106E-3</v>
      </c>
      <c r="V1631" s="67">
        <v>2.6922908667984302</v>
      </c>
      <c r="W1631" s="66">
        <v>2.1995164184772899E-2</v>
      </c>
      <c r="X1631" s="67">
        <v>4.4778949671163</v>
      </c>
      <c r="Y1631" s="66">
        <v>2.52337545480259E-2</v>
      </c>
      <c r="Z1631" s="67">
        <v>20.2073130670178</v>
      </c>
      <c r="AA1631" s="66">
        <v>0.14631905866015599</v>
      </c>
      <c r="AB1631" s="67">
        <v>34.857094017323099</v>
      </c>
      <c r="AC1631" s="66">
        <v>0.26500644306361198</v>
      </c>
      <c r="AD1631" s="67">
        <v>50.786609566595899</v>
      </c>
      <c r="AE1631" s="66">
        <v>0.235967649292434</v>
      </c>
      <c r="AF1631" s="68">
        <v>40.544452540983897</v>
      </c>
      <c r="AG1631" s="66">
        <v>-3.6968984270970402E-2</v>
      </c>
      <c r="AH1631" s="67">
        <v>-5.5384041629658904</v>
      </c>
      <c r="AI1631" s="66">
        <v>5.5813703633248203E-2</v>
      </c>
      <c r="AJ1631" s="67">
        <v>19.272112844279</v>
      </c>
      <c r="AK1631" s="66">
        <v>0.84916141630848896</v>
      </c>
      <c r="AL1631" s="66">
        <v>8.2815646330418505E-2</v>
      </c>
      <c r="AM1631" s="67">
        <v>96.011405984288999</v>
      </c>
      <c r="AN1631" s="11"/>
      <c r="AO1631" s="69">
        <v>3.6556978096996297E-2</v>
      </c>
      <c r="AP1631" s="69">
        <v>-2.37082673384066E-2</v>
      </c>
      <c r="AQ1631" s="69">
        <v>0.140306192692224</v>
      </c>
      <c r="AR1631" s="69">
        <v>-0.100971928765794</v>
      </c>
      <c r="AS1631" s="70">
        <v>8</v>
      </c>
      <c r="AT1631" s="70">
        <v>4</v>
      </c>
      <c r="AU1631" s="70">
        <v>7</v>
      </c>
      <c r="AV1631" s="71">
        <v>5</v>
      </c>
      <c r="AW1631" s="11"/>
      <c r="AX1631" s="72">
        <v>0.136767130676308</v>
      </c>
      <c r="AY1631" s="73">
        <v>0.91847378843976901</v>
      </c>
      <c r="AZ1631" s="73">
        <v>0.97417474867597798</v>
      </c>
      <c r="BA1631" s="73">
        <v>1.43542378582788</v>
      </c>
      <c r="BB1631" s="64">
        <v>1.4153732996892401E-2</v>
      </c>
      <c r="BC1631" s="74">
        <v>-11.852551767005901</v>
      </c>
      <c r="BD1631" s="61">
        <v>43910</v>
      </c>
      <c r="BE1631" s="61">
        <v>43990</v>
      </c>
      <c r="BF1631" s="70"/>
      <c r="BG1631" s="61"/>
      <c r="BH1631" s="11"/>
    </row>
    <row r="1632" spans="1:60" x14ac:dyDescent="0.3">
      <c r="A1632" s="11"/>
      <c r="B1632" s="56" t="s">
        <v>8976</v>
      </c>
      <c r="C1632" s="56" t="s">
        <v>4960</v>
      </c>
      <c r="D1632" s="56" t="s">
        <v>4950</v>
      </c>
      <c r="E1632" s="57" t="s">
        <v>3081</v>
      </c>
      <c r="F1632" s="57" t="s">
        <v>3067</v>
      </c>
      <c r="G1632" s="58" t="s">
        <v>27</v>
      </c>
      <c r="H1632" s="59" t="s">
        <v>3707</v>
      </c>
      <c r="I1632" s="60" t="s">
        <v>400</v>
      </c>
      <c r="J1632" s="60" t="s">
        <v>1</v>
      </c>
      <c r="K1632" s="11"/>
      <c r="L1632" s="61">
        <v>44021</v>
      </c>
      <c r="M1632" s="62">
        <v>802351.25089168502</v>
      </c>
      <c r="N1632" s="63">
        <v>802351.25089168502</v>
      </c>
      <c r="O1632" s="63">
        <v>914289.40527153003</v>
      </c>
      <c r="P1632" s="64">
        <f t="shared" si="25"/>
        <v>0.87756813790639843</v>
      </c>
      <c r="Q1632" s="61">
        <v>43896</v>
      </c>
      <c r="R1632" s="65">
        <v>893214.32672558597</v>
      </c>
      <c r="S1632" s="65">
        <v>1132184.6948808599</v>
      </c>
      <c r="T1632" s="11"/>
      <c r="U1632" s="66">
        <v>-8.1489842996234092E-3</v>
      </c>
      <c r="V1632" s="67">
        <v>2.8473123239564302</v>
      </c>
      <c r="W1632" s="66">
        <v>1.46646237953973E-2</v>
      </c>
      <c r="X1632" s="67">
        <v>3.7448409281751101</v>
      </c>
      <c r="Y1632" s="66">
        <v>-6.4357565623140503E-2</v>
      </c>
      <c r="Z1632" s="67">
        <v>11.248181049915701</v>
      </c>
      <c r="AA1632" s="66">
        <v>8.1239639093837496E-2</v>
      </c>
      <c r="AB1632" s="67">
        <v>28.349152060691299</v>
      </c>
      <c r="AC1632" s="66">
        <v>0.26482373089500499</v>
      </c>
      <c r="AD1632" s="67">
        <v>50.7683383497642</v>
      </c>
      <c r="AE1632" s="66"/>
      <c r="AF1632" s="68"/>
      <c r="AG1632" s="66">
        <v>-3.1979440836948897E-2</v>
      </c>
      <c r="AH1632" s="67">
        <v>-5.0394498195601001</v>
      </c>
      <c r="AI1632" s="66">
        <v>-3.4596759789565099E-2</v>
      </c>
      <c r="AJ1632" s="67">
        <v>10.231066502005</v>
      </c>
      <c r="AK1632" s="66">
        <v>0.34339245304930999</v>
      </c>
      <c r="AL1632" s="66">
        <v>0.12902436565491399</v>
      </c>
      <c r="AM1632" s="67">
        <v>61.536962731799598</v>
      </c>
      <c r="AN1632" s="11"/>
      <c r="AO1632" s="69">
        <v>3.6093656428420197E-2</v>
      </c>
      <c r="AP1632" s="69">
        <v>-4.7421698375765098E-2</v>
      </c>
      <c r="AQ1632" s="69">
        <v>0.137970621834102</v>
      </c>
      <c r="AR1632" s="69">
        <v>-0.15538415996707</v>
      </c>
      <c r="AS1632" s="70">
        <v>9</v>
      </c>
      <c r="AT1632" s="70">
        <v>3</v>
      </c>
      <c r="AU1632" s="70">
        <v>6</v>
      </c>
      <c r="AV1632" s="71">
        <v>6</v>
      </c>
      <c r="AW1632" s="11"/>
      <c r="AX1632" s="72">
        <v>0.16405407469632299</v>
      </c>
      <c r="AY1632" s="73">
        <v>0.40733611973564599</v>
      </c>
      <c r="AZ1632" s="73">
        <v>0.725168473930353</v>
      </c>
      <c r="BA1632" s="73">
        <v>0.58271472314572703</v>
      </c>
      <c r="BB1632" s="64">
        <v>1.6906869482954799E-2</v>
      </c>
      <c r="BC1632" s="74">
        <v>-23.420554344949799</v>
      </c>
      <c r="BD1632" s="61">
        <v>43896</v>
      </c>
      <c r="BE1632" s="61">
        <v>43915</v>
      </c>
      <c r="BF1632" s="70"/>
      <c r="BG1632" s="61"/>
      <c r="BH1632" s="11"/>
    </row>
    <row r="1633" spans="1:60" x14ac:dyDescent="0.3">
      <c r="A1633" s="11"/>
      <c r="B1633" s="56" t="s">
        <v>5182</v>
      </c>
      <c r="C1633" s="56" t="s">
        <v>4962</v>
      </c>
      <c r="D1633" s="56" t="s">
        <v>4963</v>
      </c>
      <c r="E1633" s="57" t="s">
        <v>34</v>
      </c>
      <c r="F1633" s="57" t="s">
        <v>110</v>
      </c>
      <c r="G1633" s="58" t="s">
        <v>200</v>
      </c>
      <c r="H1633" s="59" t="s">
        <v>1198</v>
      </c>
      <c r="I1633" s="60" t="s">
        <v>29</v>
      </c>
      <c r="J1633" s="60" t="s">
        <v>4964</v>
      </c>
      <c r="K1633" s="11"/>
      <c r="L1633" s="61">
        <v>44021</v>
      </c>
      <c r="M1633" s="62">
        <v>2050.8218999989299</v>
      </c>
      <c r="N1633" s="63">
        <v>2050.8218999989299</v>
      </c>
      <c r="O1633" s="63">
        <v>2165.7626999989202</v>
      </c>
      <c r="P1633" s="64">
        <f t="shared" si="25"/>
        <v>0.94692825765258237</v>
      </c>
      <c r="Q1633" s="61">
        <v>43747</v>
      </c>
      <c r="R1633" s="65">
        <v>28676347.342</v>
      </c>
      <c r="S1633" s="65">
        <v>41723577.019437499</v>
      </c>
      <c r="T1633" s="11"/>
      <c r="U1633" s="66">
        <v>-2.0239116565790001E-3</v>
      </c>
      <c r="V1633" s="67">
        <v>3.4598195882608702</v>
      </c>
      <c r="W1633" s="66">
        <v>1.4570618044672299E-2</v>
      </c>
      <c r="X1633" s="67">
        <v>3.7354403531026001</v>
      </c>
      <c r="Y1633" s="66">
        <v>-4.5494246041926098E-3</v>
      </c>
      <c r="Z1633" s="67">
        <v>17.228995151817799</v>
      </c>
      <c r="AA1633" s="66">
        <v>-1.4208266228706599E-2</v>
      </c>
      <c r="AB1633" s="67">
        <v>18.8043615284259</v>
      </c>
      <c r="AC1633" s="66">
        <v>5.3686468323576299E-2</v>
      </c>
      <c r="AD1633" s="67">
        <v>29.654612092592298</v>
      </c>
      <c r="AE1633" s="66">
        <v>7.75618736315664E-2</v>
      </c>
      <c r="AF1633" s="68">
        <v>24.703874974860799</v>
      </c>
      <c r="AG1633" s="66">
        <v>2.7513270251802199E-3</v>
      </c>
      <c r="AH1633" s="67">
        <v>-1.5663730333471899</v>
      </c>
      <c r="AI1633" s="66">
        <v>-6.11819027653837E-4</v>
      </c>
      <c r="AJ1633" s="67">
        <v>13.6295605781925</v>
      </c>
      <c r="AK1633" s="66">
        <v>1.03940125298337</v>
      </c>
      <c r="AL1633" s="66">
        <v>4.53638063572726E-2</v>
      </c>
      <c r="AM1633" s="67">
        <v>-20.582478029653402</v>
      </c>
      <c r="AN1633" s="11"/>
      <c r="AO1633" s="69">
        <v>1.9274288264568899E-2</v>
      </c>
      <c r="AP1633" s="69">
        <v>-3.7212873148746398E-2</v>
      </c>
      <c r="AQ1633" s="69">
        <v>2.02158689389762E-2</v>
      </c>
      <c r="AR1633" s="69">
        <v>-3.73543838195474E-2</v>
      </c>
      <c r="AS1633" s="70">
        <v>8</v>
      </c>
      <c r="AT1633" s="70">
        <v>4</v>
      </c>
      <c r="AU1633" s="70">
        <v>7</v>
      </c>
      <c r="AV1633" s="71">
        <v>5</v>
      </c>
      <c r="AW1633" s="11"/>
      <c r="AX1633" s="72">
        <v>5.6112485614066801E-2</v>
      </c>
      <c r="AY1633" s="73">
        <v>-0.69400389831662301</v>
      </c>
      <c r="AZ1633" s="73">
        <v>0.484280517998741</v>
      </c>
      <c r="BA1633" s="73">
        <v>-0.83613519806567604</v>
      </c>
      <c r="BB1633" s="64">
        <v>5.7521699491553599E-3</v>
      </c>
      <c r="BC1633" s="74">
        <v>-9.0204019119264593</v>
      </c>
      <c r="BD1633" s="61">
        <v>43747</v>
      </c>
      <c r="BE1633" s="61">
        <v>43783</v>
      </c>
      <c r="BF1633" s="70"/>
      <c r="BG1633" s="61"/>
      <c r="BH1633" s="11"/>
    </row>
    <row r="1634" spans="1:60" x14ac:dyDescent="0.3">
      <c r="A1634" s="11"/>
      <c r="B1634" s="56" t="s">
        <v>5188</v>
      </c>
      <c r="C1634" s="56" t="s">
        <v>4966</v>
      </c>
      <c r="D1634" s="56" t="s">
        <v>4963</v>
      </c>
      <c r="E1634" s="57" t="s">
        <v>73</v>
      </c>
      <c r="F1634" s="57" t="s">
        <v>110</v>
      </c>
      <c r="G1634" s="58" t="s">
        <v>200</v>
      </c>
      <c r="H1634" s="59" t="s">
        <v>1198</v>
      </c>
      <c r="I1634" s="60" t="s">
        <v>29</v>
      </c>
      <c r="J1634" s="60" t="s">
        <v>4967</v>
      </c>
      <c r="K1634" s="11"/>
      <c r="L1634" s="61">
        <v>44021</v>
      </c>
      <c r="M1634" s="62">
        <v>2281.5474999993999</v>
      </c>
      <c r="N1634" s="63">
        <v>2281.5474999993999</v>
      </c>
      <c r="O1634" s="63">
        <v>2398.6118000000702</v>
      </c>
      <c r="P1634" s="64">
        <f t="shared" si="25"/>
        <v>0.95119497869531577</v>
      </c>
      <c r="Q1634" s="61">
        <v>43747</v>
      </c>
      <c r="R1634" s="65">
        <v>12798077.367000001</v>
      </c>
      <c r="S1634" s="65">
        <v>16250376.00075</v>
      </c>
      <c r="T1634" s="11"/>
      <c r="U1634" s="66">
        <v>-2.0075786360393998E-3</v>
      </c>
      <c r="V1634" s="67">
        <v>3.4614528903148298</v>
      </c>
      <c r="W1634" s="66">
        <v>1.5069700668391301E-2</v>
      </c>
      <c r="X1634" s="67">
        <v>3.7853486154745002</v>
      </c>
      <c r="Y1634" s="66">
        <v>-1.57486634452653E-3</v>
      </c>
      <c r="Z1634" s="67">
        <v>17.526450977777099</v>
      </c>
      <c r="AA1634" s="66">
        <v>-8.2676977272058104E-3</v>
      </c>
      <c r="AB1634" s="67">
        <v>19.398418378579699</v>
      </c>
      <c r="AC1634" s="66">
        <v>6.6415826955562807E-2</v>
      </c>
      <c r="AD1634" s="67">
        <v>30.9275479557982</v>
      </c>
      <c r="AE1634" s="66">
        <v>9.7077166459785105E-2</v>
      </c>
      <c r="AF1634" s="68">
        <v>26.6554042577045</v>
      </c>
      <c r="AG1634" s="66">
        <v>2.8993143023399201E-3</v>
      </c>
      <c r="AH1634" s="67">
        <v>-1.5515743056312199</v>
      </c>
      <c r="AI1634" s="66">
        <v>2.52244599505502E-3</v>
      </c>
      <c r="AJ1634" s="67">
        <v>13.9429870804743</v>
      </c>
      <c r="AK1634" s="66">
        <v>0.57934093394782404</v>
      </c>
      <c r="AL1634" s="66">
        <v>4.9303036594210398E-2</v>
      </c>
      <c r="AM1634" s="67">
        <v>74.307991171604996</v>
      </c>
      <c r="AN1634" s="11"/>
      <c r="AO1634" s="69">
        <v>1.9291019860247598E-2</v>
      </c>
      <c r="AP1634" s="69">
        <v>-3.7197036694124101E-2</v>
      </c>
      <c r="AQ1634" s="69">
        <v>2.0735882944791201E-2</v>
      </c>
      <c r="AR1634" s="69">
        <v>-3.6879476556350703E-2</v>
      </c>
      <c r="AS1634" s="70">
        <v>8</v>
      </c>
      <c r="AT1634" s="70">
        <v>4</v>
      </c>
      <c r="AU1634" s="70">
        <v>7</v>
      </c>
      <c r="AV1634" s="71">
        <v>5</v>
      </c>
      <c r="AW1634" s="11"/>
      <c r="AX1634" s="72">
        <v>5.6121982028125801E-2</v>
      </c>
      <c r="AY1634" s="73">
        <v>-0.59650596493793295</v>
      </c>
      <c r="AZ1634" s="73">
        <v>0.50400192497363605</v>
      </c>
      <c r="BA1634" s="73">
        <v>-0.72032940731060102</v>
      </c>
      <c r="BB1634" s="64">
        <v>5.7532533593075601E-3</v>
      </c>
      <c r="BC1634" s="74">
        <v>-8.9665405632404092</v>
      </c>
      <c r="BD1634" s="61">
        <v>43747</v>
      </c>
      <c r="BE1634" s="61">
        <v>43783</v>
      </c>
      <c r="BF1634" s="70"/>
      <c r="BG1634" s="61"/>
      <c r="BH1634" s="11"/>
    </row>
    <row r="1635" spans="1:60" x14ac:dyDescent="0.3">
      <c r="A1635" s="11"/>
      <c r="B1635" s="56" t="s">
        <v>5191</v>
      </c>
      <c r="C1635" s="56" t="s">
        <v>4969</v>
      </c>
      <c r="D1635" s="56" t="s">
        <v>4963</v>
      </c>
      <c r="E1635" s="57" t="s">
        <v>52</v>
      </c>
      <c r="F1635" s="57" t="s">
        <v>110</v>
      </c>
      <c r="G1635" s="58" t="s">
        <v>200</v>
      </c>
      <c r="H1635" s="59" t="s">
        <v>1198</v>
      </c>
      <c r="I1635" s="60" t="s">
        <v>29</v>
      </c>
      <c r="J1635" s="60" t="s">
        <v>4970</v>
      </c>
      <c r="K1635" s="11"/>
      <c r="L1635" s="61">
        <v>44021</v>
      </c>
      <c r="M1635" s="62">
        <v>2139.6411000005901</v>
      </c>
      <c r="N1635" s="63">
        <v>2139.6411000005901</v>
      </c>
      <c r="O1635" s="63">
        <v>2246.8975999988602</v>
      </c>
      <c r="P1635" s="64">
        <f t="shared" si="25"/>
        <v>0.95226462478827489</v>
      </c>
      <c r="Q1635" s="61">
        <v>43747</v>
      </c>
      <c r="R1635" s="65">
        <v>40060956.506999999</v>
      </c>
      <c r="S1635" s="65">
        <v>44623970.8341875</v>
      </c>
      <c r="T1635" s="11"/>
      <c r="U1635" s="66">
        <v>-2.0035108318552401E-3</v>
      </c>
      <c r="V1635" s="67">
        <v>3.4618596707332498</v>
      </c>
      <c r="W1635" s="66">
        <v>1.5194507122942E-2</v>
      </c>
      <c r="X1635" s="67">
        <v>3.7978292609295701</v>
      </c>
      <c r="Y1635" s="66">
        <v>-8.29823937237961E-4</v>
      </c>
      <c r="Z1635" s="67">
        <v>17.600955218513299</v>
      </c>
      <c r="AA1635" s="66">
        <v>-6.77695983995363E-3</v>
      </c>
      <c r="AB1635" s="67">
        <v>19.547492167301201</v>
      </c>
      <c r="AC1635" s="66">
        <v>6.9622135095414706E-2</v>
      </c>
      <c r="AD1635" s="67">
        <v>31.2481787697761</v>
      </c>
      <c r="AE1635" s="66">
        <v>0.10213941054098501</v>
      </c>
      <c r="AF1635" s="68">
        <v>27.161628665809999</v>
      </c>
      <c r="AG1635" s="66">
        <v>2.9362837867665799E-3</v>
      </c>
      <c r="AH1635" s="67">
        <v>-1.54787735718855</v>
      </c>
      <c r="AI1635" s="66">
        <v>3.3075313440349401E-3</v>
      </c>
      <c r="AJ1635" s="67">
        <v>14.021495615365</v>
      </c>
      <c r="AK1635" s="66">
        <v>0.61677580474526605</v>
      </c>
      <c r="AL1635" s="66">
        <v>5.1894816604544799E-2</v>
      </c>
      <c r="AM1635" s="67">
        <v>78.051478251349195</v>
      </c>
      <c r="AN1635" s="11"/>
      <c r="AO1635" s="69">
        <v>1.9295203592264401E-2</v>
      </c>
      <c r="AP1635" s="69">
        <v>-3.7193091447079503E-2</v>
      </c>
      <c r="AQ1635" s="69">
        <v>2.0865979558948301E-2</v>
      </c>
      <c r="AR1635" s="69">
        <v>-3.67607675361796E-2</v>
      </c>
      <c r="AS1635" s="70">
        <v>8</v>
      </c>
      <c r="AT1635" s="70">
        <v>4</v>
      </c>
      <c r="AU1635" s="70">
        <v>7</v>
      </c>
      <c r="AV1635" s="71">
        <v>5</v>
      </c>
      <c r="AW1635" s="11"/>
      <c r="AX1635" s="72">
        <v>5.6124466208348198E-2</v>
      </c>
      <c r="AY1635" s="73">
        <v>-0.57204882141013502</v>
      </c>
      <c r="AZ1635" s="73">
        <v>0.50894954276736804</v>
      </c>
      <c r="BA1635" s="73">
        <v>-0.69119300552665697</v>
      </c>
      <c r="BB1635" s="64">
        <v>5.7535356315111096E-3</v>
      </c>
      <c r="BC1635" s="74">
        <v>-8.9530737848835997</v>
      </c>
      <c r="BD1635" s="61">
        <v>43747</v>
      </c>
      <c r="BE1635" s="61">
        <v>43783</v>
      </c>
      <c r="BF1635" s="70"/>
      <c r="BG1635" s="61"/>
      <c r="BH1635" s="11"/>
    </row>
    <row r="1636" spans="1:60" x14ac:dyDescent="0.3">
      <c r="A1636" s="11"/>
      <c r="B1636" s="56" t="s">
        <v>5196</v>
      </c>
      <c r="C1636" s="56" t="s">
        <v>4972</v>
      </c>
      <c r="D1636" s="56" t="s">
        <v>4963</v>
      </c>
      <c r="E1636" s="57" t="s">
        <v>56</v>
      </c>
      <c r="F1636" s="57" t="s">
        <v>110</v>
      </c>
      <c r="G1636" s="58" t="s">
        <v>200</v>
      </c>
      <c r="H1636" s="59" t="s">
        <v>1198</v>
      </c>
      <c r="I1636" s="60" t="s">
        <v>29</v>
      </c>
      <c r="J1636" s="60" t="s">
        <v>4973</v>
      </c>
      <c r="K1636" s="11"/>
      <c r="L1636" s="61">
        <v>44021</v>
      </c>
      <c r="M1636" s="62">
        <v>1482.9396999999899</v>
      </c>
      <c r="N1636" s="63">
        <v>1482.9396999999899</v>
      </c>
      <c r="O1636" s="63">
        <v>1551.4536000005901</v>
      </c>
      <c r="P1636" s="64">
        <f t="shared" si="25"/>
        <v>0.9558388984365539</v>
      </c>
      <c r="Q1636" s="61">
        <v>43747</v>
      </c>
      <c r="R1636" s="65">
        <v>3726013.486</v>
      </c>
      <c r="S1636" s="65">
        <v>6712389.1678906297</v>
      </c>
      <c r="T1636" s="11"/>
      <c r="U1636" s="66">
        <v>-1.9898426298823298E-3</v>
      </c>
      <c r="V1636" s="67">
        <v>3.4632264909305399</v>
      </c>
      <c r="W1636" s="66">
        <v>1.5610701342666299E-2</v>
      </c>
      <c r="X1636" s="67">
        <v>3.8394486829019998</v>
      </c>
      <c r="Y1636" s="66">
        <v>1.65756413662166E-3</v>
      </c>
      <c r="Z1636" s="67">
        <v>17.849694025877401</v>
      </c>
      <c r="AA1636" s="66">
        <v>-1.79173217111384E-3</v>
      </c>
      <c r="AB1636" s="67">
        <v>20.046014934196101</v>
      </c>
      <c r="AC1636" s="66">
        <v>8.0379417288058905E-2</v>
      </c>
      <c r="AD1636" s="67">
        <v>32.323906989069698</v>
      </c>
      <c r="AE1636" s="66">
        <v>0.118834569093451</v>
      </c>
      <c r="AF1636" s="68">
        <v>28.831144521071099</v>
      </c>
      <c r="AG1636" s="66">
        <v>3.0596253563999198E-3</v>
      </c>
      <c r="AH1636" s="67">
        <v>-1.5355432002252201</v>
      </c>
      <c r="AI1636" s="66">
        <v>5.9289134096616198E-3</v>
      </c>
      <c r="AJ1636" s="67">
        <v>14.283633821934901</v>
      </c>
      <c r="AK1636" s="66">
        <v>0.482939699999406</v>
      </c>
      <c r="AL1636" s="66">
        <v>4.2366694706288399E-2</v>
      </c>
      <c r="AM1636" s="67">
        <v>64.667867776704995</v>
      </c>
      <c r="AN1636" s="11"/>
      <c r="AO1636" s="69">
        <v>1.9309141631310901E-2</v>
      </c>
      <c r="AP1636" s="69">
        <v>-3.71798715796103E-2</v>
      </c>
      <c r="AQ1636" s="69">
        <v>2.12996005484456E-2</v>
      </c>
      <c r="AR1636" s="69">
        <v>-3.6364746991239399E-2</v>
      </c>
      <c r="AS1636" s="70">
        <v>8</v>
      </c>
      <c r="AT1636" s="70">
        <v>4</v>
      </c>
      <c r="AU1636" s="70">
        <v>7</v>
      </c>
      <c r="AV1636" s="71">
        <v>5</v>
      </c>
      <c r="AW1636" s="11"/>
      <c r="AX1636" s="72">
        <v>5.6133094051692797E-2</v>
      </c>
      <c r="AY1636" s="73">
        <v>-0.49027669624320003</v>
      </c>
      <c r="AZ1636" s="73">
        <v>0.52549321133483295</v>
      </c>
      <c r="BA1636" s="73">
        <v>-0.59352567239420795</v>
      </c>
      <c r="BB1636" s="64">
        <v>5.7545130266134902E-3</v>
      </c>
      <c r="BC1636" s="74">
        <v>-8.9081555516895605</v>
      </c>
      <c r="BD1636" s="61">
        <v>43747</v>
      </c>
      <c r="BE1636" s="61">
        <v>43783</v>
      </c>
      <c r="BF1636" s="70"/>
      <c r="BG1636" s="61"/>
      <c r="BH1636" s="11"/>
    </row>
    <row r="1637" spans="1:60" x14ac:dyDescent="0.3">
      <c r="A1637" s="11"/>
      <c r="B1637" s="56" t="s">
        <v>5198</v>
      </c>
      <c r="C1637" s="56" t="s">
        <v>4975</v>
      </c>
      <c r="D1637" s="56" t="s">
        <v>4963</v>
      </c>
      <c r="E1637" s="57" t="s">
        <v>124</v>
      </c>
      <c r="F1637" s="57" t="s">
        <v>110</v>
      </c>
      <c r="G1637" s="58" t="s">
        <v>200</v>
      </c>
      <c r="H1637" s="59" t="s">
        <v>1198</v>
      </c>
      <c r="I1637" s="60" t="s">
        <v>29</v>
      </c>
      <c r="J1637" s="60" t="s">
        <v>4976</v>
      </c>
      <c r="K1637" s="11"/>
      <c r="L1637" s="61">
        <v>44021</v>
      </c>
      <c r="M1637" s="62">
        <v>1248.8804000001401</v>
      </c>
      <c r="N1637" s="63">
        <v>1248.8804000001401</v>
      </c>
      <c r="O1637" s="63">
        <v>1300.23340000026</v>
      </c>
      <c r="P1637" s="64">
        <f t="shared" si="25"/>
        <v>0.96050478321806709</v>
      </c>
      <c r="Q1637" s="61">
        <v>43747</v>
      </c>
      <c r="R1637" s="65">
        <v>1695781.9779999999</v>
      </c>
      <c r="S1637" s="65">
        <v>33616678.847750001</v>
      </c>
      <c r="T1637" s="11"/>
      <c r="U1637" s="66">
        <v>-1.9721129583558602E-3</v>
      </c>
      <c r="V1637" s="67">
        <v>3.46499945808318</v>
      </c>
      <c r="W1637" s="66">
        <v>1.6152017880813201E-2</v>
      </c>
      <c r="X1637" s="67">
        <v>3.8935803367166999</v>
      </c>
      <c r="Y1637" s="66">
        <v>4.9011525934474802E-3</v>
      </c>
      <c r="Z1637" s="67">
        <v>18.174052871560001</v>
      </c>
      <c r="AA1637" s="66">
        <v>4.7256393845600498E-3</v>
      </c>
      <c r="AB1637" s="67">
        <v>20.697752089763501</v>
      </c>
      <c r="AC1637" s="66">
        <v>9.4199634595570403E-2</v>
      </c>
      <c r="AD1637" s="67">
        <v>33.705928719777098</v>
      </c>
      <c r="AE1637" s="66">
        <v>0.140003145577793</v>
      </c>
      <c r="AF1637" s="68">
        <v>30.948002169490799</v>
      </c>
      <c r="AG1637" s="66">
        <v>3.2200100267800701E-3</v>
      </c>
      <c r="AH1637" s="67">
        <v>-1.5195047331872</v>
      </c>
      <c r="AI1637" s="66">
        <v>9.3462778022512794E-3</v>
      </c>
      <c r="AJ1637" s="67">
        <v>14.6253702611866</v>
      </c>
      <c r="AK1637" s="66">
        <v>0.248880400000489</v>
      </c>
      <c r="AL1637" s="66">
        <v>5.0858083322964397E-2</v>
      </c>
      <c r="AM1637" s="67">
        <v>19.879021506698301</v>
      </c>
      <c r="AN1637" s="11"/>
      <c r="AO1637" s="69">
        <v>1.9327331474414702E-2</v>
      </c>
      <c r="AP1637" s="69">
        <v>-3.7162743471526503E-2</v>
      </c>
      <c r="AQ1637" s="69">
        <v>2.18635317469307E-2</v>
      </c>
      <c r="AR1637" s="69">
        <v>-3.5849784208039602E-2</v>
      </c>
      <c r="AS1637" s="70">
        <v>8</v>
      </c>
      <c r="AT1637" s="70">
        <v>4</v>
      </c>
      <c r="AU1637" s="70">
        <v>7</v>
      </c>
      <c r="AV1637" s="71">
        <v>5</v>
      </c>
      <c r="AW1637" s="11"/>
      <c r="AX1637" s="72">
        <v>5.6145125454495397E-2</v>
      </c>
      <c r="AY1637" s="73">
        <v>-0.38341012482169401</v>
      </c>
      <c r="AZ1637" s="73">
        <v>0.54711846273221498</v>
      </c>
      <c r="BA1637" s="73">
        <v>-0.46530804621488597</v>
      </c>
      <c r="BB1637" s="64">
        <v>5.7558684971536402E-3</v>
      </c>
      <c r="BC1637" s="74">
        <v>-8.8497342092159705</v>
      </c>
      <c r="BD1637" s="61">
        <v>43747</v>
      </c>
      <c r="BE1637" s="61">
        <v>43783</v>
      </c>
      <c r="BF1637" s="70"/>
      <c r="BG1637" s="61"/>
      <c r="BH1637" s="11"/>
    </row>
    <row r="1638" spans="1:60" x14ac:dyDescent="0.3">
      <c r="A1638" s="11"/>
      <c r="B1638" s="56" t="s">
        <v>5201</v>
      </c>
      <c r="C1638" s="56" t="s">
        <v>4978</v>
      </c>
      <c r="D1638" s="56" t="s">
        <v>4963</v>
      </c>
      <c r="E1638" s="57" t="s">
        <v>131</v>
      </c>
      <c r="F1638" s="57" t="s">
        <v>110</v>
      </c>
      <c r="G1638" s="58" t="s">
        <v>200</v>
      </c>
      <c r="H1638" s="59" t="s">
        <v>1198</v>
      </c>
      <c r="I1638" s="60" t="s">
        <v>29</v>
      </c>
      <c r="J1638" s="60" t="s">
        <v>4979</v>
      </c>
      <c r="K1638" s="11"/>
      <c r="L1638" s="61">
        <v>44021</v>
      </c>
      <c r="M1638" s="62">
        <v>1185.03769999929</v>
      </c>
      <c r="N1638" s="63">
        <v>1185.03769999929</v>
      </c>
      <c r="O1638" s="63">
        <v>1249.2155000008599</v>
      </c>
      <c r="P1638" s="64">
        <f t="shared" si="25"/>
        <v>0.948625517373483</v>
      </c>
      <c r="Q1638" s="61">
        <v>43747</v>
      </c>
      <c r="R1638" s="65">
        <v>2682711.2209999999</v>
      </c>
      <c r="S1638" s="65">
        <v>4494364.4528671904</v>
      </c>
      <c r="T1638" s="11"/>
      <c r="U1638" s="66">
        <v>-2.0174606861473902E-3</v>
      </c>
      <c r="V1638" s="67">
        <v>3.46046468530403</v>
      </c>
      <c r="W1638" s="66">
        <v>1.4769348123081699E-2</v>
      </c>
      <c r="X1638" s="67">
        <v>3.7553133609435498</v>
      </c>
      <c r="Y1638" s="66">
        <v>-3.36565746056294E-3</v>
      </c>
      <c r="Z1638" s="67">
        <v>17.347371866169901</v>
      </c>
      <c r="AA1638" s="66">
        <v>-1.1846211139527401E-2</v>
      </c>
      <c r="AB1638" s="67">
        <v>19.0405670373293</v>
      </c>
      <c r="AC1638" s="66">
        <v>5.8738743664434899E-2</v>
      </c>
      <c r="AD1638" s="67">
        <v>30.159839626692701</v>
      </c>
      <c r="AE1638" s="66">
        <v>8.5334131234121702E-2</v>
      </c>
      <c r="AF1638" s="68">
        <v>25.481100735138199</v>
      </c>
      <c r="AG1638" s="66">
        <v>2.81023338175146E-3</v>
      </c>
      <c r="AH1638" s="67">
        <v>-1.5604823976900699</v>
      </c>
      <c r="AI1638" s="66">
        <v>6.3548887010256305E-4</v>
      </c>
      <c r="AJ1638" s="67">
        <v>13.754291367979</v>
      </c>
      <c r="AK1638" s="66">
        <v>0.18503769999923</v>
      </c>
      <c r="AL1638" s="66">
        <v>1.80392540387402E-2</v>
      </c>
      <c r="AM1638" s="67">
        <v>34.8776677767164</v>
      </c>
      <c r="AN1638" s="11"/>
      <c r="AO1638" s="69">
        <v>1.9280977678136E-2</v>
      </c>
      <c r="AP1638" s="69">
        <v>-3.7206555502962098E-2</v>
      </c>
      <c r="AQ1638" s="69">
        <v>2.04229324135667E-2</v>
      </c>
      <c r="AR1638" s="69">
        <v>-3.7165184645346003E-2</v>
      </c>
      <c r="AS1638" s="70">
        <v>8</v>
      </c>
      <c r="AT1638" s="70">
        <v>4</v>
      </c>
      <c r="AU1638" s="70">
        <v>7</v>
      </c>
      <c r="AV1638" s="71">
        <v>5</v>
      </c>
      <c r="AW1638" s="11"/>
      <c r="AX1638" s="72">
        <v>5.6116185637147299E-2</v>
      </c>
      <c r="AY1638" s="73">
        <v>-0.65523196657432003</v>
      </c>
      <c r="AZ1638" s="73">
        <v>0.49212259647492801</v>
      </c>
      <c r="BA1638" s="73">
        <v>-0.79014952696434204</v>
      </c>
      <c r="BB1638" s="64">
        <v>5.7525929807252397E-3</v>
      </c>
      <c r="BC1638" s="74">
        <v>-8.99895174216363</v>
      </c>
      <c r="BD1638" s="61">
        <v>43747</v>
      </c>
      <c r="BE1638" s="61">
        <v>43783</v>
      </c>
      <c r="BF1638" s="70"/>
      <c r="BG1638" s="61"/>
      <c r="BH1638" s="11"/>
    </row>
    <row r="1639" spans="1:60" x14ac:dyDescent="0.3">
      <c r="A1639" s="11"/>
      <c r="B1639" s="56" t="s">
        <v>5205</v>
      </c>
      <c r="C1639" s="56" t="s">
        <v>4981</v>
      </c>
      <c r="D1639" s="56" t="s">
        <v>4982</v>
      </c>
      <c r="E1639" s="57" t="s">
        <v>41</v>
      </c>
      <c r="F1639" s="57" t="s">
        <v>26</v>
      </c>
      <c r="G1639" s="58" t="s">
        <v>200</v>
      </c>
      <c r="H1639" s="59" t="s">
        <v>928</v>
      </c>
      <c r="I1639" s="60" t="s">
        <v>29</v>
      </c>
      <c r="J1639" s="60" t="s">
        <v>4983</v>
      </c>
      <c r="K1639" s="11"/>
      <c r="L1639" s="61">
        <v>44021</v>
      </c>
      <c r="M1639" s="62">
        <v>46696.220700025602</v>
      </c>
      <c r="N1639" s="63">
        <v>46696.220700025602</v>
      </c>
      <c r="O1639" s="63">
        <v>47262.996599972197</v>
      </c>
      <c r="P1639" s="64">
        <f t="shared" si="25"/>
        <v>0.9880080413702137</v>
      </c>
      <c r="Q1639" s="61">
        <v>43747</v>
      </c>
      <c r="R1639" s="65">
        <v>4897748.2929999996</v>
      </c>
      <c r="S1639" s="65">
        <v>5662967.8617812498</v>
      </c>
      <c r="T1639" s="11"/>
      <c r="U1639" s="66">
        <v>-3.7076723401696702E-3</v>
      </c>
      <c r="V1639" s="67">
        <v>3.2914435199018</v>
      </c>
      <c r="W1639" s="66">
        <v>2.4821992667057199E-2</v>
      </c>
      <c r="X1639" s="67">
        <v>4.76057781534473</v>
      </c>
      <c r="Y1639" s="66">
        <v>3.6288165158112E-2</v>
      </c>
      <c r="Z1639" s="67">
        <v>21.312754128041</v>
      </c>
      <c r="AA1639" s="66">
        <v>4.1747110963115099E-2</v>
      </c>
      <c r="AB1639" s="67">
        <v>24.399899247597201</v>
      </c>
      <c r="AC1639" s="66">
        <v>0.140150579885812</v>
      </c>
      <c r="AD1639" s="67">
        <v>38.301023248815902</v>
      </c>
      <c r="AE1639" s="66">
        <v>0.17651830177434</v>
      </c>
      <c r="AF1639" s="68">
        <v>34.599517789145501</v>
      </c>
      <c r="AG1639" s="66">
        <v>3.3331879076285999E-3</v>
      </c>
      <c r="AH1639" s="67">
        <v>-1.50818694510235</v>
      </c>
      <c r="AI1639" s="66">
        <v>4.4838190233349499E-2</v>
      </c>
      <c r="AJ1639" s="67">
        <v>18.1745615043037</v>
      </c>
      <c r="AK1639" s="66">
        <v>1.21347392795724</v>
      </c>
      <c r="AL1639" s="66">
        <v>6.0714951263435103E-2</v>
      </c>
      <c r="AM1639" s="67">
        <v>106.126131437137</v>
      </c>
      <c r="AN1639" s="11"/>
      <c r="AO1639" s="69">
        <v>1.8952918373543098E-2</v>
      </c>
      <c r="AP1639" s="69">
        <v>-4.2044951833304402E-2</v>
      </c>
      <c r="AQ1639" s="69">
        <v>3.8324604644003599E-2</v>
      </c>
      <c r="AR1639" s="69">
        <v>-4.3351972132804797E-2</v>
      </c>
      <c r="AS1639" s="70">
        <v>8</v>
      </c>
      <c r="AT1639" s="70">
        <v>4</v>
      </c>
      <c r="AU1639" s="70">
        <v>7</v>
      </c>
      <c r="AV1639" s="71">
        <v>5</v>
      </c>
      <c r="AW1639" s="11"/>
      <c r="AX1639" s="72">
        <v>7.0214015459496307E-2</v>
      </c>
      <c r="AY1639" s="73">
        <v>0.16218525260455899</v>
      </c>
      <c r="AZ1639" s="73">
        <v>0.67539913060954904</v>
      </c>
      <c r="BA1639" s="73">
        <v>0.20441929241951601</v>
      </c>
      <c r="BB1639" s="64">
        <v>7.2001421166260097E-3</v>
      </c>
      <c r="BC1639" s="74">
        <v>-10.409227416545001</v>
      </c>
      <c r="BD1639" s="61">
        <v>43747</v>
      </c>
      <c r="BE1639" s="61">
        <v>43805</v>
      </c>
      <c r="BF1639" s="70"/>
      <c r="BG1639" s="61"/>
      <c r="BH1639" s="11"/>
    </row>
    <row r="1640" spans="1:60" x14ac:dyDescent="0.3">
      <c r="A1640" s="11"/>
      <c r="B1640" s="56" t="s">
        <v>5208</v>
      </c>
      <c r="C1640" s="56" t="s">
        <v>4985</v>
      </c>
      <c r="D1640" s="56" t="s">
        <v>4982</v>
      </c>
      <c r="E1640" s="57" t="s">
        <v>206</v>
      </c>
      <c r="F1640" s="57" t="s">
        <v>26</v>
      </c>
      <c r="G1640" s="58" t="s">
        <v>200</v>
      </c>
      <c r="H1640" s="59" t="s">
        <v>928</v>
      </c>
      <c r="I1640" s="60" t="s">
        <v>29</v>
      </c>
      <c r="J1640" s="60" t="s">
        <v>4986</v>
      </c>
      <c r="K1640" s="11"/>
      <c r="L1640" s="61">
        <v>44021</v>
      </c>
      <c r="M1640" s="62">
        <v>1209.5911999996799</v>
      </c>
      <c r="N1640" s="63">
        <v>1209.5911999996799</v>
      </c>
      <c r="O1640" s="63">
        <v>1215.1155999992</v>
      </c>
      <c r="P1640" s="64">
        <f t="shared" si="25"/>
        <v>0.9954536012873807</v>
      </c>
      <c r="Q1640" s="61">
        <v>43747</v>
      </c>
      <c r="R1640" s="65">
        <v>63906728.827</v>
      </c>
      <c r="S1640" s="65">
        <v>138378005.89475</v>
      </c>
      <c r="T1640" s="11"/>
      <c r="U1640" s="66">
        <v>-3.6803800539928501E-3</v>
      </c>
      <c r="V1640" s="67">
        <v>3.29417274851949</v>
      </c>
      <c r="W1640" s="66">
        <v>2.5664524535386601E-2</v>
      </c>
      <c r="X1640" s="67">
        <v>4.8448310021776697</v>
      </c>
      <c r="Y1640" s="66">
        <v>4.14685916057351E-2</v>
      </c>
      <c r="Z1640" s="67">
        <v>21.830796772788698</v>
      </c>
      <c r="AA1640" s="66">
        <v>5.2246378811105401E-2</v>
      </c>
      <c r="AB1640" s="67">
        <v>25.449826032418098</v>
      </c>
      <c r="AC1640" s="66">
        <v>0.16321531747234999</v>
      </c>
      <c r="AD1640" s="67">
        <v>40.607497007469597</v>
      </c>
      <c r="AE1640" s="66"/>
      <c r="AF1640" s="68"/>
      <c r="AG1640" s="66">
        <v>3.5805918578262199E-3</v>
      </c>
      <c r="AH1640" s="67">
        <v>-1.48344655008259</v>
      </c>
      <c r="AI1640" s="66">
        <v>5.0320312688199899E-2</v>
      </c>
      <c r="AJ1640" s="67">
        <v>18.7227737497888</v>
      </c>
      <c r="AK1640" s="66">
        <v>0.20959120000043199</v>
      </c>
      <c r="AL1640" s="66">
        <v>6.7891928449171204E-2</v>
      </c>
      <c r="AM1640" s="67">
        <v>44.707846717035899</v>
      </c>
      <c r="AN1640" s="11"/>
      <c r="AO1640" s="69">
        <v>1.8980874365297499E-2</v>
      </c>
      <c r="AP1640" s="69">
        <v>-4.2018665531068103E-2</v>
      </c>
      <c r="AQ1640" s="69">
        <v>3.9206978062793503E-2</v>
      </c>
      <c r="AR1640" s="69">
        <v>-4.25651673431275E-2</v>
      </c>
      <c r="AS1640" s="70">
        <v>8</v>
      </c>
      <c r="AT1640" s="70">
        <v>4</v>
      </c>
      <c r="AU1640" s="70">
        <v>7</v>
      </c>
      <c r="AV1640" s="71">
        <v>5</v>
      </c>
      <c r="AW1640" s="11"/>
      <c r="AX1640" s="72">
        <v>7.0231466263576306E-2</v>
      </c>
      <c r="AY1640" s="73">
        <v>0.299358263828708</v>
      </c>
      <c r="AZ1640" s="73">
        <v>0.70958436728778895</v>
      </c>
      <c r="BA1640" s="73">
        <v>0.378631078996023</v>
      </c>
      <c r="BB1640" s="64">
        <v>7.2021705337920097E-3</v>
      </c>
      <c r="BC1640" s="74">
        <v>-10.289893406021299</v>
      </c>
      <c r="BD1640" s="61">
        <v>43747</v>
      </c>
      <c r="BE1640" s="61">
        <v>43783</v>
      </c>
      <c r="BF1640" s="70"/>
      <c r="BG1640" s="61"/>
      <c r="BH1640" s="11"/>
    </row>
    <row r="1641" spans="1:60" x14ac:dyDescent="0.3">
      <c r="A1641" s="11"/>
      <c r="B1641" s="56" t="s">
        <v>5211</v>
      </c>
      <c r="C1641" s="56" t="s">
        <v>4988</v>
      </c>
      <c r="D1641" s="56" t="s">
        <v>4982</v>
      </c>
      <c r="E1641" s="57" t="s">
        <v>500</v>
      </c>
      <c r="F1641" s="57" t="s">
        <v>26</v>
      </c>
      <c r="G1641" s="58" t="s">
        <v>200</v>
      </c>
      <c r="H1641" s="59" t="s">
        <v>928</v>
      </c>
      <c r="I1641" s="60" t="s">
        <v>29</v>
      </c>
      <c r="J1641" s="60" t="s">
        <v>1</v>
      </c>
      <c r="K1641" s="11"/>
      <c r="L1641" s="61">
        <v>44021</v>
      </c>
      <c r="M1641" s="62">
        <v>2300.2208000011701</v>
      </c>
      <c r="N1641" s="63">
        <v>2300.2208000011701</v>
      </c>
      <c r="O1641" s="63">
        <v>2321.1579000018501</v>
      </c>
      <c r="P1641" s="64">
        <f t="shared" si="25"/>
        <v>0.9909798898210832</v>
      </c>
      <c r="Q1641" s="61">
        <v>43747</v>
      </c>
      <c r="R1641" s="65">
        <v>799317.12699999998</v>
      </c>
      <c r="S1641" s="65">
        <v>766731.46689648402</v>
      </c>
      <c r="T1641" s="11"/>
      <c r="U1641" s="66">
        <v>-3.6967531896152702E-3</v>
      </c>
      <c r="V1641" s="67">
        <v>3.29253543495724</v>
      </c>
      <c r="W1641" s="66">
        <v>2.5159089418593801E-2</v>
      </c>
      <c r="X1641" s="67">
        <v>4.7942874904983901</v>
      </c>
      <c r="Y1641" s="66">
        <v>3.8357486972017803E-2</v>
      </c>
      <c r="Z1641" s="67">
        <v>21.519686309417001</v>
      </c>
      <c r="AA1641" s="66">
        <v>4.59344882256119E-2</v>
      </c>
      <c r="AB1641" s="67">
        <v>24.818636973854201</v>
      </c>
      <c r="AC1641" s="66">
        <v>0.14932156314535</v>
      </c>
      <c r="AD1641" s="67">
        <v>39.218121574784199</v>
      </c>
      <c r="AE1641" s="66"/>
      <c r="AF1641" s="68"/>
      <c r="AG1641" s="66">
        <v>3.4322376814088802E-3</v>
      </c>
      <c r="AH1641" s="67">
        <v>-1.49828196772432</v>
      </c>
      <c r="AI1641" s="66">
        <v>4.7027886959767798E-2</v>
      </c>
      <c r="AJ1641" s="67">
        <v>18.393531176930999</v>
      </c>
      <c r="AK1641" s="66">
        <v>0.150110399999976</v>
      </c>
      <c r="AL1641" s="66">
        <v>6.8359402606802205E-2</v>
      </c>
      <c r="AM1641" s="67">
        <v>38.724028122029303</v>
      </c>
      <c r="AN1641" s="11"/>
      <c r="AO1641" s="69">
        <v>1.8964088274515199E-2</v>
      </c>
      <c r="AP1641" s="69">
        <v>-4.2034457524132499E-2</v>
      </c>
      <c r="AQ1641" s="69">
        <v>3.86774423805036E-2</v>
      </c>
      <c r="AR1641" s="69">
        <v>-4.3037292685767198E-2</v>
      </c>
      <c r="AS1641" s="70">
        <v>8</v>
      </c>
      <c r="AT1641" s="70">
        <v>4</v>
      </c>
      <c r="AU1641" s="70">
        <v>7</v>
      </c>
      <c r="AV1641" s="71">
        <v>5</v>
      </c>
      <c r="AW1641" s="11"/>
      <c r="AX1641" s="72">
        <v>7.0220803114425495E-2</v>
      </c>
      <c r="AY1641" s="73">
        <v>0.21690586224599401</v>
      </c>
      <c r="AZ1641" s="73">
        <v>0.689034831100798</v>
      </c>
      <c r="BA1641" s="73">
        <v>0.27377141082388301</v>
      </c>
      <c r="BB1641" s="64">
        <v>7.2009332580637402E-3</v>
      </c>
      <c r="BC1641" s="74">
        <v>-10.352247040282201</v>
      </c>
      <c r="BD1641" s="61">
        <v>43747</v>
      </c>
      <c r="BE1641" s="61">
        <v>43805</v>
      </c>
      <c r="BF1641" s="70"/>
      <c r="BG1641" s="61"/>
      <c r="BH1641" s="11"/>
    </row>
    <row r="1642" spans="1:60" x14ac:dyDescent="0.3">
      <c r="A1642" s="11"/>
      <c r="B1642" s="56" t="s">
        <v>5214</v>
      </c>
      <c r="C1642" s="56" t="s">
        <v>4989</v>
      </c>
      <c r="D1642" s="56" t="s">
        <v>4982</v>
      </c>
      <c r="E1642" s="57" t="s">
        <v>0</v>
      </c>
      <c r="F1642" s="57" t="s">
        <v>26</v>
      </c>
      <c r="G1642" s="58" t="s">
        <v>200</v>
      </c>
      <c r="H1642" s="59" t="s">
        <v>928</v>
      </c>
      <c r="I1642" s="60" t="s">
        <v>29</v>
      </c>
      <c r="J1642" s="60" t="s">
        <v>4990</v>
      </c>
      <c r="K1642" s="11"/>
      <c r="L1642" s="61">
        <v>43866</v>
      </c>
      <c r="M1642" s="62"/>
      <c r="N1642" s="63"/>
      <c r="O1642" s="63">
        <v>1689.39189999923</v>
      </c>
      <c r="P1642" s="64">
        <f t="shared" si="25"/>
        <v>0</v>
      </c>
      <c r="Q1642" s="61">
        <v>43747</v>
      </c>
      <c r="R1642" s="65"/>
      <c r="S1642" s="65">
        <v>35393837.634374999</v>
      </c>
      <c r="T1642" s="11"/>
      <c r="U1642" s="66"/>
      <c r="V1642" s="67"/>
      <c r="W1642" s="66"/>
      <c r="X1642" s="67"/>
      <c r="Y1642" s="66"/>
      <c r="Z1642" s="67"/>
      <c r="AA1642" s="66"/>
      <c r="AB1642" s="67"/>
      <c r="AC1642" s="66"/>
      <c r="AD1642" s="67"/>
      <c r="AE1642" s="66"/>
      <c r="AF1642" s="68"/>
      <c r="AG1642" s="66"/>
      <c r="AH1642" s="67"/>
      <c r="AI1642" s="66"/>
      <c r="AJ1642" s="67"/>
      <c r="AK1642" s="66"/>
      <c r="AL1642" s="66"/>
      <c r="AM1642" s="67"/>
      <c r="AN1642" s="11"/>
      <c r="AO1642" s="69">
        <v>1.8927791799796999E-2</v>
      </c>
      <c r="AP1642" s="69">
        <v>-4.20685811996373E-2</v>
      </c>
      <c r="AQ1642" s="69">
        <v>3.3554390665813102E-2</v>
      </c>
      <c r="AR1642" s="69">
        <v>-4.4059344794732197E-2</v>
      </c>
      <c r="AS1642" s="70"/>
      <c r="AT1642" s="70"/>
      <c r="AU1642" s="70"/>
      <c r="AV1642" s="71"/>
      <c r="AW1642" s="11"/>
      <c r="AX1642" s="72"/>
      <c r="AY1642" s="73"/>
      <c r="AZ1642" s="73"/>
      <c r="BA1642" s="73"/>
      <c r="BB1642" s="64"/>
      <c r="BC1642" s="74">
        <v>-10.537258998316201</v>
      </c>
      <c r="BD1642" s="61">
        <v>43747</v>
      </c>
      <c r="BE1642" s="61">
        <v>43805</v>
      </c>
      <c r="BF1642" s="70"/>
      <c r="BG1642" s="61"/>
      <c r="BH1642" s="11"/>
    </row>
    <row r="1643" spans="1:60" x14ac:dyDescent="0.3">
      <c r="A1643" s="11"/>
      <c r="B1643" s="56" t="s">
        <v>5217</v>
      </c>
      <c r="C1643" s="56" t="s">
        <v>4991</v>
      </c>
      <c r="D1643" s="56" t="s">
        <v>4982</v>
      </c>
      <c r="E1643" s="57" t="s">
        <v>48</v>
      </c>
      <c r="F1643" s="57" t="s">
        <v>26</v>
      </c>
      <c r="G1643" s="58" t="s">
        <v>200</v>
      </c>
      <c r="H1643" s="59" t="s">
        <v>928</v>
      </c>
      <c r="I1643" s="60" t="s">
        <v>29</v>
      </c>
      <c r="J1643" s="60" t="s">
        <v>4992</v>
      </c>
      <c r="K1643" s="11"/>
      <c r="L1643" s="61">
        <v>43866</v>
      </c>
      <c r="M1643" s="62"/>
      <c r="N1643" s="63"/>
      <c r="O1643" s="63">
        <v>1356.2588999997799</v>
      </c>
      <c r="P1643" s="64">
        <f t="shared" si="25"/>
        <v>0</v>
      </c>
      <c r="Q1643" s="61">
        <v>43747</v>
      </c>
      <c r="R1643" s="65"/>
      <c r="S1643" s="65">
        <v>22697373.851750001</v>
      </c>
      <c r="T1643" s="11"/>
      <c r="U1643" s="66"/>
      <c r="V1643" s="67"/>
      <c r="W1643" s="66"/>
      <c r="X1643" s="67"/>
      <c r="Y1643" s="66"/>
      <c r="Z1643" s="67"/>
      <c r="AA1643" s="66"/>
      <c r="AB1643" s="67"/>
      <c r="AC1643" s="66"/>
      <c r="AD1643" s="67"/>
      <c r="AE1643" s="66"/>
      <c r="AF1643" s="68"/>
      <c r="AG1643" s="66"/>
      <c r="AH1643" s="67"/>
      <c r="AI1643" s="66"/>
      <c r="AJ1643" s="67"/>
      <c r="AK1643" s="66"/>
      <c r="AL1643" s="66"/>
      <c r="AM1643" s="67"/>
      <c r="AN1643" s="11"/>
      <c r="AO1643" s="69">
        <v>1.8935925581899899E-2</v>
      </c>
      <c r="AP1643" s="69">
        <v>-4.2061000787725802E-2</v>
      </c>
      <c r="AQ1643" s="69">
        <v>3.3808863046942902E-2</v>
      </c>
      <c r="AR1643" s="69">
        <v>-4.3831444735624198E-2</v>
      </c>
      <c r="AS1643" s="70"/>
      <c r="AT1643" s="70"/>
      <c r="AU1643" s="70"/>
      <c r="AV1643" s="71"/>
      <c r="AW1643" s="11"/>
      <c r="AX1643" s="72"/>
      <c r="AY1643" s="73"/>
      <c r="AZ1643" s="73"/>
      <c r="BA1643" s="73"/>
      <c r="BB1643" s="64"/>
      <c r="BC1643" s="74">
        <v>-10.4960269753501</v>
      </c>
      <c r="BD1643" s="61">
        <v>43747</v>
      </c>
      <c r="BE1643" s="61">
        <v>43805</v>
      </c>
      <c r="BF1643" s="70"/>
      <c r="BG1643" s="61"/>
      <c r="BH1643" s="11"/>
    </row>
    <row r="1644" spans="1:60" x14ac:dyDescent="0.3">
      <c r="A1644" s="11"/>
      <c r="B1644" s="56" t="s">
        <v>5220</v>
      </c>
      <c r="C1644" s="56" t="s">
        <v>4994</v>
      </c>
      <c r="D1644" s="56" t="s">
        <v>4982</v>
      </c>
      <c r="E1644" s="57" t="s">
        <v>306</v>
      </c>
      <c r="F1644" s="57" t="s">
        <v>26</v>
      </c>
      <c r="G1644" s="58" t="s">
        <v>200</v>
      </c>
      <c r="H1644" s="59" t="s">
        <v>928</v>
      </c>
      <c r="I1644" s="60" t="s">
        <v>29</v>
      </c>
      <c r="J1644" s="60" t="s">
        <v>1</v>
      </c>
      <c r="K1644" s="11"/>
      <c r="L1644" s="61">
        <v>44021</v>
      </c>
      <c r="M1644" s="62">
        <v>1657.89399999939</v>
      </c>
      <c r="N1644" s="63">
        <v>1657.89399999939</v>
      </c>
      <c r="O1644" s="63"/>
      <c r="P1644" s="64" t="str">
        <f t="shared" si="25"/>
        <v/>
      </c>
      <c r="Q1644" s="61"/>
      <c r="R1644" s="65">
        <v>17864209.888999999</v>
      </c>
      <c r="S1644" s="65"/>
      <c r="T1644" s="11"/>
      <c r="U1644" s="66">
        <v>-3.7322168664104499E-3</v>
      </c>
      <c r="V1644" s="67">
        <v>3.28898906727773</v>
      </c>
      <c r="W1644" s="66">
        <v>2.4064206136244999E-2</v>
      </c>
      <c r="X1644" s="67">
        <v>4.6847991622635199</v>
      </c>
      <c r="Y1644" s="66"/>
      <c r="Z1644" s="67"/>
      <c r="AA1644" s="66"/>
      <c r="AB1644" s="67"/>
      <c r="AC1644" s="66"/>
      <c r="AD1644" s="67"/>
      <c r="AE1644" s="66"/>
      <c r="AF1644" s="68"/>
      <c r="AG1644" s="66">
        <v>3.11050694654114E-3</v>
      </c>
      <c r="AH1644" s="67">
        <v>-1.5304550412111</v>
      </c>
      <c r="AI1644" s="66"/>
      <c r="AJ1644" s="67"/>
      <c r="AK1644" s="66">
        <v>2.3627108193977599E-2</v>
      </c>
      <c r="AL1644" s="66">
        <v>5.4954897701463799E-2</v>
      </c>
      <c r="AM1644" s="67">
        <v>16.5585327236913</v>
      </c>
      <c r="AN1644" s="11"/>
      <c r="AO1644" s="69">
        <v>9.6153013855655393E-3</v>
      </c>
      <c r="AP1644" s="69">
        <v>-1.3740924607191099E-2</v>
      </c>
      <c r="AQ1644" s="69">
        <v>3.7531369434873299E-2</v>
      </c>
      <c r="AR1644" s="69">
        <v>-2.66309471517161E-2</v>
      </c>
      <c r="AS1644" s="70"/>
      <c r="AT1644" s="70"/>
      <c r="AU1644" s="70"/>
      <c r="AV1644" s="71"/>
      <c r="AW1644" s="11"/>
      <c r="AX1644" s="72"/>
      <c r="AY1644" s="73"/>
      <c r="AZ1644" s="73"/>
      <c r="BA1644" s="73"/>
      <c r="BB1644" s="64"/>
      <c r="BC1644" s="74">
        <v>-5.5416302416488197</v>
      </c>
      <c r="BD1644" s="61">
        <v>43868</v>
      </c>
      <c r="BE1644" s="61">
        <v>43916</v>
      </c>
      <c r="BF1644" s="70">
        <v>71</v>
      </c>
      <c r="BG1644" s="61">
        <v>43969</v>
      </c>
      <c r="BH1644" s="11"/>
    </row>
    <row r="1645" spans="1:60" x14ac:dyDescent="0.3">
      <c r="A1645" s="11"/>
      <c r="B1645" s="56" t="s">
        <v>5223</v>
      </c>
      <c r="C1645" s="56" t="s">
        <v>4996</v>
      </c>
      <c r="D1645" s="56" t="s">
        <v>4982</v>
      </c>
      <c r="E1645" s="57" t="s">
        <v>309</v>
      </c>
      <c r="F1645" s="57" t="s">
        <v>26</v>
      </c>
      <c r="G1645" s="58" t="s">
        <v>200</v>
      </c>
      <c r="H1645" s="59" t="s">
        <v>928</v>
      </c>
      <c r="I1645" s="60" t="s">
        <v>29</v>
      </c>
      <c r="J1645" s="60" t="s">
        <v>4997</v>
      </c>
      <c r="K1645" s="11"/>
      <c r="L1645" s="61">
        <v>44021</v>
      </c>
      <c r="M1645" s="62">
        <v>43051.594600021803</v>
      </c>
      <c r="N1645" s="63">
        <v>43051.594600021803</v>
      </c>
      <c r="O1645" s="63">
        <v>43792.539399981499</v>
      </c>
      <c r="P1645" s="64">
        <f t="shared" si="25"/>
        <v>0.9830805701128168</v>
      </c>
      <c r="Q1645" s="61">
        <v>43747</v>
      </c>
      <c r="R1645" s="65">
        <v>34814156.593000002</v>
      </c>
      <c r="S1645" s="65">
        <v>43056364.2833125</v>
      </c>
      <c r="T1645" s="11"/>
      <c r="U1645" s="66">
        <v>-3.72585093919042E-3</v>
      </c>
      <c r="V1645" s="67">
        <v>3.28962565999973</v>
      </c>
      <c r="W1645" s="66">
        <v>2.4261140191811099E-2</v>
      </c>
      <c r="X1645" s="67">
        <v>4.7044925678201297</v>
      </c>
      <c r="Y1645" s="66">
        <v>3.2852370313776198E-2</v>
      </c>
      <c r="Z1645" s="67">
        <v>20.969174643600098</v>
      </c>
      <c r="AA1645" s="66">
        <v>3.4812977593901499E-2</v>
      </c>
      <c r="AB1645" s="67">
        <v>23.7064859106904</v>
      </c>
      <c r="AC1645" s="66">
        <v>0.125043348496547</v>
      </c>
      <c r="AD1645" s="67">
        <v>36.790300109889401</v>
      </c>
      <c r="AE1645" s="66">
        <v>0.15318069607936199</v>
      </c>
      <c r="AF1645" s="68">
        <v>32.265757219633102</v>
      </c>
      <c r="AG1645" s="66">
        <v>3.1684268178651101E-3</v>
      </c>
      <c r="AH1645" s="67">
        <v>-1.5246630540787001</v>
      </c>
      <c r="AI1645" s="66">
        <v>4.1203038003004601E-2</v>
      </c>
      <c r="AJ1645" s="67">
        <v>17.8110462812765</v>
      </c>
      <c r="AK1645" s="66">
        <v>1.0407690546487001</v>
      </c>
      <c r="AL1645" s="66">
        <v>5.43419093428383E-2</v>
      </c>
      <c r="AM1645" s="67">
        <v>88.855644106282895</v>
      </c>
      <c r="AN1645" s="11"/>
      <c r="AO1645" s="69">
        <v>1.8934323554276499E-2</v>
      </c>
      <c r="AP1645" s="69">
        <v>-4.2062431792146499E-2</v>
      </c>
      <c r="AQ1645" s="69">
        <v>3.7737424039733E-2</v>
      </c>
      <c r="AR1645" s="69">
        <v>-4.3875517706546803E-2</v>
      </c>
      <c r="AS1645" s="70">
        <v>8</v>
      </c>
      <c r="AT1645" s="70">
        <v>4</v>
      </c>
      <c r="AU1645" s="70">
        <v>7</v>
      </c>
      <c r="AV1645" s="71">
        <v>5</v>
      </c>
      <c r="AW1645" s="11"/>
      <c r="AX1645" s="72">
        <v>7.0203319809588702E-2</v>
      </c>
      <c r="AY1645" s="73">
        <v>7.1524730252121999E-2</v>
      </c>
      <c r="AZ1645" s="73">
        <v>0.65281133013832005</v>
      </c>
      <c r="BA1645" s="73">
        <v>8.9940518788466803E-2</v>
      </c>
      <c r="BB1645" s="64">
        <v>7.1988880005392298E-3</v>
      </c>
      <c r="BC1645" s="74">
        <v>-10.5039955732063</v>
      </c>
      <c r="BD1645" s="61">
        <v>43747</v>
      </c>
      <c r="BE1645" s="61">
        <v>43805</v>
      </c>
      <c r="BF1645" s="70"/>
      <c r="BG1645" s="61"/>
      <c r="BH1645" s="11"/>
    </row>
    <row r="1646" spans="1:60" x14ac:dyDescent="0.3">
      <c r="A1646" s="11"/>
      <c r="B1646" s="56" t="s">
        <v>5227</v>
      </c>
      <c r="C1646" s="56" t="s">
        <v>4999</v>
      </c>
      <c r="D1646" s="56" t="s">
        <v>4982</v>
      </c>
      <c r="E1646" s="57" t="s">
        <v>490</v>
      </c>
      <c r="F1646" s="57" t="s">
        <v>26</v>
      </c>
      <c r="G1646" s="58" t="s">
        <v>200</v>
      </c>
      <c r="H1646" s="59" t="s">
        <v>928</v>
      </c>
      <c r="I1646" s="60" t="s">
        <v>29</v>
      </c>
      <c r="J1646" s="60" t="s">
        <v>5000</v>
      </c>
      <c r="K1646" s="11"/>
      <c r="L1646" s="61">
        <v>44021</v>
      </c>
      <c r="M1646" s="62">
        <v>1324.03810000047</v>
      </c>
      <c r="N1646" s="63">
        <v>1324.03810000047</v>
      </c>
      <c r="O1646" s="63">
        <v>1337.6960000004599</v>
      </c>
      <c r="P1646" s="64">
        <f t="shared" si="25"/>
        <v>0.98978998217832359</v>
      </c>
      <c r="Q1646" s="61">
        <v>43747</v>
      </c>
      <c r="R1646" s="65">
        <v>9649995.9700000007</v>
      </c>
      <c r="S1646" s="65">
        <v>9056676.1527343709</v>
      </c>
      <c r="T1646" s="11"/>
      <c r="U1646" s="66">
        <v>-3.70109876439528E-3</v>
      </c>
      <c r="V1646" s="67">
        <v>3.29210087747924</v>
      </c>
      <c r="W1646" s="66">
        <v>2.5024033955560299E-2</v>
      </c>
      <c r="X1646" s="67">
        <v>4.7807819441950397</v>
      </c>
      <c r="Y1646" s="66">
        <v>3.7528943599682001E-2</v>
      </c>
      <c r="Z1646" s="67">
        <v>21.436831972183398</v>
      </c>
      <c r="AA1646" s="66">
        <v>4.4257498286242501E-2</v>
      </c>
      <c r="AB1646" s="67">
        <v>24.6509379799245</v>
      </c>
      <c r="AC1646" s="66">
        <v>0.14564412506661001</v>
      </c>
      <c r="AD1646" s="67">
        <v>38.850377766881103</v>
      </c>
      <c r="AE1646" s="66">
        <v>0.18504372855561099</v>
      </c>
      <c r="AF1646" s="68">
        <v>35.452060467272503</v>
      </c>
      <c r="AG1646" s="66">
        <v>3.3925666521099599E-3</v>
      </c>
      <c r="AH1646" s="67">
        <v>-1.50224907065422</v>
      </c>
      <c r="AI1646" s="66">
        <v>4.6151163387548898E-2</v>
      </c>
      <c r="AJ1646" s="67">
        <v>18.305858819716399</v>
      </c>
      <c r="AK1646" s="66">
        <v>0.32359496040793601</v>
      </c>
      <c r="AL1646" s="66">
        <v>6.16464717750205E-2</v>
      </c>
      <c r="AM1646" s="67">
        <v>22.795783338398898</v>
      </c>
      <c r="AN1646" s="11"/>
      <c r="AO1646" s="69">
        <v>1.89596121927025E-2</v>
      </c>
      <c r="AP1646" s="69">
        <v>-4.2038652732153403E-2</v>
      </c>
      <c r="AQ1646" s="69">
        <v>3.8536579748324598E-2</v>
      </c>
      <c r="AR1646" s="69">
        <v>-4.31630711191247E-2</v>
      </c>
      <c r="AS1646" s="70">
        <v>8</v>
      </c>
      <c r="AT1646" s="70">
        <v>4</v>
      </c>
      <c r="AU1646" s="70">
        <v>7</v>
      </c>
      <c r="AV1646" s="71">
        <v>5</v>
      </c>
      <c r="AW1646" s="11"/>
      <c r="AX1646" s="72">
        <v>7.0218078679972706E-2</v>
      </c>
      <c r="AY1646" s="73">
        <v>0.19499298162645601</v>
      </c>
      <c r="AZ1646" s="73">
        <v>0.683574384936946</v>
      </c>
      <c r="BA1646" s="73">
        <v>0.24597637841384301</v>
      </c>
      <c r="BB1646" s="64">
        <v>7.2006158357453397E-3</v>
      </c>
      <c r="BC1646" s="74">
        <v>-10.375040368016901</v>
      </c>
      <c r="BD1646" s="61">
        <v>43747</v>
      </c>
      <c r="BE1646" s="61">
        <v>43805</v>
      </c>
      <c r="BF1646" s="70"/>
      <c r="BG1646" s="61"/>
      <c r="BH1646" s="11"/>
    </row>
    <row r="1647" spans="1:60" x14ac:dyDescent="0.3">
      <c r="A1647" s="11"/>
      <c r="B1647" s="56" t="s">
        <v>5230</v>
      </c>
      <c r="C1647" s="56" t="s">
        <v>5002</v>
      </c>
      <c r="D1647" s="56" t="s">
        <v>5003</v>
      </c>
      <c r="E1647" s="57" t="s">
        <v>34</v>
      </c>
      <c r="F1647" s="57" t="s">
        <v>2618</v>
      </c>
      <c r="G1647" s="58" t="s">
        <v>27</v>
      </c>
      <c r="H1647" s="59" t="s">
        <v>3707</v>
      </c>
      <c r="I1647" s="60" t="s">
        <v>400</v>
      </c>
      <c r="J1647" s="60" t="s">
        <v>5004</v>
      </c>
      <c r="K1647" s="11"/>
      <c r="L1647" s="61">
        <v>44021</v>
      </c>
      <c r="M1647" s="62">
        <v>885.5531519996</v>
      </c>
      <c r="N1647" s="63">
        <v>885.5531519996</v>
      </c>
      <c r="O1647" s="63">
        <v>957.35435499995901</v>
      </c>
      <c r="P1647" s="64">
        <f t="shared" si="25"/>
        <v>0.92500039026786263</v>
      </c>
      <c r="Q1647" s="61">
        <v>43899</v>
      </c>
      <c r="R1647" s="65">
        <v>91956.683661010698</v>
      </c>
      <c r="S1647" s="65">
        <v>203004.99030004899</v>
      </c>
      <c r="T1647" s="11"/>
      <c r="U1647" s="66">
        <v>-8.9073101808026002E-3</v>
      </c>
      <c r="V1647" s="67">
        <v>2.7714797358385099</v>
      </c>
      <c r="W1647" s="66">
        <v>3.1611571768735303E-2</v>
      </c>
      <c r="X1647" s="67">
        <v>5.4395357255125401</v>
      </c>
      <c r="Y1647" s="66">
        <v>-9.0755953988264099E-3</v>
      </c>
      <c r="Z1647" s="67">
        <v>16.776378072332601</v>
      </c>
      <c r="AA1647" s="66">
        <v>0.14438871547652499</v>
      </c>
      <c r="AB1647" s="67">
        <v>34.664059698930899</v>
      </c>
      <c r="AC1647" s="66">
        <v>0.24925558710849099</v>
      </c>
      <c r="AD1647" s="67">
        <v>49.211523971112896</v>
      </c>
      <c r="AE1647" s="66">
        <v>0.23890419014438499</v>
      </c>
      <c r="AF1647" s="68">
        <v>40.838106626179098</v>
      </c>
      <c r="AG1647" s="66">
        <v>-3.35369421636642E-2</v>
      </c>
      <c r="AH1647" s="67">
        <v>-5.1951999522352699</v>
      </c>
      <c r="AI1647" s="66">
        <v>2.0480998602579299E-2</v>
      </c>
      <c r="AJ1647" s="67">
        <v>15.738842341219399</v>
      </c>
      <c r="AK1647" s="66">
        <v>0.31490075571666198</v>
      </c>
      <c r="AL1647" s="66">
        <v>7.1275634434641702E-2</v>
      </c>
      <c r="AM1647" s="67">
        <v>33.952512190968299</v>
      </c>
      <c r="AN1647" s="11"/>
      <c r="AO1647" s="69">
        <v>3.5658514911119703E-2</v>
      </c>
      <c r="AP1647" s="69">
        <v>-4.1355598365044002E-2</v>
      </c>
      <c r="AQ1647" s="69">
        <v>0.134486794251716</v>
      </c>
      <c r="AR1647" s="69">
        <v>-0.10181175931123999</v>
      </c>
      <c r="AS1647" s="70">
        <v>9</v>
      </c>
      <c r="AT1647" s="70">
        <v>3</v>
      </c>
      <c r="AU1647" s="70">
        <v>7</v>
      </c>
      <c r="AV1647" s="71">
        <v>5</v>
      </c>
      <c r="AW1647" s="11"/>
      <c r="AX1647" s="72">
        <v>0.15718896318721801</v>
      </c>
      <c r="AY1647" s="73">
        <v>1.09418723895033</v>
      </c>
      <c r="AZ1647" s="73">
        <v>1.27868167651468</v>
      </c>
      <c r="BA1647" s="73">
        <v>1.58995164084263</v>
      </c>
      <c r="BB1647" s="64">
        <v>1.6206374035282401E-2</v>
      </c>
      <c r="BC1647" s="74">
        <v>-15.1150071281736</v>
      </c>
      <c r="BD1647" s="61">
        <v>43899</v>
      </c>
      <c r="BE1647" s="61">
        <v>43915</v>
      </c>
      <c r="BF1647" s="70"/>
      <c r="BG1647" s="61"/>
      <c r="BH1647" s="11"/>
    </row>
    <row r="1648" spans="1:60" x14ac:dyDescent="0.3">
      <c r="A1648" s="11"/>
      <c r="B1648" s="56" t="s">
        <v>5233</v>
      </c>
      <c r="C1648" s="56" t="s">
        <v>5006</v>
      </c>
      <c r="D1648" s="56" t="s">
        <v>5003</v>
      </c>
      <c r="E1648" s="57" t="s">
        <v>41</v>
      </c>
      <c r="F1648" s="57" t="s">
        <v>2618</v>
      </c>
      <c r="G1648" s="58" t="s">
        <v>27</v>
      </c>
      <c r="H1648" s="59" t="s">
        <v>3707</v>
      </c>
      <c r="I1648" s="60" t="s">
        <v>400</v>
      </c>
      <c r="J1648" s="60" t="s">
        <v>1</v>
      </c>
      <c r="K1648" s="11"/>
      <c r="L1648" s="61">
        <v>44021</v>
      </c>
      <c r="M1648" s="62">
        <v>946.16763000004005</v>
      </c>
      <c r="N1648" s="63">
        <v>946.16763000004005</v>
      </c>
      <c r="O1648" s="63">
        <v>1021.18350499962</v>
      </c>
      <c r="P1648" s="64">
        <f t="shared" si="25"/>
        <v>0.9265402597747523</v>
      </c>
      <c r="Q1648" s="61">
        <v>43899</v>
      </c>
      <c r="R1648" s="65">
        <v>8387821.0802031299</v>
      </c>
      <c r="S1648" s="65">
        <v>6447301.4961796897</v>
      </c>
      <c r="T1648" s="11"/>
      <c r="U1648" s="66">
        <v>-8.8756639015628008E-3</v>
      </c>
      <c r="V1648" s="67">
        <v>2.7746443637624898</v>
      </c>
      <c r="W1648" s="66">
        <v>3.2028175948653398E-2</v>
      </c>
      <c r="X1648" s="67">
        <v>5.4811961435043504</v>
      </c>
      <c r="Y1648" s="66">
        <v>2.3702666223471201E-2</v>
      </c>
      <c r="Z1648" s="67">
        <v>20.054204234562299</v>
      </c>
      <c r="AA1648" s="66">
        <v>0.19663022560242099</v>
      </c>
      <c r="AB1648" s="67">
        <v>39.888210711535102</v>
      </c>
      <c r="AC1648" s="66">
        <v>0.39329240874736598</v>
      </c>
      <c r="AD1648" s="67">
        <v>63.615206134971203</v>
      </c>
      <c r="AE1648" s="66">
        <v>0.38286560953943999</v>
      </c>
      <c r="AF1648" s="68">
        <v>55.234248565684503</v>
      </c>
      <c r="AG1648" s="66">
        <v>-3.3435220224418999E-2</v>
      </c>
      <c r="AH1648" s="67">
        <v>-5.1850277583071103</v>
      </c>
      <c r="AI1648" s="66">
        <v>6.2079398465357399E-2</v>
      </c>
      <c r="AJ1648" s="67">
        <v>19.898682327504499</v>
      </c>
      <c r="AK1648" s="66">
        <v>0.40490328436309903</v>
      </c>
      <c r="AL1648" s="66">
        <v>8.9262705876608395E-2</v>
      </c>
      <c r="AM1648" s="67">
        <v>42.952765055641102</v>
      </c>
      <c r="AN1648" s="11"/>
      <c r="AO1648" s="69">
        <v>3.55933909468149E-2</v>
      </c>
      <c r="AP1648" s="69">
        <v>-4.1347489332110902E-2</v>
      </c>
      <c r="AQ1648" s="69">
        <v>0.13491967672423899</v>
      </c>
      <c r="AR1648" s="69">
        <v>-0.10138743113115201</v>
      </c>
      <c r="AS1648" s="70">
        <v>9</v>
      </c>
      <c r="AT1648" s="70">
        <v>3</v>
      </c>
      <c r="AU1648" s="70">
        <v>7</v>
      </c>
      <c r="AV1648" s="71">
        <v>5</v>
      </c>
      <c r="AW1648" s="11"/>
      <c r="AX1648" s="72">
        <v>0.15836006040641201</v>
      </c>
      <c r="AY1648" s="73">
        <v>1.45221065084843</v>
      </c>
      <c r="AZ1648" s="73">
        <v>1.47374294442488</v>
      </c>
      <c r="BA1648" s="73">
        <v>2.13264757338038</v>
      </c>
      <c r="BB1648" s="64">
        <v>1.6328863710496098E-2</v>
      </c>
      <c r="BC1648" s="74">
        <v>-15.095559245179199</v>
      </c>
      <c r="BD1648" s="61">
        <v>43899</v>
      </c>
      <c r="BE1648" s="61">
        <v>43915</v>
      </c>
      <c r="BF1648" s="70"/>
      <c r="BG1648" s="61"/>
      <c r="BH1648" s="11"/>
    </row>
    <row r="1649" spans="1:60" x14ac:dyDescent="0.3">
      <c r="A1649" s="11"/>
      <c r="B1649" s="56" t="s">
        <v>5236</v>
      </c>
      <c r="C1649" s="56" t="s">
        <v>5008</v>
      </c>
      <c r="D1649" s="56" t="s">
        <v>5009</v>
      </c>
      <c r="E1649" s="57" t="s">
        <v>34</v>
      </c>
      <c r="F1649" s="57" t="s">
        <v>35</v>
      </c>
      <c r="G1649" s="58" t="s">
        <v>111</v>
      </c>
      <c r="H1649" s="59" t="s">
        <v>2001</v>
      </c>
      <c r="I1649" s="60" t="s">
        <v>29</v>
      </c>
      <c r="J1649" s="60" t="s">
        <v>5010</v>
      </c>
      <c r="K1649" s="11"/>
      <c r="L1649" s="61">
        <v>44021</v>
      </c>
      <c r="M1649" s="62">
        <v>2229.8812000006401</v>
      </c>
      <c r="N1649" s="63">
        <v>2229.8812000006401</v>
      </c>
      <c r="O1649" s="63">
        <v>2480.40890000015</v>
      </c>
      <c r="P1649" s="64">
        <f t="shared" si="25"/>
        <v>0.89899741933699129</v>
      </c>
      <c r="Q1649" s="61">
        <v>43881</v>
      </c>
      <c r="R1649" s="65">
        <v>590506.82200000004</v>
      </c>
      <c r="S1649" s="65">
        <v>570551.78767480503</v>
      </c>
      <c r="T1649" s="11"/>
      <c r="U1649" s="66">
        <v>-8.5637974725614203E-3</v>
      </c>
      <c r="V1649" s="67">
        <v>2.80583100666263</v>
      </c>
      <c r="W1649" s="66">
        <v>1.06697970404639E-2</v>
      </c>
      <c r="X1649" s="67">
        <v>3.34535825268176</v>
      </c>
      <c r="Y1649" s="66">
        <v>-4.1494454234489199E-2</v>
      </c>
      <c r="Z1649" s="67">
        <v>13.5344921887736</v>
      </c>
      <c r="AA1649" s="66">
        <v>0.13588842719764199</v>
      </c>
      <c r="AB1649" s="67">
        <v>33.814030871086302</v>
      </c>
      <c r="AC1649" s="66">
        <v>0.23326961285230899</v>
      </c>
      <c r="AD1649" s="67">
        <v>47.612926545494702</v>
      </c>
      <c r="AE1649" s="66">
        <v>0.33223124656244202</v>
      </c>
      <c r="AF1649" s="68">
        <v>50.170812267984701</v>
      </c>
      <c r="AG1649" s="66">
        <v>-2.1705518724957101E-2</v>
      </c>
      <c r="AH1649" s="67">
        <v>-4.01205760836456</v>
      </c>
      <c r="AI1649" s="66">
        <v>-5.5210348409673298E-3</v>
      </c>
      <c r="AJ1649" s="67">
        <v>13.1386389968684</v>
      </c>
      <c r="AK1649" s="66">
        <v>1.2298812000011099</v>
      </c>
      <c r="AL1649" s="66">
        <v>5.6451896047292401E-2</v>
      </c>
      <c r="AM1649" s="67">
        <v>36.574156888295001</v>
      </c>
      <c r="AN1649" s="11"/>
      <c r="AO1649" s="69">
        <v>5.0157975414549603E-2</v>
      </c>
      <c r="AP1649" s="69">
        <v>-7.2247493961185696E-2</v>
      </c>
      <c r="AQ1649" s="69">
        <v>0.134462525682466</v>
      </c>
      <c r="AR1649" s="69">
        <v>-0.108052287038008</v>
      </c>
      <c r="AS1649" s="70">
        <v>8</v>
      </c>
      <c r="AT1649" s="70">
        <v>4</v>
      </c>
      <c r="AU1649" s="70">
        <v>7</v>
      </c>
      <c r="AV1649" s="71">
        <v>5</v>
      </c>
      <c r="AW1649" s="11"/>
      <c r="AX1649" s="72">
        <v>0.224563282368763</v>
      </c>
      <c r="AY1649" s="73">
        <v>0.72890655545325</v>
      </c>
      <c r="AZ1649" s="73">
        <v>1.2108782648574601</v>
      </c>
      <c r="BA1649" s="73">
        <v>1.0261313469636699</v>
      </c>
      <c r="BB1649" s="64">
        <v>2.3063952551747199E-2</v>
      </c>
      <c r="BC1649" s="74">
        <v>-28.3910769712238</v>
      </c>
      <c r="BD1649" s="61">
        <v>43881</v>
      </c>
      <c r="BE1649" s="61">
        <v>43913</v>
      </c>
      <c r="BF1649" s="70"/>
      <c r="BG1649" s="61"/>
      <c r="BH1649" s="11"/>
    </row>
    <row r="1650" spans="1:60" x14ac:dyDescent="0.3">
      <c r="A1650" s="11"/>
      <c r="B1650" s="56" t="s">
        <v>5239</v>
      </c>
      <c r="C1650" s="56" t="s">
        <v>5012</v>
      </c>
      <c r="D1650" s="56" t="s">
        <v>5009</v>
      </c>
      <c r="E1650" s="57" t="s">
        <v>41</v>
      </c>
      <c r="F1650" s="57" t="s">
        <v>35</v>
      </c>
      <c r="G1650" s="58" t="s">
        <v>111</v>
      </c>
      <c r="H1650" s="59" t="s">
        <v>2001</v>
      </c>
      <c r="I1650" s="60" t="s">
        <v>29</v>
      </c>
      <c r="J1650" s="60" t="s">
        <v>5013</v>
      </c>
      <c r="K1650" s="11"/>
      <c r="L1650" s="61">
        <v>44021</v>
      </c>
      <c r="M1650" s="62">
        <v>1887.8736000005199</v>
      </c>
      <c r="N1650" s="63">
        <v>1887.8736000005199</v>
      </c>
      <c r="O1650" s="63">
        <v>2118.1796999983499</v>
      </c>
      <c r="P1650" s="64">
        <f t="shared" si="25"/>
        <v>0.89127168955589109</v>
      </c>
      <c r="Q1650" s="61">
        <v>43881</v>
      </c>
      <c r="R1650" s="65">
        <v>1528168.9850000001</v>
      </c>
      <c r="S1650" s="65">
        <v>1430045.6903378901</v>
      </c>
      <c r="T1650" s="11"/>
      <c r="U1650" s="66">
        <v>-8.6249105970637192E-3</v>
      </c>
      <c r="V1650" s="67">
        <v>2.7997196942124001</v>
      </c>
      <c r="W1650" s="66">
        <v>8.8023362604872108E-3</v>
      </c>
      <c r="X1650" s="67">
        <v>3.1586121746840901</v>
      </c>
      <c r="Y1650" s="66">
        <v>-5.21889274596469E-2</v>
      </c>
      <c r="Z1650" s="67">
        <v>12.4650448662578</v>
      </c>
      <c r="AA1650" s="66">
        <v>0.110545826877642</v>
      </c>
      <c r="AB1650" s="67">
        <v>31.2797708390572</v>
      </c>
      <c r="AC1650" s="66">
        <v>0.178925765605527</v>
      </c>
      <c r="AD1650" s="67">
        <v>42.178541820787402</v>
      </c>
      <c r="AE1650" s="66">
        <v>0.2450351722911</v>
      </c>
      <c r="AF1650" s="68">
        <v>41.4512048408506</v>
      </c>
      <c r="AG1650" s="66">
        <v>-2.2248191465223499E-2</v>
      </c>
      <c r="AH1650" s="67">
        <v>-4.0663248823911999</v>
      </c>
      <c r="AI1650" s="66">
        <v>-1.7162286741950101E-2</v>
      </c>
      <c r="AJ1650" s="67">
        <v>11.974513806766501</v>
      </c>
      <c r="AK1650" s="66">
        <v>0.89311753557412898</v>
      </c>
      <c r="AL1650" s="66">
        <v>4.46736450958269E-2</v>
      </c>
      <c r="AM1650" s="67">
        <v>2.8977904455969101</v>
      </c>
      <c r="AN1650" s="11"/>
      <c r="AO1650" s="69">
        <v>5.0093264288079802E-2</v>
      </c>
      <c r="AP1650" s="69">
        <v>-7.2419044895505102E-2</v>
      </c>
      <c r="AQ1650" s="69">
        <v>0.13236626487196201</v>
      </c>
      <c r="AR1650" s="69">
        <v>-0.109755346285092</v>
      </c>
      <c r="AS1650" s="70">
        <v>7</v>
      </c>
      <c r="AT1650" s="70">
        <v>5</v>
      </c>
      <c r="AU1650" s="70">
        <v>7</v>
      </c>
      <c r="AV1650" s="71">
        <v>5</v>
      </c>
      <c r="AW1650" s="11"/>
      <c r="AX1650" s="72">
        <v>0.224547410752275</v>
      </c>
      <c r="AY1650" s="73">
        <v>0.61908072703499795</v>
      </c>
      <c r="AZ1650" s="73">
        <v>1.1168287439304501</v>
      </c>
      <c r="BA1650" s="73">
        <v>0.86838265477672405</v>
      </c>
      <c r="BB1650" s="64">
        <v>2.3059934218508701E-2</v>
      </c>
      <c r="BC1650" s="74">
        <v>-28.532206214586001</v>
      </c>
      <c r="BD1650" s="61">
        <v>43881</v>
      </c>
      <c r="BE1650" s="61">
        <v>43913</v>
      </c>
      <c r="BF1650" s="70"/>
      <c r="BG1650" s="61"/>
      <c r="BH1650" s="11"/>
    </row>
    <row r="1651" spans="1:60" x14ac:dyDescent="0.3">
      <c r="A1651" s="11"/>
      <c r="B1651" s="56" t="s">
        <v>5243</v>
      </c>
      <c r="C1651" s="56" t="s">
        <v>5015</v>
      </c>
      <c r="D1651" s="56" t="s">
        <v>5009</v>
      </c>
      <c r="E1651" s="57" t="s">
        <v>0</v>
      </c>
      <c r="F1651" s="57" t="s">
        <v>35</v>
      </c>
      <c r="G1651" s="58" t="s">
        <v>111</v>
      </c>
      <c r="H1651" s="59" t="s">
        <v>2001</v>
      </c>
      <c r="I1651" s="60" t="s">
        <v>29</v>
      </c>
      <c r="J1651" s="60" t="s">
        <v>5016</v>
      </c>
      <c r="K1651" s="11"/>
      <c r="L1651" s="61">
        <v>44021</v>
      </c>
      <c r="M1651" s="62">
        <v>2404.91580000147</v>
      </c>
      <c r="N1651" s="63">
        <v>2404.91580000147</v>
      </c>
      <c r="O1651" s="63">
        <v>2693.1266999989698</v>
      </c>
      <c r="P1651" s="64">
        <f t="shared" si="25"/>
        <v>0.89298279208415632</v>
      </c>
      <c r="Q1651" s="61">
        <v>43881</v>
      </c>
      <c r="R1651" s="65">
        <v>277424.85700000002</v>
      </c>
      <c r="S1651" s="65">
        <v>391862.11156591802</v>
      </c>
      <c r="T1651" s="11"/>
      <c r="U1651" s="66">
        <v>-8.6113262505023193E-3</v>
      </c>
      <c r="V1651" s="67">
        <v>2.8010781288685398</v>
      </c>
      <c r="W1651" s="66">
        <v>9.2170551488379698E-3</v>
      </c>
      <c r="X1651" s="67">
        <v>3.2000840635191699</v>
      </c>
      <c r="Y1651" s="66">
        <v>-4.9822644470623297E-2</v>
      </c>
      <c r="Z1651" s="67">
        <v>12.701673165167399</v>
      </c>
      <c r="AA1651" s="66">
        <v>0.116127813314961</v>
      </c>
      <c r="AB1651" s="67">
        <v>31.837969482788999</v>
      </c>
      <c r="AC1651" s="66">
        <v>0.19079124188836399</v>
      </c>
      <c r="AD1651" s="67">
        <v>43.365089449100203</v>
      </c>
      <c r="AE1651" s="66">
        <v>0.26390497876680502</v>
      </c>
      <c r="AF1651" s="68">
        <v>43.338185488420997</v>
      </c>
      <c r="AG1651" s="66">
        <v>-2.2127607666334401E-2</v>
      </c>
      <c r="AH1651" s="67">
        <v>-4.0542665024986499</v>
      </c>
      <c r="AI1651" s="66">
        <v>-1.45871206987067E-2</v>
      </c>
      <c r="AJ1651" s="67">
        <v>12.2320304110908</v>
      </c>
      <c r="AK1651" s="66">
        <v>1.31689688725164</v>
      </c>
      <c r="AL1651" s="66">
        <v>8.9016425206937103E-2</v>
      </c>
      <c r="AM1651" s="67">
        <v>150.51882257941199</v>
      </c>
      <c r="AN1651" s="11"/>
      <c r="AO1651" s="69">
        <v>5.0107651675716597E-2</v>
      </c>
      <c r="AP1651" s="69">
        <v>-7.2380943082898705E-2</v>
      </c>
      <c r="AQ1651" s="69">
        <v>0.13283173567659101</v>
      </c>
      <c r="AR1651" s="69">
        <v>-0.10937709753852699</v>
      </c>
      <c r="AS1651" s="70">
        <v>7</v>
      </c>
      <c r="AT1651" s="70">
        <v>5</v>
      </c>
      <c r="AU1651" s="70">
        <v>7</v>
      </c>
      <c r="AV1651" s="71">
        <v>5</v>
      </c>
      <c r="AW1651" s="11"/>
      <c r="AX1651" s="72">
        <v>0.224550700069231</v>
      </c>
      <c r="AY1651" s="73">
        <v>0.64328014937564104</v>
      </c>
      <c r="AZ1651" s="73">
        <v>1.1375547044863199</v>
      </c>
      <c r="BA1651" s="73">
        <v>0.90305099914257903</v>
      </c>
      <c r="BB1651" s="64">
        <v>2.3060802190266301E-2</v>
      </c>
      <c r="BC1651" s="74">
        <v>-28.500868525734401</v>
      </c>
      <c r="BD1651" s="61">
        <v>43881</v>
      </c>
      <c r="BE1651" s="61">
        <v>43913</v>
      </c>
      <c r="BF1651" s="70"/>
      <c r="BG1651" s="61"/>
      <c r="BH1651" s="11"/>
    </row>
    <row r="1652" spans="1:60" x14ac:dyDescent="0.3">
      <c r="A1652" s="11"/>
      <c r="B1652" s="56" t="s">
        <v>5246</v>
      </c>
      <c r="C1652" s="56" t="s">
        <v>5018</v>
      </c>
      <c r="D1652" s="56" t="s">
        <v>5009</v>
      </c>
      <c r="E1652" s="57" t="s">
        <v>48</v>
      </c>
      <c r="F1652" s="57" t="s">
        <v>35</v>
      </c>
      <c r="G1652" s="58" t="s">
        <v>111</v>
      </c>
      <c r="H1652" s="59" t="s">
        <v>2001</v>
      </c>
      <c r="I1652" s="60" t="s">
        <v>29</v>
      </c>
      <c r="J1652" s="60" t="s">
        <v>1</v>
      </c>
      <c r="K1652" s="11"/>
      <c r="L1652" s="61">
        <v>44021</v>
      </c>
      <c r="M1652" s="62">
        <v>1404.1799999996999</v>
      </c>
      <c r="N1652" s="63">
        <v>1404.1799999996999</v>
      </c>
      <c r="O1652" s="63">
        <v>1564.93850000016</v>
      </c>
      <c r="P1652" s="64">
        <f t="shared" si="25"/>
        <v>0.89727487693577501</v>
      </c>
      <c r="Q1652" s="61">
        <v>43881</v>
      </c>
      <c r="R1652" s="65">
        <v>1228427.781</v>
      </c>
      <c r="S1652" s="65">
        <v>1369175.32827344</v>
      </c>
      <c r="T1652" s="11"/>
      <c r="U1652" s="66">
        <v>-8.577389256061E-3</v>
      </c>
      <c r="V1652" s="67">
        <v>2.8044718283126699</v>
      </c>
      <c r="W1652" s="66">
        <v>1.0254568063828601E-2</v>
      </c>
      <c r="X1652" s="67">
        <v>3.30383535501824</v>
      </c>
      <c r="Y1652" s="66">
        <v>-4.3881311583390897E-2</v>
      </c>
      <c r="Z1652" s="67">
        <v>13.295806453883401</v>
      </c>
      <c r="AA1652" s="66">
        <v>0.13020716037688501</v>
      </c>
      <c r="AB1652" s="67">
        <v>33.245904189010602</v>
      </c>
      <c r="AC1652" s="66">
        <v>0.22098181309411299</v>
      </c>
      <c r="AD1652" s="67">
        <v>46.384146569645999</v>
      </c>
      <c r="AE1652" s="66">
        <v>0.31234081496048</v>
      </c>
      <c r="AF1652" s="68">
        <v>48.1817691077595</v>
      </c>
      <c r="AG1652" s="66">
        <v>-2.1826154395966999E-2</v>
      </c>
      <c r="AH1652" s="67">
        <v>-4.0241211754619099</v>
      </c>
      <c r="AI1652" s="66">
        <v>-8.1197314448218094E-3</v>
      </c>
      <c r="AJ1652" s="67">
        <v>12.8787693364866</v>
      </c>
      <c r="AK1652" s="66">
        <v>0.40417999999946902</v>
      </c>
      <c r="AL1652" s="66">
        <v>6.1734147187962697E-2</v>
      </c>
      <c r="AM1652" s="67">
        <v>32.417217777227101</v>
      </c>
      <c r="AN1652" s="11"/>
      <c r="AO1652" s="69">
        <v>5.0143624339398202E-2</v>
      </c>
      <c r="AP1652" s="69">
        <v>-7.22855893191445E-2</v>
      </c>
      <c r="AQ1652" s="69">
        <v>0.13399635004316199</v>
      </c>
      <c r="AR1652" s="69">
        <v>-0.108431026273174</v>
      </c>
      <c r="AS1652" s="70">
        <v>8</v>
      </c>
      <c r="AT1652" s="70">
        <v>4</v>
      </c>
      <c r="AU1652" s="70">
        <v>7</v>
      </c>
      <c r="AV1652" s="71">
        <v>5</v>
      </c>
      <c r="AW1652" s="11"/>
      <c r="AX1652" s="72">
        <v>0.22455954042583501</v>
      </c>
      <c r="AY1652" s="73">
        <v>0.70429457584668897</v>
      </c>
      <c r="AZ1652" s="73">
        <v>1.1898045624821001</v>
      </c>
      <c r="BA1652" s="73">
        <v>0.99068865951721796</v>
      </c>
      <c r="BB1652" s="64">
        <v>2.3063037071478901E-2</v>
      </c>
      <c r="BC1652" s="74">
        <v>-28.422465163923299</v>
      </c>
      <c r="BD1652" s="61">
        <v>43881</v>
      </c>
      <c r="BE1652" s="61">
        <v>43913</v>
      </c>
      <c r="BF1652" s="70"/>
      <c r="BG1652" s="61"/>
      <c r="BH1652" s="11"/>
    </row>
    <row r="1653" spans="1:60" x14ac:dyDescent="0.3">
      <c r="A1653" s="11"/>
      <c r="B1653" s="56" t="s">
        <v>5249</v>
      </c>
      <c r="C1653" s="56" t="s">
        <v>5020</v>
      </c>
      <c r="D1653" s="56" t="s">
        <v>5009</v>
      </c>
      <c r="E1653" s="57" t="s">
        <v>52</v>
      </c>
      <c r="F1653" s="57" t="s">
        <v>35</v>
      </c>
      <c r="G1653" s="58" t="s">
        <v>111</v>
      </c>
      <c r="H1653" s="59" t="s">
        <v>2001</v>
      </c>
      <c r="I1653" s="60" t="s">
        <v>29</v>
      </c>
      <c r="J1653" s="60" t="s">
        <v>1</v>
      </c>
      <c r="K1653" s="11"/>
      <c r="L1653" s="61">
        <v>44021</v>
      </c>
      <c r="M1653" s="62">
        <v>1497.34070000052</v>
      </c>
      <c r="N1653" s="63">
        <v>1497.34070000052</v>
      </c>
      <c r="O1653" s="63">
        <v>1661.92970000021</v>
      </c>
      <c r="P1653" s="64">
        <f t="shared" si="25"/>
        <v>0.90096512505933957</v>
      </c>
      <c r="Q1653" s="61">
        <v>43881</v>
      </c>
      <c r="R1653" s="65">
        <v>723592.42200000002</v>
      </c>
      <c r="S1653" s="65">
        <v>655153.61151367205</v>
      </c>
      <c r="T1653" s="11"/>
      <c r="U1653" s="66">
        <v>-8.5483152861343097E-3</v>
      </c>
      <c r="V1653" s="67">
        <v>2.8073792253053398</v>
      </c>
      <c r="W1653" s="66">
        <v>1.11434118680336E-2</v>
      </c>
      <c r="X1653" s="67">
        <v>3.39271973543873</v>
      </c>
      <c r="Y1653" s="66">
        <v>-3.8766205573665502E-2</v>
      </c>
      <c r="Z1653" s="67">
        <v>13.807317054859601</v>
      </c>
      <c r="AA1653" s="66">
        <v>0.14239946959613001</v>
      </c>
      <c r="AB1653" s="67">
        <v>34.465135110891403</v>
      </c>
      <c r="AC1653" s="66">
        <v>0.24728188570967199</v>
      </c>
      <c r="AD1653" s="67">
        <v>49.0141538312309</v>
      </c>
      <c r="AE1653" s="66">
        <v>0.35143748225877097</v>
      </c>
      <c r="AF1653" s="68">
        <v>52.091435837617603</v>
      </c>
      <c r="AG1653" s="66">
        <v>-2.1568045371168399E-2</v>
      </c>
      <c r="AH1653" s="67">
        <v>-3.9983102729820499</v>
      </c>
      <c r="AI1653" s="66">
        <v>-2.5502125336060999E-3</v>
      </c>
      <c r="AJ1653" s="67">
        <v>13.4357212276082</v>
      </c>
      <c r="AK1653" s="66">
        <v>0.49734070000005898</v>
      </c>
      <c r="AL1653" s="66">
        <v>7.3838411211909302E-2</v>
      </c>
      <c r="AM1653" s="67">
        <v>41.733287777286002</v>
      </c>
      <c r="AN1653" s="11"/>
      <c r="AO1653" s="69">
        <v>5.0174403837445397E-2</v>
      </c>
      <c r="AP1653" s="69">
        <v>-7.2203955528530095E-2</v>
      </c>
      <c r="AQ1653" s="69">
        <v>0.134994097903545</v>
      </c>
      <c r="AR1653" s="69">
        <v>-0.107620356368861</v>
      </c>
      <c r="AS1653" s="70">
        <v>8</v>
      </c>
      <c r="AT1653" s="70">
        <v>4</v>
      </c>
      <c r="AU1653" s="70">
        <v>7</v>
      </c>
      <c r="AV1653" s="71">
        <v>5</v>
      </c>
      <c r="AW1653" s="11"/>
      <c r="AX1653" s="72">
        <v>0.224567634974082</v>
      </c>
      <c r="AY1653" s="73">
        <v>0.757106581438165</v>
      </c>
      <c r="AZ1653" s="73">
        <v>1.2350224877518501</v>
      </c>
      <c r="BA1653" s="73">
        <v>1.06680509582657</v>
      </c>
      <c r="BB1653" s="64">
        <v>2.3065005665848699E-2</v>
      </c>
      <c r="BC1653" s="74">
        <v>-28.355284823366699</v>
      </c>
      <c r="BD1653" s="61">
        <v>43881</v>
      </c>
      <c r="BE1653" s="61">
        <v>43913</v>
      </c>
      <c r="BF1653" s="70"/>
      <c r="BG1653" s="61"/>
      <c r="BH1653" s="11"/>
    </row>
    <row r="1654" spans="1:60" x14ac:dyDescent="0.3">
      <c r="A1654" s="11"/>
      <c r="B1654" s="56" t="s">
        <v>5253</v>
      </c>
      <c r="C1654" s="56" t="s">
        <v>5022</v>
      </c>
      <c r="D1654" s="56" t="s">
        <v>5009</v>
      </c>
      <c r="E1654" s="57" t="s">
        <v>56</v>
      </c>
      <c r="F1654" s="57" t="s">
        <v>35</v>
      </c>
      <c r="G1654" s="58" t="s">
        <v>111</v>
      </c>
      <c r="H1654" s="59" t="s">
        <v>2001</v>
      </c>
      <c r="I1654" s="60" t="s">
        <v>29</v>
      </c>
      <c r="J1654" s="60" t="s">
        <v>5023</v>
      </c>
      <c r="K1654" s="11"/>
      <c r="L1654" s="61">
        <v>44021</v>
      </c>
      <c r="M1654" s="62">
        <v>1674.06980000064</v>
      </c>
      <c r="N1654" s="63">
        <v>1674.06980000064</v>
      </c>
      <c r="O1654" s="63">
        <v>1852.9605999998701</v>
      </c>
      <c r="P1654" s="64">
        <f t="shared" si="25"/>
        <v>0.90345677074879926</v>
      </c>
      <c r="Q1654" s="61">
        <v>43881</v>
      </c>
      <c r="R1654" s="65">
        <v>8286817.5899999999</v>
      </c>
      <c r="S1654" s="65">
        <v>8907153.9795312509</v>
      </c>
      <c r="T1654" s="11"/>
      <c r="U1654" s="66">
        <v>-8.5287843949117797E-3</v>
      </c>
      <c r="V1654" s="67">
        <v>2.8093323144275901</v>
      </c>
      <c r="W1654" s="66">
        <v>1.1742003249310099E-2</v>
      </c>
      <c r="X1654" s="67">
        <v>3.45257887356638</v>
      </c>
      <c r="Y1654" s="66">
        <v>-3.5308985025039902E-2</v>
      </c>
      <c r="Z1654" s="67">
        <v>14.153039109718501</v>
      </c>
      <c r="AA1654" s="66">
        <v>0.150677476078272</v>
      </c>
      <c r="AB1654" s="67">
        <v>35.292935759120198</v>
      </c>
      <c r="AC1654" s="66">
        <v>0.26538776622328403</v>
      </c>
      <c r="AD1654" s="67">
        <v>50.824741882563103</v>
      </c>
      <c r="AE1654" s="66">
        <v>0.38074000784778</v>
      </c>
      <c r="AF1654" s="68">
        <v>55.021688396518599</v>
      </c>
      <c r="AG1654" s="66">
        <v>-2.1394327503912802E-2</v>
      </c>
      <c r="AH1654" s="67">
        <v>-3.9809384862564898</v>
      </c>
      <c r="AI1654" s="66">
        <v>1.21504401067796E-3</v>
      </c>
      <c r="AJ1654" s="67">
        <v>13.8122468820366</v>
      </c>
      <c r="AK1654" s="66">
        <v>0.60725616137264304</v>
      </c>
      <c r="AL1654" s="66">
        <v>4.9338492250171798E-2</v>
      </c>
      <c r="AM1654" s="67">
        <v>79.554749991395497</v>
      </c>
      <c r="AN1654" s="11"/>
      <c r="AO1654" s="69">
        <v>5.0195176614579402E-2</v>
      </c>
      <c r="AP1654" s="69">
        <v>-7.2149084487173207E-2</v>
      </c>
      <c r="AQ1654" s="69">
        <v>0.135666003116057</v>
      </c>
      <c r="AR1654" s="69">
        <v>-0.10707448029003</v>
      </c>
      <c r="AS1654" s="70">
        <v>8</v>
      </c>
      <c r="AT1654" s="70">
        <v>4</v>
      </c>
      <c r="AU1654" s="70">
        <v>7</v>
      </c>
      <c r="AV1654" s="71">
        <v>5</v>
      </c>
      <c r="AW1654" s="11"/>
      <c r="AX1654" s="72">
        <v>0.22457355308841201</v>
      </c>
      <c r="AY1654" s="73">
        <v>0.79294609986209297</v>
      </c>
      <c r="AZ1654" s="73">
        <v>1.26570548429663</v>
      </c>
      <c r="BA1654" s="73">
        <v>1.1185955790006099</v>
      </c>
      <c r="BB1654" s="64">
        <v>2.3066379325718998E-2</v>
      </c>
      <c r="BC1654" s="74">
        <v>-28.3100460959249</v>
      </c>
      <c r="BD1654" s="61">
        <v>43881</v>
      </c>
      <c r="BE1654" s="61">
        <v>43913</v>
      </c>
      <c r="BF1654" s="70"/>
      <c r="BG1654" s="61"/>
      <c r="BH1654" s="11"/>
    </row>
    <row r="1655" spans="1:60" x14ac:dyDescent="0.3">
      <c r="A1655" s="11"/>
      <c r="B1655" s="56" t="s">
        <v>5256</v>
      </c>
      <c r="C1655" s="56" t="s">
        <v>5025</v>
      </c>
      <c r="D1655" s="56" t="s">
        <v>5026</v>
      </c>
      <c r="E1655" s="57" t="s">
        <v>34</v>
      </c>
      <c r="F1655" s="57" t="s">
        <v>35</v>
      </c>
      <c r="G1655" s="58" t="s">
        <v>685</v>
      </c>
      <c r="H1655" s="59" t="s">
        <v>686</v>
      </c>
      <c r="I1655" s="60" t="s">
        <v>29</v>
      </c>
      <c r="J1655" s="60" t="s">
        <v>5027</v>
      </c>
      <c r="K1655" s="11"/>
      <c r="L1655" s="61">
        <v>44021</v>
      </c>
      <c r="M1655" s="62">
        <v>1681.29529999942</v>
      </c>
      <c r="N1655" s="63">
        <v>1681.29529999942</v>
      </c>
      <c r="O1655" s="63">
        <v>1681.29529999942</v>
      </c>
      <c r="P1655" s="64">
        <f t="shared" si="25"/>
        <v>1</v>
      </c>
      <c r="Q1655" s="61">
        <v>44021</v>
      </c>
      <c r="R1655" s="65">
        <v>23579.276000000002</v>
      </c>
      <c r="S1655" s="65">
        <v>46008.747171935996</v>
      </c>
      <c r="T1655" s="11"/>
      <c r="U1655" s="66">
        <v>5.0556500355014603E-6</v>
      </c>
      <c r="V1655" s="67">
        <v>3.6627163189223202</v>
      </c>
      <c r="W1655" s="66">
        <v>3.6384000304678899E-4</v>
      </c>
      <c r="X1655" s="67">
        <v>2.3147625489400498</v>
      </c>
      <c r="Y1655" s="66">
        <v>5.3667948650399904E-3</v>
      </c>
      <c r="Z1655" s="67">
        <v>18.220617098733801</v>
      </c>
      <c r="AA1655" s="66">
        <v>1.49768820901954E-2</v>
      </c>
      <c r="AB1655" s="67">
        <v>21.722876360319798</v>
      </c>
      <c r="AC1655" s="66">
        <v>3.8936081493375199E-2</v>
      </c>
      <c r="AD1655" s="67">
        <v>28.179573409579501</v>
      </c>
      <c r="AE1655" s="66">
        <v>6.0429112641941202E-2</v>
      </c>
      <c r="AF1655" s="68">
        <v>22.990598875912799</v>
      </c>
      <c r="AG1655" s="66">
        <v>6.1266042393981506E-5</v>
      </c>
      <c r="AH1655" s="67">
        <v>-1.8353791316258099</v>
      </c>
      <c r="AI1655" s="66">
        <v>5.6924998498288897E-3</v>
      </c>
      <c r="AJ1655" s="67">
        <v>14.2599924659444</v>
      </c>
      <c r="AK1655" s="66">
        <v>0.56459235615329795</v>
      </c>
      <c r="AL1655" s="66">
        <v>3.3763715220629799E-2</v>
      </c>
      <c r="AM1655" s="67">
        <v>41.237974256742703</v>
      </c>
      <c r="AN1655" s="11"/>
      <c r="AO1655" s="69">
        <v>3.5573644527175902E-4</v>
      </c>
      <c r="AP1655" s="69">
        <v>-7.4436447903281105E-5</v>
      </c>
      <c r="AQ1655" s="69">
        <v>2.0096240950806502E-3</v>
      </c>
      <c r="AR1655" s="69">
        <v>6.1266042393981506E-5</v>
      </c>
      <c r="AS1655" s="70">
        <v>12</v>
      </c>
      <c r="AT1655" s="70">
        <v>0</v>
      </c>
      <c r="AU1655" s="70">
        <v>7</v>
      </c>
      <c r="AV1655" s="71">
        <v>5</v>
      </c>
      <c r="AW1655" s="11"/>
      <c r="AX1655" s="72">
        <v>7.4543309941418597E-4</v>
      </c>
      <c r="AY1655" s="73">
        <v>-19.5742538982886</v>
      </c>
      <c r="AZ1655" s="73">
        <v>0.53698847320447396</v>
      </c>
      <c r="BA1655" s="73">
        <v>-13.232371097037699</v>
      </c>
      <c r="BB1655" s="64">
        <v>7.7018994549717904E-5</v>
      </c>
      <c r="BC1655" s="74">
        <v>-7.4436448188990303E-3</v>
      </c>
      <c r="BD1655" s="61">
        <v>43816</v>
      </c>
      <c r="BE1655" s="61">
        <v>43817</v>
      </c>
      <c r="BF1655" s="70">
        <v>4</v>
      </c>
      <c r="BG1655" s="61">
        <v>43822</v>
      </c>
      <c r="BH1655" s="11"/>
    </row>
    <row r="1656" spans="1:60" x14ac:dyDescent="0.3">
      <c r="A1656" s="11"/>
      <c r="B1656" s="56" t="s">
        <v>5259</v>
      </c>
      <c r="C1656" s="56" t="s">
        <v>5029</v>
      </c>
      <c r="D1656" s="56" t="s">
        <v>5026</v>
      </c>
      <c r="E1656" s="57" t="s">
        <v>41</v>
      </c>
      <c r="F1656" s="57" t="s">
        <v>35</v>
      </c>
      <c r="G1656" s="58" t="s">
        <v>685</v>
      </c>
      <c r="H1656" s="59" t="s">
        <v>686</v>
      </c>
      <c r="I1656" s="60" t="s">
        <v>29</v>
      </c>
      <c r="J1656" s="60" t="s">
        <v>5027</v>
      </c>
      <c r="K1656" s="11"/>
      <c r="L1656" s="61">
        <v>44021</v>
      </c>
      <c r="M1656" s="62">
        <v>1610.3291999995699</v>
      </c>
      <c r="N1656" s="63">
        <v>1610.3291999995699</v>
      </c>
      <c r="O1656" s="63">
        <v>1610.3291999995699</v>
      </c>
      <c r="P1656" s="64">
        <f t="shared" si="25"/>
        <v>1</v>
      </c>
      <c r="Q1656" s="61">
        <v>44021</v>
      </c>
      <c r="R1656" s="65">
        <v>30200389.743000001</v>
      </c>
      <c r="S1656" s="65">
        <v>26293563.572999999</v>
      </c>
      <c r="T1656" s="11"/>
      <c r="U1656" s="66">
        <v>5.0300513976253603E-6</v>
      </c>
      <c r="V1656" s="67">
        <v>3.6627137590585299</v>
      </c>
      <c r="W1656" s="66">
        <v>8.2350192315061604E-5</v>
      </c>
      <c r="X1656" s="67">
        <v>2.2866135678668802</v>
      </c>
      <c r="Y1656" s="66">
        <v>3.0747611326660301E-3</v>
      </c>
      <c r="Z1656" s="67">
        <v>17.991413725481799</v>
      </c>
      <c r="AA1656" s="66">
        <v>1.0290116708347299E-2</v>
      </c>
      <c r="AB1656" s="67">
        <v>21.254199822142301</v>
      </c>
      <c r="AC1656" s="66">
        <v>2.9187478154199201E-2</v>
      </c>
      <c r="AD1656" s="67">
        <v>27.204713075654599</v>
      </c>
      <c r="AE1656" s="66">
        <v>4.5427727540300097E-2</v>
      </c>
      <c r="AF1656" s="68">
        <v>21.490460365748699</v>
      </c>
      <c r="AG1656" s="66">
        <v>5.5768105085007799E-5</v>
      </c>
      <c r="AH1656" s="67">
        <v>-1.8359289253567099</v>
      </c>
      <c r="AI1656" s="66">
        <v>3.2809302010719001E-3</v>
      </c>
      <c r="AJ1656" s="67">
        <v>14.018835501076</v>
      </c>
      <c r="AK1656" s="66">
        <v>0.49856613746669598</v>
      </c>
      <c r="AL1656" s="66">
        <v>3.0462482507573399E-2</v>
      </c>
      <c r="AM1656" s="67">
        <v>34.635352388082502</v>
      </c>
      <c r="AN1656" s="11"/>
      <c r="AO1656" s="69">
        <v>3.4262826920894402E-4</v>
      </c>
      <c r="AP1656" s="69">
        <v>-7.4463880082475993E-5</v>
      </c>
      <c r="AQ1656" s="69">
        <v>1.6021388892113501E-3</v>
      </c>
      <c r="AR1656" s="69">
        <v>4.5895902076154002E-5</v>
      </c>
      <c r="AS1656" s="70">
        <v>12</v>
      </c>
      <c r="AT1656" s="70">
        <v>0</v>
      </c>
      <c r="AU1656" s="70">
        <v>7</v>
      </c>
      <c r="AV1656" s="71">
        <v>5</v>
      </c>
      <c r="AW1656" s="11"/>
      <c r="AX1656" s="72">
        <v>6.3357392440366301E-4</v>
      </c>
      <c r="AY1656" s="73">
        <v>-29.697845458722401</v>
      </c>
      <c r="AZ1656" s="73">
        <v>0.52172718274323404</v>
      </c>
      <c r="BA1656" s="73">
        <v>-14.576627438888</v>
      </c>
      <c r="BB1656" s="64">
        <v>6.5460645174653096E-5</v>
      </c>
      <c r="BC1656" s="74">
        <v>-7.4463880332018596E-3</v>
      </c>
      <c r="BD1656" s="61">
        <v>43816</v>
      </c>
      <c r="BE1656" s="61">
        <v>43817</v>
      </c>
      <c r="BF1656" s="70">
        <v>5</v>
      </c>
      <c r="BG1656" s="61">
        <v>43823</v>
      </c>
      <c r="BH1656" s="11"/>
    </row>
    <row r="1657" spans="1:60" x14ac:dyDescent="0.3">
      <c r="A1657" s="11"/>
      <c r="B1657" s="56" t="s">
        <v>5263</v>
      </c>
      <c r="C1657" s="56" t="s">
        <v>5031</v>
      </c>
      <c r="D1657" s="56" t="s">
        <v>5026</v>
      </c>
      <c r="E1657" s="57" t="s">
        <v>52</v>
      </c>
      <c r="F1657" s="57" t="s">
        <v>35</v>
      </c>
      <c r="G1657" s="58" t="s">
        <v>685</v>
      </c>
      <c r="H1657" s="59" t="s">
        <v>686</v>
      </c>
      <c r="I1657" s="60" t="s">
        <v>29</v>
      </c>
      <c r="J1657" s="60" t="s">
        <v>5032</v>
      </c>
      <c r="K1657" s="11"/>
      <c r="L1657" s="61">
        <v>44021</v>
      </c>
      <c r="M1657" s="62">
        <v>1142.31949999928</v>
      </c>
      <c r="N1657" s="63">
        <v>1142.31949999928</v>
      </c>
      <c r="O1657" s="63">
        <v>1142.31949999928</v>
      </c>
      <c r="P1657" s="64">
        <f t="shared" si="25"/>
        <v>1</v>
      </c>
      <c r="Q1657" s="61">
        <v>44021</v>
      </c>
      <c r="R1657" s="65">
        <v>20777522.783</v>
      </c>
      <c r="S1657" s="65">
        <v>22078732.160812501</v>
      </c>
      <c r="T1657" s="11"/>
      <c r="U1657" s="66">
        <v>1.4619590729125801E-5</v>
      </c>
      <c r="V1657" s="67">
        <v>3.66367271299168</v>
      </c>
      <c r="W1657" s="66">
        <v>6.5190618443011804E-4</v>
      </c>
      <c r="X1657" s="67">
        <v>2.3435691670783898</v>
      </c>
      <c r="Y1657" s="66">
        <v>7.1221176658582399E-3</v>
      </c>
      <c r="Z1657" s="67">
        <v>18.396149378822901</v>
      </c>
      <c r="AA1657" s="66">
        <v>1.8515207964810501E-2</v>
      </c>
      <c r="AB1657" s="67">
        <v>22.076708947774002</v>
      </c>
      <c r="AC1657" s="66">
        <v>4.6215120613851503E-2</v>
      </c>
      <c r="AD1657" s="67">
        <v>28.907477321627098</v>
      </c>
      <c r="AE1657" s="66">
        <v>7.1630568350883606E-2</v>
      </c>
      <c r="AF1657" s="68">
        <v>24.1107444468071</v>
      </c>
      <c r="AG1657" s="66">
        <v>1.4752865354239499E-4</v>
      </c>
      <c r="AH1657" s="67">
        <v>-1.8267528705109699</v>
      </c>
      <c r="AI1657" s="66">
        <v>7.53526136759319E-3</v>
      </c>
      <c r="AJ1657" s="67">
        <v>14.4442686177208</v>
      </c>
      <c r="AK1657" s="66">
        <v>0.14231949999884799</v>
      </c>
      <c r="AL1657" s="66">
        <v>2.6458722895767998E-2</v>
      </c>
      <c r="AM1657" s="67">
        <v>9.8498333300085505</v>
      </c>
      <c r="AN1657" s="11"/>
      <c r="AO1657" s="69">
        <v>3.6541721237881602E-4</v>
      </c>
      <c r="AP1657" s="69">
        <v>-7.4475492510828203E-5</v>
      </c>
      <c r="AQ1657" s="69">
        <v>2.3085304455889898E-3</v>
      </c>
      <c r="AR1657" s="69">
        <v>1.4752865354239499E-4</v>
      </c>
      <c r="AS1657" s="70">
        <v>12</v>
      </c>
      <c r="AT1657" s="70">
        <v>0</v>
      </c>
      <c r="AU1657" s="70">
        <v>7</v>
      </c>
      <c r="AV1657" s="71">
        <v>5</v>
      </c>
      <c r="AW1657" s="11"/>
      <c r="AX1657" s="72">
        <v>8.3462550408285095E-4</v>
      </c>
      <c r="AY1657" s="73">
        <v>-13.572134197587699</v>
      </c>
      <c r="AZ1657" s="73">
        <v>0.54852832670439999</v>
      </c>
      <c r="BA1657" s="73">
        <v>-11.6593069591909</v>
      </c>
      <c r="BB1657" s="64">
        <v>8.6235599649455704E-5</v>
      </c>
      <c r="BC1657" s="74">
        <v>-7.4475492710206499E-3</v>
      </c>
      <c r="BD1657" s="61">
        <v>43816</v>
      </c>
      <c r="BE1657" s="61">
        <v>43817</v>
      </c>
      <c r="BF1657" s="70">
        <v>4</v>
      </c>
      <c r="BG1657" s="61">
        <v>43822</v>
      </c>
      <c r="BH1657" s="11"/>
    </row>
    <row r="1658" spans="1:60" x14ac:dyDescent="0.3">
      <c r="A1658" s="11"/>
      <c r="B1658" s="56" t="s">
        <v>5266</v>
      </c>
      <c r="C1658" s="56" t="s">
        <v>5034</v>
      </c>
      <c r="D1658" s="56" t="s">
        <v>5026</v>
      </c>
      <c r="E1658" s="57" t="s">
        <v>56</v>
      </c>
      <c r="F1658" s="57" t="s">
        <v>35</v>
      </c>
      <c r="G1658" s="58" t="s">
        <v>685</v>
      </c>
      <c r="H1658" s="59" t="s">
        <v>686</v>
      </c>
      <c r="I1658" s="60" t="s">
        <v>29</v>
      </c>
      <c r="J1658" s="60" t="s">
        <v>5035</v>
      </c>
      <c r="K1658" s="11"/>
      <c r="L1658" s="61">
        <v>44021</v>
      </c>
      <c r="M1658" s="62">
        <v>1365.91669999994</v>
      </c>
      <c r="N1658" s="63">
        <v>1365.91669999994</v>
      </c>
      <c r="O1658" s="63">
        <v>1365.91669999994</v>
      </c>
      <c r="P1658" s="64">
        <f t="shared" si="25"/>
        <v>1</v>
      </c>
      <c r="Q1658" s="61">
        <v>44021</v>
      </c>
      <c r="R1658" s="65">
        <v>86495853.567000002</v>
      </c>
      <c r="S1658" s="65">
        <v>42938729.144062497</v>
      </c>
      <c r="T1658" s="11"/>
      <c r="U1658" s="66">
        <v>2.01334041776136E-5</v>
      </c>
      <c r="V1658" s="67">
        <v>3.6642240943365301</v>
      </c>
      <c r="W1658" s="66">
        <v>8.1638185656629503E-4</v>
      </c>
      <c r="X1658" s="67">
        <v>2.360016734292</v>
      </c>
      <c r="Y1658" s="66">
        <v>8.1273600826534693E-3</v>
      </c>
      <c r="Z1658" s="67">
        <v>18.4966736204806</v>
      </c>
      <c r="AA1658" s="66">
        <v>2.0543844071653401E-2</v>
      </c>
      <c r="AB1658" s="67">
        <v>22.2795725584729</v>
      </c>
      <c r="AC1658" s="66">
        <v>5.0397306637023603E-2</v>
      </c>
      <c r="AD1658" s="67">
        <v>29.325695923937001</v>
      </c>
      <c r="AE1658" s="66">
        <v>7.8080605884679202E-2</v>
      </c>
      <c r="AF1658" s="68">
        <v>24.7557482001721</v>
      </c>
      <c r="AG1658" s="66">
        <v>1.9690289082063801E-4</v>
      </c>
      <c r="AH1658" s="67">
        <v>-1.82181544678315</v>
      </c>
      <c r="AI1658" s="66">
        <v>8.59074887193856E-3</v>
      </c>
      <c r="AJ1658" s="67">
        <v>14.549817368155299</v>
      </c>
      <c r="AK1658" s="66">
        <v>0.35175035626511097</v>
      </c>
      <c r="AL1658" s="66">
        <v>3.1061813160704301E-2</v>
      </c>
      <c r="AM1658" s="67">
        <v>54.004169480700497</v>
      </c>
      <c r="AN1658" s="11"/>
      <c r="AO1658" s="69">
        <v>3.7084674295329001E-4</v>
      </c>
      <c r="AP1658" s="69">
        <v>-7.4469850915193106E-5</v>
      </c>
      <c r="AQ1658" s="69">
        <v>2.4787746260699398E-3</v>
      </c>
      <c r="AR1658" s="69">
        <v>1.9690289082063801E-4</v>
      </c>
      <c r="AS1658" s="70">
        <v>12</v>
      </c>
      <c r="AT1658" s="70">
        <v>0</v>
      </c>
      <c r="AU1658" s="70">
        <v>7</v>
      </c>
      <c r="AV1658" s="71">
        <v>5</v>
      </c>
      <c r="AW1658" s="11"/>
      <c r="AX1658" s="72">
        <v>8.8916740729928301E-4</v>
      </c>
      <c r="AY1658" s="73">
        <v>-10.6330995237658</v>
      </c>
      <c r="AZ1658" s="73">
        <v>0.55514368253443502</v>
      </c>
      <c r="BA1658" s="73">
        <v>-10.479619224381199</v>
      </c>
      <c r="BB1658" s="64">
        <v>9.1871756046231197E-5</v>
      </c>
      <c r="BC1658" s="74">
        <v>-7.4469851221437003E-3</v>
      </c>
      <c r="BD1658" s="61">
        <v>43816</v>
      </c>
      <c r="BE1658" s="61">
        <v>43817</v>
      </c>
      <c r="BF1658" s="70">
        <v>4</v>
      </c>
      <c r="BG1658" s="61">
        <v>43822</v>
      </c>
      <c r="BH1658" s="11"/>
    </row>
    <row r="1659" spans="1:60" x14ac:dyDescent="0.3">
      <c r="A1659" s="11"/>
      <c r="B1659" s="56" t="s">
        <v>5269</v>
      </c>
      <c r="C1659" s="56" t="s">
        <v>5037</v>
      </c>
      <c r="D1659" s="56" t="s">
        <v>5026</v>
      </c>
      <c r="E1659" s="57" t="s">
        <v>60</v>
      </c>
      <c r="F1659" s="57" t="s">
        <v>35</v>
      </c>
      <c r="G1659" s="58" t="s">
        <v>685</v>
      </c>
      <c r="H1659" s="59" t="s">
        <v>686</v>
      </c>
      <c r="I1659" s="60" t="s">
        <v>29</v>
      </c>
      <c r="J1659" s="60" t="s">
        <v>1</v>
      </c>
      <c r="K1659" s="11"/>
      <c r="L1659" s="61">
        <v>44021</v>
      </c>
      <c r="M1659" s="62">
        <v>1015.74880000018</v>
      </c>
      <c r="N1659" s="63">
        <v>1015.74880000018</v>
      </c>
      <c r="O1659" s="63">
        <v>1015.74880000018</v>
      </c>
      <c r="P1659" s="64">
        <f t="shared" si="25"/>
        <v>1</v>
      </c>
      <c r="Q1659" s="61">
        <v>44021</v>
      </c>
      <c r="R1659" s="65">
        <v>8.9999999999999993E-3</v>
      </c>
      <c r="S1659" s="65">
        <v>161195.75463085901</v>
      </c>
      <c r="T1659" s="11"/>
      <c r="U1659" s="66">
        <v>0</v>
      </c>
      <c r="V1659" s="67">
        <v>3.66221075391877</v>
      </c>
      <c r="W1659" s="66">
        <v>3.6033829019288499E-5</v>
      </c>
      <c r="X1659" s="67">
        <v>2.2819819315372998</v>
      </c>
      <c r="Y1659" s="66">
        <v>1.1479580662126E-3</v>
      </c>
      <c r="Z1659" s="67">
        <v>17.798733418836498</v>
      </c>
      <c r="AA1659" s="66">
        <v>6.6061985417036296E-3</v>
      </c>
      <c r="AB1659" s="67">
        <v>20.8858080054633</v>
      </c>
      <c r="AC1659" s="66">
        <v>1.33206809841795E-2</v>
      </c>
      <c r="AD1659" s="67">
        <v>25.6180333586526</v>
      </c>
      <c r="AE1659" s="66"/>
      <c r="AF1659" s="68"/>
      <c r="AG1659" s="66">
        <v>0</v>
      </c>
      <c r="AH1659" s="67">
        <v>-1.84150573586521</v>
      </c>
      <c r="AI1659" s="66">
        <v>1.1479580662126E-3</v>
      </c>
      <c r="AJ1659" s="67">
        <v>13.80553828759</v>
      </c>
      <c r="AK1659" s="66">
        <v>1.56707964833913E-2</v>
      </c>
      <c r="AL1659" s="66">
        <v>5.5108062369981798E-3</v>
      </c>
      <c r="AM1659" s="67">
        <v>28.059435658738899</v>
      </c>
      <c r="AN1659" s="11"/>
      <c r="AO1659" s="69">
        <v>2.7072604461864103E-4</v>
      </c>
      <c r="AP1659" s="69">
        <v>0</v>
      </c>
      <c r="AQ1659" s="69">
        <v>1.84286283911206E-3</v>
      </c>
      <c r="AR1659" s="69">
        <v>0</v>
      </c>
      <c r="AS1659" s="70">
        <v>6</v>
      </c>
      <c r="AT1659" s="70">
        <v>0</v>
      </c>
      <c r="AU1659" s="70">
        <v>7</v>
      </c>
      <c r="AV1659" s="71">
        <v>5</v>
      </c>
      <c r="AW1659" s="11"/>
      <c r="AX1659" s="72">
        <v>8.3484956299685099E-4</v>
      </c>
      <c r="AY1659" s="73">
        <v>-27.122476383257901</v>
      </c>
      <c r="AZ1659" s="73">
        <v>0.50949082774241095</v>
      </c>
      <c r="BA1659" s="73">
        <v>-14.302102036090201</v>
      </c>
      <c r="BB1659" s="64">
        <v>8.6256581522263796E-5</v>
      </c>
      <c r="BC1659" s="74">
        <v>0</v>
      </c>
      <c r="BD1659" s="61">
        <v>44000</v>
      </c>
      <c r="BE1659" s="61"/>
      <c r="BF1659" s="70"/>
      <c r="BG1659" s="61"/>
      <c r="BH1659" s="11"/>
    </row>
    <row r="1660" spans="1:60" x14ac:dyDescent="0.3">
      <c r="A1660" s="11"/>
      <c r="B1660" s="56" t="s">
        <v>5272</v>
      </c>
      <c r="C1660" s="56" t="s">
        <v>5039</v>
      </c>
      <c r="D1660" s="56" t="s">
        <v>5040</v>
      </c>
      <c r="E1660" s="57" t="s">
        <v>34</v>
      </c>
      <c r="F1660" s="57" t="s">
        <v>35</v>
      </c>
      <c r="G1660" s="58" t="s">
        <v>200</v>
      </c>
      <c r="H1660" s="59" t="s">
        <v>1198</v>
      </c>
      <c r="I1660" s="60" t="s">
        <v>29</v>
      </c>
      <c r="J1660" s="60" t="s">
        <v>5041</v>
      </c>
      <c r="K1660" s="11"/>
      <c r="L1660" s="61">
        <v>44021</v>
      </c>
      <c r="M1660" s="62">
        <v>1929.3603000007599</v>
      </c>
      <c r="N1660" s="63">
        <v>1929.3603000007599</v>
      </c>
      <c r="O1660" s="63">
        <v>2022.2706000004</v>
      </c>
      <c r="P1660" s="64">
        <f t="shared" si="25"/>
        <v>0.95405644526522726</v>
      </c>
      <c r="Q1660" s="61">
        <v>43747</v>
      </c>
      <c r="R1660" s="65">
        <v>1287420.0020000001</v>
      </c>
      <c r="S1660" s="65">
        <v>1369153.98186719</v>
      </c>
      <c r="T1660" s="11"/>
      <c r="U1660" s="66">
        <v>-1.7593486873010999E-3</v>
      </c>
      <c r="V1660" s="67">
        <v>3.4862758851886602</v>
      </c>
      <c r="W1660" s="66">
        <v>1.6038134390328199E-2</v>
      </c>
      <c r="X1660" s="67">
        <v>3.8821919876681901</v>
      </c>
      <c r="Y1660" s="66">
        <v>4.79995325440541E-3</v>
      </c>
      <c r="Z1660" s="67">
        <v>18.163932937662999</v>
      </c>
      <c r="AA1660" s="66">
        <v>-1.13649255554265E-2</v>
      </c>
      <c r="AB1660" s="67">
        <v>19.088695595739399</v>
      </c>
      <c r="AC1660" s="66">
        <v>5.3738031534521703E-2</v>
      </c>
      <c r="AD1660" s="67">
        <v>29.659768413694099</v>
      </c>
      <c r="AE1660" s="66">
        <v>8.6709473560476896E-2</v>
      </c>
      <c r="AF1660" s="68">
        <v>25.618634967773701</v>
      </c>
      <c r="AG1660" s="66">
        <v>4.4929780633538004E-3</v>
      </c>
      <c r="AH1660" s="67">
        <v>-1.39220792952983</v>
      </c>
      <c r="AI1660" s="66">
        <v>8.6323116120183806E-3</v>
      </c>
      <c r="AJ1660" s="67">
        <v>14.553973642163299</v>
      </c>
      <c r="AK1660" s="66">
        <v>0.93034477583598396</v>
      </c>
      <c r="AL1660" s="66">
        <v>4.8001950119214598E-2</v>
      </c>
      <c r="AM1660" s="67">
        <v>43.386184493138003</v>
      </c>
      <c r="AN1660" s="11"/>
      <c r="AO1660" s="69">
        <v>1.7407410463420099E-2</v>
      </c>
      <c r="AP1660" s="69">
        <v>-3.0788094572017099E-2</v>
      </c>
      <c r="AQ1660" s="69">
        <v>1.5486681139009299E-2</v>
      </c>
      <c r="AR1660" s="69">
        <v>-3.8867778376697998E-2</v>
      </c>
      <c r="AS1660" s="70">
        <v>8</v>
      </c>
      <c r="AT1660" s="70">
        <v>4</v>
      </c>
      <c r="AU1660" s="70">
        <v>7</v>
      </c>
      <c r="AV1660" s="71">
        <v>5</v>
      </c>
      <c r="AW1660" s="11"/>
      <c r="AX1660" s="72">
        <v>4.8792012452540799E-2</v>
      </c>
      <c r="AY1660" s="73">
        <v>-0.74339108428193901</v>
      </c>
      <c r="AZ1660" s="73">
        <v>0.456315248537976</v>
      </c>
      <c r="BA1660" s="73">
        <v>-0.901450118343746</v>
      </c>
      <c r="BB1660" s="64">
        <v>5.0118832696716704E-3</v>
      </c>
      <c r="BC1660" s="74">
        <v>-7.8858833234116901</v>
      </c>
      <c r="BD1660" s="61">
        <v>43747</v>
      </c>
      <c r="BE1660" s="61">
        <v>43920</v>
      </c>
      <c r="BF1660" s="70"/>
      <c r="BG1660" s="61"/>
      <c r="BH1660" s="11"/>
    </row>
    <row r="1661" spans="1:60" x14ac:dyDescent="0.3">
      <c r="A1661" s="11"/>
      <c r="B1661" s="56" t="s">
        <v>5275</v>
      </c>
      <c r="C1661" s="56" t="s">
        <v>5043</v>
      </c>
      <c r="D1661" s="56" t="s">
        <v>5040</v>
      </c>
      <c r="E1661" s="57" t="s">
        <v>41</v>
      </c>
      <c r="F1661" s="57" t="s">
        <v>35</v>
      </c>
      <c r="G1661" s="58" t="s">
        <v>200</v>
      </c>
      <c r="H1661" s="59" t="s">
        <v>1198</v>
      </c>
      <c r="I1661" s="60" t="s">
        <v>29</v>
      </c>
      <c r="J1661" s="60" t="s">
        <v>5044</v>
      </c>
      <c r="K1661" s="11"/>
      <c r="L1661" s="61">
        <v>44021</v>
      </c>
      <c r="M1661" s="62">
        <v>1850.7697000000601</v>
      </c>
      <c r="N1661" s="63">
        <v>1850.7697000000601</v>
      </c>
      <c r="O1661" s="63">
        <v>1950.5556000005499</v>
      </c>
      <c r="P1661" s="64">
        <f t="shared" si="25"/>
        <v>0.94884231959321652</v>
      </c>
      <c r="Q1661" s="61">
        <v>43747</v>
      </c>
      <c r="R1661" s="65">
        <v>17477216.789000001</v>
      </c>
      <c r="S1661" s="65">
        <v>19015735.758187499</v>
      </c>
      <c r="T1661" s="11"/>
      <c r="U1661" s="66">
        <v>-1.7792761282180399E-3</v>
      </c>
      <c r="V1661" s="67">
        <v>3.4842831410969701</v>
      </c>
      <c r="W1661" s="66">
        <v>1.54287008481333E-2</v>
      </c>
      <c r="X1661" s="67">
        <v>3.8212486334486999</v>
      </c>
      <c r="Y1661" s="66">
        <v>1.1490033557493E-3</v>
      </c>
      <c r="Z1661" s="67">
        <v>17.798837947804699</v>
      </c>
      <c r="AA1661" s="66">
        <v>-1.8575517628960401E-2</v>
      </c>
      <c r="AB1661" s="67">
        <v>18.367636388400602</v>
      </c>
      <c r="AC1661" s="66">
        <v>3.8444218114818803E-2</v>
      </c>
      <c r="AD1661" s="67">
        <v>28.130387071723799</v>
      </c>
      <c r="AE1661" s="66">
        <v>6.31050608899386E-2</v>
      </c>
      <c r="AF1661" s="68">
        <v>23.2581937007199</v>
      </c>
      <c r="AG1661" s="66">
        <v>4.3121881844854198E-3</v>
      </c>
      <c r="AH1661" s="67">
        <v>-1.4102869174166699</v>
      </c>
      <c r="AI1661" s="66">
        <v>4.7865496690064901E-3</v>
      </c>
      <c r="AJ1661" s="67">
        <v>14.1693974478694</v>
      </c>
      <c r="AK1661" s="66">
        <v>0.77700617372873204</v>
      </c>
      <c r="AL1661" s="66">
        <v>4.1836593087282402E-2</v>
      </c>
      <c r="AM1661" s="67">
        <v>28.052324282412901</v>
      </c>
      <c r="AN1661" s="11"/>
      <c r="AO1661" s="69">
        <v>1.7387016059728901E-2</v>
      </c>
      <c r="AP1661" s="69">
        <v>-3.0807435276074099E-2</v>
      </c>
      <c r="AQ1661" s="69">
        <v>1.48775714733347E-2</v>
      </c>
      <c r="AR1661" s="69">
        <v>-3.9444296324290903E-2</v>
      </c>
      <c r="AS1661" s="70">
        <v>8</v>
      </c>
      <c r="AT1661" s="70">
        <v>4</v>
      </c>
      <c r="AU1661" s="70">
        <v>7</v>
      </c>
      <c r="AV1661" s="71">
        <v>5</v>
      </c>
      <c r="AW1661" s="11"/>
      <c r="AX1661" s="72">
        <v>4.87801829404634E-2</v>
      </c>
      <c r="AY1661" s="73">
        <v>-0.87967080762609795</v>
      </c>
      <c r="AZ1661" s="73">
        <v>0.43265130113604799</v>
      </c>
      <c r="BA1661" s="73">
        <v>-1.0630871638877599</v>
      </c>
      <c r="BB1661" s="64">
        <v>5.0105545470069002E-3</v>
      </c>
      <c r="BC1661" s="74">
        <v>-8.2040624733053793</v>
      </c>
      <c r="BD1661" s="61">
        <v>43747</v>
      </c>
      <c r="BE1661" s="61">
        <v>43920</v>
      </c>
      <c r="BF1661" s="70"/>
      <c r="BG1661" s="61"/>
      <c r="BH1661" s="11"/>
    </row>
    <row r="1662" spans="1:60" x14ac:dyDescent="0.3">
      <c r="A1662" s="11"/>
      <c r="B1662" s="56" t="s">
        <v>5278</v>
      </c>
      <c r="C1662" s="56" t="s">
        <v>5046</v>
      </c>
      <c r="D1662" s="56" t="s">
        <v>5040</v>
      </c>
      <c r="E1662" s="57" t="s">
        <v>0</v>
      </c>
      <c r="F1662" s="57" t="s">
        <v>35</v>
      </c>
      <c r="G1662" s="58" t="s">
        <v>200</v>
      </c>
      <c r="H1662" s="59" t="s">
        <v>1198</v>
      </c>
      <c r="I1662" s="60" t="s">
        <v>29</v>
      </c>
      <c r="J1662" s="60" t="s">
        <v>5047</v>
      </c>
      <c r="K1662" s="11"/>
      <c r="L1662" s="61">
        <v>44021</v>
      </c>
      <c r="M1662" s="62">
        <v>1840.76689999923</v>
      </c>
      <c r="N1662" s="63">
        <v>1840.76689999923</v>
      </c>
      <c r="O1662" s="63">
        <v>1934.77740000002</v>
      </c>
      <c r="P1662" s="64">
        <f t="shared" si="25"/>
        <v>0.95141017256001181</v>
      </c>
      <c r="Q1662" s="61">
        <v>43747</v>
      </c>
      <c r="R1662" s="65">
        <v>13818571.334000001</v>
      </c>
      <c r="S1662" s="65">
        <v>12952861.4693437</v>
      </c>
      <c r="T1662" s="11"/>
      <c r="U1662" s="66">
        <v>-1.7694399521133201E-3</v>
      </c>
      <c r="V1662" s="67">
        <v>3.4852667587074402</v>
      </c>
      <c r="W1662" s="66">
        <v>1.5729186985481598E-2</v>
      </c>
      <c r="X1662" s="67">
        <v>3.8512972471835401</v>
      </c>
      <c r="Y1662" s="66">
        <v>2.9478195137926399E-3</v>
      </c>
      <c r="Z1662" s="67">
        <v>17.9787195636018</v>
      </c>
      <c r="AA1662" s="66">
        <v>-1.50260457212426E-2</v>
      </c>
      <c r="AB1662" s="67">
        <v>18.722583579161402</v>
      </c>
      <c r="AC1662" s="66">
        <v>4.59587468449172E-2</v>
      </c>
      <c r="AD1662" s="67">
        <v>28.881839944719101</v>
      </c>
      <c r="AE1662" s="66">
        <v>7.4680987752799396E-2</v>
      </c>
      <c r="AF1662" s="68">
        <v>24.4157863869914</v>
      </c>
      <c r="AG1662" s="66">
        <v>4.4013190145051296E-3</v>
      </c>
      <c r="AH1662" s="67">
        <v>-1.4013738344147</v>
      </c>
      <c r="AI1662" s="66">
        <v>6.6812505356210698E-3</v>
      </c>
      <c r="AJ1662" s="67">
        <v>14.358867534523601</v>
      </c>
      <c r="AK1662" s="66">
        <v>0.84076689999899801</v>
      </c>
      <c r="AL1662" s="66">
        <v>4.6041925685130998E-2</v>
      </c>
      <c r="AM1662" s="67">
        <v>61.547514881764101</v>
      </c>
      <c r="AN1662" s="11"/>
      <c r="AO1662" s="69">
        <v>1.7397017114490199E-2</v>
      </c>
      <c r="AP1662" s="69">
        <v>-3.0797870781498201E-2</v>
      </c>
      <c r="AQ1662" s="69">
        <v>1.51779424777487E-2</v>
      </c>
      <c r="AR1662" s="69">
        <v>-3.9160037879810303E-2</v>
      </c>
      <c r="AS1662" s="70">
        <v>8</v>
      </c>
      <c r="AT1662" s="70">
        <v>4</v>
      </c>
      <c r="AU1662" s="70">
        <v>7</v>
      </c>
      <c r="AV1662" s="71">
        <v>5</v>
      </c>
      <c r="AW1662" s="11"/>
      <c r="AX1662" s="72">
        <v>4.8785815276423797E-2</v>
      </c>
      <c r="AY1662" s="73">
        <v>-0.812578816147834</v>
      </c>
      <c r="AZ1662" s="73">
        <v>0.44430088952231001</v>
      </c>
      <c r="BA1662" s="73">
        <v>-0.98365412362818505</v>
      </c>
      <c r="BB1662" s="64">
        <v>5.0111888761512104E-3</v>
      </c>
      <c r="BC1662" s="74">
        <v>-8.0472823385644006</v>
      </c>
      <c r="BD1662" s="61">
        <v>43747</v>
      </c>
      <c r="BE1662" s="61">
        <v>43920</v>
      </c>
      <c r="BF1662" s="70"/>
      <c r="BG1662" s="61"/>
      <c r="BH1662" s="11"/>
    </row>
    <row r="1663" spans="1:60" x14ac:dyDescent="0.3">
      <c r="A1663" s="11"/>
      <c r="B1663" s="56" t="s">
        <v>5298</v>
      </c>
      <c r="C1663" s="56" t="s">
        <v>5049</v>
      </c>
      <c r="D1663" s="56" t="s">
        <v>5040</v>
      </c>
      <c r="E1663" s="57" t="s">
        <v>56</v>
      </c>
      <c r="F1663" s="57" t="s">
        <v>35</v>
      </c>
      <c r="G1663" s="58" t="s">
        <v>200</v>
      </c>
      <c r="H1663" s="59" t="s">
        <v>1198</v>
      </c>
      <c r="I1663" s="60" t="s">
        <v>29</v>
      </c>
      <c r="J1663" s="60" t="s">
        <v>5050</v>
      </c>
      <c r="K1663" s="11"/>
      <c r="L1663" s="61">
        <v>44021</v>
      </c>
      <c r="M1663" s="62">
        <v>1669.2375000007501</v>
      </c>
      <c r="N1663" s="63">
        <v>1669.2375000007501</v>
      </c>
      <c r="O1663" s="63">
        <v>1748.1771000009001</v>
      </c>
      <c r="P1663" s="64">
        <f t="shared" si="25"/>
        <v>0.95484462071942866</v>
      </c>
      <c r="Q1663" s="61">
        <v>43747</v>
      </c>
      <c r="R1663" s="65">
        <v>43980531.681000002</v>
      </c>
      <c r="S1663" s="65">
        <v>53138434.132749997</v>
      </c>
      <c r="T1663" s="11"/>
      <c r="U1663" s="66">
        <v>-1.75633594153624E-3</v>
      </c>
      <c r="V1663" s="67">
        <v>3.48657715976515</v>
      </c>
      <c r="W1663" s="66">
        <v>1.61300013314758E-2</v>
      </c>
      <c r="X1663" s="67">
        <v>3.8913786817829501</v>
      </c>
      <c r="Y1663" s="66">
        <v>5.3512732993112903E-3</v>
      </c>
      <c r="Z1663" s="67">
        <v>18.219064942153601</v>
      </c>
      <c r="AA1663" s="66">
        <v>-1.0273429836161099E-2</v>
      </c>
      <c r="AB1663" s="67">
        <v>19.1978451676841</v>
      </c>
      <c r="AC1663" s="66">
        <v>5.6062419404042899E-2</v>
      </c>
      <c r="AD1663" s="67">
        <v>29.8922072006389</v>
      </c>
      <c r="AE1663" s="66">
        <v>9.0311378409824103E-2</v>
      </c>
      <c r="AF1663" s="68">
        <v>25.978825452708399</v>
      </c>
      <c r="AG1663" s="66">
        <v>4.5201790780993196E-3</v>
      </c>
      <c r="AH1663" s="67">
        <v>-1.38948782805528</v>
      </c>
      <c r="AI1663" s="66">
        <v>9.2130642642587208E-3</v>
      </c>
      <c r="AJ1663" s="67">
        <v>14.6120489073946</v>
      </c>
      <c r="AK1663" s="66">
        <v>0.57740120201720901</v>
      </c>
      <c r="AL1663" s="66">
        <v>4.7343584734335302E-2</v>
      </c>
      <c r="AM1663" s="67">
        <v>76.569254055852099</v>
      </c>
      <c r="AN1663" s="11"/>
      <c r="AO1663" s="69">
        <v>1.7410480219041301E-2</v>
      </c>
      <c r="AP1663" s="69">
        <v>-3.07852060113873E-2</v>
      </c>
      <c r="AQ1663" s="69">
        <v>1.55785580991505E-2</v>
      </c>
      <c r="AR1663" s="69">
        <v>-3.8780923264312199E-2</v>
      </c>
      <c r="AS1663" s="70">
        <v>8</v>
      </c>
      <c r="AT1663" s="70">
        <v>4</v>
      </c>
      <c r="AU1663" s="70">
        <v>7</v>
      </c>
      <c r="AV1663" s="71">
        <v>5</v>
      </c>
      <c r="AW1663" s="11"/>
      <c r="AX1663" s="72">
        <v>4.8793909492305797E-2</v>
      </c>
      <c r="AY1663" s="73">
        <v>-0.72276867031450798</v>
      </c>
      <c r="AZ1663" s="73">
        <v>0.45989670122162402</v>
      </c>
      <c r="BA1663" s="73">
        <v>-0.87689105909339604</v>
      </c>
      <c r="BB1663" s="64">
        <v>5.0120953338137E-3</v>
      </c>
      <c r="BC1663" s="74">
        <v>-7.8378443465771896</v>
      </c>
      <c r="BD1663" s="61">
        <v>43747</v>
      </c>
      <c r="BE1663" s="61">
        <v>43920</v>
      </c>
      <c r="BF1663" s="70"/>
      <c r="BG1663" s="61"/>
      <c r="BH1663" s="11"/>
    </row>
    <row r="1664" spans="1:60" x14ac:dyDescent="0.3">
      <c r="A1664" s="11"/>
      <c r="B1664" s="56" t="s">
        <v>5302</v>
      </c>
      <c r="C1664" s="56" t="s">
        <v>5052</v>
      </c>
      <c r="D1664" s="56" t="s">
        <v>5053</v>
      </c>
      <c r="E1664" s="57" t="s">
        <v>34</v>
      </c>
      <c r="F1664" s="57" t="s">
        <v>35</v>
      </c>
      <c r="G1664" s="58" t="s">
        <v>111</v>
      </c>
      <c r="H1664" s="59" t="s">
        <v>2017</v>
      </c>
      <c r="I1664" s="60" t="s">
        <v>29</v>
      </c>
      <c r="J1664" s="60" t="s">
        <v>5054</v>
      </c>
      <c r="K1664" s="11"/>
      <c r="L1664" s="61">
        <v>44021</v>
      </c>
      <c r="M1664" s="62">
        <v>1897.9817999992499</v>
      </c>
      <c r="N1664" s="63">
        <v>1897.9817999992499</v>
      </c>
      <c r="O1664" s="63">
        <v>2048.7276000008001</v>
      </c>
      <c r="P1664" s="64">
        <f t="shared" si="25"/>
        <v>0.92641979343593983</v>
      </c>
      <c r="Q1664" s="61">
        <v>43899</v>
      </c>
      <c r="R1664" s="65">
        <v>4079.5459999999998</v>
      </c>
      <c r="S1664" s="65">
        <v>3901.4428502311698</v>
      </c>
      <c r="T1664" s="11"/>
      <c r="U1664" s="66">
        <v>-6.2033819567659503E-3</v>
      </c>
      <c r="V1664" s="67">
        <v>3.0418725582421802</v>
      </c>
      <c r="W1664" s="66">
        <v>1.8241777874209199E-2</v>
      </c>
      <c r="X1664" s="67">
        <v>4.10255633605993</v>
      </c>
      <c r="Y1664" s="66">
        <v>3.0221159880966301E-2</v>
      </c>
      <c r="Z1664" s="67">
        <v>20.706053600326399</v>
      </c>
      <c r="AA1664" s="66">
        <v>0.184435026563879</v>
      </c>
      <c r="AB1664" s="67">
        <v>38.668690807709901</v>
      </c>
      <c r="AC1664" s="66">
        <v>0.32968951942340902</v>
      </c>
      <c r="AD1664" s="67">
        <v>57.254917202575598</v>
      </c>
      <c r="AE1664" s="66">
        <v>0.28253123007016301</v>
      </c>
      <c r="AF1664" s="68">
        <v>45.200810618756798</v>
      </c>
      <c r="AG1664" s="66">
        <v>-3.8103576155663198E-2</v>
      </c>
      <c r="AH1664" s="67">
        <v>-5.6518633514351704</v>
      </c>
      <c r="AI1664" s="66">
        <v>5.8078650114112E-2</v>
      </c>
      <c r="AJ1664" s="67">
        <v>19.498607492365402</v>
      </c>
      <c r="AK1664" s="66">
        <v>0.89798179999925198</v>
      </c>
      <c r="AL1664" s="66">
        <v>4.5348452700636699E-2</v>
      </c>
      <c r="AM1664" s="67">
        <v>-0.53568418789655003</v>
      </c>
      <c r="AN1664" s="11"/>
      <c r="AO1664" s="69">
        <v>3.5740118104513399E-2</v>
      </c>
      <c r="AP1664" s="69">
        <v>-3.8942710570154297E-2</v>
      </c>
      <c r="AQ1664" s="69">
        <v>0.12341035038844</v>
      </c>
      <c r="AR1664" s="69">
        <v>-7.1461045808973694E-2</v>
      </c>
      <c r="AS1664" s="70">
        <v>8</v>
      </c>
      <c r="AT1664" s="70">
        <v>4</v>
      </c>
      <c r="AU1664" s="70">
        <v>7</v>
      </c>
      <c r="AV1664" s="71">
        <v>5</v>
      </c>
      <c r="AW1664" s="11"/>
      <c r="AX1664" s="72">
        <v>0.16419115581637</v>
      </c>
      <c r="AY1664" s="73">
        <v>1.1272551418405801</v>
      </c>
      <c r="AZ1664" s="73">
        <v>0.97071924147076105</v>
      </c>
      <c r="BA1664" s="73">
        <v>1.7012761028854599</v>
      </c>
      <c r="BB1664" s="64">
        <v>1.6957636029073901E-2</v>
      </c>
      <c r="BC1664" s="74">
        <v>-14.397233678144399</v>
      </c>
      <c r="BD1664" s="61">
        <v>43899</v>
      </c>
      <c r="BE1664" s="61">
        <v>43914</v>
      </c>
      <c r="BF1664" s="70"/>
      <c r="BG1664" s="61"/>
      <c r="BH1664" s="11"/>
    </row>
    <row r="1665" spans="1:60" x14ac:dyDescent="0.3">
      <c r="A1665" s="11"/>
      <c r="B1665" s="56" t="s">
        <v>5305</v>
      </c>
      <c r="C1665" s="56" t="s">
        <v>5056</v>
      </c>
      <c r="D1665" s="56" t="s">
        <v>5053</v>
      </c>
      <c r="E1665" s="57" t="s">
        <v>41</v>
      </c>
      <c r="F1665" s="57" t="s">
        <v>35</v>
      </c>
      <c r="G1665" s="58" t="s">
        <v>111</v>
      </c>
      <c r="H1665" s="59" t="s">
        <v>2017</v>
      </c>
      <c r="I1665" s="60" t="s">
        <v>29</v>
      </c>
      <c r="J1665" s="60" t="s">
        <v>5057</v>
      </c>
      <c r="K1665" s="11"/>
      <c r="L1665" s="61">
        <v>44021</v>
      </c>
      <c r="M1665" s="62">
        <v>1748.4278999995399</v>
      </c>
      <c r="N1665" s="63">
        <v>1748.4278999995399</v>
      </c>
      <c r="O1665" s="63">
        <v>1892.0344999991401</v>
      </c>
      <c r="P1665" s="64">
        <f t="shared" si="25"/>
        <v>0.92409937556653143</v>
      </c>
      <c r="Q1665" s="61">
        <v>43899</v>
      </c>
      <c r="R1665" s="65">
        <v>400179.87900000002</v>
      </c>
      <c r="S1665" s="65">
        <v>222177.60643896501</v>
      </c>
      <c r="T1665" s="11"/>
      <c r="U1665" s="66">
        <v>-6.2237908077804596E-3</v>
      </c>
      <c r="V1665" s="67">
        <v>3.03983167314072</v>
      </c>
      <c r="W1665" s="66">
        <v>1.7613441221328699E-2</v>
      </c>
      <c r="X1665" s="67">
        <v>4.0397226707718801</v>
      </c>
      <c r="Y1665" s="66">
        <v>2.63761065980361E-2</v>
      </c>
      <c r="Z1665" s="67">
        <v>20.321548272040701</v>
      </c>
      <c r="AA1665" s="66">
        <v>0.17556142011919301</v>
      </c>
      <c r="AB1665" s="67">
        <v>37.7813301632414</v>
      </c>
      <c r="AC1665" s="66">
        <v>0.309868771732145</v>
      </c>
      <c r="AD1665" s="67">
        <v>55.272842433478203</v>
      </c>
      <c r="AE1665" s="66">
        <v>0.25391665201837899</v>
      </c>
      <c r="AF1665" s="68">
        <v>42.339352813549297</v>
      </c>
      <c r="AG1665" s="66">
        <v>-3.8281495200862999E-2</v>
      </c>
      <c r="AH1665" s="67">
        <v>-5.6696552559515103</v>
      </c>
      <c r="AI1665" s="66">
        <v>5.39351317020191E-2</v>
      </c>
      <c r="AJ1665" s="67">
        <v>19.084255651163399</v>
      </c>
      <c r="AK1665" s="66">
        <v>0.74956511732656494</v>
      </c>
      <c r="AL1665" s="66">
        <v>3.9473972221458098E-2</v>
      </c>
      <c r="AM1665" s="67">
        <v>-15.3773524551652</v>
      </c>
      <c r="AN1665" s="11"/>
      <c r="AO1665" s="69">
        <v>3.5718762594115099E-2</v>
      </c>
      <c r="AP1665" s="69">
        <v>-3.8962434678978801E-2</v>
      </c>
      <c r="AQ1665" s="69">
        <v>0.12271759466792</v>
      </c>
      <c r="AR1665" s="69">
        <v>-7.2052582744654495E-2</v>
      </c>
      <c r="AS1665" s="70">
        <v>8</v>
      </c>
      <c r="AT1665" s="70">
        <v>4</v>
      </c>
      <c r="AU1665" s="70">
        <v>7</v>
      </c>
      <c r="AV1665" s="71">
        <v>5</v>
      </c>
      <c r="AW1665" s="11"/>
      <c r="AX1665" s="72">
        <v>0.16415539701440099</v>
      </c>
      <c r="AY1665" s="73">
        <v>1.07623360861544</v>
      </c>
      <c r="AZ1665" s="73">
        <v>0.94643686539893701</v>
      </c>
      <c r="BA1665" s="73">
        <v>1.6211411037074901</v>
      </c>
      <c r="BB1665" s="64">
        <v>1.6953486658130699E-2</v>
      </c>
      <c r="BC1665" s="74">
        <v>-14.4235689147608</v>
      </c>
      <c r="BD1665" s="61">
        <v>43899</v>
      </c>
      <c r="BE1665" s="61">
        <v>43914</v>
      </c>
      <c r="BF1665" s="70"/>
      <c r="BG1665" s="61"/>
      <c r="BH1665" s="11"/>
    </row>
    <row r="1666" spans="1:60" x14ac:dyDescent="0.3">
      <c r="A1666" s="11"/>
      <c r="B1666" s="56" t="s">
        <v>5308</v>
      </c>
      <c r="C1666" s="56" t="s">
        <v>5059</v>
      </c>
      <c r="D1666" s="56" t="s">
        <v>5053</v>
      </c>
      <c r="E1666" s="57" t="s">
        <v>0</v>
      </c>
      <c r="F1666" s="57" t="s">
        <v>35</v>
      </c>
      <c r="G1666" s="58" t="s">
        <v>111</v>
      </c>
      <c r="H1666" s="59" t="s">
        <v>2017</v>
      </c>
      <c r="I1666" s="60" t="s">
        <v>29</v>
      </c>
      <c r="J1666" s="60" t="s">
        <v>5060</v>
      </c>
      <c r="K1666" s="11"/>
      <c r="L1666" s="61">
        <v>44021</v>
      </c>
      <c r="M1666" s="62">
        <v>1718.47110000066</v>
      </c>
      <c r="N1666" s="63">
        <v>1718.47110000066</v>
      </c>
      <c r="O1666" s="63">
        <v>1858.3742999993301</v>
      </c>
      <c r="P1666" s="64">
        <f t="shared" si="25"/>
        <v>0.92471742640935117</v>
      </c>
      <c r="Q1666" s="61">
        <v>43899</v>
      </c>
      <c r="R1666" s="65">
        <v>450033.99099999998</v>
      </c>
      <c r="S1666" s="65">
        <v>423168.16354882799</v>
      </c>
      <c r="T1666" s="11"/>
      <c r="U1666" s="66">
        <v>-6.2183383988667603E-3</v>
      </c>
      <c r="V1666" s="67">
        <v>3.0403769140320902</v>
      </c>
      <c r="W1666" s="66">
        <v>1.7780754078557899E-2</v>
      </c>
      <c r="X1666" s="67">
        <v>4.0564539564948099</v>
      </c>
      <c r="Y1666" s="66">
        <v>2.7400333914556499E-2</v>
      </c>
      <c r="Z1666" s="67">
        <v>20.423971003678201</v>
      </c>
      <c r="AA1666" s="66">
        <v>0.177921183993167</v>
      </c>
      <c r="AB1666" s="67">
        <v>38.0173065506388</v>
      </c>
      <c r="AC1666" s="66">
        <v>0.31512672953423998</v>
      </c>
      <c r="AD1666" s="67">
        <v>55.798638213658698</v>
      </c>
      <c r="AE1666" s="66">
        <v>0.26148558446759101</v>
      </c>
      <c r="AF1666" s="68">
        <v>43.096246058470598</v>
      </c>
      <c r="AG1666" s="66">
        <v>-3.8234097589338503E-2</v>
      </c>
      <c r="AH1666" s="67">
        <v>-5.6649154948026998</v>
      </c>
      <c r="AI1666" s="66">
        <v>5.5038900802173898E-2</v>
      </c>
      <c r="AJ1666" s="67">
        <v>19.194632561178899</v>
      </c>
      <c r="AK1666" s="66">
        <v>0.83002971119480196</v>
      </c>
      <c r="AL1666" s="66">
        <v>6.3253721787987202E-2</v>
      </c>
      <c r="AM1666" s="67">
        <v>101.832104973611</v>
      </c>
      <c r="AN1666" s="11"/>
      <c r="AO1666" s="69">
        <v>3.57244270726369E-2</v>
      </c>
      <c r="AP1666" s="69">
        <v>-3.8957163707891602E-2</v>
      </c>
      <c r="AQ1666" s="69">
        <v>0.122902201952529</v>
      </c>
      <c r="AR1666" s="69">
        <v>-7.1894953726805405E-2</v>
      </c>
      <c r="AS1666" s="70">
        <v>8</v>
      </c>
      <c r="AT1666" s="70">
        <v>4</v>
      </c>
      <c r="AU1666" s="70">
        <v>7</v>
      </c>
      <c r="AV1666" s="71">
        <v>5</v>
      </c>
      <c r="AW1666" s="11"/>
      <c r="AX1666" s="72">
        <v>0.164164896482835</v>
      </c>
      <c r="AY1666" s="73">
        <v>1.0898044086952701</v>
      </c>
      <c r="AZ1666" s="73">
        <v>0.952894945668049</v>
      </c>
      <c r="BA1666" s="73">
        <v>1.64242853091491</v>
      </c>
      <c r="BB1666" s="64">
        <v>1.6954589491524501E-2</v>
      </c>
      <c r="BC1666" s="74">
        <v>-14.416530620263099</v>
      </c>
      <c r="BD1666" s="61">
        <v>43899</v>
      </c>
      <c r="BE1666" s="61">
        <v>43914</v>
      </c>
      <c r="BF1666" s="70"/>
      <c r="BG1666" s="61"/>
      <c r="BH1666" s="11"/>
    </row>
    <row r="1667" spans="1:60" x14ac:dyDescent="0.3">
      <c r="A1667" s="11"/>
      <c r="B1667" s="56" t="s">
        <v>5311</v>
      </c>
      <c r="C1667" s="56" t="s">
        <v>5062</v>
      </c>
      <c r="D1667" s="56" t="s">
        <v>5053</v>
      </c>
      <c r="E1667" s="57" t="s">
        <v>48</v>
      </c>
      <c r="F1667" s="57" t="s">
        <v>35</v>
      </c>
      <c r="G1667" s="58" t="s">
        <v>111</v>
      </c>
      <c r="H1667" s="59" t="s">
        <v>2017</v>
      </c>
      <c r="I1667" s="60" t="s">
        <v>29</v>
      </c>
      <c r="J1667" s="60" t="s">
        <v>1</v>
      </c>
      <c r="K1667" s="11"/>
      <c r="L1667" s="61">
        <v>44021</v>
      </c>
      <c r="M1667" s="62">
        <v>1324.7061000000699</v>
      </c>
      <c r="N1667" s="63">
        <v>1324.7061000000699</v>
      </c>
      <c r="O1667" s="63">
        <v>1430.1601999998099</v>
      </c>
      <c r="P1667" s="64">
        <f t="shared" si="25"/>
        <v>0.92626413460551194</v>
      </c>
      <c r="Q1667" s="61">
        <v>43899</v>
      </c>
      <c r="R1667" s="65">
        <v>414477.58399999997</v>
      </c>
      <c r="S1667" s="65">
        <v>295182.39587255899</v>
      </c>
      <c r="T1667" s="11"/>
      <c r="U1667" s="66">
        <v>-6.2047586870903598E-3</v>
      </c>
      <c r="V1667" s="67">
        <v>3.0417348852097299</v>
      </c>
      <c r="W1667" s="66">
        <v>1.8199061880295599E-2</v>
      </c>
      <c r="X1667" s="67">
        <v>4.0982847366685702</v>
      </c>
      <c r="Y1667" s="66">
        <v>2.99651055938739E-2</v>
      </c>
      <c r="Z1667" s="67">
        <v>20.680448171624398</v>
      </c>
      <c r="AA1667" s="66">
        <v>0.183842249702138</v>
      </c>
      <c r="AB1667" s="67">
        <v>38.609413121535901</v>
      </c>
      <c r="AC1667" s="66">
        <v>0.32836281716299698</v>
      </c>
      <c r="AD1667" s="67">
        <v>57.122246976534399</v>
      </c>
      <c r="AE1667" s="66"/>
      <c r="AF1667" s="68"/>
      <c r="AG1667" s="66">
        <v>-3.8115557463243001E-2</v>
      </c>
      <c r="AH1667" s="67">
        <v>-5.6530614821895098</v>
      </c>
      <c r="AI1667" s="66">
        <v>5.7803120644166497E-2</v>
      </c>
      <c r="AJ1667" s="67">
        <v>19.471054545370901</v>
      </c>
      <c r="AK1667" s="66">
        <v>0.32470610000018502</v>
      </c>
      <c r="AL1667" s="66">
        <v>0.10312172880003299</v>
      </c>
      <c r="AM1667" s="67">
        <v>58.078226425743203</v>
      </c>
      <c r="AN1667" s="11"/>
      <c r="AO1667" s="69">
        <v>3.5738636146561503E-2</v>
      </c>
      <c r="AP1667" s="69">
        <v>-3.8943969760111899E-2</v>
      </c>
      <c r="AQ1667" s="69">
        <v>0.123363726574171</v>
      </c>
      <c r="AR1667" s="69">
        <v>-7.1500743797514602E-2</v>
      </c>
      <c r="AS1667" s="70">
        <v>8</v>
      </c>
      <c r="AT1667" s="70">
        <v>4</v>
      </c>
      <c r="AU1667" s="70">
        <v>7</v>
      </c>
      <c r="AV1667" s="71">
        <v>5</v>
      </c>
      <c r="AW1667" s="11"/>
      <c r="AX1667" s="72">
        <v>0.16418883551930799</v>
      </c>
      <c r="AY1667" s="73">
        <v>1.1238477698079801</v>
      </c>
      <c r="AZ1667" s="73">
        <v>0.96909723877615805</v>
      </c>
      <c r="BA1667" s="73">
        <v>1.69591661127015</v>
      </c>
      <c r="BB1667" s="64">
        <v>1.6957366408078101E-2</v>
      </c>
      <c r="BC1667" s="74">
        <v>-14.3989463557518</v>
      </c>
      <c r="BD1667" s="61">
        <v>43899</v>
      </c>
      <c r="BE1667" s="61">
        <v>43914</v>
      </c>
      <c r="BF1667" s="70"/>
      <c r="BG1667" s="61"/>
      <c r="BH1667" s="11"/>
    </row>
    <row r="1668" spans="1:60" x14ac:dyDescent="0.3">
      <c r="A1668" s="11"/>
      <c r="B1668" s="56" t="s">
        <v>5314</v>
      </c>
      <c r="C1668" s="56" t="s">
        <v>5064</v>
      </c>
      <c r="D1668" s="56" t="s">
        <v>5053</v>
      </c>
      <c r="E1668" s="57" t="s">
        <v>56</v>
      </c>
      <c r="F1668" s="57" t="s">
        <v>35</v>
      </c>
      <c r="G1668" s="58" t="s">
        <v>111</v>
      </c>
      <c r="H1668" s="59" t="s">
        <v>2017</v>
      </c>
      <c r="I1668" s="60" t="s">
        <v>29</v>
      </c>
      <c r="J1668" s="60" t="s">
        <v>5065</v>
      </c>
      <c r="K1668" s="11"/>
      <c r="L1668" s="61">
        <v>44021</v>
      </c>
      <c r="M1668" s="62">
        <v>1364.17760000005</v>
      </c>
      <c r="N1668" s="63">
        <v>1364.17760000005</v>
      </c>
      <c r="O1668" s="63">
        <v>1468.88979999907</v>
      </c>
      <c r="P1668" s="64">
        <f t="shared" si="25"/>
        <v>0.92871337250821251</v>
      </c>
      <c r="Q1668" s="61">
        <v>43899</v>
      </c>
      <c r="R1668" s="65">
        <v>5124776.8720000004</v>
      </c>
      <c r="S1668" s="65">
        <v>4958471.2668906199</v>
      </c>
      <c r="T1668" s="11"/>
      <c r="U1668" s="66">
        <v>-6.1832270675950003E-3</v>
      </c>
      <c r="V1668" s="67">
        <v>3.0438880471592702</v>
      </c>
      <c r="W1668" s="66">
        <v>1.88605065795855E-2</v>
      </c>
      <c r="X1668" s="67">
        <v>4.1644292065975597</v>
      </c>
      <c r="Y1668" s="66">
        <v>3.4030485374387402E-2</v>
      </c>
      <c r="Z1668" s="67">
        <v>21.0869861496612</v>
      </c>
      <c r="AA1668" s="66">
        <v>0.19325764248060301</v>
      </c>
      <c r="AB1668" s="67">
        <v>39.550952399382403</v>
      </c>
      <c r="AC1668" s="66">
        <v>0.34937522367166801</v>
      </c>
      <c r="AD1668" s="67">
        <v>59.223487627401497</v>
      </c>
      <c r="AE1668" s="66">
        <v>0.30790950214403001</v>
      </c>
      <c r="AF1668" s="68">
        <v>47.738637826114399</v>
      </c>
      <c r="AG1668" s="66">
        <v>-3.7928062749415403E-2</v>
      </c>
      <c r="AH1668" s="67">
        <v>-5.6343120108067497</v>
      </c>
      <c r="AI1668" s="66">
        <v>6.2185181735912899E-2</v>
      </c>
      <c r="AJ1668" s="67">
        <v>19.9092606545601</v>
      </c>
      <c r="AK1668" s="66">
        <v>0.35460057394288003</v>
      </c>
      <c r="AL1668" s="66">
        <v>3.12822473842971E-2</v>
      </c>
      <c r="AM1668" s="67">
        <v>54.289191248477401</v>
      </c>
      <c r="AN1668" s="11"/>
      <c r="AO1668" s="69">
        <v>3.57610583960195E-2</v>
      </c>
      <c r="AP1668" s="69">
        <v>-3.8923170049201899E-2</v>
      </c>
      <c r="AQ1668" s="69">
        <v>0.124093408983754</v>
      </c>
      <c r="AR1668" s="69">
        <v>-7.08774809363968E-2</v>
      </c>
      <c r="AS1668" s="70">
        <v>8</v>
      </c>
      <c r="AT1668" s="70">
        <v>4</v>
      </c>
      <c r="AU1668" s="70">
        <v>7</v>
      </c>
      <c r="AV1668" s="71">
        <v>5</v>
      </c>
      <c r="AW1668" s="11"/>
      <c r="AX1668" s="72">
        <v>0.164227041304111</v>
      </c>
      <c r="AY1668" s="73">
        <v>1.17794487894753</v>
      </c>
      <c r="AZ1668" s="73">
        <v>0.99485106431438897</v>
      </c>
      <c r="BA1668" s="73">
        <v>1.7811691708975601</v>
      </c>
      <c r="BB1668" s="64">
        <v>1.6961793749251199E-2</v>
      </c>
      <c r="BC1668" s="74">
        <v>-14.371146153964199</v>
      </c>
      <c r="BD1668" s="61">
        <v>43899</v>
      </c>
      <c r="BE1668" s="61">
        <v>43914</v>
      </c>
      <c r="BF1668" s="70"/>
      <c r="BG1668" s="61"/>
      <c r="BH1668" s="11"/>
    </row>
    <row r="1669" spans="1:60" x14ac:dyDescent="0.3">
      <c r="A1669" s="11"/>
      <c r="B1669" s="56" t="s">
        <v>5317</v>
      </c>
      <c r="C1669" s="56" t="s">
        <v>5067</v>
      </c>
      <c r="D1669" s="56" t="s">
        <v>5068</v>
      </c>
      <c r="E1669" s="57" t="s">
        <v>291</v>
      </c>
      <c r="F1669" s="57" t="s">
        <v>278</v>
      </c>
      <c r="G1669" s="58" t="s">
        <v>36</v>
      </c>
      <c r="H1669" s="59" t="s">
        <v>1529</v>
      </c>
      <c r="I1669" s="60" t="s">
        <v>400</v>
      </c>
      <c r="J1669" s="60" t="s">
        <v>5069</v>
      </c>
      <c r="K1669" s="11"/>
      <c r="L1669" s="61">
        <v>44021</v>
      </c>
      <c r="M1669" s="62">
        <v>551.42665200028603</v>
      </c>
      <c r="N1669" s="63">
        <v>551.42665200028603</v>
      </c>
      <c r="O1669" s="63">
        <v>841.944223999977</v>
      </c>
      <c r="P1669" s="64">
        <f t="shared" si="25"/>
        <v>0.65494439688715189</v>
      </c>
      <c r="Q1669" s="61">
        <v>43833</v>
      </c>
      <c r="R1669" s="65">
        <v>2092463.02377148</v>
      </c>
      <c r="S1669" s="65">
        <v>2635589.6150156301</v>
      </c>
      <c r="T1669" s="11"/>
      <c r="U1669" s="66">
        <v>-1.6569472019909898E-2</v>
      </c>
      <c r="V1669" s="67">
        <v>2.0052635519277802</v>
      </c>
      <c r="W1669" s="66">
        <v>-4.1674588023888598E-2</v>
      </c>
      <c r="X1669" s="67">
        <v>-1.8890802537534901</v>
      </c>
      <c r="Y1669" s="66">
        <v>-0.33625719453557401</v>
      </c>
      <c r="Z1669" s="67">
        <v>-15.941781841334899</v>
      </c>
      <c r="AA1669" s="66">
        <v>-0.23140408398467099</v>
      </c>
      <c r="AB1669" s="67">
        <v>-2.9152202471741502</v>
      </c>
      <c r="AC1669" s="66"/>
      <c r="AD1669" s="67"/>
      <c r="AE1669" s="66"/>
      <c r="AF1669" s="68"/>
      <c r="AG1669" s="66">
        <v>1.4676212154881799E-2</v>
      </c>
      <c r="AH1669" s="67">
        <v>-0.37388452037703201</v>
      </c>
      <c r="AI1669" s="66">
        <v>-0.324995231310022</v>
      </c>
      <c r="AJ1669" s="67">
        <v>-18.808780650055301</v>
      </c>
      <c r="AK1669" s="66">
        <v>-0.18891146412526699</v>
      </c>
      <c r="AL1669" s="66">
        <v>-0.17810776312864601</v>
      </c>
      <c r="AM1669" s="67">
        <v>1.5824810165213401</v>
      </c>
      <c r="AN1669" s="11"/>
      <c r="AO1669" s="69">
        <v>0.18667918404942599</v>
      </c>
      <c r="AP1669" s="69">
        <v>-0.17625953071459699</v>
      </c>
      <c r="AQ1669" s="69">
        <v>9.2589989708358203E-2</v>
      </c>
      <c r="AR1669" s="69">
        <v>-0.36845802626514301</v>
      </c>
      <c r="AS1669" s="70">
        <v>8</v>
      </c>
      <c r="AT1669" s="70">
        <v>4</v>
      </c>
      <c r="AU1669" s="70">
        <v>5</v>
      </c>
      <c r="AV1669" s="71">
        <v>7</v>
      </c>
      <c r="AW1669" s="11"/>
      <c r="AX1669" s="72">
        <v>0.56510438007011499</v>
      </c>
      <c r="AY1669" s="73">
        <v>-0.220564469298097</v>
      </c>
      <c r="AZ1669" s="73">
        <v>0.14534143417131401</v>
      </c>
      <c r="BA1669" s="73">
        <v>-0.29904509261359602</v>
      </c>
      <c r="BB1669" s="64">
        <v>5.7317451049166301E-2</v>
      </c>
      <c r="BC1669" s="74">
        <v>-52.190689296752701</v>
      </c>
      <c r="BD1669" s="61">
        <v>43833</v>
      </c>
      <c r="BE1669" s="61">
        <v>43913</v>
      </c>
      <c r="BF1669" s="70"/>
      <c r="BG1669" s="61"/>
      <c r="BH1669" s="11"/>
    </row>
    <row r="1670" spans="1:60" x14ac:dyDescent="0.3">
      <c r="A1670" s="11"/>
      <c r="B1670" s="56" t="s">
        <v>5320</v>
      </c>
      <c r="C1670" s="56" t="s">
        <v>5071</v>
      </c>
      <c r="D1670" s="56" t="s">
        <v>5068</v>
      </c>
      <c r="E1670" s="57" t="s">
        <v>5072</v>
      </c>
      <c r="F1670" s="57" t="s">
        <v>278</v>
      </c>
      <c r="G1670" s="58" t="s">
        <v>36</v>
      </c>
      <c r="H1670" s="59" t="s">
        <v>1529</v>
      </c>
      <c r="I1670" s="60" t="s">
        <v>400</v>
      </c>
      <c r="J1670" s="60" t="s">
        <v>1</v>
      </c>
      <c r="K1670" s="11"/>
      <c r="L1670" s="61">
        <v>44021</v>
      </c>
      <c r="M1670" s="62">
        <v>613.92796199955001</v>
      </c>
      <c r="N1670" s="63">
        <v>613.92796199955001</v>
      </c>
      <c r="O1670" s="63"/>
      <c r="P1670" s="64" t="str">
        <f t="shared" si="25"/>
        <v/>
      </c>
      <c r="Q1670" s="61"/>
      <c r="R1670" s="65">
        <v>24982.363242004401</v>
      </c>
      <c r="S1670" s="65"/>
      <c r="T1670" s="11"/>
      <c r="U1670" s="66">
        <v>-1.6625259917418599E-2</v>
      </c>
      <c r="V1670" s="67">
        <v>1.99968476217691</v>
      </c>
      <c r="W1670" s="66">
        <v>-4.21555164302845E-2</v>
      </c>
      <c r="X1670" s="67">
        <v>-1.9371730943930701</v>
      </c>
      <c r="Y1670" s="66"/>
      <c r="Z1670" s="67"/>
      <c r="AA1670" s="66"/>
      <c r="AB1670" s="67"/>
      <c r="AC1670" s="66"/>
      <c r="AD1670" s="67"/>
      <c r="AE1670" s="66"/>
      <c r="AF1670" s="68"/>
      <c r="AG1670" s="66">
        <v>1.4475813006356499E-2</v>
      </c>
      <c r="AH1670" s="67">
        <v>-0.393924435229565</v>
      </c>
      <c r="AI1670" s="66"/>
      <c r="AJ1670" s="67"/>
      <c r="AK1670" s="66">
        <v>-0.24897184904344599</v>
      </c>
      <c r="AL1670" s="66">
        <v>-0.54353639373788598</v>
      </c>
      <c r="AM1670" s="67">
        <v>-18.9143367151846</v>
      </c>
      <c r="AN1670" s="11"/>
      <c r="AO1670" s="69">
        <v>0.18670792848744899</v>
      </c>
      <c r="AP1670" s="69">
        <v>-0.176267862435489</v>
      </c>
      <c r="AQ1670" s="69">
        <v>9.2111764906876503E-2</v>
      </c>
      <c r="AR1670" s="69">
        <v>1.4475813006356499E-2</v>
      </c>
      <c r="AS1670" s="70"/>
      <c r="AT1670" s="70"/>
      <c r="AU1670" s="70"/>
      <c r="AV1670" s="71"/>
      <c r="AW1670" s="11"/>
      <c r="AX1670" s="72"/>
      <c r="AY1670" s="73"/>
      <c r="AZ1670" s="73"/>
      <c r="BA1670" s="73"/>
      <c r="BB1670" s="64"/>
      <c r="BC1670" s="74">
        <v>-45.032322466257</v>
      </c>
      <c r="BD1670" s="61">
        <v>43893</v>
      </c>
      <c r="BE1670" s="61">
        <v>43913</v>
      </c>
      <c r="BF1670" s="70"/>
      <c r="BG1670" s="61"/>
      <c r="BH1670" s="11"/>
    </row>
    <row r="1671" spans="1:60" x14ac:dyDescent="0.3">
      <c r="A1671" s="11"/>
      <c r="B1671" s="56" t="s">
        <v>5323</v>
      </c>
      <c r="C1671" s="56" t="s">
        <v>5074</v>
      </c>
      <c r="D1671" s="56" t="s">
        <v>5075</v>
      </c>
      <c r="E1671" s="57" t="s">
        <v>34</v>
      </c>
      <c r="F1671" s="57" t="s">
        <v>168</v>
      </c>
      <c r="G1671" s="58" t="s">
        <v>36</v>
      </c>
      <c r="H1671" s="59" t="s">
        <v>37</v>
      </c>
      <c r="I1671" s="60" t="s">
        <v>29</v>
      </c>
      <c r="J1671" s="60" t="s">
        <v>5076</v>
      </c>
      <c r="K1671" s="11"/>
      <c r="L1671" s="61">
        <v>44021</v>
      </c>
      <c r="M1671" s="62">
        <v>551.95189999975298</v>
      </c>
      <c r="N1671" s="63">
        <v>551.95189999975298</v>
      </c>
      <c r="O1671" s="63">
        <v>748.57650000043202</v>
      </c>
      <c r="P1671" s="64">
        <f t="shared" ref="P1671:P1734" si="26">IFERROR(N1671/O1671,"")</f>
        <v>0.73733532912058342</v>
      </c>
      <c r="Q1671" s="61">
        <v>43756</v>
      </c>
      <c r="R1671" s="65">
        <v>4557119.2379999999</v>
      </c>
      <c r="S1671" s="65">
        <v>7162369.7887187498</v>
      </c>
      <c r="T1671" s="11"/>
      <c r="U1671" s="66">
        <v>-3.6676838873063403E-2</v>
      </c>
      <c r="V1671" s="67">
        <v>-5.4731333875679402E-3</v>
      </c>
      <c r="W1671" s="66">
        <v>-2.4756384294960299E-2</v>
      </c>
      <c r="X1671" s="67">
        <v>-0.19725988086065599</v>
      </c>
      <c r="Y1671" s="66">
        <v>-0.215351367703115</v>
      </c>
      <c r="Z1671" s="67">
        <v>-3.8511991580889999</v>
      </c>
      <c r="AA1671" s="66">
        <v>-0.24910643361101401</v>
      </c>
      <c r="AB1671" s="67">
        <v>-4.6854552098084197</v>
      </c>
      <c r="AC1671" s="66">
        <v>-0.32714894380653298</v>
      </c>
      <c r="AD1671" s="67">
        <v>-8.4289291204186192</v>
      </c>
      <c r="AE1671" s="66">
        <v>-0.29970281720394298</v>
      </c>
      <c r="AF1671" s="68">
        <v>-13.022594108682799</v>
      </c>
      <c r="AG1671" s="66">
        <v>1.78104693877685E-2</v>
      </c>
      <c r="AH1671" s="67">
        <v>-6.04587970883586E-2</v>
      </c>
      <c r="AI1671" s="66">
        <v>-0.17789479234401401</v>
      </c>
      <c r="AJ1671" s="67">
        <v>-4.09873675343988</v>
      </c>
      <c r="AK1671" s="66">
        <v>-0.40870954610290899</v>
      </c>
      <c r="AL1671" s="66">
        <v>-5.7825659282607397E-2</v>
      </c>
      <c r="AM1671" s="67">
        <v>-37.843298792373403</v>
      </c>
      <c r="AN1671" s="11"/>
      <c r="AO1671" s="69">
        <v>8.0610099297773602E-2</v>
      </c>
      <c r="AP1671" s="69">
        <v>-0.13951643256412399</v>
      </c>
      <c r="AQ1671" s="69">
        <v>0.13544576426836999</v>
      </c>
      <c r="AR1671" s="69">
        <v>-0.16185074913199099</v>
      </c>
      <c r="AS1671" s="70">
        <v>5</v>
      </c>
      <c r="AT1671" s="70">
        <v>7</v>
      </c>
      <c r="AU1671" s="70">
        <v>1</v>
      </c>
      <c r="AV1671" s="71">
        <v>11</v>
      </c>
      <c r="AW1671" s="11"/>
      <c r="AX1671" s="72">
        <v>0.341066396755632</v>
      </c>
      <c r="AY1671" s="73">
        <v>-0.52861468128230604</v>
      </c>
      <c r="AZ1671" s="73">
        <v>-2.6258766728096798</v>
      </c>
      <c r="BA1671" s="73">
        <v>-0.69973175350605699</v>
      </c>
      <c r="BB1671" s="64">
        <v>3.4611048897459099E-2</v>
      </c>
      <c r="BC1671" s="74">
        <v>-45.101282233721598</v>
      </c>
      <c r="BD1671" s="61">
        <v>43756</v>
      </c>
      <c r="BE1671" s="61">
        <v>43908</v>
      </c>
      <c r="BF1671" s="70"/>
      <c r="BG1671" s="61"/>
      <c r="BH1671" s="11"/>
    </row>
    <row r="1672" spans="1:60" x14ac:dyDescent="0.3">
      <c r="A1672" s="11"/>
      <c r="B1672" s="56" t="s">
        <v>5326</v>
      </c>
      <c r="C1672" s="56" t="s">
        <v>5078</v>
      </c>
      <c r="D1672" s="56" t="s">
        <v>5075</v>
      </c>
      <c r="E1672" s="57" t="s">
        <v>41</v>
      </c>
      <c r="F1672" s="57" t="s">
        <v>168</v>
      </c>
      <c r="G1672" s="58" t="s">
        <v>36</v>
      </c>
      <c r="H1672" s="59" t="s">
        <v>37</v>
      </c>
      <c r="I1672" s="60" t="s">
        <v>29</v>
      </c>
      <c r="J1672" s="60" t="s">
        <v>5079</v>
      </c>
      <c r="K1672" s="11"/>
      <c r="L1672" s="61">
        <v>44021</v>
      </c>
      <c r="M1672" s="62">
        <v>674.64709999971103</v>
      </c>
      <c r="N1672" s="63">
        <v>674.64709999971103</v>
      </c>
      <c r="O1672" s="63">
        <v>904.76030000019796</v>
      </c>
      <c r="P1672" s="64">
        <f t="shared" si="26"/>
        <v>0.74566390678234162</v>
      </c>
      <c r="Q1672" s="61">
        <v>43756</v>
      </c>
      <c r="R1672" s="65">
        <v>9020571.5130000003</v>
      </c>
      <c r="S1672" s="65">
        <v>15859783.8389688</v>
      </c>
      <c r="T1672" s="11"/>
      <c r="U1672" s="66">
        <v>-3.6636115627516098E-2</v>
      </c>
      <c r="V1672" s="67">
        <v>-1.4008088328409901E-3</v>
      </c>
      <c r="W1672" s="66">
        <v>-2.3516752987234199E-2</v>
      </c>
      <c r="X1672" s="67">
        <v>-7.3296750088047702E-2</v>
      </c>
      <c r="Y1672" s="66">
        <v>-0.20928003210516199</v>
      </c>
      <c r="Z1672" s="67">
        <v>-3.2440655982936701</v>
      </c>
      <c r="AA1672" s="66">
        <v>-0.23736012085661101</v>
      </c>
      <c r="AB1672" s="67">
        <v>-3.5108239343680898</v>
      </c>
      <c r="AC1672" s="66">
        <v>-0.30594646922603702</v>
      </c>
      <c r="AD1672" s="67">
        <v>-6.3086816623690503</v>
      </c>
      <c r="AE1672" s="66">
        <v>-0.266288061776431</v>
      </c>
      <c r="AF1672" s="68">
        <v>-9.6811185659316799</v>
      </c>
      <c r="AG1672" s="66">
        <v>1.8198460886196699E-2</v>
      </c>
      <c r="AH1672" s="67">
        <v>-2.1659647245542101E-2</v>
      </c>
      <c r="AI1672" s="66">
        <v>-0.17121760836918801</v>
      </c>
      <c r="AJ1672" s="67">
        <v>-3.4310183559573502</v>
      </c>
      <c r="AK1672" s="66">
        <v>-0.32385862756753298</v>
      </c>
      <c r="AL1672" s="66">
        <v>-4.3394227621320197E-2</v>
      </c>
      <c r="AM1672" s="67">
        <v>-29.358206938835799</v>
      </c>
      <c r="AN1672" s="11"/>
      <c r="AO1672" s="69">
        <v>8.0656050304241902E-2</v>
      </c>
      <c r="AP1672" s="69">
        <v>-0.13940714097319901</v>
      </c>
      <c r="AQ1672" s="69">
        <v>0.13688944461871899</v>
      </c>
      <c r="AR1672" s="69">
        <v>-0.16074985256098401</v>
      </c>
      <c r="AS1672" s="70">
        <v>5</v>
      </c>
      <c r="AT1672" s="70">
        <v>7</v>
      </c>
      <c r="AU1672" s="70">
        <v>3</v>
      </c>
      <c r="AV1672" s="71">
        <v>9</v>
      </c>
      <c r="AW1672" s="11"/>
      <c r="AX1672" s="72">
        <v>0.34100502423592799</v>
      </c>
      <c r="AY1672" s="73">
        <v>-0.49267048283172699</v>
      </c>
      <c r="AZ1672" s="73">
        <v>-1.99059863257389</v>
      </c>
      <c r="BA1672" s="73">
        <v>-0.65319115397596805</v>
      </c>
      <c r="BB1672" s="64">
        <v>3.4607271591157798E-2</v>
      </c>
      <c r="BC1672" s="74">
        <v>-44.746216207800899</v>
      </c>
      <c r="BD1672" s="61">
        <v>43756</v>
      </c>
      <c r="BE1672" s="61">
        <v>43908</v>
      </c>
      <c r="BF1672" s="70"/>
      <c r="BG1672" s="61"/>
      <c r="BH1672" s="11"/>
    </row>
    <row r="1673" spans="1:60" x14ac:dyDescent="0.3">
      <c r="A1673" s="11"/>
      <c r="B1673" s="56" t="s">
        <v>5330</v>
      </c>
      <c r="C1673" s="56" t="s">
        <v>5081</v>
      </c>
      <c r="D1673" s="56" t="s">
        <v>5075</v>
      </c>
      <c r="E1673" s="57" t="s">
        <v>0</v>
      </c>
      <c r="F1673" s="57" t="s">
        <v>168</v>
      </c>
      <c r="G1673" s="58" t="s">
        <v>36</v>
      </c>
      <c r="H1673" s="59" t="s">
        <v>37</v>
      </c>
      <c r="I1673" s="60" t="s">
        <v>29</v>
      </c>
      <c r="J1673" s="60" t="s">
        <v>5082</v>
      </c>
      <c r="K1673" s="11"/>
      <c r="L1673" s="61">
        <v>44021</v>
      </c>
      <c r="M1673" s="62">
        <v>812.13800000026799</v>
      </c>
      <c r="N1673" s="63">
        <v>812.13800000026799</v>
      </c>
      <c r="O1673" s="63">
        <v>1079.32599999942</v>
      </c>
      <c r="P1673" s="64">
        <f t="shared" si="26"/>
        <v>0.7524492136765949</v>
      </c>
      <c r="Q1673" s="61">
        <v>43756</v>
      </c>
      <c r="R1673" s="65">
        <v>10973838.361</v>
      </c>
      <c r="S1673" s="65">
        <v>31387196.8828125</v>
      </c>
      <c r="T1673" s="11"/>
      <c r="U1673" s="66">
        <v>-3.6603098810701298E-2</v>
      </c>
      <c r="V1673" s="67">
        <v>1.9008728486369401E-3</v>
      </c>
      <c r="W1673" s="66">
        <v>-2.25151610784451E-2</v>
      </c>
      <c r="X1673" s="67">
        <v>2.6862440790864601E-2</v>
      </c>
      <c r="Y1673" s="66">
        <v>-0.20434853487851801</v>
      </c>
      <c r="Z1673" s="67">
        <v>-2.75091587562929</v>
      </c>
      <c r="AA1673" s="66">
        <v>-0.22775325507973301</v>
      </c>
      <c r="AB1673" s="67">
        <v>-2.55013735668035</v>
      </c>
      <c r="AC1673" s="66">
        <v>-0.28836412811506301</v>
      </c>
      <c r="AD1673" s="67">
        <v>-4.5504475512716498</v>
      </c>
      <c r="AE1673" s="66">
        <v>-0.23818684382684299</v>
      </c>
      <c r="AF1673" s="68">
        <v>-6.8709967709728499</v>
      </c>
      <c r="AG1673" s="66">
        <v>1.85116905777249E-2</v>
      </c>
      <c r="AH1673" s="67">
        <v>9.6633219072828104E-3</v>
      </c>
      <c r="AI1673" s="66">
        <v>-0.16579245546396101</v>
      </c>
      <c r="AJ1673" s="67">
        <v>-2.8885030654346302</v>
      </c>
      <c r="AK1673" s="66">
        <v>-0.211447602217959</v>
      </c>
      <c r="AL1673" s="66">
        <v>-2.6570107781481101E-2</v>
      </c>
      <c r="AM1673" s="67">
        <v>-18.117104403878301</v>
      </c>
      <c r="AN1673" s="11"/>
      <c r="AO1673" s="69">
        <v>8.0693055155279594E-2</v>
      </c>
      <c r="AP1673" s="69">
        <v>-0.139318912363669</v>
      </c>
      <c r="AQ1673" s="69">
        <v>0.13805589490773901</v>
      </c>
      <c r="AR1673" s="69">
        <v>-0.159860732897942</v>
      </c>
      <c r="AS1673" s="70">
        <v>5</v>
      </c>
      <c r="AT1673" s="70">
        <v>7</v>
      </c>
      <c r="AU1673" s="70">
        <v>3</v>
      </c>
      <c r="AV1673" s="71">
        <v>9</v>
      </c>
      <c r="AW1673" s="11"/>
      <c r="AX1673" s="72">
        <v>0.34095615697908199</v>
      </c>
      <c r="AY1673" s="73">
        <v>-0.46327837771741498</v>
      </c>
      <c r="AZ1673" s="73">
        <v>-1.47297331136906</v>
      </c>
      <c r="BA1673" s="73">
        <v>-0.61501159755971502</v>
      </c>
      <c r="BB1673" s="64">
        <v>3.4604291012656198E-2</v>
      </c>
      <c r="BC1673" s="74">
        <v>-44.4582637682906</v>
      </c>
      <c r="BD1673" s="61">
        <v>43756</v>
      </c>
      <c r="BE1673" s="61">
        <v>43908</v>
      </c>
      <c r="BF1673" s="70"/>
      <c r="BG1673" s="61"/>
      <c r="BH1673" s="11"/>
    </row>
    <row r="1674" spans="1:60" x14ac:dyDescent="0.3">
      <c r="A1674" s="11"/>
      <c r="B1674" s="56" t="s">
        <v>5333</v>
      </c>
      <c r="C1674" s="56" t="s">
        <v>5084</v>
      </c>
      <c r="D1674" s="56" t="s">
        <v>5075</v>
      </c>
      <c r="E1674" s="57" t="s">
        <v>52</v>
      </c>
      <c r="F1674" s="57" t="s">
        <v>168</v>
      </c>
      <c r="G1674" s="58" t="s">
        <v>36</v>
      </c>
      <c r="H1674" s="59" t="s">
        <v>37</v>
      </c>
      <c r="I1674" s="60" t="s">
        <v>29</v>
      </c>
      <c r="J1674" s="60" t="s">
        <v>5085</v>
      </c>
      <c r="K1674" s="11"/>
      <c r="L1674" s="61">
        <v>44021</v>
      </c>
      <c r="M1674" s="62">
        <v>720.75270000007004</v>
      </c>
      <c r="N1674" s="63">
        <v>720.75270000007004</v>
      </c>
      <c r="O1674" s="63">
        <v>959.61230000015303</v>
      </c>
      <c r="P1674" s="64">
        <f t="shared" si="26"/>
        <v>0.75108739227285337</v>
      </c>
      <c r="Q1674" s="61">
        <v>43756</v>
      </c>
      <c r="R1674" s="65">
        <v>4630139.6880000001</v>
      </c>
      <c r="S1674" s="65">
        <v>12394220.5329531</v>
      </c>
      <c r="T1674" s="11"/>
      <c r="U1674" s="66">
        <v>-3.6609761248655601E-2</v>
      </c>
      <c r="V1674" s="67">
        <v>1.2346290532150299E-3</v>
      </c>
      <c r="W1674" s="66">
        <v>-2.2715889150276801E-2</v>
      </c>
      <c r="X1674" s="67">
        <v>6.7896336076955803E-3</v>
      </c>
      <c r="Y1674" s="66">
        <v>-0.20533731278730599</v>
      </c>
      <c r="Z1674" s="67">
        <v>-2.8497936665080501</v>
      </c>
      <c r="AA1674" s="66">
        <v>-0.229684425629675</v>
      </c>
      <c r="AB1674" s="67">
        <v>-2.7432544116745698</v>
      </c>
      <c r="AC1674" s="66">
        <v>-0.29054501589416798</v>
      </c>
      <c r="AD1674" s="67">
        <v>-4.7685363291821004</v>
      </c>
      <c r="AE1674" s="66">
        <v>-0.24090391443489401</v>
      </c>
      <c r="AF1674" s="68">
        <v>-7.1427038317779097</v>
      </c>
      <c r="AG1674" s="66">
        <v>1.8448868971972801E-2</v>
      </c>
      <c r="AH1674" s="67">
        <v>3.3811613320722201E-3</v>
      </c>
      <c r="AI1674" s="66">
        <v>-0.166880373716704</v>
      </c>
      <c r="AJ1674" s="67">
        <v>-2.9972948907088699</v>
      </c>
      <c r="AK1674" s="66">
        <v>-0.27924729999998799</v>
      </c>
      <c r="AL1674" s="66">
        <v>-3.6440347322241003E-2</v>
      </c>
      <c r="AM1674" s="67">
        <v>-24.897074182081301</v>
      </c>
      <c r="AN1674" s="11"/>
      <c r="AO1674" s="69">
        <v>8.0685651406383799E-2</v>
      </c>
      <c r="AP1674" s="69">
        <v>-0.13933666070530301</v>
      </c>
      <c r="AQ1674" s="69">
        <v>0.13782194021041499</v>
      </c>
      <c r="AR1674" s="69">
        <v>-0.160038353633427</v>
      </c>
      <c r="AS1674" s="70">
        <v>5</v>
      </c>
      <c r="AT1674" s="70">
        <v>7</v>
      </c>
      <c r="AU1674" s="70">
        <v>3</v>
      </c>
      <c r="AV1674" s="71">
        <v>9</v>
      </c>
      <c r="AW1674" s="11"/>
      <c r="AX1674" s="72">
        <v>0.34096589154040002</v>
      </c>
      <c r="AY1674" s="73">
        <v>-0.46918641421098101</v>
      </c>
      <c r="AZ1674" s="73">
        <v>-1.57685822330495</v>
      </c>
      <c r="BA1674" s="73">
        <v>-0.62269479979113396</v>
      </c>
      <c r="BB1674" s="64">
        <v>3.4604883140054901E-2</v>
      </c>
      <c r="BC1674" s="74">
        <v>-44.515946700528701</v>
      </c>
      <c r="BD1674" s="61">
        <v>43756</v>
      </c>
      <c r="BE1674" s="61">
        <v>43908</v>
      </c>
      <c r="BF1674" s="70"/>
      <c r="BG1674" s="61"/>
      <c r="BH1674" s="11"/>
    </row>
    <row r="1675" spans="1:60" x14ac:dyDescent="0.3">
      <c r="A1675" s="11"/>
      <c r="B1675" s="56" t="s">
        <v>5336</v>
      </c>
      <c r="C1675" s="56" t="s">
        <v>5087</v>
      </c>
      <c r="D1675" s="56" t="s">
        <v>5075</v>
      </c>
      <c r="E1675" s="57" t="s">
        <v>79</v>
      </c>
      <c r="F1675" s="57" t="s">
        <v>168</v>
      </c>
      <c r="G1675" s="58" t="s">
        <v>36</v>
      </c>
      <c r="H1675" s="59" t="s">
        <v>37</v>
      </c>
      <c r="I1675" s="60" t="s">
        <v>29</v>
      </c>
      <c r="J1675" s="60" t="s">
        <v>5088</v>
      </c>
      <c r="K1675" s="11"/>
      <c r="L1675" s="61">
        <v>44021</v>
      </c>
      <c r="M1675" s="62">
        <v>886.89180000033195</v>
      </c>
      <c r="N1675" s="63">
        <v>886.89180000033195</v>
      </c>
      <c r="O1675" s="63">
        <v>1183.3804000001401</v>
      </c>
      <c r="P1675" s="64">
        <f t="shared" si="26"/>
        <v>0.74945621881199564</v>
      </c>
      <c r="Q1675" s="61">
        <v>43756</v>
      </c>
      <c r="R1675" s="65">
        <v>1323336.1910000001</v>
      </c>
      <c r="S1675" s="65">
        <v>1577159.3992597701</v>
      </c>
      <c r="T1675" s="11"/>
      <c r="U1675" s="66">
        <v>-3.6617665764424601E-2</v>
      </c>
      <c r="V1675" s="67">
        <v>4.4417747631087E-4</v>
      </c>
      <c r="W1675" s="66">
        <v>-2.2956062801313199E-2</v>
      </c>
      <c r="X1675" s="67">
        <v>-1.72277314959501E-2</v>
      </c>
      <c r="Y1675" s="66">
        <v>-0.20652219910785799</v>
      </c>
      <c r="Z1675" s="67">
        <v>-2.9682822985632802</v>
      </c>
      <c r="AA1675" s="66">
        <v>-0.231995456876466</v>
      </c>
      <c r="AB1675" s="67">
        <v>-2.9743575363536401</v>
      </c>
      <c r="AC1675" s="66">
        <v>-0.296155213296588</v>
      </c>
      <c r="AD1675" s="67">
        <v>-5.3295560694241404</v>
      </c>
      <c r="AE1675" s="66">
        <v>-0.25068238887994099</v>
      </c>
      <c r="AF1675" s="68">
        <v>-8.1205512762826402</v>
      </c>
      <c r="AG1675" s="66">
        <v>1.8373726288700699E-2</v>
      </c>
      <c r="AH1675" s="67">
        <v>-4.1331069951411302E-3</v>
      </c>
      <c r="AI1675" s="66">
        <v>-0.16818406402569999</v>
      </c>
      <c r="AJ1675" s="67">
        <v>-3.1276639216084701</v>
      </c>
      <c r="AK1675" s="66">
        <v>-0.11237688731678599</v>
      </c>
      <c r="AL1675" s="66">
        <v>-2.7608396382675E-2</v>
      </c>
      <c r="AM1675" s="67">
        <v>-13.326592315585</v>
      </c>
      <c r="AN1675" s="11"/>
      <c r="AO1675" s="69">
        <v>8.06767386566207E-2</v>
      </c>
      <c r="AP1675" s="69">
        <v>-0.13935775693069399</v>
      </c>
      <c r="AQ1675" s="69">
        <v>0.13754223278738201</v>
      </c>
      <c r="AR1675" s="69">
        <v>-0.16025195204943901</v>
      </c>
      <c r="AS1675" s="70">
        <v>5</v>
      </c>
      <c r="AT1675" s="70">
        <v>7</v>
      </c>
      <c r="AU1675" s="70">
        <v>3</v>
      </c>
      <c r="AV1675" s="71">
        <v>9</v>
      </c>
      <c r="AW1675" s="11"/>
      <c r="AX1675" s="72">
        <v>0.34097758890187801</v>
      </c>
      <c r="AY1675" s="73">
        <v>-0.47625666849126003</v>
      </c>
      <c r="AZ1675" s="73">
        <v>-1.70128384825148</v>
      </c>
      <c r="BA1675" s="73">
        <v>-0.63188348954645301</v>
      </c>
      <c r="BB1675" s="64">
        <v>3.4605595034372501E-2</v>
      </c>
      <c r="BC1675" s="74">
        <v>-44.585139317845503</v>
      </c>
      <c r="BD1675" s="61">
        <v>43756</v>
      </c>
      <c r="BE1675" s="61">
        <v>43908</v>
      </c>
      <c r="BF1675" s="70"/>
      <c r="BG1675" s="61"/>
      <c r="BH1675" s="11"/>
    </row>
    <row r="1676" spans="1:60" x14ac:dyDescent="0.3">
      <c r="A1676" s="11"/>
      <c r="B1676" s="56" t="s">
        <v>5339</v>
      </c>
      <c r="C1676" s="56" t="s">
        <v>5090</v>
      </c>
      <c r="D1676" s="56" t="s">
        <v>5075</v>
      </c>
      <c r="E1676" s="57" t="s">
        <v>447</v>
      </c>
      <c r="F1676" s="57" t="s">
        <v>168</v>
      </c>
      <c r="G1676" s="58" t="s">
        <v>36</v>
      </c>
      <c r="H1676" s="59" t="s">
        <v>37</v>
      </c>
      <c r="I1676" s="60" t="s">
        <v>29</v>
      </c>
      <c r="J1676" s="60" t="s">
        <v>5091</v>
      </c>
      <c r="K1676" s="11"/>
      <c r="L1676" s="61">
        <v>44021</v>
      </c>
      <c r="M1676" s="62">
        <v>791.22200000006706</v>
      </c>
      <c r="N1676" s="63">
        <v>791.22200000006706</v>
      </c>
      <c r="O1676" s="63">
        <v>1058.02529999986</v>
      </c>
      <c r="P1676" s="64">
        <f t="shared" si="26"/>
        <v>0.74782899804019032</v>
      </c>
      <c r="Q1676" s="61">
        <v>43756</v>
      </c>
      <c r="R1676" s="65">
        <v>627967.08299999998</v>
      </c>
      <c r="S1676" s="65">
        <v>956016.81873242196</v>
      </c>
      <c r="T1676" s="11"/>
      <c r="U1676" s="66">
        <v>-3.6625477625420899E-2</v>
      </c>
      <c r="V1676" s="67">
        <v>-3.3700862331898E-4</v>
      </c>
      <c r="W1676" s="66">
        <v>-2.3195860697342099E-2</v>
      </c>
      <c r="X1676" s="67">
        <v>-4.1207521098840502E-2</v>
      </c>
      <c r="Y1676" s="66">
        <v>-0.207704756863823</v>
      </c>
      <c r="Z1676" s="67">
        <v>-3.0865380741597601</v>
      </c>
      <c r="AA1676" s="66">
        <v>-0.23429822751495499</v>
      </c>
      <c r="AB1676" s="67">
        <v>-3.2046346002025499</v>
      </c>
      <c r="AC1676" s="66">
        <v>-0.30191817176819302</v>
      </c>
      <c r="AD1676" s="67">
        <v>-5.9058519165846501</v>
      </c>
      <c r="AE1676" s="66">
        <v>-0.27014837659138702</v>
      </c>
      <c r="AF1676" s="68">
        <v>-10.067150047427299</v>
      </c>
      <c r="AG1676" s="66">
        <v>1.8298883262104899E-2</v>
      </c>
      <c r="AH1676" s="67">
        <v>-1.16174096547184E-2</v>
      </c>
      <c r="AI1676" s="66">
        <v>-0.16948491967370499</v>
      </c>
      <c r="AJ1676" s="67">
        <v>-3.25774948640901</v>
      </c>
      <c r="AK1676" s="66">
        <v>-0.208778000000166</v>
      </c>
      <c r="AL1676" s="66">
        <v>-5.9801336802629501E-2</v>
      </c>
      <c r="AM1676" s="67">
        <v>-14.5870486827334</v>
      </c>
      <c r="AN1676" s="11"/>
      <c r="AO1676" s="69">
        <v>8.0667850912577693E-2</v>
      </c>
      <c r="AP1676" s="69">
        <v>-0.139378895448317</v>
      </c>
      <c r="AQ1676" s="69">
        <v>0.137262355143321</v>
      </c>
      <c r="AR1676" s="69">
        <v>-0.16046538329188501</v>
      </c>
      <c r="AS1676" s="70">
        <v>5</v>
      </c>
      <c r="AT1676" s="70">
        <v>7</v>
      </c>
      <c r="AU1676" s="70">
        <v>3</v>
      </c>
      <c r="AV1676" s="71">
        <v>9</v>
      </c>
      <c r="AW1676" s="11"/>
      <c r="AX1676" s="72">
        <v>0.34098935960559201</v>
      </c>
      <c r="AY1676" s="73">
        <v>-0.48330320986087799</v>
      </c>
      <c r="AZ1676" s="73">
        <v>-1.8254143644662699</v>
      </c>
      <c r="BA1676" s="73">
        <v>-0.64103523999347101</v>
      </c>
      <c r="BB1676" s="64">
        <v>3.4606315214077803E-2</v>
      </c>
      <c r="BC1676" s="74">
        <v>-44.654253541957601</v>
      </c>
      <c r="BD1676" s="61">
        <v>43756</v>
      </c>
      <c r="BE1676" s="61">
        <v>43908</v>
      </c>
      <c r="BF1676" s="70"/>
      <c r="BG1676" s="61"/>
      <c r="BH1676" s="11"/>
    </row>
    <row r="1677" spans="1:60" x14ac:dyDescent="0.3">
      <c r="A1677" s="11"/>
      <c r="B1677" s="56" t="s">
        <v>5342</v>
      </c>
      <c r="C1677" s="56" t="s">
        <v>5093</v>
      </c>
      <c r="D1677" s="56" t="s">
        <v>5075</v>
      </c>
      <c r="E1677" s="57" t="s">
        <v>2294</v>
      </c>
      <c r="F1677" s="57" t="s">
        <v>168</v>
      </c>
      <c r="G1677" s="58" t="s">
        <v>36</v>
      </c>
      <c r="H1677" s="59" t="s">
        <v>37</v>
      </c>
      <c r="I1677" s="60" t="s">
        <v>29</v>
      </c>
      <c r="J1677" s="60" t="s">
        <v>1</v>
      </c>
      <c r="K1677" s="11"/>
      <c r="L1677" s="61">
        <v>44021</v>
      </c>
      <c r="M1677" s="62">
        <v>642.01290000043798</v>
      </c>
      <c r="N1677" s="63">
        <v>642.01290000043798</v>
      </c>
      <c r="O1677" s="63">
        <v>865.99990000016999</v>
      </c>
      <c r="P1677" s="64">
        <f t="shared" si="26"/>
        <v>0.74135447359787454</v>
      </c>
      <c r="Q1677" s="61">
        <v>43756</v>
      </c>
      <c r="R1677" s="65">
        <v>3522915.8130000001</v>
      </c>
      <c r="S1677" s="65">
        <v>5139488.3695625002</v>
      </c>
      <c r="T1677" s="11"/>
      <c r="U1677" s="66">
        <v>-3.6657159474088999E-2</v>
      </c>
      <c r="V1677" s="67">
        <v>-3.5051934901275698E-3</v>
      </c>
      <c r="W1677" s="66">
        <v>-2.4156505127393799E-2</v>
      </c>
      <c r="X1677" s="67">
        <v>-0.137271964104002</v>
      </c>
      <c r="Y1677" s="66">
        <v>-0.21241819802438799</v>
      </c>
      <c r="Z1677" s="67">
        <v>-3.55788219021633</v>
      </c>
      <c r="AA1677" s="66">
        <v>-0.243444258045347</v>
      </c>
      <c r="AB1677" s="67">
        <v>-4.1192376532417301</v>
      </c>
      <c r="AC1677" s="66">
        <v>-0.316970131873968</v>
      </c>
      <c r="AD1677" s="67">
        <v>-7.4110479271621399</v>
      </c>
      <c r="AE1677" s="66">
        <v>-0.28572091340349298</v>
      </c>
      <c r="AF1677" s="68">
        <v>-11.6244037286378</v>
      </c>
      <c r="AG1677" s="66">
        <v>1.7998227576754299E-2</v>
      </c>
      <c r="AH1677" s="67">
        <v>-4.1682978189783199E-2</v>
      </c>
      <c r="AI1677" s="66">
        <v>-0.17466936337761599</v>
      </c>
      <c r="AJ1677" s="67">
        <v>-3.7761938568000901</v>
      </c>
      <c r="AK1677" s="66">
        <v>-0.351979954175767</v>
      </c>
      <c r="AL1677" s="66">
        <v>-4.7989793250089903E-2</v>
      </c>
      <c r="AM1677" s="67">
        <v>-32.170339599659201</v>
      </c>
      <c r="AN1677" s="11"/>
      <c r="AO1677" s="69">
        <v>8.06322671797534E-2</v>
      </c>
      <c r="AP1677" s="69">
        <v>-0.139463526065811</v>
      </c>
      <c r="AQ1677" s="69">
        <v>0.136143930882099</v>
      </c>
      <c r="AR1677" s="69">
        <v>-0.16131786648562399</v>
      </c>
      <c r="AS1677" s="70">
        <v>5</v>
      </c>
      <c r="AT1677" s="70">
        <v>7</v>
      </c>
      <c r="AU1677" s="70">
        <v>3</v>
      </c>
      <c r="AV1677" s="71">
        <v>9</v>
      </c>
      <c r="AW1677" s="11"/>
      <c r="AX1677" s="72">
        <v>0.341036584386602</v>
      </c>
      <c r="AY1677" s="73">
        <v>-0.51128808567136697</v>
      </c>
      <c r="AZ1677" s="73">
        <v>-2.3193851969808699</v>
      </c>
      <c r="BA1677" s="73">
        <v>-0.67731808115786396</v>
      </c>
      <c r="BB1677" s="64">
        <v>3.4609209198315498E-2</v>
      </c>
      <c r="BC1677" s="74">
        <v>-44.929751146643</v>
      </c>
      <c r="BD1677" s="61">
        <v>43756</v>
      </c>
      <c r="BE1677" s="61">
        <v>43908</v>
      </c>
      <c r="BF1677" s="70"/>
      <c r="BG1677" s="61"/>
      <c r="BH1677" s="11"/>
    </row>
    <row r="1678" spans="1:60" x14ac:dyDescent="0.3">
      <c r="A1678" s="11"/>
      <c r="B1678" s="56" t="s">
        <v>5345</v>
      </c>
      <c r="C1678" s="56" t="s">
        <v>5095</v>
      </c>
      <c r="D1678" s="56" t="s">
        <v>5075</v>
      </c>
      <c r="E1678" s="57" t="s">
        <v>2831</v>
      </c>
      <c r="F1678" s="57" t="s">
        <v>168</v>
      </c>
      <c r="G1678" s="58" t="s">
        <v>36</v>
      </c>
      <c r="H1678" s="59" t="s">
        <v>37</v>
      </c>
      <c r="I1678" s="60" t="s">
        <v>29</v>
      </c>
      <c r="J1678" s="60" t="s">
        <v>5096</v>
      </c>
      <c r="K1678" s="11"/>
      <c r="L1678" s="61">
        <v>44021</v>
      </c>
      <c r="M1678" s="62">
        <v>922.33650000020896</v>
      </c>
      <c r="N1678" s="63">
        <v>922.33650000020896</v>
      </c>
      <c r="O1678" s="63">
        <v>1223.3453999999899</v>
      </c>
      <c r="P1678" s="64">
        <f t="shared" si="26"/>
        <v>0.75394610549090757</v>
      </c>
      <c r="Q1678" s="61">
        <v>43756</v>
      </c>
      <c r="R1678" s="65">
        <v>2.089</v>
      </c>
      <c r="S1678" s="65">
        <v>1125209.98011328</v>
      </c>
      <c r="T1678" s="11"/>
      <c r="U1678" s="66">
        <v>-3.6439188743315802E-2</v>
      </c>
      <c r="V1678" s="67">
        <v>1.8291879587195602E-2</v>
      </c>
      <c r="W1678" s="66">
        <v>-2.20208895198084E-2</v>
      </c>
      <c r="X1678" s="67">
        <v>7.6289596654532901E-2</v>
      </c>
      <c r="Y1678" s="66">
        <v>-0.203037565661361</v>
      </c>
      <c r="Z1678" s="67">
        <v>-2.6198189539136401</v>
      </c>
      <c r="AA1678" s="66">
        <v>-0.22589598175924</v>
      </c>
      <c r="AB1678" s="67">
        <v>-2.36441002463107</v>
      </c>
      <c r="AC1678" s="66">
        <v>-0.28558144614624298</v>
      </c>
      <c r="AD1678" s="67">
        <v>-4.2721793543896602</v>
      </c>
      <c r="AE1678" s="66">
        <v>-0.23405340370576599</v>
      </c>
      <c r="AF1678" s="68">
        <v>-6.4576527588651498</v>
      </c>
      <c r="AG1678" s="66">
        <v>1.9024387118406601E-2</v>
      </c>
      <c r="AH1678" s="67">
        <v>6.09329759754473E-2</v>
      </c>
      <c r="AI1678" s="66">
        <v>-0.16438716071745099</v>
      </c>
      <c r="AJ1678" s="67">
        <v>-2.7479735907836602</v>
      </c>
      <c r="AK1678" s="66">
        <v>-7.8472693127914703E-2</v>
      </c>
      <c r="AL1678" s="66">
        <v>-1.6301552132972599E-2</v>
      </c>
      <c r="AM1678" s="67">
        <v>-14.1335924899176</v>
      </c>
      <c r="AN1678" s="11"/>
      <c r="AO1678" s="69">
        <v>8.06974816332513E-2</v>
      </c>
      <c r="AP1678" s="69">
        <v>-0.13930838028318199</v>
      </c>
      <c r="AQ1678" s="69">
        <v>0.13850682182601301</v>
      </c>
      <c r="AR1678" s="69">
        <v>-0.15975404556957101</v>
      </c>
      <c r="AS1678" s="70">
        <v>5</v>
      </c>
      <c r="AT1678" s="70">
        <v>7</v>
      </c>
      <c r="AU1678" s="70">
        <v>4</v>
      </c>
      <c r="AV1678" s="71">
        <v>8</v>
      </c>
      <c r="AW1678" s="11"/>
      <c r="AX1678" s="72">
        <v>0.34089124774094698</v>
      </c>
      <c r="AY1678" s="73">
        <v>-0.45791830925964</v>
      </c>
      <c r="AZ1678" s="73">
        <v>-1.37245215368785</v>
      </c>
      <c r="BA1678" s="73">
        <v>-0.60811750181983404</v>
      </c>
      <c r="BB1678" s="64">
        <v>3.4598238438666197E-2</v>
      </c>
      <c r="BC1678" s="74">
        <v>-44.423627211130203</v>
      </c>
      <c r="BD1678" s="61">
        <v>43756</v>
      </c>
      <c r="BE1678" s="61">
        <v>43908</v>
      </c>
      <c r="BF1678" s="70"/>
      <c r="BG1678" s="61"/>
      <c r="BH1678" s="11"/>
    </row>
    <row r="1679" spans="1:60" x14ac:dyDescent="0.3">
      <c r="A1679" s="11"/>
      <c r="B1679" s="56" t="s">
        <v>5348</v>
      </c>
      <c r="C1679" s="56" t="s">
        <v>5098</v>
      </c>
      <c r="D1679" s="56" t="s">
        <v>5075</v>
      </c>
      <c r="E1679" s="57" t="s">
        <v>490</v>
      </c>
      <c r="F1679" s="57" t="s">
        <v>168</v>
      </c>
      <c r="G1679" s="58" t="s">
        <v>36</v>
      </c>
      <c r="H1679" s="59" t="s">
        <v>37</v>
      </c>
      <c r="I1679" s="60" t="s">
        <v>29</v>
      </c>
      <c r="J1679" s="60" t="s">
        <v>5099</v>
      </c>
      <c r="K1679" s="11"/>
      <c r="L1679" s="61">
        <v>44021</v>
      </c>
      <c r="M1679" s="62">
        <v>864.49959999974806</v>
      </c>
      <c r="N1679" s="63">
        <v>864.49959999974806</v>
      </c>
      <c r="O1679" s="63">
        <v>1148.97409999929</v>
      </c>
      <c r="P1679" s="64">
        <f t="shared" si="26"/>
        <v>0.75240999775389383</v>
      </c>
      <c r="Q1679" s="61">
        <v>43756</v>
      </c>
      <c r="R1679" s="65">
        <v>0.74199999999999999</v>
      </c>
      <c r="S1679" s="65">
        <v>463724.002257324</v>
      </c>
      <c r="T1679" s="11"/>
      <c r="U1679" s="66">
        <v>-3.6363607990097101E-2</v>
      </c>
      <c r="V1679" s="67">
        <v>2.5849954909062899E-2</v>
      </c>
      <c r="W1679" s="66">
        <v>-2.23978979238382E-2</v>
      </c>
      <c r="X1679" s="67">
        <v>3.8588756251556298E-2</v>
      </c>
      <c r="Y1679" s="66">
        <v>-0.20393595608853499</v>
      </c>
      <c r="Z1679" s="67">
        <v>-2.7096579966309902</v>
      </c>
      <c r="AA1679" s="66">
        <v>-0.23024746865296</v>
      </c>
      <c r="AB1679" s="67">
        <v>-2.7995587140030702</v>
      </c>
      <c r="AC1679" s="66">
        <v>-0.29877388793363902</v>
      </c>
      <c r="AD1679" s="67">
        <v>-5.5914235331292703</v>
      </c>
      <c r="AE1679" s="66">
        <v>-0.25796108555630798</v>
      </c>
      <c r="AF1679" s="68">
        <v>-8.84842094391934</v>
      </c>
      <c r="AG1679" s="66">
        <v>1.7832624205766499E-2</v>
      </c>
      <c r="AH1679" s="67">
        <v>-5.8243315288564197E-2</v>
      </c>
      <c r="AI1679" s="66">
        <v>-0.16431708676012899</v>
      </c>
      <c r="AJ1679" s="67">
        <v>-2.7409661950514401</v>
      </c>
      <c r="AK1679" s="66">
        <v>-0.13550040000060101</v>
      </c>
      <c r="AL1679" s="66">
        <v>-2.9508769679523501E-2</v>
      </c>
      <c r="AM1679" s="67">
        <v>-18.653012068069099</v>
      </c>
      <c r="AN1679" s="11"/>
      <c r="AO1679" s="69">
        <v>8.0658958153508098E-2</v>
      </c>
      <c r="AP1679" s="69">
        <v>-0.13956829172180699</v>
      </c>
      <c r="AQ1679" s="69">
        <v>0.140048775381729</v>
      </c>
      <c r="AR1679" s="69">
        <v>-0.16219134091894399</v>
      </c>
      <c r="AS1679" s="70">
        <v>5</v>
      </c>
      <c r="AT1679" s="70">
        <v>7</v>
      </c>
      <c r="AU1679" s="70">
        <v>4</v>
      </c>
      <c r="AV1679" s="71">
        <v>8</v>
      </c>
      <c r="AW1679" s="11"/>
      <c r="AX1679" s="72">
        <v>0.34148511083796601</v>
      </c>
      <c r="AY1679" s="73">
        <v>-0.46941069594822699</v>
      </c>
      <c r="AZ1679" s="73">
        <v>-1.5651573490595201</v>
      </c>
      <c r="BA1679" s="73">
        <v>-0.62318109985699299</v>
      </c>
      <c r="BB1679" s="64">
        <v>3.4655275192089899E-2</v>
      </c>
      <c r="BC1679" s="74">
        <v>-44.561570186808197</v>
      </c>
      <c r="BD1679" s="61">
        <v>43756</v>
      </c>
      <c r="BE1679" s="61">
        <v>43908</v>
      </c>
      <c r="BF1679" s="70"/>
      <c r="BG1679" s="61"/>
      <c r="BH1679" s="11"/>
    </row>
    <row r="1680" spans="1:60" x14ac:dyDescent="0.3">
      <c r="A1680" s="11"/>
      <c r="B1680" s="56" t="s">
        <v>5351</v>
      </c>
      <c r="C1680" s="56" t="s">
        <v>5101</v>
      </c>
      <c r="D1680" s="56" t="s">
        <v>5102</v>
      </c>
      <c r="E1680" s="57" t="s">
        <v>5103</v>
      </c>
      <c r="F1680" s="57" t="s">
        <v>168</v>
      </c>
      <c r="G1680" s="58" t="s">
        <v>36</v>
      </c>
      <c r="H1680" s="59" t="s">
        <v>1035</v>
      </c>
      <c r="I1680" s="60" t="s">
        <v>400</v>
      </c>
      <c r="J1680" s="60" t="s">
        <v>5104</v>
      </c>
      <c r="K1680" s="11"/>
      <c r="L1680" s="61">
        <v>44021</v>
      </c>
      <c r="M1680" s="62">
        <v>105771.556547999</v>
      </c>
      <c r="N1680" s="63">
        <v>105771.556547999</v>
      </c>
      <c r="O1680" s="63">
        <v>111599.708870053</v>
      </c>
      <c r="P1680" s="64">
        <f t="shared" si="26"/>
        <v>0.94777627664924902</v>
      </c>
      <c r="Q1680" s="61">
        <v>43880</v>
      </c>
      <c r="R1680" s="65">
        <v>1896245.7900761699</v>
      </c>
      <c r="S1680" s="65">
        <v>1482898.4265332001</v>
      </c>
      <c r="T1680" s="11"/>
      <c r="U1680" s="66">
        <v>-1.15990290396439E-2</v>
      </c>
      <c r="V1680" s="67">
        <v>2.5023078499543798</v>
      </c>
      <c r="W1680" s="66">
        <v>2.8111628511396699E-2</v>
      </c>
      <c r="X1680" s="67">
        <v>5.08954139977868</v>
      </c>
      <c r="Y1680" s="66">
        <v>2.0848778718573199E-2</v>
      </c>
      <c r="Z1680" s="67">
        <v>19.768815484072501</v>
      </c>
      <c r="AA1680" s="66">
        <v>0.24446984614594799</v>
      </c>
      <c r="AB1680" s="67">
        <v>44.672172765887801</v>
      </c>
      <c r="AC1680" s="66">
        <v>0.360873368374305</v>
      </c>
      <c r="AD1680" s="67">
        <v>60.373302097665103</v>
      </c>
      <c r="AE1680" s="66">
        <v>0.50780483049689795</v>
      </c>
      <c r="AF1680" s="68">
        <v>67.728170661372104</v>
      </c>
      <c r="AG1680" s="66">
        <v>-8.5258946528483596E-3</v>
      </c>
      <c r="AH1680" s="67">
        <v>-2.6940952011500499</v>
      </c>
      <c r="AI1680" s="66">
        <v>7.1562345479833298E-2</v>
      </c>
      <c r="AJ1680" s="67">
        <v>20.846977028937498</v>
      </c>
      <c r="AK1680" s="66">
        <v>0.65121412315638705</v>
      </c>
      <c r="AL1680" s="66">
        <v>0.152027897278458</v>
      </c>
      <c r="AM1680" s="67">
        <v>70.183550787856802</v>
      </c>
      <c r="AN1680" s="11"/>
      <c r="AO1680" s="69">
        <v>0.119846372910688</v>
      </c>
      <c r="AP1680" s="69">
        <v>-0.133885952865094</v>
      </c>
      <c r="AQ1680" s="69">
        <v>0.175650498002069</v>
      </c>
      <c r="AR1680" s="69">
        <v>-7.9686769882755498E-2</v>
      </c>
      <c r="AS1680" s="70">
        <v>8</v>
      </c>
      <c r="AT1680" s="70">
        <v>4</v>
      </c>
      <c r="AU1680" s="70">
        <v>7</v>
      </c>
      <c r="AV1680" s="71">
        <v>5</v>
      </c>
      <c r="AW1680" s="11"/>
      <c r="AX1680" s="72">
        <v>0.36857942346658101</v>
      </c>
      <c r="AY1680" s="73">
        <v>0.85738901586955796</v>
      </c>
      <c r="AZ1680" s="73">
        <v>1.5789177306378399</v>
      </c>
      <c r="BA1680" s="73">
        <v>1.2804657172382601</v>
      </c>
      <c r="BB1680" s="64">
        <v>3.7975637199087899E-2</v>
      </c>
      <c r="BC1680" s="74">
        <v>-27.164258512842899</v>
      </c>
      <c r="BD1680" s="61">
        <v>43880</v>
      </c>
      <c r="BE1680" s="61">
        <v>43913</v>
      </c>
      <c r="BF1680" s="70"/>
      <c r="BG1680" s="61"/>
      <c r="BH1680" s="11"/>
    </row>
    <row r="1681" spans="1:60" x14ac:dyDescent="0.3">
      <c r="A1681" s="11"/>
      <c r="B1681" s="56" t="s">
        <v>5355</v>
      </c>
      <c r="C1681" s="56" t="s">
        <v>5106</v>
      </c>
      <c r="D1681" s="56" t="s">
        <v>5102</v>
      </c>
      <c r="E1681" s="57" t="s">
        <v>34</v>
      </c>
      <c r="F1681" s="57" t="s">
        <v>168</v>
      </c>
      <c r="G1681" s="58" t="s">
        <v>36</v>
      </c>
      <c r="H1681" s="59" t="s">
        <v>1035</v>
      </c>
      <c r="I1681" s="60" t="s">
        <v>400</v>
      </c>
      <c r="J1681" s="60" t="s">
        <v>5107</v>
      </c>
      <c r="K1681" s="11"/>
      <c r="L1681" s="61">
        <v>44021</v>
      </c>
      <c r="M1681" s="62">
        <v>153708.33172202099</v>
      </c>
      <c r="N1681" s="63">
        <v>153708.33172202099</v>
      </c>
      <c r="O1681" s="63">
        <v>162906.28250002899</v>
      </c>
      <c r="P1681" s="64">
        <f t="shared" si="26"/>
        <v>0.94353839129558204</v>
      </c>
      <c r="Q1681" s="61">
        <v>43880</v>
      </c>
      <c r="R1681" s="65">
        <v>14271631.9966406</v>
      </c>
      <c r="S1681" s="65">
        <v>12538076.744906301</v>
      </c>
      <c r="T1681" s="11"/>
      <c r="U1681" s="66">
        <v>-1.1632328591076701E-2</v>
      </c>
      <c r="V1681" s="67">
        <v>2.4989778948111101</v>
      </c>
      <c r="W1681" s="66">
        <v>2.7101439007310501E-2</v>
      </c>
      <c r="X1681" s="67">
        <v>4.9885224493700697</v>
      </c>
      <c r="Y1681" s="66">
        <v>1.50008331293066E-2</v>
      </c>
      <c r="Z1681" s="67">
        <v>19.184020925167701</v>
      </c>
      <c r="AA1681" s="66">
        <v>0.23405760555760899</v>
      </c>
      <c r="AB1681" s="67">
        <v>43.630948707053903</v>
      </c>
      <c r="AC1681" s="66">
        <v>0.338488323775819</v>
      </c>
      <c r="AD1681" s="67">
        <v>58.134797637816497</v>
      </c>
      <c r="AE1681" s="66">
        <v>0.46146118847536899</v>
      </c>
      <c r="AF1681" s="68">
        <v>63.093806459277403</v>
      </c>
      <c r="AG1681" s="66">
        <v>-8.8276297774427803E-3</v>
      </c>
      <c r="AH1681" s="67">
        <v>-2.7242687136094901</v>
      </c>
      <c r="AI1681" s="66">
        <v>6.5130666689583394E-2</v>
      </c>
      <c r="AJ1681" s="67">
        <v>20.203809149912601</v>
      </c>
      <c r="AK1681" s="66">
        <v>1.5469158561946801</v>
      </c>
      <c r="AL1681" s="66">
        <v>0.13403544851826199</v>
      </c>
      <c r="AM1681" s="67">
        <v>161.54370915819899</v>
      </c>
      <c r="AN1681" s="11"/>
      <c r="AO1681" s="69">
        <v>0.119812709359394</v>
      </c>
      <c r="AP1681" s="69">
        <v>-0.13396059391103299</v>
      </c>
      <c r="AQ1681" s="69">
        <v>0.17508660349645699</v>
      </c>
      <c r="AR1681" s="69">
        <v>-8.0484769583563306E-2</v>
      </c>
      <c r="AS1681" s="70">
        <v>8</v>
      </c>
      <c r="AT1681" s="70">
        <v>4</v>
      </c>
      <c r="AU1681" s="70">
        <v>7</v>
      </c>
      <c r="AV1681" s="71">
        <v>5</v>
      </c>
      <c r="AW1681" s="11"/>
      <c r="AX1681" s="72">
        <v>0.36860766166064401</v>
      </c>
      <c r="AY1681" s="73">
        <v>0.82922238487571998</v>
      </c>
      <c r="AZ1681" s="73">
        <v>1.54433233705277</v>
      </c>
      <c r="BA1681" s="73">
        <v>1.23715430030643</v>
      </c>
      <c r="BB1681" s="64">
        <v>3.7976623549620898E-2</v>
      </c>
      <c r="BC1681" s="74">
        <v>-27.2349211455439</v>
      </c>
      <c r="BD1681" s="61">
        <v>43880</v>
      </c>
      <c r="BE1681" s="61">
        <v>43913</v>
      </c>
      <c r="BF1681" s="70"/>
      <c r="BG1681" s="61"/>
      <c r="BH1681" s="11"/>
    </row>
    <row r="1682" spans="1:60" x14ac:dyDescent="0.3">
      <c r="A1682" s="11"/>
      <c r="B1682" s="56" t="s">
        <v>5358</v>
      </c>
      <c r="C1682" s="56" t="s">
        <v>5109</v>
      </c>
      <c r="D1682" s="56" t="s">
        <v>5102</v>
      </c>
      <c r="E1682" s="57" t="s">
        <v>5110</v>
      </c>
      <c r="F1682" s="57" t="s">
        <v>168</v>
      </c>
      <c r="G1682" s="58" t="s">
        <v>36</v>
      </c>
      <c r="H1682" s="59" t="s">
        <v>1035</v>
      </c>
      <c r="I1682" s="60" t="s">
        <v>400</v>
      </c>
      <c r="J1682" s="60" t="s">
        <v>5111</v>
      </c>
      <c r="K1682" s="11"/>
      <c r="L1682" s="61">
        <v>44021</v>
      </c>
      <c r="M1682" s="62">
        <v>1353579.5496787999</v>
      </c>
      <c r="N1682" s="63">
        <v>1353579.5496787999</v>
      </c>
      <c r="O1682" s="63">
        <v>1417819.9354801199</v>
      </c>
      <c r="P1682" s="64">
        <f t="shared" si="26"/>
        <v>0.9546907303291895</v>
      </c>
      <c r="Q1682" s="61">
        <v>43880</v>
      </c>
      <c r="R1682" s="65">
        <v>62880.539646606398</v>
      </c>
      <c r="S1682" s="65">
        <v>57141.276960754403</v>
      </c>
      <c r="T1682" s="11"/>
      <c r="U1682" s="66">
        <v>-1.15499480052677E-2</v>
      </c>
      <c r="V1682" s="67">
        <v>2.5072159533920102</v>
      </c>
      <c r="W1682" s="66">
        <v>2.9671905900613599E-2</v>
      </c>
      <c r="X1682" s="67">
        <v>5.2455691387003798</v>
      </c>
      <c r="Y1682" s="66">
        <v>3.05126779367129E-2</v>
      </c>
      <c r="Z1682" s="67">
        <v>20.7352054058865</v>
      </c>
      <c r="AA1682" s="66">
        <v>0.272335232979385</v>
      </c>
      <c r="AB1682" s="67">
        <v>47.458711449231501</v>
      </c>
      <c r="AC1682" s="66">
        <v>0.42275020102155397</v>
      </c>
      <c r="AD1682" s="67">
        <v>66.560985362390099</v>
      </c>
      <c r="AE1682" s="66">
        <v>0.61619182668800898</v>
      </c>
      <c r="AF1682" s="68">
        <v>78.566870280541494</v>
      </c>
      <c r="AG1682" s="66">
        <v>-8.0833944375626708E-3</v>
      </c>
      <c r="AH1682" s="67">
        <v>-2.6498451796214799</v>
      </c>
      <c r="AI1682" s="66">
        <v>8.2220127918844796E-2</v>
      </c>
      <c r="AJ1682" s="67">
        <v>21.912755272845999</v>
      </c>
      <c r="AK1682" s="66">
        <v>0.89396279191365502</v>
      </c>
      <c r="AL1682" s="66">
        <v>0.138237756742456</v>
      </c>
      <c r="AM1682" s="67">
        <v>81.751502336352104</v>
      </c>
      <c r="AN1682" s="11"/>
      <c r="AO1682" s="69">
        <v>0.1199063255699</v>
      </c>
      <c r="AP1682" s="69">
        <v>-0.133743788801512</v>
      </c>
      <c r="AQ1682" s="69">
        <v>0.17803696703427699</v>
      </c>
      <c r="AR1682" s="69">
        <v>-7.8098299334669705E-2</v>
      </c>
      <c r="AS1682" s="70">
        <v>8</v>
      </c>
      <c r="AT1682" s="70">
        <v>4</v>
      </c>
      <c r="AU1682" s="70">
        <v>7</v>
      </c>
      <c r="AV1682" s="71">
        <v>5</v>
      </c>
      <c r="AW1682" s="11"/>
      <c r="AX1682" s="72">
        <v>0.368520806449815</v>
      </c>
      <c r="AY1682" s="73">
        <v>0.93327800258884996</v>
      </c>
      <c r="AZ1682" s="73">
        <v>1.6711661183089701</v>
      </c>
      <c r="BA1682" s="73">
        <v>1.3969029896543399</v>
      </c>
      <c r="BB1682" s="64">
        <v>3.7973006904503601E-2</v>
      </c>
      <c r="BC1682" s="74">
        <v>-27.034607437410202</v>
      </c>
      <c r="BD1682" s="61">
        <v>43880</v>
      </c>
      <c r="BE1682" s="61">
        <v>43913</v>
      </c>
      <c r="BF1682" s="70"/>
      <c r="BG1682" s="61"/>
      <c r="BH1682" s="11"/>
    </row>
    <row r="1683" spans="1:60" x14ac:dyDescent="0.3">
      <c r="A1683" s="11"/>
      <c r="B1683" s="56" t="s">
        <v>5361</v>
      </c>
      <c r="C1683" s="56" t="s">
        <v>5113</v>
      </c>
      <c r="D1683" s="56" t="s">
        <v>5102</v>
      </c>
      <c r="E1683" s="57" t="s">
        <v>41</v>
      </c>
      <c r="F1683" s="57" t="s">
        <v>168</v>
      </c>
      <c r="G1683" s="58" t="s">
        <v>36</v>
      </c>
      <c r="H1683" s="59" t="s">
        <v>1035</v>
      </c>
      <c r="I1683" s="60" t="s">
        <v>400</v>
      </c>
      <c r="J1683" s="60" t="s">
        <v>5114</v>
      </c>
      <c r="K1683" s="11"/>
      <c r="L1683" s="61">
        <v>44021</v>
      </c>
      <c r="M1683" s="62">
        <v>260866.867026091</v>
      </c>
      <c r="N1683" s="63">
        <v>260866.867026091</v>
      </c>
      <c r="O1683" s="63">
        <v>274016.85414981801</v>
      </c>
      <c r="P1683" s="64">
        <f t="shared" si="26"/>
        <v>0.95201029818210636</v>
      </c>
      <c r="Q1683" s="61">
        <v>43880</v>
      </c>
      <c r="R1683" s="65">
        <v>10914854.934093701</v>
      </c>
      <c r="S1683" s="65">
        <v>9932685.9620312508</v>
      </c>
      <c r="T1683" s="11"/>
      <c r="U1683" s="66">
        <v>-1.15696210214082E-2</v>
      </c>
      <c r="V1683" s="67">
        <v>2.5052486517779502</v>
      </c>
      <c r="W1683" s="66">
        <v>2.9055865315967801E-2</v>
      </c>
      <c r="X1683" s="67">
        <v>5.1839650802357902</v>
      </c>
      <c r="Y1683" s="66">
        <v>2.6780040592711898E-2</v>
      </c>
      <c r="Z1683" s="67">
        <v>20.3619416714937</v>
      </c>
      <c r="AA1683" s="66">
        <v>0.26306564290658602</v>
      </c>
      <c r="AB1683" s="67">
        <v>46.531752441951497</v>
      </c>
      <c r="AC1683" s="66">
        <v>0.40210567965579702</v>
      </c>
      <c r="AD1683" s="67">
        <v>64.496533225872597</v>
      </c>
      <c r="AE1683" s="66">
        <v>0.58109134586062305</v>
      </c>
      <c r="AF1683" s="68">
        <v>75.056822197744594</v>
      </c>
      <c r="AG1683" s="66">
        <v>-8.2616392564887099E-3</v>
      </c>
      <c r="AH1683" s="67">
        <v>-2.66766966151408</v>
      </c>
      <c r="AI1683" s="66">
        <v>7.8107509123583399E-2</v>
      </c>
      <c r="AJ1683" s="67">
        <v>21.501493393327099</v>
      </c>
      <c r="AK1683" s="66">
        <v>2.2217778356908799</v>
      </c>
      <c r="AL1683" s="66">
        <v>0.17047182915499401</v>
      </c>
      <c r="AM1683" s="67">
        <v>229.02990710781901</v>
      </c>
      <c r="AN1683" s="11"/>
      <c r="AO1683" s="69">
        <v>0.11988401677997899</v>
      </c>
      <c r="AP1683" s="69">
        <v>-0.13379566825009501</v>
      </c>
      <c r="AQ1683" s="69">
        <v>0.17733015534759</v>
      </c>
      <c r="AR1683" s="69">
        <v>-7.86700497456332E-2</v>
      </c>
      <c r="AS1683" s="70">
        <v>8</v>
      </c>
      <c r="AT1683" s="70">
        <v>4</v>
      </c>
      <c r="AU1683" s="70">
        <v>7</v>
      </c>
      <c r="AV1683" s="71">
        <v>5</v>
      </c>
      <c r="AW1683" s="11"/>
      <c r="AX1683" s="72">
        <v>0.36854157482332101</v>
      </c>
      <c r="AY1683" s="73">
        <v>0.90808859057051405</v>
      </c>
      <c r="AZ1683" s="73">
        <v>1.6404676059519301</v>
      </c>
      <c r="BA1683" s="73">
        <v>1.3581506803075201</v>
      </c>
      <c r="BB1683" s="64">
        <v>3.7973871364738399E-2</v>
      </c>
      <c r="BC1683" s="74">
        <v>-27.0826807037229</v>
      </c>
      <c r="BD1683" s="61">
        <v>43880</v>
      </c>
      <c r="BE1683" s="61">
        <v>43913</v>
      </c>
      <c r="BF1683" s="70"/>
      <c r="BG1683" s="61"/>
      <c r="BH1683" s="11"/>
    </row>
    <row r="1684" spans="1:60" x14ac:dyDescent="0.3">
      <c r="A1684" s="11"/>
      <c r="B1684" s="56" t="s">
        <v>5364</v>
      </c>
      <c r="C1684" s="56" t="s">
        <v>5116</v>
      </c>
      <c r="D1684" s="56" t="s">
        <v>5102</v>
      </c>
      <c r="E1684" s="57" t="s">
        <v>0</v>
      </c>
      <c r="F1684" s="57" t="s">
        <v>168</v>
      </c>
      <c r="G1684" s="58" t="s">
        <v>36</v>
      </c>
      <c r="H1684" s="59" t="s">
        <v>1035</v>
      </c>
      <c r="I1684" s="60" t="s">
        <v>400</v>
      </c>
      <c r="J1684" s="60" t="s">
        <v>5117</v>
      </c>
      <c r="K1684" s="11"/>
      <c r="L1684" s="61">
        <v>44021</v>
      </c>
      <c r="M1684" s="62">
        <v>1794649.80060577</v>
      </c>
      <c r="N1684" s="63">
        <v>1794649.80060577</v>
      </c>
      <c r="O1684" s="63">
        <v>1876515.65517044</v>
      </c>
      <c r="P1684" s="64">
        <f t="shared" si="26"/>
        <v>0.95637347637409698</v>
      </c>
      <c r="Q1684" s="61">
        <v>43880</v>
      </c>
      <c r="R1684" s="65">
        <v>13747.7331150055</v>
      </c>
      <c r="S1684" s="65">
        <v>345951.19522167998</v>
      </c>
      <c r="T1684" s="11"/>
      <c r="U1684" s="66">
        <v>-1.15372161944833E-2</v>
      </c>
      <c r="V1684" s="67">
        <v>2.5084891344704401</v>
      </c>
      <c r="W1684" s="66">
        <v>3.0060535167649501E-2</v>
      </c>
      <c r="X1684" s="67">
        <v>5.2844320654039603</v>
      </c>
      <c r="Y1684" s="66">
        <v>3.2861352208783501E-2</v>
      </c>
      <c r="Z1684" s="67">
        <v>20.970072833093599</v>
      </c>
      <c r="AA1684" s="66">
        <v>0.27819292308413401</v>
      </c>
      <c r="AB1684" s="67">
        <v>48.044480459706399</v>
      </c>
      <c r="AC1684" s="66">
        <v>0.43588940274086801</v>
      </c>
      <c r="AD1684" s="67">
        <v>67.8749055343214</v>
      </c>
      <c r="AE1684" s="66">
        <v>0.63868220504431505</v>
      </c>
      <c r="AF1684" s="68">
        <v>80.815908116172096</v>
      </c>
      <c r="AG1684" s="66">
        <v>-7.9697166793266695E-3</v>
      </c>
      <c r="AH1684" s="67">
        <v>-2.63847740379788</v>
      </c>
      <c r="AI1684" s="66">
        <v>8.4808291518129394E-2</v>
      </c>
      <c r="AJ1684" s="67">
        <v>22.171571632789</v>
      </c>
      <c r="AK1684" s="66">
        <v>2.5086115045705801</v>
      </c>
      <c r="AL1684" s="66">
        <v>0.18398013581841999</v>
      </c>
      <c r="AM1684" s="67">
        <v>257.713273996022</v>
      </c>
      <c r="AN1684" s="11"/>
      <c r="AO1684" s="69">
        <v>0.119920541512402</v>
      </c>
      <c r="AP1684" s="69">
        <v>-0.13371109820946001</v>
      </c>
      <c r="AQ1684" s="69">
        <v>0.178482511259208</v>
      </c>
      <c r="AR1684" s="69">
        <v>-7.77372979391657E-2</v>
      </c>
      <c r="AS1684" s="70">
        <v>8</v>
      </c>
      <c r="AT1684" s="70">
        <v>4</v>
      </c>
      <c r="AU1684" s="70">
        <v>7</v>
      </c>
      <c r="AV1684" s="71">
        <v>5</v>
      </c>
      <c r="AW1684" s="11"/>
      <c r="AX1684" s="72">
        <v>0.36850811012671297</v>
      </c>
      <c r="AY1684" s="73">
        <v>0.94919401244715096</v>
      </c>
      <c r="AZ1684" s="73">
        <v>1.6905587356195599</v>
      </c>
      <c r="BA1684" s="73">
        <v>1.42141385499963</v>
      </c>
      <c r="BB1684" s="64">
        <v>3.7972497590089901E-2</v>
      </c>
      <c r="BC1684" s="74">
        <v>-27.004553905339002</v>
      </c>
      <c r="BD1684" s="61">
        <v>43880</v>
      </c>
      <c r="BE1684" s="61">
        <v>43913</v>
      </c>
      <c r="BF1684" s="70"/>
      <c r="BG1684" s="61"/>
      <c r="BH1684" s="11"/>
    </row>
    <row r="1685" spans="1:60" x14ac:dyDescent="0.3">
      <c r="A1685" s="11"/>
      <c r="B1685" s="56" t="s">
        <v>5367</v>
      </c>
      <c r="C1685" s="56" t="s">
        <v>5119</v>
      </c>
      <c r="D1685" s="56" t="s">
        <v>5102</v>
      </c>
      <c r="E1685" s="57" t="s">
        <v>79</v>
      </c>
      <c r="F1685" s="57" t="s">
        <v>168</v>
      </c>
      <c r="G1685" s="58" t="s">
        <v>36</v>
      </c>
      <c r="H1685" s="59" t="s">
        <v>1035</v>
      </c>
      <c r="I1685" s="60" t="s">
        <v>400</v>
      </c>
      <c r="J1685" s="60" t="s">
        <v>5120</v>
      </c>
      <c r="K1685" s="11"/>
      <c r="L1685" s="61">
        <v>44021</v>
      </c>
      <c r="M1685" s="62">
        <v>1243495.9530658701</v>
      </c>
      <c r="N1685" s="63">
        <v>1243495.9530658701</v>
      </c>
      <c r="O1685" s="63">
        <v>1302761.2024707799</v>
      </c>
      <c r="P1685" s="64">
        <f t="shared" si="26"/>
        <v>0.95450797176603897</v>
      </c>
      <c r="Q1685" s="61">
        <v>43880</v>
      </c>
      <c r="R1685" s="65">
        <v>41532.765162597701</v>
      </c>
      <c r="S1685" s="65">
        <v>37737.099137512203</v>
      </c>
      <c r="T1685" s="11"/>
      <c r="U1685" s="66">
        <v>-1.15512431302704E-2</v>
      </c>
      <c r="V1685" s="67">
        <v>2.5070864408917299</v>
      </c>
      <c r="W1685" s="66">
        <v>2.9630880442709898E-2</v>
      </c>
      <c r="X1685" s="67">
        <v>5.2414665929100002</v>
      </c>
      <c r="Y1685" s="66">
        <v>3.0258769380452601E-2</v>
      </c>
      <c r="Z1685" s="67">
        <v>20.709814550267801</v>
      </c>
      <c r="AA1685" s="66">
        <v>0.27169553613202901</v>
      </c>
      <c r="AB1685" s="67">
        <v>47.394741764525001</v>
      </c>
      <c r="AC1685" s="66">
        <v>0.42132375618733903</v>
      </c>
      <c r="AD1685" s="67">
        <v>66.4183408790268</v>
      </c>
      <c r="AE1685" s="66">
        <v>0.61375579440966299</v>
      </c>
      <c r="AF1685" s="68">
        <v>78.323267052648603</v>
      </c>
      <c r="AG1685" s="66">
        <v>-8.0959127863025095E-3</v>
      </c>
      <c r="AH1685" s="67">
        <v>-2.65109701449546</v>
      </c>
      <c r="AI1685" s="66">
        <v>8.1940162466780694E-2</v>
      </c>
      <c r="AJ1685" s="67">
        <v>21.884758727654098</v>
      </c>
      <c r="AK1685" s="66">
        <v>0.75846136331209002</v>
      </c>
      <c r="AL1685" s="66">
        <v>0.12573205282751601</v>
      </c>
      <c r="AM1685" s="67">
        <v>63.999996401136698</v>
      </c>
      <c r="AN1685" s="11"/>
      <c r="AO1685" s="69">
        <v>0.119904614186526</v>
      </c>
      <c r="AP1685" s="69">
        <v>-0.13374766200475299</v>
      </c>
      <c r="AQ1685" s="69">
        <v>0.17798752103582999</v>
      </c>
      <c r="AR1685" s="69">
        <v>-7.8137378282917794E-2</v>
      </c>
      <c r="AS1685" s="70">
        <v>8</v>
      </c>
      <c r="AT1685" s="70">
        <v>4</v>
      </c>
      <c r="AU1685" s="70">
        <v>7</v>
      </c>
      <c r="AV1685" s="71">
        <v>5</v>
      </c>
      <c r="AW1685" s="11"/>
      <c r="AX1685" s="72">
        <v>0.36852232138451702</v>
      </c>
      <c r="AY1685" s="73">
        <v>0.93153727835215205</v>
      </c>
      <c r="AZ1685" s="73">
        <v>1.66904480077756</v>
      </c>
      <c r="BA1685" s="73">
        <v>1.39422308117173</v>
      </c>
      <c r="BB1685" s="64">
        <v>3.7973072194872698E-2</v>
      </c>
      <c r="BC1685" s="74">
        <v>-27.037959794339301</v>
      </c>
      <c r="BD1685" s="61">
        <v>43880</v>
      </c>
      <c r="BE1685" s="61">
        <v>43913</v>
      </c>
      <c r="BF1685" s="70"/>
      <c r="BG1685" s="61"/>
      <c r="BH1685" s="11"/>
    </row>
    <row r="1686" spans="1:60" x14ac:dyDescent="0.3">
      <c r="A1686" s="11"/>
      <c r="B1686" s="56" t="s">
        <v>5370</v>
      </c>
      <c r="C1686" s="56" t="s">
        <v>5122</v>
      </c>
      <c r="D1686" s="56" t="s">
        <v>5102</v>
      </c>
      <c r="E1686" s="57" t="s">
        <v>447</v>
      </c>
      <c r="F1686" s="57" t="s">
        <v>168</v>
      </c>
      <c r="G1686" s="58" t="s">
        <v>36</v>
      </c>
      <c r="H1686" s="59" t="s">
        <v>1035</v>
      </c>
      <c r="I1686" s="60" t="s">
        <v>400</v>
      </c>
      <c r="J1686" s="60" t="s">
        <v>5123</v>
      </c>
      <c r="K1686" s="11"/>
      <c r="L1686" s="61">
        <v>44021</v>
      </c>
      <c r="M1686" s="62">
        <v>1270428.5930347401</v>
      </c>
      <c r="N1686" s="63">
        <v>1270428.5930347401</v>
      </c>
      <c r="O1686" s="63">
        <v>1337556.64562035</v>
      </c>
      <c r="P1686" s="64">
        <f t="shared" si="26"/>
        <v>0.94981292732131251</v>
      </c>
      <c r="Q1686" s="61">
        <v>43880</v>
      </c>
      <c r="R1686" s="65">
        <v>3186806.1651249998</v>
      </c>
      <c r="S1686" s="65">
        <v>2499958.34075781</v>
      </c>
      <c r="T1686" s="11"/>
      <c r="U1686" s="66">
        <v>-1.15858056888101E-2</v>
      </c>
      <c r="V1686" s="67">
        <v>2.50363018503776</v>
      </c>
      <c r="W1686" s="66">
        <v>2.8550525548780601E-2</v>
      </c>
      <c r="X1686" s="67">
        <v>5.1334311035170703</v>
      </c>
      <c r="Y1686" s="66">
        <v>2.3720616934952001E-2</v>
      </c>
      <c r="Z1686" s="67">
        <v>20.055999305710401</v>
      </c>
      <c r="AA1686" s="66">
        <v>0.25550157385820099</v>
      </c>
      <c r="AB1686" s="67">
        <v>45.775345537112997</v>
      </c>
      <c r="AC1686" s="66">
        <v>0.385375114495982</v>
      </c>
      <c r="AD1686" s="67">
        <v>62.823476709832903</v>
      </c>
      <c r="AE1686" s="66">
        <v>0.55283185086620501</v>
      </c>
      <c r="AF1686" s="68">
        <v>72.230872698361097</v>
      </c>
      <c r="AG1686" s="66">
        <v>-8.4076877938059607E-3</v>
      </c>
      <c r="AH1686" s="67">
        <v>-2.6822745152458101</v>
      </c>
      <c r="AI1686" s="66">
        <v>7.47356737665541E-2</v>
      </c>
      <c r="AJ1686" s="67">
        <v>21.1643098576169</v>
      </c>
      <c r="AK1686" s="66">
        <v>0.77774593388661695</v>
      </c>
      <c r="AL1686" s="66">
        <v>0.123718192129745</v>
      </c>
      <c r="AM1686" s="67">
        <v>70.129816533648395</v>
      </c>
      <c r="AN1686" s="11"/>
      <c r="AO1686" s="69">
        <v>0.119865521421161</v>
      </c>
      <c r="AP1686" s="69">
        <v>-0.13383830795835799</v>
      </c>
      <c r="AQ1686" s="69">
        <v>0.176749952927057</v>
      </c>
      <c r="AR1686" s="69">
        <v>-7.9139271764725003E-2</v>
      </c>
      <c r="AS1686" s="70">
        <v>8</v>
      </c>
      <c r="AT1686" s="70">
        <v>4</v>
      </c>
      <c r="AU1686" s="70">
        <v>7</v>
      </c>
      <c r="AV1686" s="71">
        <v>5</v>
      </c>
      <c r="AW1686" s="11"/>
      <c r="AX1686" s="72">
        <v>0.36855835216178101</v>
      </c>
      <c r="AY1686" s="73">
        <v>0.88753002768589795</v>
      </c>
      <c r="AZ1686" s="73">
        <v>1.61540999595854</v>
      </c>
      <c r="BA1686" s="73">
        <v>1.3265601489929399</v>
      </c>
      <c r="BB1686" s="64">
        <v>3.7974550542567202E-2</v>
      </c>
      <c r="BC1686" s="74">
        <v>-27.122055650805098</v>
      </c>
      <c r="BD1686" s="61">
        <v>43880</v>
      </c>
      <c r="BE1686" s="61">
        <v>43913</v>
      </c>
      <c r="BF1686" s="70"/>
      <c r="BG1686" s="61"/>
      <c r="BH1686" s="11"/>
    </row>
    <row r="1687" spans="1:60" x14ac:dyDescent="0.3">
      <c r="A1687" s="11"/>
      <c r="B1687" s="56" t="s">
        <v>5374</v>
      </c>
      <c r="C1687" s="56" t="s">
        <v>5125</v>
      </c>
      <c r="D1687" s="56" t="s">
        <v>5102</v>
      </c>
      <c r="E1687" s="57" t="s">
        <v>2294</v>
      </c>
      <c r="F1687" s="57" t="s">
        <v>168</v>
      </c>
      <c r="G1687" s="58" t="s">
        <v>36</v>
      </c>
      <c r="H1687" s="59" t="s">
        <v>1035</v>
      </c>
      <c r="I1687" s="60" t="s">
        <v>400</v>
      </c>
      <c r="J1687" s="60" t="s">
        <v>1</v>
      </c>
      <c r="K1687" s="11"/>
      <c r="L1687" s="61">
        <v>44021</v>
      </c>
      <c r="M1687" s="62">
        <v>483345.193595886</v>
      </c>
      <c r="N1687" s="63">
        <v>483345.193595886</v>
      </c>
      <c r="O1687" s="63">
        <v>506576.49990987801</v>
      </c>
      <c r="P1687" s="64">
        <f t="shared" si="26"/>
        <v>0.95414057636284955</v>
      </c>
      <c r="Q1687" s="61">
        <v>43880</v>
      </c>
      <c r="R1687" s="65">
        <v>7832252.3366718702</v>
      </c>
      <c r="S1687" s="65">
        <v>7674710.92280469</v>
      </c>
      <c r="T1687" s="11"/>
      <c r="U1687" s="66">
        <v>-1.1553895270481E-2</v>
      </c>
      <c r="V1687" s="67">
        <v>2.5068212268706702</v>
      </c>
      <c r="W1687" s="66">
        <v>2.95459220742487E-2</v>
      </c>
      <c r="X1687" s="67">
        <v>5.2329707560638798</v>
      </c>
      <c r="Y1687" s="66">
        <v>2.9745154430202099E-2</v>
      </c>
      <c r="Z1687" s="67">
        <v>20.65845305525</v>
      </c>
      <c r="AA1687" s="66">
        <v>0.27042472835280901</v>
      </c>
      <c r="AB1687" s="67">
        <v>47.267660986573901</v>
      </c>
      <c r="AC1687" s="66">
        <v>0.418482955183135</v>
      </c>
      <c r="AD1687" s="67">
        <v>66.134260778548196</v>
      </c>
      <c r="AE1687" s="66">
        <v>0.60892111048975495</v>
      </c>
      <c r="AF1687" s="68">
        <v>77.839798660715999</v>
      </c>
      <c r="AG1687" s="66">
        <v>-8.1198633024541795E-3</v>
      </c>
      <c r="AH1687" s="67">
        <v>-2.6534920661106298</v>
      </c>
      <c r="AI1687" s="66">
        <v>8.1374181030696505E-2</v>
      </c>
      <c r="AJ1687" s="67">
        <v>21.828160584031099</v>
      </c>
      <c r="AK1687" s="66">
        <v>2.35845130337868</v>
      </c>
      <c r="AL1687" s="66">
        <v>0.17703288548364099</v>
      </c>
      <c r="AM1687" s="67">
        <v>242.69725387659901</v>
      </c>
      <c r="AN1687" s="11"/>
      <c r="AO1687" s="69">
        <v>0.119901654739806</v>
      </c>
      <c r="AP1687" s="69">
        <v>-0.133754374623968</v>
      </c>
      <c r="AQ1687" s="69">
        <v>0.177891384184477</v>
      </c>
      <c r="AR1687" s="69">
        <v>-7.8216265185838005E-2</v>
      </c>
      <c r="AS1687" s="70">
        <v>8</v>
      </c>
      <c r="AT1687" s="70">
        <v>4</v>
      </c>
      <c r="AU1687" s="70">
        <v>7</v>
      </c>
      <c r="AV1687" s="71">
        <v>5</v>
      </c>
      <c r="AW1687" s="11"/>
      <c r="AX1687" s="72">
        <v>0.36852494607213898</v>
      </c>
      <c r="AY1687" s="73">
        <v>0.928085576418198</v>
      </c>
      <c r="AZ1687" s="73">
        <v>1.6648394216990701</v>
      </c>
      <c r="BA1687" s="73">
        <v>1.3889107431041301</v>
      </c>
      <c r="BB1687" s="64">
        <v>3.7973171854136997E-2</v>
      </c>
      <c r="BC1687" s="74">
        <v>-27.044480635639001</v>
      </c>
      <c r="BD1687" s="61">
        <v>43880</v>
      </c>
      <c r="BE1687" s="61">
        <v>43913</v>
      </c>
      <c r="BF1687" s="70"/>
      <c r="BG1687" s="61"/>
      <c r="BH1687" s="11"/>
    </row>
    <row r="1688" spans="1:60" x14ac:dyDescent="0.3">
      <c r="A1688" s="11"/>
      <c r="B1688" s="56" t="s">
        <v>5377</v>
      </c>
      <c r="C1688" s="56" t="s">
        <v>5127</v>
      </c>
      <c r="D1688" s="56" t="s">
        <v>5102</v>
      </c>
      <c r="E1688" s="57" t="s">
        <v>173</v>
      </c>
      <c r="F1688" s="57" t="s">
        <v>168</v>
      </c>
      <c r="G1688" s="58" t="s">
        <v>36</v>
      </c>
      <c r="H1688" s="59" t="s">
        <v>1035</v>
      </c>
      <c r="I1688" s="60" t="s">
        <v>400</v>
      </c>
      <c r="J1688" s="60" t="s">
        <v>5128</v>
      </c>
      <c r="K1688" s="11"/>
      <c r="L1688" s="61">
        <v>44021</v>
      </c>
      <c r="M1688" s="62">
        <v>104452.34650802601</v>
      </c>
      <c r="N1688" s="63">
        <v>104452.34650802601</v>
      </c>
      <c r="O1688" s="63">
        <v>109039.030099988</v>
      </c>
      <c r="P1688" s="64">
        <f t="shared" si="26"/>
        <v>0.95793539627272883</v>
      </c>
      <c r="Q1688" s="61">
        <v>43880</v>
      </c>
      <c r="R1688" s="65">
        <v>8743118.1339843795</v>
      </c>
      <c r="S1688" s="65">
        <v>8332568.6738203103</v>
      </c>
      <c r="T1688" s="11"/>
      <c r="U1688" s="66">
        <v>-1.15264456626392E-2</v>
      </c>
      <c r="V1688" s="67">
        <v>2.5095661876548498</v>
      </c>
      <c r="W1688" s="66">
        <v>3.0414651570026801E-2</v>
      </c>
      <c r="X1688" s="67">
        <v>5.3198437056416896</v>
      </c>
      <c r="Y1688" s="66">
        <v>3.5035620700000401E-2</v>
      </c>
      <c r="Z1688" s="67">
        <v>21.1874996822153</v>
      </c>
      <c r="AA1688" s="66">
        <v>0.28359639722126301</v>
      </c>
      <c r="AB1688" s="67">
        <v>48.584827873448397</v>
      </c>
      <c r="AC1688" s="66">
        <v>0.448030489527737</v>
      </c>
      <c r="AD1688" s="67">
        <v>69.089014213066505</v>
      </c>
      <c r="AE1688" s="66"/>
      <c r="AF1688" s="68"/>
      <c r="AG1688" s="66">
        <v>-7.8690471164009103E-3</v>
      </c>
      <c r="AH1688" s="67">
        <v>-2.6284104475053001</v>
      </c>
      <c r="AI1688" s="66">
        <v>8.7206380139832604E-2</v>
      </c>
      <c r="AJ1688" s="67">
        <v>22.411380494944801</v>
      </c>
      <c r="AK1688" s="66">
        <v>0.68558524573920299</v>
      </c>
      <c r="AL1688" s="66">
        <v>0.20296909091499399</v>
      </c>
      <c r="AM1688" s="67">
        <v>95.022999321343406</v>
      </c>
      <c r="AN1688" s="11"/>
      <c r="AO1688" s="69">
        <v>0.119933572896116</v>
      </c>
      <c r="AP1688" s="69">
        <v>-0.13368180527322701</v>
      </c>
      <c r="AQ1688" s="69">
        <v>0.17889114306861301</v>
      </c>
      <c r="AR1688" s="69">
        <v>-7.7410278827301199E-2</v>
      </c>
      <c r="AS1688" s="70">
        <v>8</v>
      </c>
      <c r="AT1688" s="70">
        <v>4</v>
      </c>
      <c r="AU1688" s="70">
        <v>7</v>
      </c>
      <c r="AV1688" s="71">
        <v>5</v>
      </c>
      <c r="AW1688" s="11"/>
      <c r="AX1688" s="72">
        <v>0.36849669810617303</v>
      </c>
      <c r="AY1688" s="73">
        <v>0.96387137691181102</v>
      </c>
      <c r="AZ1688" s="73">
        <v>1.7084513428180801</v>
      </c>
      <c r="BA1688" s="73">
        <v>1.44403975952264</v>
      </c>
      <c r="BB1688" s="64">
        <v>3.7972062136395798E-2</v>
      </c>
      <c r="BC1688" s="74">
        <v>-26.976698557438802</v>
      </c>
      <c r="BD1688" s="61">
        <v>43880</v>
      </c>
      <c r="BE1688" s="61">
        <v>43913</v>
      </c>
      <c r="BF1688" s="70"/>
      <c r="BG1688" s="61"/>
      <c r="BH1688" s="11"/>
    </row>
    <row r="1689" spans="1:60" x14ac:dyDescent="0.3">
      <c r="A1689" s="11"/>
      <c r="B1689" s="56" t="s">
        <v>5381</v>
      </c>
      <c r="C1689" s="56" t="s">
        <v>5130</v>
      </c>
      <c r="D1689" s="56" t="s">
        <v>5102</v>
      </c>
      <c r="E1689" s="57" t="s">
        <v>2831</v>
      </c>
      <c r="F1689" s="57" t="s">
        <v>168</v>
      </c>
      <c r="G1689" s="58" t="s">
        <v>36</v>
      </c>
      <c r="H1689" s="59" t="s">
        <v>1035</v>
      </c>
      <c r="I1689" s="60" t="s">
        <v>400</v>
      </c>
      <c r="J1689" s="60" t="s">
        <v>5131</v>
      </c>
      <c r="K1689" s="11"/>
      <c r="L1689" s="61">
        <v>44021</v>
      </c>
      <c r="M1689" s="62">
        <v>89613.827952027306</v>
      </c>
      <c r="N1689" s="63">
        <v>89613.827952027306</v>
      </c>
      <c r="O1689" s="63">
        <v>98920.817512035399</v>
      </c>
      <c r="P1689" s="64">
        <f t="shared" si="26"/>
        <v>0.90591475288934264</v>
      </c>
      <c r="Q1689" s="61">
        <v>43910</v>
      </c>
      <c r="R1689" s="65">
        <v>0</v>
      </c>
      <c r="S1689" s="65">
        <v>0</v>
      </c>
      <c r="T1689" s="11"/>
      <c r="U1689" s="66">
        <v>-9.6991988712034106E-3</v>
      </c>
      <c r="V1689" s="67">
        <v>2.6922908667984302</v>
      </c>
      <c r="W1689" s="66">
        <v>2.1995164184772899E-2</v>
      </c>
      <c r="X1689" s="67">
        <v>4.4778949671163</v>
      </c>
      <c r="Y1689" s="66">
        <v>2.52337545480259E-2</v>
      </c>
      <c r="Z1689" s="67">
        <v>20.2073130670178</v>
      </c>
      <c r="AA1689" s="66">
        <v>0.14631905866015599</v>
      </c>
      <c r="AB1689" s="67">
        <v>34.857094017323099</v>
      </c>
      <c r="AC1689" s="66">
        <v>0.196020263794635</v>
      </c>
      <c r="AD1689" s="67">
        <v>43.887991639727304</v>
      </c>
      <c r="AE1689" s="66">
        <v>0.347947419337579</v>
      </c>
      <c r="AF1689" s="68">
        <v>51.742429545498503</v>
      </c>
      <c r="AG1689" s="66">
        <v>-3.6968984271879897E-2</v>
      </c>
      <c r="AH1689" s="67">
        <v>-5.5384041630532002</v>
      </c>
      <c r="AI1689" s="66">
        <v>5.5813703633248203E-2</v>
      </c>
      <c r="AJ1689" s="67">
        <v>19.272112844279</v>
      </c>
      <c r="AK1689" s="66">
        <v>0.34498751203704198</v>
      </c>
      <c r="AL1689" s="66">
        <v>9.7348379777104102E-2</v>
      </c>
      <c r="AM1689" s="67">
        <v>51.298282989649998</v>
      </c>
      <c r="AN1689" s="11"/>
      <c r="AO1689" s="69">
        <v>3.65569780988153E-2</v>
      </c>
      <c r="AP1689" s="69">
        <v>-2.37082673384066E-2</v>
      </c>
      <c r="AQ1689" s="69">
        <v>0.140306192692224</v>
      </c>
      <c r="AR1689" s="69">
        <v>-0.10097192876492</v>
      </c>
      <c r="AS1689" s="70">
        <v>8</v>
      </c>
      <c r="AT1689" s="70">
        <v>4</v>
      </c>
      <c r="AU1689" s="70">
        <v>7</v>
      </c>
      <c r="AV1689" s="71">
        <v>5</v>
      </c>
      <c r="AW1689" s="11"/>
      <c r="AX1689" s="72">
        <v>0.13576590944983799</v>
      </c>
      <c r="AY1689" s="73">
        <v>1.0744655249691299</v>
      </c>
      <c r="AZ1689" s="73">
        <v>0.99898921116164296</v>
      </c>
      <c r="BA1689" s="73">
        <v>1.6862215630917501</v>
      </c>
      <c r="BB1689" s="64">
        <v>1.4050110230018601E-2</v>
      </c>
      <c r="BC1689" s="74">
        <v>-11.852551767034999</v>
      </c>
      <c r="BD1689" s="61">
        <v>43910</v>
      </c>
      <c r="BE1689" s="61">
        <v>43990</v>
      </c>
      <c r="BF1689" s="70"/>
      <c r="BG1689" s="61"/>
      <c r="BH1689" s="11"/>
    </row>
    <row r="1690" spans="1:60" x14ac:dyDescent="0.3">
      <c r="A1690" s="11"/>
      <c r="B1690" s="56" t="s">
        <v>5384</v>
      </c>
      <c r="C1690" s="56" t="s">
        <v>5133</v>
      </c>
      <c r="D1690" s="56" t="s">
        <v>5102</v>
      </c>
      <c r="E1690" s="57" t="s">
        <v>490</v>
      </c>
      <c r="F1690" s="57" t="s">
        <v>168</v>
      </c>
      <c r="G1690" s="58" t="s">
        <v>36</v>
      </c>
      <c r="H1690" s="59" t="s">
        <v>1035</v>
      </c>
      <c r="I1690" s="60" t="s">
        <v>400</v>
      </c>
      <c r="J1690" s="60" t="s">
        <v>5134</v>
      </c>
      <c r="K1690" s="11"/>
      <c r="L1690" s="61">
        <v>44021</v>
      </c>
      <c r="M1690" s="62">
        <v>1323458.24224854</v>
      </c>
      <c r="N1690" s="63">
        <v>1323458.24224854</v>
      </c>
      <c r="O1690" s="63">
        <v>1389210.2691993699</v>
      </c>
      <c r="P1690" s="64">
        <f t="shared" si="26"/>
        <v>0.95266949258248423</v>
      </c>
      <c r="Q1690" s="61">
        <v>43880</v>
      </c>
      <c r="R1690" s="65">
        <v>232.13536859989199</v>
      </c>
      <c r="S1690" s="65">
        <v>9147.6259028015102</v>
      </c>
      <c r="T1690" s="11"/>
      <c r="U1690" s="66">
        <v>-1.1574174182896999E-2</v>
      </c>
      <c r="V1690" s="67">
        <v>2.5047933356290701</v>
      </c>
      <c r="W1690" s="66">
        <v>2.89999160668231E-2</v>
      </c>
      <c r="X1690" s="67">
        <v>5.1783701553213204</v>
      </c>
      <c r="Y1690" s="66">
        <v>2.7564723432078601E-2</v>
      </c>
      <c r="Z1690" s="67">
        <v>20.4404099554231</v>
      </c>
      <c r="AA1690" s="66">
        <v>0.26529194989067001</v>
      </c>
      <c r="AB1690" s="67">
        <v>46.754383140359998</v>
      </c>
      <c r="AC1690" s="66">
        <v>0.40851920431479799</v>
      </c>
      <c r="AD1690" s="67">
        <v>65.137885691714501</v>
      </c>
      <c r="AE1690" s="66">
        <v>0.59280369723797799</v>
      </c>
      <c r="AF1690" s="68">
        <v>76.228057335480102</v>
      </c>
      <c r="AG1690" s="66">
        <v>-8.25164473917539E-3</v>
      </c>
      <c r="AH1690" s="67">
        <v>-2.6666702097827502</v>
      </c>
      <c r="AI1690" s="66">
        <v>7.8943055279523805E-2</v>
      </c>
      <c r="AJ1690" s="67">
        <v>21.585048008913901</v>
      </c>
      <c r="AK1690" s="66">
        <v>0.85186241962597697</v>
      </c>
      <c r="AL1690" s="66">
        <v>0.13306216677301599</v>
      </c>
      <c r="AM1690" s="67">
        <v>77.541465107584401</v>
      </c>
      <c r="AN1690" s="11"/>
      <c r="AO1690" s="69">
        <v>0.119909509128775</v>
      </c>
      <c r="AP1690" s="69">
        <v>-0.13372772553979301</v>
      </c>
      <c r="AQ1690" s="69">
        <v>0.17745066622243</v>
      </c>
      <c r="AR1690" s="69">
        <v>-7.8715865187405101E-2</v>
      </c>
      <c r="AS1690" s="70">
        <v>8</v>
      </c>
      <c r="AT1690" s="70">
        <v>4</v>
      </c>
      <c r="AU1690" s="70">
        <v>7</v>
      </c>
      <c r="AV1690" s="71">
        <v>5</v>
      </c>
      <c r="AW1690" s="11"/>
      <c r="AX1690" s="72">
        <v>0.36852177023713001</v>
      </c>
      <c r="AY1690" s="73">
        <v>0.91417750595610403</v>
      </c>
      <c r="AZ1690" s="73">
        <v>1.6477019881422199</v>
      </c>
      <c r="BA1690" s="73">
        <v>1.3677844655412601</v>
      </c>
      <c r="BB1690" s="64">
        <v>3.7973205083908397E-2</v>
      </c>
      <c r="BC1690" s="74">
        <v>-27.062831760354999</v>
      </c>
      <c r="BD1690" s="61">
        <v>43880</v>
      </c>
      <c r="BE1690" s="61">
        <v>43913</v>
      </c>
      <c r="BF1690" s="70"/>
      <c r="BG1690" s="61"/>
      <c r="BH1690" s="11"/>
    </row>
    <row r="1691" spans="1:60" x14ac:dyDescent="0.3">
      <c r="A1691" s="11"/>
      <c r="B1691" s="56" t="s">
        <v>5387</v>
      </c>
      <c r="C1691" s="56" t="s">
        <v>5136</v>
      </c>
      <c r="D1691" s="56" t="s">
        <v>5137</v>
      </c>
      <c r="E1691" s="57" t="s">
        <v>291</v>
      </c>
      <c r="F1691" s="57" t="s">
        <v>278</v>
      </c>
      <c r="G1691" s="58" t="s">
        <v>111</v>
      </c>
      <c r="H1691" s="59" t="s">
        <v>603</v>
      </c>
      <c r="I1691" s="60" t="s">
        <v>400</v>
      </c>
      <c r="J1691" s="60" t="s">
        <v>5138</v>
      </c>
      <c r="K1691" s="11"/>
      <c r="L1691" s="61">
        <v>44021</v>
      </c>
      <c r="M1691" s="62">
        <v>623.83382999990101</v>
      </c>
      <c r="N1691" s="63">
        <v>623.83382999990101</v>
      </c>
      <c r="O1691" s="63"/>
      <c r="P1691" s="64" t="str">
        <f t="shared" si="26"/>
        <v/>
      </c>
      <c r="Q1691" s="61"/>
      <c r="R1691" s="65">
        <v>1996168.53692969</v>
      </c>
      <c r="S1691" s="65"/>
      <c r="T1691" s="11"/>
      <c r="U1691" s="66">
        <v>-4.6818420578347304E-3</v>
      </c>
      <c r="V1691" s="67">
        <v>3.1940265481352998</v>
      </c>
      <c r="W1691" s="66">
        <v>-3.8357449568138698E-2</v>
      </c>
      <c r="X1691" s="67">
        <v>-1.5573664081784999</v>
      </c>
      <c r="Y1691" s="66">
        <v>-0.22195582992222601</v>
      </c>
      <c r="Z1691" s="67">
        <v>-4.5116453800001199</v>
      </c>
      <c r="AA1691" s="66"/>
      <c r="AB1691" s="67"/>
      <c r="AC1691" s="66"/>
      <c r="AD1691" s="67"/>
      <c r="AE1691" s="66"/>
      <c r="AF1691" s="68"/>
      <c r="AG1691" s="66">
        <v>-3.4362141623205402E-3</v>
      </c>
      <c r="AH1691" s="67">
        <v>-2.1851271520972699</v>
      </c>
      <c r="AI1691" s="66">
        <v>-0.20400173507543501</v>
      </c>
      <c r="AJ1691" s="67">
        <v>-6.7094310265820196</v>
      </c>
      <c r="AK1691" s="66">
        <v>-0.119605059707246</v>
      </c>
      <c r="AL1691" s="66">
        <v>-0.13079716634907501</v>
      </c>
      <c r="AM1691" s="67">
        <v>1.3103069734934301</v>
      </c>
      <c r="AN1691" s="11"/>
      <c r="AO1691" s="69">
        <v>6.3182852733007194E-2</v>
      </c>
      <c r="AP1691" s="69">
        <v>-9.8091748215665603E-2</v>
      </c>
      <c r="AQ1691" s="69">
        <v>7.1435639198171003E-2</v>
      </c>
      <c r="AR1691" s="69">
        <v>-0.16683598572854</v>
      </c>
      <c r="AS1691" s="70"/>
      <c r="AT1691" s="70"/>
      <c r="AU1691" s="70"/>
      <c r="AV1691" s="71"/>
      <c r="AW1691" s="11"/>
      <c r="AX1691" s="72"/>
      <c r="AY1691" s="73"/>
      <c r="AZ1691" s="73"/>
      <c r="BA1691" s="73"/>
      <c r="BB1691" s="64"/>
      <c r="BC1691" s="74">
        <v>-33.596762136265198</v>
      </c>
      <c r="BD1691" s="61">
        <v>43798</v>
      </c>
      <c r="BE1691" s="61">
        <v>43964</v>
      </c>
      <c r="BF1691" s="70"/>
      <c r="BG1691" s="61"/>
      <c r="BH1691" s="11"/>
    </row>
    <row r="1692" spans="1:60" x14ac:dyDescent="0.3">
      <c r="A1692" s="11"/>
      <c r="B1692" s="56" t="s">
        <v>5390</v>
      </c>
      <c r="C1692" s="56" t="s">
        <v>5140</v>
      </c>
      <c r="D1692" s="56" t="s">
        <v>5137</v>
      </c>
      <c r="E1692" s="57" t="s">
        <v>5072</v>
      </c>
      <c r="F1692" s="57" t="s">
        <v>278</v>
      </c>
      <c r="G1692" s="58" t="s">
        <v>111</v>
      </c>
      <c r="H1692" s="59" t="s">
        <v>603</v>
      </c>
      <c r="I1692" s="60" t="s">
        <v>400</v>
      </c>
      <c r="J1692" s="60" t="s">
        <v>1</v>
      </c>
      <c r="K1692" s="11"/>
      <c r="L1692" s="61">
        <v>44021</v>
      </c>
      <c r="M1692" s="62">
        <v>892.078445999883</v>
      </c>
      <c r="N1692" s="63">
        <v>892.078445999883</v>
      </c>
      <c r="O1692" s="63"/>
      <c r="P1692" s="64" t="str">
        <f t="shared" si="26"/>
        <v/>
      </c>
      <c r="Q1692" s="61"/>
      <c r="R1692" s="65">
        <v>81356.225630981397</v>
      </c>
      <c r="S1692" s="65"/>
      <c r="T1692" s="11"/>
      <c r="U1692" s="66">
        <v>-4.7876015942165404E-3</v>
      </c>
      <c r="V1692" s="67">
        <v>3.1834505944971201</v>
      </c>
      <c r="W1692" s="66">
        <v>-3.8984078229987097E-2</v>
      </c>
      <c r="X1692" s="67">
        <v>-1.62002927436333</v>
      </c>
      <c r="Y1692" s="66"/>
      <c r="Z1692" s="67"/>
      <c r="AA1692" s="66"/>
      <c r="AB1692" s="67"/>
      <c r="AC1692" s="66"/>
      <c r="AD1692" s="67"/>
      <c r="AE1692" s="66"/>
      <c r="AF1692" s="68"/>
      <c r="AG1692" s="66">
        <v>-3.6005347437821902E-3</v>
      </c>
      <c r="AH1692" s="67">
        <v>-2.2015592102434298</v>
      </c>
      <c r="AI1692" s="66"/>
      <c r="AJ1692" s="67"/>
      <c r="AK1692" s="66">
        <v>7.1128243120256202E-2</v>
      </c>
      <c r="AL1692" s="66">
        <v>0.45706646108010301</v>
      </c>
      <c r="AM1692" s="67">
        <v>5.4166992957107096</v>
      </c>
      <c r="AN1692" s="11"/>
      <c r="AO1692" s="69">
        <v>4.0606823096823098E-2</v>
      </c>
      <c r="AP1692" s="69">
        <v>-3.1013473931125201E-2</v>
      </c>
      <c r="AQ1692" s="69">
        <v>2.3682536399064699E-2</v>
      </c>
      <c r="AR1692" s="69">
        <v>-3.6005347437821902E-3</v>
      </c>
      <c r="AS1692" s="70"/>
      <c r="AT1692" s="70"/>
      <c r="AU1692" s="70"/>
      <c r="AV1692" s="71"/>
      <c r="AW1692" s="11"/>
      <c r="AX1692" s="72"/>
      <c r="AY1692" s="73"/>
      <c r="AZ1692" s="73"/>
      <c r="BA1692" s="73"/>
      <c r="BB1692" s="64"/>
      <c r="BC1692" s="74">
        <v>-5.9442596416483902</v>
      </c>
      <c r="BD1692" s="61">
        <v>43957</v>
      </c>
      <c r="BE1692" s="61">
        <v>43964</v>
      </c>
      <c r="BF1692" s="70">
        <v>12</v>
      </c>
      <c r="BG1692" s="61">
        <v>43973</v>
      </c>
      <c r="BH1692" s="11"/>
    </row>
    <row r="1693" spans="1:60" x14ac:dyDescent="0.3">
      <c r="A1693" s="11"/>
      <c r="B1693" s="56" t="s">
        <v>5393</v>
      </c>
      <c r="C1693" s="56" t="s">
        <v>5142</v>
      </c>
      <c r="D1693" s="56" t="s">
        <v>5143</v>
      </c>
      <c r="E1693" s="57" t="s">
        <v>41</v>
      </c>
      <c r="F1693" s="57" t="s">
        <v>35</v>
      </c>
      <c r="G1693" s="58" t="s">
        <v>111</v>
      </c>
      <c r="H1693" s="59" t="s">
        <v>37</v>
      </c>
      <c r="I1693" s="60" t="s">
        <v>29</v>
      </c>
      <c r="J1693" s="60" t="s">
        <v>5144</v>
      </c>
      <c r="K1693" s="11"/>
      <c r="L1693" s="61">
        <v>44021</v>
      </c>
      <c r="M1693" s="62">
        <v>1152.6608000006499</v>
      </c>
      <c r="N1693" s="63">
        <v>1152.6608000006499</v>
      </c>
      <c r="O1693" s="63">
        <v>1618.1369000002701</v>
      </c>
      <c r="P1693" s="64">
        <f t="shared" si="26"/>
        <v>0.71233824529955259</v>
      </c>
      <c r="Q1693" s="61">
        <v>43756</v>
      </c>
      <c r="R1693" s="65">
        <v>962746.76300000004</v>
      </c>
      <c r="S1693" s="65">
        <v>2028652.0928984401</v>
      </c>
      <c r="T1693" s="11"/>
      <c r="U1693" s="66">
        <v>-3.6652977763878901E-2</v>
      </c>
      <c r="V1693" s="67">
        <v>-3.0870224691170699E-3</v>
      </c>
      <c r="W1693" s="66">
        <v>-2.39898200879907E-2</v>
      </c>
      <c r="X1693" s="67">
        <v>-0.120603460163693</v>
      </c>
      <c r="Y1693" s="66">
        <v>-0.23661662705126199</v>
      </c>
      <c r="Z1693" s="67">
        <v>-5.97772509290371</v>
      </c>
      <c r="AA1693" s="66">
        <v>-0.27738265579129801</v>
      </c>
      <c r="AB1693" s="67">
        <v>-7.51307742783683</v>
      </c>
      <c r="AC1693" s="66">
        <v>-0.34343858267588101</v>
      </c>
      <c r="AD1693" s="67">
        <v>-10.0578930073534</v>
      </c>
      <c r="AE1693" s="66">
        <v>-0.30701366660912799</v>
      </c>
      <c r="AF1693" s="68">
        <v>-13.753679049201301</v>
      </c>
      <c r="AG1693" s="66">
        <v>1.7719534964271599E-2</v>
      </c>
      <c r="AH1693" s="67">
        <v>-6.9552239438053207E-2</v>
      </c>
      <c r="AI1693" s="66">
        <v>-0.20262760674901101</v>
      </c>
      <c r="AJ1693" s="67">
        <v>-6.5720181939395799</v>
      </c>
      <c r="AK1693" s="66">
        <v>-0.36703158634540201</v>
      </c>
      <c r="AL1693" s="66">
        <v>-5.2216171275213101E-2</v>
      </c>
      <c r="AM1693" s="67">
        <v>-25.763539446576001</v>
      </c>
      <c r="AN1693" s="11"/>
      <c r="AO1693" s="69">
        <v>6.7154629339711405E-2</v>
      </c>
      <c r="AP1693" s="69">
        <v>-0.122353530876426</v>
      </c>
      <c r="AQ1693" s="69">
        <v>0.139884544500092</v>
      </c>
      <c r="AR1693" s="69">
        <v>-0.198906283357355</v>
      </c>
      <c r="AS1693" s="70">
        <v>5</v>
      </c>
      <c r="AT1693" s="70">
        <v>7</v>
      </c>
      <c r="AU1693" s="70">
        <v>3</v>
      </c>
      <c r="AV1693" s="71">
        <v>9</v>
      </c>
      <c r="AW1693" s="11"/>
      <c r="AX1693" s="72">
        <v>0.299645605611149</v>
      </c>
      <c r="AY1693" s="73">
        <v>-0.72176621195103496</v>
      </c>
      <c r="AZ1693" s="73">
        <v>-0.85163980838478903</v>
      </c>
      <c r="BA1693" s="73">
        <v>-0.935514121901178</v>
      </c>
      <c r="BB1693" s="64">
        <v>3.04749121709392E-2</v>
      </c>
      <c r="BC1693" s="74">
        <v>-45.211576350557202</v>
      </c>
      <c r="BD1693" s="61">
        <v>43756</v>
      </c>
      <c r="BE1693" s="61">
        <v>43913</v>
      </c>
      <c r="BF1693" s="70"/>
      <c r="BG1693" s="61"/>
      <c r="BH1693" s="11"/>
    </row>
    <row r="1694" spans="1:60" x14ac:dyDescent="0.3">
      <c r="A1694" s="11"/>
      <c r="B1694" s="56" t="s">
        <v>5396</v>
      </c>
      <c r="C1694" s="56" t="s">
        <v>5146</v>
      </c>
      <c r="D1694" s="56" t="s">
        <v>5143</v>
      </c>
      <c r="E1694" s="57" t="s">
        <v>56</v>
      </c>
      <c r="F1694" s="57" t="s">
        <v>35</v>
      </c>
      <c r="G1694" s="58" t="s">
        <v>111</v>
      </c>
      <c r="H1694" s="59" t="s">
        <v>37</v>
      </c>
      <c r="I1694" s="60" t="s">
        <v>29</v>
      </c>
      <c r="J1694" s="60" t="s">
        <v>1</v>
      </c>
      <c r="K1694" s="11"/>
      <c r="L1694" s="61">
        <v>44021</v>
      </c>
      <c r="M1694" s="62">
        <v>663.18919999990601</v>
      </c>
      <c r="N1694" s="63">
        <v>663.18919999990601</v>
      </c>
      <c r="O1694" s="63">
        <v>922.86679999995999</v>
      </c>
      <c r="P1694" s="64">
        <f t="shared" si="26"/>
        <v>0.71861854820211835</v>
      </c>
      <c r="Q1694" s="61">
        <v>43756</v>
      </c>
      <c r="R1694" s="65">
        <v>26656.445</v>
      </c>
      <c r="S1694" s="65">
        <v>743813.22966992203</v>
      </c>
      <c r="T1694" s="11"/>
      <c r="U1694" s="66">
        <v>-3.6647641891249798E-2</v>
      </c>
      <c r="V1694" s="67">
        <v>-2.5534352062095401E-3</v>
      </c>
      <c r="W1694" s="66">
        <v>-2.38292862759408E-2</v>
      </c>
      <c r="X1694" s="67">
        <v>-0.10455007895870901</v>
      </c>
      <c r="Y1694" s="66">
        <v>-0.23023534382344199</v>
      </c>
      <c r="Z1694" s="67">
        <v>-5.3395967701217204</v>
      </c>
      <c r="AA1694" s="66">
        <v>-0.270609734879108</v>
      </c>
      <c r="AB1694" s="67">
        <v>-6.8357853366178496</v>
      </c>
      <c r="AC1694" s="66">
        <v>-0.33595863571739798</v>
      </c>
      <c r="AD1694" s="67">
        <v>-9.3098983115050906</v>
      </c>
      <c r="AE1694" s="66"/>
      <c r="AF1694" s="68"/>
      <c r="AG1694" s="66">
        <v>1.7769670001143802E-2</v>
      </c>
      <c r="AH1694" s="67">
        <v>-6.4538735750829801E-2</v>
      </c>
      <c r="AI1694" s="66">
        <v>-0.19592261138313899</v>
      </c>
      <c r="AJ1694" s="67">
        <v>-5.9015186573524296</v>
      </c>
      <c r="AK1694" s="66">
        <v>-0.33821226788044401</v>
      </c>
      <c r="AL1694" s="66">
        <v>-0.130487774117646</v>
      </c>
      <c r="AM1694" s="67">
        <v>-11.7539490222116</v>
      </c>
      <c r="AN1694" s="11"/>
      <c r="AO1694" s="69">
        <v>6.7160634058382102E-2</v>
      </c>
      <c r="AP1694" s="69">
        <v>-0.122339200192946</v>
      </c>
      <c r="AQ1694" s="69">
        <v>0.138443812798942</v>
      </c>
      <c r="AR1694" s="69">
        <v>-0.19877018577157299</v>
      </c>
      <c r="AS1694" s="70">
        <v>5</v>
      </c>
      <c r="AT1694" s="70">
        <v>7</v>
      </c>
      <c r="AU1694" s="70">
        <v>3</v>
      </c>
      <c r="AV1694" s="71">
        <v>9</v>
      </c>
      <c r="AW1694" s="11"/>
      <c r="AX1694" s="72">
        <v>0.298614440326055</v>
      </c>
      <c r="AY1694" s="73">
        <v>-0.70030543230768705</v>
      </c>
      <c r="AZ1694" s="73">
        <v>-0.78255791014544196</v>
      </c>
      <c r="BA1694" s="73">
        <v>-0.90957721569884598</v>
      </c>
      <c r="BB1694" s="64">
        <v>3.0370767880303899E-2</v>
      </c>
      <c r="BC1694" s="74">
        <v>-45.164556791947703</v>
      </c>
      <c r="BD1694" s="61">
        <v>43756</v>
      </c>
      <c r="BE1694" s="61">
        <v>43913</v>
      </c>
      <c r="BF1694" s="70"/>
      <c r="BG1694" s="61"/>
      <c r="BH1694" s="11"/>
    </row>
    <row r="1695" spans="1:60" x14ac:dyDescent="0.3">
      <c r="A1695" s="11"/>
      <c r="B1695" s="56" t="s">
        <v>5399</v>
      </c>
      <c r="C1695" s="56" t="s">
        <v>5147</v>
      </c>
      <c r="D1695" s="56" t="s">
        <v>5148</v>
      </c>
      <c r="E1695" s="57" t="s">
        <v>34</v>
      </c>
      <c r="F1695" s="57" t="s">
        <v>26</v>
      </c>
      <c r="G1695" s="58" t="s">
        <v>111</v>
      </c>
      <c r="H1695" s="59" t="s">
        <v>1529</v>
      </c>
      <c r="I1695" s="60" t="s">
        <v>29</v>
      </c>
      <c r="J1695" s="60" t="s">
        <v>5149</v>
      </c>
      <c r="K1695" s="11"/>
      <c r="L1695" s="61">
        <v>43873</v>
      </c>
      <c r="M1695" s="62"/>
      <c r="N1695" s="63"/>
      <c r="O1695" s="63">
        <v>975.36950000003003</v>
      </c>
      <c r="P1695" s="64">
        <f t="shared" si="26"/>
        <v>0</v>
      </c>
      <c r="Q1695" s="61">
        <v>43853</v>
      </c>
      <c r="R1695" s="65"/>
      <c r="S1695" s="65">
        <v>4496207.3626484396</v>
      </c>
      <c r="T1695" s="11"/>
      <c r="U1695" s="66"/>
      <c r="V1695" s="67"/>
      <c r="W1695" s="66"/>
      <c r="X1695" s="67"/>
      <c r="Y1695" s="66"/>
      <c r="Z1695" s="67"/>
      <c r="AA1695" s="66"/>
      <c r="AB1695" s="67"/>
      <c r="AC1695" s="66"/>
      <c r="AD1695" s="67"/>
      <c r="AE1695" s="66"/>
      <c r="AF1695" s="68"/>
      <c r="AG1695" s="66"/>
      <c r="AH1695" s="67"/>
      <c r="AI1695" s="66"/>
      <c r="AJ1695" s="67"/>
      <c r="AK1695" s="66"/>
      <c r="AL1695" s="66"/>
      <c r="AM1695" s="67"/>
      <c r="AN1695" s="11"/>
      <c r="AO1695" s="69">
        <v>3.7581467151540003E-2</v>
      </c>
      <c r="AP1695" s="69">
        <v>-4.0413600223473602E-2</v>
      </c>
      <c r="AQ1695" s="69">
        <v>8.5317916122294293E-2</v>
      </c>
      <c r="AR1695" s="69">
        <v>-3.0799798901170999E-2</v>
      </c>
      <c r="AS1695" s="70"/>
      <c r="AT1695" s="70"/>
      <c r="AU1695" s="70"/>
      <c r="AV1695" s="71"/>
      <c r="AW1695" s="11"/>
      <c r="AX1695" s="72"/>
      <c r="AY1695" s="73"/>
      <c r="AZ1695" s="73"/>
      <c r="BA1695" s="73"/>
      <c r="BB1695" s="64"/>
      <c r="BC1695" s="74">
        <v>-10.8484363412717</v>
      </c>
      <c r="BD1695" s="61">
        <v>43686</v>
      </c>
      <c r="BE1695" s="61">
        <v>43703</v>
      </c>
      <c r="BF1695" s="70">
        <v>52</v>
      </c>
      <c r="BG1695" s="61">
        <v>43760</v>
      </c>
      <c r="BH1695" s="11"/>
    </row>
    <row r="1696" spans="1:60" x14ac:dyDescent="0.3">
      <c r="A1696" s="11"/>
      <c r="B1696" s="56" t="s">
        <v>5402</v>
      </c>
      <c r="C1696" s="56" t="s">
        <v>5151</v>
      </c>
      <c r="D1696" s="56" t="s">
        <v>5148</v>
      </c>
      <c r="E1696" s="57" t="s">
        <v>41</v>
      </c>
      <c r="F1696" s="57" t="s">
        <v>26</v>
      </c>
      <c r="G1696" s="58" t="s">
        <v>111</v>
      </c>
      <c r="H1696" s="59" t="s">
        <v>1529</v>
      </c>
      <c r="I1696" s="60" t="s">
        <v>29</v>
      </c>
      <c r="J1696" s="60" t="s">
        <v>5152</v>
      </c>
      <c r="K1696" s="11"/>
      <c r="L1696" s="61">
        <v>44021</v>
      </c>
      <c r="M1696" s="62">
        <v>1976.5390000007999</v>
      </c>
      <c r="N1696" s="63">
        <v>1976.5390000007999</v>
      </c>
      <c r="O1696" s="63">
        <v>3067.9583999998899</v>
      </c>
      <c r="P1696" s="64">
        <f t="shared" si="26"/>
        <v>0.64425221671873734</v>
      </c>
      <c r="Q1696" s="61">
        <v>43853</v>
      </c>
      <c r="R1696" s="65">
        <v>268283.07299999997</v>
      </c>
      <c r="S1696" s="65">
        <v>298306.69120752002</v>
      </c>
      <c r="T1696" s="11"/>
      <c r="U1696" s="66">
        <v>-5.2038914300283103E-3</v>
      </c>
      <c r="V1696" s="67">
        <v>3.1418216109159398</v>
      </c>
      <c r="W1696" s="66">
        <v>-3.76155617586846E-2</v>
      </c>
      <c r="X1696" s="67">
        <v>-1.4831776272330901</v>
      </c>
      <c r="Y1696" s="66">
        <v>-0.33547199653927201</v>
      </c>
      <c r="Z1696" s="67">
        <v>-15.863262041704701</v>
      </c>
      <c r="AA1696" s="66">
        <v>-0.155978933238657</v>
      </c>
      <c r="AB1696" s="67">
        <v>4.6272948274272503</v>
      </c>
      <c r="AC1696" s="66">
        <v>0.28873664441372998</v>
      </c>
      <c r="AD1696" s="67">
        <v>53.159629701636703</v>
      </c>
      <c r="AE1696" s="66">
        <v>0.31770566802879302</v>
      </c>
      <c r="AF1696" s="68">
        <v>48.718254414619899</v>
      </c>
      <c r="AG1696" s="66">
        <v>1.1097348158727999E-2</v>
      </c>
      <c r="AH1696" s="67">
        <v>-0.73177091999241395</v>
      </c>
      <c r="AI1696" s="66">
        <v>-0.31725120014103603</v>
      </c>
      <c r="AJ1696" s="67">
        <v>-18.0343775331567</v>
      </c>
      <c r="AK1696" s="66">
        <v>-1.1730499999430301E-2</v>
      </c>
      <c r="AL1696" s="66">
        <v>-1.3307577228260899E-3</v>
      </c>
      <c r="AM1696" s="67">
        <v>1.45061948778675</v>
      </c>
      <c r="AN1696" s="11"/>
      <c r="AO1696" s="69">
        <v>0.146527682387386</v>
      </c>
      <c r="AP1696" s="69">
        <v>-0.17193987225444299</v>
      </c>
      <c r="AQ1696" s="69">
        <v>9.2690879406291102E-2</v>
      </c>
      <c r="AR1696" s="69">
        <v>-0.40479432417138</v>
      </c>
      <c r="AS1696" s="70">
        <v>9</v>
      </c>
      <c r="AT1696" s="70">
        <v>3</v>
      </c>
      <c r="AU1696" s="70">
        <v>7</v>
      </c>
      <c r="AV1696" s="71">
        <v>5</v>
      </c>
      <c r="AW1696" s="11"/>
      <c r="AX1696" s="72">
        <v>0.54532521741872197</v>
      </c>
      <c r="AY1696" s="73">
        <v>-0.114401007238484</v>
      </c>
      <c r="AZ1696" s="73">
        <v>0.36772687936581899</v>
      </c>
      <c r="BA1696" s="73">
        <v>-0.153359030385218</v>
      </c>
      <c r="BB1696" s="64">
        <v>5.5003795780357898E-2</v>
      </c>
      <c r="BC1696" s="74">
        <v>-55.326552015845699</v>
      </c>
      <c r="BD1696" s="61">
        <v>43853</v>
      </c>
      <c r="BE1696" s="61">
        <v>43913</v>
      </c>
      <c r="BF1696" s="70"/>
      <c r="BG1696" s="61"/>
      <c r="BH1696" s="11"/>
    </row>
    <row r="1697" spans="1:60" x14ac:dyDescent="0.3">
      <c r="A1697" s="11"/>
      <c r="B1697" s="56" t="s">
        <v>5406</v>
      </c>
      <c r="C1697" s="56" t="s">
        <v>5154</v>
      </c>
      <c r="D1697" s="56" t="s">
        <v>5148</v>
      </c>
      <c r="E1697" s="57" t="s">
        <v>206</v>
      </c>
      <c r="F1697" s="57" t="s">
        <v>26</v>
      </c>
      <c r="G1697" s="58" t="s">
        <v>111</v>
      </c>
      <c r="H1697" s="59" t="s">
        <v>1529</v>
      </c>
      <c r="I1697" s="60" t="s">
        <v>29</v>
      </c>
      <c r="J1697" s="60" t="s">
        <v>5155</v>
      </c>
      <c r="K1697" s="11"/>
      <c r="L1697" s="61">
        <v>44021</v>
      </c>
      <c r="M1697" s="62">
        <v>665.69629999995198</v>
      </c>
      <c r="N1697" s="63">
        <v>665.69629999995198</v>
      </c>
      <c r="O1697" s="63"/>
      <c r="P1697" s="64" t="str">
        <f t="shared" si="26"/>
        <v/>
      </c>
      <c r="Q1697" s="61"/>
      <c r="R1697" s="65">
        <v>985839.82700000005</v>
      </c>
      <c r="S1697" s="65"/>
      <c r="T1697" s="11"/>
      <c r="U1697" s="66">
        <v>-5.1494301660568497E-3</v>
      </c>
      <c r="V1697" s="67">
        <v>3.14726773731309</v>
      </c>
      <c r="W1697" s="66">
        <v>-3.6032207158314102E-2</v>
      </c>
      <c r="X1697" s="67">
        <v>-1.32484216719604</v>
      </c>
      <c r="Y1697" s="66">
        <v>-0.328811566404765</v>
      </c>
      <c r="Z1697" s="67">
        <v>-15.197219028254001</v>
      </c>
      <c r="AA1697" s="66"/>
      <c r="AB1697" s="67"/>
      <c r="AC1697" s="66"/>
      <c r="AD1697" s="67"/>
      <c r="AE1697" s="66"/>
      <c r="AF1697" s="68"/>
      <c r="AG1697" s="66">
        <v>1.1595959915211999E-2</v>
      </c>
      <c r="AH1697" s="67">
        <v>-0.68190974434401097</v>
      </c>
      <c r="AI1697" s="66"/>
      <c r="AJ1697" s="67"/>
      <c r="AK1697" s="66">
        <v>-0.33430370000016402</v>
      </c>
      <c r="AL1697" s="66">
        <v>-0.54014798758726101</v>
      </c>
      <c r="AM1697" s="67">
        <v>-15.493127452879</v>
      </c>
      <c r="AN1697" s="11"/>
      <c r="AO1697" s="69">
        <v>0.14659044782456501</v>
      </c>
      <c r="AP1697" s="69">
        <v>-0.17189453952974901</v>
      </c>
      <c r="AQ1697" s="69">
        <v>9.4488914493995296E-2</v>
      </c>
      <c r="AR1697" s="69">
        <v>-0.40378226319968202</v>
      </c>
      <c r="AS1697" s="70"/>
      <c r="AT1697" s="70"/>
      <c r="AU1697" s="70"/>
      <c r="AV1697" s="71"/>
      <c r="AW1697" s="11"/>
      <c r="AX1697" s="72"/>
      <c r="AY1697" s="73"/>
      <c r="AZ1697" s="73"/>
      <c r="BA1697" s="73"/>
      <c r="BB1697" s="64"/>
      <c r="BC1697" s="74">
        <v>-55.179418347077402</v>
      </c>
      <c r="BD1697" s="61">
        <v>43853</v>
      </c>
      <c r="BE1697" s="61">
        <v>43913</v>
      </c>
      <c r="BF1697" s="70"/>
      <c r="BG1697" s="61"/>
      <c r="BH1697" s="11"/>
    </row>
    <row r="1698" spans="1:60" x14ac:dyDescent="0.3">
      <c r="A1698" s="11"/>
      <c r="B1698" s="56" t="s">
        <v>5409</v>
      </c>
      <c r="C1698" s="56" t="s">
        <v>5157</v>
      </c>
      <c r="D1698" s="56" t="s">
        <v>5148</v>
      </c>
      <c r="E1698" s="57" t="s">
        <v>500</v>
      </c>
      <c r="F1698" s="57" t="s">
        <v>26</v>
      </c>
      <c r="G1698" s="58" t="s">
        <v>111</v>
      </c>
      <c r="H1698" s="59" t="s">
        <v>1529</v>
      </c>
      <c r="I1698" s="60" t="s">
        <v>29</v>
      </c>
      <c r="J1698" s="60" t="s">
        <v>5158</v>
      </c>
      <c r="K1698" s="11"/>
      <c r="L1698" s="61">
        <v>44021</v>
      </c>
      <c r="M1698" s="62">
        <v>2203.0751999989202</v>
      </c>
      <c r="N1698" s="63">
        <v>2203.0751999989202</v>
      </c>
      <c r="O1698" s="63">
        <v>3397.6204999983302</v>
      </c>
      <c r="P1698" s="64">
        <f t="shared" si="26"/>
        <v>0.64841709072570142</v>
      </c>
      <c r="Q1698" s="61">
        <v>43853</v>
      </c>
      <c r="R1698" s="65">
        <v>11152.066000000001</v>
      </c>
      <c r="S1698" s="65">
        <v>559951.81129589805</v>
      </c>
      <c r="T1698" s="11"/>
      <c r="U1698" s="66">
        <v>-5.16573653112573E-3</v>
      </c>
      <c r="V1698" s="67">
        <v>3.1456371008062001</v>
      </c>
      <c r="W1698" s="66">
        <v>-3.6507719921246497E-2</v>
      </c>
      <c r="X1698" s="67">
        <v>-1.3723934434892699</v>
      </c>
      <c r="Y1698" s="66">
        <v>-0.33081674749089901</v>
      </c>
      <c r="Z1698" s="67">
        <v>-15.3977371368674</v>
      </c>
      <c r="AA1698" s="66">
        <v>-0.14404636771359899</v>
      </c>
      <c r="AB1698" s="67">
        <v>5.8205513799330202</v>
      </c>
      <c r="AC1698" s="66"/>
      <c r="AD1698" s="67"/>
      <c r="AE1698" s="66"/>
      <c r="AF1698" s="68"/>
      <c r="AG1698" s="66">
        <v>1.14462144993013E-2</v>
      </c>
      <c r="AH1698" s="67">
        <v>-0.696884285935084</v>
      </c>
      <c r="AI1698" s="66">
        <v>-0.31223091719031798</v>
      </c>
      <c r="AJ1698" s="67">
        <v>-17.532349238084901</v>
      </c>
      <c r="AK1698" s="66">
        <v>0.101537599999574</v>
      </c>
      <c r="AL1698" s="66">
        <v>8.4919275446736706E-2</v>
      </c>
      <c r="AM1698" s="67">
        <v>28.3028960550728</v>
      </c>
      <c r="AN1698" s="11"/>
      <c r="AO1698" s="69">
        <v>0.146571641869814</v>
      </c>
      <c r="AP1698" s="69">
        <v>-0.17190812202636199</v>
      </c>
      <c r="AQ1698" s="69">
        <v>9.3949057782156203E-2</v>
      </c>
      <c r="AR1698" s="69">
        <v>-0.40408618333633101</v>
      </c>
      <c r="AS1698" s="70">
        <v>9</v>
      </c>
      <c r="AT1698" s="70">
        <v>3</v>
      </c>
      <c r="AU1698" s="70">
        <v>7</v>
      </c>
      <c r="AV1698" s="71">
        <v>5</v>
      </c>
      <c r="AW1698" s="11"/>
      <c r="AX1698" s="72">
        <v>0.54529618707834704</v>
      </c>
      <c r="AY1698" s="73">
        <v>-9.1087567152044399E-2</v>
      </c>
      <c r="AZ1698" s="73">
        <v>0.402994903421586</v>
      </c>
      <c r="BA1698" s="73">
        <v>-0.12220896715462</v>
      </c>
      <c r="BB1698" s="64">
        <v>5.5004106328560697E-2</v>
      </c>
      <c r="BC1698" s="74">
        <v>-55.223621943616301</v>
      </c>
      <c r="BD1698" s="61">
        <v>43853</v>
      </c>
      <c r="BE1698" s="61">
        <v>43913</v>
      </c>
      <c r="BF1698" s="70"/>
      <c r="BG1698" s="61"/>
      <c r="BH1698" s="11"/>
    </row>
    <row r="1699" spans="1:60" x14ac:dyDescent="0.3">
      <c r="A1699" s="11"/>
      <c r="B1699" s="56" t="s">
        <v>5412</v>
      </c>
      <c r="C1699" s="56" t="s">
        <v>5159</v>
      </c>
      <c r="D1699" s="56" t="s">
        <v>5148</v>
      </c>
      <c r="E1699" s="57" t="s">
        <v>48</v>
      </c>
      <c r="F1699" s="57" t="s">
        <v>26</v>
      </c>
      <c r="G1699" s="58" t="s">
        <v>111</v>
      </c>
      <c r="H1699" s="59" t="s">
        <v>1529</v>
      </c>
      <c r="I1699" s="60" t="s">
        <v>29</v>
      </c>
      <c r="J1699" s="60" t="s">
        <v>5160</v>
      </c>
      <c r="K1699" s="11"/>
      <c r="L1699" s="61">
        <v>43873</v>
      </c>
      <c r="M1699" s="62"/>
      <c r="N1699" s="63"/>
      <c r="O1699" s="63">
        <v>1000</v>
      </c>
      <c r="P1699" s="64">
        <f t="shared" si="26"/>
        <v>0</v>
      </c>
      <c r="Q1699" s="61">
        <v>43873</v>
      </c>
      <c r="R1699" s="65"/>
      <c r="S1699" s="65">
        <v>0</v>
      </c>
      <c r="T1699" s="11"/>
      <c r="U1699" s="66"/>
      <c r="V1699" s="67"/>
      <c r="W1699" s="66"/>
      <c r="X1699" s="67"/>
      <c r="Y1699" s="66"/>
      <c r="Z1699" s="67"/>
      <c r="AA1699" s="66"/>
      <c r="AB1699" s="67"/>
      <c r="AC1699" s="66"/>
      <c r="AD1699" s="67"/>
      <c r="AE1699" s="66"/>
      <c r="AF1699" s="68"/>
      <c r="AG1699" s="66"/>
      <c r="AH1699" s="67"/>
      <c r="AI1699" s="66"/>
      <c r="AJ1699" s="67"/>
      <c r="AK1699" s="66"/>
      <c r="AL1699" s="66"/>
      <c r="AM1699" s="67"/>
      <c r="AN1699" s="11"/>
      <c r="AO1699" s="69">
        <v>0</v>
      </c>
      <c r="AP1699" s="69">
        <v>0</v>
      </c>
      <c r="AQ1699" s="69">
        <v>0</v>
      </c>
      <c r="AR1699" s="69">
        <v>0</v>
      </c>
      <c r="AS1699" s="70"/>
      <c r="AT1699" s="70"/>
      <c r="AU1699" s="70"/>
      <c r="AV1699" s="71"/>
      <c r="AW1699" s="11"/>
      <c r="AX1699" s="72"/>
      <c r="AY1699" s="73"/>
      <c r="AZ1699" s="73"/>
      <c r="BA1699" s="73"/>
      <c r="BB1699" s="64"/>
      <c r="BC1699" s="74">
        <v>0</v>
      </c>
      <c r="BD1699" s="61">
        <v>43656</v>
      </c>
      <c r="BE1699" s="61"/>
      <c r="BF1699" s="70"/>
      <c r="BG1699" s="61"/>
      <c r="BH1699" s="11"/>
    </row>
    <row r="1700" spans="1:60" x14ac:dyDescent="0.3">
      <c r="A1700" s="11"/>
      <c r="B1700" s="56" t="s">
        <v>5415</v>
      </c>
      <c r="C1700" s="56" t="s">
        <v>5162</v>
      </c>
      <c r="D1700" s="56" t="s">
        <v>5148</v>
      </c>
      <c r="E1700" s="57" t="s">
        <v>306</v>
      </c>
      <c r="F1700" s="57" t="s">
        <v>26</v>
      </c>
      <c r="G1700" s="58" t="s">
        <v>111</v>
      </c>
      <c r="H1700" s="59" t="s">
        <v>1529</v>
      </c>
      <c r="I1700" s="60" t="s">
        <v>29</v>
      </c>
      <c r="J1700" s="60" t="s">
        <v>1</v>
      </c>
      <c r="K1700" s="11"/>
      <c r="L1700" s="61">
        <v>44021</v>
      </c>
      <c r="M1700" s="62">
        <v>620.602300000377</v>
      </c>
      <c r="N1700" s="63">
        <v>620.602300000377</v>
      </c>
      <c r="O1700" s="63"/>
      <c r="P1700" s="64" t="str">
        <f t="shared" si="26"/>
        <v/>
      </c>
      <c r="Q1700" s="61"/>
      <c r="R1700" s="65">
        <v>3657939.5070000002</v>
      </c>
      <c r="S1700" s="65"/>
      <c r="T1700" s="11"/>
      <c r="U1700" s="66">
        <v>-5.27749144839618E-3</v>
      </c>
      <c r="V1700" s="67">
        <v>3.1344616090791502</v>
      </c>
      <c r="W1700" s="66">
        <v>-3.97490730956633E-2</v>
      </c>
      <c r="X1700" s="67">
        <v>-1.6965287609309601</v>
      </c>
      <c r="Y1700" s="66"/>
      <c r="Z1700" s="67"/>
      <c r="AA1700" s="66"/>
      <c r="AB1700" s="67"/>
      <c r="AC1700" s="66"/>
      <c r="AD1700" s="67"/>
      <c r="AE1700" s="66"/>
      <c r="AF1700" s="68"/>
      <c r="AG1700" s="66">
        <v>1.0424296853671E-2</v>
      </c>
      <c r="AH1700" s="67">
        <v>-0.79907605049811503</v>
      </c>
      <c r="AI1700" s="66"/>
      <c r="AJ1700" s="67"/>
      <c r="AK1700" s="66">
        <v>-0.33541535529657301</v>
      </c>
      <c r="AL1700" s="66">
        <v>-0.62492274727264896</v>
      </c>
      <c r="AM1700" s="67">
        <v>-20.075288064836101</v>
      </c>
      <c r="AN1700" s="11"/>
      <c r="AO1700" s="69">
        <v>0.146442787627166</v>
      </c>
      <c r="AP1700" s="69">
        <v>-0.172001102080685</v>
      </c>
      <c r="AQ1700" s="69">
        <v>9.0268681598972805E-2</v>
      </c>
      <c r="AR1700" s="69">
        <v>-0.40615766740229398</v>
      </c>
      <c r="AS1700" s="70"/>
      <c r="AT1700" s="70"/>
      <c r="AU1700" s="70"/>
      <c r="AV1700" s="71"/>
      <c r="AW1700" s="11"/>
      <c r="AX1700" s="72"/>
      <c r="AY1700" s="73"/>
      <c r="AZ1700" s="73"/>
      <c r="BA1700" s="73"/>
      <c r="BB1700" s="64"/>
      <c r="BC1700" s="74">
        <v>-54.165552822174497</v>
      </c>
      <c r="BD1700" s="61">
        <v>43880</v>
      </c>
      <c r="BE1700" s="61">
        <v>43913</v>
      </c>
      <c r="BF1700" s="70"/>
      <c r="BG1700" s="61"/>
      <c r="BH1700" s="11"/>
    </row>
    <row r="1701" spans="1:60" x14ac:dyDescent="0.3">
      <c r="A1701" s="11"/>
      <c r="B1701" s="56" t="s">
        <v>5418</v>
      </c>
      <c r="C1701" s="56" t="s">
        <v>5164</v>
      </c>
      <c r="D1701" s="56" t="s">
        <v>5148</v>
      </c>
      <c r="E1701" s="57" t="s">
        <v>309</v>
      </c>
      <c r="F1701" s="57" t="s">
        <v>26</v>
      </c>
      <c r="G1701" s="58" t="s">
        <v>111</v>
      </c>
      <c r="H1701" s="59" t="s">
        <v>1529</v>
      </c>
      <c r="I1701" s="60" t="s">
        <v>29</v>
      </c>
      <c r="J1701" s="60" t="s">
        <v>5165</v>
      </c>
      <c r="K1701" s="11"/>
      <c r="L1701" s="61">
        <v>44021</v>
      </c>
      <c r="M1701" s="62">
        <v>901.43699999991804</v>
      </c>
      <c r="N1701" s="63">
        <v>901.43699999991804</v>
      </c>
      <c r="O1701" s="63">
        <v>1405.4919000007201</v>
      </c>
      <c r="P1701" s="64">
        <f t="shared" si="26"/>
        <v>0.64136762367641975</v>
      </c>
      <c r="Q1701" s="61">
        <v>43853</v>
      </c>
      <c r="R1701" s="65">
        <v>1169243.1229999999</v>
      </c>
      <c r="S1701" s="65">
        <v>1241818.97072266</v>
      </c>
      <c r="T1701" s="11"/>
      <c r="U1701" s="66">
        <v>-5.230436844613E-3</v>
      </c>
      <c r="V1701" s="67">
        <v>3.13916706945747</v>
      </c>
      <c r="W1701" s="66">
        <v>-3.83865783314832E-2</v>
      </c>
      <c r="X1701" s="67">
        <v>-1.5602792845129401</v>
      </c>
      <c r="Y1701" s="66">
        <v>-0.33869471882760999</v>
      </c>
      <c r="Z1701" s="67">
        <v>-16.185534270538501</v>
      </c>
      <c r="AA1701" s="66">
        <v>-0.16419082036561999</v>
      </c>
      <c r="AB1701" s="67">
        <v>3.8061061147309401</v>
      </c>
      <c r="AC1701" s="66">
        <v>0.26381407470034901</v>
      </c>
      <c r="AD1701" s="67">
        <v>50.667372730269598</v>
      </c>
      <c r="AE1701" s="66">
        <v>0.279615807363298</v>
      </c>
      <c r="AF1701" s="68">
        <v>44.909268348070299</v>
      </c>
      <c r="AG1701" s="66">
        <v>1.0854408288651E-2</v>
      </c>
      <c r="AH1701" s="67">
        <v>-0.75606490700010898</v>
      </c>
      <c r="AI1701" s="66">
        <v>-0.32072575522295699</v>
      </c>
      <c r="AJ1701" s="67">
        <v>-18.381833041348699</v>
      </c>
      <c r="AK1701" s="66">
        <v>-9.8563000000431195E-2</v>
      </c>
      <c r="AL1701" s="66">
        <v>-1.1641873345979501E-2</v>
      </c>
      <c r="AM1701" s="67">
        <v>-7.2326305123133396</v>
      </c>
      <c r="AN1701" s="11"/>
      <c r="AO1701" s="69">
        <v>0.146497060812253</v>
      </c>
      <c r="AP1701" s="69">
        <v>-0.17196205384330801</v>
      </c>
      <c r="AQ1701" s="69">
        <v>9.18151588103501E-2</v>
      </c>
      <c r="AR1701" s="69">
        <v>-0.40528705909848201</v>
      </c>
      <c r="AS1701" s="70">
        <v>9</v>
      </c>
      <c r="AT1701" s="70">
        <v>3</v>
      </c>
      <c r="AU1701" s="70">
        <v>7</v>
      </c>
      <c r="AV1701" s="71">
        <v>5</v>
      </c>
      <c r="AW1701" s="11"/>
      <c r="AX1701" s="72">
        <v>0.54534572108998003</v>
      </c>
      <c r="AY1701" s="73">
        <v>-0.13045126600104601</v>
      </c>
      <c r="AZ1701" s="73">
        <v>0.34344389969874101</v>
      </c>
      <c r="BA1701" s="73">
        <v>-0.174772836245666</v>
      </c>
      <c r="BB1701" s="64">
        <v>5.50036093174276E-2</v>
      </c>
      <c r="BC1701" s="74">
        <v>-55.398092297837103</v>
      </c>
      <c r="BD1701" s="61">
        <v>43853</v>
      </c>
      <c r="BE1701" s="61">
        <v>43913</v>
      </c>
      <c r="BF1701" s="70"/>
      <c r="BG1701" s="61"/>
      <c r="BH1701" s="11"/>
    </row>
    <row r="1702" spans="1:60" x14ac:dyDescent="0.3">
      <c r="A1702" s="11"/>
      <c r="B1702" s="56" t="s">
        <v>5421</v>
      </c>
      <c r="C1702" s="56" t="s">
        <v>5166</v>
      </c>
      <c r="D1702" s="56" t="s">
        <v>5167</v>
      </c>
      <c r="E1702" s="57" t="s">
        <v>34</v>
      </c>
      <c r="F1702" s="57" t="s">
        <v>26</v>
      </c>
      <c r="G1702" s="58" t="s">
        <v>111</v>
      </c>
      <c r="H1702" s="59" t="s">
        <v>1598</v>
      </c>
      <c r="I1702" s="60" t="s">
        <v>29</v>
      </c>
      <c r="J1702" s="60" t="s">
        <v>5168</v>
      </c>
      <c r="K1702" s="11"/>
      <c r="L1702" s="61">
        <v>43873</v>
      </c>
      <c r="M1702" s="62"/>
      <c r="N1702" s="63"/>
      <c r="O1702" s="63">
        <v>1656.24389999919</v>
      </c>
      <c r="P1702" s="64">
        <f t="shared" si="26"/>
        <v>0</v>
      </c>
      <c r="Q1702" s="61">
        <v>43843</v>
      </c>
      <c r="R1702" s="65"/>
      <c r="S1702" s="65">
        <v>2480376.9911562498</v>
      </c>
      <c r="T1702" s="11"/>
      <c r="U1702" s="66"/>
      <c r="V1702" s="67"/>
      <c r="W1702" s="66"/>
      <c r="X1702" s="67"/>
      <c r="Y1702" s="66"/>
      <c r="Z1702" s="67"/>
      <c r="AA1702" s="66"/>
      <c r="AB1702" s="67"/>
      <c r="AC1702" s="66"/>
      <c r="AD1702" s="67"/>
      <c r="AE1702" s="66"/>
      <c r="AF1702" s="68"/>
      <c r="AG1702" s="66"/>
      <c r="AH1702" s="67"/>
      <c r="AI1702" s="66"/>
      <c r="AJ1702" s="67"/>
      <c r="AK1702" s="66"/>
      <c r="AL1702" s="66"/>
      <c r="AM1702" s="67"/>
      <c r="AN1702" s="11"/>
      <c r="AO1702" s="69">
        <v>4.0700358320464099E-2</v>
      </c>
      <c r="AP1702" s="69">
        <v>-3.4963365830663E-2</v>
      </c>
      <c r="AQ1702" s="69">
        <v>0.121580570357764</v>
      </c>
      <c r="AR1702" s="69">
        <v>-1.188969625764E-2</v>
      </c>
      <c r="AS1702" s="70"/>
      <c r="AT1702" s="70"/>
      <c r="AU1702" s="70"/>
      <c r="AV1702" s="71"/>
      <c r="AW1702" s="11"/>
      <c r="AX1702" s="72"/>
      <c r="AY1702" s="73"/>
      <c r="AZ1702" s="73"/>
      <c r="BA1702" s="73"/>
      <c r="BB1702" s="64"/>
      <c r="BC1702" s="74">
        <v>-8.3326797459449207</v>
      </c>
      <c r="BD1702" s="61">
        <v>43843</v>
      </c>
      <c r="BE1702" s="61">
        <v>43864</v>
      </c>
      <c r="BF1702" s="70"/>
      <c r="BG1702" s="61"/>
      <c r="BH1702" s="11"/>
    </row>
    <row r="1703" spans="1:60" x14ac:dyDescent="0.3">
      <c r="A1703" s="11"/>
      <c r="B1703" s="56" t="s">
        <v>5424</v>
      </c>
      <c r="C1703" s="56" t="s">
        <v>5170</v>
      </c>
      <c r="D1703" s="56" t="s">
        <v>5167</v>
      </c>
      <c r="E1703" s="57" t="s">
        <v>41</v>
      </c>
      <c r="F1703" s="57" t="s">
        <v>26</v>
      </c>
      <c r="G1703" s="58" t="s">
        <v>111</v>
      </c>
      <c r="H1703" s="59" t="s">
        <v>1598</v>
      </c>
      <c r="I1703" s="60" t="s">
        <v>29</v>
      </c>
      <c r="J1703" s="60" t="s">
        <v>5171</v>
      </c>
      <c r="K1703" s="11"/>
      <c r="L1703" s="61">
        <v>44021</v>
      </c>
      <c r="M1703" s="62">
        <v>5207.8607999980404</v>
      </c>
      <c r="N1703" s="63">
        <v>5207.8607999980404</v>
      </c>
      <c r="O1703" s="63">
        <v>5207.8607999980404</v>
      </c>
      <c r="P1703" s="64">
        <f t="shared" si="26"/>
        <v>1</v>
      </c>
      <c r="Q1703" s="61">
        <v>44021</v>
      </c>
      <c r="R1703" s="65">
        <v>254675.97</v>
      </c>
      <c r="S1703" s="65">
        <v>137297.06349609399</v>
      </c>
      <c r="T1703" s="11"/>
      <c r="U1703" s="66">
        <v>1.8452075737514E-2</v>
      </c>
      <c r="V1703" s="67">
        <v>5.5074183276737996</v>
      </c>
      <c r="W1703" s="66">
        <v>0.186831046550651</v>
      </c>
      <c r="X1703" s="67">
        <v>20.9614832036896</v>
      </c>
      <c r="Y1703" s="66">
        <v>0.17522754507459501</v>
      </c>
      <c r="Z1703" s="67">
        <v>35.2066921197111</v>
      </c>
      <c r="AA1703" s="66">
        <v>0.45758735640090897</v>
      </c>
      <c r="AB1703" s="67">
        <v>65.983923791442095</v>
      </c>
      <c r="AC1703" s="66">
        <v>0.39977214390295601</v>
      </c>
      <c r="AD1703" s="67">
        <v>64.263179650530205</v>
      </c>
      <c r="AE1703" s="66">
        <v>0.54283672689401996</v>
      </c>
      <c r="AF1703" s="68">
        <v>71.231360301142601</v>
      </c>
      <c r="AG1703" s="66">
        <v>7.5117481092092903E-2</v>
      </c>
      <c r="AH1703" s="67">
        <v>5.6702423733440801</v>
      </c>
      <c r="AI1703" s="66">
        <v>0.235599337094754</v>
      </c>
      <c r="AJ1703" s="67">
        <v>37.250676190422404</v>
      </c>
      <c r="AK1703" s="66">
        <v>1.6039303999999499</v>
      </c>
      <c r="AL1703" s="66">
        <v>0.114050510783272</v>
      </c>
      <c r="AM1703" s="67">
        <v>163.01670948765201</v>
      </c>
      <c r="AN1703" s="11"/>
      <c r="AO1703" s="69">
        <v>4.0779034368824803E-2</v>
      </c>
      <c r="AP1703" s="69">
        <v>-3.77964131976114E-2</v>
      </c>
      <c r="AQ1703" s="69">
        <v>0.126313570519414</v>
      </c>
      <c r="AR1703" s="69">
        <v>-4.3001978504471502E-2</v>
      </c>
      <c r="AS1703" s="70">
        <v>8</v>
      </c>
      <c r="AT1703" s="70">
        <v>4</v>
      </c>
      <c r="AU1703" s="70">
        <v>9</v>
      </c>
      <c r="AV1703" s="71">
        <v>3</v>
      </c>
      <c r="AW1703" s="11"/>
      <c r="AX1703" s="72">
        <v>0.17690665246569601</v>
      </c>
      <c r="AY1703" s="73">
        <v>2.3212564104142102</v>
      </c>
      <c r="AZ1703" s="73">
        <v>2.23063103658933</v>
      </c>
      <c r="BA1703" s="73">
        <v>3.668069212712</v>
      </c>
      <c r="BB1703" s="64">
        <v>1.8290196135058098E-2</v>
      </c>
      <c r="BC1703" s="74">
        <v>-13.776309780630999</v>
      </c>
      <c r="BD1703" s="61">
        <v>43895</v>
      </c>
      <c r="BE1703" s="61">
        <v>43910</v>
      </c>
      <c r="BF1703" s="70">
        <v>75</v>
      </c>
      <c r="BG1703" s="61">
        <v>44000</v>
      </c>
      <c r="BH1703" s="11"/>
    </row>
    <row r="1704" spans="1:60" x14ac:dyDescent="0.3">
      <c r="A1704" s="11"/>
      <c r="B1704" s="56" t="s">
        <v>5430</v>
      </c>
      <c r="C1704" s="56" t="s">
        <v>5173</v>
      </c>
      <c r="D1704" s="56" t="s">
        <v>5167</v>
      </c>
      <c r="E1704" s="57" t="s">
        <v>500</v>
      </c>
      <c r="F1704" s="57" t="s">
        <v>26</v>
      </c>
      <c r="G1704" s="58" t="s">
        <v>111</v>
      </c>
      <c r="H1704" s="59" t="s">
        <v>1598</v>
      </c>
      <c r="I1704" s="60" t="s">
        <v>29</v>
      </c>
      <c r="J1704" s="60" t="s">
        <v>5174</v>
      </c>
      <c r="K1704" s="11"/>
      <c r="L1704" s="61">
        <v>44021</v>
      </c>
      <c r="M1704" s="62">
        <v>2564.7285000011302</v>
      </c>
      <c r="N1704" s="63">
        <v>2564.7285000011302</v>
      </c>
      <c r="O1704" s="63">
        <v>2701.1625000014901</v>
      </c>
      <c r="P1704" s="64">
        <f t="shared" si="26"/>
        <v>0.94949063597607153</v>
      </c>
      <c r="Q1704" s="61">
        <v>43843</v>
      </c>
      <c r="R1704" s="65">
        <v>0</v>
      </c>
      <c r="S1704" s="65">
        <v>185874.47012304701</v>
      </c>
      <c r="T1704" s="11"/>
      <c r="U1704" s="66">
        <v>0</v>
      </c>
      <c r="V1704" s="67">
        <v>3.66221075391877</v>
      </c>
      <c r="W1704" s="66">
        <v>0</v>
      </c>
      <c r="X1704" s="67">
        <v>2.27837854863537</v>
      </c>
      <c r="Y1704" s="66">
        <v>-1.6496461638780598E-2</v>
      </c>
      <c r="Z1704" s="67">
        <v>16.034291448333502</v>
      </c>
      <c r="AA1704" s="66">
        <v>0.22843897302664101</v>
      </c>
      <c r="AB1704" s="67">
        <v>43.069085453986197</v>
      </c>
      <c r="AC1704" s="66"/>
      <c r="AD1704" s="67"/>
      <c r="AE1704" s="66"/>
      <c r="AF1704" s="68"/>
      <c r="AG1704" s="66">
        <v>0</v>
      </c>
      <c r="AH1704" s="67">
        <v>-1.84150573586521</v>
      </c>
      <c r="AI1704" s="66">
        <v>3.4383439788143698E-2</v>
      </c>
      <c r="AJ1704" s="67">
        <v>17.1290864597831</v>
      </c>
      <c r="AK1704" s="66">
        <v>0.28236425000068299</v>
      </c>
      <c r="AL1704" s="66">
        <v>0.189023006405623</v>
      </c>
      <c r="AM1704" s="67">
        <v>53.391556353482898</v>
      </c>
      <c r="AN1704" s="11"/>
      <c r="AO1704" s="69">
        <v>4.0818965073412997E-2</v>
      </c>
      <c r="AP1704" s="69">
        <v>-3.48533734686498E-2</v>
      </c>
      <c r="AQ1704" s="69">
        <v>0.12542207333535799</v>
      </c>
      <c r="AR1704" s="69">
        <v>-8.5052941230969702E-3</v>
      </c>
      <c r="AS1704" s="70">
        <v>4</v>
      </c>
      <c r="AT1704" s="70">
        <v>2</v>
      </c>
      <c r="AU1704" s="70">
        <v>7</v>
      </c>
      <c r="AV1704" s="71">
        <v>5</v>
      </c>
      <c r="AW1704" s="11"/>
      <c r="AX1704" s="72">
        <v>0.124535008163948</v>
      </c>
      <c r="AY1704" s="73">
        <v>1.5880709950379199</v>
      </c>
      <c r="AZ1704" s="73">
        <v>1.27439727457568</v>
      </c>
      <c r="BA1704" s="73">
        <v>2.6624661113455699</v>
      </c>
      <c r="BB1704" s="64">
        <v>1.29029273885317E-2</v>
      </c>
      <c r="BC1704" s="74">
        <v>-7.62498753388354</v>
      </c>
      <c r="BD1704" s="61">
        <v>43797</v>
      </c>
      <c r="BE1704" s="61">
        <v>43808</v>
      </c>
      <c r="BF1704" s="70">
        <v>28</v>
      </c>
      <c r="BG1704" s="61">
        <v>43837</v>
      </c>
      <c r="BH1704" s="11"/>
    </row>
    <row r="1705" spans="1:60" x14ac:dyDescent="0.3">
      <c r="A1705" s="11"/>
      <c r="B1705" s="56" t="s">
        <v>5433</v>
      </c>
      <c r="C1705" s="56" t="s">
        <v>5175</v>
      </c>
      <c r="D1705" s="56" t="s">
        <v>5167</v>
      </c>
      <c r="E1705" s="57" t="s">
        <v>48</v>
      </c>
      <c r="F1705" s="57" t="s">
        <v>26</v>
      </c>
      <c r="G1705" s="58" t="s">
        <v>111</v>
      </c>
      <c r="H1705" s="59" t="s">
        <v>1598</v>
      </c>
      <c r="I1705" s="60" t="s">
        <v>29</v>
      </c>
      <c r="J1705" s="60" t="s">
        <v>5176</v>
      </c>
      <c r="K1705" s="11"/>
      <c r="L1705" s="61">
        <v>43873</v>
      </c>
      <c r="M1705" s="62"/>
      <c r="N1705" s="63"/>
      <c r="O1705" s="63">
        <v>1000</v>
      </c>
      <c r="P1705" s="64">
        <f t="shared" si="26"/>
        <v>0</v>
      </c>
      <c r="Q1705" s="61">
        <v>43873</v>
      </c>
      <c r="R1705" s="65"/>
      <c r="S1705" s="65">
        <v>0</v>
      </c>
      <c r="T1705" s="11"/>
      <c r="U1705" s="66"/>
      <c r="V1705" s="67"/>
      <c r="W1705" s="66"/>
      <c r="X1705" s="67"/>
      <c r="Y1705" s="66"/>
      <c r="Z1705" s="67"/>
      <c r="AA1705" s="66"/>
      <c r="AB1705" s="67"/>
      <c r="AC1705" s="66"/>
      <c r="AD1705" s="67"/>
      <c r="AE1705" s="66"/>
      <c r="AF1705" s="68"/>
      <c r="AG1705" s="66"/>
      <c r="AH1705" s="67"/>
      <c r="AI1705" s="66"/>
      <c r="AJ1705" s="67"/>
      <c r="AK1705" s="66"/>
      <c r="AL1705" s="66"/>
      <c r="AM1705" s="67"/>
      <c r="AN1705" s="11"/>
      <c r="AO1705" s="69">
        <v>0</v>
      </c>
      <c r="AP1705" s="69">
        <v>0</v>
      </c>
      <c r="AQ1705" s="69">
        <v>0</v>
      </c>
      <c r="AR1705" s="69">
        <v>0</v>
      </c>
      <c r="AS1705" s="70"/>
      <c r="AT1705" s="70"/>
      <c r="AU1705" s="70"/>
      <c r="AV1705" s="71"/>
      <c r="AW1705" s="11"/>
      <c r="AX1705" s="72"/>
      <c r="AY1705" s="73"/>
      <c r="AZ1705" s="73"/>
      <c r="BA1705" s="73"/>
      <c r="BB1705" s="64"/>
      <c r="BC1705" s="74">
        <v>0</v>
      </c>
      <c r="BD1705" s="61">
        <v>43656</v>
      </c>
      <c r="BE1705" s="61"/>
      <c r="BF1705" s="70"/>
      <c r="BG1705" s="61"/>
      <c r="BH1705" s="11"/>
    </row>
    <row r="1706" spans="1:60" x14ac:dyDescent="0.3">
      <c r="A1706" s="11"/>
      <c r="B1706" s="56" t="s">
        <v>5438</v>
      </c>
      <c r="C1706" s="56" t="s">
        <v>5178</v>
      </c>
      <c r="D1706" s="56" t="s">
        <v>5167</v>
      </c>
      <c r="E1706" s="57" t="s">
        <v>306</v>
      </c>
      <c r="F1706" s="57" t="s">
        <v>26</v>
      </c>
      <c r="G1706" s="58" t="s">
        <v>111</v>
      </c>
      <c r="H1706" s="59" t="s">
        <v>1598</v>
      </c>
      <c r="I1706" s="60" t="s">
        <v>29</v>
      </c>
      <c r="J1706" s="60" t="s">
        <v>1</v>
      </c>
      <c r="K1706" s="11"/>
      <c r="L1706" s="61">
        <v>44021</v>
      </c>
      <c r="M1706" s="62">
        <v>1856.2625999990901</v>
      </c>
      <c r="N1706" s="63">
        <v>1856.2625999990901</v>
      </c>
      <c r="O1706" s="63"/>
      <c r="P1706" s="64" t="str">
        <f t="shared" si="26"/>
        <v/>
      </c>
      <c r="Q1706" s="61"/>
      <c r="R1706" s="65">
        <v>5260110.301</v>
      </c>
      <c r="S1706" s="65"/>
      <c r="T1706" s="11"/>
      <c r="U1706" s="66">
        <v>1.83823277275224E-2</v>
      </c>
      <c r="V1706" s="67">
        <v>5.5004435266746396</v>
      </c>
      <c r="W1706" s="66">
        <v>0.18439446700533199</v>
      </c>
      <c r="X1706" s="67">
        <v>20.717825249157599</v>
      </c>
      <c r="Y1706" s="66"/>
      <c r="Z1706" s="67"/>
      <c r="AA1706" s="66"/>
      <c r="AB1706" s="67"/>
      <c r="AC1706" s="66"/>
      <c r="AD1706" s="67"/>
      <c r="AE1706" s="66"/>
      <c r="AF1706" s="68"/>
      <c r="AG1706" s="66">
        <v>7.44548607581237E-2</v>
      </c>
      <c r="AH1706" s="67">
        <v>5.6039803399471602</v>
      </c>
      <c r="AI1706" s="66"/>
      <c r="AJ1706" s="67"/>
      <c r="AK1706" s="66">
        <v>0.13808834092924399</v>
      </c>
      <c r="AL1706" s="66">
        <v>0.36402502526121699</v>
      </c>
      <c r="AM1706" s="67">
        <v>27.275081557774701</v>
      </c>
      <c r="AN1706" s="11"/>
      <c r="AO1706" s="69">
        <v>3.5840733644363403E-2</v>
      </c>
      <c r="AP1706" s="69">
        <v>-3.7862303776819303E-2</v>
      </c>
      <c r="AQ1706" s="69">
        <v>0.124001276741183</v>
      </c>
      <c r="AR1706" s="69">
        <v>-4.5032013326854199E-2</v>
      </c>
      <c r="AS1706" s="70"/>
      <c r="AT1706" s="70"/>
      <c r="AU1706" s="70"/>
      <c r="AV1706" s="71"/>
      <c r="AW1706" s="11"/>
      <c r="AX1706" s="72"/>
      <c r="AY1706" s="73"/>
      <c r="AZ1706" s="73"/>
      <c r="BA1706" s="73"/>
      <c r="BB1706" s="64"/>
      <c r="BC1706" s="74">
        <v>-13.8648662620108</v>
      </c>
      <c r="BD1706" s="61">
        <v>43895</v>
      </c>
      <c r="BE1706" s="61">
        <v>43910</v>
      </c>
      <c r="BF1706" s="70">
        <v>75</v>
      </c>
      <c r="BG1706" s="61">
        <v>44000</v>
      </c>
      <c r="BH1706" s="11"/>
    </row>
    <row r="1707" spans="1:60" x14ac:dyDescent="0.3">
      <c r="A1707" s="11"/>
      <c r="B1707" s="56" t="s">
        <v>5440</v>
      </c>
      <c r="C1707" s="56" t="s">
        <v>5180</v>
      </c>
      <c r="D1707" s="56" t="s">
        <v>5167</v>
      </c>
      <c r="E1707" s="57" t="s">
        <v>309</v>
      </c>
      <c r="F1707" s="57" t="s">
        <v>26</v>
      </c>
      <c r="G1707" s="58" t="s">
        <v>111</v>
      </c>
      <c r="H1707" s="59" t="s">
        <v>1598</v>
      </c>
      <c r="I1707" s="60" t="s">
        <v>29</v>
      </c>
      <c r="J1707" s="60" t="s">
        <v>5181</v>
      </c>
      <c r="K1707" s="11"/>
      <c r="L1707" s="61">
        <v>44021</v>
      </c>
      <c r="M1707" s="62">
        <v>2508.3302999995599</v>
      </c>
      <c r="N1707" s="63">
        <v>2508.3302999995599</v>
      </c>
      <c r="O1707" s="63">
        <v>2508.3302999995599</v>
      </c>
      <c r="P1707" s="64">
        <f t="shared" si="26"/>
        <v>1</v>
      </c>
      <c r="Q1707" s="61">
        <v>44021</v>
      </c>
      <c r="R1707" s="65">
        <v>2257485.9819999998</v>
      </c>
      <c r="S1707" s="65">
        <v>1486098.37142383</v>
      </c>
      <c r="T1707" s="11"/>
      <c r="U1707" s="66">
        <v>1.8424850386509199E-2</v>
      </c>
      <c r="V1707" s="67">
        <v>5.5046957925733304</v>
      </c>
      <c r="W1707" s="66">
        <v>0.18588026682846201</v>
      </c>
      <c r="X1707" s="67">
        <v>20.866405231470701</v>
      </c>
      <c r="Y1707" s="66">
        <v>0.16952717039384901</v>
      </c>
      <c r="Z1707" s="67">
        <v>34.636654651607401</v>
      </c>
      <c r="AA1707" s="66">
        <v>0.44340466753230401</v>
      </c>
      <c r="AB1707" s="67">
        <v>64.565654904581606</v>
      </c>
      <c r="AC1707" s="66">
        <v>0.37270156806160198</v>
      </c>
      <c r="AD1707" s="67">
        <v>61.556122066394899</v>
      </c>
      <c r="AE1707" s="66">
        <v>0.498238547181245</v>
      </c>
      <c r="AF1707" s="68">
        <v>66.771542329806806</v>
      </c>
      <c r="AG1707" s="66">
        <v>7.48589529812307E-2</v>
      </c>
      <c r="AH1707" s="67">
        <v>5.6443895622578601</v>
      </c>
      <c r="AI1707" s="66">
        <v>0.22931051965511901</v>
      </c>
      <c r="AJ1707" s="67">
        <v>36.621794446487897</v>
      </c>
      <c r="AK1707" s="66">
        <v>1.5083302999986301</v>
      </c>
      <c r="AL1707" s="66">
        <v>0.10935777203121699</v>
      </c>
      <c r="AM1707" s="67">
        <v>153.45669948752001</v>
      </c>
      <c r="AN1707" s="11"/>
      <c r="AO1707" s="69">
        <v>4.0751258060481597E-2</v>
      </c>
      <c r="AP1707" s="69">
        <v>-3.7822088700522699E-2</v>
      </c>
      <c r="AQ1707" s="69">
        <v>0.125411425060593</v>
      </c>
      <c r="AR1707" s="69">
        <v>-4.3794263619929601E-2</v>
      </c>
      <c r="AS1707" s="70">
        <v>8</v>
      </c>
      <c r="AT1707" s="70">
        <v>4</v>
      </c>
      <c r="AU1707" s="70">
        <v>9</v>
      </c>
      <c r="AV1707" s="71">
        <v>3</v>
      </c>
      <c r="AW1707" s="11"/>
      <c r="AX1707" s="72">
        <v>0.176916805807559</v>
      </c>
      <c r="AY1707" s="73">
        <v>2.2475390469335301</v>
      </c>
      <c r="AZ1707" s="73">
        <v>2.1835047327585899</v>
      </c>
      <c r="BA1707" s="73">
        <v>3.5423924266142399</v>
      </c>
      <c r="BB1707" s="64">
        <v>1.8290475636695201E-2</v>
      </c>
      <c r="BC1707" s="74">
        <v>-13.8108529616438</v>
      </c>
      <c r="BD1707" s="61">
        <v>43895</v>
      </c>
      <c r="BE1707" s="61">
        <v>43910</v>
      </c>
      <c r="BF1707" s="70">
        <v>75</v>
      </c>
      <c r="BG1707" s="61">
        <v>44000</v>
      </c>
      <c r="BH1707" s="11"/>
    </row>
    <row r="1708" spans="1:60" x14ac:dyDescent="0.3">
      <c r="A1708" s="11"/>
      <c r="B1708" s="56" t="s">
        <v>5443</v>
      </c>
      <c r="C1708" s="56" t="s">
        <v>5183</v>
      </c>
      <c r="D1708" s="56" t="s">
        <v>5184</v>
      </c>
      <c r="E1708" s="57" t="s">
        <v>306</v>
      </c>
      <c r="F1708" s="57" t="s">
        <v>26</v>
      </c>
      <c r="G1708" s="58" t="s">
        <v>111</v>
      </c>
      <c r="H1708" s="59" t="s">
        <v>169</v>
      </c>
      <c r="I1708" s="60" t="s">
        <v>29</v>
      </c>
      <c r="J1708" s="60" t="s">
        <v>1</v>
      </c>
      <c r="K1708" s="11"/>
      <c r="L1708" s="61">
        <v>44021</v>
      </c>
      <c r="M1708" s="62">
        <v>1104.5514000002299</v>
      </c>
      <c r="N1708" s="63">
        <v>1104.5514000002299</v>
      </c>
      <c r="O1708" s="63"/>
      <c r="P1708" s="64" t="str">
        <f t="shared" si="26"/>
        <v/>
      </c>
      <c r="Q1708" s="61"/>
      <c r="R1708" s="65">
        <v>657970155.11800003</v>
      </c>
      <c r="S1708" s="65"/>
      <c r="T1708" s="11"/>
      <c r="U1708" s="66">
        <v>-4.6007922992430403E-3</v>
      </c>
      <c r="V1708" s="67">
        <v>3.2021315239944701</v>
      </c>
      <c r="W1708" s="66">
        <v>2.0542862883303301E-2</v>
      </c>
      <c r="X1708" s="67">
        <v>4.3326648369693403</v>
      </c>
      <c r="Y1708" s="66"/>
      <c r="Z1708" s="67"/>
      <c r="AA1708" s="66"/>
      <c r="AB1708" s="67"/>
      <c r="AC1708" s="66"/>
      <c r="AD1708" s="67"/>
      <c r="AE1708" s="66"/>
      <c r="AF1708" s="68"/>
      <c r="AG1708" s="66">
        <v>-8.7506426825712002E-4</v>
      </c>
      <c r="AH1708" s="67">
        <v>-1.92901216269092</v>
      </c>
      <c r="AI1708" s="66"/>
      <c r="AJ1708" s="67"/>
      <c r="AK1708" s="66">
        <v>-4.4072645587220896E-3</v>
      </c>
      <c r="AL1708" s="66">
        <v>-1.06456727471596E-2</v>
      </c>
      <c r="AM1708" s="67">
        <v>12.9509876800585</v>
      </c>
      <c r="AN1708" s="11"/>
      <c r="AO1708" s="69">
        <v>9.21973983531643E-3</v>
      </c>
      <c r="AP1708" s="69">
        <v>-1.82035030265979E-2</v>
      </c>
      <c r="AQ1708" s="69">
        <v>3.40913450345397E-2</v>
      </c>
      <c r="AR1708" s="69">
        <v>-3.8160048532517997E-2</v>
      </c>
      <c r="AS1708" s="70"/>
      <c r="AT1708" s="70"/>
      <c r="AU1708" s="70"/>
      <c r="AV1708" s="71"/>
      <c r="AW1708" s="11"/>
      <c r="AX1708" s="72"/>
      <c r="AY1708" s="73"/>
      <c r="AZ1708" s="73"/>
      <c r="BA1708" s="73"/>
      <c r="BB1708" s="64"/>
      <c r="BC1708" s="74">
        <v>-8.4104156958492204</v>
      </c>
      <c r="BD1708" s="61">
        <v>43875</v>
      </c>
      <c r="BE1708" s="61">
        <v>43913</v>
      </c>
      <c r="BF1708" s="70">
        <v>102</v>
      </c>
      <c r="BG1708" s="61">
        <v>44019</v>
      </c>
      <c r="BH1708" s="11"/>
    </row>
    <row r="1709" spans="1:60" x14ac:dyDescent="0.3">
      <c r="A1709" s="11"/>
      <c r="B1709" s="56" t="s">
        <v>5447</v>
      </c>
      <c r="C1709" s="56" t="s">
        <v>5185</v>
      </c>
      <c r="D1709" s="56" t="s">
        <v>5186</v>
      </c>
      <c r="E1709" s="57" t="s">
        <v>34</v>
      </c>
      <c r="F1709" s="57" t="s">
        <v>26</v>
      </c>
      <c r="G1709" s="58" t="s">
        <v>111</v>
      </c>
      <c r="H1709" s="59" t="s">
        <v>186</v>
      </c>
      <c r="I1709" s="60" t="s">
        <v>29</v>
      </c>
      <c r="J1709" s="60" t="s">
        <v>5187</v>
      </c>
      <c r="K1709" s="11"/>
      <c r="L1709" s="61">
        <v>43880</v>
      </c>
      <c r="M1709" s="62"/>
      <c r="N1709" s="63"/>
      <c r="O1709" s="63">
        <v>1040.8889000006</v>
      </c>
      <c r="P1709" s="64">
        <f t="shared" si="26"/>
        <v>0</v>
      </c>
      <c r="Q1709" s="61">
        <v>43843</v>
      </c>
      <c r="R1709" s="65"/>
      <c r="S1709" s="65">
        <v>133130.585706299</v>
      </c>
      <c r="T1709" s="11"/>
      <c r="U1709" s="66"/>
      <c r="V1709" s="67"/>
      <c r="W1709" s="66"/>
      <c r="X1709" s="67"/>
      <c r="Y1709" s="66"/>
      <c r="Z1709" s="67"/>
      <c r="AA1709" s="66"/>
      <c r="AB1709" s="67"/>
      <c r="AC1709" s="66"/>
      <c r="AD1709" s="67"/>
      <c r="AE1709" s="66"/>
      <c r="AF1709" s="68"/>
      <c r="AG1709" s="66"/>
      <c r="AH1709" s="67"/>
      <c r="AI1709" s="66"/>
      <c r="AJ1709" s="67"/>
      <c r="AK1709" s="66"/>
      <c r="AL1709" s="66"/>
      <c r="AM1709" s="67"/>
      <c r="AN1709" s="11"/>
      <c r="AO1709" s="69">
        <v>9.2722295212297502E-3</v>
      </c>
      <c r="AP1709" s="69">
        <v>-1.26688059517619E-2</v>
      </c>
      <c r="AQ1709" s="69">
        <v>2.6618215955750198E-2</v>
      </c>
      <c r="AR1709" s="69">
        <v>-2.0013189332530601E-2</v>
      </c>
      <c r="AS1709" s="70"/>
      <c r="AT1709" s="70"/>
      <c r="AU1709" s="70"/>
      <c r="AV1709" s="71"/>
      <c r="AW1709" s="11"/>
      <c r="AX1709" s="72"/>
      <c r="AY1709" s="73"/>
      <c r="AZ1709" s="73"/>
      <c r="BA1709" s="73"/>
      <c r="BB1709" s="64"/>
      <c r="BC1709" s="74">
        <v>-4.3204693220541204</v>
      </c>
      <c r="BD1709" s="61">
        <v>43671</v>
      </c>
      <c r="BE1709" s="61">
        <v>43693</v>
      </c>
      <c r="BF1709" s="70">
        <v>37</v>
      </c>
      <c r="BG1709" s="61">
        <v>43724</v>
      </c>
      <c r="BH1709" s="11"/>
    </row>
    <row r="1710" spans="1:60" x14ac:dyDescent="0.3">
      <c r="A1710" s="11"/>
      <c r="B1710" s="56" t="s">
        <v>5450</v>
      </c>
      <c r="C1710" s="56" t="s">
        <v>5189</v>
      </c>
      <c r="D1710" s="56" t="s">
        <v>5186</v>
      </c>
      <c r="E1710" s="57" t="s">
        <v>41</v>
      </c>
      <c r="F1710" s="57" t="s">
        <v>26</v>
      </c>
      <c r="G1710" s="58" t="s">
        <v>111</v>
      </c>
      <c r="H1710" s="59" t="s">
        <v>186</v>
      </c>
      <c r="I1710" s="60" t="s">
        <v>29</v>
      </c>
      <c r="J1710" s="60" t="s">
        <v>5190</v>
      </c>
      <c r="K1710" s="11"/>
      <c r="L1710" s="61">
        <v>44021</v>
      </c>
      <c r="M1710" s="62">
        <v>1005.41970000044</v>
      </c>
      <c r="N1710" s="63">
        <v>1005.41970000044</v>
      </c>
      <c r="O1710" s="63">
        <v>1005.41970000044</v>
      </c>
      <c r="P1710" s="64">
        <f t="shared" si="26"/>
        <v>1</v>
      </c>
      <c r="Q1710" s="61">
        <v>44021</v>
      </c>
      <c r="R1710" s="65">
        <v>0</v>
      </c>
      <c r="S1710" s="65">
        <v>0</v>
      </c>
      <c r="T1710" s="11"/>
      <c r="U1710" s="66">
        <v>0</v>
      </c>
      <c r="V1710" s="67">
        <v>3.66221075391877</v>
      </c>
      <c r="W1710" s="66">
        <v>0</v>
      </c>
      <c r="X1710" s="67">
        <v>2.27837854863537</v>
      </c>
      <c r="Y1710" s="66">
        <v>0</v>
      </c>
      <c r="Z1710" s="67">
        <v>17.6839376122225</v>
      </c>
      <c r="AA1710" s="66">
        <v>0</v>
      </c>
      <c r="AB1710" s="67">
        <v>20.225188151293001</v>
      </c>
      <c r="AC1710" s="66">
        <v>-2.3191034595583901E-2</v>
      </c>
      <c r="AD1710" s="67">
        <v>21.966861800669001</v>
      </c>
      <c r="AE1710" s="66">
        <v>1.2361768354821801E-2</v>
      </c>
      <c r="AF1710" s="68">
        <v>18.1838644472009</v>
      </c>
      <c r="AG1710" s="66">
        <v>0</v>
      </c>
      <c r="AH1710" s="67">
        <v>-1.84150573586521</v>
      </c>
      <c r="AI1710" s="66">
        <v>0</v>
      </c>
      <c r="AJ1710" s="67">
        <v>13.6907424809615</v>
      </c>
      <c r="AK1710" s="66">
        <v>5.4197000008571203E-3</v>
      </c>
      <c r="AL1710" s="66">
        <v>1.6747136705817E-3</v>
      </c>
      <c r="AM1710" s="67">
        <v>18.024348922772301</v>
      </c>
      <c r="AN1710" s="11"/>
      <c r="AO1710" s="69">
        <v>0</v>
      </c>
      <c r="AP1710" s="69">
        <v>0</v>
      </c>
      <c r="AQ1710" s="69">
        <v>0</v>
      </c>
      <c r="AR1710" s="69">
        <v>0</v>
      </c>
      <c r="AS1710" s="70">
        <v>0</v>
      </c>
      <c r="AT1710" s="70">
        <v>0</v>
      </c>
      <c r="AU1710" s="70">
        <v>7</v>
      </c>
      <c r="AV1710" s="71">
        <v>5</v>
      </c>
      <c r="AW1710" s="11"/>
      <c r="AX1710" s="72">
        <v>0</v>
      </c>
      <c r="AY1710" s="73">
        <v>-115.969898407348</v>
      </c>
      <c r="AZ1710" s="73">
        <v>0.55433733252084505</v>
      </c>
      <c r="BA1710" s="73">
        <v>-15.966392358939601</v>
      </c>
      <c r="BB1710" s="64">
        <v>0</v>
      </c>
      <c r="BC1710" s="74">
        <v>0</v>
      </c>
      <c r="BD1710" s="61">
        <v>43656</v>
      </c>
      <c r="BE1710" s="61"/>
      <c r="BF1710" s="70"/>
      <c r="BG1710" s="61"/>
      <c r="BH1710" s="11"/>
    </row>
    <row r="1711" spans="1:60" x14ac:dyDescent="0.3">
      <c r="A1711" s="11"/>
      <c r="B1711" s="56" t="s">
        <v>5453</v>
      </c>
      <c r="C1711" s="56" t="s">
        <v>5192</v>
      </c>
      <c r="D1711" s="56" t="s">
        <v>5186</v>
      </c>
      <c r="E1711" s="57" t="s">
        <v>206</v>
      </c>
      <c r="F1711" s="57" t="s">
        <v>26</v>
      </c>
      <c r="G1711" s="58" t="s">
        <v>111</v>
      </c>
      <c r="H1711" s="59" t="s">
        <v>186</v>
      </c>
      <c r="I1711" s="60" t="s">
        <v>29</v>
      </c>
      <c r="J1711" s="60" t="s">
        <v>5193</v>
      </c>
      <c r="K1711" s="11"/>
      <c r="L1711" s="61">
        <v>44021</v>
      </c>
      <c r="M1711" s="62">
        <v>879.94940000027395</v>
      </c>
      <c r="N1711" s="63">
        <v>879.94940000027395</v>
      </c>
      <c r="O1711" s="63">
        <v>1048.8582000005999</v>
      </c>
      <c r="P1711" s="64">
        <f t="shared" si="26"/>
        <v>0.83895935599280302</v>
      </c>
      <c r="Q1711" s="61">
        <v>43882</v>
      </c>
      <c r="R1711" s="65">
        <v>27276719.927000001</v>
      </c>
      <c r="S1711" s="65">
        <v>24455885.764656201</v>
      </c>
      <c r="T1711" s="11"/>
      <c r="U1711" s="66">
        <v>-1.4759714631509299E-3</v>
      </c>
      <c r="V1711" s="67">
        <v>3.51461360760368</v>
      </c>
      <c r="W1711" s="66">
        <v>-1.6681043098287799E-3</v>
      </c>
      <c r="X1711" s="67">
        <v>2.1115681176524999</v>
      </c>
      <c r="Y1711" s="66">
        <v>-0.15107392429490599</v>
      </c>
      <c r="Z1711" s="67">
        <v>2.5765451827319299</v>
      </c>
      <c r="AA1711" s="66">
        <v>-0.11422236028563899</v>
      </c>
      <c r="AB1711" s="67">
        <v>8.8029521227290406</v>
      </c>
      <c r="AC1711" s="66">
        <v>-0.14906040712958199</v>
      </c>
      <c r="AD1711" s="67">
        <v>9.3799245472764596</v>
      </c>
      <c r="AE1711" s="66"/>
      <c r="AF1711" s="68"/>
      <c r="AG1711" s="66">
        <v>3.2588405010756101E-3</v>
      </c>
      <c r="AH1711" s="67">
        <v>-1.5156216857576501</v>
      </c>
      <c r="AI1711" s="66">
        <v>-0.14267030104383599</v>
      </c>
      <c r="AJ1711" s="67">
        <v>-0.57628762342210405</v>
      </c>
      <c r="AK1711" s="66">
        <v>-0.120050599999522</v>
      </c>
      <c r="AL1711" s="66">
        <v>-4.3130475964062498E-2</v>
      </c>
      <c r="AM1711" s="67">
        <v>11.066926131563401</v>
      </c>
      <c r="AN1711" s="11"/>
      <c r="AO1711" s="69">
        <v>2.32136995000474E-2</v>
      </c>
      <c r="AP1711" s="69">
        <v>-3.50753357724898E-2</v>
      </c>
      <c r="AQ1711" s="69">
        <v>4.5826230731108801E-2</v>
      </c>
      <c r="AR1711" s="69">
        <v>-0.185090568180312</v>
      </c>
      <c r="AS1711" s="70">
        <v>9</v>
      </c>
      <c r="AT1711" s="70">
        <v>3</v>
      </c>
      <c r="AU1711" s="70">
        <v>6</v>
      </c>
      <c r="AV1711" s="71">
        <v>6</v>
      </c>
      <c r="AW1711" s="11"/>
      <c r="AX1711" s="72">
        <v>0.103451776730944</v>
      </c>
      <c r="AY1711" s="73">
        <v>-1.3295475254562901</v>
      </c>
      <c r="AZ1711" s="73">
        <v>0.16907710429086401</v>
      </c>
      <c r="BA1711" s="73">
        <v>-1.6163628156082299</v>
      </c>
      <c r="BB1711" s="64">
        <v>1.06278591389309E-2</v>
      </c>
      <c r="BC1711" s="74">
        <v>-24.410992830176799</v>
      </c>
      <c r="BD1711" s="61">
        <v>43882</v>
      </c>
      <c r="BE1711" s="61">
        <v>43914</v>
      </c>
      <c r="BF1711" s="70"/>
      <c r="BG1711" s="61"/>
      <c r="BH1711" s="11"/>
    </row>
    <row r="1712" spans="1:60" x14ac:dyDescent="0.3">
      <c r="A1712" s="11"/>
      <c r="B1712" s="56" t="s">
        <v>5456</v>
      </c>
      <c r="C1712" s="56" t="s">
        <v>5194</v>
      </c>
      <c r="D1712" s="56" t="s">
        <v>5186</v>
      </c>
      <c r="E1712" s="57" t="s">
        <v>48</v>
      </c>
      <c r="F1712" s="57" t="s">
        <v>26</v>
      </c>
      <c r="G1712" s="58" t="s">
        <v>111</v>
      </c>
      <c r="H1712" s="59" t="s">
        <v>186</v>
      </c>
      <c r="I1712" s="60" t="s">
        <v>29</v>
      </c>
      <c r="J1712" s="60" t="s">
        <v>5195</v>
      </c>
      <c r="K1712" s="11"/>
      <c r="L1712" s="61">
        <v>43880</v>
      </c>
      <c r="M1712" s="62"/>
      <c r="N1712" s="63"/>
      <c r="O1712" s="63">
        <v>1067.4254000000701</v>
      </c>
      <c r="P1712" s="64">
        <f t="shared" si="26"/>
        <v>0</v>
      </c>
      <c r="Q1712" s="61">
        <v>43843</v>
      </c>
      <c r="R1712" s="65"/>
      <c r="S1712" s="65">
        <v>4092366.0954062501</v>
      </c>
      <c r="T1712" s="11"/>
      <c r="U1712" s="66"/>
      <c r="V1712" s="67"/>
      <c r="W1712" s="66"/>
      <c r="X1712" s="67"/>
      <c r="Y1712" s="66"/>
      <c r="Z1712" s="67"/>
      <c r="AA1712" s="66"/>
      <c r="AB1712" s="67"/>
      <c r="AC1712" s="66"/>
      <c r="AD1712" s="67"/>
      <c r="AE1712" s="66"/>
      <c r="AF1712" s="68"/>
      <c r="AG1712" s="66"/>
      <c r="AH1712" s="67"/>
      <c r="AI1712" s="66"/>
      <c r="AJ1712" s="67"/>
      <c r="AK1712" s="66"/>
      <c r="AL1712" s="66"/>
      <c r="AM1712" s="67"/>
      <c r="AN1712" s="11"/>
      <c r="AO1712" s="69">
        <v>9.2777574864157906E-3</v>
      </c>
      <c r="AP1712" s="69">
        <v>-1.26633282625335E-2</v>
      </c>
      <c r="AQ1712" s="69">
        <v>2.6792324648340599E-2</v>
      </c>
      <c r="AR1712" s="69">
        <v>-1.9851608754834198E-2</v>
      </c>
      <c r="AS1712" s="70"/>
      <c r="AT1712" s="70"/>
      <c r="AU1712" s="70"/>
      <c r="AV1712" s="71"/>
      <c r="AW1712" s="11"/>
      <c r="AX1712" s="72"/>
      <c r="AY1712" s="73"/>
      <c r="AZ1712" s="73"/>
      <c r="BA1712" s="73"/>
      <c r="BB1712" s="64"/>
      <c r="BC1712" s="74">
        <v>-4.3089054863157799</v>
      </c>
      <c r="BD1712" s="61">
        <v>43671</v>
      </c>
      <c r="BE1712" s="61">
        <v>43693</v>
      </c>
      <c r="BF1712" s="70">
        <v>37</v>
      </c>
      <c r="BG1712" s="61">
        <v>43724</v>
      </c>
      <c r="BH1712" s="11"/>
    </row>
    <row r="1713" spans="1:60" x14ac:dyDescent="0.3">
      <c r="A1713" s="11"/>
      <c r="B1713" s="56" t="s">
        <v>5459</v>
      </c>
      <c r="C1713" s="56" t="s">
        <v>5197</v>
      </c>
      <c r="D1713" s="56" t="s">
        <v>5186</v>
      </c>
      <c r="E1713" s="57" t="s">
        <v>306</v>
      </c>
      <c r="F1713" s="57" t="s">
        <v>26</v>
      </c>
      <c r="G1713" s="58" t="s">
        <v>111</v>
      </c>
      <c r="H1713" s="59" t="s">
        <v>186</v>
      </c>
      <c r="I1713" s="60" t="s">
        <v>29</v>
      </c>
      <c r="J1713" s="60" t="s">
        <v>1</v>
      </c>
      <c r="K1713" s="11"/>
      <c r="L1713" s="61">
        <v>44021</v>
      </c>
      <c r="M1713" s="62">
        <v>866.54189999960397</v>
      </c>
      <c r="N1713" s="63">
        <v>866.54189999960397</v>
      </c>
      <c r="O1713" s="63"/>
      <c r="P1713" s="64" t="str">
        <f t="shared" si="26"/>
        <v/>
      </c>
      <c r="Q1713" s="61"/>
      <c r="R1713" s="65">
        <v>110550.459</v>
      </c>
      <c r="S1713" s="65"/>
      <c r="T1713" s="11"/>
      <c r="U1713" s="66">
        <v>-1.53064346159226E-3</v>
      </c>
      <c r="V1713" s="67">
        <v>3.5091464077595398</v>
      </c>
      <c r="W1713" s="66">
        <v>-3.3078457790907101E-3</v>
      </c>
      <c r="X1713" s="67">
        <v>1.9475939707262999</v>
      </c>
      <c r="Y1713" s="66"/>
      <c r="Z1713" s="67"/>
      <c r="AA1713" s="66"/>
      <c r="AB1713" s="67"/>
      <c r="AC1713" s="66"/>
      <c r="AD1713" s="67"/>
      <c r="AE1713" s="66"/>
      <c r="AF1713" s="68"/>
      <c r="AG1713" s="66">
        <v>2.7642089389701102E-3</v>
      </c>
      <c r="AH1713" s="67">
        <v>-1.5650848419682</v>
      </c>
      <c r="AI1713" s="66"/>
      <c r="AJ1713" s="67"/>
      <c r="AK1713" s="66">
        <v>-0.163565799961507</v>
      </c>
      <c r="AL1713" s="66">
        <v>-0.36242968193255398</v>
      </c>
      <c r="AM1713" s="67">
        <v>-5.2623487054079296</v>
      </c>
      <c r="AN1713" s="11"/>
      <c r="AO1713" s="69">
        <v>2.31575599464122E-2</v>
      </c>
      <c r="AP1713" s="69">
        <v>-3.5233902872278101E-2</v>
      </c>
      <c r="AQ1713" s="69">
        <v>4.41086195842217E-2</v>
      </c>
      <c r="AR1713" s="69">
        <v>-0.186473616857256</v>
      </c>
      <c r="AS1713" s="70"/>
      <c r="AT1713" s="70"/>
      <c r="AU1713" s="70"/>
      <c r="AV1713" s="71"/>
      <c r="AW1713" s="11"/>
      <c r="AX1713" s="72"/>
      <c r="AY1713" s="73"/>
      <c r="AZ1713" s="73"/>
      <c r="BA1713" s="73"/>
      <c r="BB1713" s="64"/>
      <c r="BC1713" s="74">
        <v>-24.543402226379801</v>
      </c>
      <c r="BD1713" s="61">
        <v>43882</v>
      </c>
      <c r="BE1713" s="61">
        <v>43914</v>
      </c>
      <c r="BF1713" s="70"/>
      <c r="BG1713" s="61"/>
      <c r="BH1713" s="11"/>
    </row>
    <row r="1714" spans="1:60" x14ac:dyDescent="0.3">
      <c r="A1714" s="11"/>
      <c r="B1714" s="56" t="s">
        <v>5462</v>
      </c>
      <c r="C1714" s="56" t="s">
        <v>5199</v>
      </c>
      <c r="D1714" s="56" t="s">
        <v>5186</v>
      </c>
      <c r="E1714" s="57" t="s">
        <v>309</v>
      </c>
      <c r="F1714" s="57" t="s">
        <v>26</v>
      </c>
      <c r="G1714" s="58" t="s">
        <v>111</v>
      </c>
      <c r="H1714" s="59" t="s">
        <v>186</v>
      </c>
      <c r="I1714" s="60" t="s">
        <v>29</v>
      </c>
      <c r="J1714" s="60" t="s">
        <v>5200</v>
      </c>
      <c r="K1714" s="11"/>
      <c r="L1714" s="61">
        <v>44021</v>
      </c>
      <c r="M1714" s="62">
        <v>847.45320000033803</v>
      </c>
      <c r="N1714" s="63">
        <v>847.45320000033803</v>
      </c>
      <c r="O1714" s="63">
        <v>1016.68539999984</v>
      </c>
      <c r="P1714" s="64">
        <f t="shared" si="26"/>
        <v>0.83354516549610269</v>
      </c>
      <c r="Q1714" s="61">
        <v>43882</v>
      </c>
      <c r="R1714" s="65">
        <v>98641.827999999994</v>
      </c>
      <c r="S1714" s="65">
        <v>128418.27154235799</v>
      </c>
      <c r="T1714" s="11"/>
      <c r="U1714" s="66">
        <v>-1.5224824783217599E-3</v>
      </c>
      <c r="V1714" s="67">
        <v>3.5099625060865902</v>
      </c>
      <c r="W1714" s="66">
        <v>-3.0623850370829998E-3</v>
      </c>
      <c r="X1714" s="67">
        <v>1.9721400449270701</v>
      </c>
      <c r="Y1714" s="66">
        <v>-0.15823970902332801</v>
      </c>
      <c r="Z1714" s="67">
        <v>1.8599667098896999</v>
      </c>
      <c r="AA1714" s="66">
        <v>-0.12919422743565501</v>
      </c>
      <c r="AB1714" s="67">
        <v>7.3057654077274501</v>
      </c>
      <c r="AC1714" s="66">
        <v>-0.177546347943426</v>
      </c>
      <c r="AD1714" s="67">
        <v>6.5313304658920996</v>
      </c>
      <c r="AE1714" s="66"/>
      <c r="AF1714" s="68"/>
      <c r="AG1714" s="66">
        <v>2.8381591346260402E-3</v>
      </c>
      <c r="AH1714" s="67">
        <v>-1.5576898224026099</v>
      </c>
      <c r="AI1714" s="66">
        <v>-0.15026321736964701</v>
      </c>
      <c r="AJ1714" s="67">
        <v>-1.33557925600326</v>
      </c>
      <c r="AK1714" s="66">
        <v>-0.152546799999982</v>
      </c>
      <c r="AL1714" s="66">
        <v>-5.2070913946445203E-2</v>
      </c>
      <c r="AM1714" s="67">
        <v>3.8821127782430298</v>
      </c>
      <c r="AN1714" s="11"/>
      <c r="AO1714" s="69">
        <v>2.3166009827036801E-2</v>
      </c>
      <c r="AP1714" s="69">
        <v>-3.5210169873607797E-2</v>
      </c>
      <c r="AQ1714" s="69">
        <v>4.4366216618072898E-2</v>
      </c>
      <c r="AR1714" s="69">
        <v>-0.18626643674273499</v>
      </c>
      <c r="AS1714" s="70">
        <v>8</v>
      </c>
      <c r="AT1714" s="70">
        <v>4</v>
      </c>
      <c r="AU1714" s="70">
        <v>6</v>
      </c>
      <c r="AV1714" s="71">
        <v>6</v>
      </c>
      <c r="AW1714" s="11"/>
      <c r="AX1714" s="72">
        <v>0.10346972051440401</v>
      </c>
      <c r="AY1714" s="73">
        <v>-1.46181344754586</v>
      </c>
      <c r="AZ1714" s="73">
        <v>0.119167591341693</v>
      </c>
      <c r="BA1714" s="73">
        <v>-1.7687818846425201</v>
      </c>
      <c r="BB1714" s="64">
        <v>1.0629000339031301E-2</v>
      </c>
      <c r="BC1714" s="74">
        <v>-24.523564516595801</v>
      </c>
      <c r="BD1714" s="61">
        <v>43882</v>
      </c>
      <c r="BE1714" s="61">
        <v>43914</v>
      </c>
      <c r="BF1714" s="70"/>
      <c r="BG1714" s="61"/>
      <c r="BH1714" s="11"/>
    </row>
    <row r="1715" spans="1:60" x14ac:dyDescent="0.3">
      <c r="A1715" s="11"/>
      <c r="B1715" s="56" t="s">
        <v>5465</v>
      </c>
      <c r="C1715" s="56" t="s">
        <v>5202</v>
      </c>
      <c r="D1715" s="56" t="s">
        <v>5203</v>
      </c>
      <c r="E1715" s="57" t="s">
        <v>73</v>
      </c>
      <c r="F1715" s="57" t="s">
        <v>278</v>
      </c>
      <c r="G1715" s="58" t="s">
        <v>36</v>
      </c>
      <c r="H1715" s="59" t="s">
        <v>1529</v>
      </c>
      <c r="I1715" s="60" t="s">
        <v>29</v>
      </c>
      <c r="J1715" s="60" t="s">
        <v>5204</v>
      </c>
      <c r="K1715" s="11"/>
      <c r="L1715" s="61">
        <v>44021</v>
      </c>
      <c r="M1715" s="62">
        <v>873.81350000016403</v>
      </c>
      <c r="N1715" s="63">
        <v>873.81350000016403</v>
      </c>
      <c r="O1715" s="63">
        <v>1447.0565000008801</v>
      </c>
      <c r="P1715" s="64">
        <f t="shared" si="26"/>
        <v>0.60385582732922494</v>
      </c>
      <c r="Q1715" s="61">
        <v>43843</v>
      </c>
      <c r="R1715" s="65">
        <v>165751.20600000001</v>
      </c>
      <c r="S1715" s="65">
        <v>176692.29438940401</v>
      </c>
      <c r="T1715" s="11"/>
      <c r="U1715" s="66">
        <v>-7.4646862003646701E-3</v>
      </c>
      <c r="V1715" s="67">
        <v>2.9157421338823002</v>
      </c>
      <c r="W1715" s="66">
        <v>-3.7789787294968798E-2</v>
      </c>
      <c r="X1715" s="67">
        <v>-1.5006001808615099</v>
      </c>
      <c r="Y1715" s="66">
        <v>-0.38525438136712198</v>
      </c>
      <c r="Z1715" s="67">
        <v>-20.8415005244897</v>
      </c>
      <c r="AA1715" s="66">
        <v>-0.226515691140667</v>
      </c>
      <c r="AB1715" s="67">
        <v>-2.4263809627736901</v>
      </c>
      <c r="AC1715" s="66">
        <v>0.17784782570757701</v>
      </c>
      <c r="AD1715" s="67">
        <v>42.0707478310214</v>
      </c>
      <c r="AE1715" s="66">
        <v>0.17750054642965599</v>
      </c>
      <c r="AF1715" s="68">
        <v>34.6977422547061</v>
      </c>
      <c r="AG1715" s="66">
        <v>2.2098772189565401E-2</v>
      </c>
      <c r="AH1715" s="67">
        <v>0.368371483091323</v>
      </c>
      <c r="AI1715" s="66">
        <v>-0.37423042201495299</v>
      </c>
      <c r="AJ1715" s="67">
        <v>-23.732299720548301</v>
      </c>
      <c r="AK1715" s="66">
        <v>-0.11372548025246899</v>
      </c>
      <c r="AL1715" s="66">
        <v>-1.2177995673482701E-2</v>
      </c>
      <c r="AM1715" s="67">
        <v>7.4565858289133802</v>
      </c>
      <c r="AN1715" s="11"/>
      <c r="AO1715" s="69">
        <v>0.122667424364481</v>
      </c>
      <c r="AP1715" s="69">
        <v>-0.162126916820998</v>
      </c>
      <c r="AQ1715" s="69">
        <v>9.8588074319268304E-2</v>
      </c>
      <c r="AR1715" s="69">
        <v>-0.40291722673282498</v>
      </c>
      <c r="AS1715" s="70">
        <v>9</v>
      </c>
      <c r="AT1715" s="70">
        <v>3</v>
      </c>
      <c r="AU1715" s="70">
        <v>7</v>
      </c>
      <c r="AV1715" s="71">
        <v>5</v>
      </c>
      <c r="AW1715" s="11"/>
      <c r="AX1715" s="72">
        <v>0.50247052956430704</v>
      </c>
      <c r="AY1715" s="73">
        <v>-0.29821925853002501</v>
      </c>
      <c r="AZ1715" s="73">
        <v>9.2354952108848906E-2</v>
      </c>
      <c r="BA1715" s="73">
        <v>-0.39197856911232498</v>
      </c>
      <c r="BB1715" s="64">
        <v>5.0707352979879897E-2</v>
      </c>
      <c r="BC1715" s="74">
        <v>-55.972030117700299</v>
      </c>
      <c r="BD1715" s="61">
        <v>43843</v>
      </c>
      <c r="BE1715" s="61">
        <v>43964</v>
      </c>
      <c r="BF1715" s="70"/>
      <c r="BG1715" s="61"/>
      <c r="BH1715" s="11"/>
    </row>
    <row r="1716" spans="1:60" x14ac:dyDescent="0.3">
      <c r="A1716" s="11"/>
      <c r="B1716" s="56" t="s">
        <v>5469</v>
      </c>
      <c r="C1716" s="56" t="s">
        <v>5206</v>
      </c>
      <c r="D1716" s="56" t="s">
        <v>5203</v>
      </c>
      <c r="E1716" s="57" t="s">
        <v>3043</v>
      </c>
      <c r="F1716" s="57" t="s">
        <v>278</v>
      </c>
      <c r="G1716" s="58" t="s">
        <v>36</v>
      </c>
      <c r="H1716" s="59" t="s">
        <v>1529</v>
      </c>
      <c r="I1716" s="60" t="s">
        <v>29</v>
      </c>
      <c r="J1716" s="60" t="s">
        <v>5207</v>
      </c>
      <c r="K1716" s="11"/>
      <c r="L1716" s="61">
        <v>44021</v>
      </c>
      <c r="M1716" s="62">
        <v>650.85670000035304</v>
      </c>
      <c r="N1716" s="63">
        <v>650.85670000035304</v>
      </c>
      <c r="O1716" s="63">
        <v>1093.14499999955</v>
      </c>
      <c r="P1716" s="64">
        <f t="shared" si="26"/>
        <v>0.59539832318733654</v>
      </c>
      <c r="Q1716" s="61">
        <v>43843</v>
      </c>
      <c r="R1716" s="65">
        <v>2942362.571</v>
      </c>
      <c r="S1716" s="65">
        <v>3017360.9242382799</v>
      </c>
      <c r="T1716" s="11"/>
      <c r="U1716" s="66">
        <v>-7.5432644771353799E-3</v>
      </c>
      <c r="V1716" s="67">
        <v>2.9078843062052302</v>
      </c>
      <c r="W1716" s="66">
        <v>-4.0074433471090701E-2</v>
      </c>
      <c r="X1716" s="67">
        <v>-1.7290647984737</v>
      </c>
      <c r="Y1716" s="66">
        <v>-0.39405649884254701</v>
      </c>
      <c r="Z1716" s="67">
        <v>-21.7217122720322</v>
      </c>
      <c r="AA1716" s="66">
        <v>-0.24865374358982101</v>
      </c>
      <c r="AB1716" s="67">
        <v>-4.6401862076891103</v>
      </c>
      <c r="AC1716" s="66">
        <v>0.111428599239007</v>
      </c>
      <c r="AD1716" s="67">
        <v>35.428825184120797</v>
      </c>
      <c r="AE1716" s="66">
        <v>7.9166229350448702E-2</v>
      </c>
      <c r="AF1716" s="68">
        <v>24.864310546749</v>
      </c>
      <c r="AG1716" s="66">
        <v>2.1370167667555499E-2</v>
      </c>
      <c r="AH1716" s="67">
        <v>0.29551103089033898</v>
      </c>
      <c r="AI1716" s="66">
        <v>-0.38363006100466002</v>
      </c>
      <c r="AJ1716" s="67">
        <v>-24.6722636195191</v>
      </c>
      <c r="AK1716" s="66">
        <v>-0.35342363553238099</v>
      </c>
      <c r="AL1716" s="66">
        <v>-4.32911732159846E-2</v>
      </c>
      <c r="AM1716" s="67">
        <v>-16.513229699077801</v>
      </c>
      <c r="AN1716" s="11"/>
      <c r="AO1716" s="69">
        <v>0.122578471127781</v>
      </c>
      <c r="AP1716" s="69">
        <v>-0.16219326136517301</v>
      </c>
      <c r="AQ1716" s="69">
        <v>9.59793833590811E-2</v>
      </c>
      <c r="AR1716" s="69">
        <v>-0.40438233874389001</v>
      </c>
      <c r="AS1716" s="70">
        <v>8</v>
      </c>
      <c r="AT1716" s="70">
        <v>4</v>
      </c>
      <c r="AU1716" s="70">
        <v>7</v>
      </c>
      <c r="AV1716" s="71">
        <v>5</v>
      </c>
      <c r="AW1716" s="11"/>
      <c r="AX1716" s="72">
        <v>0.50249862493423303</v>
      </c>
      <c r="AY1716" s="73">
        <v>-0.34465768138261399</v>
      </c>
      <c r="AZ1716" s="73">
        <v>2.5435185900335E-2</v>
      </c>
      <c r="BA1716" s="73">
        <v>-0.45214888521832097</v>
      </c>
      <c r="BB1716" s="64">
        <v>5.0703693144750997E-2</v>
      </c>
      <c r="BC1716" s="74">
        <v>-56.392162064497803</v>
      </c>
      <c r="BD1716" s="61">
        <v>43843</v>
      </c>
      <c r="BE1716" s="61">
        <v>43964</v>
      </c>
      <c r="BF1716" s="70"/>
      <c r="BG1716" s="61"/>
      <c r="BH1716" s="11"/>
    </row>
    <row r="1717" spans="1:60" x14ac:dyDescent="0.3">
      <c r="A1717" s="11"/>
      <c r="B1717" s="56" t="s">
        <v>5472</v>
      </c>
      <c r="C1717" s="56" t="s">
        <v>5209</v>
      </c>
      <c r="D1717" s="56" t="s">
        <v>5203</v>
      </c>
      <c r="E1717" s="57" t="s">
        <v>3046</v>
      </c>
      <c r="F1717" s="57" t="s">
        <v>278</v>
      </c>
      <c r="G1717" s="58" t="s">
        <v>36</v>
      </c>
      <c r="H1717" s="59" t="s">
        <v>1529</v>
      </c>
      <c r="I1717" s="60" t="s">
        <v>29</v>
      </c>
      <c r="J1717" s="60" t="s">
        <v>5210</v>
      </c>
      <c r="K1717" s="11"/>
      <c r="L1717" s="61">
        <v>44021</v>
      </c>
      <c r="M1717" s="62">
        <v>1052.60500000045</v>
      </c>
      <c r="N1717" s="63">
        <v>1052.60500000045</v>
      </c>
      <c r="O1717" s="63">
        <v>1755.04949999973</v>
      </c>
      <c r="P1717" s="64">
        <f t="shared" si="26"/>
        <v>0.59975801252364214</v>
      </c>
      <c r="Q1717" s="61">
        <v>43843</v>
      </c>
      <c r="R1717" s="65">
        <v>2096021.202</v>
      </c>
      <c r="S1717" s="65">
        <v>1863755.6380996101</v>
      </c>
      <c r="T1717" s="11"/>
      <c r="U1717" s="66">
        <v>-7.5026259664809896E-3</v>
      </c>
      <c r="V1717" s="67">
        <v>2.91194815727067</v>
      </c>
      <c r="W1717" s="66">
        <v>-3.8893492810529999E-2</v>
      </c>
      <c r="X1717" s="67">
        <v>-1.6109707324176299</v>
      </c>
      <c r="Y1717" s="66">
        <v>-0.38951946896384498</v>
      </c>
      <c r="Z1717" s="67">
        <v>-21.268009284162002</v>
      </c>
      <c r="AA1717" s="66">
        <v>-0.23728254757676001</v>
      </c>
      <c r="AB1717" s="67">
        <v>-3.50306660638307</v>
      </c>
      <c r="AC1717" s="66">
        <v>0.14530308279427101</v>
      </c>
      <c r="AD1717" s="67">
        <v>38.816273539676303</v>
      </c>
      <c r="AE1717" s="66">
        <v>0.128959827088693</v>
      </c>
      <c r="AF1717" s="68">
        <v>29.843670320580699</v>
      </c>
      <c r="AG1717" s="66">
        <v>2.1747014079664999E-2</v>
      </c>
      <c r="AH1717" s="67">
        <v>0.33319567210128298</v>
      </c>
      <c r="AI1717" s="66">
        <v>-0.37878581945842599</v>
      </c>
      <c r="AJ1717" s="67">
        <v>-24.187839464895699</v>
      </c>
      <c r="AK1717" s="66">
        <v>5.2605000000767198E-2</v>
      </c>
      <c r="AL1717" s="66">
        <v>1.5297432455554399E-2</v>
      </c>
      <c r="AM1717" s="67">
        <v>22.512342695350501</v>
      </c>
      <c r="AN1717" s="11"/>
      <c r="AO1717" s="69">
        <v>0.122624526185973</v>
      </c>
      <c r="AP1717" s="69">
        <v>-0.16215892915352001</v>
      </c>
      <c r="AQ1717" s="69">
        <v>9.7327698074950605E-2</v>
      </c>
      <c r="AR1717" s="69">
        <v>-0.40362473591987502</v>
      </c>
      <c r="AS1717" s="70">
        <v>9</v>
      </c>
      <c r="AT1717" s="70">
        <v>3</v>
      </c>
      <c r="AU1717" s="70">
        <v>7</v>
      </c>
      <c r="AV1717" s="71">
        <v>5</v>
      </c>
      <c r="AW1717" s="11"/>
      <c r="AX1717" s="72">
        <v>0.50248380143428195</v>
      </c>
      <c r="AY1717" s="73">
        <v>-0.32079875831868798</v>
      </c>
      <c r="AZ1717" s="73">
        <v>5.9819597180421603E-2</v>
      </c>
      <c r="BA1717" s="73">
        <v>-0.42126672380300101</v>
      </c>
      <c r="BB1717" s="64">
        <v>5.0705555581662301E-2</v>
      </c>
      <c r="BC1717" s="74">
        <v>-56.175350039964499</v>
      </c>
      <c r="BD1717" s="61">
        <v>43843</v>
      </c>
      <c r="BE1717" s="61">
        <v>43964</v>
      </c>
      <c r="BF1717" s="70"/>
      <c r="BG1717" s="61"/>
      <c r="BH1717" s="11"/>
    </row>
    <row r="1718" spans="1:60" x14ac:dyDescent="0.3">
      <c r="A1718" s="11"/>
      <c r="B1718" s="56" t="s">
        <v>5475</v>
      </c>
      <c r="C1718" s="56" t="s">
        <v>5212</v>
      </c>
      <c r="D1718" s="56" t="s">
        <v>5203</v>
      </c>
      <c r="E1718" s="57" t="s">
        <v>3049</v>
      </c>
      <c r="F1718" s="57" t="s">
        <v>278</v>
      </c>
      <c r="G1718" s="58" t="s">
        <v>36</v>
      </c>
      <c r="H1718" s="59" t="s">
        <v>1529</v>
      </c>
      <c r="I1718" s="60" t="s">
        <v>29</v>
      </c>
      <c r="J1718" s="60" t="s">
        <v>5213</v>
      </c>
      <c r="K1718" s="11"/>
      <c r="L1718" s="61">
        <v>44021</v>
      </c>
      <c r="M1718" s="62">
        <v>766.355399999768</v>
      </c>
      <c r="N1718" s="63">
        <v>766.355399999768</v>
      </c>
      <c r="O1718" s="63">
        <v>1271.57530000061</v>
      </c>
      <c r="P1718" s="64">
        <f t="shared" si="26"/>
        <v>0.60268188600344808</v>
      </c>
      <c r="Q1718" s="61">
        <v>43843</v>
      </c>
      <c r="R1718" s="65">
        <v>970789.88100000005</v>
      </c>
      <c r="S1718" s="65">
        <v>848694.58334765595</v>
      </c>
      <c r="T1718" s="11"/>
      <c r="U1718" s="66">
        <v>-7.4754502948053397E-3</v>
      </c>
      <c r="V1718" s="67">
        <v>2.9146657244382399</v>
      </c>
      <c r="W1718" s="66">
        <v>-3.8105127522612699E-2</v>
      </c>
      <c r="X1718" s="67">
        <v>-1.5321342036259</v>
      </c>
      <c r="Y1718" s="66">
        <v>-0.38647629886690998</v>
      </c>
      <c r="Z1718" s="67">
        <v>-20.963692274468499</v>
      </c>
      <c r="AA1718" s="66">
        <v>-0.229607125021284</v>
      </c>
      <c r="AB1718" s="67">
        <v>-2.7355243508354801</v>
      </c>
      <c r="AC1718" s="66">
        <v>0.16902037743595399</v>
      </c>
      <c r="AD1718" s="67">
        <v>41.188003003830097</v>
      </c>
      <c r="AE1718" s="66">
        <v>0.13017651039816</v>
      </c>
      <c r="AF1718" s="68">
        <v>29.9653386515274</v>
      </c>
      <c r="AG1718" s="66">
        <v>2.19985181229276E-2</v>
      </c>
      <c r="AH1718" s="67">
        <v>0.35834607642755101</v>
      </c>
      <c r="AI1718" s="66">
        <v>-0.37553559047228202</v>
      </c>
      <c r="AJ1718" s="67">
        <v>-23.8628165662813</v>
      </c>
      <c r="AK1718" s="66">
        <v>-0.22637250151456101</v>
      </c>
      <c r="AL1718" s="66">
        <v>-2.5712596673656701E-2</v>
      </c>
      <c r="AM1718" s="67">
        <v>-3.8081162972957801</v>
      </c>
      <c r="AN1718" s="11"/>
      <c r="AO1718" s="69">
        <v>0.12265517462219599</v>
      </c>
      <c r="AP1718" s="69">
        <v>-0.16213607838115399</v>
      </c>
      <c r="AQ1718" s="69">
        <v>9.8227451220736797E-2</v>
      </c>
      <c r="AR1718" s="69">
        <v>-0.40311942524916999</v>
      </c>
      <c r="AS1718" s="70">
        <v>9</v>
      </c>
      <c r="AT1718" s="70">
        <v>3</v>
      </c>
      <c r="AU1718" s="70">
        <v>7</v>
      </c>
      <c r="AV1718" s="71">
        <v>5</v>
      </c>
      <c r="AW1718" s="11"/>
      <c r="AX1718" s="72">
        <v>0.50247420602885495</v>
      </c>
      <c r="AY1718" s="73">
        <v>-0.30470209459735997</v>
      </c>
      <c r="AZ1718" s="73">
        <v>8.3014676807692894E-2</v>
      </c>
      <c r="BA1718" s="73">
        <v>-0.40039359638376498</v>
      </c>
      <c r="BB1718" s="64">
        <v>5.0706826679452199E-2</v>
      </c>
      <c r="BC1718" s="74">
        <v>-56.030240599997299</v>
      </c>
      <c r="BD1718" s="61">
        <v>43843</v>
      </c>
      <c r="BE1718" s="61">
        <v>43964</v>
      </c>
      <c r="BF1718" s="70"/>
      <c r="BG1718" s="61"/>
      <c r="BH1718" s="11"/>
    </row>
    <row r="1719" spans="1:60" x14ac:dyDescent="0.3">
      <c r="A1719" s="11"/>
      <c r="B1719" s="56" t="s">
        <v>5478</v>
      </c>
      <c r="C1719" s="56" t="s">
        <v>5215</v>
      </c>
      <c r="D1719" s="56" t="s">
        <v>5203</v>
      </c>
      <c r="E1719" s="57" t="s">
        <v>3269</v>
      </c>
      <c r="F1719" s="57" t="s">
        <v>278</v>
      </c>
      <c r="G1719" s="58" t="s">
        <v>36</v>
      </c>
      <c r="H1719" s="59" t="s">
        <v>1529</v>
      </c>
      <c r="I1719" s="60" t="s">
        <v>29</v>
      </c>
      <c r="J1719" s="60" t="s">
        <v>5216</v>
      </c>
      <c r="K1719" s="11"/>
      <c r="L1719" s="61">
        <v>44021</v>
      </c>
      <c r="M1719" s="62">
        <v>1122.8115999996701</v>
      </c>
      <c r="N1719" s="63">
        <v>1122.8115999996701</v>
      </c>
      <c r="O1719" s="63">
        <v>1858.4996000006799</v>
      </c>
      <c r="P1719" s="64">
        <f t="shared" si="26"/>
        <v>0.6041494977987939</v>
      </c>
      <c r="Q1719" s="61">
        <v>43843</v>
      </c>
      <c r="R1719" s="65">
        <v>266046.96999999997</v>
      </c>
      <c r="S1719" s="65">
        <v>1442266.7738359401</v>
      </c>
      <c r="T1719" s="11"/>
      <c r="U1719" s="66">
        <v>-7.4619035240175401E-3</v>
      </c>
      <c r="V1719" s="67">
        <v>2.9160204015170201</v>
      </c>
      <c r="W1719" s="66">
        <v>-3.7710838180828397E-2</v>
      </c>
      <c r="X1719" s="67">
        <v>-1.4927052694474701</v>
      </c>
      <c r="Y1719" s="66">
        <v>-0.38494868636364099</v>
      </c>
      <c r="Z1719" s="67">
        <v>-20.810931024141599</v>
      </c>
      <c r="AA1719" s="66">
        <v>-0.22574061751220101</v>
      </c>
      <c r="AB1719" s="67">
        <v>-2.3488735999271699</v>
      </c>
      <c r="AC1719" s="66">
        <v>0.18020670432102601</v>
      </c>
      <c r="AD1719" s="67">
        <v>42.306635692366399</v>
      </c>
      <c r="AE1719" s="66">
        <v>0.18104515736573401</v>
      </c>
      <c r="AF1719" s="68">
        <v>35.052203348313903</v>
      </c>
      <c r="AG1719" s="66">
        <v>2.2124004171928401E-2</v>
      </c>
      <c r="AH1719" s="67">
        <v>0.37089468132762698</v>
      </c>
      <c r="AI1719" s="66">
        <v>-0.373903813259094</v>
      </c>
      <c r="AJ1719" s="67">
        <v>-23.6996388449625</v>
      </c>
      <c r="AK1719" s="66">
        <v>0.12281160000027699</v>
      </c>
      <c r="AL1719" s="66">
        <v>3.5490599673721597E-2</v>
      </c>
      <c r="AM1719" s="67">
        <v>29.4521288186079</v>
      </c>
      <c r="AN1719" s="11"/>
      <c r="AO1719" s="69">
        <v>0.12267051544768</v>
      </c>
      <c r="AP1719" s="69">
        <v>-0.16212458211171901</v>
      </c>
      <c r="AQ1719" s="69">
        <v>9.8677835856506094E-2</v>
      </c>
      <c r="AR1719" s="69">
        <v>-0.40286661305057397</v>
      </c>
      <c r="AS1719" s="70">
        <v>9</v>
      </c>
      <c r="AT1719" s="70">
        <v>3</v>
      </c>
      <c r="AU1719" s="70">
        <v>7</v>
      </c>
      <c r="AV1719" s="71">
        <v>5</v>
      </c>
      <c r="AW1719" s="11"/>
      <c r="AX1719" s="72">
        <v>0.502469588870881</v>
      </c>
      <c r="AY1719" s="73">
        <v>-0.29659454695911303</v>
      </c>
      <c r="AZ1719" s="73">
        <v>9.4696333715432998E-2</v>
      </c>
      <c r="BA1719" s="73">
        <v>-0.38986882317885801</v>
      </c>
      <c r="BB1719" s="64">
        <v>5.0707481379868101E-2</v>
      </c>
      <c r="BC1719" s="74">
        <v>-55.9574723610422</v>
      </c>
      <c r="BD1719" s="61">
        <v>43843</v>
      </c>
      <c r="BE1719" s="61">
        <v>43964</v>
      </c>
      <c r="BF1719" s="70"/>
      <c r="BG1719" s="61"/>
      <c r="BH1719" s="11"/>
    </row>
    <row r="1720" spans="1:60" x14ac:dyDescent="0.3">
      <c r="A1720" s="11"/>
      <c r="B1720" s="56" t="s">
        <v>5481</v>
      </c>
      <c r="C1720" s="56" t="s">
        <v>5218</v>
      </c>
      <c r="D1720" s="56" t="s">
        <v>5203</v>
      </c>
      <c r="E1720" s="57" t="s">
        <v>3272</v>
      </c>
      <c r="F1720" s="57" t="s">
        <v>278</v>
      </c>
      <c r="G1720" s="58" t="s">
        <v>36</v>
      </c>
      <c r="H1720" s="59" t="s">
        <v>1529</v>
      </c>
      <c r="I1720" s="60" t="s">
        <v>29</v>
      </c>
      <c r="J1720" s="60" t="s">
        <v>5219</v>
      </c>
      <c r="K1720" s="11"/>
      <c r="L1720" s="61">
        <v>44021</v>
      </c>
      <c r="M1720" s="62">
        <v>1067.41620000079</v>
      </c>
      <c r="N1720" s="63">
        <v>1067.41620000079</v>
      </c>
      <c r="O1720" s="63">
        <v>1759.86050000042</v>
      </c>
      <c r="P1720" s="64">
        <f t="shared" si="26"/>
        <v>0.60653455202871775</v>
      </c>
      <c r="Q1720" s="61">
        <v>43843</v>
      </c>
      <c r="R1720" s="65">
        <v>2985956.3650000002</v>
      </c>
      <c r="S1720" s="65">
        <v>5954346.8790703099</v>
      </c>
      <c r="T1720" s="11"/>
      <c r="U1720" s="66">
        <v>-7.4399956183697196E-3</v>
      </c>
      <c r="V1720" s="67">
        <v>2.9182111920818001</v>
      </c>
      <c r="W1720" s="66">
        <v>-3.7071638022098299E-2</v>
      </c>
      <c r="X1720" s="67">
        <v>-1.4287852535744601</v>
      </c>
      <c r="Y1720" s="66">
        <v>-0.38246590799535601</v>
      </c>
      <c r="Z1720" s="67">
        <v>-20.562653187313099</v>
      </c>
      <c r="AA1720" s="66">
        <v>-0.21943382827623301</v>
      </c>
      <c r="AB1720" s="67">
        <v>-1.71819467633031</v>
      </c>
      <c r="AC1720" s="66">
        <v>0.199497418885585</v>
      </c>
      <c r="AD1720" s="67">
        <v>44.235707148793203</v>
      </c>
      <c r="AE1720" s="66">
        <v>0.21016482208331599</v>
      </c>
      <c r="AF1720" s="68">
        <v>37.964169820072101</v>
      </c>
      <c r="AG1720" s="66">
        <v>2.23275672087766E-2</v>
      </c>
      <c r="AH1720" s="67">
        <v>0.39125098501244798</v>
      </c>
      <c r="AI1720" s="66">
        <v>-0.371251169976895</v>
      </c>
      <c r="AJ1720" s="67">
        <v>-23.434374516742501</v>
      </c>
      <c r="AK1720" s="66">
        <v>6.7416200001389398E-2</v>
      </c>
      <c r="AL1720" s="66">
        <v>2.02270906702324E-2</v>
      </c>
      <c r="AM1720" s="67">
        <v>23.6639170247945</v>
      </c>
      <c r="AN1720" s="11"/>
      <c r="AO1720" s="69">
        <v>0.12269535748419</v>
      </c>
      <c r="AP1720" s="69">
        <v>-0.162106027744012</v>
      </c>
      <c r="AQ1720" s="69">
        <v>9.9407737228903004E-2</v>
      </c>
      <c r="AR1720" s="69">
        <v>-0.40245666629285598</v>
      </c>
      <c r="AS1720" s="70">
        <v>9</v>
      </c>
      <c r="AT1720" s="70">
        <v>3</v>
      </c>
      <c r="AU1720" s="70">
        <v>7</v>
      </c>
      <c r="AV1720" s="71">
        <v>5</v>
      </c>
      <c r="AW1720" s="11"/>
      <c r="AX1720" s="72">
        <v>0.50246210436918803</v>
      </c>
      <c r="AY1720" s="73">
        <v>-0.28337374454122299</v>
      </c>
      <c r="AZ1720" s="73">
        <v>0.113743534796981</v>
      </c>
      <c r="BA1720" s="73">
        <v>-0.37268995280510397</v>
      </c>
      <c r="BB1720" s="64">
        <v>5.0708543333385002E-2</v>
      </c>
      <c r="BC1720" s="74">
        <v>-55.839352039562101</v>
      </c>
      <c r="BD1720" s="61">
        <v>43843</v>
      </c>
      <c r="BE1720" s="61">
        <v>43964</v>
      </c>
      <c r="BF1720" s="70"/>
      <c r="BG1720" s="61"/>
      <c r="BH1720" s="11"/>
    </row>
    <row r="1721" spans="1:60" x14ac:dyDescent="0.3">
      <c r="A1721" s="11"/>
      <c r="B1721" s="56" t="s">
        <v>5484</v>
      </c>
      <c r="C1721" s="56" t="s">
        <v>5221</v>
      </c>
      <c r="D1721" s="56" t="s">
        <v>5203</v>
      </c>
      <c r="E1721" s="57" t="s">
        <v>291</v>
      </c>
      <c r="F1721" s="57" t="s">
        <v>278</v>
      </c>
      <c r="G1721" s="58" t="s">
        <v>36</v>
      </c>
      <c r="H1721" s="59" t="s">
        <v>1529</v>
      </c>
      <c r="I1721" s="60" t="s">
        <v>29</v>
      </c>
      <c r="J1721" s="60" t="s">
        <v>5222</v>
      </c>
      <c r="K1721" s="11"/>
      <c r="L1721" s="61">
        <v>44021</v>
      </c>
      <c r="M1721" s="62">
        <v>1161.12560000084</v>
      </c>
      <c r="N1721" s="63">
        <v>1161.12560000084</v>
      </c>
      <c r="O1721" s="63">
        <v>1903.3142000008399</v>
      </c>
      <c r="P1721" s="64">
        <f t="shared" si="26"/>
        <v>0.61005460895543551</v>
      </c>
      <c r="Q1721" s="61">
        <v>43843</v>
      </c>
      <c r="R1721" s="65">
        <v>3941576.5639999998</v>
      </c>
      <c r="S1721" s="65">
        <v>4717160.3637968702</v>
      </c>
      <c r="T1721" s="11"/>
      <c r="U1721" s="66">
        <v>-7.4077328836210697E-3</v>
      </c>
      <c r="V1721" s="67">
        <v>2.92143746555666</v>
      </c>
      <c r="W1721" s="66">
        <v>-3.6131928556642399E-2</v>
      </c>
      <c r="X1721" s="67">
        <v>-1.3348143070288601</v>
      </c>
      <c r="Y1721" s="66">
        <v>-0.37880126749339998</v>
      </c>
      <c r="Z1721" s="67">
        <v>-20.1961891371175</v>
      </c>
      <c r="AA1721" s="66">
        <v>-0.210078229851206</v>
      </c>
      <c r="AB1721" s="67">
        <v>-0.78263483382761501</v>
      </c>
      <c r="AC1721" s="66">
        <v>0.22840471186820699</v>
      </c>
      <c r="AD1721" s="67">
        <v>47.126436447084401</v>
      </c>
      <c r="AE1721" s="66">
        <v>0.25424934977490898</v>
      </c>
      <c r="AF1721" s="68">
        <v>42.372622589231497</v>
      </c>
      <c r="AG1721" s="66">
        <v>2.2626848600339099E-2</v>
      </c>
      <c r="AH1721" s="67">
        <v>0.42117912416870201</v>
      </c>
      <c r="AI1721" s="66">
        <v>-0.367334887090838</v>
      </c>
      <c r="AJ1721" s="67">
        <v>-23.042746228136799</v>
      </c>
      <c r="AK1721" s="66">
        <v>0.161125600001542</v>
      </c>
      <c r="AL1721" s="66">
        <v>4.4430143958379603E-2</v>
      </c>
      <c r="AM1721" s="67">
        <v>27.471319722302699</v>
      </c>
      <c r="AN1721" s="11"/>
      <c r="AO1721" s="69">
        <v>0.122731894527533</v>
      </c>
      <c r="AP1721" s="69">
        <v>-0.16207881136680999</v>
      </c>
      <c r="AQ1721" s="69">
        <v>0.10048050796293</v>
      </c>
      <c r="AR1721" s="69">
        <v>-0.40185414777835798</v>
      </c>
      <c r="AS1721" s="70">
        <v>9</v>
      </c>
      <c r="AT1721" s="70">
        <v>3</v>
      </c>
      <c r="AU1721" s="70">
        <v>7</v>
      </c>
      <c r="AV1721" s="71">
        <v>5</v>
      </c>
      <c r="AW1721" s="11"/>
      <c r="AX1721" s="72">
        <v>0.50245148838439502</v>
      </c>
      <c r="AY1721" s="73">
        <v>-0.26376841763249098</v>
      </c>
      <c r="AZ1721" s="73">
        <v>0.14198619197804899</v>
      </c>
      <c r="BA1721" s="73">
        <v>-0.34717829998408001</v>
      </c>
      <c r="BB1721" s="64">
        <v>5.0710139825605398E-2</v>
      </c>
      <c r="BC1721" s="74">
        <v>-55.665307388582697</v>
      </c>
      <c r="BD1721" s="61">
        <v>43843</v>
      </c>
      <c r="BE1721" s="61">
        <v>43964</v>
      </c>
      <c r="BF1721" s="70"/>
      <c r="BG1721" s="61"/>
      <c r="BH1721" s="11"/>
    </row>
    <row r="1722" spans="1:60" x14ac:dyDescent="0.3">
      <c r="A1722" s="11"/>
      <c r="B1722" s="56" t="s">
        <v>5488</v>
      </c>
      <c r="C1722" s="56" t="s">
        <v>5224</v>
      </c>
      <c r="D1722" s="56" t="s">
        <v>5225</v>
      </c>
      <c r="E1722" s="57" t="s">
        <v>2737</v>
      </c>
      <c r="F1722" s="57" t="s">
        <v>278</v>
      </c>
      <c r="G1722" s="58" t="s">
        <v>685</v>
      </c>
      <c r="H1722" s="59" t="s">
        <v>710</v>
      </c>
      <c r="I1722" s="60" t="s">
        <v>400</v>
      </c>
      <c r="J1722" s="60" t="s">
        <v>5226</v>
      </c>
      <c r="K1722" s="11"/>
      <c r="L1722" s="61">
        <v>44021</v>
      </c>
      <c r="M1722" s="62">
        <v>991393.02758979797</v>
      </c>
      <c r="N1722" s="63">
        <v>991393.02758979797</v>
      </c>
      <c r="O1722" s="63">
        <v>1091555.9665184</v>
      </c>
      <c r="P1722" s="64">
        <f t="shared" si="26"/>
        <v>0.90823838447049188</v>
      </c>
      <c r="Q1722" s="61">
        <v>43910</v>
      </c>
      <c r="R1722" s="65">
        <v>25537961.404375002</v>
      </c>
      <c r="S1722" s="65">
        <v>21694018.7459062</v>
      </c>
      <c r="T1722" s="11"/>
      <c r="U1722" s="66">
        <v>-9.69888474628533E-3</v>
      </c>
      <c r="V1722" s="67">
        <v>2.6923222792902402</v>
      </c>
      <c r="W1722" s="66">
        <v>2.2020856020390101E-2</v>
      </c>
      <c r="X1722" s="67">
        <v>4.4804641506780198</v>
      </c>
      <c r="Y1722" s="66">
        <v>3.0167511771651299E-2</v>
      </c>
      <c r="Z1722" s="67">
        <v>20.700688789394899</v>
      </c>
      <c r="AA1722" s="66">
        <v>0.16247407951595999</v>
      </c>
      <c r="AB1722" s="67">
        <v>36.472596102917997</v>
      </c>
      <c r="AC1722" s="66"/>
      <c r="AD1722" s="67"/>
      <c r="AE1722" s="66"/>
      <c r="AF1722" s="68"/>
      <c r="AG1722" s="66">
        <v>-3.6964173008527702E-2</v>
      </c>
      <c r="AH1722" s="67">
        <v>-5.5379230367179799</v>
      </c>
      <c r="AI1722" s="66">
        <v>6.1343012162979001E-2</v>
      </c>
      <c r="AJ1722" s="67">
        <v>19.8250436972594</v>
      </c>
      <c r="AK1722" s="66">
        <v>0.27641361739922998</v>
      </c>
      <c r="AL1722" s="66">
        <v>0.12896929468843199</v>
      </c>
      <c r="AM1722" s="67">
        <v>53.444729079841601</v>
      </c>
      <c r="AN1722" s="11"/>
      <c r="AO1722" s="69">
        <v>3.6608586944566902E-2</v>
      </c>
      <c r="AP1722" s="69">
        <v>-2.35544298211607E-2</v>
      </c>
      <c r="AQ1722" s="69">
        <v>0.14210253377139501</v>
      </c>
      <c r="AR1722" s="69">
        <v>-9.9577930218365501E-2</v>
      </c>
      <c r="AS1722" s="70">
        <v>8</v>
      </c>
      <c r="AT1722" s="70">
        <v>4</v>
      </c>
      <c r="AU1722" s="70">
        <v>7</v>
      </c>
      <c r="AV1722" s="71">
        <v>5</v>
      </c>
      <c r="AW1722" s="11"/>
      <c r="AX1722" s="72">
        <v>0.13571910769867801</v>
      </c>
      <c r="AY1722" s="73">
        <v>1.1881412443563</v>
      </c>
      <c r="AZ1722" s="73">
        <v>1.04934295812745</v>
      </c>
      <c r="BA1722" s="73">
        <v>1.8735537573975301</v>
      </c>
      <c r="BB1722" s="64">
        <v>1.4045944513E-2</v>
      </c>
      <c r="BC1722" s="74">
        <v>-11.6289452957135</v>
      </c>
      <c r="BD1722" s="61">
        <v>43910</v>
      </c>
      <c r="BE1722" s="61">
        <v>43990</v>
      </c>
      <c r="BF1722" s="70"/>
      <c r="BG1722" s="61"/>
      <c r="BH1722" s="11"/>
    </row>
    <row r="1723" spans="1:60" x14ac:dyDescent="0.3">
      <c r="A1723" s="11"/>
      <c r="B1723" s="56" t="s">
        <v>5491</v>
      </c>
      <c r="C1723" s="56" t="s">
        <v>5228</v>
      </c>
      <c r="D1723" s="56" t="s">
        <v>5225</v>
      </c>
      <c r="E1723" s="57" t="s">
        <v>2741</v>
      </c>
      <c r="F1723" s="57" t="s">
        <v>278</v>
      </c>
      <c r="G1723" s="58" t="s">
        <v>685</v>
      </c>
      <c r="H1723" s="59" t="s">
        <v>710</v>
      </c>
      <c r="I1723" s="60" t="s">
        <v>400</v>
      </c>
      <c r="J1723" s="60" t="s">
        <v>5229</v>
      </c>
      <c r="K1723" s="11"/>
      <c r="L1723" s="61">
        <v>44021</v>
      </c>
      <c r="M1723" s="62">
        <v>991621.491497993</v>
      </c>
      <c r="N1723" s="63">
        <v>991621.491497993</v>
      </c>
      <c r="O1723" s="63">
        <v>1092325.29781342</v>
      </c>
      <c r="P1723" s="64">
        <f t="shared" si="26"/>
        <v>0.90780786042673145</v>
      </c>
      <c r="Q1723" s="61">
        <v>43910</v>
      </c>
      <c r="R1723" s="65">
        <v>22883950.332031298</v>
      </c>
      <c r="S1723" s="65">
        <v>17907834.895656299</v>
      </c>
      <c r="T1723" s="11"/>
      <c r="U1723" s="66">
        <v>-9.6985707650674192E-3</v>
      </c>
      <c r="V1723" s="67">
        <v>2.6923536774120298</v>
      </c>
      <c r="W1723" s="66">
        <v>2.2037947752323799E-2</v>
      </c>
      <c r="X1723" s="67">
        <v>4.4821733238713897</v>
      </c>
      <c r="Y1723" s="66">
        <v>2.9798759151162799E-2</v>
      </c>
      <c r="Z1723" s="67">
        <v>20.663813527353302</v>
      </c>
      <c r="AA1723" s="66">
        <v>0.16240881041827401</v>
      </c>
      <c r="AB1723" s="67">
        <v>36.466069193149501</v>
      </c>
      <c r="AC1723" s="66"/>
      <c r="AD1723" s="67"/>
      <c r="AE1723" s="66"/>
      <c r="AF1723" s="68"/>
      <c r="AG1723" s="66">
        <v>-3.6961349082957902E-2</v>
      </c>
      <c r="AH1723" s="67">
        <v>-5.5376406441646404</v>
      </c>
      <c r="AI1723" s="66">
        <v>6.0978811965469497E-2</v>
      </c>
      <c r="AJ1723" s="67">
        <v>19.788623677508401</v>
      </c>
      <c r="AK1723" s="66">
        <v>0.27669957349106</v>
      </c>
      <c r="AL1723" s="66">
        <v>0.12909500131354401</v>
      </c>
      <c r="AM1723" s="67">
        <v>53.473324689024601</v>
      </c>
      <c r="AN1723" s="11"/>
      <c r="AO1723" s="69">
        <v>3.6610300276152002E-2</v>
      </c>
      <c r="AP1723" s="69">
        <v>-2.3549672133413E-2</v>
      </c>
      <c r="AQ1723" s="69">
        <v>0.14215873834109499</v>
      </c>
      <c r="AR1723" s="69">
        <v>-9.9531955494021496E-2</v>
      </c>
      <c r="AS1723" s="70">
        <v>8</v>
      </c>
      <c r="AT1723" s="70">
        <v>4</v>
      </c>
      <c r="AU1723" s="70">
        <v>7</v>
      </c>
      <c r="AV1723" s="71">
        <v>5</v>
      </c>
      <c r="AW1723" s="11"/>
      <c r="AX1723" s="72">
        <v>0.135726742388069</v>
      </c>
      <c r="AY1723" s="73">
        <v>1.1876223942981601</v>
      </c>
      <c r="AZ1723" s="73">
        <v>1.04914126705808</v>
      </c>
      <c r="BA1723" s="73">
        <v>1.8726490529897999</v>
      </c>
      <c r="BB1723" s="64">
        <v>1.4046730151621899E-2</v>
      </c>
      <c r="BC1723" s="74">
        <v>-11.672431170722099</v>
      </c>
      <c r="BD1723" s="61">
        <v>43910</v>
      </c>
      <c r="BE1723" s="61">
        <v>43990</v>
      </c>
      <c r="BF1723" s="70"/>
      <c r="BG1723" s="61"/>
      <c r="BH1723" s="11"/>
    </row>
    <row r="1724" spans="1:60" x14ac:dyDescent="0.3">
      <c r="A1724" s="11"/>
      <c r="B1724" s="56" t="s">
        <v>5494</v>
      </c>
      <c r="C1724" s="56" t="s">
        <v>5231</v>
      </c>
      <c r="D1724" s="56" t="s">
        <v>5225</v>
      </c>
      <c r="E1724" s="57" t="s">
        <v>2745</v>
      </c>
      <c r="F1724" s="57" t="s">
        <v>278</v>
      </c>
      <c r="G1724" s="58" t="s">
        <v>685</v>
      </c>
      <c r="H1724" s="59" t="s">
        <v>710</v>
      </c>
      <c r="I1724" s="60" t="s">
        <v>400</v>
      </c>
      <c r="J1724" s="60" t="s">
        <v>5232</v>
      </c>
      <c r="K1724" s="11"/>
      <c r="L1724" s="61">
        <v>44021</v>
      </c>
      <c r="M1724" s="62">
        <v>992172.918149948</v>
      </c>
      <c r="N1724" s="63">
        <v>992172.918149948</v>
      </c>
      <c r="O1724" s="63">
        <v>1092714.8667011301</v>
      </c>
      <c r="P1724" s="64">
        <f t="shared" si="26"/>
        <v>0.90798885270526719</v>
      </c>
      <c r="Q1724" s="61">
        <v>43910</v>
      </c>
      <c r="R1724" s="65">
        <v>13939921.254265601</v>
      </c>
      <c r="S1724" s="65">
        <v>11371120.518375</v>
      </c>
      <c r="T1724" s="11"/>
      <c r="U1724" s="66">
        <v>-9.6982572349588701E-3</v>
      </c>
      <c r="V1724" s="67">
        <v>2.69238503042288</v>
      </c>
      <c r="W1724" s="66">
        <v>2.2054688730349901E-2</v>
      </c>
      <c r="X1724" s="67">
        <v>4.4838474216739996</v>
      </c>
      <c r="Y1724" s="66">
        <v>3.0064461345318701E-2</v>
      </c>
      <c r="Z1724" s="67">
        <v>20.690383746754399</v>
      </c>
      <c r="AA1724" s="66">
        <v>0.162884589874011</v>
      </c>
      <c r="AB1724" s="67">
        <v>36.513647138723201</v>
      </c>
      <c r="AC1724" s="66"/>
      <c r="AD1724" s="67"/>
      <c r="AE1724" s="66"/>
      <c r="AF1724" s="68"/>
      <c r="AG1724" s="66">
        <v>-3.69586061569862E-2</v>
      </c>
      <c r="AH1724" s="67">
        <v>-5.5373663515638301</v>
      </c>
      <c r="AI1724" s="66">
        <v>6.1260619711902102E-2</v>
      </c>
      <c r="AJ1724" s="67">
        <v>19.816804452159001</v>
      </c>
      <c r="AK1724" s="66">
        <v>0.27740112340135997</v>
      </c>
      <c r="AL1724" s="66">
        <v>0.12940334348429999</v>
      </c>
      <c r="AM1724" s="67">
        <v>53.543479680083699</v>
      </c>
      <c r="AN1724" s="11"/>
      <c r="AO1724" s="69">
        <v>3.6611114703191602E-2</v>
      </c>
      <c r="AP1724" s="69">
        <v>-2.3547217735540499E-2</v>
      </c>
      <c r="AQ1724" s="69">
        <v>0.14218699548117</v>
      </c>
      <c r="AR1724" s="69">
        <v>-9.9509386618592502E-2</v>
      </c>
      <c r="AS1724" s="70">
        <v>8</v>
      </c>
      <c r="AT1724" s="70">
        <v>4</v>
      </c>
      <c r="AU1724" s="70">
        <v>7</v>
      </c>
      <c r="AV1724" s="71">
        <v>5</v>
      </c>
      <c r="AW1724" s="11"/>
      <c r="AX1724" s="72">
        <v>0.135722735242889</v>
      </c>
      <c r="AY1724" s="73">
        <v>1.1909820922010099</v>
      </c>
      <c r="AZ1724" s="73">
        <v>1.0506334648835001</v>
      </c>
      <c r="BA1724" s="73">
        <v>1.87821698739572</v>
      </c>
      <c r="BB1724" s="64">
        <v>1.40463372774684E-2</v>
      </c>
      <c r="BC1724" s="74">
        <v>-11.656365919014201</v>
      </c>
      <c r="BD1724" s="61">
        <v>43910</v>
      </c>
      <c r="BE1724" s="61">
        <v>43990</v>
      </c>
      <c r="BF1724" s="70"/>
      <c r="BG1724" s="61"/>
      <c r="BH1724" s="11"/>
    </row>
    <row r="1725" spans="1:60" x14ac:dyDescent="0.3">
      <c r="A1725" s="11"/>
      <c r="B1725" s="56" t="s">
        <v>8977</v>
      </c>
      <c r="C1725" s="56" t="s">
        <v>5234</v>
      </c>
      <c r="D1725" s="56" t="s">
        <v>5225</v>
      </c>
      <c r="E1725" s="57" t="s">
        <v>2749</v>
      </c>
      <c r="F1725" s="57" t="s">
        <v>278</v>
      </c>
      <c r="G1725" s="58" t="s">
        <v>685</v>
      </c>
      <c r="H1725" s="59" t="s">
        <v>710</v>
      </c>
      <c r="I1725" s="60" t="s">
        <v>400</v>
      </c>
      <c r="J1725" s="60" t="s">
        <v>5235</v>
      </c>
      <c r="K1725" s="11"/>
      <c r="L1725" s="61">
        <v>44021</v>
      </c>
      <c r="M1725" s="62">
        <v>997331.35960197402</v>
      </c>
      <c r="N1725" s="63">
        <v>997331.35960197402</v>
      </c>
      <c r="O1725" s="63">
        <v>1097313.8450031299</v>
      </c>
      <c r="P1725" s="64">
        <f t="shared" si="26"/>
        <v>0.90888433071682362</v>
      </c>
      <c r="Q1725" s="61">
        <v>43910</v>
      </c>
      <c r="R1725" s="65">
        <v>17039409.190578099</v>
      </c>
      <c r="S1725" s="65">
        <v>13820331.261499999</v>
      </c>
      <c r="T1725" s="11"/>
      <c r="U1725" s="66">
        <v>-9.6940466337400704E-3</v>
      </c>
      <c r="V1725" s="67">
        <v>2.6928060905447602</v>
      </c>
      <c r="W1725" s="66">
        <v>2.2248353348914E-2</v>
      </c>
      <c r="X1725" s="67">
        <v>4.5032138835304103</v>
      </c>
      <c r="Y1725" s="66">
        <v>3.1800592149011202E-2</v>
      </c>
      <c r="Z1725" s="67">
        <v>20.863996827130901</v>
      </c>
      <c r="AA1725" s="66">
        <v>0.16696107231837201</v>
      </c>
      <c r="AB1725" s="67">
        <v>36.9212953831302</v>
      </c>
      <c r="AC1725" s="66"/>
      <c r="AD1725" s="67"/>
      <c r="AE1725" s="66"/>
      <c r="AF1725" s="68"/>
      <c r="AG1725" s="66">
        <v>-3.6913639668455303E-2</v>
      </c>
      <c r="AH1725" s="67">
        <v>-5.5328697027143798</v>
      </c>
      <c r="AI1725" s="66">
        <v>6.3143363504423206E-2</v>
      </c>
      <c r="AJ1725" s="67">
        <v>20.005078831396499</v>
      </c>
      <c r="AK1725" s="66">
        <v>0.28402983267558701</v>
      </c>
      <c r="AL1725" s="66">
        <v>0.13231257097868401</v>
      </c>
      <c r="AM1725" s="67">
        <v>54.206350607506501</v>
      </c>
      <c r="AN1725" s="11"/>
      <c r="AO1725" s="69">
        <v>3.66213558136224E-2</v>
      </c>
      <c r="AP1725" s="69">
        <v>-2.3518314686953101E-2</v>
      </c>
      <c r="AQ1725" s="69">
        <v>0.14252509063779101</v>
      </c>
      <c r="AR1725" s="69">
        <v>-9.9233719750336596E-2</v>
      </c>
      <c r="AS1725" s="70">
        <v>8</v>
      </c>
      <c r="AT1725" s="70">
        <v>4</v>
      </c>
      <c r="AU1725" s="70">
        <v>7</v>
      </c>
      <c r="AV1725" s="71">
        <v>5</v>
      </c>
      <c r="AW1725" s="11"/>
      <c r="AX1725" s="72">
        <v>0.135709041200753</v>
      </c>
      <c r="AY1725" s="73">
        <v>1.2195644951425499</v>
      </c>
      <c r="AZ1725" s="73">
        <v>1.06334370089826</v>
      </c>
      <c r="BA1725" s="73">
        <v>1.9256819280308299</v>
      </c>
      <c r="BB1725" s="64">
        <v>1.4045104488322999E-2</v>
      </c>
      <c r="BC1725" s="74">
        <v>-11.5868617207016</v>
      </c>
      <c r="BD1725" s="61">
        <v>43910</v>
      </c>
      <c r="BE1725" s="61">
        <v>43990</v>
      </c>
      <c r="BF1725" s="70"/>
      <c r="BG1725" s="61"/>
      <c r="BH1725" s="11"/>
    </row>
    <row r="1726" spans="1:60" x14ac:dyDescent="0.3">
      <c r="A1726" s="11"/>
      <c r="B1726" s="56" t="s">
        <v>5497</v>
      </c>
      <c r="C1726" s="56" t="s">
        <v>5237</v>
      </c>
      <c r="D1726" s="56" t="s">
        <v>5225</v>
      </c>
      <c r="E1726" s="57" t="s">
        <v>2753</v>
      </c>
      <c r="F1726" s="57" t="s">
        <v>278</v>
      </c>
      <c r="G1726" s="58" t="s">
        <v>685</v>
      </c>
      <c r="H1726" s="59" t="s">
        <v>710</v>
      </c>
      <c r="I1726" s="60" t="s">
        <v>400</v>
      </c>
      <c r="J1726" s="60" t="s">
        <v>5238</v>
      </c>
      <c r="K1726" s="11"/>
      <c r="L1726" s="61">
        <v>44021</v>
      </c>
      <c r="M1726" s="62">
        <v>998791.06000804901</v>
      </c>
      <c r="N1726" s="63">
        <v>998791.06000804901</v>
      </c>
      <c r="O1726" s="63">
        <v>1098589.64188576</v>
      </c>
      <c r="P1726" s="64">
        <f t="shared" si="26"/>
        <v>0.9091575433877167</v>
      </c>
      <c r="Q1726" s="61">
        <v>43910</v>
      </c>
      <c r="R1726" s="65">
        <v>94703485.485874996</v>
      </c>
      <c r="S1726" s="65">
        <v>82403269.133375004</v>
      </c>
      <c r="T1726" s="11"/>
      <c r="U1726" s="66">
        <v>-9.6914817904689698E-3</v>
      </c>
      <c r="V1726" s="67">
        <v>2.69306257487187</v>
      </c>
      <c r="W1726" s="66">
        <v>2.2329117817207599E-2</v>
      </c>
      <c r="X1726" s="67">
        <v>4.5112903303597696</v>
      </c>
      <c r="Y1726" s="66">
        <v>3.23107026688376E-2</v>
      </c>
      <c r="Z1726" s="67">
        <v>20.915007879113499</v>
      </c>
      <c r="AA1726" s="66">
        <v>0.168125729276799</v>
      </c>
      <c r="AB1726" s="67">
        <v>37.0377610789728</v>
      </c>
      <c r="AC1726" s="66"/>
      <c r="AD1726" s="67"/>
      <c r="AE1726" s="66"/>
      <c r="AF1726" s="68"/>
      <c r="AG1726" s="66">
        <v>-3.6891128076604197E-2</v>
      </c>
      <c r="AH1726" s="67">
        <v>-5.5306185435256303</v>
      </c>
      <c r="AI1726" s="66">
        <v>6.3694990425574402E-2</v>
      </c>
      <c r="AJ1726" s="67">
        <v>20.060241523518901</v>
      </c>
      <c r="AK1726" s="66">
        <v>0.28590925251221</v>
      </c>
      <c r="AL1726" s="66">
        <v>0.13313604107315799</v>
      </c>
      <c r="AM1726" s="67">
        <v>54.394292591139703</v>
      </c>
      <c r="AN1726" s="11"/>
      <c r="AO1726" s="69">
        <v>3.6624190101065303E-2</v>
      </c>
      <c r="AP1726" s="69">
        <v>-2.3510315873863898E-2</v>
      </c>
      <c r="AQ1726" s="69">
        <v>0.142618791042041</v>
      </c>
      <c r="AR1726" s="69">
        <v>-9.9157345420244403E-2</v>
      </c>
      <c r="AS1726" s="70">
        <v>8</v>
      </c>
      <c r="AT1726" s="70">
        <v>4</v>
      </c>
      <c r="AU1726" s="70">
        <v>7</v>
      </c>
      <c r="AV1726" s="71">
        <v>5</v>
      </c>
      <c r="AW1726" s="11"/>
      <c r="AX1726" s="72">
        <v>0.13570517148997199</v>
      </c>
      <c r="AY1726" s="73">
        <v>1.2276918201823701</v>
      </c>
      <c r="AZ1726" s="73">
        <v>1.0669695206434</v>
      </c>
      <c r="BA1726" s="73">
        <v>1.9392018305552501</v>
      </c>
      <c r="BB1726" s="64">
        <v>1.4044757179017301E-2</v>
      </c>
      <c r="BC1726" s="74">
        <v>-11.5675131524913</v>
      </c>
      <c r="BD1726" s="61">
        <v>43910</v>
      </c>
      <c r="BE1726" s="61">
        <v>43990</v>
      </c>
      <c r="BF1726" s="70"/>
      <c r="BG1726" s="61"/>
      <c r="BH1726" s="11"/>
    </row>
    <row r="1727" spans="1:60" x14ac:dyDescent="0.3">
      <c r="A1727" s="11"/>
      <c r="B1727" s="56" t="s">
        <v>5503</v>
      </c>
      <c r="C1727" s="56" t="s">
        <v>5240</v>
      </c>
      <c r="D1727" s="56" t="s">
        <v>5241</v>
      </c>
      <c r="E1727" s="57" t="s">
        <v>41</v>
      </c>
      <c r="F1727" s="57" t="s">
        <v>278</v>
      </c>
      <c r="G1727" s="58" t="s">
        <v>685</v>
      </c>
      <c r="H1727" s="59" t="s">
        <v>686</v>
      </c>
      <c r="I1727" s="60" t="s">
        <v>29</v>
      </c>
      <c r="J1727" s="60" t="s">
        <v>5242</v>
      </c>
      <c r="K1727" s="11"/>
      <c r="L1727" s="61">
        <v>44021</v>
      </c>
      <c r="M1727" s="62">
        <v>1602.39269999973</v>
      </c>
      <c r="N1727" s="63">
        <v>1602.39269999973</v>
      </c>
      <c r="O1727" s="63">
        <v>1602.39269999973</v>
      </c>
      <c r="P1727" s="64">
        <f t="shared" si="26"/>
        <v>1</v>
      </c>
      <c r="Q1727" s="61">
        <v>44021</v>
      </c>
      <c r="R1727" s="65">
        <v>0</v>
      </c>
      <c r="S1727" s="65">
        <v>721.34785877895399</v>
      </c>
      <c r="T1727" s="11"/>
      <c r="U1727" s="66">
        <v>0</v>
      </c>
      <c r="V1727" s="67">
        <v>3.66221075391877</v>
      </c>
      <c r="W1727" s="66">
        <v>0</v>
      </c>
      <c r="X1727" s="67">
        <v>2.27837854863537</v>
      </c>
      <c r="Y1727" s="66">
        <v>0</v>
      </c>
      <c r="Z1727" s="67">
        <v>17.6839376122225</v>
      </c>
      <c r="AA1727" s="66">
        <v>1.42377311203745E-3</v>
      </c>
      <c r="AB1727" s="67">
        <v>20.367565462511301</v>
      </c>
      <c r="AC1727" s="66">
        <v>1.88507319016935E-2</v>
      </c>
      <c r="AD1727" s="67">
        <v>26.171038450411299</v>
      </c>
      <c r="AE1727" s="66">
        <v>3.5269955107651199E-2</v>
      </c>
      <c r="AF1727" s="68">
        <v>20.474683122476598</v>
      </c>
      <c r="AG1727" s="66">
        <v>0</v>
      </c>
      <c r="AH1727" s="67">
        <v>-1.84150573586521</v>
      </c>
      <c r="AI1727" s="66">
        <v>0</v>
      </c>
      <c r="AJ1727" s="67">
        <v>13.6907424809615</v>
      </c>
      <c r="AK1727" s="66">
        <v>0.59521423593862</v>
      </c>
      <c r="AL1727" s="66">
        <v>2.9499369627956198E-2</v>
      </c>
      <c r="AM1727" s="67">
        <v>-65.001179734128499</v>
      </c>
      <c r="AN1727" s="11"/>
      <c r="AO1727" s="69">
        <v>1.47319606185192E-4</v>
      </c>
      <c r="AP1727" s="69">
        <v>0</v>
      </c>
      <c r="AQ1727" s="69">
        <v>3.5553237103158603E-4</v>
      </c>
      <c r="AR1727" s="69">
        <v>0</v>
      </c>
      <c r="AS1727" s="70">
        <v>1</v>
      </c>
      <c r="AT1727" s="70">
        <v>0</v>
      </c>
      <c r="AU1727" s="70">
        <v>7</v>
      </c>
      <c r="AV1727" s="71">
        <v>5</v>
      </c>
      <c r="AW1727" s="11"/>
      <c r="AX1727" s="72">
        <v>3.3806216027187501E-4</v>
      </c>
      <c r="AY1727" s="73">
        <v>-64.700956461252602</v>
      </c>
      <c r="AZ1727" s="73">
        <v>0.530826518261165</v>
      </c>
      <c r="BA1727" s="73">
        <v>-15.6761509255448</v>
      </c>
      <c r="BB1727" s="64">
        <v>3.4927321316757801E-5</v>
      </c>
      <c r="BC1727" s="74">
        <v>0</v>
      </c>
      <c r="BD1727" s="61">
        <v>43685</v>
      </c>
      <c r="BE1727" s="61"/>
      <c r="BF1727" s="70"/>
      <c r="BG1727" s="61"/>
      <c r="BH1727" s="11"/>
    </row>
    <row r="1728" spans="1:60" x14ac:dyDescent="0.3">
      <c r="A1728" s="11"/>
      <c r="B1728" s="56" t="s">
        <v>5507</v>
      </c>
      <c r="C1728" s="56" t="s">
        <v>5244</v>
      </c>
      <c r="D1728" s="56" t="s">
        <v>5241</v>
      </c>
      <c r="E1728" s="57" t="s">
        <v>248</v>
      </c>
      <c r="F1728" s="57" t="s">
        <v>278</v>
      </c>
      <c r="G1728" s="58" t="s">
        <v>685</v>
      </c>
      <c r="H1728" s="59" t="s">
        <v>686</v>
      </c>
      <c r="I1728" s="60" t="s">
        <v>29</v>
      </c>
      <c r="J1728" s="60" t="s">
        <v>5245</v>
      </c>
      <c r="K1728" s="11"/>
      <c r="L1728" s="61">
        <v>44021</v>
      </c>
      <c r="M1728" s="62">
        <v>1622.7831999994801</v>
      </c>
      <c r="N1728" s="63">
        <v>1622.7831999994801</v>
      </c>
      <c r="O1728" s="63">
        <v>1622.7831999994801</v>
      </c>
      <c r="P1728" s="64">
        <f t="shared" si="26"/>
        <v>1</v>
      </c>
      <c r="Q1728" s="61">
        <v>44021</v>
      </c>
      <c r="R1728" s="65">
        <v>3486.5630000000001</v>
      </c>
      <c r="S1728" s="65">
        <v>3547.8178702278101</v>
      </c>
      <c r="T1728" s="11"/>
      <c r="U1728" s="66">
        <v>3.4508739190641799E-6</v>
      </c>
      <c r="V1728" s="67">
        <v>3.66255584131068</v>
      </c>
      <c r="W1728" s="66">
        <v>1.02981844975147E-4</v>
      </c>
      <c r="X1728" s="67">
        <v>2.2886767331328901</v>
      </c>
      <c r="Y1728" s="66">
        <v>3.0602059305238098E-3</v>
      </c>
      <c r="Z1728" s="67">
        <v>17.989958205289401</v>
      </c>
      <c r="AA1728" s="66">
        <v>8.8543615238450002E-3</v>
      </c>
      <c r="AB1728" s="67">
        <v>21.110624303691999</v>
      </c>
      <c r="AC1728" s="66">
        <v>2.6410742737425601E-2</v>
      </c>
      <c r="AD1728" s="67">
        <v>26.9270395339699</v>
      </c>
      <c r="AE1728" s="66">
        <v>4.2949889748342698E-2</v>
      </c>
      <c r="AF1728" s="68">
        <v>21.242676586552999</v>
      </c>
      <c r="AG1728" s="66">
        <v>3.1243596822605502E-5</v>
      </c>
      <c r="AH1728" s="67">
        <v>-1.8383813761829499</v>
      </c>
      <c r="AI1728" s="66">
        <v>3.23972880323709E-3</v>
      </c>
      <c r="AJ1728" s="67">
        <v>14.014715361292501</v>
      </c>
      <c r="AK1728" s="66">
        <v>0.60995188348926599</v>
      </c>
      <c r="AL1728" s="66">
        <v>3.0088920277194099E-2</v>
      </c>
      <c r="AM1728" s="67">
        <v>-63.527414979063899</v>
      </c>
      <c r="AN1728" s="11"/>
      <c r="AO1728" s="69">
        <v>4.9431708066549596E-4</v>
      </c>
      <c r="AP1728" s="69">
        <v>-7.2123293648473901E-6</v>
      </c>
      <c r="AQ1728" s="69">
        <v>1.1928535113838699E-3</v>
      </c>
      <c r="AR1728" s="69">
        <v>3.1243596822605502E-5</v>
      </c>
      <c r="AS1728" s="70">
        <v>12</v>
      </c>
      <c r="AT1728" s="70">
        <v>0</v>
      </c>
      <c r="AU1728" s="70">
        <v>7</v>
      </c>
      <c r="AV1728" s="71">
        <v>5</v>
      </c>
      <c r="AW1728" s="11"/>
      <c r="AX1728" s="72">
        <v>7.0368266171044497E-4</v>
      </c>
      <c r="AY1728" s="73">
        <v>-28.2906155630189</v>
      </c>
      <c r="AZ1728" s="73">
        <v>0.55557018247691303</v>
      </c>
      <c r="BA1728" s="73">
        <v>-14.7043987120851</v>
      </c>
      <c r="BB1728" s="64">
        <v>7.2708999675441503E-5</v>
      </c>
      <c r="BC1728" s="74">
        <v>-9.18491453700376E-4</v>
      </c>
      <c r="BD1728" s="61">
        <v>43930</v>
      </c>
      <c r="BE1728" s="61">
        <v>43934</v>
      </c>
      <c r="BF1728" s="70">
        <v>5</v>
      </c>
      <c r="BG1728" s="61">
        <v>43937</v>
      </c>
      <c r="BH1728" s="11"/>
    </row>
    <row r="1729" spans="1:60" x14ac:dyDescent="0.3">
      <c r="A1729" s="11"/>
      <c r="B1729" s="56" t="s">
        <v>5509</v>
      </c>
      <c r="C1729" s="56" t="s">
        <v>5247</v>
      </c>
      <c r="D1729" s="56" t="s">
        <v>5241</v>
      </c>
      <c r="E1729" s="57" t="s">
        <v>2737</v>
      </c>
      <c r="F1729" s="57" t="s">
        <v>278</v>
      </c>
      <c r="G1729" s="58" t="s">
        <v>685</v>
      </c>
      <c r="H1729" s="59" t="s">
        <v>686</v>
      </c>
      <c r="I1729" s="60" t="s">
        <v>29</v>
      </c>
      <c r="J1729" s="60" t="s">
        <v>5248</v>
      </c>
      <c r="K1729" s="11"/>
      <c r="L1729" s="61">
        <v>44021</v>
      </c>
      <c r="M1729" s="62">
        <v>1607.20710000023</v>
      </c>
      <c r="N1729" s="63">
        <v>1607.20710000023</v>
      </c>
      <c r="O1729" s="63">
        <v>1607.20710000023</v>
      </c>
      <c r="P1729" s="64">
        <f t="shared" si="26"/>
        <v>1</v>
      </c>
      <c r="Q1729" s="61">
        <v>44021</v>
      </c>
      <c r="R1729" s="65">
        <v>33042909.820999999</v>
      </c>
      <c r="S1729" s="65">
        <v>29817101.845656201</v>
      </c>
      <c r="T1729" s="11"/>
      <c r="U1729" s="66">
        <v>3.4220975067000798E-6</v>
      </c>
      <c r="V1729" s="67">
        <v>3.6625529636694401</v>
      </c>
      <c r="W1729" s="66">
        <v>1.0323319656890799E-4</v>
      </c>
      <c r="X1729" s="67">
        <v>2.28870186829226</v>
      </c>
      <c r="Y1729" s="66">
        <v>3.0853851440042499E-3</v>
      </c>
      <c r="Z1729" s="67">
        <v>17.992476126615699</v>
      </c>
      <c r="AA1729" s="66">
        <v>8.87912655707623E-3</v>
      </c>
      <c r="AB1729" s="67">
        <v>21.1131008070079</v>
      </c>
      <c r="AC1729" s="66">
        <v>2.6435318670337399E-2</v>
      </c>
      <c r="AD1729" s="67">
        <v>26.929497127275699</v>
      </c>
      <c r="AE1729" s="66">
        <v>4.2977058175893E-2</v>
      </c>
      <c r="AF1729" s="68">
        <v>21.245393429300702</v>
      </c>
      <c r="AG1729" s="66">
        <v>3.1110836061998298E-5</v>
      </c>
      <c r="AH1729" s="67">
        <v>-1.83839465225901</v>
      </c>
      <c r="AI1729" s="66">
        <v>3.2649037111696102E-3</v>
      </c>
      <c r="AJ1729" s="67">
        <v>14.0172328520857</v>
      </c>
      <c r="AK1729" s="66">
        <v>0.60552130263182302</v>
      </c>
      <c r="AL1729" s="66">
        <v>2.9912217431046901E-2</v>
      </c>
      <c r="AM1729" s="67">
        <v>-63.970473064808203</v>
      </c>
      <c r="AN1729" s="11"/>
      <c r="AO1729" s="69">
        <v>4.9426066834712401E-4</v>
      </c>
      <c r="AP1729" s="69">
        <v>3.0491319193970399E-6</v>
      </c>
      <c r="AQ1729" s="69">
        <v>1.2044332415825901E-3</v>
      </c>
      <c r="AR1729" s="69">
        <v>3.1110836061998298E-5</v>
      </c>
      <c r="AS1729" s="70">
        <v>12</v>
      </c>
      <c r="AT1729" s="70">
        <v>0</v>
      </c>
      <c r="AU1729" s="70">
        <v>7</v>
      </c>
      <c r="AV1729" s="71">
        <v>5</v>
      </c>
      <c r="AW1729" s="11"/>
      <c r="AX1729" s="72">
        <v>7.0255128019539395E-4</v>
      </c>
      <c r="AY1729" s="73">
        <v>-28.303545061789901</v>
      </c>
      <c r="AZ1729" s="73">
        <v>0.55564019180928903</v>
      </c>
      <c r="BA1729" s="73">
        <v>-14.707213962523401</v>
      </c>
      <c r="BB1729" s="64">
        <v>7.2592126670158993E-5</v>
      </c>
      <c r="BC1729" s="74">
        <v>0</v>
      </c>
      <c r="BD1729" s="61">
        <v>44021</v>
      </c>
      <c r="BE1729" s="61"/>
      <c r="BF1729" s="70"/>
      <c r="BG1729" s="61"/>
      <c r="BH1729" s="11"/>
    </row>
    <row r="1730" spans="1:60" x14ac:dyDescent="0.3">
      <c r="A1730" s="11"/>
      <c r="B1730" s="56" t="s">
        <v>5514</v>
      </c>
      <c r="C1730" s="56" t="s">
        <v>5250</v>
      </c>
      <c r="D1730" s="56" t="s">
        <v>5251</v>
      </c>
      <c r="E1730" s="57" t="s">
        <v>56</v>
      </c>
      <c r="F1730" s="57" t="s">
        <v>278</v>
      </c>
      <c r="G1730" s="58" t="s">
        <v>111</v>
      </c>
      <c r="H1730" s="59" t="s">
        <v>928</v>
      </c>
      <c r="I1730" s="60" t="s">
        <v>29</v>
      </c>
      <c r="J1730" s="60" t="s">
        <v>5252</v>
      </c>
      <c r="K1730" s="11"/>
      <c r="L1730" s="61">
        <v>44021</v>
      </c>
      <c r="M1730" s="62">
        <v>1254.9836999997499</v>
      </c>
      <c r="N1730" s="63">
        <v>1254.9836999997499</v>
      </c>
      <c r="O1730" s="63">
        <v>1261.6720000002499</v>
      </c>
      <c r="P1730" s="64">
        <f t="shared" si="26"/>
        <v>0.99469885992516383</v>
      </c>
      <c r="Q1730" s="61">
        <v>44020</v>
      </c>
      <c r="R1730" s="65">
        <v>2807647.5</v>
      </c>
      <c r="S1730" s="65">
        <v>3392329.5392499999</v>
      </c>
      <c r="T1730" s="11"/>
      <c r="U1730" s="66">
        <v>-5.3011400750619898E-3</v>
      </c>
      <c r="V1730" s="67">
        <v>3.1320967464125702</v>
      </c>
      <c r="W1730" s="66">
        <v>2.3305160411837299E-2</v>
      </c>
      <c r="X1730" s="67">
        <v>4.6088945898227403</v>
      </c>
      <c r="Y1730" s="66">
        <v>5.50725605098705E-2</v>
      </c>
      <c r="Z1730" s="67">
        <v>23.191193663224102</v>
      </c>
      <c r="AA1730" s="66">
        <v>6.5242493930782103E-2</v>
      </c>
      <c r="AB1730" s="67">
        <v>26.749437544378502</v>
      </c>
      <c r="AC1730" s="66">
        <v>0.13245337705666299</v>
      </c>
      <c r="AD1730" s="67">
        <v>37.531302965886397</v>
      </c>
      <c r="AE1730" s="66">
        <v>0.166135487376014</v>
      </c>
      <c r="AF1730" s="68">
        <v>33.561236349341897</v>
      </c>
      <c r="AG1730" s="66">
        <v>2.1683051327272599E-3</v>
      </c>
      <c r="AH1730" s="67">
        <v>-1.6246752225924901</v>
      </c>
      <c r="AI1730" s="66">
        <v>5.8654613874750801E-2</v>
      </c>
      <c r="AJ1730" s="67">
        <v>19.556203868443799</v>
      </c>
      <c r="AK1730" s="66">
        <v>0.254983700000739</v>
      </c>
      <c r="AL1730" s="66">
        <v>5.0983329785594798E-2</v>
      </c>
      <c r="AM1730" s="67">
        <v>15.7993266486446</v>
      </c>
      <c r="AN1730" s="11"/>
      <c r="AO1730" s="69">
        <v>3.2519733880690203E-2</v>
      </c>
      <c r="AP1730" s="69">
        <v>-5.8912042448355399E-2</v>
      </c>
      <c r="AQ1730" s="69">
        <v>5.86585997352813E-2</v>
      </c>
      <c r="AR1730" s="69">
        <v>-3.2732628472331299E-2</v>
      </c>
      <c r="AS1730" s="70">
        <v>7</v>
      </c>
      <c r="AT1730" s="70">
        <v>5</v>
      </c>
      <c r="AU1730" s="70">
        <v>7</v>
      </c>
      <c r="AV1730" s="71">
        <v>5</v>
      </c>
      <c r="AW1730" s="11"/>
      <c r="AX1730" s="72">
        <v>8.7906288523809106E-2</v>
      </c>
      <c r="AY1730" s="73">
        <v>0.49704494588513598</v>
      </c>
      <c r="AZ1730" s="73">
        <v>0.76122490357101902</v>
      </c>
      <c r="BA1730" s="73">
        <v>0.63240428904828105</v>
      </c>
      <c r="BB1730" s="64">
        <v>8.9764654516420704E-3</v>
      </c>
      <c r="BC1730" s="74">
        <v>-11.6513046864711</v>
      </c>
      <c r="BD1730" s="61">
        <v>43747</v>
      </c>
      <c r="BE1730" s="61">
        <v>43783</v>
      </c>
      <c r="BF1730" s="70">
        <v>158</v>
      </c>
      <c r="BG1730" s="61">
        <v>43969</v>
      </c>
      <c r="BH1730" s="11"/>
    </row>
    <row r="1731" spans="1:60" x14ac:dyDescent="0.3">
      <c r="A1731" s="11"/>
      <c r="B1731" s="56" t="s">
        <v>5517</v>
      </c>
      <c r="C1731" s="56" t="s">
        <v>5254</v>
      </c>
      <c r="D1731" s="56" t="s">
        <v>5251</v>
      </c>
      <c r="E1731" s="57" t="s">
        <v>291</v>
      </c>
      <c r="F1731" s="57" t="s">
        <v>278</v>
      </c>
      <c r="G1731" s="58" t="s">
        <v>111</v>
      </c>
      <c r="H1731" s="59" t="s">
        <v>928</v>
      </c>
      <c r="I1731" s="60" t="s">
        <v>29</v>
      </c>
      <c r="J1731" s="60" t="s">
        <v>5255</v>
      </c>
      <c r="K1731" s="11"/>
      <c r="L1731" s="61">
        <v>44021</v>
      </c>
      <c r="M1731" s="62">
        <v>1340.7642000000901</v>
      </c>
      <c r="N1731" s="63">
        <v>1340.7642000000901</v>
      </c>
      <c r="O1731" s="63">
        <v>1347.8658000007299</v>
      </c>
      <c r="P1731" s="64">
        <f t="shared" si="26"/>
        <v>0.99473122620914045</v>
      </c>
      <c r="Q1731" s="61">
        <v>44020</v>
      </c>
      <c r="R1731" s="65">
        <v>49573519.347999997</v>
      </c>
      <c r="S1731" s="65">
        <v>37715794.497312501</v>
      </c>
      <c r="T1731" s="11"/>
      <c r="U1731" s="66">
        <v>-5.26877379070356E-3</v>
      </c>
      <c r="V1731" s="67">
        <v>3.1353333748484098</v>
      </c>
      <c r="W1731" s="66">
        <v>2.4303878004502601E-2</v>
      </c>
      <c r="X1731" s="67">
        <v>4.7087663490892702</v>
      </c>
      <c r="Y1731" s="66">
        <v>6.1334721043749603E-2</v>
      </c>
      <c r="Z1731" s="67">
        <v>23.817409716604701</v>
      </c>
      <c r="AA1731" s="66">
        <v>7.8011594401687007E-2</v>
      </c>
      <c r="AB1731" s="67">
        <v>28.0263475914544</v>
      </c>
      <c r="AC1731" s="66">
        <v>0.15974765473220001</v>
      </c>
      <c r="AD1731" s="67">
        <v>40.2607307334547</v>
      </c>
      <c r="AE1731" s="66">
        <v>0.208616925992828</v>
      </c>
      <c r="AF1731" s="68">
        <v>37.809380210994298</v>
      </c>
      <c r="AG1731" s="66">
        <v>2.4616593782411699E-3</v>
      </c>
      <c r="AH1731" s="67">
        <v>-1.5953397980410999</v>
      </c>
      <c r="AI1731" s="66">
        <v>6.5249632838458596E-2</v>
      </c>
      <c r="AJ1731" s="67">
        <v>20.215705764800099</v>
      </c>
      <c r="AK1731" s="66">
        <v>0.34076419999997598</v>
      </c>
      <c r="AL1731" s="66">
        <v>6.19197848245676E-2</v>
      </c>
      <c r="AM1731" s="67">
        <v>29.977550070529102</v>
      </c>
      <c r="AN1731" s="11"/>
      <c r="AO1731" s="69">
        <v>3.2553395374634399E-2</v>
      </c>
      <c r="AP1731" s="69">
        <v>-5.88813152417424E-2</v>
      </c>
      <c r="AQ1731" s="69">
        <v>5.96920130392391E-2</v>
      </c>
      <c r="AR1731" s="69">
        <v>-3.1754540073052298E-2</v>
      </c>
      <c r="AS1731" s="70">
        <v>8</v>
      </c>
      <c r="AT1731" s="70">
        <v>4</v>
      </c>
      <c r="AU1731" s="70">
        <v>8</v>
      </c>
      <c r="AV1731" s="71">
        <v>4</v>
      </c>
      <c r="AW1731" s="11"/>
      <c r="AX1731" s="72">
        <v>8.7926430994557506E-2</v>
      </c>
      <c r="AY1731" s="73">
        <v>0.63220257155626303</v>
      </c>
      <c r="AZ1731" s="73">
        <v>0.80328697300137697</v>
      </c>
      <c r="BA1731" s="73">
        <v>0.80650679534028302</v>
      </c>
      <c r="BB1731" s="64">
        <v>8.9788848609623495E-3</v>
      </c>
      <c r="BC1731" s="74">
        <v>-11.547525651185399</v>
      </c>
      <c r="BD1731" s="61">
        <v>43747</v>
      </c>
      <c r="BE1731" s="61">
        <v>43783</v>
      </c>
      <c r="BF1731" s="70">
        <v>154</v>
      </c>
      <c r="BG1731" s="61">
        <v>43963</v>
      </c>
      <c r="BH1731" s="11"/>
    </row>
    <row r="1732" spans="1:60" x14ac:dyDescent="0.3">
      <c r="A1732" s="11"/>
      <c r="B1732" s="56" t="s">
        <v>5520</v>
      </c>
      <c r="C1732" s="56" t="s">
        <v>5257</v>
      </c>
      <c r="D1732" s="56" t="s">
        <v>5251</v>
      </c>
      <c r="E1732" s="57" t="s">
        <v>4079</v>
      </c>
      <c r="F1732" s="57" t="s">
        <v>278</v>
      </c>
      <c r="G1732" s="58" t="s">
        <v>111</v>
      </c>
      <c r="H1732" s="59" t="s">
        <v>928</v>
      </c>
      <c r="I1732" s="60" t="s">
        <v>29</v>
      </c>
      <c r="J1732" s="60" t="s">
        <v>5258</v>
      </c>
      <c r="K1732" s="11"/>
      <c r="L1732" s="61">
        <v>44021</v>
      </c>
      <c r="M1732" s="62">
        <v>1300.4453999996199</v>
      </c>
      <c r="N1732" s="63">
        <v>1300.4453999996199</v>
      </c>
      <c r="O1732" s="63">
        <v>1307.36199999973</v>
      </c>
      <c r="P1732" s="64">
        <f t="shared" si="26"/>
        <v>0.99470949897571481</v>
      </c>
      <c r="Q1732" s="61">
        <v>44020</v>
      </c>
      <c r="R1732" s="65">
        <v>4884821.0060000001</v>
      </c>
      <c r="S1732" s="65">
        <v>5481683.6328359405</v>
      </c>
      <c r="T1732" s="11"/>
      <c r="U1732" s="66">
        <v>-5.2905010243193802E-3</v>
      </c>
      <c r="V1732" s="67">
        <v>3.13316065148683</v>
      </c>
      <c r="W1732" s="66">
        <v>2.3632458563952199E-2</v>
      </c>
      <c r="X1732" s="67">
        <v>4.6416244050342401</v>
      </c>
      <c r="Y1732" s="66">
        <v>5.7120732564726502E-2</v>
      </c>
      <c r="Z1732" s="67">
        <v>23.396010868687899</v>
      </c>
      <c r="AA1732" s="66">
        <v>6.9411019663675702E-2</v>
      </c>
      <c r="AB1732" s="67">
        <v>27.166290117660498</v>
      </c>
      <c r="AC1732" s="66">
        <v>0.14132796121528399</v>
      </c>
      <c r="AD1732" s="67">
        <v>38.418761381762998</v>
      </c>
      <c r="AE1732" s="66">
        <v>0.17989333788136699</v>
      </c>
      <c r="AF1732" s="68">
        <v>34.937021399848199</v>
      </c>
      <c r="AG1732" s="66">
        <v>2.2644961027253898E-3</v>
      </c>
      <c r="AH1732" s="67">
        <v>-1.6150561255926701</v>
      </c>
      <c r="AI1732" s="66">
        <v>6.08114810311235E-2</v>
      </c>
      <c r="AJ1732" s="67">
        <v>19.7718905840884</v>
      </c>
      <c r="AK1732" s="66">
        <v>0.300445400000317</v>
      </c>
      <c r="AL1732" s="66">
        <v>5.5999108106334503E-2</v>
      </c>
      <c r="AM1732" s="67">
        <v>23.776839016878501</v>
      </c>
      <c r="AN1732" s="11"/>
      <c r="AO1732" s="69">
        <v>3.2530823122215197E-2</v>
      </c>
      <c r="AP1732" s="69">
        <v>-5.8901918238043402E-2</v>
      </c>
      <c r="AQ1732" s="69">
        <v>5.8997029511374401E-2</v>
      </c>
      <c r="AR1732" s="69">
        <v>-3.2412107697382501E-2</v>
      </c>
      <c r="AS1732" s="70">
        <v>7</v>
      </c>
      <c r="AT1732" s="70">
        <v>5</v>
      </c>
      <c r="AU1732" s="70">
        <v>8</v>
      </c>
      <c r="AV1732" s="71">
        <v>4</v>
      </c>
      <c r="AW1732" s="11"/>
      <c r="AX1732" s="72">
        <v>8.7912651754304502E-2</v>
      </c>
      <c r="AY1732" s="73">
        <v>0.54118227503931804</v>
      </c>
      <c r="AZ1732" s="73">
        <v>0.77495923805599898</v>
      </c>
      <c r="BA1732" s="73">
        <v>0.68916193968288997</v>
      </c>
      <c r="BB1732" s="64">
        <v>8.9772338687817005E-3</v>
      </c>
      <c r="BC1732" s="74">
        <v>-11.6172807401454</v>
      </c>
      <c r="BD1732" s="61">
        <v>43747</v>
      </c>
      <c r="BE1732" s="61">
        <v>43783</v>
      </c>
      <c r="BF1732" s="70">
        <v>157</v>
      </c>
      <c r="BG1732" s="61">
        <v>43966</v>
      </c>
      <c r="BH1732" s="11"/>
    </row>
    <row r="1733" spans="1:60" x14ac:dyDescent="0.3">
      <c r="A1733" s="11"/>
      <c r="B1733" s="56" t="s">
        <v>5525</v>
      </c>
      <c r="C1733" s="56" t="s">
        <v>5260</v>
      </c>
      <c r="D1733" s="56" t="s">
        <v>5261</v>
      </c>
      <c r="E1733" s="57" t="s">
        <v>73</v>
      </c>
      <c r="F1733" s="57" t="s">
        <v>278</v>
      </c>
      <c r="G1733" s="58" t="s">
        <v>200</v>
      </c>
      <c r="H1733" s="59" t="s">
        <v>1198</v>
      </c>
      <c r="I1733" s="60" t="s">
        <v>29</v>
      </c>
      <c r="J1733" s="60" t="s">
        <v>5262</v>
      </c>
      <c r="K1733" s="11"/>
      <c r="L1733" s="61">
        <v>44021</v>
      </c>
      <c r="M1733" s="62">
        <v>1263.4767000004599</v>
      </c>
      <c r="N1733" s="63">
        <v>1263.4767000004599</v>
      </c>
      <c r="O1733" s="63">
        <v>1267.50569999963</v>
      </c>
      <c r="P1733" s="64">
        <f t="shared" si="26"/>
        <v>0.99682131607047508</v>
      </c>
      <c r="Q1733" s="61">
        <v>44020</v>
      </c>
      <c r="R1733" s="65">
        <v>296205.38400000002</v>
      </c>
      <c r="S1733" s="65">
        <v>322827.90844677697</v>
      </c>
      <c r="T1733" s="11"/>
      <c r="U1733" s="66">
        <v>-3.1786839299456902E-3</v>
      </c>
      <c r="V1733" s="67">
        <v>3.3443423609242</v>
      </c>
      <c r="W1733" s="66">
        <v>1.5963015208399201E-2</v>
      </c>
      <c r="X1733" s="67">
        <v>3.8746800694752901</v>
      </c>
      <c r="Y1733" s="66">
        <v>3.8488567292006302E-2</v>
      </c>
      <c r="Z1733" s="67">
        <v>21.532794341415901</v>
      </c>
      <c r="AA1733" s="66">
        <v>4.5243541271702298E-2</v>
      </c>
      <c r="AB1733" s="67">
        <v>24.7495422784705</v>
      </c>
      <c r="AC1733" s="66">
        <v>0.107904039272398</v>
      </c>
      <c r="AD1733" s="67">
        <v>35.076369187503602</v>
      </c>
      <c r="AE1733" s="66">
        <v>0.138194186265609</v>
      </c>
      <c r="AF1733" s="68">
        <v>30.7671062382869</v>
      </c>
      <c r="AG1733" s="66">
        <v>2.07548848811712E-3</v>
      </c>
      <c r="AH1733" s="67">
        <v>-1.6339568870535</v>
      </c>
      <c r="AI1733" s="66">
        <v>4.1420878702410797E-2</v>
      </c>
      <c r="AJ1733" s="67">
        <v>17.832830351195302</v>
      </c>
      <c r="AK1733" s="66">
        <v>0.26347669999988299</v>
      </c>
      <c r="AL1733" s="66">
        <v>4.5943779328808901E-2</v>
      </c>
      <c r="AM1733" s="67">
        <v>22.881767415849001</v>
      </c>
      <c r="AN1733" s="11"/>
      <c r="AO1733" s="69">
        <v>2.6135668720598901E-2</v>
      </c>
      <c r="AP1733" s="69">
        <v>-5.0380430980149001E-2</v>
      </c>
      <c r="AQ1733" s="69">
        <v>3.1566259445753503E-2</v>
      </c>
      <c r="AR1733" s="69">
        <v>-2.99128205006127E-2</v>
      </c>
      <c r="AS1733" s="70">
        <v>7</v>
      </c>
      <c r="AT1733" s="70">
        <v>5</v>
      </c>
      <c r="AU1733" s="70">
        <v>7</v>
      </c>
      <c r="AV1733" s="71">
        <v>5</v>
      </c>
      <c r="AW1733" s="11"/>
      <c r="AX1733" s="72">
        <v>7.0075058629299705E-2</v>
      </c>
      <c r="AY1733" s="73">
        <v>0.29235802682887901</v>
      </c>
      <c r="AZ1733" s="73">
        <v>0.68809524532480304</v>
      </c>
      <c r="BA1733" s="73">
        <v>0.36058366885026799</v>
      </c>
      <c r="BB1733" s="64">
        <v>7.1550837706672596E-3</v>
      </c>
      <c r="BC1733" s="74">
        <v>-10.133950720905</v>
      </c>
      <c r="BD1733" s="61">
        <v>43747</v>
      </c>
      <c r="BE1733" s="61">
        <v>43783</v>
      </c>
      <c r="BF1733" s="70">
        <v>162</v>
      </c>
      <c r="BG1733" s="61">
        <v>43973</v>
      </c>
      <c r="BH1733" s="11"/>
    </row>
    <row r="1734" spans="1:60" x14ac:dyDescent="0.3">
      <c r="A1734" s="11"/>
      <c r="B1734" s="56" t="s">
        <v>5527</v>
      </c>
      <c r="C1734" s="56" t="s">
        <v>5264</v>
      </c>
      <c r="D1734" s="56" t="s">
        <v>5261</v>
      </c>
      <c r="E1734" s="57" t="s">
        <v>3043</v>
      </c>
      <c r="F1734" s="57" t="s">
        <v>278</v>
      </c>
      <c r="G1734" s="58" t="s">
        <v>200</v>
      </c>
      <c r="H1734" s="59" t="s">
        <v>1198</v>
      </c>
      <c r="I1734" s="60" t="s">
        <v>29</v>
      </c>
      <c r="J1734" s="60" t="s">
        <v>5265</v>
      </c>
      <c r="K1734" s="11"/>
      <c r="L1734" s="61">
        <v>44021</v>
      </c>
      <c r="M1734" s="62">
        <v>1202.6364999990899</v>
      </c>
      <c r="N1734" s="63">
        <v>1202.6364999990899</v>
      </c>
      <c r="O1734" s="63">
        <v>1207.6125000007501</v>
      </c>
      <c r="P1734" s="64">
        <f t="shared" si="26"/>
        <v>0.99587947292558077</v>
      </c>
      <c r="Q1734" s="61">
        <v>43747</v>
      </c>
      <c r="R1734" s="65">
        <v>35840317.880000003</v>
      </c>
      <c r="S1734" s="65">
        <v>47375452.695562497</v>
      </c>
      <c r="T1734" s="11"/>
      <c r="U1734" s="66">
        <v>-3.2086821156553898E-3</v>
      </c>
      <c r="V1734" s="67">
        <v>3.3413425423532299</v>
      </c>
      <c r="W1734" s="66">
        <v>1.50473287521891E-2</v>
      </c>
      <c r="X1734" s="67">
        <v>3.78311142385428</v>
      </c>
      <c r="Y1734" s="66">
        <v>3.2823750274474199E-2</v>
      </c>
      <c r="Z1734" s="67">
        <v>20.966312639677199</v>
      </c>
      <c r="AA1734" s="66">
        <v>3.3793695389249499E-2</v>
      </c>
      <c r="AB1734" s="67">
        <v>23.604557690210601</v>
      </c>
      <c r="AC1734" s="66">
        <v>8.4171371045231397E-2</v>
      </c>
      <c r="AD1734" s="67">
        <v>32.703102364786901</v>
      </c>
      <c r="AE1734" s="66">
        <v>0.102667455545161</v>
      </c>
      <c r="AF1734" s="68">
        <v>27.214433166227501</v>
      </c>
      <c r="AG1734" s="66">
        <v>1.8044594671664501E-3</v>
      </c>
      <c r="AH1734" s="67">
        <v>-1.6610597891485701</v>
      </c>
      <c r="AI1734" s="66">
        <v>3.5459850414554198E-2</v>
      </c>
      <c r="AJ1734" s="67">
        <v>17.2367275224242</v>
      </c>
      <c r="AK1734" s="66">
        <v>0.202636499998334</v>
      </c>
      <c r="AL1734" s="66">
        <v>3.5964518936452798E-2</v>
      </c>
      <c r="AM1734" s="67">
        <v>17.024073896027399</v>
      </c>
      <c r="AN1734" s="11"/>
      <c r="AO1734" s="69">
        <v>2.6104715896508399E-2</v>
      </c>
      <c r="AP1734" s="69">
        <v>-5.0408981537693798E-2</v>
      </c>
      <c r="AQ1734" s="69">
        <v>3.0636550010967802E-2</v>
      </c>
      <c r="AR1734" s="69">
        <v>-3.0818872284726202E-2</v>
      </c>
      <c r="AS1734" s="70">
        <v>7</v>
      </c>
      <c r="AT1734" s="70">
        <v>5</v>
      </c>
      <c r="AU1734" s="70">
        <v>7</v>
      </c>
      <c r="AV1734" s="71">
        <v>5</v>
      </c>
      <c r="AW1734" s="11"/>
      <c r="AX1734" s="72">
        <v>7.0057751854546907E-2</v>
      </c>
      <c r="AY1734" s="73">
        <v>0.14087274023881899</v>
      </c>
      <c r="AZ1734" s="73">
        <v>0.65034376274888905</v>
      </c>
      <c r="BA1734" s="73">
        <v>0.17326540190288101</v>
      </c>
      <c r="BB1734" s="64">
        <v>7.15306159358988E-3</v>
      </c>
      <c r="BC1734" s="74">
        <v>-10.2313863098098</v>
      </c>
      <c r="BD1734" s="61">
        <v>43747</v>
      </c>
      <c r="BE1734" s="61">
        <v>43783</v>
      </c>
      <c r="BF1734" s="70"/>
      <c r="BG1734" s="61"/>
      <c r="BH1734" s="11"/>
    </row>
    <row r="1735" spans="1:60" x14ac:dyDescent="0.3">
      <c r="A1735" s="11"/>
      <c r="B1735" s="56" t="s">
        <v>5530</v>
      </c>
      <c r="C1735" s="56" t="s">
        <v>5267</v>
      </c>
      <c r="D1735" s="56" t="s">
        <v>5261</v>
      </c>
      <c r="E1735" s="57" t="s">
        <v>3046</v>
      </c>
      <c r="F1735" s="57" t="s">
        <v>278</v>
      </c>
      <c r="G1735" s="58" t="s">
        <v>200</v>
      </c>
      <c r="H1735" s="59" t="s">
        <v>1198</v>
      </c>
      <c r="I1735" s="60" t="s">
        <v>29</v>
      </c>
      <c r="J1735" s="60" t="s">
        <v>5268</v>
      </c>
      <c r="K1735" s="11"/>
      <c r="L1735" s="61">
        <v>44021</v>
      </c>
      <c r="M1735" s="62">
        <v>1237.8562000002701</v>
      </c>
      <c r="N1735" s="63">
        <v>1237.8562000002701</v>
      </c>
      <c r="O1735" s="63">
        <v>1241.82389999926</v>
      </c>
      <c r="P1735" s="64">
        <f t="shared" ref="P1735:P1798" si="27">IFERROR(N1735/O1735,"")</f>
        <v>0.99680494150660792</v>
      </c>
      <c r="Q1735" s="61">
        <v>44020</v>
      </c>
      <c r="R1735" s="65">
        <v>10902440.899</v>
      </c>
      <c r="S1735" s="65">
        <v>16735272.932781201</v>
      </c>
      <c r="T1735" s="11"/>
      <c r="U1735" s="66">
        <v>-3.1950584934747899E-3</v>
      </c>
      <c r="V1735" s="67">
        <v>3.3427049045712902</v>
      </c>
      <c r="W1735" s="66">
        <v>1.5463416018974401E-2</v>
      </c>
      <c r="X1735" s="67">
        <v>3.8247201505328099</v>
      </c>
      <c r="Y1735" s="66">
        <v>3.5394965003433802E-2</v>
      </c>
      <c r="Z1735" s="67">
        <v>21.2234341125586</v>
      </c>
      <c r="AA1735" s="66">
        <v>3.8983879947409199E-2</v>
      </c>
      <c r="AB1735" s="67">
        <v>24.1235761460266</v>
      </c>
      <c r="AC1735" s="66">
        <v>9.6264730333205095E-2</v>
      </c>
      <c r="AD1735" s="67">
        <v>33.9124382935697</v>
      </c>
      <c r="AE1735" s="66">
        <v>0.12397321110082</v>
      </c>
      <c r="AF1735" s="68">
        <v>29.345008721808</v>
      </c>
      <c r="AG1735" s="66">
        <v>1.92768026136036E-3</v>
      </c>
      <c r="AH1735" s="67">
        <v>-1.64873770972918</v>
      </c>
      <c r="AI1735" s="66">
        <v>3.8165397281772998E-2</v>
      </c>
      <c r="AJ1735" s="67">
        <v>17.507282209146101</v>
      </c>
      <c r="AK1735" s="66">
        <v>0.23785619999951499</v>
      </c>
      <c r="AL1735" s="66">
        <v>4.2032423092678101E-2</v>
      </c>
      <c r="AM1735" s="67">
        <v>16.493529972649402</v>
      </c>
      <c r="AN1735" s="11"/>
      <c r="AO1735" s="69">
        <v>2.6118805461010201E-2</v>
      </c>
      <c r="AP1735" s="69">
        <v>-5.0396024260407998E-2</v>
      </c>
      <c r="AQ1735" s="69">
        <v>3.1059135708346699E-2</v>
      </c>
      <c r="AR1735" s="69">
        <v>-3.0406861580559101E-2</v>
      </c>
      <c r="AS1735" s="70">
        <v>7</v>
      </c>
      <c r="AT1735" s="70">
        <v>5</v>
      </c>
      <c r="AU1735" s="70">
        <v>7</v>
      </c>
      <c r="AV1735" s="71">
        <v>5</v>
      </c>
      <c r="AW1735" s="11"/>
      <c r="AX1735" s="72">
        <v>7.0065387480353805E-2</v>
      </c>
      <c r="AY1735" s="73">
        <v>0.20955717908214</v>
      </c>
      <c r="AZ1735" s="73">
        <v>0.66745907093991297</v>
      </c>
      <c r="BA1735" s="73">
        <v>0.258069486129898</v>
      </c>
      <c r="BB1735" s="64">
        <v>7.1539564369595601E-3</v>
      </c>
      <c r="BC1735" s="74">
        <v>-10.1870891842846</v>
      </c>
      <c r="BD1735" s="61">
        <v>43747</v>
      </c>
      <c r="BE1735" s="61">
        <v>43783</v>
      </c>
      <c r="BF1735" s="70">
        <v>194</v>
      </c>
      <c r="BG1735" s="61">
        <v>44019</v>
      </c>
      <c r="BH1735" s="11"/>
    </row>
    <row r="1736" spans="1:60" x14ac:dyDescent="0.3">
      <c r="A1736" s="11"/>
      <c r="B1736" s="56" t="s">
        <v>5534</v>
      </c>
      <c r="C1736" s="56" t="s">
        <v>5270</v>
      </c>
      <c r="D1736" s="56" t="s">
        <v>5261</v>
      </c>
      <c r="E1736" s="57" t="s">
        <v>3049</v>
      </c>
      <c r="F1736" s="57" t="s">
        <v>278</v>
      </c>
      <c r="G1736" s="58" t="s">
        <v>200</v>
      </c>
      <c r="H1736" s="59" t="s">
        <v>1198</v>
      </c>
      <c r="I1736" s="60" t="s">
        <v>29</v>
      </c>
      <c r="J1736" s="60" t="s">
        <v>5271</v>
      </c>
      <c r="K1736" s="11"/>
      <c r="L1736" s="61">
        <v>44021</v>
      </c>
      <c r="M1736" s="62">
        <v>1247.02109999955</v>
      </c>
      <c r="N1736" s="63">
        <v>1247.02109999955</v>
      </c>
      <c r="O1736" s="63">
        <v>1251.0112999994301</v>
      </c>
      <c r="P1736" s="64">
        <f t="shared" si="27"/>
        <v>0.99681042049749513</v>
      </c>
      <c r="Q1736" s="61">
        <v>44020</v>
      </c>
      <c r="R1736" s="65">
        <v>7732052.2829999998</v>
      </c>
      <c r="S1736" s="65">
        <v>10033276.374015599</v>
      </c>
      <c r="T1736" s="11"/>
      <c r="U1736" s="66">
        <v>-3.1895795027594401E-3</v>
      </c>
      <c r="V1736" s="67">
        <v>3.3432528036428302</v>
      </c>
      <c r="W1736" s="66">
        <v>1.56298472193157E-2</v>
      </c>
      <c r="X1736" s="67">
        <v>3.8413632705669398</v>
      </c>
      <c r="Y1736" s="66">
        <v>3.6424941330551498E-2</v>
      </c>
      <c r="Z1736" s="67">
        <v>21.3264317452849</v>
      </c>
      <c r="AA1736" s="66">
        <v>4.1065368364797898E-2</v>
      </c>
      <c r="AB1736" s="67">
        <v>24.331724987772802</v>
      </c>
      <c r="AC1736" s="66">
        <v>0.100660835469171</v>
      </c>
      <c r="AD1736" s="67">
        <v>34.352048807137201</v>
      </c>
      <c r="AE1736" s="66">
        <v>0.13075280022167099</v>
      </c>
      <c r="AF1736" s="68">
        <v>30.022967633878601</v>
      </c>
      <c r="AG1736" s="66">
        <v>1.9767614412558002E-3</v>
      </c>
      <c r="AH1736" s="67">
        <v>-1.6438295917396299</v>
      </c>
      <c r="AI1736" s="66">
        <v>3.9249203073268298E-2</v>
      </c>
      <c r="AJ1736" s="67">
        <v>17.615662788302899</v>
      </c>
      <c r="AK1736" s="66">
        <v>0.247021100000129</v>
      </c>
      <c r="AL1736" s="66">
        <v>4.36875017276179E-2</v>
      </c>
      <c r="AM1736" s="67">
        <v>21.384345423401101</v>
      </c>
      <c r="AN1736" s="11"/>
      <c r="AO1736" s="69">
        <v>2.61244106459344E-2</v>
      </c>
      <c r="AP1736" s="69">
        <v>-5.0390784620540197E-2</v>
      </c>
      <c r="AQ1736" s="69">
        <v>3.1228141531755699E-2</v>
      </c>
      <c r="AR1736" s="69">
        <v>-3.0242489941883801E-2</v>
      </c>
      <c r="AS1736" s="70">
        <v>7</v>
      </c>
      <c r="AT1736" s="70">
        <v>5</v>
      </c>
      <c r="AU1736" s="70">
        <v>7</v>
      </c>
      <c r="AV1736" s="71">
        <v>5</v>
      </c>
      <c r="AW1736" s="11"/>
      <c r="AX1736" s="72">
        <v>7.0068511074059606E-2</v>
      </c>
      <c r="AY1736" s="73">
        <v>0.23709415469193099</v>
      </c>
      <c r="AZ1736" s="73">
        <v>0.67432179407114701</v>
      </c>
      <c r="BA1736" s="73">
        <v>0.29212879344959197</v>
      </c>
      <c r="BB1736" s="64">
        <v>7.1543220418334398E-3</v>
      </c>
      <c r="BC1736" s="74">
        <v>-10.169396957571699</v>
      </c>
      <c r="BD1736" s="61">
        <v>43747</v>
      </c>
      <c r="BE1736" s="61">
        <v>43783</v>
      </c>
      <c r="BF1736" s="70">
        <v>163</v>
      </c>
      <c r="BG1736" s="61">
        <v>43976</v>
      </c>
      <c r="BH1736" s="11"/>
    </row>
    <row r="1737" spans="1:60" x14ac:dyDescent="0.3">
      <c r="A1737" s="11"/>
      <c r="B1737" s="56" t="s">
        <v>5537</v>
      </c>
      <c r="C1737" s="56" t="s">
        <v>5273</v>
      </c>
      <c r="D1737" s="56" t="s">
        <v>5261</v>
      </c>
      <c r="E1737" s="57" t="s">
        <v>3269</v>
      </c>
      <c r="F1737" s="57" t="s">
        <v>278</v>
      </c>
      <c r="G1737" s="58" t="s">
        <v>200</v>
      </c>
      <c r="H1737" s="59" t="s">
        <v>1198</v>
      </c>
      <c r="I1737" s="60" t="s">
        <v>29</v>
      </c>
      <c r="J1737" s="60" t="s">
        <v>5274</v>
      </c>
      <c r="K1737" s="11"/>
      <c r="L1737" s="61">
        <v>44021</v>
      </c>
      <c r="M1737" s="62">
        <v>1242.9076000005</v>
      </c>
      <c r="N1737" s="63">
        <v>1242.9076000005</v>
      </c>
      <c r="O1737" s="63">
        <v>1246.8774999994801</v>
      </c>
      <c r="P1737" s="64">
        <f t="shared" si="27"/>
        <v>0.99681612668527442</v>
      </c>
      <c r="Q1737" s="61">
        <v>44020</v>
      </c>
      <c r="R1737" s="65">
        <v>3175407.8059999999</v>
      </c>
      <c r="S1737" s="65">
        <v>5136731.2264999999</v>
      </c>
      <c r="T1737" s="11"/>
      <c r="U1737" s="66">
        <v>-3.1838733148106301E-3</v>
      </c>
      <c r="V1737" s="67">
        <v>3.3438234224377101</v>
      </c>
      <c r="W1737" s="66">
        <v>1.5804660055437101E-2</v>
      </c>
      <c r="X1737" s="67">
        <v>3.8588445541790901</v>
      </c>
      <c r="Y1737" s="66">
        <v>3.75082524769823E-2</v>
      </c>
      <c r="Z1737" s="67">
        <v>21.434762859920699</v>
      </c>
      <c r="AA1737" s="66">
        <v>4.3256915867459597E-2</v>
      </c>
      <c r="AB1737" s="67">
        <v>24.5508797380317</v>
      </c>
      <c r="AC1737" s="66">
        <v>0.10529652472731001</v>
      </c>
      <c r="AD1737" s="67">
        <v>34.815617732994703</v>
      </c>
      <c r="AE1737" s="66">
        <v>0.13791335853238701</v>
      </c>
      <c r="AF1737" s="68">
        <v>30.739023464964699</v>
      </c>
      <c r="AG1737" s="66">
        <v>2.0287148126954002E-3</v>
      </c>
      <c r="AH1737" s="67">
        <v>-1.63863425459567</v>
      </c>
      <c r="AI1737" s="66">
        <v>4.0389012207015199E-2</v>
      </c>
      <c r="AJ1737" s="67">
        <v>17.729643701663001</v>
      </c>
      <c r="AK1737" s="66">
        <v>0.242907600000908</v>
      </c>
      <c r="AL1737" s="66">
        <v>4.3986505370412501E-2</v>
      </c>
      <c r="AM1737" s="67">
        <v>12.7813039294851</v>
      </c>
      <c r="AN1737" s="11"/>
      <c r="AO1737" s="69">
        <v>2.6130352680411299E-2</v>
      </c>
      <c r="AP1737" s="69">
        <v>-5.03853519603581E-2</v>
      </c>
      <c r="AQ1737" s="69">
        <v>3.1405793601152303E-2</v>
      </c>
      <c r="AR1737" s="69">
        <v>-3.0069435372752199E-2</v>
      </c>
      <c r="AS1737" s="70">
        <v>7</v>
      </c>
      <c r="AT1737" s="70">
        <v>5</v>
      </c>
      <c r="AU1737" s="70">
        <v>7</v>
      </c>
      <c r="AV1737" s="71">
        <v>5</v>
      </c>
      <c r="AW1737" s="11"/>
      <c r="AX1737" s="72">
        <v>7.0071907899909996E-2</v>
      </c>
      <c r="AY1737" s="73">
        <v>0.26608453464132298</v>
      </c>
      <c r="AZ1737" s="73">
        <v>0.68154689015136705</v>
      </c>
      <c r="BA1737" s="73">
        <v>0.32802204259496598</v>
      </c>
      <c r="BB1737" s="64">
        <v>7.15471770217846E-3</v>
      </c>
      <c r="BC1737" s="74">
        <v>-10.150763717174399</v>
      </c>
      <c r="BD1737" s="61">
        <v>43747</v>
      </c>
      <c r="BE1737" s="61">
        <v>43783</v>
      </c>
      <c r="BF1737" s="70">
        <v>162</v>
      </c>
      <c r="BG1737" s="61">
        <v>43973</v>
      </c>
      <c r="BH1737" s="11"/>
    </row>
    <row r="1738" spans="1:60" x14ac:dyDescent="0.3">
      <c r="A1738" s="11"/>
      <c r="B1738" s="56" t="s">
        <v>5540</v>
      </c>
      <c r="C1738" s="56" t="s">
        <v>5276</v>
      </c>
      <c r="D1738" s="56" t="s">
        <v>5261</v>
      </c>
      <c r="E1738" s="57" t="s">
        <v>3272</v>
      </c>
      <c r="F1738" s="57" t="s">
        <v>278</v>
      </c>
      <c r="G1738" s="58" t="s">
        <v>200</v>
      </c>
      <c r="H1738" s="59" t="s">
        <v>1198</v>
      </c>
      <c r="I1738" s="60" t="s">
        <v>29</v>
      </c>
      <c r="J1738" s="60" t="s">
        <v>5277</v>
      </c>
      <c r="K1738" s="11"/>
      <c r="L1738" s="61">
        <v>44021</v>
      </c>
      <c r="M1738" s="62">
        <v>1281.7052999995601</v>
      </c>
      <c r="N1738" s="63">
        <v>1281.7052999995601</v>
      </c>
      <c r="O1738" s="63">
        <v>1285.7888999991101</v>
      </c>
      <c r="P1738" s="64">
        <f t="shared" si="27"/>
        <v>0.9968240509779227</v>
      </c>
      <c r="Q1738" s="61">
        <v>44020</v>
      </c>
      <c r="R1738" s="65">
        <v>26968388.414000001</v>
      </c>
      <c r="S1738" s="65">
        <v>27634664.429593701</v>
      </c>
      <c r="T1738" s="11"/>
      <c r="U1738" s="66">
        <v>-3.1759490220792902E-3</v>
      </c>
      <c r="V1738" s="67">
        <v>3.3446158517108402</v>
      </c>
      <c r="W1738" s="66">
        <v>1.6046121660110699E-2</v>
      </c>
      <c r="X1738" s="67">
        <v>3.8829907146464402</v>
      </c>
      <c r="Y1738" s="66">
        <v>3.9005888595056597E-2</v>
      </c>
      <c r="Z1738" s="67">
        <v>21.584526471735401</v>
      </c>
      <c r="AA1738" s="66">
        <v>4.62915782245545E-2</v>
      </c>
      <c r="AB1738" s="67">
        <v>24.854345973755699</v>
      </c>
      <c r="AC1738" s="66">
        <v>0.11173077993953499</v>
      </c>
      <c r="AD1738" s="67">
        <v>35.459043254202697</v>
      </c>
      <c r="AE1738" s="66">
        <v>0.14788076848533799</v>
      </c>
      <c r="AF1738" s="68">
        <v>31.735764460259801</v>
      </c>
      <c r="AG1738" s="66">
        <v>2.10012484421895E-3</v>
      </c>
      <c r="AH1738" s="67">
        <v>-1.63149325144332</v>
      </c>
      <c r="AI1738" s="66">
        <v>4.1965162396081702E-2</v>
      </c>
      <c r="AJ1738" s="67">
        <v>17.8872587205842</v>
      </c>
      <c r="AK1738" s="66">
        <v>0.28170530000003102</v>
      </c>
      <c r="AL1738" s="66">
        <v>4.8673491086447002E-2</v>
      </c>
      <c r="AM1738" s="67">
        <v>24.930953896197</v>
      </c>
      <c r="AN1738" s="11"/>
      <c r="AO1738" s="69">
        <v>2.6138502651519999E-2</v>
      </c>
      <c r="AP1738" s="69">
        <v>-5.0377775953165803E-2</v>
      </c>
      <c r="AQ1738" s="69">
        <v>3.1651058523493703E-2</v>
      </c>
      <c r="AR1738" s="69">
        <v>-2.9830651505108101E-2</v>
      </c>
      <c r="AS1738" s="70">
        <v>7</v>
      </c>
      <c r="AT1738" s="70">
        <v>5</v>
      </c>
      <c r="AU1738" s="70">
        <v>7</v>
      </c>
      <c r="AV1738" s="71">
        <v>5</v>
      </c>
      <c r="AW1738" s="11"/>
      <c r="AX1738" s="72">
        <v>7.0076713146554503E-2</v>
      </c>
      <c r="AY1738" s="73">
        <v>0.30621504490727602</v>
      </c>
      <c r="AZ1738" s="73">
        <v>0.69154974991488405</v>
      </c>
      <c r="BA1738" s="73">
        <v>0.37776971941730197</v>
      </c>
      <c r="BB1738" s="64">
        <v>7.1552765168871697E-3</v>
      </c>
      <c r="BC1738" s="74">
        <v>-10.1250776664674</v>
      </c>
      <c r="BD1738" s="61">
        <v>43747</v>
      </c>
      <c r="BE1738" s="61">
        <v>43783</v>
      </c>
      <c r="BF1738" s="70">
        <v>162</v>
      </c>
      <c r="BG1738" s="61">
        <v>43973</v>
      </c>
      <c r="BH1738" s="11"/>
    </row>
    <row r="1739" spans="1:60" x14ac:dyDescent="0.3">
      <c r="A1739" s="11"/>
      <c r="B1739" s="56" t="s">
        <v>5543</v>
      </c>
      <c r="C1739" s="56" t="s">
        <v>5279</v>
      </c>
      <c r="D1739" s="56" t="s">
        <v>5261</v>
      </c>
      <c r="E1739" s="57" t="s">
        <v>291</v>
      </c>
      <c r="F1739" s="57" t="s">
        <v>278</v>
      </c>
      <c r="G1739" s="58" t="s">
        <v>200</v>
      </c>
      <c r="H1739" s="59" t="s">
        <v>1198</v>
      </c>
      <c r="I1739" s="60" t="s">
        <v>29</v>
      </c>
      <c r="J1739" s="60" t="s">
        <v>5280</v>
      </c>
      <c r="K1739" s="11"/>
      <c r="L1739" s="61">
        <v>44021</v>
      </c>
      <c r="M1739" s="62">
        <v>1102.36260000058</v>
      </c>
      <c r="N1739" s="63">
        <v>1102.36260000058</v>
      </c>
      <c r="O1739" s="63">
        <v>1103.7255000006401</v>
      </c>
      <c r="P1739" s="64">
        <f t="shared" si="27"/>
        <v>0.99876518210364862</v>
      </c>
      <c r="Q1739" s="61">
        <v>43714</v>
      </c>
      <c r="R1739" s="65">
        <v>0</v>
      </c>
      <c r="S1739" s="65">
        <v>335.79922900772101</v>
      </c>
      <c r="T1739" s="11"/>
      <c r="U1739" s="66">
        <v>0</v>
      </c>
      <c r="V1739" s="67">
        <v>3.66221075391877</v>
      </c>
      <c r="W1739" s="66">
        <v>0</v>
      </c>
      <c r="X1739" s="67">
        <v>2.27837854863537</v>
      </c>
      <c r="Y1739" s="66">
        <v>0</v>
      </c>
      <c r="Z1739" s="67">
        <v>17.6839376122225</v>
      </c>
      <c r="AA1739" s="66">
        <v>-1.2215156348247499E-3</v>
      </c>
      <c r="AB1739" s="67">
        <v>20.103036587824999</v>
      </c>
      <c r="AC1739" s="66">
        <v>5.6491736151656403E-2</v>
      </c>
      <c r="AD1739" s="67">
        <v>29.9351388754149</v>
      </c>
      <c r="AE1739" s="66">
        <v>0.100761762168986</v>
      </c>
      <c r="AF1739" s="68">
        <v>27.023863828624599</v>
      </c>
      <c r="AG1739" s="66">
        <v>0</v>
      </c>
      <c r="AH1739" s="67">
        <v>-1.84150573586521</v>
      </c>
      <c r="AI1739" s="66">
        <v>0</v>
      </c>
      <c r="AJ1739" s="67">
        <v>13.6907424809615</v>
      </c>
      <c r="AK1739" s="66">
        <v>0.10236260000063301</v>
      </c>
      <c r="AL1739" s="66">
        <v>2.9454814577547901E-2</v>
      </c>
      <c r="AM1739" s="67">
        <v>27.338500186684499</v>
      </c>
      <c r="AN1739" s="11"/>
      <c r="AO1739" s="69">
        <v>3.0578542646253498E-4</v>
      </c>
      <c r="AP1739" s="69">
        <v>-6.7072836463921703E-4</v>
      </c>
      <c r="AQ1739" s="69">
        <v>0</v>
      </c>
      <c r="AR1739" s="69">
        <v>-1.2215156348247499E-3</v>
      </c>
      <c r="AS1739" s="70">
        <v>0</v>
      </c>
      <c r="AT1739" s="70">
        <v>1</v>
      </c>
      <c r="AU1739" s="70">
        <v>7</v>
      </c>
      <c r="AV1739" s="71">
        <v>5</v>
      </c>
      <c r="AW1739" s="11"/>
      <c r="AX1739" s="72">
        <v>9.5199892977802802E-4</v>
      </c>
      <c r="AY1739" s="73">
        <v>-30.4336842914927</v>
      </c>
      <c r="AZ1739" s="73">
        <v>0.52180195741129898</v>
      </c>
      <c r="BA1739" s="73">
        <v>-14.386337040210501</v>
      </c>
      <c r="BB1739" s="64">
        <v>9.8326550959200199E-5</v>
      </c>
      <c r="BC1739" s="74">
        <v>-0.123481789635662</v>
      </c>
      <c r="BD1739" s="61">
        <v>43714</v>
      </c>
      <c r="BE1739" s="61">
        <v>43718</v>
      </c>
      <c r="BF1739" s="70"/>
      <c r="BG1739" s="61"/>
      <c r="BH1739" s="11"/>
    </row>
    <row r="1740" spans="1:60" x14ac:dyDescent="0.3">
      <c r="A1740" s="11"/>
      <c r="B1740" s="56" t="s">
        <v>5546</v>
      </c>
      <c r="C1740" s="56" t="s">
        <v>5281</v>
      </c>
      <c r="D1740" s="56" t="s">
        <v>5282</v>
      </c>
      <c r="E1740" s="57" t="s">
        <v>73</v>
      </c>
      <c r="F1740" s="57" t="s">
        <v>278</v>
      </c>
      <c r="G1740" s="58" t="s">
        <v>36</v>
      </c>
      <c r="H1740" s="59" t="s">
        <v>1475</v>
      </c>
      <c r="I1740" s="60" t="s">
        <v>29</v>
      </c>
      <c r="J1740" s="60" t="s">
        <v>5283</v>
      </c>
      <c r="K1740" s="11"/>
      <c r="L1740" s="61">
        <v>43924</v>
      </c>
      <c r="M1740" s="62"/>
      <c r="N1740" s="63"/>
      <c r="O1740" s="63">
        <v>1485.32729999907</v>
      </c>
      <c r="P1740" s="64">
        <f t="shared" si="27"/>
        <v>0</v>
      </c>
      <c r="Q1740" s="61">
        <v>43843</v>
      </c>
      <c r="R1740" s="65"/>
      <c r="S1740" s="65">
        <v>874498.37006250001</v>
      </c>
      <c r="T1740" s="11"/>
      <c r="U1740" s="66"/>
      <c r="V1740" s="67"/>
      <c r="W1740" s="66"/>
      <c r="X1740" s="67"/>
      <c r="Y1740" s="66"/>
      <c r="Z1740" s="67"/>
      <c r="AA1740" s="66"/>
      <c r="AB1740" s="67"/>
      <c r="AC1740" s="66"/>
      <c r="AD1740" s="67"/>
      <c r="AE1740" s="66"/>
      <c r="AF1740" s="68"/>
      <c r="AG1740" s="66"/>
      <c r="AH1740" s="67"/>
      <c r="AI1740" s="66"/>
      <c r="AJ1740" s="67"/>
      <c r="AK1740" s="66"/>
      <c r="AL1740" s="66"/>
      <c r="AM1740" s="67"/>
      <c r="AN1740" s="11"/>
      <c r="AO1740" s="69">
        <v>4.9486056086607298E-2</v>
      </c>
      <c r="AP1740" s="69">
        <v>-9.8434194924338997E-2</v>
      </c>
      <c r="AQ1740" s="69">
        <v>9.3341571235214402E-2</v>
      </c>
      <c r="AR1740" s="69">
        <v>-0.18518328609381601</v>
      </c>
      <c r="AS1740" s="70"/>
      <c r="AT1740" s="70"/>
      <c r="AU1740" s="70"/>
      <c r="AV1740" s="71"/>
      <c r="AW1740" s="11"/>
      <c r="AX1740" s="72"/>
      <c r="AY1740" s="73"/>
      <c r="AZ1740" s="73"/>
      <c r="BA1740" s="73"/>
      <c r="BB1740" s="64"/>
      <c r="BC1740" s="74">
        <v>-26.704585581901501</v>
      </c>
      <c r="BD1740" s="61">
        <v>43843</v>
      </c>
      <c r="BE1740" s="61">
        <v>43913</v>
      </c>
      <c r="BF1740" s="70"/>
      <c r="BG1740" s="61"/>
      <c r="BH1740" s="11"/>
    </row>
    <row r="1741" spans="1:60" x14ac:dyDescent="0.3">
      <c r="A1741" s="11"/>
      <c r="B1741" s="56" t="s">
        <v>5549</v>
      </c>
      <c r="C1741" s="56" t="s">
        <v>5284</v>
      </c>
      <c r="D1741" s="56" t="s">
        <v>5282</v>
      </c>
      <c r="E1741" s="57" t="s">
        <v>3043</v>
      </c>
      <c r="F1741" s="57" t="s">
        <v>278</v>
      </c>
      <c r="G1741" s="58" t="s">
        <v>36</v>
      </c>
      <c r="H1741" s="59" t="s">
        <v>1475</v>
      </c>
      <c r="I1741" s="60" t="s">
        <v>29</v>
      </c>
      <c r="J1741" s="60" t="s">
        <v>5285</v>
      </c>
      <c r="K1741" s="11"/>
      <c r="L1741" s="61">
        <v>43924</v>
      </c>
      <c r="M1741" s="62"/>
      <c r="N1741" s="63"/>
      <c r="O1741" s="63">
        <v>1552.6627999991199</v>
      </c>
      <c r="P1741" s="64">
        <f t="shared" si="27"/>
        <v>0</v>
      </c>
      <c r="Q1741" s="61">
        <v>43843</v>
      </c>
      <c r="R1741" s="65"/>
      <c r="S1741" s="65">
        <v>3289965.5101210899</v>
      </c>
      <c r="T1741" s="11"/>
      <c r="U1741" s="66"/>
      <c r="V1741" s="67"/>
      <c r="W1741" s="66"/>
      <c r="X1741" s="67"/>
      <c r="Y1741" s="66"/>
      <c r="Z1741" s="67"/>
      <c r="AA1741" s="66"/>
      <c r="AB1741" s="67"/>
      <c r="AC1741" s="66"/>
      <c r="AD1741" s="67"/>
      <c r="AE1741" s="66"/>
      <c r="AF1741" s="68"/>
      <c r="AG1741" s="66"/>
      <c r="AH1741" s="67"/>
      <c r="AI1741" s="66"/>
      <c r="AJ1741" s="67"/>
      <c r="AK1741" s="66"/>
      <c r="AL1741" s="66"/>
      <c r="AM1741" s="67"/>
      <c r="AN1741" s="11"/>
      <c r="AO1741" s="69">
        <v>4.9400283651266398E-2</v>
      </c>
      <c r="AP1741" s="69">
        <v>-9.8655216344050098E-2</v>
      </c>
      <c r="AQ1741" s="69">
        <v>9.0657599868864097E-2</v>
      </c>
      <c r="AR1741" s="69">
        <v>-0.18724426292377799</v>
      </c>
      <c r="AS1741" s="70"/>
      <c r="AT1741" s="70"/>
      <c r="AU1741" s="70"/>
      <c r="AV1741" s="71"/>
      <c r="AW1741" s="11"/>
      <c r="AX1741" s="72"/>
      <c r="AY1741" s="73"/>
      <c r="AZ1741" s="73"/>
      <c r="BA1741" s="73"/>
      <c r="BB1741" s="64"/>
      <c r="BC1741" s="74">
        <v>-27.122566470963601</v>
      </c>
      <c r="BD1741" s="61">
        <v>43843</v>
      </c>
      <c r="BE1741" s="61">
        <v>43913</v>
      </c>
      <c r="BF1741" s="70"/>
      <c r="BG1741" s="61"/>
      <c r="BH1741" s="11"/>
    </row>
    <row r="1742" spans="1:60" x14ac:dyDescent="0.3">
      <c r="A1742" s="11"/>
      <c r="B1742" s="56" t="s">
        <v>5552</v>
      </c>
      <c r="C1742" s="56" t="s">
        <v>5286</v>
      </c>
      <c r="D1742" s="56" t="s">
        <v>5282</v>
      </c>
      <c r="E1742" s="57" t="s">
        <v>3046</v>
      </c>
      <c r="F1742" s="57" t="s">
        <v>278</v>
      </c>
      <c r="G1742" s="58" t="s">
        <v>36</v>
      </c>
      <c r="H1742" s="59" t="s">
        <v>1475</v>
      </c>
      <c r="I1742" s="60" t="s">
        <v>29</v>
      </c>
      <c r="J1742" s="60" t="s">
        <v>5287</v>
      </c>
      <c r="K1742" s="11"/>
      <c r="L1742" s="61">
        <v>43924</v>
      </c>
      <c r="M1742" s="62"/>
      <c r="N1742" s="63"/>
      <c r="O1742" s="63">
        <v>1329.40780000016</v>
      </c>
      <c r="P1742" s="64">
        <f t="shared" si="27"/>
        <v>0</v>
      </c>
      <c r="Q1742" s="61">
        <v>43843</v>
      </c>
      <c r="R1742" s="65"/>
      <c r="S1742" s="65">
        <v>377197.161621582</v>
      </c>
      <c r="T1742" s="11"/>
      <c r="U1742" s="66"/>
      <c r="V1742" s="67"/>
      <c r="W1742" s="66"/>
      <c r="X1742" s="67"/>
      <c r="Y1742" s="66"/>
      <c r="Z1742" s="67"/>
      <c r="AA1742" s="66"/>
      <c r="AB1742" s="67"/>
      <c r="AC1742" s="66"/>
      <c r="AD1742" s="67"/>
      <c r="AE1742" s="66"/>
      <c r="AF1742" s="68"/>
      <c r="AG1742" s="66"/>
      <c r="AH1742" s="67"/>
      <c r="AI1742" s="66"/>
      <c r="AJ1742" s="67"/>
      <c r="AK1742" s="66"/>
      <c r="AL1742" s="66"/>
      <c r="AM1742" s="67"/>
      <c r="AN1742" s="11"/>
      <c r="AO1742" s="69">
        <v>4.9443078785770901E-2</v>
      </c>
      <c r="AP1742" s="69">
        <v>-9.8545116895402296E-2</v>
      </c>
      <c r="AQ1742" s="69">
        <v>9.1994169270037701E-2</v>
      </c>
      <c r="AR1742" s="69">
        <v>-0.186217700785201</v>
      </c>
      <c r="AS1742" s="70"/>
      <c r="AT1742" s="70"/>
      <c r="AU1742" s="70"/>
      <c r="AV1742" s="71"/>
      <c r="AW1742" s="11"/>
      <c r="AX1742" s="72"/>
      <c r="AY1742" s="73"/>
      <c r="AZ1742" s="73"/>
      <c r="BA1742" s="73"/>
      <c r="BB1742" s="64"/>
      <c r="BC1742" s="74">
        <v>-26.914570532826499</v>
      </c>
      <c r="BD1742" s="61">
        <v>43843</v>
      </c>
      <c r="BE1742" s="61">
        <v>43913</v>
      </c>
      <c r="BF1742" s="70"/>
      <c r="BG1742" s="61"/>
      <c r="BH1742" s="11"/>
    </row>
    <row r="1743" spans="1:60" x14ac:dyDescent="0.3">
      <c r="A1743" s="11"/>
      <c r="B1743" s="56" t="s">
        <v>5555</v>
      </c>
      <c r="C1743" s="56" t="s">
        <v>5288</v>
      </c>
      <c r="D1743" s="56" t="s">
        <v>5282</v>
      </c>
      <c r="E1743" s="57" t="s">
        <v>3049</v>
      </c>
      <c r="F1743" s="57" t="s">
        <v>278</v>
      </c>
      <c r="G1743" s="58" t="s">
        <v>36</v>
      </c>
      <c r="H1743" s="59" t="s">
        <v>1475</v>
      </c>
      <c r="I1743" s="60" t="s">
        <v>29</v>
      </c>
      <c r="J1743" s="60" t="s">
        <v>5289</v>
      </c>
      <c r="K1743" s="11"/>
      <c r="L1743" s="61">
        <v>43924</v>
      </c>
      <c r="M1743" s="62"/>
      <c r="N1743" s="63"/>
      <c r="O1743" s="63">
        <v>1289.50259999931</v>
      </c>
      <c r="P1743" s="64">
        <f t="shared" si="27"/>
        <v>0</v>
      </c>
      <c r="Q1743" s="61">
        <v>43843</v>
      </c>
      <c r="R1743" s="65"/>
      <c r="S1743" s="65">
        <v>380539.29839355499</v>
      </c>
      <c r="T1743" s="11"/>
      <c r="U1743" s="66"/>
      <c r="V1743" s="67"/>
      <c r="W1743" s="66"/>
      <c r="X1743" s="67"/>
      <c r="Y1743" s="66"/>
      <c r="Z1743" s="67"/>
      <c r="AA1743" s="66"/>
      <c r="AB1743" s="67"/>
      <c r="AC1743" s="66"/>
      <c r="AD1743" s="67"/>
      <c r="AE1743" s="66"/>
      <c r="AF1743" s="68"/>
      <c r="AG1743" s="66"/>
      <c r="AH1743" s="67"/>
      <c r="AI1743" s="66"/>
      <c r="AJ1743" s="67"/>
      <c r="AK1743" s="66"/>
      <c r="AL1743" s="66"/>
      <c r="AM1743" s="67"/>
      <c r="AN1743" s="11"/>
      <c r="AO1743" s="69">
        <v>4.94717490892072E-2</v>
      </c>
      <c r="AP1743" s="69">
        <v>-9.8471114413841904E-2</v>
      </c>
      <c r="AQ1743" s="69">
        <v>9.2892126283986701E-2</v>
      </c>
      <c r="AR1743" s="69">
        <v>-0.185528032003203</v>
      </c>
      <c r="AS1743" s="70"/>
      <c r="AT1743" s="70"/>
      <c r="AU1743" s="70"/>
      <c r="AV1743" s="71"/>
      <c r="AW1743" s="11"/>
      <c r="AX1743" s="72"/>
      <c r="AY1743" s="73"/>
      <c r="AZ1743" s="73"/>
      <c r="BA1743" s="73"/>
      <c r="BB1743" s="64"/>
      <c r="BC1743" s="74">
        <v>-26.774641633091999</v>
      </c>
      <c r="BD1743" s="61">
        <v>43843</v>
      </c>
      <c r="BE1743" s="61">
        <v>43913</v>
      </c>
      <c r="BF1743" s="70"/>
      <c r="BG1743" s="61"/>
      <c r="BH1743" s="11"/>
    </row>
    <row r="1744" spans="1:60" x14ac:dyDescent="0.3">
      <c r="A1744" s="11"/>
      <c r="B1744" s="56" t="s">
        <v>5559</v>
      </c>
      <c r="C1744" s="56" t="s">
        <v>5290</v>
      </c>
      <c r="D1744" s="56" t="s">
        <v>5282</v>
      </c>
      <c r="E1744" s="57" t="s">
        <v>3269</v>
      </c>
      <c r="F1744" s="57" t="s">
        <v>278</v>
      </c>
      <c r="G1744" s="58" t="s">
        <v>36</v>
      </c>
      <c r="H1744" s="59" t="s">
        <v>1475</v>
      </c>
      <c r="I1744" s="60" t="s">
        <v>29</v>
      </c>
      <c r="J1744" s="60" t="s">
        <v>5291</v>
      </c>
      <c r="K1744" s="11"/>
      <c r="L1744" s="61">
        <v>43924</v>
      </c>
      <c r="M1744" s="62"/>
      <c r="N1744" s="63"/>
      <c r="O1744" s="63"/>
      <c r="P1744" s="64" t="str">
        <f t="shared" si="27"/>
        <v/>
      </c>
      <c r="Q1744" s="61"/>
      <c r="R1744" s="65"/>
      <c r="S1744" s="65"/>
      <c r="T1744" s="11"/>
      <c r="U1744" s="66"/>
      <c r="V1744" s="67"/>
      <c r="W1744" s="66"/>
      <c r="X1744" s="67"/>
      <c r="Y1744" s="66"/>
      <c r="Z1744" s="67"/>
      <c r="AA1744" s="66"/>
      <c r="AB1744" s="67"/>
      <c r="AC1744" s="66"/>
      <c r="AD1744" s="67"/>
      <c r="AE1744" s="66"/>
      <c r="AF1744" s="68"/>
      <c r="AG1744" s="66"/>
      <c r="AH1744" s="67"/>
      <c r="AI1744" s="66"/>
      <c r="AJ1744" s="67"/>
      <c r="AK1744" s="66"/>
      <c r="AL1744" s="66"/>
      <c r="AM1744" s="67"/>
      <c r="AN1744" s="11"/>
      <c r="AO1744" s="69">
        <v>4.9486057952890398E-2</v>
      </c>
      <c r="AP1744" s="69">
        <v>-9.8434278960630797E-2</v>
      </c>
      <c r="AQ1744" s="69">
        <v>-1.5447884379682399E-4</v>
      </c>
      <c r="AR1744" s="69">
        <v>-0.185183523173619</v>
      </c>
      <c r="AS1744" s="70"/>
      <c r="AT1744" s="70"/>
      <c r="AU1744" s="70"/>
      <c r="AV1744" s="71"/>
      <c r="AW1744" s="11"/>
      <c r="AX1744" s="72"/>
      <c r="AY1744" s="73"/>
      <c r="AZ1744" s="73"/>
      <c r="BA1744" s="73"/>
      <c r="BB1744" s="64"/>
      <c r="BC1744" s="74">
        <v>-22.129157167626499</v>
      </c>
      <c r="BD1744" s="61">
        <v>43894</v>
      </c>
      <c r="BE1744" s="61">
        <v>43913</v>
      </c>
      <c r="BF1744" s="70"/>
      <c r="BG1744" s="61"/>
      <c r="BH1744" s="11"/>
    </row>
    <row r="1745" spans="1:60" x14ac:dyDescent="0.3">
      <c r="A1745" s="11"/>
      <c r="B1745" s="56" t="s">
        <v>5562</v>
      </c>
      <c r="C1745" s="56" t="s">
        <v>5292</v>
      </c>
      <c r="D1745" s="56" t="s">
        <v>5282</v>
      </c>
      <c r="E1745" s="57" t="s">
        <v>3272</v>
      </c>
      <c r="F1745" s="57" t="s">
        <v>278</v>
      </c>
      <c r="G1745" s="58" t="s">
        <v>36</v>
      </c>
      <c r="H1745" s="59" t="s">
        <v>1475</v>
      </c>
      <c r="I1745" s="60" t="s">
        <v>29</v>
      </c>
      <c r="J1745" s="60" t="s">
        <v>5293</v>
      </c>
      <c r="K1745" s="11"/>
      <c r="L1745" s="61">
        <v>43924</v>
      </c>
      <c r="M1745" s="62"/>
      <c r="N1745" s="63"/>
      <c r="O1745" s="63">
        <v>1295.3313999995601</v>
      </c>
      <c r="P1745" s="64">
        <f t="shared" si="27"/>
        <v>0</v>
      </c>
      <c r="Q1745" s="61">
        <v>43843</v>
      </c>
      <c r="R1745" s="65"/>
      <c r="S1745" s="65">
        <v>118158.92356481899</v>
      </c>
      <c r="T1745" s="11"/>
      <c r="U1745" s="66"/>
      <c r="V1745" s="67"/>
      <c r="W1745" s="66"/>
      <c r="X1745" s="67"/>
      <c r="Y1745" s="66"/>
      <c r="Z1745" s="67"/>
      <c r="AA1745" s="66"/>
      <c r="AB1745" s="67"/>
      <c r="AC1745" s="66"/>
      <c r="AD1745" s="67"/>
      <c r="AE1745" s="66"/>
      <c r="AF1745" s="68"/>
      <c r="AG1745" s="66"/>
      <c r="AH1745" s="67"/>
      <c r="AI1745" s="66"/>
      <c r="AJ1745" s="67"/>
      <c r="AK1745" s="66"/>
      <c r="AL1745" s="66"/>
      <c r="AM1745" s="67"/>
      <c r="AN1745" s="11"/>
      <c r="AO1745" s="69">
        <v>4.95092711389589E-2</v>
      </c>
      <c r="AP1745" s="69">
        <v>-9.8374409401003504E-2</v>
      </c>
      <c r="AQ1745" s="69">
        <v>9.4069677717925501E-2</v>
      </c>
      <c r="AR1745" s="69">
        <v>-0.20308575001661699</v>
      </c>
      <c r="AS1745" s="70"/>
      <c r="AT1745" s="70"/>
      <c r="AU1745" s="70"/>
      <c r="AV1745" s="71"/>
      <c r="AW1745" s="11"/>
      <c r="AX1745" s="72"/>
      <c r="AY1745" s="73"/>
      <c r="AZ1745" s="73"/>
      <c r="BA1745" s="73"/>
      <c r="BB1745" s="64"/>
      <c r="BC1745" s="74">
        <v>-26.364558135450402</v>
      </c>
      <c r="BD1745" s="61">
        <v>43843</v>
      </c>
      <c r="BE1745" s="61">
        <v>43910</v>
      </c>
      <c r="BF1745" s="70"/>
      <c r="BG1745" s="61"/>
      <c r="BH1745" s="11"/>
    </row>
    <row r="1746" spans="1:60" x14ac:dyDescent="0.3">
      <c r="A1746" s="11"/>
      <c r="B1746" s="56" t="s">
        <v>5565</v>
      </c>
      <c r="C1746" s="56" t="s">
        <v>5294</v>
      </c>
      <c r="D1746" s="56" t="s">
        <v>5282</v>
      </c>
      <c r="E1746" s="57" t="s">
        <v>291</v>
      </c>
      <c r="F1746" s="57" t="s">
        <v>278</v>
      </c>
      <c r="G1746" s="58" t="s">
        <v>36</v>
      </c>
      <c r="H1746" s="59" t="s">
        <v>1475</v>
      </c>
      <c r="I1746" s="60" t="s">
        <v>29</v>
      </c>
      <c r="J1746" s="60" t="s">
        <v>5295</v>
      </c>
      <c r="K1746" s="11"/>
      <c r="L1746" s="61">
        <v>43924</v>
      </c>
      <c r="M1746" s="62"/>
      <c r="N1746" s="63"/>
      <c r="O1746" s="63">
        <v>1118.66070000082</v>
      </c>
      <c r="P1746" s="64">
        <f t="shared" si="27"/>
        <v>0</v>
      </c>
      <c r="Q1746" s="61">
        <v>43924</v>
      </c>
      <c r="R1746" s="65"/>
      <c r="S1746" s="65">
        <v>0</v>
      </c>
      <c r="T1746" s="11"/>
      <c r="U1746" s="66"/>
      <c r="V1746" s="67"/>
      <c r="W1746" s="66"/>
      <c r="X1746" s="67"/>
      <c r="Y1746" s="66"/>
      <c r="Z1746" s="67"/>
      <c r="AA1746" s="66"/>
      <c r="AB1746" s="67"/>
      <c r="AC1746" s="66"/>
      <c r="AD1746" s="67"/>
      <c r="AE1746" s="66"/>
      <c r="AF1746" s="68"/>
      <c r="AG1746" s="66"/>
      <c r="AH1746" s="67"/>
      <c r="AI1746" s="66"/>
      <c r="AJ1746" s="67"/>
      <c r="AK1746" s="66"/>
      <c r="AL1746" s="66"/>
      <c r="AM1746" s="67"/>
      <c r="AN1746" s="11"/>
      <c r="AO1746" s="69">
        <v>0</v>
      </c>
      <c r="AP1746" s="69">
        <v>0</v>
      </c>
      <c r="AQ1746" s="69">
        <v>0</v>
      </c>
      <c r="AR1746" s="69">
        <v>0</v>
      </c>
      <c r="AS1746" s="70"/>
      <c r="AT1746" s="70"/>
      <c r="AU1746" s="70"/>
      <c r="AV1746" s="71"/>
      <c r="AW1746" s="11"/>
      <c r="AX1746" s="72"/>
      <c r="AY1746" s="73"/>
      <c r="AZ1746" s="73"/>
      <c r="BA1746" s="73"/>
      <c r="BB1746" s="64"/>
      <c r="BC1746" s="74">
        <v>0</v>
      </c>
      <c r="BD1746" s="61">
        <v>43656</v>
      </c>
      <c r="BE1746" s="61"/>
      <c r="BF1746" s="70"/>
      <c r="BG1746" s="61"/>
      <c r="BH1746" s="11"/>
    </row>
    <row r="1747" spans="1:60" x14ac:dyDescent="0.3">
      <c r="A1747" s="11"/>
      <c r="B1747" s="56" t="s">
        <v>5568</v>
      </c>
      <c r="C1747" s="56" t="s">
        <v>5296</v>
      </c>
      <c r="D1747" s="56" t="s">
        <v>5282</v>
      </c>
      <c r="E1747" s="57" t="s">
        <v>2831</v>
      </c>
      <c r="F1747" s="57" t="s">
        <v>278</v>
      </c>
      <c r="G1747" s="58" t="s">
        <v>36</v>
      </c>
      <c r="H1747" s="59" t="s">
        <v>1475</v>
      </c>
      <c r="I1747" s="60" t="s">
        <v>29</v>
      </c>
      <c r="J1747" s="60" t="s">
        <v>5297</v>
      </c>
      <c r="K1747" s="11"/>
      <c r="L1747" s="61">
        <v>43924</v>
      </c>
      <c r="M1747" s="62"/>
      <c r="N1747" s="63"/>
      <c r="O1747" s="63">
        <v>1438.0919000003501</v>
      </c>
      <c r="P1747" s="64">
        <f t="shared" si="27"/>
        <v>0</v>
      </c>
      <c r="Q1747" s="61">
        <v>43843</v>
      </c>
      <c r="R1747" s="65"/>
      <c r="S1747" s="65">
        <v>596069.61222753895</v>
      </c>
      <c r="T1747" s="11"/>
      <c r="U1747" s="66"/>
      <c r="V1747" s="67"/>
      <c r="W1747" s="66"/>
      <c r="X1747" s="67"/>
      <c r="Y1747" s="66"/>
      <c r="Z1747" s="67"/>
      <c r="AA1747" s="66"/>
      <c r="AB1747" s="67"/>
      <c r="AC1747" s="66"/>
      <c r="AD1747" s="67"/>
      <c r="AE1747" s="66"/>
      <c r="AF1747" s="68"/>
      <c r="AG1747" s="66"/>
      <c r="AH1747" s="67"/>
      <c r="AI1747" s="66"/>
      <c r="AJ1747" s="67"/>
      <c r="AK1747" s="66"/>
      <c r="AL1747" s="66"/>
      <c r="AM1747" s="67"/>
      <c r="AN1747" s="11"/>
      <c r="AO1747" s="69">
        <v>4.9500393733978902E-2</v>
      </c>
      <c r="AP1747" s="69">
        <v>-9.8397342743701294E-2</v>
      </c>
      <c r="AQ1747" s="69">
        <v>9.3791024881356905E-2</v>
      </c>
      <c r="AR1747" s="69">
        <v>-0.184838161162625</v>
      </c>
      <c r="AS1747" s="70"/>
      <c r="AT1747" s="70"/>
      <c r="AU1747" s="70"/>
      <c r="AV1747" s="71"/>
      <c r="AW1747" s="11"/>
      <c r="AX1747" s="72"/>
      <c r="AY1747" s="73"/>
      <c r="AZ1747" s="73"/>
      <c r="BA1747" s="73"/>
      <c r="BB1747" s="64"/>
      <c r="BC1747" s="74">
        <v>-26.634466128394699</v>
      </c>
      <c r="BD1747" s="61">
        <v>43843</v>
      </c>
      <c r="BE1747" s="61">
        <v>43913</v>
      </c>
      <c r="BF1747" s="70"/>
      <c r="BG1747" s="61"/>
      <c r="BH1747" s="11"/>
    </row>
    <row r="1748" spans="1:60" x14ac:dyDescent="0.3">
      <c r="A1748" s="11"/>
      <c r="B1748" s="56" t="s">
        <v>5571</v>
      </c>
      <c r="C1748" s="56" t="s">
        <v>5299</v>
      </c>
      <c r="D1748" s="56" t="s">
        <v>5300</v>
      </c>
      <c r="E1748" s="57" t="s">
        <v>73</v>
      </c>
      <c r="F1748" s="57" t="s">
        <v>278</v>
      </c>
      <c r="G1748" s="58" t="s">
        <v>36</v>
      </c>
      <c r="H1748" s="59" t="s">
        <v>2001</v>
      </c>
      <c r="I1748" s="60" t="s">
        <v>29</v>
      </c>
      <c r="J1748" s="60" t="s">
        <v>5301</v>
      </c>
      <c r="K1748" s="11"/>
      <c r="L1748" s="61">
        <v>44021</v>
      </c>
      <c r="M1748" s="62">
        <v>1981.70240000077</v>
      </c>
      <c r="N1748" s="63">
        <v>1981.70240000077</v>
      </c>
      <c r="O1748" s="63">
        <v>2202.2410999983499</v>
      </c>
      <c r="P1748" s="64">
        <f t="shared" si="27"/>
        <v>0.89985715006511091</v>
      </c>
      <c r="Q1748" s="61">
        <v>43881</v>
      </c>
      <c r="R1748" s="65">
        <v>530053.94099999999</v>
      </c>
      <c r="S1748" s="65">
        <v>559931.51024023397</v>
      </c>
      <c r="T1748" s="11"/>
      <c r="U1748" s="66">
        <v>-1.26043392237989E-2</v>
      </c>
      <c r="V1748" s="67">
        <v>2.4017768315388799</v>
      </c>
      <c r="W1748" s="66">
        <v>-4.5443197504937399E-3</v>
      </c>
      <c r="X1748" s="67">
        <v>1.8239465735860001</v>
      </c>
      <c r="Y1748" s="66">
        <v>-5.0205564080897602E-2</v>
      </c>
      <c r="Z1748" s="67">
        <v>12.66338120414</v>
      </c>
      <c r="AA1748" s="66">
        <v>0.13186848774610599</v>
      </c>
      <c r="AB1748" s="67">
        <v>33.4120369259035</v>
      </c>
      <c r="AC1748" s="66">
        <v>0.21162962489324899</v>
      </c>
      <c r="AD1748" s="67">
        <v>45.448927749588599</v>
      </c>
      <c r="AE1748" s="66">
        <v>0.29452020208933399</v>
      </c>
      <c r="AF1748" s="68">
        <v>46.399707820673903</v>
      </c>
      <c r="AG1748" s="66">
        <v>-2.6192524506768702E-2</v>
      </c>
      <c r="AH1748" s="67">
        <v>-4.4607581865420798</v>
      </c>
      <c r="AI1748" s="66">
        <v>-1.8999467793946699E-2</v>
      </c>
      <c r="AJ1748" s="67">
        <v>11.7907957015705</v>
      </c>
      <c r="AK1748" s="66">
        <v>0.697258798037656</v>
      </c>
      <c r="AL1748" s="66">
        <v>7.0906484888837398E-2</v>
      </c>
      <c r="AM1748" s="67">
        <v>80.339668065425897</v>
      </c>
      <c r="AN1748" s="11"/>
      <c r="AO1748" s="69">
        <v>4.0906670035837998E-2</v>
      </c>
      <c r="AP1748" s="69">
        <v>-7.9404787527018905E-2</v>
      </c>
      <c r="AQ1748" s="69">
        <v>0.12134461528330601</v>
      </c>
      <c r="AR1748" s="69">
        <v>-0.112352576907142</v>
      </c>
      <c r="AS1748" s="70">
        <v>8</v>
      </c>
      <c r="AT1748" s="70">
        <v>4</v>
      </c>
      <c r="AU1748" s="70">
        <v>7</v>
      </c>
      <c r="AV1748" s="71">
        <v>5</v>
      </c>
      <c r="AW1748" s="11"/>
      <c r="AX1748" s="72">
        <v>0.24033969706943001</v>
      </c>
      <c r="AY1748" s="73">
        <v>0.63045577242155604</v>
      </c>
      <c r="AZ1748" s="73">
        <v>1.2288605719222701</v>
      </c>
      <c r="BA1748" s="73">
        <v>0.86012357714753296</v>
      </c>
      <c r="BB1748" s="64">
        <v>2.4592947094461099E-2</v>
      </c>
      <c r="BC1748" s="74">
        <v>-27.983325713052199</v>
      </c>
      <c r="BD1748" s="61">
        <v>43881</v>
      </c>
      <c r="BE1748" s="61">
        <v>43913</v>
      </c>
      <c r="BF1748" s="70"/>
      <c r="BG1748" s="61"/>
      <c r="BH1748" s="11"/>
    </row>
    <row r="1749" spans="1:60" x14ac:dyDescent="0.3">
      <c r="A1749" s="11"/>
      <c r="B1749" s="56" t="s">
        <v>5574</v>
      </c>
      <c r="C1749" s="56" t="s">
        <v>5303</v>
      </c>
      <c r="D1749" s="56" t="s">
        <v>5300</v>
      </c>
      <c r="E1749" s="57" t="s">
        <v>3043</v>
      </c>
      <c r="F1749" s="57" t="s">
        <v>278</v>
      </c>
      <c r="G1749" s="58" t="s">
        <v>36</v>
      </c>
      <c r="H1749" s="59" t="s">
        <v>2001</v>
      </c>
      <c r="I1749" s="60" t="s">
        <v>29</v>
      </c>
      <c r="J1749" s="60" t="s">
        <v>5304</v>
      </c>
      <c r="K1749" s="11"/>
      <c r="L1749" s="61">
        <v>44021</v>
      </c>
      <c r="M1749" s="62">
        <v>775.163999999873</v>
      </c>
      <c r="N1749" s="63">
        <v>775.163999999873</v>
      </c>
      <c r="O1749" s="63">
        <v>871.87299999967195</v>
      </c>
      <c r="P1749" s="64">
        <f t="shared" si="27"/>
        <v>0.88907902871193933</v>
      </c>
      <c r="Q1749" s="61">
        <v>43881</v>
      </c>
      <c r="R1749" s="65">
        <v>4455647.2300000004</v>
      </c>
      <c r="S1749" s="65">
        <v>4678552.82124219</v>
      </c>
      <c r="T1749" s="11"/>
      <c r="U1749" s="66">
        <v>-1.26892895123092E-2</v>
      </c>
      <c r="V1749" s="67">
        <v>2.39328180268785</v>
      </c>
      <c r="W1749" s="66">
        <v>-7.1114207985374404E-3</v>
      </c>
      <c r="X1749" s="67">
        <v>1.56723646878163</v>
      </c>
      <c r="Y1749" s="66">
        <v>-6.4968075113938498E-2</v>
      </c>
      <c r="Z1749" s="67">
        <v>11.187130100835899</v>
      </c>
      <c r="AA1749" s="66">
        <v>9.6722173591842903E-2</v>
      </c>
      <c r="AB1749" s="67">
        <v>29.897405510477299</v>
      </c>
      <c r="AC1749" s="66">
        <v>0.13759975556429699</v>
      </c>
      <c r="AD1749" s="67">
        <v>38.045940816693502</v>
      </c>
      <c r="AE1749" s="66">
        <v>0.17635043395072</v>
      </c>
      <c r="AF1749" s="68">
        <v>34.582731006783398</v>
      </c>
      <c r="AG1749" s="66">
        <v>-2.6946498652250701E-2</v>
      </c>
      <c r="AH1749" s="67">
        <v>-4.5361556010902904</v>
      </c>
      <c r="AI1749" s="66">
        <v>-3.4995006689314302E-2</v>
      </c>
      <c r="AJ1749" s="67">
        <v>10.1912418120337</v>
      </c>
      <c r="AK1749" s="66">
        <v>0.35753139174426901</v>
      </c>
      <c r="AL1749" s="66">
        <v>4.0376735432801097E-2</v>
      </c>
      <c r="AM1749" s="67">
        <v>46.366927436029101</v>
      </c>
      <c r="AN1749" s="11"/>
      <c r="AO1749" s="69">
        <v>4.0817043667630101E-2</v>
      </c>
      <c r="AP1749" s="69">
        <v>-7.9642492466518902E-2</v>
      </c>
      <c r="AQ1749" s="69">
        <v>0.118444764437299</v>
      </c>
      <c r="AR1749" s="69">
        <v>-0.114717602229648</v>
      </c>
      <c r="AS1749" s="70">
        <v>8</v>
      </c>
      <c r="AT1749" s="70">
        <v>4</v>
      </c>
      <c r="AU1749" s="70">
        <v>7</v>
      </c>
      <c r="AV1749" s="71">
        <v>5</v>
      </c>
      <c r="AW1749" s="11"/>
      <c r="AX1749" s="72">
        <v>0.24033478966157401</v>
      </c>
      <c r="AY1749" s="73">
        <v>0.488969567969889</v>
      </c>
      <c r="AZ1749" s="73">
        <v>1.0956696223856901</v>
      </c>
      <c r="BA1749" s="73">
        <v>0.66408326247437799</v>
      </c>
      <c r="BB1749" s="64">
        <v>2.4588711764445201E-2</v>
      </c>
      <c r="BC1749" s="74">
        <v>-28.1813979787694</v>
      </c>
      <c r="BD1749" s="61">
        <v>43881</v>
      </c>
      <c r="BE1749" s="61">
        <v>43913</v>
      </c>
      <c r="BF1749" s="70"/>
      <c r="BG1749" s="61"/>
      <c r="BH1749" s="11"/>
    </row>
    <row r="1750" spans="1:60" x14ac:dyDescent="0.3">
      <c r="A1750" s="11"/>
      <c r="B1750" s="56" t="s">
        <v>5578</v>
      </c>
      <c r="C1750" s="56" t="s">
        <v>5306</v>
      </c>
      <c r="D1750" s="56" t="s">
        <v>5300</v>
      </c>
      <c r="E1750" s="57" t="s">
        <v>3046</v>
      </c>
      <c r="F1750" s="57" t="s">
        <v>278</v>
      </c>
      <c r="G1750" s="58" t="s">
        <v>36</v>
      </c>
      <c r="H1750" s="59" t="s">
        <v>2001</v>
      </c>
      <c r="I1750" s="60" t="s">
        <v>29</v>
      </c>
      <c r="J1750" s="60" t="s">
        <v>5307</v>
      </c>
      <c r="K1750" s="11"/>
      <c r="L1750" s="61">
        <v>44021</v>
      </c>
      <c r="M1750" s="62">
        <v>1531.3535999991</v>
      </c>
      <c r="N1750" s="63">
        <v>1531.3535999991</v>
      </c>
      <c r="O1750" s="63">
        <v>1713.2052999995601</v>
      </c>
      <c r="P1750" s="64">
        <f t="shared" si="27"/>
        <v>0.89385294336848786</v>
      </c>
      <c r="Q1750" s="61">
        <v>43881</v>
      </c>
      <c r="R1750" s="65">
        <v>565943.772</v>
      </c>
      <c r="S1750" s="65">
        <v>1186246.8395527301</v>
      </c>
      <c r="T1750" s="11"/>
      <c r="U1750" s="66">
        <v>-1.2651582787839301E-2</v>
      </c>
      <c r="V1750" s="67">
        <v>2.3970524751348399</v>
      </c>
      <c r="W1750" s="66">
        <v>-5.9713630071200896E-3</v>
      </c>
      <c r="X1750" s="67">
        <v>1.68124224792336</v>
      </c>
      <c r="Y1750" s="66">
        <v>-5.8435807529385798E-2</v>
      </c>
      <c r="Z1750" s="67">
        <v>11.8403568592912</v>
      </c>
      <c r="AA1750" s="66">
        <v>0.11220590362791</v>
      </c>
      <c r="AB1750" s="67">
        <v>31.445778514083901</v>
      </c>
      <c r="AC1750" s="66">
        <v>0.16992655230016701</v>
      </c>
      <c r="AD1750" s="67">
        <v>41.278620490280403</v>
      </c>
      <c r="AE1750" s="66">
        <v>0.22816055209114</v>
      </c>
      <c r="AF1750" s="68">
        <v>39.763742820825399</v>
      </c>
      <c r="AG1750" s="66">
        <v>-2.66116075990794E-2</v>
      </c>
      <c r="AH1750" s="67">
        <v>-4.5026664957767899</v>
      </c>
      <c r="AI1750" s="66">
        <v>-2.7918636724280101E-2</v>
      </c>
      <c r="AJ1750" s="67">
        <v>10.8988788085408</v>
      </c>
      <c r="AK1750" s="66">
        <v>0.531353599999566</v>
      </c>
      <c r="AL1750" s="66">
        <v>5.67362592864811E-2</v>
      </c>
      <c r="AM1750" s="67">
        <v>63.749148261558702</v>
      </c>
      <c r="AN1750" s="11"/>
      <c r="AO1750" s="69">
        <v>4.0856906067347203E-2</v>
      </c>
      <c r="AP1750" s="69">
        <v>-7.9536831139194006E-2</v>
      </c>
      <c r="AQ1750" s="69">
        <v>0.119732901321258</v>
      </c>
      <c r="AR1750" s="69">
        <v>-0.113667515602137</v>
      </c>
      <c r="AS1750" s="70">
        <v>8</v>
      </c>
      <c r="AT1750" s="70">
        <v>4</v>
      </c>
      <c r="AU1750" s="70">
        <v>7</v>
      </c>
      <c r="AV1750" s="71">
        <v>5</v>
      </c>
      <c r="AW1750" s="11"/>
      <c r="AX1750" s="72">
        <v>0.24033635212923399</v>
      </c>
      <c r="AY1750" s="73">
        <v>0.55132396993667498</v>
      </c>
      <c r="AZ1750" s="73">
        <v>1.1543768688934499</v>
      </c>
      <c r="BA1750" s="73">
        <v>0.75027658706949296</v>
      </c>
      <c r="BB1750" s="64">
        <v>2.4590529558263401E-2</v>
      </c>
      <c r="BC1750" s="74">
        <v>-28.093439823016499</v>
      </c>
      <c r="BD1750" s="61">
        <v>43881</v>
      </c>
      <c r="BE1750" s="61">
        <v>43913</v>
      </c>
      <c r="BF1750" s="70"/>
      <c r="BG1750" s="61"/>
      <c r="BH1750" s="11"/>
    </row>
    <row r="1751" spans="1:60" x14ac:dyDescent="0.3">
      <c r="A1751" s="11"/>
      <c r="B1751" s="56" t="s">
        <v>5581</v>
      </c>
      <c r="C1751" s="56" t="s">
        <v>5309</v>
      </c>
      <c r="D1751" s="56" t="s">
        <v>5300</v>
      </c>
      <c r="E1751" s="57" t="s">
        <v>3049</v>
      </c>
      <c r="F1751" s="57" t="s">
        <v>278</v>
      </c>
      <c r="G1751" s="58" t="s">
        <v>36</v>
      </c>
      <c r="H1751" s="59" t="s">
        <v>2001</v>
      </c>
      <c r="I1751" s="60" t="s">
        <v>29</v>
      </c>
      <c r="J1751" s="60" t="s">
        <v>5310</v>
      </c>
      <c r="K1751" s="11"/>
      <c r="L1751" s="61">
        <v>44021</v>
      </c>
      <c r="M1751" s="62">
        <v>1821.28700000048</v>
      </c>
      <c r="N1751" s="63">
        <v>1821.28700000048</v>
      </c>
      <c r="O1751" s="63">
        <v>2029.78830000013</v>
      </c>
      <c r="P1751" s="64">
        <f t="shared" si="27"/>
        <v>0.89727928769732457</v>
      </c>
      <c r="Q1751" s="61">
        <v>43881</v>
      </c>
      <c r="R1751" s="65">
        <v>912082.58100000001</v>
      </c>
      <c r="S1751" s="65">
        <v>675078.14297753898</v>
      </c>
      <c r="T1751" s="11"/>
      <c r="U1751" s="66">
        <v>-1.26245951632882E-2</v>
      </c>
      <c r="V1751" s="67">
        <v>2.3997512375899501</v>
      </c>
      <c r="W1751" s="66">
        <v>-5.1562040998760503E-3</v>
      </c>
      <c r="X1751" s="67">
        <v>1.76275813864777</v>
      </c>
      <c r="Y1751" s="66">
        <v>-5.3741211726446601E-2</v>
      </c>
      <c r="Z1751" s="67">
        <v>12.3098164395778</v>
      </c>
      <c r="AA1751" s="66">
        <v>0.12339987775892999</v>
      </c>
      <c r="AB1751" s="67">
        <v>32.565175927185898</v>
      </c>
      <c r="AC1751" s="66">
        <v>0.193578706503031</v>
      </c>
      <c r="AD1751" s="67">
        <v>43.643835910537703</v>
      </c>
      <c r="AE1751" s="66">
        <v>0.26565312698396198</v>
      </c>
      <c r="AF1751" s="68">
        <v>43.5130003101076</v>
      </c>
      <c r="AG1751" s="66">
        <v>-2.6372175247161098E-2</v>
      </c>
      <c r="AH1751" s="67">
        <v>-4.4787232605813196</v>
      </c>
      <c r="AI1751" s="66">
        <v>-2.28315563754222E-2</v>
      </c>
      <c r="AJ1751" s="67">
        <v>11.407586843415601</v>
      </c>
      <c r="AK1751" s="66">
        <v>0.47798146525223301</v>
      </c>
      <c r="AL1751" s="66">
        <v>5.1892899640734E-2</v>
      </c>
      <c r="AM1751" s="67">
        <v>58.411934786825398</v>
      </c>
      <c r="AN1751" s="11"/>
      <c r="AO1751" s="69">
        <v>4.0885341448301901E-2</v>
      </c>
      <c r="AP1751" s="69">
        <v>-7.9461473446863204E-2</v>
      </c>
      <c r="AQ1751" s="69">
        <v>0.12065356272622001</v>
      </c>
      <c r="AR1751" s="69">
        <v>-0.112916243148065</v>
      </c>
      <c r="AS1751" s="70">
        <v>8</v>
      </c>
      <c r="AT1751" s="70">
        <v>4</v>
      </c>
      <c r="AU1751" s="70">
        <v>7</v>
      </c>
      <c r="AV1751" s="71">
        <v>5</v>
      </c>
      <c r="AW1751" s="11"/>
      <c r="AX1751" s="72">
        <v>0.24033807797415599</v>
      </c>
      <c r="AY1751" s="73">
        <v>0.596381305314026</v>
      </c>
      <c r="AZ1751" s="73">
        <v>1.19679029993131</v>
      </c>
      <c r="BA1751" s="73">
        <v>0.81276032029199996</v>
      </c>
      <c r="BB1751" s="64">
        <v>2.4591891522759399E-2</v>
      </c>
      <c r="BC1751" s="74">
        <v>-28.030538948311001</v>
      </c>
      <c r="BD1751" s="61">
        <v>43881</v>
      </c>
      <c r="BE1751" s="61">
        <v>43913</v>
      </c>
      <c r="BF1751" s="70"/>
      <c r="BG1751" s="61"/>
      <c r="BH1751" s="11"/>
    </row>
    <row r="1752" spans="1:60" x14ac:dyDescent="0.3">
      <c r="A1752" s="11"/>
      <c r="B1752" s="56" t="s">
        <v>5584</v>
      </c>
      <c r="C1752" s="56" t="s">
        <v>5312</v>
      </c>
      <c r="D1752" s="56" t="s">
        <v>5300</v>
      </c>
      <c r="E1752" s="57" t="s">
        <v>3269</v>
      </c>
      <c r="F1752" s="57" t="s">
        <v>278</v>
      </c>
      <c r="G1752" s="58" t="s">
        <v>36</v>
      </c>
      <c r="H1752" s="59" t="s">
        <v>2001</v>
      </c>
      <c r="I1752" s="60" t="s">
        <v>29</v>
      </c>
      <c r="J1752" s="60" t="s">
        <v>5313</v>
      </c>
      <c r="K1752" s="11"/>
      <c r="L1752" s="61">
        <v>44021</v>
      </c>
      <c r="M1752" s="62">
        <v>1320.60480000079</v>
      </c>
      <c r="N1752" s="63">
        <v>1320.60480000079</v>
      </c>
      <c r="O1752" s="63">
        <v>1372.80790000036</v>
      </c>
      <c r="P1752" s="64">
        <f t="shared" si="27"/>
        <v>0.9619734851470797</v>
      </c>
      <c r="Q1752" s="61">
        <v>44005</v>
      </c>
      <c r="R1752" s="65">
        <v>382797.91600000003</v>
      </c>
      <c r="S1752" s="65">
        <v>65878.941007629401</v>
      </c>
      <c r="T1752" s="11"/>
      <c r="U1752" s="66">
        <v>-1.2611107014890899E-2</v>
      </c>
      <c r="V1752" s="67">
        <v>2.4011000524296802</v>
      </c>
      <c r="W1752" s="66">
        <v>-4.7484165224887E-3</v>
      </c>
      <c r="X1752" s="67">
        <v>1.8035368963864999</v>
      </c>
      <c r="Y1752" s="66">
        <v>0.20083386997604999</v>
      </c>
      <c r="Z1752" s="67">
        <v>37.767324609856601</v>
      </c>
      <c r="AA1752" s="66">
        <v>0.25567342492839101</v>
      </c>
      <c r="AB1752" s="67">
        <v>45.792530644161197</v>
      </c>
      <c r="AC1752" s="66"/>
      <c r="AD1752" s="67"/>
      <c r="AE1752" s="66"/>
      <c r="AF1752" s="68"/>
      <c r="AG1752" s="66">
        <v>-2.6252451133586902E-2</v>
      </c>
      <c r="AH1752" s="67">
        <v>-4.4667508492275401</v>
      </c>
      <c r="AI1752" s="66">
        <v>0.20083386997604999</v>
      </c>
      <c r="AJ1752" s="67">
        <v>33.774129478551899</v>
      </c>
      <c r="AK1752" s="66">
        <v>0.324895341073279</v>
      </c>
      <c r="AL1752" s="66">
        <v>0.14945157715017601</v>
      </c>
      <c r="AM1752" s="67">
        <v>57.3957774895825</v>
      </c>
      <c r="AN1752" s="11"/>
      <c r="AO1752" s="69">
        <v>3.8822754904686001E-2</v>
      </c>
      <c r="AP1752" s="69">
        <v>-3.2516059514819097E-2</v>
      </c>
      <c r="AQ1752" s="69">
        <v>8.4864730992267101E-2</v>
      </c>
      <c r="AR1752" s="69">
        <v>-2.6252451133586902E-2</v>
      </c>
      <c r="AS1752" s="70">
        <v>7</v>
      </c>
      <c r="AT1752" s="70">
        <v>1</v>
      </c>
      <c r="AU1752" s="70">
        <v>7</v>
      </c>
      <c r="AV1752" s="71">
        <v>5</v>
      </c>
      <c r="AW1752" s="11"/>
      <c r="AX1752" s="72">
        <v>0.145495667733194</v>
      </c>
      <c r="AY1752" s="73">
        <v>1.7224177263524301</v>
      </c>
      <c r="AZ1752" s="73">
        <v>1.49574989662142</v>
      </c>
      <c r="BA1752" s="73">
        <v>2.9550061503214202</v>
      </c>
      <c r="BB1752" s="64">
        <v>1.50876679696376E-2</v>
      </c>
      <c r="BC1752" s="74">
        <v>-5.7851909022501804</v>
      </c>
      <c r="BD1752" s="61">
        <v>43950</v>
      </c>
      <c r="BE1752" s="61">
        <v>43964</v>
      </c>
      <c r="BF1752" s="70">
        <v>20</v>
      </c>
      <c r="BG1752" s="61">
        <v>43978</v>
      </c>
      <c r="BH1752" s="11"/>
    </row>
    <row r="1753" spans="1:60" x14ac:dyDescent="0.3">
      <c r="A1753" s="11"/>
      <c r="B1753" s="56" t="s">
        <v>5587</v>
      </c>
      <c r="C1753" s="56" t="s">
        <v>5315</v>
      </c>
      <c r="D1753" s="56" t="s">
        <v>5300</v>
      </c>
      <c r="E1753" s="57" t="s">
        <v>3272</v>
      </c>
      <c r="F1753" s="57" t="s">
        <v>278</v>
      </c>
      <c r="G1753" s="58" t="s">
        <v>36</v>
      </c>
      <c r="H1753" s="59" t="s">
        <v>2001</v>
      </c>
      <c r="I1753" s="60" t="s">
        <v>29</v>
      </c>
      <c r="J1753" s="60" t="s">
        <v>5316</v>
      </c>
      <c r="K1753" s="11"/>
      <c r="L1753" s="61">
        <v>44021</v>
      </c>
      <c r="M1753" s="62">
        <v>998.84399999957498</v>
      </c>
      <c r="N1753" s="63">
        <v>998.84399999957498</v>
      </c>
      <c r="O1753" s="63">
        <v>1038.10099999979</v>
      </c>
      <c r="P1753" s="64">
        <f t="shared" si="27"/>
        <v>0.96218383375006578</v>
      </c>
      <c r="Q1753" s="61">
        <v>44005</v>
      </c>
      <c r="R1753" s="65">
        <v>1532790.571</v>
      </c>
      <c r="S1753" s="65">
        <v>417189.27929003898</v>
      </c>
      <c r="T1753" s="11"/>
      <c r="U1753" s="66">
        <v>-1.2597623775036501E-2</v>
      </c>
      <c r="V1753" s="67">
        <v>2.4024483764151201</v>
      </c>
      <c r="W1753" s="66">
        <v>-4.3403187928561203E-3</v>
      </c>
      <c r="X1753" s="67">
        <v>1.8443466693497601</v>
      </c>
      <c r="Y1753" s="66">
        <v>6.9784055156560498E-2</v>
      </c>
      <c r="Z1753" s="67">
        <v>24.662343127885801</v>
      </c>
      <c r="AA1753" s="66">
        <v>6.9784055156560498E-2</v>
      </c>
      <c r="AB1753" s="67">
        <v>27.203593666956301</v>
      </c>
      <c r="AC1753" s="66">
        <v>6.9784055156560498E-2</v>
      </c>
      <c r="AD1753" s="67">
        <v>31.264370775898001</v>
      </c>
      <c r="AE1753" s="66">
        <v>6.9784055156560498E-2</v>
      </c>
      <c r="AF1753" s="68">
        <v>23.926093127374799</v>
      </c>
      <c r="AG1753" s="66">
        <v>-2.61326778254443E-2</v>
      </c>
      <c r="AH1753" s="67">
        <v>-4.45477351840964</v>
      </c>
      <c r="AI1753" s="66">
        <v>6.9784055156560498E-2</v>
      </c>
      <c r="AJ1753" s="67">
        <v>20.669147996610299</v>
      </c>
      <c r="AK1753" s="66">
        <v>-1.1560000002646101E-3</v>
      </c>
      <c r="AL1753" s="66">
        <v>-2.4553051662223901E-4</v>
      </c>
      <c r="AM1753" s="67">
        <v>-11.8707078760199</v>
      </c>
      <c r="AN1753" s="11"/>
      <c r="AO1753" s="69">
        <v>4.0913825936513597E-2</v>
      </c>
      <c r="AP1753" s="69">
        <v>-7.9385930052958395E-2</v>
      </c>
      <c r="AQ1753" s="69">
        <v>8.5309747954015594E-2</v>
      </c>
      <c r="AR1753" s="69">
        <v>-4.0992302028826103E-2</v>
      </c>
      <c r="AS1753" s="70">
        <v>3</v>
      </c>
      <c r="AT1753" s="70">
        <v>2</v>
      </c>
      <c r="AU1753" s="70">
        <v>7</v>
      </c>
      <c r="AV1753" s="71">
        <v>5</v>
      </c>
      <c r="AW1753" s="11"/>
      <c r="AX1753" s="72">
        <v>0.18639816099457701</v>
      </c>
      <c r="AY1753" s="73">
        <v>0.393813062894878</v>
      </c>
      <c r="AZ1753" s="73">
        <v>1.0007101509654599</v>
      </c>
      <c r="BA1753" s="73">
        <v>0.54076766591333603</v>
      </c>
      <c r="BB1753" s="64">
        <v>1.9041331666285299E-2</v>
      </c>
      <c r="BC1753" s="74">
        <v>-14.4470285829448</v>
      </c>
      <c r="BD1753" s="61">
        <v>43656</v>
      </c>
      <c r="BE1753" s="61">
        <v>43913</v>
      </c>
      <c r="BF1753" s="70">
        <v>196</v>
      </c>
      <c r="BG1753" s="61">
        <v>43930</v>
      </c>
      <c r="BH1753" s="11"/>
    </row>
    <row r="1754" spans="1:60" x14ac:dyDescent="0.3">
      <c r="A1754" s="11"/>
      <c r="B1754" s="56" t="s">
        <v>5590</v>
      </c>
      <c r="C1754" s="56" t="s">
        <v>5318</v>
      </c>
      <c r="D1754" s="56" t="s">
        <v>5300</v>
      </c>
      <c r="E1754" s="57" t="s">
        <v>291</v>
      </c>
      <c r="F1754" s="57" t="s">
        <v>278</v>
      </c>
      <c r="G1754" s="58" t="s">
        <v>36</v>
      </c>
      <c r="H1754" s="59" t="s">
        <v>2001</v>
      </c>
      <c r="I1754" s="60" t="s">
        <v>29</v>
      </c>
      <c r="J1754" s="60" t="s">
        <v>5319</v>
      </c>
      <c r="K1754" s="11"/>
      <c r="L1754" s="61">
        <v>44021</v>
      </c>
      <c r="M1754" s="62">
        <v>1175.5078999996199</v>
      </c>
      <c r="N1754" s="63">
        <v>1175.5078999996199</v>
      </c>
      <c r="O1754" s="63">
        <v>1175.5078999996199</v>
      </c>
      <c r="P1754" s="64">
        <f t="shared" si="27"/>
        <v>1</v>
      </c>
      <c r="Q1754" s="61">
        <v>44021</v>
      </c>
      <c r="R1754" s="65">
        <v>0</v>
      </c>
      <c r="S1754" s="65">
        <v>0</v>
      </c>
      <c r="T1754" s="11"/>
      <c r="U1754" s="66">
        <v>0</v>
      </c>
      <c r="V1754" s="67">
        <v>3.66221075391877</v>
      </c>
      <c r="W1754" s="66">
        <v>0</v>
      </c>
      <c r="X1754" s="67">
        <v>2.27837854863537</v>
      </c>
      <c r="Y1754" s="66">
        <v>0</v>
      </c>
      <c r="Z1754" s="67">
        <v>17.6839376122225</v>
      </c>
      <c r="AA1754" s="66">
        <v>0</v>
      </c>
      <c r="AB1754" s="67">
        <v>20.225188151293001</v>
      </c>
      <c r="AC1754" s="66">
        <v>-9.4699263026996102E-3</v>
      </c>
      <c r="AD1754" s="67">
        <v>23.338972629979299</v>
      </c>
      <c r="AE1754" s="66">
        <v>7.7522724532173001E-2</v>
      </c>
      <c r="AF1754" s="68">
        <v>24.6999600649287</v>
      </c>
      <c r="AG1754" s="66">
        <v>0</v>
      </c>
      <c r="AH1754" s="67">
        <v>-1.84150573586521</v>
      </c>
      <c r="AI1754" s="66">
        <v>0</v>
      </c>
      <c r="AJ1754" s="67">
        <v>13.6907424809615</v>
      </c>
      <c r="AK1754" s="66">
        <v>0.175507899999502</v>
      </c>
      <c r="AL1754" s="66">
        <v>4.97666609408043E-2</v>
      </c>
      <c r="AM1754" s="67">
        <v>33.712575545476298</v>
      </c>
      <c r="AN1754" s="11"/>
      <c r="AO1754" s="69">
        <v>0</v>
      </c>
      <c r="AP1754" s="69">
        <v>0</v>
      </c>
      <c r="AQ1754" s="69">
        <v>0</v>
      </c>
      <c r="AR1754" s="69">
        <v>0</v>
      </c>
      <c r="AS1754" s="70">
        <v>0</v>
      </c>
      <c r="AT1754" s="70">
        <v>0</v>
      </c>
      <c r="AU1754" s="70">
        <v>7</v>
      </c>
      <c r="AV1754" s="71">
        <v>5</v>
      </c>
      <c r="AW1754" s="11"/>
      <c r="AX1754" s="72">
        <v>0</v>
      </c>
      <c r="AY1754" s="73">
        <v>-115.357016523136</v>
      </c>
      <c r="AZ1754" s="73">
        <v>0.52607977638217596</v>
      </c>
      <c r="BA1754" s="73">
        <v>-15.9646500268718</v>
      </c>
      <c r="BB1754" s="64">
        <v>0</v>
      </c>
      <c r="BC1754" s="74">
        <v>0</v>
      </c>
      <c r="BD1754" s="61">
        <v>43656</v>
      </c>
      <c r="BE1754" s="61"/>
      <c r="BF1754" s="70"/>
      <c r="BG1754" s="61"/>
      <c r="BH1754" s="11"/>
    </row>
    <row r="1755" spans="1:60" x14ac:dyDescent="0.3">
      <c r="A1755" s="11"/>
      <c r="B1755" s="56" t="s">
        <v>5593</v>
      </c>
      <c r="C1755" s="56" t="s">
        <v>5321</v>
      </c>
      <c r="D1755" s="56" t="s">
        <v>5300</v>
      </c>
      <c r="E1755" s="57" t="s">
        <v>2831</v>
      </c>
      <c r="F1755" s="57" t="s">
        <v>278</v>
      </c>
      <c r="G1755" s="58" t="s">
        <v>36</v>
      </c>
      <c r="H1755" s="59" t="s">
        <v>2001</v>
      </c>
      <c r="I1755" s="60" t="s">
        <v>29</v>
      </c>
      <c r="J1755" s="60" t="s">
        <v>5322</v>
      </c>
      <c r="K1755" s="11"/>
      <c r="L1755" s="61">
        <v>44021</v>
      </c>
      <c r="M1755" s="62">
        <v>1447.91459999979</v>
      </c>
      <c r="N1755" s="63">
        <v>1447.91459999979</v>
      </c>
      <c r="O1755" s="63">
        <v>1607.5120999999299</v>
      </c>
      <c r="P1755" s="64">
        <f t="shared" si="27"/>
        <v>0.90071769910774113</v>
      </c>
      <c r="Q1755" s="61">
        <v>43881</v>
      </c>
      <c r="R1755" s="65">
        <v>380284.30499999999</v>
      </c>
      <c r="S1755" s="65">
        <v>387885.890385254</v>
      </c>
      <c r="T1755" s="11"/>
      <c r="U1755" s="66">
        <v>-1.25976242561592E-2</v>
      </c>
      <c r="V1755" s="67">
        <v>2.4024483283028499</v>
      </c>
      <c r="W1755" s="66">
        <v>-4.3405199485277999E-3</v>
      </c>
      <c r="X1755" s="67">
        <v>1.8443265537825899</v>
      </c>
      <c r="Y1755" s="66">
        <v>-4.9024433960803401E-2</v>
      </c>
      <c r="Z1755" s="67">
        <v>12.781494216149399</v>
      </c>
      <c r="AA1755" s="66">
        <v>0.13470485549812999</v>
      </c>
      <c r="AB1755" s="67">
        <v>33.695673701120498</v>
      </c>
      <c r="AC1755" s="66">
        <v>0.21770636020839401</v>
      </c>
      <c r="AD1755" s="67">
        <v>46.056601281103198</v>
      </c>
      <c r="AE1755" s="66">
        <v>0.30428726855840099</v>
      </c>
      <c r="AF1755" s="68">
        <v>47.376414467580602</v>
      </c>
      <c r="AG1755" s="66">
        <v>-2.6132661737392499E-2</v>
      </c>
      <c r="AH1755" s="67">
        <v>-4.4547719096081</v>
      </c>
      <c r="AI1755" s="66">
        <v>-1.7719272846079499E-2</v>
      </c>
      <c r="AJ1755" s="67">
        <v>11.9188151963608</v>
      </c>
      <c r="AK1755" s="66">
        <v>0.44791459999920302</v>
      </c>
      <c r="AL1755" s="66">
        <v>6.8587914223826402E-2</v>
      </c>
      <c r="AM1755" s="67">
        <v>43.738569362496499</v>
      </c>
      <c r="AN1755" s="11"/>
      <c r="AO1755" s="69">
        <v>4.0913789749538403E-2</v>
      </c>
      <c r="AP1755" s="69">
        <v>-7.9385955577890896E-2</v>
      </c>
      <c r="AQ1755" s="69">
        <v>0.121575157827465</v>
      </c>
      <c r="AR1755" s="69">
        <v>-0.112164632737404</v>
      </c>
      <c r="AS1755" s="70">
        <v>8</v>
      </c>
      <c r="AT1755" s="70">
        <v>4</v>
      </c>
      <c r="AU1755" s="70">
        <v>7</v>
      </c>
      <c r="AV1755" s="71">
        <v>5</v>
      </c>
      <c r="AW1755" s="11"/>
      <c r="AX1755" s="72">
        <v>0.240340254512557</v>
      </c>
      <c r="AY1755" s="73">
        <v>0.64186677721409102</v>
      </c>
      <c r="AZ1755" s="73">
        <v>1.2395994784037601</v>
      </c>
      <c r="BA1755" s="73">
        <v>0.87600574416774202</v>
      </c>
      <c r="BB1755" s="64">
        <v>2.4593300594642601E-2</v>
      </c>
      <c r="BC1755" s="74">
        <v>-27.967584194237102</v>
      </c>
      <c r="BD1755" s="61">
        <v>43881</v>
      </c>
      <c r="BE1755" s="61">
        <v>43913</v>
      </c>
      <c r="BF1755" s="70"/>
      <c r="BG1755" s="61"/>
      <c r="BH1755" s="11"/>
    </row>
    <row r="1756" spans="1:60" x14ac:dyDescent="0.3">
      <c r="A1756" s="11"/>
      <c r="B1756" s="56" t="s">
        <v>5596</v>
      </c>
      <c r="C1756" s="56" t="s">
        <v>5324</v>
      </c>
      <c r="D1756" s="56" t="s">
        <v>5300</v>
      </c>
      <c r="E1756" s="57" t="s">
        <v>4737</v>
      </c>
      <c r="F1756" s="57" t="s">
        <v>278</v>
      </c>
      <c r="G1756" s="58" t="s">
        <v>36</v>
      </c>
      <c r="H1756" s="59" t="s">
        <v>2001</v>
      </c>
      <c r="I1756" s="60" t="s">
        <v>29</v>
      </c>
      <c r="J1756" s="60" t="s">
        <v>5325</v>
      </c>
      <c r="K1756" s="11"/>
      <c r="L1756" s="61">
        <v>44021</v>
      </c>
      <c r="M1756" s="62">
        <v>2002.4510999992499</v>
      </c>
      <c r="N1756" s="63">
        <v>2002.4510999992499</v>
      </c>
      <c r="O1756" s="63">
        <v>2217.8632999993902</v>
      </c>
      <c r="P1756" s="64">
        <f t="shared" si="27"/>
        <v>0.90287399588595041</v>
      </c>
      <c r="Q1756" s="61">
        <v>43881</v>
      </c>
      <c r="R1756" s="65">
        <v>1013141.925</v>
      </c>
      <c r="S1756" s="65">
        <v>893725.20947363297</v>
      </c>
      <c r="T1756" s="11"/>
      <c r="U1756" s="66">
        <v>-1.25807435288152E-2</v>
      </c>
      <c r="V1756" s="67">
        <v>2.4041364010372499</v>
      </c>
      <c r="W1756" s="66">
        <v>-3.83011180019821E-3</v>
      </c>
      <c r="X1756" s="67">
        <v>1.8953673686155501</v>
      </c>
      <c r="Y1756" s="66">
        <v>-4.6064014027288103E-2</v>
      </c>
      <c r="Z1756" s="67">
        <v>13.077536209501</v>
      </c>
      <c r="AA1756" s="66">
        <v>0.141829003267048</v>
      </c>
      <c r="AB1756" s="67">
        <v>34.408088478026897</v>
      </c>
      <c r="AC1756" s="66"/>
      <c r="AD1756" s="67"/>
      <c r="AE1756" s="66"/>
      <c r="AF1756" s="68"/>
      <c r="AG1756" s="66">
        <v>-2.5983029656345E-2</v>
      </c>
      <c r="AH1756" s="67">
        <v>-4.4398087014997101</v>
      </c>
      <c r="AI1756" s="66">
        <v>-1.45097724634979E-2</v>
      </c>
      <c r="AJ1756" s="67">
        <v>12.239765234611699</v>
      </c>
      <c r="AK1756" s="66">
        <v>0.163068307783687</v>
      </c>
      <c r="AL1756" s="66">
        <v>0.13065653310885</v>
      </c>
      <c r="AM1756" s="67">
        <v>37.892743285745397</v>
      </c>
      <c r="AN1756" s="11"/>
      <c r="AO1756" s="69">
        <v>4.0931565305072602E-2</v>
      </c>
      <c r="AP1756" s="69">
        <v>-7.9338777683005901E-2</v>
      </c>
      <c r="AQ1756" s="69">
        <v>0.122151346075116</v>
      </c>
      <c r="AR1756" s="69">
        <v>-0.111694568022358</v>
      </c>
      <c r="AS1756" s="70">
        <v>8</v>
      </c>
      <c r="AT1756" s="70">
        <v>4</v>
      </c>
      <c r="AU1756" s="70">
        <v>7</v>
      </c>
      <c r="AV1756" s="71">
        <v>5</v>
      </c>
      <c r="AW1756" s="11"/>
      <c r="AX1756" s="72">
        <v>0.240341931989242</v>
      </c>
      <c r="AY1756" s="73">
        <v>0.670519927290115</v>
      </c>
      <c r="AZ1756" s="73">
        <v>1.2665628163431399</v>
      </c>
      <c r="BA1756" s="73">
        <v>0.91593256096075504</v>
      </c>
      <c r="BB1756" s="64">
        <v>2.4594214482313002E-2</v>
      </c>
      <c r="BC1756" s="74">
        <v>-27.928218118730001</v>
      </c>
      <c r="BD1756" s="61">
        <v>43881</v>
      </c>
      <c r="BE1756" s="61">
        <v>43913</v>
      </c>
      <c r="BF1756" s="70"/>
      <c r="BG1756" s="61"/>
      <c r="BH1756" s="11"/>
    </row>
    <row r="1757" spans="1:60" x14ac:dyDescent="0.3">
      <c r="A1757" s="11"/>
      <c r="B1757" s="56" t="s">
        <v>5599</v>
      </c>
      <c r="C1757" s="56" t="s">
        <v>5327</v>
      </c>
      <c r="D1757" s="56" t="s">
        <v>5328</v>
      </c>
      <c r="E1757" s="57" t="s">
        <v>73</v>
      </c>
      <c r="F1757" s="57" t="s">
        <v>278</v>
      </c>
      <c r="G1757" s="58" t="s">
        <v>36</v>
      </c>
      <c r="H1757" s="59" t="s">
        <v>37</v>
      </c>
      <c r="I1757" s="60" t="s">
        <v>29</v>
      </c>
      <c r="J1757" s="60" t="s">
        <v>5329</v>
      </c>
      <c r="K1757" s="11"/>
      <c r="L1757" s="61">
        <v>44021</v>
      </c>
      <c r="M1757" s="62">
        <v>776.01370000000998</v>
      </c>
      <c r="N1757" s="63">
        <v>776.01370000000998</v>
      </c>
      <c r="O1757" s="63">
        <v>1046.1259000003299</v>
      </c>
      <c r="P1757" s="64">
        <f t="shared" si="27"/>
        <v>0.74179761728465499</v>
      </c>
      <c r="Q1757" s="61">
        <v>43756</v>
      </c>
      <c r="R1757" s="65">
        <v>466664.94500000001</v>
      </c>
      <c r="S1757" s="65">
        <v>550009.86782031297</v>
      </c>
      <c r="T1757" s="11"/>
      <c r="U1757" s="66">
        <v>-3.3922538887054501E-2</v>
      </c>
      <c r="V1757" s="67">
        <v>0.26995686521331702</v>
      </c>
      <c r="W1757" s="66">
        <v>-1.9377442035874999E-2</v>
      </c>
      <c r="X1757" s="67">
        <v>0.34063434504787399</v>
      </c>
      <c r="Y1757" s="66">
        <v>-0.21351950295240399</v>
      </c>
      <c r="Z1757" s="67">
        <v>-3.6680126830178801</v>
      </c>
      <c r="AA1757" s="66">
        <v>-0.23449280963715899</v>
      </c>
      <c r="AB1757" s="67">
        <v>-3.2240928124228998</v>
      </c>
      <c r="AC1757" s="66">
        <v>-0.31069727424619498</v>
      </c>
      <c r="AD1757" s="67">
        <v>-6.7837621643848296</v>
      </c>
      <c r="AE1757" s="66">
        <v>-0.27183948022313398</v>
      </c>
      <c r="AF1757" s="68">
        <v>-10.236260410602</v>
      </c>
      <c r="AG1757" s="66">
        <v>1.8435456151564701E-2</v>
      </c>
      <c r="AH1757" s="67">
        <v>2.0398792912601502E-3</v>
      </c>
      <c r="AI1757" s="66">
        <v>-0.180517506730102</v>
      </c>
      <c r="AJ1757" s="67">
        <v>-4.36100819204876</v>
      </c>
      <c r="AK1757" s="66">
        <v>-0.22398630000039699</v>
      </c>
      <c r="AL1757" s="66">
        <v>-1.56624719920728E-2</v>
      </c>
      <c r="AM1757" s="67">
        <v>-146.921233328059</v>
      </c>
      <c r="AN1757" s="11"/>
      <c r="AO1757" s="69">
        <v>7.5500209013625905E-2</v>
      </c>
      <c r="AP1757" s="69">
        <v>-0.136626804191183</v>
      </c>
      <c r="AQ1757" s="69">
        <v>0.138139489314199</v>
      </c>
      <c r="AR1757" s="69">
        <v>-0.16920852821465801</v>
      </c>
      <c r="AS1757" s="70">
        <v>5</v>
      </c>
      <c r="AT1757" s="70">
        <v>7</v>
      </c>
      <c r="AU1757" s="70">
        <v>5</v>
      </c>
      <c r="AV1757" s="71">
        <v>7</v>
      </c>
      <c r="AW1757" s="11"/>
      <c r="AX1757" s="72">
        <v>0.33146509598242102</v>
      </c>
      <c r="AY1757" s="73">
        <v>-0.51406692832460998</v>
      </c>
      <c r="AZ1757" s="73">
        <v>-1.0378570078592</v>
      </c>
      <c r="BA1757" s="73">
        <v>-0.67734520852354796</v>
      </c>
      <c r="BB1757" s="64">
        <v>3.3618402499487297E-2</v>
      </c>
      <c r="BC1757" s="74">
        <v>-45.432523943891297</v>
      </c>
      <c r="BD1757" s="61">
        <v>43756</v>
      </c>
      <c r="BE1757" s="61">
        <v>43908</v>
      </c>
      <c r="BF1757" s="70"/>
      <c r="BG1757" s="61"/>
      <c r="BH1757" s="11"/>
    </row>
    <row r="1758" spans="1:60" x14ac:dyDescent="0.3">
      <c r="A1758" s="11"/>
      <c r="B1758" s="56" t="s">
        <v>5602</v>
      </c>
      <c r="C1758" s="56" t="s">
        <v>5331</v>
      </c>
      <c r="D1758" s="56" t="s">
        <v>5328</v>
      </c>
      <c r="E1758" s="57" t="s">
        <v>3043</v>
      </c>
      <c r="F1758" s="57" t="s">
        <v>278</v>
      </c>
      <c r="G1758" s="58" t="s">
        <v>36</v>
      </c>
      <c r="H1758" s="59" t="s">
        <v>37</v>
      </c>
      <c r="I1758" s="60" t="s">
        <v>29</v>
      </c>
      <c r="J1758" s="60" t="s">
        <v>5332</v>
      </c>
      <c r="K1758" s="11"/>
      <c r="L1758" s="61">
        <v>44021</v>
      </c>
      <c r="M1758" s="62">
        <v>753.71929999999702</v>
      </c>
      <c r="N1758" s="63">
        <v>753.71929999999702</v>
      </c>
      <c r="O1758" s="63">
        <v>1037.5764000006</v>
      </c>
      <c r="P1758" s="64">
        <f t="shared" si="27"/>
        <v>0.72642294099939164</v>
      </c>
      <c r="Q1758" s="61">
        <v>43756</v>
      </c>
      <c r="R1758" s="65">
        <v>3204978.639</v>
      </c>
      <c r="S1758" s="65">
        <v>3434949.7709375001</v>
      </c>
      <c r="T1758" s="11"/>
      <c r="U1758" s="66">
        <v>-3.3998857797087098E-2</v>
      </c>
      <c r="V1758" s="67">
        <v>0.26232497421006001</v>
      </c>
      <c r="W1758" s="66">
        <v>-2.1698348922655E-2</v>
      </c>
      <c r="X1758" s="67">
        <v>0.10854365636987499</v>
      </c>
      <c r="Y1758" s="66">
        <v>-0.22474305421201299</v>
      </c>
      <c r="Z1758" s="67">
        <v>-4.79036780897877</v>
      </c>
      <c r="AA1758" s="66">
        <v>-0.256330280751281</v>
      </c>
      <c r="AB1758" s="67">
        <v>-5.4078399238351302</v>
      </c>
      <c r="AC1758" s="66">
        <v>-0.34944903965340901</v>
      </c>
      <c r="AD1758" s="67">
        <v>-10.6589387051063</v>
      </c>
      <c r="AE1758" s="66">
        <v>-0.33252684236969798</v>
      </c>
      <c r="AF1758" s="68">
        <v>-16.304996625258401</v>
      </c>
      <c r="AG1758" s="66">
        <v>1.7711672397126701E-2</v>
      </c>
      <c r="AH1758" s="67">
        <v>-7.0338496152544394E-2</v>
      </c>
      <c r="AI1758" s="66">
        <v>-0.19278589475288799</v>
      </c>
      <c r="AJ1758" s="67">
        <v>-5.5878469943272604</v>
      </c>
      <c r="AK1758" s="66">
        <v>-0.26213014449691402</v>
      </c>
      <c r="AL1758" s="66">
        <v>-1.8746205403658699E-2</v>
      </c>
      <c r="AM1758" s="67">
        <v>-150.73561777779801</v>
      </c>
      <c r="AN1758" s="11"/>
      <c r="AO1758" s="69">
        <v>7.5414997027110103E-2</v>
      </c>
      <c r="AP1758" s="69">
        <v>-0.13683127544034501</v>
      </c>
      <c r="AQ1758" s="69">
        <v>0.135446507669258</v>
      </c>
      <c r="AR1758" s="69">
        <v>-0.171239656367106</v>
      </c>
      <c r="AS1758" s="70">
        <v>5</v>
      </c>
      <c r="AT1758" s="70">
        <v>7</v>
      </c>
      <c r="AU1758" s="70">
        <v>1</v>
      </c>
      <c r="AV1758" s="71">
        <v>11</v>
      </c>
      <c r="AW1758" s="11"/>
      <c r="AX1758" s="72">
        <v>0.33158421329222598</v>
      </c>
      <c r="AY1758" s="73">
        <v>-0.582354173824569</v>
      </c>
      <c r="AZ1758" s="73">
        <v>-1.65768724651207</v>
      </c>
      <c r="BA1758" s="73">
        <v>-0.76501692934016297</v>
      </c>
      <c r="BB1758" s="64">
        <v>3.3626105804869397E-2</v>
      </c>
      <c r="BC1758" s="74">
        <v>-46.084481104277103</v>
      </c>
      <c r="BD1758" s="61">
        <v>43756</v>
      </c>
      <c r="BE1758" s="61">
        <v>43908</v>
      </c>
      <c r="BF1758" s="70"/>
      <c r="BG1758" s="61"/>
      <c r="BH1758" s="11"/>
    </row>
    <row r="1759" spans="1:60" x14ac:dyDescent="0.3">
      <c r="A1759" s="11"/>
      <c r="B1759" s="56" t="s">
        <v>5605</v>
      </c>
      <c r="C1759" s="56" t="s">
        <v>5334</v>
      </c>
      <c r="D1759" s="56" t="s">
        <v>5328</v>
      </c>
      <c r="E1759" s="57" t="s">
        <v>3046</v>
      </c>
      <c r="F1759" s="57" t="s">
        <v>278</v>
      </c>
      <c r="G1759" s="58" t="s">
        <v>36</v>
      </c>
      <c r="H1759" s="59" t="s">
        <v>37</v>
      </c>
      <c r="I1759" s="60" t="s">
        <v>29</v>
      </c>
      <c r="J1759" s="60" t="s">
        <v>5335</v>
      </c>
      <c r="K1759" s="11"/>
      <c r="L1759" s="61">
        <v>44021</v>
      </c>
      <c r="M1759" s="62">
        <v>645.09350000042502</v>
      </c>
      <c r="N1759" s="63">
        <v>645.09350000042502</v>
      </c>
      <c r="O1759" s="63">
        <v>878.50389999989397</v>
      </c>
      <c r="P1759" s="64">
        <f t="shared" si="27"/>
        <v>0.73430920454707471</v>
      </c>
      <c r="Q1759" s="61">
        <v>43756</v>
      </c>
      <c r="R1759" s="65">
        <v>689304.08299999998</v>
      </c>
      <c r="S1759" s="65">
        <v>891929.02899609401</v>
      </c>
      <c r="T1759" s="11"/>
      <c r="U1759" s="66">
        <v>-3.3959561268602598E-2</v>
      </c>
      <c r="V1759" s="67">
        <v>0.26625462705851499</v>
      </c>
      <c r="W1759" s="66">
        <v>-2.05023927401271E-2</v>
      </c>
      <c r="X1759" s="67">
        <v>0.22813927462266301</v>
      </c>
      <c r="Y1759" s="66">
        <v>-0.21897693301172699</v>
      </c>
      <c r="Z1759" s="67">
        <v>-4.2137556889501901</v>
      </c>
      <c r="AA1759" s="66">
        <v>-0.24515038461861</v>
      </c>
      <c r="AB1759" s="67">
        <v>-4.2898503105680001</v>
      </c>
      <c r="AC1759" s="66">
        <v>-0.329743878746522</v>
      </c>
      <c r="AD1759" s="67">
        <v>-8.6884226144174992</v>
      </c>
      <c r="AE1759" s="66">
        <v>-0.30185743938898701</v>
      </c>
      <c r="AF1759" s="68">
        <v>-13.2380563271872</v>
      </c>
      <c r="AG1759" s="66">
        <v>1.80847188858024E-2</v>
      </c>
      <c r="AH1759" s="67">
        <v>-3.3033847284968901E-2</v>
      </c>
      <c r="AI1759" s="66">
        <v>-0.186484151098703</v>
      </c>
      <c r="AJ1759" s="67">
        <v>-4.95767262890877</v>
      </c>
      <c r="AK1759" s="66">
        <v>-0.35490649999992502</v>
      </c>
      <c r="AL1759" s="66">
        <v>-5.4397055006120403E-2</v>
      </c>
      <c r="AM1759" s="67">
        <v>-30.795239086466601</v>
      </c>
      <c r="AN1759" s="11"/>
      <c r="AO1759" s="69">
        <v>7.5458950532265603E-2</v>
      </c>
      <c r="AP1759" s="69">
        <v>-0.13672598857374399</v>
      </c>
      <c r="AQ1759" s="69">
        <v>0.13683393575411201</v>
      </c>
      <c r="AR1759" s="69">
        <v>-0.17019312338117701</v>
      </c>
      <c r="AS1759" s="70">
        <v>5</v>
      </c>
      <c r="AT1759" s="70">
        <v>7</v>
      </c>
      <c r="AU1759" s="70">
        <v>4</v>
      </c>
      <c r="AV1759" s="71">
        <v>8</v>
      </c>
      <c r="AW1759" s="11"/>
      <c r="AX1759" s="72">
        <v>0.33152236750815101</v>
      </c>
      <c r="AY1759" s="73">
        <v>-0.54739159996006503</v>
      </c>
      <c r="AZ1759" s="73">
        <v>-1.3402654632736799</v>
      </c>
      <c r="BA1759" s="73">
        <v>-0.72020432383032995</v>
      </c>
      <c r="BB1759" s="64">
        <v>3.36220880770998E-2</v>
      </c>
      <c r="BC1759" s="74">
        <v>-45.7493245049845</v>
      </c>
      <c r="BD1759" s="61">
        <v>43756</v>
      </c>
      <c r="BE1759" s="61">
        <v>43908</v>
      </c>
      <c r="BF1759" s="70"/>
      <c r="BG1759" s="61"/>
      <c r="BH1759" s="11"/>
    </row>
    <row r="1760" spans="1:60" x14ac:dyDescent="0.3">
      <c r="A1760" s="11"/>
      <c r="B1760" s="56" t="s">
        <v>5608</v>
      </c>
      <c r="C1760" s="56" t="s">
        <v>5337</v>
      </c>
      <c r="D1760" s="56" t="s">
        <v>5328</v>
      </c>
      <c r="E1760" s="57" t="s">
        <v>3049</v>
      </c>
      <c r="F1760" s="57" t="s">
        <v>278</v>
      </c>
      <c r="G1760" s="58" t="s">
        <v>36</v>
      </c>
      <c r="H1760" s="59" t="s">
        <v>37</v>
      </c>
      <c r="I1760" s="60" t="s">
        <v>29</v>
      </c>
      <c r="J1760" s="60" t="s">
        <v>5338</v>
      </c>
      <c r="K1760" s="11"/>
      <c r="L1760" s="61">
        <v>44021</v>
      </c>
      <c r="M1760" s="62">
        <v>596.71090000029699</v>
      </c>
      <c r="N1760" s="63">
        <v>596.71090000029699</v>
      </c>
      <c r="O1760" s="63">
        <v>806.74720000009995</v>
      </c>
      <c r="P1760" s="64">
        <f t="shared" si="27"/>
        <v>0.73965041341354898</v>
      </c>
      <c r="Q1760" s="61">
        <v>43756</v>
      </c>
      <c r="R1760" s="65">
        <v>368043.61</v>
      </c>
      <c r="S1760" s="65">
        <v>612151.149370117</v>
      </c>
      <c r="T1760" s="11"/>
      <c r="U1760" s="66">
        <v>-3.39331462218979E-2</v>
      </c>
      <c r="V1760" s="67">
        <v>0.26889613172898003</v>
      </c>
      <c r="W1760" s="66">
        <v>-1.9698975705068698E-2</v>
      </c>
      <c r="X1760" s="67">
        <v>0.30848097812850001</v>
      </c>
      <c r="Y1760" s="66">
        <v>-0.21508273773914</v>
      </c>
      <c r="Z1760" s="67">
        <v>-3.82433616169146</v>
      </c>
      <c r="AA1760" s="66">
        <v>-0.23755283335223801</v>
      </c>
      <c r="AB1760" s="67">
        <v>-3.5300951839308299</v>
      </c>
      <c r="AC1760" s="66">
        <v>-0.31619238765415503</v>
      </c>
      <c r="AD1760" s="67">
        <v>-7.3332735051808404</v>
      </c>
      <c r="AE1760" s="66">
        <v>-0.28054418176179802</v>
      </c>
      <c r="AF1760" s="68">
        <v>-11.1067305644683</v>
      </c>
      <c r="AG1760" s="66">
        <v>1.8335159091293501E-2</v>
      </c>
      <c r="AH1760" s="67">
        <v>-7.9898267358657904E-3</v>
      </c>
      <c r="AI1760" s="66">
        <v>-0.18222675572993499</v>
      </c>
      <c r="AJ1760" s="67">
        <v>-4.5319330920319798</v>
      </c>
      <c r="AK1760" s="66">
        <v>-0.40328909999981999</v>
      </c>
      <c r="AL1760" s="66">
        <v>-3.8117509179755898E-2</v>
      </c>
      <c r="AM1760" s="67">
        <v>-68.234597236267305</v>
      </c>
      <c r="AN1760" s="11"/>
      <c r="AO1760" s="69">
        <v>7.5488370048333295E-2</v>
      </c>
      <c r="AP1760" s="69">
        <v>-0.13665510917242499</v>
      </c>
      <c r="AQ1760" s="69">
        <v>0.1377667331454</v>
      </c>
      <c r="AR1760" s="69">
        <v>-0.16948991036042599</v>
      </c>
      <c r="AS1760" s="70">
        <v>5</v>
      </c>
      <c r="AT1760" s="70">
        <v>7</v>
      </c>
      <c r="AU1760" s="70">
        <v>5</v>
      </c>
      <c r="AV1760" s="71">
        <v>7</v>
      </c>
      <c r="AW1760" s="11"/>
      <c r="AX1760" s="72">
        <v>0.33148145161627302</v>
      </c>
      <c r="AY1760" s="73">
        <v>-0.52363483858971405</v>
      </c>
      <c r="AZ1760" s="73">
        <v>-1.12466520118505</v>
      </c>
      <c r="BA1760" s="73">
        <v>-0.68966500804708597</v>
      </c>
      <c r="BB1760" s="64">
        <v>3.3619454633626401E-2</v>
      </c>
      <c r="BC1760" s="74">
        <v>-45.523232060775598</v>
      </c>
      <c r="BD1760" s="61">
        <v>43756</v>
      </c>
      <c r="BE1760" s="61">
        <v>43908</v>
      </c>
      <c r="BF1760" s="70"/>
      <c r="BG1760" s="61"/>
      <c r="BH1760" s="11"/>
    </row>
    <row r="1761" spans="1:60" x14ac:dyDescent="0.3">
      <c r="A1761" s="11"/>
      <c r="B1761" s="56" t="s">
        <v>5611</v>
      </c>
      <c r="C1761" s="56" t="s">
        <v>5340</v>
      </c>
      <c r="D1761" s="56" t="s">
        <v>5328</v>
      </c>
      <c r="E1761" s="57" t="s">
        <v>3269</v>
      </c>
      <c r="F1761" s="57" t="s">
        <v>278</v>
      </c>
      <c r="G1761" s="58" t="s">
        <v>36</v>
      </c>
      <c r="H1761" s="59" t="s">
        <v>37</v>
      </c>
      <c r="I1761" s="60" t="s">
        <v>29</v>
      </c>
      <c r="J1761" s="60" t="s">
        <v>5341</v>
      </c>
      <c r="K1761" s="11"/>
      <c r="L1761" s="61">
        <v>44021</v>
      </c>
      <c r="M1761" s="62">
        <v>1043.2321000006</v>
      </c>
      <c r="N1761" s="63">
        <v>1043.2321000006</v>
      </c>
      <c r="O1761" s="63">
        <v>1043.2321000006</v>
      </c>
      <c r="P1761" s="64">
        <f t="shared" si="27"/>
        <v>1</v>
      </c>
      <c r="Q1761" s="61">
        <v>44021</v>
      </c>
      <c r="R1761" s="65">
        <v>0</v>
      </c>
      <c r="S1761" s="65">
        <v>31083.821664123501</v>
      </c>
      <c r="T1761" s="11"/>
      <c r="U1761" s="66">
        <v>0</v>
      </c>
      <c r="V1761" s="67">
        <v>3.66221075391877</v>
      </c>
      <c r="W1761" s="66">
        <v>0</v>
      </c>
      <c r="X1761" s="67">
        <v>2.27837854863537</v>
      </c>
      <c r="Y1761" s="66">
        <v>0.29389148712099999</v>
      </c>
      <c r="Z1761" s="67">
        <v>47.073086324322503</v>
      </c>
      <c r="AA1761" s="66">
        <v>0.318994055227377</v>
      </c>
      <c r="AB1761" s="67">
        <v>52.124593674030599</v>
      </c>
      <c r="AC1761" s="66">
        <v>0.318994055227377</v>
      </c>
      <c r="AD1761" s="67">
        <v>56.185370782972299</v>
      </c>
      <c r="AE1761" s="66">
        <v>0.318994055227377</v>
      </c>
      <c r="AF1761" s="68">
        <v>48.8470931344782</v>
      </c>
      <c r="AG1761" s="66">
        <v>0</v>
      </c>
      <c r="AH1761" s="67">
        <v>-1.84150573586521</v>
      </c>
      <c r="AI1761" s="66">
        <v>0.33866657667211297</v>
      </c>
      <c r="AJ1761" s="67">
        <v>47.557400148187298</v>
      </c>
      <c r="AK1761" s="66">
        <v>4.3232100000750499E-2</v>
      </c>
      <c r="AL1761" s="66">
        <v>5.4148954168340398E-3</v>
      </c>
      <c r="AM1761" s="67">
        <v>9.0186209136009001</v>
      </c>
      <c r="AN1761" s="11"/>
      <c r="AO1761" s="69">
        <v>7.5503136571569499E-2</v>
      </c>
      <c r="AP1761" s="69">
        <v>-5.3622908715624397E-2</v>
      </c>
      <c r="AQ1761" s="69">
        <v>0.13823483214408</v>
      </c>
      <c r="AR1761" s="69">
        <v>-9.4245882338291301E-2</v>
      </c>
      <c r="AS1761" s="70">
        <v>6</v>
      </c>
      <c r="AT1761" s="70">
        <v>3</v>
      </c>
      <c r="AU1761" s="70">
        <v>8</v>
      </c>
      <c r="AV1761" s="71">
        <v>4</v>
      </c>
      <c r="AW1761" s="11"/>
      <c r="AX1761" s="72">
        <v>0.21442941316752701</v>
      </c>
      <c r="AY1761" s="73">
        <v>1.45139553219451</v>
      </c>
      <c r="AZ1761" s="73">
        <v>2.3716159251634998</v>
      </c>
      <c r="BA1761" s="73">
        <v>2.4247030508849998</v>
      </c>
      <c r="BB1761" s="64">
        <v>2.2293695492371601E-2</v>
      </c>
      <c r="BC1761" s="74">
        <v>-15.0247965396265</v>
      </c>
      <c r="BD1761" s="61">
        <v>43756</v>
      </c>
      <c r="BE1761" s="61">
        <v>43782</v>
      </c>
      <c r="BF1761" s="70">
        <v>117</v>
      </c>
      <c r="BG1761" s="61">
        <v>43921</v>
      </c>
      <c r="BH1761" s="11"/>
    </row>
    <row r="1762" spans="1:60" x14ac:dyDescent="0.3">
      <c r="A1762" s="11"/>
      <c r="B1762" s="56" t="s">
        <v>5615</v>
      </c>
      <c r="C1762" s="56" t="s">
        <v>5343</v>
      </c>
      <c r="D1762" s="56" t="s">
        <v>5328</v>
      </c>
      <c r="E1762" s="57" t="s">
        <v>3272</v>
      </c>
      <c r="F1762" s="57" t="s">
        <v>278</v>
      </c>
      <c r="G1762" s="58" t="s">
        <v>36</v>
      </c>
      <c r="H1762" s="59" t="s">
        <v>37</v>
      </c>
      <c r="I1762" s="60" t="s">
        <v>29</v>
      </c>
      <c r="J1762" s="60" t="s">
        <v>5344</v>
      </c>
      <c r="K1762" s="11"/>
      <c r="L1762" s="61">
        <v>44021</v>
      </c>
      <c r="M1762" s="62">
        <v>707.76919999998097</v>
      </c>
      <c r="N1762" s="63">
        <v>707.76919999998097</v>
      </c>
      <c r="O1762" s="63">
        <v>946.55240000039305</v>
      </c>
      <c r="P1762" s="64">
        <f t="shared" si="27"/>
        <v>0.7477337757526018</v>
      </c>
      <c r="Q1762" s="61">
        <v>43756</v>
      </c>
      <c r="R1762" s="65">
        <v>526685.27899999998</v>
      </c>
      <c r="S1762" s="65">
        <v>743807.006507813</v>
      </c>
      <c r="T1762" s="11"/>
      <c r="U1762" s="66">
        <v>-3.3893548399646499E-2</v>
      </c>
      <c r="V1762" s="67">
        <v>0.27285591395411801</v>
      </c>
      <c r="W1762" s="66">
        <v>-1.84934258522844E-2</v>
      </c>
      <c r="X1762" s="67">
        <v>0.42903596340693201</v>
      </c>
      <c r="Y1762" s="66">
        <v>-0.209206232190772</v>
      </c>
      <c r="Z1762" s="67">
        <v>-3.2366856068547301</v>
      </c>
      <c r="AA1762" s="66">
        <v>-0.22601405811292399</v>
      </c>
      <c r="AB1762" s="67">
        <v>-2.3762176599993801</v>
      </c>
      <c r="AC1762" s="66"/>
      <c r="AD1762" s="67"/>
      <c r="AE1762" s="66"/>
      <c r="AF1762" s="68"/>
      <c r="AG1762" s="66">
        <v>1.8710663218371299E-2</v>
      </c>
      <c r="AH1762" s="67">
        <v>2.95605859719217E-2</v>
      </c>
      <c r="AI1762" s="66">
        <v>-0.175800409719232</v>
      </c>
      <c r="AJ1762" s="67">
        <v>-3.8892984909616599</v>
      </c>
      <c r="AK1762" s="66">
        <v>-0.29223079999967</v>
      </c>
      <c r="AL1762" s="66">
        <v>-0.17318634974450101</v>
      </c>
      <c r="AM1762" s="67">
        <v>-4.9104697211005304</v>
      </c>
      <c r="AN1762" s="11"/>
      <c r="AO1762" s="69">
        <v>7.5532610120717394E-2</v>
      </c>
      <c r="AP1762" s="69">
        <v>-0.136548803978221</v>
      </c>
      <c r="AQ1762" s="69">
        <v>0.13916645051183901</v>
      </c>
      <c r="AR1762" s="69">
        <v>-0.168433959080139</v>
      </c>
      <c r="AS1762" s="70">
        <v>5</v>
      </c>
      <c r="AT1762" s="70">
        <v>7</v>
      </c>
      <c r="AU1762" s="70">
        <v>6</v>
      </c>
      <c r="AV1762" s="71">
        <v>6</v>
      </c>
      <c r="AW1762" s="11"/>
      <c r="AX1762" s="72">
        <v>0.33142055117816199</v>
      </c>
      <c r="AY1762" s="73">
        <v>-0.487558364583492</v>
      </c>
      <c r="AZ1762" s="73">
        <v>-0.79748637671218603</v>
      </c>
      <c r="BA1762" s="73">
        <v>-0.64315232822536905</v>
      </c>
      <c r="BB1762" s="64">
        <v>3.3615553374911497E-2</v>
      </c>
      <c r="BC1762" s="74">
        <v>-45.182305807888</v>
      </c>
      <c r="BD1762" s="61">
        <v>43756</v>
      </c>
      <c r="BE1762" s="61">
        <v>43908</v>
      </c>
      <c r="BF1762" s="70"/>
      <c r="BG1762" s="61"/>
      <c r="BH1762" s="11"/>
    </row>
    <row r="1763" spans="1:60" x14ac:dyDescent="0.3">
      <c r="A1763" s="11"/>
      <c r="B1763" s="56" t="s">
        <v>5618</v>
      </c>
      <c r="C1763" s="56" t="s">
        <v>5346</v>
      </c>
      <c r="D1763" s="56" t="s">
        <v>5328</v>
      </c>
      <c r="E1763" s="57" t="s">
        <v>291</v>
      </c>
      <c r="F1763" s="57" t="s">
        <v>278</v>
      </c>
      <c r="G1763" s="58" t="s">
        <v>36</v>
      </c>
      <c r="H1763" s="59" t="s">
        <v>37</v>
      </c>
      <c r="I1763" s="60" t="s">
        <v>29</v>
      </c>
      <c r="J1763" s="60" t="s">
        <v>5347</v>
      </c>
      <c r="K1763" s="11"/>
      <c r="L1763" s="61">
        <v>44021</v>
      </c>
      <c r="M1763" s="62">
        <v>964.66559999994899</v>
      </c>
      <c r="N1763" s="63">
        <v>964.66559999994899</v>
      </c>
      <c r="O1763" s="63">
        <v>1280.80470000021</v>
      </c>
      <c r="P1763" s="64">
        <f t="shared" si="27"/>
        <v>0.75317150225931462</v>
      </c>
      <c r="Q1763" s="61">
        <v>43756</v>
      </c>
      <c r="R1763" s="65">
        <v>6423444.8559999997</v>
      </c>
      <c r="S1763" s="65">
        <v>7815340.7517187502</v>
      </c>
      <c r="T1763" s="11"/>
      <c r="U1763" s="66">
        <v>-3.3867134016873003E-2</v>
      </c>
      <c r="V1763" s="67">
        <v>0.27549735223146898</v>
      </c>
      <c r="W1763" s="66">
        <v>-1.76885500368371E-2</v>
      </c>
      <c r="X1763" s="67">
        <v>0.50952354495166197</v>
      </c>
      <c r="Y1763" s="66">
        <v>-0.20526365393656301</v>
      </c>
      <c r="Z1763" s="67">
        <v>-2.8424277814338001</v>
      </c>
      <c r="AA1763" s="66">
        <v>-0.218225406448182</v>
      </c>
      <c r="AB1763" s="67">
        <v>-1.5973524935252501</v>
      </c>
      <c r="AC1763" s="66">
        <v>-0.28110974917595699</v>
      </c>
      <c r="AD1763" s="67">
        <v>-3.8250096573610799</v>
      </c>
      <c r="AE1763" s="66">
        <v>-0.224378304620623</v>
      </c>
      <c r="AF1763" s="68">
        <v>-5.4901428503508196</v>
      </c>
      <c r="AG1763" s="66">
        <v>1.89612562262482E-2</v>
      </c>
      <c r="AH1763" s="67">
        <v>5.4619886759610402E-2</v>
      </c>
      <c r="AI1763" s="66">
        <v>-0.171487503933313</v>
      </c>
      <c r="AJ1763" s="67">
        <v>-3.4580079123697902</v>
      </c>
      <c r="AK1763" s="66">
        <v>-3.53344000004654E-2</v>
      </c>
      <c r="AL1763" s="66">
        <v>-6.5618110102150197E-3</v>
      </c>
      <c r="AM1763" s="67">
        <v>-6.4758317866144397</v>
      </c>
      <c r="AN1763" s="11"/>
      <c r="AO1763" s="69">
        <v>7.5562092231848496E-2</v>
      </c>
      <c r="AP1763" s="69">
        <v>-0.13647820445199599</v>
      </c>
      <c r="AQ1763" s="69">
        <v>0.140100521370186</v>
      </c>
      <c r="AR1763" s="69">
        <v>-0.16772940577182499</v>
      </c>
      <c r="AS1763" s="70">
        <v>5</v>
      </c>
      <c r="AT1763" s="70">
        <v>7</v>
      </c>
      <c r="AU1763" s="70">
        <v>6</v>
      </c>
      <c r="AV1763" s="71">
        <v>6</v>
      </c>
      <c r="AW1763" s="11"/>
      <c r="AX1763" s="72">
        <v>0.33138043333426997</v>
      </c>
      <c r="AY1763" s="73">
        <v>-0.46320997383691098</v>
      </c>
      <c r="AZ1763" s="73">
        <v>-0.57689213883804802</v>
      </c>
      <c r="BA1763" s="73">
        <v>-0.61166909177336504</v>
      </c>
      <c r="BB1763" s="64">
        <v>3.3612999800570802E-2</v>
      </c>
      <c r="BC1763" s="74">
        <v>-44.953895000566298</v>
      </c>
      <c r="BD1763" s="61">
        <v>43756</v>
      </c>
      <c r="BE1763" s="61">
        <v>43908</v>
      </c>
      <c r="BF1763" s="70"/>
      <c r="BG1763" s="61"/>
      <c r="BH1763" s="11"/>
    </row>
    <row r="1764" spans="1:60" x14ac:dyDescent="0.3">
      <c r="A1764" s="11"/>
      <c r="B1764" s="56" t="s">
        <v>5621</v>
      </c>
      <c r="C1764" s="56" t="s">
        <v>5349</v>
      </c>
      <c r="D1764" s="56" t="s">
        <v>5328</v>
      </c>
      <c r="E1764" s="57" t="s">
        <v>2831</v>
      </c>
      <c r="F1764" s="57" t="s">
        <v>278</v>
      </c>
      <c r="G1764" s="58" t="s">
        <v>36</v>
      </c>
      <c r="H1764" s="59" t="s">
        <v>37</v>
      </c>
      <c r="I1764" s="60" t="s">
        <v>29</v>
      </c>
      <c r="J1764" s="60" t="s">
        <v>5350</v>
      </c>
      <c r="K1764" s="11"/>
      <c r="L1764" s="61">
        <v>44021</v>
      </c>
      <c r="M1764" s="62">
        <v>903.76429999992297</v>
      </c>
      <c r="N1764" s="63">
        <v>903.76429999992297</v>
      </c>
      <c r="O1764" s="63">
        <v>1208.6720000002499</v>
      </c>
      <c r="P1764" s="64">
        <f t="shared" si="27"/>
        <v>0.74773329737078054</v>
      </c>
      <c r="Q1764" s="61">
        <v>43756</v>
      </c>
      <c r="R1764" s="65">
        <v>1574920.557</v>
      </c>
      <c r="S1764" s="65">
        <v>1767533.36716406</v>
      </c>
      <c r="T1764" s="11"/>
      <c r="U1764" s="66">
        <v>-3.38935254740136E-2</v>
      </c>
      <c r="V1764" s="67">
        <v>0.27285820651741199</v>
      </c>
      <c r="W1764" s="66">
        <v>-1.8493196133931598E-2</v>
      </c>
      <c r="X1764" s="67">
        <v>0.42905893524221</v>
      </c>
      <c r="Y1764" s="66">
        <v>-0.20920606945583101</v>
      </c>
      <c r="Z1764" s="67">
        <v>-3.23666933336062</v>
      </c>
      <c r="AA1764" s="66">
        <v>-0.22601482516794899</v>
      </c>
      <c r="AB1764" s="67">
        <v>-2.3762943655019599</v>
      </c>
      <c r="AC1764" s="66">
        <v>-0.29535378255153799</v>
      </c>
      <c r="AD1764" s="67">
        <v>-5.2494129949191102</v>
      </c>
      <c r="AE1764" s="66">
        <v>-0.247352617735451</v>
      </c>
      <c r="AF1764" s="68">
        <v>-7.7875741618336196</v>
      </c>
      <c r="AG1764" s="66">
        <v>1.8710843658482201E-2</v>
      </c>
      <c r="AH1764" s="67">
        <v>2.9578629983007001E-2</v>
      </c>
      <c r="AI1764" s="66">
        <v>-0.17580008596181901</v>
      </c>
      <c r="AJ1764" s="67">
        <v>-3.88926611522038</v>
      </c>
      <c r="AK1764" s="66">
        <v>-9.6235699999815599E-2</v>
      </c>
      <c r="AL1764" s="66">
        <v>-1.8919150594228999E-2</v>
      </c>
      <c r="AM1764" s="67">
        <v>-9.6237287237308902</v>
      </c>
      <c r="AN1764" s="11"/>
      <c r="AO1764" s="69">
        <v>7.5532607301283902E-2</v>
      </c>
      <c r="AP1764" s="69">
        <v>-0.136548987329734</v>
      </c>
      <c r="AQ1764" s="69">
        <v>0.13916606249229499</v>
      </c>
      <c r="AR1764" s="69">
        <v>-0.16843403616541799</v>
      </c>
      <c r="AS1764" s="70">
        <v>5</v>
      </c>
      <c r="AT1764" s="70">
        <v>7</v>
      </c>
      <c r="AU1764" s="70">
        <v>6</v>
      </c>
      <c r="AV1764" s="71">
        <v>6</v>
      </c>
      <c r="AW1764" s="11"/>
      <c r="AX1764" s="72">
        <v>0.33142057491175397</v>
      </c>
      <c r="AY1764" s="73">
        <v>-0.48756055126250403</v>
      </c>
      <c r="AZ1764" s="73">
        <v>-0.79750651315316601</v>
      </c>
      <c r="BA1764" s="73">
        <v>-0.64315513016663295</v>
      </c>
      <c r="BB1764" s="64">
        <v>3.3615554601928999E-2</v>
      </c>
      <c r="BC1764" s="74">
        <v>-45.182365439133697</v>
      </c>
      <c r="BD1764" s="61">
        <v>43756</v>
      </c>
      <c r="BE1764" s="61">
        <v>43908</v>
      </c>
      <c r="BF1764" s="70"/>
      <c r="BG1764" s="61"/>
      <c r="BH1764" s="11"/>
    </row>
    <row r="1765" spans="1:60" x14ac:dyDescent="0.3">
      <c r="A1765" s="11"/>
      <c r="B1765" s="56" t="s">
        <v>5624</v>
      </c>
      <c r="C1765" s="56" t="s">
        <v>5352</v>
      </c>
      <c r="D1765" s="56" t="s">
        <v>5353</v>
      </c>
      <c r="E1765" s="57" t="s">
        <v>73</v>
      </c>
      <c r="F1765" s="57" t="s">
        <v>278</v>
      </c>
      <c r="G1765" s="58" t="s">
        <v>685</v>
      </c>
      <c r="H1765" s="59" t="s">
        <v>686</v>
      </c>
      <c r="I1765" s="60" t="s">
        <v>29</v>
      </c>
      <c r="J1765" s="60" t="s">
        <v>5354</v>
      </c>
      <c r="K1765" s="11"/>
      <c r="L1765" s="61">
        <v>44021</v>
      </c>
      <c r="M1765" s="62">
        <v>1042.01510000043</v>
      </c>
      <c r="N1765" s="63">
        <v>1042.01510000043</v>
      </c>
      <c r="O1765" s="63">
        <v>1042.01510000043</v>
      </c>
      <c r="P1765" s="64">
        <f t="shared" si="27"/>
        <v>1</v>
      </c>
      <c r="Q1765" s="61">
        <v>44021</v>
      </c>
      <c r="R1765" s="65">
        <v>298977.75099999999</v>
      </c>
      <c r="S1765" s="65">
        <v>198067.12485498001</v>
      </c>
      <c r="T1765" s="11"/>
      <c r="U1765" s="66">
        <v>1.72742511495017E-6</v>
      </c>
      <c r="V1765" s="67">
        <v>3.6623834964302699</v>
      </c>
      <c r="W1765" s="66">
        <v>1.09511363916681E-4</v>
      </c>
      <c r="X1765" s="67">
        <v>2.2893296850270399</v>
      </c>
      <c r="Y1765" s="66">
        <v>6.5114163007819999E-3</v>
      </c>
      <c r="Z1765" s="67">
        <v>18.335079242300701</v>
      </c>
      <c r="AA1765" s="66">
        <v>1.6813777256174899E-2</v>
      </c>
      <c r="AB1765" s="67">
        <v>21.906565876910499</v>
      </c>
      <c r="AC1765" s="66"/>
      <c r="AD1765" s="67"/>
      <c r="AE1765" s="66"/>
      <c r="AF1765" s="68"/>
      <c r="AG1765" s="66">
        <v>2.0153664081590301E-5</v>
      </c>
      <c r="AH1765" s="67">
        <v>-1.8394903694570499</v>
      </c>
      <c r="AI1765" s="66">
        <v>6.9081400961295003E-3</v>
      </c>
      <c r="AJ1765" s="67">
        <v>14.381556490581699</v>
      </c>
      <c r="AK1765" s="66">
        <v>4.1950082315452199E-2</v>
      </c>
      <c r="AL1765" s="66">
        <v>2.0594428637195999E-2</v>
      </c>
      <c r="AM1765" s="67">
        <v>29.285054299922201</v>
      </c>
      <c r="AN1765" s="11"/>
      <c r="AO1765" s="69">
        <v>8.2565864613570695E-4</v>
      </c>
      <c r="AP1765" s="69">
        <v>1.6314588719978901E-6</v>
      </c>
      <c r="AQ1765" s="69">
        <v>2.13201077713165E-3</v>
      </c>
      <c r="AR1765" s="69">
        <v>2.0153664081590301E-5</v>
      </c>
      <c r="AS1765" s="70">
        <v>12</v>
      </c>
      <c r="AT1765" s="70">
        <v>0</v>
      </c>
      <c r="AU1765" s="70">
        <v>7</v>
      </c>
      <c r="AV1765" s="71">
        <v>5</v>
      </c>
      <c r="AW1765" s="11"/>
      <c r="AX1765" s="72">
        <v>1.2530023624754E-3</v>
      </c>
      <c r="AY1765" s="73">
        <v>-10.417436295800099</v>
      </c>
      <c r="AZ1765" s="73">
        <v>0.58224733164206599</v>
      </c>
      <c r="BA1765" s="73">
        <v>-11.6345571627753</v>
      </c>
      <c r="BB1765" s="64">
        <v>1.2948278951569099E-4</v>
      </c>
      <c r="BC1765" s="74">
        <v>0</v>
      </c>
      <c r="BD1765" s="61">
        <v>44021</v>
      </c>
      <c r="BE1765" s="61"/>
      <c r="BF1765" s="70"/>
      <c r="BG1765" s="61"/>
      <c r="BH1765" s="11"/>
    </row>
    <row r="1766" spans="1:60" x14ac:dyDescent="0.3">
      <c r="A1766" s="11"/>
      <c r="B1766" s="56" t="s">
        <v>5627</v>
      </c>
      <c r="C1766" s="56" t="s">
        <v>5356</v>
      </c>
      <c r="D1766" s="56" t="s">
        <v>5353</v>
      </c>
      <c r="E1766" s="57" t="s">
        <v>2737</v>
      </c>
      <c r="F1766" s="57" t="s">
        <v>278</v>
      </c>
      <c r="G1766" s="58" t="s">
        <v>685</v>
      </c>
      <c r="H1766" s="59" t="s">
        <v>686</v>
      </c>
      <c r="I1766" s="60" t="s">
        <v>29</v>
      </c>
      <c r="J1766" s="60" t="s">
        <v>5357</v>
      </c>
      <c r="K1766" s="11"/>
      <c r="L1766" s="61">
        <v>44021</v>
      </c>
      <c r="M1766" s="62">
        <v>1792.29419999942</v>
      </c>
      <c r="N1766" s="63">
        <v>1792.29419999942</v>
      </c>
      <c r="O1766" s="63">
        <v>1792.29419999942</v>
      </c>
      <c r="P1766" s="64">
        <f t="shared" si="27"/>
        <v>1</v>
      </c>
      <c r="Q1766" s="61">
        <v>44021</v>
      </c>
      <c r="R1766" s="65">
        <v>67995651.810000002</v>
      </c>
      <c r="S1766" s="65">
        <v>60456931.590625003</v>
      </c>
      <c r="T1766" s="11"/>
      <c r="U1766" s="66">
        <v>3.4034692362183701E-6</v>
      </c>
      <c r="V1766" s="67">
        <v>3.6625511008423901</v>
      </c>
      <c r="W1766" s="66">
        <v>1.18856221888564E-4</v>
      </c>
      <c r="X1766" s="67">
        <v>2.29026417082423</v>
      </c>
      <c r="Y1766" s="66">
        <v>4.5349099855229698E-3</v>
      </c>
      <c r="Z1766" s="67">
        <v>18.137428610789399</v>
      </c>
      <c r="AA1766" s="66">
        <v>1.1312483364236001E-2</v>
      </c>
      <c r="AB1766" s="67">
        <v>21.356436487723801</v>
      </c>
      <c r="AC1766" s="66">
        <v>3.0584059515604198E-2</v>
      </c>
      <c r="AD1766" s="67">
        <v>27.3443712118024</v>
      </c>
      <c r="AE1766" s="66">
        <v>4.9091593080447603E-2</v>
      </c>
      <c r="AF1766" s="68">
        <v>21.8568469197489</v>
      </c>
      <c r="AG1766" s="66">
        <v>3.1636431231163401E-5</v>
      </c>
      <c r="AH1766" s="67">
        <v>-1.8383420927420999</v>
      </c>
      <c r="AI1766" s="66">
        <v>4.7603358816559202E-3</v>
      </c>
      <c r="AJ1766" s="67">
        <v>14.1667760691344</v>
      </c>
      <c r="AK1766" s="66">
        <v>0.79214276393526195</v>
      </c>
      <c r="AL1766" s="66">
        <v>3.7457845373864998E-2</v>
      </c>
      <c r="AM1766" s="67">
        <v>-33.815832917229301</v>
      </c>
      <c r="AN1766" s="11"/>
      <c r="AO1766" s="69">
        <v>8.0679068378231001E-4</v>
      </c>
      <c r="AP1766" s="69">
        <v>-1.37312617880525E-5</v>
      </c>
      <c r="AQ1766" s="69">
        <v>1.7774554835341401E-3</v>
      </c>
      <c r="AR1766" s="69">
        <v>3.1636431231163401E-5</v>
      </c>
      <c r="AS1766" s="70">
        <v>12</v>
      </c>
      <c r="AT1766" s="70">
        <v>0</v>
      </c>
      <c r="AU1766" s="70">
        <v>7</v>
      </c>
      <c r="AV1766" s="71">
        <v>5</v>
      </c>
      <c r="AW1766" s="11"/>
      <c r="AX1766" s="72">
        <v>1.1370026638894599E-3</v>
      </c>
      <c r="AY1766" s="73">
        <v>-15.7836469484027</v>
      </c>
      <c r="AZ1766" s="73">
        <v>0.56405810456544703</v>
      </c>
      <c r="BA1766" s="73">
        <v>-13.641646691307001</v>
      </c>
      <c r="BB1766" s="64">
        <v>1.17497990793112E-4</v>
      </c>
      <c r="BC1766" s="74">
        <v>-2.6290010679801399E-3</v>
      </c>
      <c r="BD1766" s="61">
        <v>43928</v>
      </c>
      <c r="BE1766" s="61">
        <v>43934</v>
      </c>
      <c r="BF1766" s="70">
        <v>6</v>
      </c>
      <c r="BG1766" s="61">
        <v>43936</v>
      </c>
      <c r="BH1766" s="11"/>
    </row>
    <row r="1767" spans="1:60" x14ac:dyDescent="0.3">
      <c r="A1767" s="11"/>
      <c r="B1767" s="56" t="s">
        <v>5630</v>
      </c>
      <c r="C1767" s="56" t="s">
        <v>5359</v>
      </c>
      <c r="D1767" s="56" t="s">
        <v>5353</v>
      </c>
      <c r="E1767" s="57" t="s">
        <v>2741</v>
      </c>
      <c r="F1767" s="57" t="s">
        <v>278</v>
      </c>
      <c r="G1767" s="58" t="s">
        <v>685</v>
      </c>
      <c r="H1767" s="59" t="s">
        <v>686</v>
      </c>
      <c r="I1767" s="60" t="s">
        <v>29</v>
      </c>
      <c r="J1767" s="60" t="s">
        <v>5360</v>
      </c>
      <c r="K1767" s="11"/>
      <c r="L1767" s="61">
        <v>44021</v>
      </c>
      <c r="M1767" s="62">
        <v>1810.5609000008601</v>
      </c>
      <c r="N1767" s="63">
        <v>1810.5609000008601</v>
      </c>
      <c r="O1767" s="63">
        <v>1810.5609000008601</v>
      </c>
      <c r="P1767" s="64">
        <f t="shared" si="27"/>
        <v>1</v>
      </c>
      <c r="Q1767" s="61">
        <v>44021</v>
      </c>
      <c r="R1767" s="65">
        <v>64944139.840999998</v>
      </c>
      <c r="S1767" s="65">
        <v>54956312.071500003</v>
      </c>
      <c r="T1767" s="11"/>
      <c r="U1767" s="66">
        <v>3.7005247577326402E-6</v>
      </c>
      <c r="V1767" s="67">
        <v>3.6625808063945402</v>
      </c>
      <c r="W1767" s="66">
        <v>1.3522500375984199E-4</v>
      </c>
      <c r="X1767" s="67">
        <v>2.29190104901136</v>
      </c>
      <c r="Y1767" s="66">
        <v>5.1064127910649404E-3</v>
      </c>
      <c r="Z1767" s="67">
        <v>18.194578891329002</v>
      </c>
      <c r="AA1767" s="66">
        <v>1.2852812515120601E-2</v>
      </c>
      <c r="AB1767" s="67">
        <v>21.510469402797799</v>
      </c>
      <c r="AC1767" s="66">
        <v>3.4121845897971098E-2</v>
      </c>
      <c r="AD1767" s="67">
        <v>27.698149850039002</v>
      </c>
      <c r="AE1767" s="66">
        <v>5.4811719674035003E-2</v>
      </c>
      <c r="AF1767" s="68">
        <v>22.428859579114899</v>
      </c>
      <c r="AG1767" s="66">
        <v>3.4576118196127902E-5</v>
      </c>
      <c r="AH1767" s="67">
        <v>-1.8380481240455999</v>
      </c>
      <c r="AI1767" s="66">
        <v>5.3789993089594602E-3</v>
      </c>
      <c r="AJ1767" s="67">
        <v>14.228642411864699</v>
      </c>
      <c r="AK1767" s="66">
        <v>0.128414835840958</v>
      </c>
      <c r="AL1767" s="66">
        <v>2.2016466262357402E-2</v>
      </c>
      <c r="AM1767" s="67">
        <v>10.526704223244501</v>
      </c>
      <c r="AN1767" s="11"/>
      <c r="AO1767" s="69">
        <v>8.1199505257245597E-4</v>
      </c>
      <c r="AP1767" s="69">
        <v>4.9734262574929702E-7</v>
      </c>
      <c r="AQ1767" s="69">
        <v>1.86179300544609E-3</v>
      </c>
      <c r="AR1767" s="69">
        <v>3.4576118196127902E-5</v>
      </c>
      <c r="AS1767" s="70">
        <v>12</v>
      </c>
      <c r="AT1767" s="70">
        <v>0</v>
      </c>
      <c r="AU1767" s="70">
        <v>7</v>
      </c>
      <c r="AV1767" s="71">
        <v>5</v>
      </c>
      <c r="AW1767" s="11"/>
      <c r="AX1767" s="72">
        <v>1.16294572230686E-3</v>
      </c>
      <c r="AY1767" s="73">
        <v>-14.2697035803139</v>
      </c>
      <c r="AZ1767" s="73">
        <v>0.56915428033880699</v>
      </c>
      <c r="BA1767" s="73">
        <v>-13.2209290445753</v>
      </c>
      <c r="BB1767" s="64">
        <v>1.20178369933654E-4</v>
      </c>
      <c r="BC1767" s="74">
        <v>0</v>
      </c>
      <c r="BD1767" s="61">
        <v>44021</v>
      </c>
      <c r="BE1767" s="61"/>
      <c r="BF1767" s="70"/>
      <c r="BG1767" s="61"/>
      <c r="BH1767" s="11"/>
    </row>
    <row r="1768" spans="1:60" x14ac:dyDescent="0.3">
      <c r="A1768" s="11"/>
      <c r="B1768" s="56" t="s">
        <v>5633</v>
      </c>
      <c r="C1768" s="56" t="s">
        <v>5362</v>
      </c>
      <c r="D1768" s="56" t="s">
        <v>5353</v>
      </c>
      <c r="E1768" s="57" t="s">
        <v>2745</v>
      </c>
      <c r="F1768" s="57" t="s">
        <v>278</v>
      </c>
      <c r="G1768" s="58" t="s">
        <v>685</v>
      </c>
      <c r="H1768" s="59" t="s">
        <v>686</v>
      </c>
      <c r="I1768" s="60" t="s">
        <v>29</v>
      </c>
      <c r="J1768" s="60" t="s">
        <v>5363</v>
      </c>
      <c r="K1768" s="11"/>
      <c r="L1768" s="61">
        <v>44021</v>
      </c>
      <c r="M1768" s="62">
        <v>1832.4356999993299</v>
      </c>
      <c r="N1768" s="63">
        <v>1832.4356999993299</v>
      </c>
      <c r="O1768" s="63">
        <v>1832.4356999993299</v>
      </c>
      <c r="P1768" s="64">
        <f t="shared" si="27"/>
        <v>1</v>
      </c>
      <c r="Q1768" s="61">
        <v>44021</v>
      </c>
      <c r="R1768" s="65">
        <v>48558640.513999999</v>
      </c>
      <c r="S1768" s="65">
        <v>44224190.833312497</v>
      </c>
      <c r="T1768" s="11"/>
      <c r="U1768" s="66">
        <v>4.0383565647061897E-6</v>
      </c>
      <c r="V1768" s="67">
        <v>3.6626145895752402</v>
      </c>
      <c r="W1768" s="66">
        <v>1.52006607095245E-4</v>
      </c>
      <c r="X1768" s="67">
        <v>2.2935792093448999</v>
      </c>
      <c r="Y1768" s="66">
        <v>5.9598280477075596E-3</v>
      </c>
      <c r="Z1768" s="67">
        <v>18.279920417000501</v>
      </c>
      <c r="AA1768" s="66">
        <v>1.5237968495057401E-2</v>
      </c>
      <c r="AB1768" s="67">
        <v>21.748985000798701</v>
      </c>
      <c r="AC1768" s="66">
        <v>3.96147100909729E-2</v>
      </c>
      <c r="AD1768" s="67">
        <v>28.247436269331999</v>
      </c>
      <c r="AE1768" s="66">
        <v>6.2548773135858896E-2</v>
      </c>
      <c r="AF1768" s="68">
        <v>23.2025649253046</v>
      </c>
      <c r="AG1768" s="66">
        <v>3.7437912396853803E-5</v>
      </c>
      <c r="AH1768" s="67">
        <v>-1.83776194462553</v>
      </c>
      <c r="AI1768" s="66">
        <v>6.3068686304177399E-3</v>
      </c>
      <c r="AJ1768" s="67">
        <v>14.3214293440105</v>
      </c>
      <c r="AK1768" s="66">
        <v>0.14204183304173101</v>
      </c>
      <c r="AL1768" s="66">
        <v>2.4230291672211E-2</v>
      </c>
      <c r="AM1768" s="67">
        <v>11.8894039433217</v>
      </c>
      <c r="AN1768" s="11"/>
      <c r="AO1768" s="69">
        <v>8.2022194510500402E-4</v>
      </c>
      <c r="AP1768" s="69">
        <v>3.9838178054196802E-6</v>
      </c>
      <c r="AQ1768" s="69">
        <v>1.9876460155501298E-3</v>
      </c>
      <c r="AR1768" s="69">
        <v>3.7437912396853803E-5</v>
      </c>
      <c r="AS1768" s="70">
        <v>12</v>
      </c>
      <c r="AT1768" s="70">
        <v>0</v>
      </c>
      <c r="AU1768" s="70">
        <v>7</v>
      </c>
      <c r="AV1768" s="71">
        <v>5</v>
      </c>
      <c r="AW1768" s="11"/>
      <c r="AX1768" s="72">
        <v>1.21333408325313E-3</v>
      </c>
      <c r="AY1768" s="73">
        <v>-11.9306048736471</v>
      </c>
      <c r="AZ1768" s="73">
        <v>0.577046392074408</v>
      </c>
      <c r="BA1768" s="73">
        <v>-12.3609996624873</v>
      </c>
      <c r="BB1768" s="64">
        <v>1.2538435357967601E-4</v>
      </c>
      <c r="BC1768" s="74">
        <v>0</v>
      </c>
      <c r="BD1768" s="61">
        <v>44021</v>
      </c>
      <c r="BE1768" s="61"/>
      <c r="BF1768" s="70"/>
      <c r="BG1768" s="61"/>
      <c r="BH1768" s="11"/>
    </row>
    <row r="1769" spans="1:60" x14ac:dyDescent="0.3">
      <c r="A1769" s="11"/>
      <c r="B1769" s="56" t="s">
        <v>5635</v>
      </c>
      <c r="C1769" s="56" t="s">
        <v>5365</v>
      </c>
      <c r="D1769" s="56" t="s">
        <v>5353</v>
      </c>
      <c r="E1769" s="57" t="s">
        <v>2749</v>
      </c>
      <c r="F1769" s="57" t="s">
        <v>278</v>
      </c>
      <c r="G1769" s="58" t="s">
        <v>685</v>
      </c>
      <c r="H1769" s="59" t="s">
        <v>686</v>
      </c>
      <c r="I1769" s="60" t="s">
        <v>29</v>
      </c>
      <c r="J1769" s="60" t="s">
        <v>5366</v>
      </c>
      <c r="K1769" s="11"/>
      <c r="L1769" s="61">
        <v>44021</v>
      </c>
      <c r="M1769" s="62">
        <v>1852.59139999934</v>
      </c>
      <c r="N1769" s="63">
        <v>1852.59139999934</v>
      </c>
      <c r="O1769" s="63">
        <v>1852.59139999934</v>
      </c>
      <c r="P1769" s="64">
        <f t="shared" si="27"/>
        <v>1</v>
      </c>
      <c r="Q1769" s="61">
        <v>44021</v>
      </c>
      <c r="R1769" s="65">
        <v>34803270.008000001</v>
      </c>
      <c r="S1769" s="65">
        <v>28188698.0320937</v>
      </c>
      <c r="T1769" s="11"/>
      <c r="U1769" s="66">
        <v>4.3722720874939097E-6</v>
      </c>
      <c r="V1769" s="67">
        <v>3.6626479811275199</v>
      </c>
      <c r="W1769" s="66">
        <v>1.68387114172219E-4</v>
      </c>
      <c r="X1769" s="67">
        <v>2.2952172600526</v>
      </c>
      <c r="Y1769" s="66">
        <v>6.6259069844818398E-3</v>
      </c>
      <c r="Z1769" s="67">
        <v>18.346528310678</v>
      </c>
      <c r="AA1769" s="66">
        <v>1.6929266659644799E-2</v>
      </c>
      <c r="AB1769" s="67">
        <v>21.918114817264701</v>
      </c>
      <c r="AC1769" s="66">
        <v>4.3431179914478001E-2</v>
      </c>
      <c r="AD1769" s="67">
        <v>28.629083251697001</v>
      </c>
      <c r="AE1769" s="66">
        <v>6.8596347824495807E-2</v>
      </c>
      <c r="AF1769" s="68">
        <v>23.807322394161002</v>
      </c>
      <c r="AG1769" s="66">
        <v>4.0431488741887699E-5</v>
      </c>
      <c r="AH1769" s="67">
        <v>-1.8374625869910199</v>
      </c>
      <c r="AI1769" s="66">
        <v>7.0226101706793997E-3</v>
      </c>
      <c r="AJ1769" s="67">
        <v>14.393003498029399</v>
      </c>
      <c r="AK1769" s="66">
        <v>0.15458972424137801</v>
      </c>
      <c r="AL1769" s="66">
        <v>2.62497389103373E-2</v>
      </c>
      <c r="AM1769" s="67">
        <v>13.1441930632864</v>
      </c>
      <c r="AN1769" s="11"/>
      <c r="AO1769" s="69">
        <v>8.2565125740074997E-4</v>
      </c>
      <c r="AP1769" s="69">
        <v>4.31833177572116E-6</v>
      </c>
      <c r="AQ1769" s="69">
        <v>2.1321998956409498E-3</v>
      </c>
      <c r="AR1769" s="69">
        <v>4.0431488741887699E-5</v>
      </c>
      <c r="AS1769" s="70">
        <v>12</v>
      </c>
      <c r="AT1769" s="70">
        <v>0</v>
      </c>
      <c r="AU1769" s="70">
        <v>7</v>
      </c>
      <c r="AV1769" s="71">
        <v>5</v>
      </c>
      <c r="AW1769" s="11"/>
      <c r="AX1769" s="72">
        <v>1.2483466655442001E-3</v>
      </c>
      <c r="AY1769" s="73">
        <v>-10.359852881432699</v>
      </c>
      <c r="AZ1769" s="73">
        <v>0.58263709968468902</v>
      </c>
      <c r="BA1769" s="73">
        <v>-11.6245572924527</v>
      </c>
      <c r="BB1769" s="64">
        <v>1.29001884050126E-4</v>
      </c>
      <c r="BC1769" s="74">
        <v>0</v>
      </c>
      <c r="BD1769" s="61">
        <v>44021</v>
      </c>
      <c r="BE1769" s="61"/>
      <c r="BF1769" s="70"/>
      <c r="BG1769" s="61"/>
      <c r="BH1769" s="11"/>
    </row>
    <row r="1770" spans="1:60" x14ac:dyDescent="0.3">
      <c r="A1770" s="11"/>
      <c r="B1770" s="56" t="s">
        <v>5638</v>
      </c>
      <c r="C1770" s="56" t="s">
        <v>5368</v>
      </c>
      <c r="D1770" s="56" t="s">
        <v>5353</v>
      </c>
      <c r="E1770" s="57" t="s">
        <v>2753</v>
      </c>
      <c r="F1770" s="57" t="s">
        <v>278</v>
      </c>
      <c r="G1770" s="58" t="s">
        <v>685</v>
      </c>
      <c r="H1770" s="59" t="s">
        <v>686</v>
      </c>
      <c r="I1770" s="60" t="s">
        <v>29</v>
      </c>
      <c r="J1770" s="60" t="s">
        <v>5369</v>
      </c>
      <c r="K1770" s="11"/>
      <c r="L1770" s="61">
        <v>44021</v>
      </c>
      <c r="M1770" s="62">
        <v>1885.2686999999</v>
      </c>
      <c r="N1770" s="63">
        <v>1885.2686999999</v>
      </c>
      <c r="O1770" s="63">
        <v>1885.2686999999</v>
      </c>
      <c r="P1770" s="64">
        <f t="shared" si="27"/>
        <v>1</v>
      </c>
      <c r="Q1770" s="61">
        <v>44021</v>
      </c>
      <c r="R1770" s="65">
        <v>344679115.97299999</v>
      </c>
      <c r="S1770" s="65">
        <v>348403074.07349998</v>
      </c>
      <c r="T1770" s="11"/>
      <c r="U1770" s="66">
        <v>1.18286916404031E-5</v>
      </c>
      <c r="V1770" s="67">
        <v>3.6633936230828099</v>
      </c>
      <c r="W1770" s="66">
        <v>4.06420196668478E-4</v>
      </c>
      <c r="X1770" s="67">
        <v>2.31902056830222</v>
      </c>
      <c r="Y1770" s="66">
        <v>8.4187487591407296E-3</v>
      </c>
      <c r="Z1770" s="67">
        <v>18.525812488136602</v>
      </c>
      <c r="AA1770" s="66">
        <v>2.0993287587771199E-2</v>
      </c>
      <c r="AB1770" s="67">
        <v>22.324516910070098</v>
      </c>
      <c r="AC1770" s="66">
        <v>5.1116394131895497E-2</v>
      </c>
      <c r="AD1770" s="67">
        <v>29.397604673431498</v>
      </c>
      <c r="AE1770" s="66">
        <v>7.9690969479997903E-2</v>
      </c>
      <c r="AF1770" s="68">
        <v>24.916784559725802</v>
      </c>
      <c r="AG1770" s="66">
        <v>1.1034127419407E-4</v>
      </c>
      <c r="AH1770" s="67">
        <v>-1.8304716084458099</v>
      </c>
      <c r="AI1770" s="66">
        <v>8.9271169308631198E-3</v>
      </c>
      <c r="AJ1770" s="67">
        <v>14.5834541740478</v>
      </c>
      <c r="AK1770" s="66">
        <v>0.17495137578778699</v>
      </c>
      <c r="AL1770" s="66">
        <v>2.94887658837979E-2</v>
      </c>
      <c r="AM1770" s="67">
        <v>15.180358217927299</v>
      </c>
      <c r="AN1770" s="11"/>
      <c r="AO1770" s="69">
        <v>8.3285521395737305E-4</v>
      </c>
      <c r="AP1770" s="69">
        <v>1.17227427836042E-5</v>
      </c>
      <c r="AQ1770" s="69">
        <v>2.4838276895024999E-3</v>
      </c>
      <c r="AR1770" s="69">
        <v>1.1034127419407E-4</v>
      </c>
      <c r="AS1770" s="70">
        <v>12</v>
      </c>
      <c r="AT1770" s="70">
        <v>0</v>
      </c>
      <c r="AU1770" s="70">
        <v>7</v>
      </c>
      <c r="AV1770" s="71">
        <v>5</v>
      </c>
      <c r="AW1770" s="11"/>
      <c r="AX1770" s="72">
        <v>1.30766657953927E-3</v>
      </c>
      <c r="AY1770" s="73">
        <v>-6.9761923438200002</v>
      </c>
      <c r="AZ1770" s="73">
        <v>0.59604254217720198</v>
      </c>
      <c r="BA1770" s="73">
        <v>-9.5207772958383394</v>
      </c>
      <c r="BB1770" s="64">
        <v>1.35131198748724E-4</v>
      </c>
      <c r="BC1770" s="74">
        <v>0</v>
      </c>
      <c r="BD1770" s="61">
        <v>44021</v>
      </c>
      <c r="BE1770" s="61"/>
      <c r="BF1770" s="70"/>
      <c r="BG1770" s="61"/>
      <c r="BH1770" s="11"/>
    </row>
    <row r="1771" spans="1:60" x14ac:dyDescent="0.3">
      <c r="A1771" s="11"/>
      <c r="B1771" s="56" t="s">
        <v>5641</v>
      </c>
      <c r="C1771" s="56" t="s">
        <v>5371</v>
      </c>
      <c r="D1771" s="56" t="s">
        <v>5353</v>
      </c>
      <c r="E1771" s="57" t="s">
        <v>5372</v>
      </c>
      <c r="F1771" s="57" t="s">
        <v>278</v>
      </c>
      <c r="G1771" s="58" t="s">
        <v>685</v>
      </c>
      <c r="H1771" s="59" t="s">
        <v>686</v>
      </c>
      <c r="I1771" s="60" t="s">
        <v>29</v>
      </c>
      <c r="J1771" s="60" t="s">
        <v>5373</v>
      </c>
      <c r="K1771" s="11"/>
      <c r="L1771" s="61">
        <v>44021</v>
      </c>
      <c r="M1771" s="62">
        <v>2081.4010999984998</v>
      </c>
      <c r="N1771" s="63">
        <v>2081.4010999984998</v>
      </c>
      <c r="O1771" s="63">
        <v>2081.4010999984998</v>
      </c>
      <c r="P1771" s="64">
        <f t="shared" si="27"/>
        <v>1</v>
      </c>
      <c r="Q1771" s="61">
        <v>44021</v>
      </c>
      <c r="R1771" s="65">
        <v>0</v>
      </c>
      <c r="S1771" s="65">
        <v>0</v>
      </c>
      <c r="T1771" s="11"/>
      <c r="U1771" s="66">
        <v>0</v>
      </c>
      <c r="V1771" s="67">
        <v>3.66221075391877</v>
      </c>
      <c r="W1771" s="66">
        <v>0</v>
      </c>
      <c r="X1771" s="67">
        <v>2.27837854863537</v>
      </c>
      <c r="Y1771" s="66">
        <v>0</v>
      </c>
      <c r="Z1771" s="67">
        <v>17.6839376122225</v>
      </c>
      <c r="AA1771" s="66">
        <v>0</v>
      </c>
      <c r="AB1771" s="67">
        <v>20.225188151293001</v>
      </c>
      <c r="AC1771" s="66">
        <v>6.8054868206672801E-3</v>
      </c>
      <c r="AD1771" s="67">
        <v>24.966513942315899</v>
      </c>
      <c r="AE1771" s="66">
        <v>2.36564651240769E-2</v>
      </c>
      <c r="AF1771" s="68">
        <v>19.3133341241337</v>
      </c>
      <c r="AG1771" s="66">
        <v>0</v>
      </c>
      <c r="AH1771" s="67">
        <v>-1.84150573586521</v>
      </c>
      <c r="AI1771" s="66">
        <v>0</v>
      </c>
      <c r="AJ1771" s="67">
        <v>13.6907424809615</v>
      </c>
      <c r="AK1771" s="66">
        <v>4.0594045198304202E-2</v>
      </c>
      <c r="AL1771" s="66">
        <v>1.1043580339901399E-2</v>
      </c>
      <c r="AM1771" s="67">
        <v>7.1673807207844202</v>
      </c>
      <c r="AN1771" s="11"/>
      <c r="AO1771" s="69">
        <v>0</v>
      </c>
      <c r="AP1771" s="69">
        <v>0</v>
      </c>
      <c r="AQ1771" s="69">
        <v>0</v>
      </c>
      <c r="AR1771" s="69">
        <v>0</v>
      </c>
      <c r="AS1771" s="70">
        <v>0</v>
      </c>
      <c r="AT1771" s="70">
        <v>0</v>
      </c>
      <c r="AU1771" s="70">
        <v>7</v>
      </c>
      <c r="AV1771" s="71">
        <v>5</v>
      </c>
      <c r="AW1771" s="11"/>
      <c r="AX1771" s="72">
        <v>0</v>
      </c>
      <c r="AY1771" s="73">
        <v>-115.357016523136</v>
      </c>
      <c r="AZ1771" s="73">
        <v>0.52607977638217596</v>
      </c>
      <c r="BA1771" s="73">
        <v>-15.9646500268718</v>
      </c>
      <c r="BB1771" s="64">
        <v>0</v>
      </c>
      <c r="BC1771" s="74">
        <v>0</v>
      </c>
      <c r="BD1771" s="61">
        <v>43656</v>
      </c>
      <c r="BE1771" s="61"/>
      <c r="BF1771" s="70"/>
      <c r="BG1771" s="61"/>
      <c r="BH1771" s="11"/>
    </row>
    <row r="1772" spans="1:60" x14ac:dyDescent="0.3">
      <c r="A1772" s="11"/>
      <c r="B1772" s="56" t="s">
        <v>5644</v>
      </c>
      <c r="C1772" s="56" t="s">
        <v>5375</v>
      </c>
      <c r="D1772" s="56" t="s">
        <v>5353</v>
      </c>
      <c r="E1772" s="57" t="s">
        <v>2831</v>
      </c>
      <c r="F1772" s="57" t="s">
        <v>278</v>
      </c>
      <c r="G1772" s="58" t="s">
        <v>685</v>
      </c>
      <c r="H1772" s="59" t="s">
        <v>686</v>
      </c>
      <c r="I1772" s="60" t="s">
        <v>29</v>
      </c>
      <c r="J1772" s="60" t="s">
        <v>5376</v>
      </c>
      <c r="K1772" s="11"/>
      <c r="L1772" s="61">
        <v>44021</v>
      </c>
      <c r="M1772" s="62">
        <v>1087.6878999993201</v>
      </c>
      <c r="N1772" s="63">
        <v>1087.6878999993201</v>
      </c>
      <c r="O1772" s="63">
        <v>1087.6878999993201</v>
      </c>
      <c r="P1772" s="64">
        <f t="shared" si="27"/>
        <v>1</v>
      </c>
      <c r="Q1772" s="61">
        <v>44021</v>
      </c>
      <c r="R1772" s="65">
        <v>1087687.94</v>
      </c>
      <c r="S1772" s="65">
        <v>1079101.5222070301</v>
      </c>
      <c r="T1772" s="11"/>
      <c r="U1772" s="66">
        <v>8.5503197624348104E-6</v>
      </c>
      <c r="V1772" s="67">
        <v>3.66306578589501</v>
      </c>
      <c r="W1772" s="66">
        <v>3.1452732764591901E-4</v>
      </c>
      <c r="X1772" s="67">
        <v>2.30983128139997</v>
      </c>
      <c r="Y1772" s="66">
        <v>7.7640480958507396E-3</v>
      </c>
      <c r="Z1772" s="67">
        <v>18.460342421807599</v>
      </c>
      <c r="AA1772" s="66">
        <v>1.9362479470146399E-2</v>
      </c>
      <c r="AB1772" s="67">
        <v>22.1614360983076</v>
      </c>
      <c r="AC1772" s="66">
        <v>4.8545386171099401E-2</v>
      </c>
      <c r="AD1772" s="67">
        <v>29.140503877337299</v>
      </c>
      <c r="AE1772" s="66">
        <v>7.6537980823559296E-2</v>
      </c>
      <c r="AF1772" s="68">
        <v>24.601485694060099</v>
      </c>
      <c r="AG1772" s="66">
        <v>8.1739684901549494E-5</v>
      </c>
      <c r="AH1772" s="67">
        <v>-1.83333176737506</v>
      </c>
      <c r="AI1772" s="66">
        <v>8.2231771357328398E-3</v>
      </c>
      <c r="AJ1772" s="67">
        <v>14.513060194542</v>
      </c>
      <c r="AK1772" s="66">
        <v>8.7586645682749806E-2</v>
      </c>
      <c r="AL1772" s="66">
        <v>2.4589312068201301E-2</v>
      </c>
      <c r="AM1772" s="67">
        <v>18.523232752078901</v>
      </c>
      <c r="AN1772" s="11"/>
      <c r="AO1772" s="69">
        <v>8.3248057671880804E-4</v>
      </c>
      <c r="AP1772" s="69">
        <v>8.4584535215981305E-6</v>
      </c>
      <c r="AQ1772" s="69">
        <v>2.3450101416528902E-3</v>
      </c>
      <c r="AR1772" s="69">
        <v>8.1739684901549494E-5</v>
      </c>
      <c r="AS1772" s="70">
        <v>12</v>
      </c>
      <c r="AT1772" s="70">
        <v>0</v>
      </c>
      <c r="AU1772" s="70">
        <v>7</v>
      </c>
      <c r="AV1772" s="71">
        <v>5</v>
      </c>
      <c r="AW1772" s="11"/>
      <c r="AX1772" s="72">
        <v>1.2846910806479199E-3</v>
      </c>
      <c r="AY1772" s="73">
        <v>-8.2887044320377807</v>
      </c>
      <c r="AZ1772" s="73">
        <v>0.59065757854568801</v>
      </c>
      <c r="BA1772" s="73">
        <v>-10.4497433017095</v>
      </c>
      <c r="BB1772" s="64">
        <v>1.3275741907818901E-4</v>
      </c>
      <c r="BC1772" s="74">
        <v>0</v>
      </c>
      <c r="BD1772" s="61">
        <v>44021</v>
      </c>
      <c r="BE1772" s="61"/>
      <c r="BF1772" s="70"/>
      <c r="BG1772" s="61"/>
      <c r="BH1772" s="11"/>
    </row>
    <row r="1773" spans="1:60" x14ac:dyDescent="0.3">
      <c r="A1773" s="11"/>
      <c r="B1773" s="56" t="s">
        <v>5647</v>
      </c>
      <c r="C1773" s="56" t="s">
        <v>5378</v>
      </c>
      <c r="D1773" s="56" t="s">
        <v>5379</v>
      </c>
      <c r="E1773" s="57" t="s">
        <v>73</v>
      </c>
      <c r="F1773" s="57" t="s">
        <v>278</v>
      </c>
      <c r="G1773" s="58" t="s">
        <v>36</v>
      </c>
      <c r="H1773" s="59" t="s">
        <v>1035</v>
      </c>
      <c r="I1773" s="60" t="s">
        <v>29</v>
      </c>
      <c r="J1773" s="60" t="s">
        <v>5380</v>
      </c>
      <c r="K1773" s="11"/>
      <c r="L1773" s="61">
        <v>44021</v>
      </c>
      <c r="M1773" s="62">
        <v>2959.5051000006501</v>
      </c>
      <c r="N1773" s="63">
        <v>2959.5051000006501</v>
      </c>
      <c r="O1773" s="63">
        <v>3205.19359999895</v>
      </c>
      <c r="P1773" s="64">
        <f t="shared" si="27"/>
        <v>0.92334675197205551</v>
      </c>
      <c r="Q1773" s="61">
        <v>43881</v>
      </c>
      <c r="R1773" s="65">
        <v>751492.07299999997</v>
      </c>
      <c r="S1773" s="65">
        <v>713661.98730175802</v>
      </c>
      <c r="T1773" s="11"/>
      <c r="U1773" s="66">
        <v>-1.3083169883429901E-2</v>
      </c>
      <c r="V1773" s="67">
        <v>2.3538937655757799</v>
      </c>
      <c r="W1773" s="66">
        <v>-4.6650004796902102E-3</v>
      </c>
      <c r="X1773" s="67">
        <v>1.81187850066635</v>
      </c>
      <c r="Y1773" s="66">
        <v>-1.4877958028591801E-3</v>
      </c>
      <c r="Z1773" s="67">
        <v>17.535158031940199</v>
      </c>
      <c r="AA1773" s="66">
        <v>0.22053280299587599</v>
      </c>
      <c r="AB1773" s="67">
        <v>42.278468450880602</v>
      </c>
      <c r="AC1773" s="66">
        <v>0.35942520321812499</v>
      </c>
      <c r="AD1773" s="67">
        <v>60.228485582047099</v>
      </c>
      <c r="AE1773" s="66">
        <v>0.50781064437644097</v>
      </c>
      <c r="AF1773" s="68">
        <v>67.728752049384596</v>
      </c>
      <c r="AG1773" s="66">
        <v>-3.31034489972808E-2</v>
      </c>
      <c r="AH1773" s="67">
        <v>-5.1518506355932896</v>
      </c>
      <c r="AI1773" s="66">
        <v>3.7384547571491601E-2</v>
      </c>
      <c r="AJ1773" s="67">
        <v>17.429197238117901</v>
      </c>
      <c r="AK1773" s="66">
        <v>1.95950509999879</v>
      </c>
      <c r="AL1773" s="66">
        <v>8.7518620945047601E-2</v>
      </c>
      <c r="AM1773" s="67">
        <v>153.05175591306801</v>
      </c>
      <c r="AN1773" s="11"/>
      <c r="AO1773" s="69">
        <v>8.0258844565833001E-2</v>
      </c>
      <c r="AP1773" s="69">
        <v>-8.8579735156672501E-2</v>
      </c>
      <c r="AQ1773" s="69">
        <v>0.13883730045199599</v>
      </c>
      <c r="AR1773" s="69">
        <v>-8.8837840341584498E-2</v>
      </c>
      <c r="AS1773" s="70">
        <v>8</v>
      </c>
      <c r="AT1773" s="70">
        <v>4</v>
      </c>
      <c r="AU1773" s="70">
        <v>7</v>
      </c>
      <c r="AV1773" s="71">
        <v>5</v>
      </c>
      <c r="AW1773" s="11"/>
      <c r="AX1773" s="72">
        <v>0.29408589225524301</v>
      </c>
      <c r="AY1773" s="73">
        <v>0.88615920195388798</v>
      </c>
      <c r="AZ1773" s="73">
        <v>1.4656464295621801</v>
      </c>
      <c r="BA1773" s="73">
        <v>1.3009839325950501</v>
      </c>
      <c r="BB1773" s="64">
        <v>3.0274550689719001E-2</v>
      </c>
      <c r="BC1773" s="74">
        <v>-29.1322652085219</v>
      </c>
      <c r="BD1773" s="61">
        <v>43881</v>
      </c>
      <c r="BE1773" s="61">
        <v>43913</v>
      </c>
      <c r="BF1773" s="70"/>
      <c r="BG1773" s="61"/>
      <c r="BH1773" s="11"/>
    </row>
    <row r="1774" spans="1:60" x14ac:dyDescent="0.3">
      <c r="A1774" s="11"/>
      <c r="B1774" s="56" t="s">
        <v>5651</v>
      </c>
      <c r="C1774" s="56" t="s">
        <v>5382</v>
      </c>
      <c r="D1774" s="56" t="s">
        <v>5379</v>
      </c>
      <c r="E1774" s="57" t="s">
        <v>3043</v>
      </c>
      <c r="F1774" s="57" t="s">
        <v>278</v>
      </c>
      <c r="G1774" s="58" t="s">
        <v>36</v>
      </c>
      <c r="H1774" s="59" t="s">
        <v>1035</v>
      </c>
      <c r="I1774" s="60" t="s">
        <v>29</v>
      </c>
      <c r="J1774" s="60" t="s">
        <v>5383</v>
      </c>
      <c r="K1774" s="11"/>
      <c r="L1774" s="61">
        <v>44021</v>
      </c>
      <c r="M1774" s="62">
        <v>2052.47450000048</v>
      </c>
      <c r="N1774" s="63">
        <v>2052.47450000048</v>
      </c>
      <c r="O1774" s="63">
        <v>2248.4358000010302</v>
      </c>
      <c r="P1774" s="64">
        <f t="shared" si="27"/>
        <v>0.91284549907964441</v>
      </c>
      <c r="Q1774" s="61">
        <v>43881</v>
      </c>
      <c r="R1774" s="65">
        <v>14604720.594000001</v>
      </c>
      <c r="S1774" s="65">
        <v>15010811.6280156</v>
      </c>
      <c r="T1774" s="11"/>
      <c r="U1774" s="66">
        <v>-1.31638130442298E-2</v>
      </c>
      <c r="V1774" s="67">
        <v>2.3458294494957999</v>
      </c>
      <c r="W1774" s="66">
        <v>-7.1015014636941504E-3</v>
      </c>
      <c r="X1774" s="67">
        <v>1.5682284022659601</v>
      </c>
      <c r="Y1774" s="66">
        <v>-1.62254596725688E-2</v>
      </c>
      <c r="Z1774" s="67">
        <v>16.0613916449656</v>
      </c>
      <c r="AA1774" s="66">
        <v>0.184529340968002</v>
      </c>
      <c r="AB1774" s="67">
        <v>38.678122248093104</v>
      </c>
      <c r="AC1774" s="66">
        <v>0.28065306942531598</v>
      </c>
      <c r="AD1774" s="67">
        <v>52.3512722027954</v>
      </c>
      <c r="AE1774" s="66">
        <v>0.379616217928124</v>
      </c>
      <c r="AF1774" s="68">
        <v>54.9093094045529</v>
      </c>
      <c r="AG1774" s="66">
        <v>-3.3814102112046399E-2</v>
      </c>
      <c r="AH1774" s="67">
        <v>-5.2229159470734903</v>
      </c>
      <c r="AI1774" s="66">
        <v>2.1321832286048399E-2</v>
      </c>
      <c r="AJ1774" s="67">
        <v>15.822925709566301</v>
      </c>
      <c r="AK1774" s="66">
        <v>1.1604312495398299</v>
      </c>
      <c r="AL1774" s="66">
        <v>6.1373199281661101E-2</v>
      </c>
      <c r="AM1774" s="67">
        <v>73.144370867172299</v>
      </c>
      <c r="AN1774" s="11"/>
      <c r="AO1774" s="69">
        <v>8.01705780268821E-2</v>
      </c>
      <c r="AP1774" s="69">
        <v>-8.8803131499007606E-2</v>
      </c>
      <c r="AQ1774" s="69">
        <v>0.13604162832969499</v>
      </c>
      <c r="AR1774" s="69">
        <v>-9.1142636497388602E-2</v>
      </c>
      <c r="AS1774" s="70">
        <v>8</v>
      </c>
      <c r="AT1774" s="70">
        <v>4</v>
      </c>
      <c r="AU1774" s="70">
        <v>7</v>
      </c>
      <c r="AV1774" s="71">
        <v>5</v>
      </c>
      <c r="AW1774" s="11"/>
      <c r="AX1774" s="72">
        <v>0.29407565200322999</v>
      </c>
      <c r="AY1774" s="73">
        <v>0.76636336701903895</v>
      </c>
      <c r="AZ1774" s="73">
        <v>1.3427391923396499</v>
      </c>
      <c r="BA1774" s="73">
        <v>1.1207011815822601</v>
      </c>
      <c r="BB1774" s="64">
        <v>3.02693400985663E-2</v>
      </c>
      <c r="BC1774" s="74">
        <v>-29.317301387927699</v>
      </c>
      <c r="BD1774" s="61">
        <v>43881</v>
      </c>
      <c r="BE1774" s="61">
        <v>43913</v>
      </c>
      <c r="BF1774" s="70"/>
      <c r="BG1774" s="61"/>
      <c r="BH1774" s="11"/>
    </row>
    <row r="1775" spans="1:60" x14ac:dyDescent="0.3">
      <c r="A1775" s="11"/>
      <c r="B1775" s="56" t="s">
        <v>5654</v>
      </c>
      <c r="C1775" s="56" t="s">
        <v>5385</v>
      </c>
      <c r="D1775" s="56" t="s">
        <v>5379</v>
      </c>
      <c r="E1775" s="57" t="s">
        <v>3046</v>
      </c>
      <c r="F1775" s="57" t="s">
        <v>278</v>
      </c>
      <c r="G1775" s="58" t="s">
        <v>36</v>
      </c>
      <c r="H1775" s="59" t="s">
        <v>1035</v>
      </c>
      <c r="I1775" s="60" t="s">
        <v>29</v>
      </c>
      <c r="J1775" s="60" t="s">
        <v>5386</v>
      </c>
      <c r="K1775" s="11"/>
      <c r="L1775" s="61">
        <v>44021</v>
      </c>
      <c r="M1775" s="62">
        <v>2147.5320000015199</v>
      </c>
      <c r="N1775" s="63">
        <v>2147.5320000015199</v>
      </c>
      <c r="O1775" s="63">
        <v>2339.19779999927</v>
      </c>
      <c r="P1775" s="64">
        <f t="shared" si="27"/>
        <v>0.91806344893201852</v>
      </c>
      <c r="Q1775" s="61">
        <v>43881</v>
      </c>
      <c r="R1775" s="65">
        <v>4677369.87</v>
      </c>
      <c r="S1775" s="65">
        <v>3833062.7573789102</v>
      </c>
      <c r="T1775" s="11"/>
      <c r="U1775" s="66">
        <v>-1.3123628789799099E-2</v>
      </c>
      <c r="V1775" s="67">
        <v>2.34984787493886</v>
      </c>
      <c r="W1775" s="66">
        <v>-5.8882019311568001E-3</v>
      </c>
      <c r="X1775" s="67">
        <v>1.68955835551969</v>
      </c>
      <c r="Y1775" s="66">
        <v>-8.9087507221847807E-3</v>
      </c>
      <c r="Z1775" s="67">
        <v>16.793062540004001</v>
      </c>
      <c r="AA1775" s="66">
        <v>0.20233592894161101</v>
      </c>
      <c r="AB1775" s="67">
        <v>40.458781045454103</v>
      </c>
      <c r="AC1775" s="66">
        <v>0.31944322844734402</v>
      </c>
      <c r="AD1775" s="67">
        <v>56.230288104969098</v>
      </c>
      <c r="AE1775" s="66">
        <v>0.443006849529338</v>
      </c>
      <c r="AF1775" s="68">
        <v>61.248372564674398</v>
      </c>
      <c r="AG1775" s="66">
        <v>-3.3460013068179299E-2</v>
      </c>
      <c r="AH1775" s="67">
        <v>-5.1875070426831398</v>
      </c>
      <c r="AI1775" s="66">
        <v>2.9294902040419402E-2</v>
      </c>
      <c r="AJ1775" s="67">
        <v>16.620232685003401</v>
      </c>
      <c r="AK1775" s="66">
        <v>1.1475320000026801</v>
      </c>
      <c r="AL1775" s="66">
        <v>0.12217120490648101</v>
      </c>
      <c r="AM1775" s="67">
        <v>102.91792685608399</v>
      </c>
      <c r="AN1775" s="11"/>
      <c r="AO1775" s="69">
        <v>8.0214566231006798E-2</v>
      </c>
      <c r="AP1775" s="69">
        <v>-8.8691858493839398E-2</v>
      </c>
      <c r="AQ1775" s="69">
        <v>0.13743391766736801</v>
      </c>
      <c r="AR1775" s="69">
        <v>-8.9995005593664204E-2</v>
      </c>
      <c r="AS1775" s="70">
        <v>8</v>
      </c>
      <c r="AT1775" s="70">
        <v>4</v>
      </c>
      <c r="AU1775" s="70">
        <v>7</v>
      </c>
      <c r="AV1775" s="71">
        <v>5</v>
      </c>
      <c r="AW1775" s="11"/>
      <c r="AX1775" s="72">
        <v>0.294080332534504</v>
      </c>
      <c r="AY1775" s="73">
        <v>0.825631037206222</v>
      </c>
      <c r="AZ1775" s="73">
        <v>1.4035519700755701</v>
      </c>
      <c r="BA1775" s="73">
        <v>1.2097370414576301</v>
      </c>
      <c r="BB1775" s="64">
        <v>3.0271892392993299E-2</v>
      </c>
      <c r="BC1775" s="74">
        <v>-29.225164284929601</v>
      </c>
      <c r="BD1775" s="61">
        <v>43881</v>
      </c>
      <c r="BE1775" s="61">
        <v>43913</v>
      </c>
      <c r="BF1775" s="70"/>
      <c r="BG1775" s="61"/>
      <c r="BH1775" s="11"/>
    </row>
    <row r="1776" spans="1:60" x14ac:dyDescent="0.3">
      <c r="A1776" s="11"/>
      <c r="B1776" s="56" t="s">
        <v>5657</v>
      </c>
      <c r="C1776" s="56" t="s">
        <v>5388</v>
      </c>
      <c r="D1776" s="56" t="s">
        <v>5379</v>
      </c>
      <c r="E1776" s="57" t="s">
        <v>3049</v>
      </c>
      <c r="F1776" s="57" t="s">
        <v>278</v>
      </c>
      <c r="G1776" s="58" t="s">
        <v>36</v>
      </c>
      <c r="H1776" s="59" t="s">
        <v>1035</v>
      </c>
      <c r="I1776" s="60" t="s">
        <v>29</v>
      </c>
      <c r="J1776" s="60" t="s">
        <v>5389</v>
      </c>
      <c r="K1776" s="11"/>
      <c r="L1776" s="61">
        <v>44021</v>
      </c>
      <c r="M1776" s="62">
        <v>3368.6486999988601</v>
      </c>
      <c r="N1776" s="63">
        <v>3368.6486999988601</v>
      </c>
      <c r="O1776" s="63">
        <v>3655.2879000008102</v>
      </c>
      <c r="P1776" s="64">
        <f t="shared" si="27"/>
        <v>0.92158231913773836</v>
      </c>
      <c r="Q1776" s="61">
        <v>43881</v>
      </c>
      <c r="R1776" s="65">
        <v>3377084.5819999999</v>
      </c>
      <c r="S1776" s="65">
        <v>3370686.6911992198</v>
      </c>
      <c r="T1776" s="11"/>
      <c r="U1776" s="66">
        <v>-1.3096656126435799E-2</v>
      </c>
      <c r="V1776" s="67">
        <v>2.3525451412751899</v>
      </c>
      <c r="W1776" s="66">
        <v>-5.0729147324091199E-3</v>
      </c>
      <c r="X1776" s="67">
        <v>1.7710870753944601</v>
      </c>
      <c r="Y1776" s="66">
        <v>-3.9676027754467196E-3</v>
      </c>
      <c r="Z1776" s="67">
        <v>17.287177334685101</v>
      </c>
      <c r="AA1776" s="66">
        <v>0.21443669136351701</v>
      </c>
      <c r="AB1776" s="67">
        <v>41.668857287673703</v>
      </c>
      <c r="AC1776" s="66">
        <v>0.34611772369709798</v>
      </c>
      <c r="AD1776" s="67">
        <v>58.897737629944501</v>
      </c>
      <c r="AE1776" s="66">
        <v>0.48705747645930397</v>
      </c>
      <c r="AF1776" s="68">
        <v>65.653435257612699</v>
      </c>
      <c r="AG1776" s="66">
        <v>-3.3222307324649598E-2</v>
      </c>
      <c r="AH1776" s="67">
        <v>-5.1637364683338101</v>
      </c>
      <c r="AI1776" s="66">
        <v>3.4680968969041701E-2</v>
      </c>
      <c r="AJ1776" s="67">
        <v>17.1588393778657</v>
      </c>
      <c r="AK1776" s="66">
        <v>2.36864869999699</v>
      </c>
      <c r="AL1776" s="66">
        <v>9.8462314004864299E-2</v>
      </c>
      <c r="AM1776" s="67">
        <v>193.966115912888</v>
      </c>
      <c r="AN1776" s="11"/>
      <c r="AO1776" s="69">
        <v>8.0244088787439993E-2</v>
      </c>
      <c r="AP1776" s="69">
        <v>-8.8617097734677394E-2</v>
      </c>
      <c r="AQ1776" s="69">
        <v>0.138369223519549</v>
      </c>
      <c r="AR1776" s="69">
        <v>-8.9223695116816104E-2</v>
      </c>
      <c r="AS1776" s="70">
        <v>8</v>
      </c>
      <c r="AT1776" s="70">
        <v>4</v>
      </c>
      <c r="AU1776" s="70">
        <v>7</v>
      </c>
      <c r="AV1776" s="71">
        <v>5</v>
      </c>
      <c r="AW1776" s="11"/>
      <c r="AX1776" s="72">
        <v>0.29408395210281002</v>
      </c>
      <c r="AY1776" s="73">
        <v>0.86588574137294905</v>
      </c>
      <c r="AZ1776" s="73">
        <v>1.4448496571712901</v>
      </c>
      <c r="BA1776" s="73">
        <v>1.2703861252939499</v>
      </c>
      <c r="BB1776" s="64">
        <v>3.02736555744559E-2</v>
      </c>
      <c r="BC1776" s="74">
        <v>-29.1632459374378</v>
      </c>
      <c r="BD1776" s="61">
        <v>43881</v>
      </c>
      <c r="BE1776" s="61">
        <v>43913</v>
      </c>
      <c r="BF1776" s="70"/>
      <c r="BG1776" s="61"/>
      <c r="BH1776" s="11"/>
    </row>
    <row r="1777" spans="1:60" x14ac:dyDescent="0.3">
      <c r="A1777" s="11"/>
      <c r="B1777" s="56" t="s">
        <v>5660</v>
      </c>
      <c r="C1777" s="56" t="s">
        <v>5391</v>
      </c>
      <c r="D1777" s="56" t="s">
        <v>5379</v>
      </c>
      <c r="E1777" s="57" t="s">
        <v>3269</v>
      </c>
      <c r="F1777" s="57" t="s">
        <v>278</v>
      </c>
      <c r="G1777" s="58" t="s">
        <v>36</v>
      </c>
      <c r="H1777" s="59" t="s">
        <v>1035</v>
      </c>
      <c r="I1777" s="60" t="s">
        <v>29</v>
      </c>
      <c r="J1777" s="60" t="s">
        <v>5392</v>
      </c>
      <c r="K1777" s="11"/>
      <c r="L1777" s="61">
        <v>44021</v>
      </c>
      <c r="M1777" s="62">
        <v>1257.08000000007</v>
      </c>
      <c r="N1777" s="63">
        <v>1257.08000000007</v>
      </c>
      <c r="O1777" s="63">
        <v>1361.43879999965</v>
      </c>
      <c r="P1777" s="64">
        <f t="shared" si="27"/>
        <v>0.92334668293601829</v>
      </c>
      <c r="Q1777" s="61">
        <v>43881</v>
      </c>
      <c r="R1777" s="65">
        <v>337262.96500000003</v>
      </c>
      <c r="S1777" s="65">
        <v>451882.74601904303</v>
      </c>
      <c r="T1777" s="11"/>
      <c r="U1777" s="66">
        <v>-1.3083156544780599E-2</v>
      </c>
      <c r="V1777" s="67">
        <v>2.35389509944071</v>
      </c>
      <c r="W1777" s="66">
        <v>-4.6649501327919998E-3</v>
      </c>
      <c r="X1777" s="67">
        <v>1.81188353535617</v>
      </c>
      <c r="Y1777" s="66">
        <v>-1.4876648683639401E-3</v>
      </c>
      <c r="Z1777" s="67">
        <v>17.5351711253752</v>
      </c>
      <c r="AA1777" s="66">
        <v>0.22053308948845399</v>
      </c>
      <c r="AB1777" s="67">
        <v>42.278497100167399</v>
      </c>
      <c r="AC1777" s="66"/>
      <c r="AD1777" s="67"/>
      <c r="AE1777" s="66"/>
      <c r="AF1777" s="68"/>
      <c r="AG1777" s="66">
        <v>-3.3103372208643102E-2</v>
      </c>
      <c r="AH1777" s="67">
        <v>-5.1518429567295199</v>
      </c>
      <c r="AI1777" s="66">
        <v>3.73846498787316E-2</v>
      </c>
      <c r="AJ1777" s="67">
        <v>17.429207468841899</v>
      </c>
      <c r="AK1777" s="66">
        <v>0.29357019219431102</v>
      </c>
      <c r="AL1777" s="66">
        <v>0.150388853347977</v>
      </c>
      <c r="AM1777" s="67">
        <v>53.255078626272699</v>
      </c>
      <c r="AN1777" s="11"/>
      <c r="AO1777" s="69">
        <v>8.0258841850154597E-2</v>
      </c>
      <c r="AP1777" s="69">
        <v>-8.8579784606699796E-2</v>
      </c>
      <c r="AQ1777" s="69">
        <v>0.138837032303854</v>
      </c>
      <c r="AR1777" s="69">
        <v>-8.8837900851067395E-2</v>
      </c>
      <c r="AS1777" s="70">
        <v>8</v>
      </c>
      <c r="AT1777" s="70">
        <v>4</v>
      </c>
      <c r="AU1777" s="70">
        <v>7</v>
      </c>
      <c r="AV1777" s="71">
        <v>5</v>
      </c>
      <c r="AW1777" s="11"/>
      <c r="AX1777" s="72">
        <v>0.29408595764485701</v>
      </c>
      <c r="AY1777" s="73">
        <v>0.88616018310585798</v>
      </c>
      <c r="AZ1777" s="73">
        <v>1.46564763723109</v>
      </c>
      <c r="BA1777" s="73">
        <v>1.3009853262392399</v>
      </c>
      <c r="BB1777" s="64">
        <v>3.0274557180200602E-2</v>
      </c>
      <c r="BC1777" s="74">
        <v>-29.1322680093872</v>
      </c>
      <c r="BD1777" s="61">
        <v>43881</v>
      </c>
      <c r="BE1777" s="61">
        <v>43913</v>
      </c>
      <c r="BF1777" s="70"/>
      <c r="BG1777" s="61"/>
      <c r="BH1777" s="11"/>
    </row>
    <row r="1778" spans="1:60" x14ac:dyDescent="0.3">
      <c r="A1778" s="11"/>
      <c r="B1778" s="56" t="s">
        <v>5663</v>
      </c>
      <c r="C1778" s="56" t="s">
        <v>5394</v>
      </c>
      <c r="D1778" s="56" t="s">
        <v>5379</v>
      </c>
      <c r="E1778" s="57" t="s">
        <v>3272</v>
      </c>
      <c r="F1778" s="57" t="s">
        <v>278</v>
      </c>
      <c r="G1778" s="58" t="s">
        <v>36</v>
      </c>
      <c r="H1778" s="59" t="s">
        <v>1035</v>
      </c>
      <c r="I1778" s="60" t="s">
        <v>29</v>
      </c>
      <c r="J1778" s="60" t="s">
        <v>5395</v>
      </c>
      <c r="K1778" s="11"/>
      <c r="L1778" s="61">
        <v>44021</v>
      </c>
      <c r="M1778" s="62">
        <v>1275.86739999987</v>
      </c>
      <c r="N1778" s="63">
        <v>1275.86739999987</v>
      </c>
      <c r="O1778" s="63">
        <v>1377.51139999926</v>
      </c>
      <c r="P1778" s="64">
        <f t="shared" si="27"/>
        <v>0.92621186292945046</v>
      </c>
      <c r="Q1778" s="61">
        <v>43881</v>
      </c>
      <c r="R1778" s="65">
        <v>1817625.061</v>
      </c>
      <c r="S1778" s="65">
        <v>1473760.7823203099</v>
      </c>
      <c r="T1778" s="11"/>
      <c r="U1778" s="66">
        <v>-1.3061355518402699E-2</v>
      </c>
      <c r="V1778" s="67">
        <v>2.3560752020784999</v>
      </c>
      <c r="W1778" s="66">
        <v>-4.0039144532784104E-3</v>
      </c>
      <c r="X1778" s="67">
        <v>1.8779871033075299</v>
      </c>
      <c r="Y1778" s="66">
        <v>2.5419752000743799E-3</v>
      </c>
      <c r="Z1778" s="67">
        <v>17.938135132222701</v>
      </c>
      <c r="AA1778" s="66">
        <v>0.23047256021352999</v>
      </c>
      <c r="AB1778" s="67">
        <v>43.272444172645898</v>
      </c>
      <c r="AC1778" s="66"/>
      <c r="AD1778" s="67"/>
      <c r="AE1778" s="66"/>
      <c r="AF1778" s="68"/>
      <c r="AG1778" s="66">
        <v>-3.2910827082559997E-2</v>
      </c>
      <c r="AH1778" s="67">
        <v>-5.1325884441248499</v>
      </c>
      <c r="AI1778" s="66">
        <v>4.17787722708454E-2</v>
      </c>
      <c r="AJ1778" s="67">
        <v>17.868619708053298</v>
      </c>
      <c r="AK1778" s="66">
        <v>0.312261665018159</v>
      </c>
      <c r="AL1778" s="66">
        <v>0.15940654618505501</v>
      </c>
      <c r="AM1778" s="67">
        <v>55.1242259086575</v>
      </c>
      <c r="AN1778" s="11"/>
      <c r="AO1778" s="69">
        <v>8.0282705710560606E-2</v>
      </c>
      <c r="AP1778" s="69">
        <v>-8.8519215138221599E-2</v>
      </c>
      <c r="AQ1778" s="69">
        <v>0.139595696005999</v>
      </c>
      <c r="AR1778" s="69">
        <v>-8.8212611322960599E-2</v>
      </c>
      <c r="AS1778" s="70">
        <v>8</v>
      </c>
      <c r="AT1778" s="70">
        <v>4</v>
      </c>
      <c r="AU1778" s="70">
        <v>7</v>
      </c>
      <c r="AV1778" s="71">
        <v>5</v>
      </c>
      <c r="AW1778" s="11"/>
      <c r="AX1778" s="72">
        <v>0.29408929330820699</v>
      </c>
      <c r="AY1778" s="73">
        <v>0.91920617085725098</v>
      </c>
      <c r="AZ1778" s="73">
        <v>1.4995439590675199</v>
      </c>
      <c r="BA1778" s="73">
        <v>1.3509358212340901</v>
      </c>
      <c r="BB1778" s="64">
        <v>3.0276027469044502E-2</v>
      </c>
      <c r="BC1778" s="74">
        <v>-29.082053331774699</v>
      </c>
      <c r="BD1778" s="61">
        <v>43881</v>
      </c>
      <c r="BE1778" s="61">
        <v>43913</v>
      </c>
      <c r="BF1778" s="70"/>
      <c r="BG1778" s="61"/>
      <c r="BH1778" s="11"/>
    </row>
    <row r="1779" spans="1:60" x14ac:dyDescent="0.3">
      <c r="A1779" s="11"/>
      <c r="B1779" s="56" t="s">
        <v>5666</v>
      </c>
      <c r="C1779" s="56" t="s">
        <v>5397</v>
      </c>
      <c r="D1779" s="56" t="s">
        <v>5379</v>
      </c>
      <c r="E1779" s="57" t="s">
        <v>291</v>
      </c>
      <c r="F1779" s="57" t="s">
        <v>278</v>
      </c>
      <c r="G1779" s="58" t="s">
        <v>36</v>
      </c>
      <c r="H1779" s="59" t="s">
        <v>1035</v>
      </c>
      <c r="I1779" s="60" t="s">
        <v>29</v>
      </c>
      <c r="J1779" s="60" t="s">
        <v>5398</v>
      </c>
      <c r="K1779" s="11"/>
      <c r="L1779" s="61">
        <v>44021</v>
      </c>
      <c r="M1779" s="62">
        <v>1690.2715000007299</v>
      </c>
      <c r="N1779" s="63">
        <v>1690.2715000007299</v>
      </c>
      <c r="O1779" s="63">
        <v>1816.6406999994099</v>
      </c>
      <c r="P1779" s="64">
        <f t="shared" si="27"/>
        <v>0.93043797818758489</v>
      </c>
      <c r="Q1779" s="61">
        <v>43881</v>
      </c>
      <c r="R1779" s="65">
        <v>582066.11699999997</v>
      </c>
      <c r="S1779" s="65">
        <v>515565.05249609402</v>
      </c>
      <c r="T1779" s="11"/>
      <c r="U1779" s="66">
        <v>-1.30292495814501E-2</v>
      </c>
      <c r="V1779" s="67">
        <v>2.3592857957737601</v>
      </c>
      <c r="W1779" s="66">
        <v>-3.0318299668579099E-3</v>
      </c>
      <c r="X1779" s="67">
        <v>1.9751955519495801</v>
      </c>
      <c r="Y1779" s="66">
        <v>8.4928907599532994E-3</v>
      </c>
      <c r="Z1779" s="67">
        <v>18.533226688217798</v>
      </c>
      <c r="AA1779" s="66">
        <v>0.245222961140971</v>
      </c>
      <c r="AB1779" s="67">
        <v>44.747484265419203</v>
      </c>
      <c r="AC1779" s="66">
        <v>0.39650114507123402</v>
      </c>
      <c r="AD1779" s="67">
        <v>63.936079767358002</v>
      </c>
      <c r="AE1779" s="66">
        <v>0.58198805613210403</v>
      </c>
      <c r="AF1779" s="68">
        <v>75.146493224892794</v>
      </c>
      <c r="AG1779" s="66">
        <v>-3.2627827857140801E-2</v>
      </c>
      <c r="AH1779" s="67">
        <v>-5.1042885215792904</v>
      </c>
      <c r="AI1779" s="66">
        <v>4.8269197935951497E-2</v>
      </c>
      <c r="AJ1779" s="67">
        <v>18.5176622745639</v>
      </c>
      <c r="AK1779" s="66">
        <v>0.69027150000096305</v>
      </c>
      <c r="AL1779" s="66">
        <v>0.17010410067829099</v>
      </c>
      <c r="AM1779" s="67">
        <v>85.681142351473696</v>
      </c>
      <c r="AN1779" s="11"/>
      <c r="AO1779" s="69">
        <v>8.0317880876536907E-2</v>
      </c>
      <c r="AP1779" s="69">
        <v>-8.8430329794355195E-2</v>
      </c>
      <c r="AQ1779" s="69">
        <v>0.140710887537425</v>
      </c>
      <c r="AR1779" s="69">
        <v>-8.7292983753286493E-2</v>
      </c>
      <c r="AS1779" s="70">
        <v>8</v>
      </c>
      <c r="AT1779" s="70">
        <v>4</v>
      </c>
      <c r="AU1779" s="70">
        <v>7</v>
      </c>
      <c r="AV1779" s="71">
        <v>5</v>
      </c>
      <c r="AW1779" s="11"/>
      <c r="AX1779" s="72">
        <v>0.29409481116657799</v>
      </c>
      <c r="AY1779" s="73">
        <v>0.96822613578842698</v>
      </c>
      <c r="AZ1779" s="73">
        <v>1.5498190466041699</v>
      </c>
      <c r="BA1779" s="73">
        <v>1.4252023698391001</v>
      </c>
      <c r="BB1779" s="64">
        <v>3.0278251406780299E-2</v>
      </c>
      <c r="BC1779" s="74">
        <v>-29.008223805605699</v>
      </c>
      <c r="BD1779" s="61">
        <v>43881</v>
      </c>
      <c r="BE1779" s="61">
        <v>43913</v>
      </c>
      <c r="BF1779" s="70"/>
      <c r="BG1779" s="61"/>
      <c r="BH1779" s="11"/>
    </row>
    <row r="1780" spans="1:60" x14ac:dyDescent="0.3">
      <c r="A1780" s="11"/>
      <c r="B1780" s="56" t="s">
        <v>5669</v>
      </c>
      <c r="C1780" s="56" t="s">
        <v>5400</v>
      </c>
      <c r="D1780" s="56" t="s">
        <v>5379</v>
      </c>
      <c r="E1780" s="57" t="s">
        <v>2831</v>
      </c>
      <c r="F1780" s="57" t="s">
        <v>278</v>
      </c>
      <c r="G1780" s="58" t="s">
        <v>36</v>
      </c>
      <c r="H1780" s="59" t="s">
        <v>1035</v>
      </c>
      <c r="I1780" s="60" t="s">
        <v>29</v>
      </c>
      <c r="J1780" s="60" t="s">
        <v>5401</v>
      </c>
      <c r="K1780" s="11"/>
      <c r="L1780" s="61">
        <v>44021</v>
      </c>
      <c r="M1780" s="62">
        <v>1257.32340000011</v>
      </c>
      <c r="N1780" s="63">
        <v>1257.32340000011</v>
      </c>
      <c r="O1780" s="63">
        <v>1257.32340000011</v>
      </c>
      <c r="P1780" s="64">
        <f t="shared" si="27"/>
        <v>1</v>
      </c>
      <c r="Q1780" s="61">
        <v>44021</v>
      </c>
      <c r="R1780" s="65">
        <v>0</v>
      </c>
      <c r="S1780" s="65">
        <v>0</v>
      </c>
      <c r="T1780" s="11"/>
      <c r="U1780" s="66">
        <v>0</v>
      </c>
      <c r="V1780" s="67">
        <v>3.66221075391877</v>
      </c>
      <c r="W1780" s="66">
        <v>0</v>
      </c>
      <c r="X1780" s="67">
        <v>2.27837854863537</v>
      </c>
      <c r="Y1780" s="66">
        <v>0</v>
      </c>
      <c r="Z1780" s="67">
        <v>17.6839376122225</v>
      </c>
      <c r="AA1780" s="66">
        <v>0</v>
      </c>
      <c r="AB1780" s="67">
        <v>20.225188151293001</v>
      </c>
      <c r="AC1780" s="66">
        <v>0</v>
      </c>
      <c r="AD1780" s="67">
        <v>24.2859652602347</v>
      </c>
      <c r="AE1780" s="66">
        <v>4.03116789584601E-2</v>
      </c>
      <c r="AF1780" s="68">
        <v>20.978855507564699</v>
      </c>
      <c r="AG1780" s="66">
        <v>0</v>
      </c>
      <c r="AH1780" s="67">
        <v>-1.84150573586521</v>
      </c>
      <c r="AI1780" s="66">
        <v>0</v>
      </c>
      <c r="AJ1780" s="67">
        <v>13.6907424809615</v>
      </c>
      <c r="AK1780" s="66">
        <v>0.25732339999929499</v>
      </c>
      <c r="AL1780" s="66">
        <v>4.2170798658844398E-2</v>
      </c>
      <c r="AM1780" s="67">
        <v>24.068163563613801</v>
      </c>
      <c r="AN1780" s="11"/>
      <c r="AO1780" s="69">
        <v>0</v>
      </c>
      <c r="AP1780" s="69">
        <v>0</v>
      </c>
      <c r="AQ1780" s="69">
        <v>0</v>
      </c>
      <c r="AR1780" s="69">
        <v>0</v>
      </c>
      <c r="AS1780" s="70">
        <v>0</v>
      </c>
      <c r="AT1780" s="70">
        <v>0</v>
      </c>
      <c r="AU1780" s="70">
        <v>7</v>
      </c>
      <c r="AV1780" s="71">
        <v>5</v>
      </c>
      <c r="AW1780" s="11"/>
      <c r="AX1780" s="72">
        <v>0</v>
      </c>
      <c r="AY1780" s="73">
        <v>-115.357016523136</v>
      </c>
      <c r="AZ1780" s="73">
        <v>0.52607977638217596</v>
      </c>
      <c r="BA1780" s="73">
        <v>-15.9646500268718</v>
      </c>
      <c r="BB1780" s="64">
        <v>0</v>
      </c>
      <c r="BC1780" s="74">
        <v>0</v>
      </c>
      <c r="BD1780" s="61">
        <v>43656</v>
      </c>
      <c r="BE1780" s="61"/>
      <c r="BF1780" s="70"/>
      <c r="BG1780" s="61"/>
      <c r="BH1780" s="11"/>
    </row>
    <row r="1781" spans="1:60" x14ac:dyDescent="0.3">
      <c r="A1781" s="11"/>
      <c r="B1781" s="56" t="s">
        <v>5671</v>
      </c>
      <c r="C1781" s="56" t="s">
        <v>5403</v>
      </c>
      <c r="D1781" s="56" t="s">
        <v>5404</v>
      </c>
      <c r="E1781" s="57" t="s">
        <v>73</v>
      </c>
      <c r="F1781" s="57" t="s">
        <v>278</v>
      </c>
      <c r="G1781" s="58" t="s">
        <v>215</v>
      </c>
      <c r="H1781" s="59" t="s">
        <v>216</v>
      </c>
      <c r="I1781" s="60" t="s">
        <v>29</v>
      </c>
      <c r="J1781" s="60" t="s">
        <v>5405</v>
      </c>
      <c r="K1781" s="11"/>
      <c r="L1781" s="61">
        <v>44021</v>
      </c>
      <c r="M1781" s="62">
        <v>1686.07909999974</v>
      </c>
      <c r="N1781" s="63">
        <v>1686.07909999974</v>
      </c>
      <c r="O1781" s="63">
        <v>1687.3557999990901</v>
      </c>
      <c r="P1781" s="64">
        <f t="shared" si="27"/>
        <v>0.99924337238219063</v>
      </c>
      <c r="Q1781" s="61">
        <v>44004</v>
      </c>
      <c r="R1781" s="65">
        <v>1763856.6310000001</v>
      </c>
      <c r="S1781" s="65">
        <v>1873519.6876445301</v>
      </c>
      <c r="T1781" s="11"/>
      <c r="U1781" s="66">
        <v>-5.8486159832682504E-4</v>
      </c>
      <c r="V1781" s="67">
        <v>3.6037245940860898</v>
      </c>
      <c r="W1781" s="66">
        <v>5.9534410320338804E-4</v>
      </c>
      <c r="X1781" s="67">
        <v>2.3379129589557102</v>
      </c>
      <c r="Y1781" s="66">
        <v>1.5672611185436801E-2</v>
      </c>
      <c r="Z1781" s="67">
        <v>19.2511987307807</v>
      </c>
      <c r="AA1781" s="66">
        <v>2.6046483324535099E-2</v>
      </c>
      <c r="AB1781" s="67">
        <v>22.829836483753802</v>
      </c>
      <c r="AC1781" s="66">
        <v>5.6906213312686298E-2</v>
      </c>
      <c r="AD1781" s="67">
        <v>29.9765865915106</v>
      </c>
      <c r="AE1781" s="66">
        <v>8.0519052899035201E-2</v>
      </c>
      <c r="AF1781" s="68">
        <v>24.999592901614999</v>
      </c>
      <c r="AG1781" s="66">
        <v>-3.4695700924203298E-4</v>
      </c>
      <c r="AH1781" s="67">
        <v>-1.87620143678942</v>
      </c>
      <c r="AI1781" s="66">
        <v>1.66926958336262E-2</v>
      </c>
      <c r="AJ1781" s="67">
        <v>15.360012064324099</v>
      </c>
      <c r="AK1781" s="66">
        <v>0.686079100000206</v>
      </c>
      <c r="AL1781" s="66">
        <v>4.0461571659761802E-2</v>
      </c>
      <c r="AM1781" s="67">
        <v>50.5018586938968</v>
      </c>
      <c r="AN1781" s="11"/>
      <c r="AO1781" s="69">
        <v>2.9382891425484602E-3</v>
      </c>
      <c r="AP1781" s="69">
        <v>-2.5862817537927198E-3</v>
      </c>
      <c r="AQ1781" s="69">
        <v>7.22334918464185E-3</v>
      </c>
      <c r="AR1781" s="69">
        <v>-3.0325999523483898E-3</v>
      </c>
      <c r="AS1781" s="70">
        <v>8</v>
      </c>
      <c r="AT1781" s="70">
        <v>4</v>
      </c>
      <c r="AU1781" s="70">
        <v>7</v>
      </c>
      <c r="AV1781" s="71">
        <v>5</v>
      </c>
      <c r="AW1781" s="11"/>
      <c r="AX1781" s="72">
        <v>8.8527166611038401E-3</v>
      </c>
      <c r="AY1781" s="73">
        <v>-0.32267414144416801</v>
      </c>
      <c r="AZ1781" s="73">
        <v>0.61765657431624299</v>
      </c>
      <c r="BA1781" s="73">
        <v>-0.44894904435341199</v>
      </c>
      <c r="BB1781" s="64">
        <v>9.1463482097310601E-4</v>
      </c>
      <c r="BC1781" s="74">
        <v>-1.03279310170728</v>
      </c>
      <c r="BD1781" s="61">
        <v>43752</v>
      </c>
      <c r="BE1781" s="61">
        <v>43783</v>
      </c>
      <c r="BF1781" s="70">
        <v>67</v>
      </c>
      <c r="BG1781" s="61">
        <v>43845</v>
      </c>
      <c r="BH1781" s="11"/>
    </row>
    <row r="1782" spans="1:60" x14ac:dyDescent="0.3">
      <c r="A1782" s="11"/>
      <c r="B1782" s="56" t="s">
        <v>5674</v>
      </c>
      <c r="C1782" s="56" t="s">
        <v>5407</v>
      </c>
      <c r="D1782" s="56" t="s">
        <v>5404</v>
      </c>
      <c r="E1782" s="57" t="s">
        <v>3043</v>
      </c>
      <c r="F1782" s="57" t="s">
        <v>278</v>
      </c>
      <c r="G1782" s="58" t="s">
        <v>215</v>
      </c>
      <c r="H1782" s="59" t="s">
        <v>216</v>
      </c>
      <c r="I1782" s="60" t="s">
        <v>29</v>
      </c>
      <c r="J1782" s="60" t="s">
        <v>5408</v>
      </c>
      <c r="K1782" s="11"/>
      <c r="L1782" s="61">
        <v>44021</v>
      </c>
      <c r="M1782" s="62">
        <v>1820.18390000053</v>
      </c>
      <c r="N1782" s="63">
        <v>1820.18390000053</v>
      </c>
      <c r="O1782" s="63">
        <v>1821.90069999918</v>
      </c>
      <c r="P1782" s="64">
        <f t="shared" si="27"/>
        <v>0.99905768739281409</v>
      </c>
      <c r="Q1782" s="61">
        <v>44004</v>
      </c>
      <c r="R1782" s="65">
        <v>51384140.248999998</v>
      </c>
      <c r="S1782" s="65">
        <v>48113116.122625001</v>
      </c>
      <c r="T1782" s="11"/>
      <c r="U1782" s="66">
        <v>-5.9579337175819102E-4</v>
      </c>
      <c r="V1782" s="67">
        <v>3.6026314167429501</v>
      </c>
      <c r="W1782" s="66">
        <v>2.6729717501439198E-4</v>
      </c>
      <c r="X1782" s="67">
        <v>2.3051082661368101</v>
      </c>
      <c r="Y1782" s="66">
        <v>1.36546085886948E-2</v>
      </c>
      <c r="Z1782" s="67">
        <v>19.0493984711065</v>
      </c>
      <c r="AA1782" s="66">
        <v>2.1945465179669599E-2</v>
      </c>
      <c r="AB1782" s="67">
        <v>22.4197346692672</v>
      </c>
      <c r="AC1782" s="66">
        <v>4.8479621977094198E-2</v>
      </c>
      <c r="AD1782" s="67">
        <v>29.133927457936799</v>
      </c>
      <c r="AE1782" s="66">
        <v>6.7600934256915907E-2</v>
      </c>
      <c r="AF1782" s="68">
        <v>23.707781037402999</v>
      </c>
      <c r="AG1782" s="66">
        <v>-4.45306048277416E-4</v>
      </c>
      <c r="AH1782" s="67">
        <v>-1.8860363406929499</v>
      </c>
      <c r="AI1782" s="66">
        <v>1.4572810177924099E-2</v>
      </c>
      <c r="AJ1782" s="67">
        <v>15.148023498753901</v>
      </c>
      <c r="AK1782" s="66">
        <v>0.61837281052779902</v>
      </c>
      <c r="AL1782" s="66">
        <v>3.7228881021292203E-2</v>
      </c>
      <c r="AM1782" s="67">
        <v>43.731229746655998</v>
      </c>
      <c r="AN1782" s="11"/>
      <c r="AO1782" s="69">
        <v>2.9272993979247998E-3</v>
      </c>
      <c r="AP1782" s="69">
        <v>-2.5971959639719002E-3</v>
      </c>
      <c r="AQ1782" s="69">
        <v>6.8933161437598799E-3</v>
      </c>
      <c r="AR1782" s="69">
        <v>-3.3711688456605801E-3</v>
      </c>
      <c r="AS1782" s="70">
        <v>8</v>
      </c>
      <c r="AT1782" s="70">
        <v>4</v>
      </c>
      <c r="AU1782" s="70">
        <v>7</v>
      </c>
      <c r="AV1782" s="71">
        <v>5</v>
      </c>
      <c r="AW1782" s="11"/>
      <c r="AX1782" s="72">
        <v>8.8418016553532697E-3</v>
      </c>
      <c r="AY1782" s="73">
        <v>-0.74508382463409395</v>
      </c>
      <c r="AZ1782" s="73">
        <v>0.60406619907735104</v>
      </c>
      <c r="BA1782" s="73">
        <v>-1.0216317321355699</v>
      </c>
      <c r="BB1782" s="64">
        <v>9.13494389773177E-4</v>
      </c>
      <c r="BC1782" s="74">
        <v>-1.0682432483845301</v>
      </c>
      <c r="BD1782" s="61">
        <v>43748</v>
      </c>
      <c r="BE1782" s="61">
        <v>43783</v>
      </c>
      <c r="BF1782" s="70">
        <v>84</v>
      </c>
      <c r="BG1782" s="61">
        <v>43866</v>
      </c>
      <c r="BH1782" s="11"/>
    </row>
    <row r="1783" spans="1:60" x14ac:dyDescent="0.3">
      <c r="A1783" s="11"/>
      <c r="B1783" s="56" t="s">
        <v>5677</v>
      </c>
      <c r="C1783" s="56" t="s">
        <v>5410</v>
      </c>
      <c r="D1783" s="56" t="s">
        <v>5404</v>
      </c>
      <c r="E1783" s="57" t="s">
        <v>3046</v>
      </c>
      <c r="F1783" s="57" t="s">
        <v>278</v>
      </c>
      <c r="G1783" s="58" t="s">
        <v>215</v>
      </c>
      <c r="H1783" s="59" t="s">
        <v>216</v>
      </c>
      <c r="I1783" s="60" t="s">
        <v>29</v>
      </c>
      <c r="J1783" s="60" t="s">
        <v>5411</v>
      </c>
      <c r="K1783" s="11"/>
      <c r="L1783" s="61">
        <v>44021</v>
      </c>
      <c r="M1783" s="62">
        <v>1174.08799999952</v>
      </c>
      <c r="N1783" s="63">
        <v>1174.08799999952</v>
      </c>
      <c r="O1783" s="63">
        <v>1174.9769999999601</v>
      </c>
      <c r="P1783" s="64">
        <f t="shared" si="27"/>
        <v>0.99924338944469537</v>
      </c>
      <c r="Q1783" s="61">
        <v>44004</v>
      </c>
      <c r="R1783" s="65">
        <v>13425197.710000001</v>
      </c>
      <c r="S1783" s="65">
        <v>9345290.0173125006</v>
      </c>
      <c r="T1783" s="11"/>
      <c r="U1783" s="66">
        <v>-5.8487790647632199E-4</v>
      </c>
      <c r="V1783" s="67">
        <v>3.6037229632711401</v>
      </c>
      <c r="W1783" s="66">
        <v>5.9528400379349499E-4</v>
      </c>
      <c r="X1783" s="67">
        <v>2.33790694901472</v>
      </c>
      <c r="Y1783" s="66">
        <v>1.5672889951019901E-2</v>
      </c>
      <c r="Z1783" s="67">
        <v>19.251226607331802</v>
      </c>
      <c r="AA1783" s="66">
        <v>2.6045802258522599E-2</v>
      </c>
      <c r="AB1783" s="67">
        <v>22.829768377152501</v>
      </c>
      <c r="AC1783" s="66">
        <v>5.6906075456936399E-2</v>
      </c>
      <c r="AD1783" s="67">
        <v>29.976572805928299</v>
      </c>
      <c r="AE1783" s="66">
        <v>8.0520042742136894E-2</v>
      </c>
      <c r="AF1783" s="68">
        <v>24.999691885925099</v>
      </c>
      <c r="AG1783" s="66">
        <v>-3.4695748126978298E-4</v>
      </c>
      <c r="AH1783" s="67">
        <v>-1.8762014839921899</v>
      </c>
      <c r="AI1783" s="66">
        <v>1.6692862873242099E-2</v>
      </c>
      <c r="AJ1783" s="67">
        <v>15.360028768293001</v>
      </c>
      <c r="AK1783" s="66">
        <v>0.17408799999975599</v>
      </c>
      <c r="AL1783" s="66">
        <v>2.9352362294957898E-2</v>
      </c>
      <c r="AM1783" s="67">
        <v>15.094020639124199</v>
      </c>
      <c r="AN1783" s="11"/>
      <c r="AO1783" s="69">
        <v>2.9383055007201602E-3</v>
      </c>
      <c r="AP1783" s="69">
        <v>-2.5862986221909501E-3</v>
      </c>
      <c r="AQ1783" s="69">
        <v>7.2236181986227201E-3</v>
      </c>
      <c r="AR1783" s="69">
        <v>-3.0325782117870399E-3</v>
      </c>
      <c r="AS1783" s="70">
        <v>8</v>
      </c>
      <c r="AT1783" s="70">
        <v>4</v>
      </c>
      <c r="AU1783" s="70">
        <v>7</v>
      </c>
      <c r="AV1783" s="71">
        <v>5</v>
      </c>
      <c r="AW1783" s="11"/>
      <c r="AX1783" s="72">
        <v>8.8527126728786196E-3</v>
      </c>
      <c r="AY1783" s="73">
        <v>-0.32272770244617299</v>
      </c>
      <c r="AZ1783" s="73">
        <v>0.61765487853699597</v>
      </c>
      <c r="BA1783" s="73">
        <v>-0.449020134747116</v>
      </c>
      <c r="BB1783" s="64">
        <v>9.14634391176605E-4</v>
      </c>
      <c r="BC1783" s="74">
        <v>-1.0328274123130501</v>
      </c>
      <c r="BD1783" s="61">
        <v>43752</v>
      </c>
      <c r="BE1783" s="61">
        <v>43783</v>
      </c>
      <c r="BF1783" s="70">
        <v>67</v>
      </c>
      <c r="BG1783" s="61">
        <v>43845</v>
      </c>
      <c r="BH1783" s="11"/>
    </row>
    <row r="1784" spans="1:60" x14ac:dyDescent="0.3">
      <c r="A1784" s="11"/>
      <c r="B1784" s="56" t="s">
        <v>5680</v>
      </c>
      <c r="C1784" s="56" t="s">
        <v>5413</v>
      </c>
      <c r="D1784" s="56" t="s">
        <v>5404</v>
      </c>
      <c r="E1784" s="57" t="s">
        <v>3049</v>
      </c>
      <c r="F1784" s="57" t="s">
        <v>278</v>
      </c>
      <c r="G1784" s="58" t="s">
        <v>215</v>
      </c>
      <c r="H1784" s="59" t="s">
        <v>216</v>
      </c>
      <c r="I1784" s="60" t="s">
        <v>29</v>
      </c>
      <c r="J1784" s="60" t="s">
        <v>5414</v>
      </c>
      <c r="K1784" s="11"/>
      <c r="L1784" s="61">
        <v>44021</v>
      </c>
      <c r="M1784" s="62">
        <v>1325.48650000058</v>
      </c>
      <c r="N1784" s="63">
        <v>1325.48650000058</v>
      </c>
      <c r="O1784" s="63">
        <v>1326.36700000055</v>
      </c>
      <c r="P1784" s="64">
        <f t="shared" si="27"/>
        <v>0.99933615658413577</v>
      </c>
      <c r="Q1784" s="61">
        <v>44004</v>
      </c>
      <c r="R1784" s="65">
        <v>4336097.8190000001</v>
      </c>
      <c r="S1784" s="65">
        <v>3989153.2700039102</v>
      </c>
      <c r="T1784" s="11"/>
      <c r="U1784" s="66">
        <v>-5.7945116168411903E-4</v>
      </c>
      <c r="V1784" s="67">
        <v>3.6042656377503599</v>
      </c>
      <c r="W1784" s="66">
        <v>7.5939196540275599E-4</v>
      </c>
      <c r="X1784" s="67">
        <v>2.3543177451756501</v>
      </c>
      <c r="Y1784" s="66">
        <v>1.66831308888504E-2</v>
      </c>
      <c r="Z1784" s="67">
        <v>19.3522507011076</v>
      </c>
      <c r="AA1784" s="66">
        <v>2.8102823431254399E-2</v>
      </c>
      <c r="AB1784" s="67">
        <v>23.035470494418401</v>
      </c>
      <c r="AC1784" s="66">
        <v>6.1144140387114E-2</v>
      </c>
      <c r="AD1784" s="67">
        <v>30.4003792989533</v>
      </c>
      <c r="AE1784" s="66">
        <v>8.7035215952782893E-2</v>
      </c>
      <c r="AF1784" s="68">
        <v>25.651209206989702</v>
      </c>
      <c r="AG1784" s="66">
        <v>-2.9799040839861802E-4</v>
      </c>
      <c r="AH1784" s="67">
        <v>-1.8713047767050699</v>
      </c>
      <c r="AI1784" s="66">
        <v>1.77542530364008E-2</v>
      </c>
      <c r="AJ1784" s="67">
        <v>15.4661677846016</v>
      </c>
      <c r="AK1784" s="66">
        <v>-0.86745134999975604</v>
      </c>
      <c r="AL1784" s="66">
        <v>-0.227284661600715</v>
      </c>
      <c r="AM1784" s="67">
        <v>-82.049724086420596</v>
      </c>
      <c r="AN1784" s="11"/>
      <c r="AO1784" s="69">
        <v>2.9437352914101198E-3</v>
      </c>
      <c r="AP1784" s="69">
        <v>-2.58078428214503E-3</v>
      </c>
      <c r="AQ1784" s="69">
        <v>7.3884171561076099E-3</v>
      </c>
      <c r="AR1784" s="69">
        <v>-2.8634205300477299E-3</v>
      </c>
      <c r="AS1784" s="70">
        <v>8</v>
      </c>
      <c r="AT1784" s="70">
        <v>4</v>
      </c>
      <c r="AU1784" s="70">
        <v>7</v>
      </c>
      <c r="AV1784" s="71">
        <v>5</v>
      </c>
      <c r="AW1784" s="11"/>
      <c r="AX1784" s="72">
        <v>8.8589800719000803E-3</v>
      </c>
      <c r="AY1784" s="73">
        <v>-0.11125362018231</v>
      </c>
      <c r="AZ1784" s="73">
        <v>0.624469882594894</v>
      </c>
      <c r="BA1784" s="73">
        <v>-0.15592065263194901</v>
      </c>
      <c r="BB1784" s="64">
        <v>9.1528833566485496E-4</v>
      </c>
      <c r="BC1784" s="74">
        <v>-1.01599377724233</v>
      </c>
      <c r="BD1784" s="61">
        <v>43752</v>
      </c>
      <c r="BE1784" s="61">
        <v>43783</v>
      </c>
      <c r="BF1784" s="70">
        <v>60</v>
      </c>
      <c r="BG1784" s="61">
        <v>43836</v>
      </c>
      <c r="BH1784" s="11"/>
    </row>
    <row r="1785" spans="1:60" x14ac:dyDescent="0.3">
      <c r="A1785" s="11"/>
      <c r="B1785" s="56" t="s">
        <v>5683</v>
      </c>
      <c r="C1785" s="56" t="s">
        <v>5416</v>
      </c>
      <c r="D1785" s="56" t="s">
        <v>5404</v>
      </c>
      <c r="E1785" s="57" t="s">
        <v>3269</v>
      </c>
      <c r="F1785" s="57" t="s">
        <v>278</v>
      </c>
      <c r="G1785" s="58" t="s">
        <v>215</v>
      </c>
      <c r="H1785" s="59" t="s">
        <v>216</v>
      </c>
      <c r="I1785" s="60" t="s">
        <v>29</v>
      </c>
      <c r="J1785" s="60" t="s">
        <v>5417</v>
      </c>
      <c r="K1785" s="11"/>
      <c r="L1785" s="61">
        <v>44021</v>
      </c>
      <c r="M1785" s="62">
        <v>1191.06230000034</v>
      </c>
      <c r="N1785" s="63">
        <v>1191.06230000034</v>
      </c>
      <c r="O1785" s="63">
        <v>1191.79820000008</v>
      </c>
      <c r="P1785" s="64">
        <f t="shared" si="27"/>
        <v>0.9993825296935841</v>
      </c>
      <c r="Q1785" s="61">
        <v>44004</v>
      </c>
      <c r="R1785" s="65">
        <v>3671971.6159999999</v>
      </c>
      <c r="S1785" s="65">
        <v>3187328.2679023398</v>
      </c>
      <c r="T1785" s="11"/>
      <c r="U1785" s="66">
        <v>-5.7671510876389199E-4</v>
      </c>
      <c r="V1785" s="67">
        <v>3.6045392430423799</v>
      </c>
      <c r="W1785" s="66">
        <v>8.4113314187561595E-4</v>
      </c>
      <c r="X1785" s="67">
        <v>2.3624918628229401</v>
      </c>
      <c r="Y1785" s="66">
        <v>1.7188736457683301E-2</v>
      </c>
      <c r="Z1785" s="67">
        <v>19.402811257983601</v>
      </c>
      <c r="AA1785" s="66">
        <v>2.9133318068488699E-2</v>
      </c>
      <c r="AB1785" s="67">
        <v>23.138519958156401</v>
      </c>
      <c r="AC1785" s="66">
        <v>6.3271713221183704E-2</v>
      </c>
      <c r="AD1785" s="67">
        <v>30.613136582367598</v>
      </c>
      <c r="AE1785" s="66">
        <v>9.0310820280137705E-2</v>
      </c>
      <c r="AF1785" s="68">
        <v>25.978769639739799</v>
      </c>
      <c r="AG1785" s="66">
        <v>-2.7337861411069801E-4</v>
      </c>
      <c r="AH1785" s="67">
        <v>-1.86884359727628</v>
      </c>
      <c r="AI1785" s="66">
        <v>1.8285432106495102E-2</v>
      </c>
      <c r="AJ1785" s="67">
        <v>15.519285691611</v>
      </c>
      <c r="AK1785" s="66">
        <v>0.19106230000034</v>
      </c>
      <c r="AL1785" s="66">
        <v>3.2182856635699898E-2</v>
      </c>
      <c r="AM1785" s="67">
        <v>14.847370510149601</v>
      </c>
      <c r="AN1785" s="11"/>
      <c r="AO1785" s="69">
        <v>2.9465307106875099E-3</v>
      </c>
      <c r="AP1785" s="69">
        <v>-2.5780252208278398E-3</v>
      </c>
      <c r="AQ1785" s="69">
        <v>7.4713048015837601E-3</v>
      </c>
      <c r="AR1785" s="69">
        <v>-2.7784203166447701E-3</v>
      </c>
      <c r="AS1785" s="70">
        <v>8</v>
      </c>
      <c r="AT1785" s="70">
        <v>4</v>
      </c>
      <c r="AU1785" s="70">
        <v>7</v>
      </c>
      <c r="AV1785" s="71">
        <v>5</v>
      </c>
      <c r="AW1785" s="11"/>
      <c r="AX1785" s="72">
        <v>8.8622456664052204E-3</v>
      </c>
      <c r="AY1785" s="73">
        <v>-5.4075895381799901E-3</v>
      </c>
      <c r="AZ1785" s="73">
        <v>0.62788412598001697</v>
      </c>
      <c r="BA1785" s="73">
        <v>-7.60624568911794E-3</v>
      </c>
      <c r="BB1785" s="64">
        <v>9.1562893960599504E-4</v>
      </c>
      <c r="BC1785" s="74">
        <v>-1.0075699294284299</v>
      </c>
      <c r="BD1785" s="61">
        <v>43752</v>
      </c>
      <c r="BE1785" s="61">
        <v>43783</v>
      </c>
      <c r="BF1785" s="70">
        <v>59</v>
      </c>
      <c r="BG1785" s="61">
        <v>43833</v>
      </c>
      <c r="BH1785" s="11"/>
    </row>
    <row r="1786" spans="1:60" x14ac:dyDescent="0.3">
      <c r="A1786" s="11"/>
      <c r="B1786" s="56" t="s">
        <v>5687</v>
      </c>
      <c r="C1786" s="56" t="s">
        <v>5419</v>
      </c>
      <c r="D1786" s="56" t="s">
        <v>5404</v>
      </c>
      <c r="E1786" s="57" t="s">
        <v>3272</v>
      </c>
      <c r="F1786" s="57" t="s">
        <v>278</v>
      </c>
      <c r="G1786" s="58" t="s">
        <v>215</v>
      </c>
      <c r="H1786" s="59" t="s">
        <v>216</v>
      </c>
      <c r="I1786" s="60" t="s">
        <v>29</v>
      </c>
      <c r="J1786" s="60" t="s">
        <v>5420</v>
      </c>
      <c r="K1786" s="11"/>
      <c r="L1786" s="61">
        <v>44021</v>
      </c>
      <c r="M1786" s="62">
        <v>1124.8504000008099</v>
      </c>
      <c r="N1786" s="63">
        <v>1124.8504000008099</v>
      </c>
      <c r="O1786" s="63">
        <v>1125.4901999998799</v>
      </c>
      <c r="P1786" s="64">
        <f t="shared" si="27"/>
        <v>0.99943153658817285</v>
      </c>
      <c r="Q1786" s="61">
        <v>44020</v>
      </c>
      <c r="R1786" s="65">
        <v>14169952.787</v>
      </c>
      <c r="S1786" s="65">
        <v>4892995.2311015604</v>
      </c>
      <c r="T1786" s="11"/>
      <c r="U1786" s="66">
        <v>-5.6846341158234303E-4</v>
      </c>
      <c r="V1786" s="67">
        <v>3.6053644127605402</v>
      </c>
      <c r="W1786" s="66">
        <v>1.0876372562052001E-3</v>
      </c>
      <c r="X1786" s="67">
        <v>2.3871422742558899</v>
      </c>
      <c r="Y1786" s="66">
        <v>1.8707865734541002E-2</v>
      </c>
      <c r="Z1786" s="67">
        <v>19.554724185669301</v>
      </c>
      <c r="AA1786" s="66">
        <v>3.2229480908426901E-2</v>
      </c>
      <c r="AB1786" s="67">
        <v>23.4481362421357</v>
      </c>
      <c r="AC1786" s="66">
        <v>6.9673130032242597E-2</v>
      </c>
      <c r="AD1786" s="67">
        <v>31.2532782634662</v>
      </c>
      <c r="AE1786" s="66">
        <v>9.2232302196935095E-2</v>
      </c>
      <c r="AF1786" s="68">
        <v>26.170917831419501</v>
      </c>
      <c r="AG1786" s="66">
        <v>-1.9936453918489901E-4</v>
      </c>
      <c r="AH1786" s="67">
        <v>-1.8614421897836999</v>
      </c>
      <c r="AI1786" s="66">
        <v>1.9881632662872999E-2</v>
      </c>
      <c r="AJ1786" s="67">
        <v>15.6789057472488</v>
      </c>
      <c r="AK1786" s="66">
        <v>0.12485040000145101</v>
      </c>
      <c r="AL1786" s="66">
        <v>2.29076480682124E-2</v>
      </c>
      <c r="AM1786" s="67">
        <v>7.5606723950913901</v>
      </c>
      <c r="AN1786" s="11"/>
      <c r="AO1786" s="69">
        <v>2.9547569247370098E-3</v>
      </c>
      <c r="AP1786" s="69">
        <v>-2.5698539511722599E-3</v>
      </c>
      <c r="AQ1786" s="69">
        <v>7.7188798750285103E-3</v>
      </c>
      <c r="AR1786" s="69">
        <v>-2.5245136284865999E-3</v>
      </c>
      <c r="AS1786" s="70">
        <v>8</v>
      </c>
      <c r="AT1786" s="70">
        <v>4</v>
      </c>
      <c r="AU1786" s="70">
        <v>7</v>
      </c>
      <c r="AV1786" s="71">
        <v>5</v>
      </c>
      <c r="AW1786" s="11"/>
      <c r="AX1786" s="72">
        <v>8.8731069373443501E-3</v>
      </c>
      <c r="AY1786" s="73">
        <v>0.31208732596314798</v>
      </c>
      <c r="AZ1786" s="73">
        <v>0.63814135262691696</v>
      </c>
      <c r="BA1786" s="73">
        <v>0.44379025646731002</v>
      </c>
      <c r="BB1786" s="64">
        <v>9.1676077238389596E-4</v>
      </c>
      <c r="BC1786" s="74">
        <v>-0.98235668623146899</v>
      </c>
      <c r="BD1786" s="61">
        <v>43752</v>
      </c>
      <c r="BE1786" s="61">
        <v>43783</v>
      </c>
      <c r="BF1786" s="70">
        <v>58</v>
      </c>
      <c r="BG1786" s="61">
        <v>43832</v>
      </c>
      <c r="BH1786" s="11"/>
    </row>
    <row r="1787" spans="1:60" x14ac:dyDescent="0.3">
      <c r="A1787" s="11"/>
      <c r="B1787" s="56" t="s">
        <v>5690</v>
      </c>
      <c r="C1787" s="56" t="s">
        <v>5422</v>
      </c>
      <c r="D1787" s="56" t="s">
        <v>5404</v>
      </c>
      <c r="E1787" s="57" t="s">
        <v>291</v>
      </c>
      <c r="F1787" s="57" t="s">
        <v>278</v>
      </c>
      <c r="G1787" s="58" t="s">
        <v>215</v>
      </c>
      <c r="H1787" s="59" t="s">
        <v>216</v>
      </c>
      <c r="I1787" s="60" t="s">
        <v>29</v>
      </c>
      <c r="J1787" s="60" t="s">
        <v>5423</v>
      </c>
      <c r="K1787" s="11"/>
      <c r="L1787" s="61">
        <v>44021</v>
      </c>
      <c r="M1787" s="62">
        <v>1235.72240000032</v>
      </c>
      <c r="N1787" s="63">
        <v>1235.72240000032</v>
      </c>
      <c r="O1787" s="63">
        <v>1236.41180000082</v>
      </c>
      <c r="P1787" s="64">
        <f t="shared" si="27"/>
        <v>0.99944241877948792</v>
      </c>
      <c r="Q1787" s="61">
        <v>44020</v>
      </c>
      <c r="R1787" s="65">
        <v>3927897.409</v>
      </c>
      <c r="S1787" s="65">
        <v>16012228.3458906</v>
      </c>
      <c r="T1787" s="11"/>
      <c r="U1787" s="66">
        <v>-5.5758122016413803E-4</v>
      </c>
      <c r="V1787" s="67">
        <v>3.6064526319023602</v>
      </c>
      <c r="W1787" s="66">
        <v>1.41574945519096E-3</v>
      </c>
      <c r="X1787" s="67">
        <v>2.4199534941544698</v>
      </c>
      <c r="Y1787" s="66">
        <v>2.0736087963086899E-2</v>
      </c>
      <c r="Z1787" s="67">
        <v>19.757546408538499</v>
      </c>
      <c r="AA1787" s="66">
        <v>3.6371388783663902E-2</v>
      </c>
      <c r="AB1787" s="67">
        <v>23.862327029666599</v>
      </c>
      <c r="AC1787" s="66">
        <v>7.82712859381718E-2</v>
      </c>
      <c r="AD1787" s="67">
        <v>32.1130938540446</v>
      </c>
      <c r="AE1787" s="66">
        <v>0.113501271307614</v>
      </c>
      <c r="AF1787" s="68">
        <v>28.2978147424874</v>
      </c>
      <c r="AG1787" s="66">
        <v>-1.01226081824279E-4</v>
      </c>
      <c r="AH1787" s="67">
        <v>-1.85162834404764</v>
      </c>
      <c r="AI1787" s="66">
        <v>2.2012443894709601E-2</v>
      </c>
      <c r="AJ1787" s="67">
        <v>15.8919868704397</v>
      </c>
      <c r="AK1787" s="66">
        <v>0.23572240000066799</v>
      </c>
      <c r="AL1787" s="66">
        <v>3.9290711793000803E-2</v>
      </c>
      <c r="AM1787" s="67">
        <v>19.7908148513234</v>
      </c>
      <c r="AN1787" s="11"/>
      <c r="AO1787" s="69">
        <v>2.9656686838279698E-3</v>
      </c>
      <c r="AP1787" s="69">
        <v>-2.5589152628526799E-3</v>
      </c>
      <c r="AQ1787" s="69">
        <v>8.0494256762904098E-3</v>
      </c>
      <c r="AR1787" s="69">
        <v>-2.1857154561075701E-3</v>
      </c>
      <c r="AS1787" s="70">
        <v>9</v>
      </c>
      <c r="AT1787" s="70">
        <v>3</v>
      </c>
      <c r="AU1787" s="70">
        <v>7</v>
      </c>
      <c r="AV1787" s="71">
        <v>5</v>
      </c>
      <c r="AW1787" s="11"/>
      <c r="AX1787" s="72">
        <v>8.8892983815003403E-3</v>
      </c>
      <c r="AY1787" s="73">
        <v>0.73548043083155801</v>
      </c>
      <c r="AZ1787" s="73">
        <v>0.65186039132368001</v>
      </c>
      <c r="BA1787" s="73">
        <v>1.06120364384151</v>
      </c>
      <c r="BB1787" s="64">
        <v>9.1844663255642495E-4</v>
      </c>
      <c r="BC1787" s="74">
        <v>-0.94870925262603101</v>
      </c>
      <c r="BD1787" s="61">
        <v>43752</v>
      </c>
      <c r="BE1787" s="61">
        <v>43783</v>
      </c>
      <c r="BF1787" s="70">
        <v>54</v>
      </c>
      <c r="BG1787" s="61">
        <v>43826</v>
      </c>
      <c r="BH1787" s="11"/>
    </row>
    <row r="1788" spans="1:60" x14ac:dyDescent="0.3">
      <c r="A1788" s="11"/>
      <c r="B1788" s="56" t="s">
        <v>5693</v>
      </c>
      <c r="C1788" s="56" t="s">
        <v>5425</v>
      </c>
      <c r="D1788" s="56" t="s">
        <v>5404</v>
      </c>
      <c r="E1788" s="57" t="s">
        <v>2831</v>
      </c>
      <c r="F1788" s="57" t="s">
        <v>278</v>
      </c>
      <c r="G1788" s="58" t="s">
        <v>215</v>
      </c>
      <c r="H1788" s="59" t="s">
        <v>216</v>
      </c>
      <c r="I1788" s="60" t="s">
        <v>29</v>
      </c>
      <c r="J1788" s="60" t="s">
        <v>5426</v>
      </c>
      <c r="K1788" s="11"/>
      <c r="L1788" s="61">
        <v>44021</v>
      </c>
      <c r="M1788" s="62">
        <v>1200.4674999993299</v>
      </c>
      <c r="N1788" s="63">
        <v>1200.4674999993299</v>
      </c>
      <c r="O1788" s="63">
        <v>1201.1568999998301</v>
      </c>
      <c r="P1788" s="64">
        <f t="shared" si="27"/>
        <v>0.99942605333199996</v>
      </c>
      <c r="Q1788" s="61">
        <v>44020</v>
      </c>
      <c r="R1788" s="65">
        <v>1313752.321</v>
      </c>
      <c r="S1788" s="65">
        <v>1209030.37973242</v>
      </c>
      <c r="T1788" s="11"/>
      <c r="U1788" s="66">
        <v>-5.7394666782784E-4</v>
      </c>
      <c r="V1788" s="67">
        <v>3.60481608713599</v>
      </c>
      <c r="W1788" s="66">
        <v>9.2340915216482201E-4</v>
      </c>
      <c r="X1788" s="67">
        <v>2.3707194638518598</v>
      </c>
      <c r="Y1788" s="66">
        <v>1.7694977579594699E-2</v>
      </c>
      <c r="Z1788" s="67">
        <v>19.453435370174699</v>
      </c>
      <c r="AA1788" s="66">
        <v>3.0164248924847901E-2</v>
      </c>
      <c r="AB1788" s="67">
        <v>23.241613043792299</v>
      </c>
      <c r="AC1788" s="66">
        <v>6.5401161242334596E-2</v>
      </c>
      <c r="AD1788" s="67">
        <v>30.8260813844681</v>
      </c>
      <c r="AE1788" s="66">
        <v>9.35934549871308E-2</v>
      </c>
      <c r="AF1788" s="68">
        <v>26.3070331104391</v>
      </c>
      <c r="AG1788" s="66">
        <v>-2.48757835834112E-4</v>
      </c>
      <c r="AH1788" s="67">
        <v>-1.86638151944862</v>
      </c>
      <c r="AI1788" s="66">
        <v>1.8817443848092801E-2</v>
      </c>
      <c r="AJ1788" s="67">
        <v>15.5724868657708</v>
      </c>
      <c r="AK1788" s="66">
        <v>0.20046749999892199</v>
      </c>
      <c r="AL1788" s="66">
        <v>3.3193760689755401E-2</v>
      </c>
      <c r="AM1788" s="67">
        <v>18.3220568293182</v>
      </c>
      <c r="AN1788" s="11"/>
      <c r="AO1788" s="69">
        <v>2.9492353605746801E-3</v>
      </c>
      <c r="AP1788" s="69">
        <v>-2.5753084173629798E-3</v>
      </c>
      <c r="AQ1788" s="69">
        <v>7.5536796794040103E-3</v>
      </c>
      <c r="AR1788" s="69">
        <v>-2.69400111028517E-3</v>
      </c>
      <c r="AS1788" s="70">
        <v>8</v>
      </c>
      <c r="AT1788" s="70">
        <v>4</v>
      </c>
      <c r="AU1788" s="70">
        <v>7</v>
      </c>
      <c r="AV1788" s="71">
        <v>5</v>
      </c>
      <c r="AW1788" s="11"/>
      <c r="AX1788" s="72">
        <v>8.8657898131441499E-3</v>
      </c>
      <c r="AY1788" s="73">
        <v>0.100380083350046</v>
      </c>
      <c r="AZ1788" s="73">
        <v>0.63129973793820704</v>
      </c>
      <c r="BA1788" s="73">
        <v>0.141707203195438</v>
      </c>
      <c r="BB1788" s="64">
        <v>9.15998324103384E-4</v>
      </c>
      <c r="BC1788" s="74">
        <v>-0.99916516426583302</v>
      </c>
      <c r="BD1788" s="61">
        <v>43752</v>
      </c>
      <c r="BE1788" s="61">
        <v>43783</v>
      </c>
      <c r="BF1788" s="70">
        <v>58</v>
      </c>
      <c r="BG1788" s="61">
        <v>43832</v>
      </c>
      <c r="BH1788" s="11"/>
    </row>
    <row r="1789" spans="1:60" x14ac:dyDescent="0.3">
      <c r="A1789" s="11"/>
      <c r="B1789" s="56" t="s">
        <v>5696</v>
      </c>
      <c r="C1789" s="56" t="s">
        <v>5427</v>
      </c>
      <c r="D1789" s="56" t="s">
        <v>5428</v>
      </c>
      <c r="E1789" s="57" t="s">
        <v>34</v>
      </c>
      <c r="F1789" s="57" t="s">
        <v>26</v>
      </c>
      <c r="G1789" s="58" t="s">
        <v>36</v>
      </c>
      <c r="H1789" s="59" t="s">
        <v>1598</v>
      </c>
      <c r="I1789" s="60" t="s">
        <v>29</v>
      </c>
      <c r="J1789" s="60" t="s">
        <v>5429</v>
      </c>
      <c r="K1789" s="11"/>
      <c r="L1789" s="61">
        <v>43872</v>
      </c>
      <c r="M1789" s="62"/>
      <c r="N1789" s="63"/>
      <c r="O1789" s="63">
        <v>1245.9700000006701</v>
      </c>
      <c r="P1789" s="64">
        <f t="shared" si="27"/>
        <v>0</v>
      </c>
      <c r="Q1789" s="61">
        <v>43797</v>
      </c>
      <c r="R1789" s="65"/>
      <c r="S1789" s="65">
        <v>1429984.3022402299</v>
      </c>
      <c r="T1789" s="11"/>
      <c r="U1789" s="66"/>
      <c r="V1789" s="67"/>
      <c r="W1789" s="66"/>
      <c r="X1789" s="67"/>
      <c r="Y1789" s="66"/>
      <c r="Z1789" s="67"/>
      <c r="AA1789" s="66"/>
      <c r="AB1789" s="67"/>
      <c r="AC1789" s="66"/>
      <c r="AD1789" s="67"/>
      <c r="AE1789" s="66"/>
      <c r="AF1789" s="68"/>
      <c r="AG1789" s="66"/>
      <c r="AH1789" s="67"/>
      <c r="AI1789" s="66"/>
      <c r="AJ1789" s="67"/>
      <c r="AK1789" s="66"/>
      <c r="AL1789" s="66"/>
      <c r="AM1789" s="67"/>
      <c r="AN1789" s="11"/>
      <c r="AO1789" s="69">
        <v>3.9226616592714002E-2</v>
      </c>
      <c r="AP1789" s="69">
        <v>-2.4453098874801099E-2</v>
      </c>
      <c r="AQ1789" s="69">
        <v>0.11797060027136499</v>
      </c>
      <c r="AR1789" s="69">
        <v>-6.5828178552692407E-2</v>
      </c>
      <c r="AS1789" s="70"/>
      <c r="AT1789" s="70"/>
      <c r="AU1789" s="70"/>
      <c r="AV1789" s="71"/>
      <c r="AW1789" s="11"/>
      <c r="AX1789" s="72"/>
      <c r="AY1789" s="73"/>
      <c r="AZ1789" s="73"/>
      <c r="BA1789" s="73"/>
      <c r="BB1789" s="64"/>
      <c r="BC1789" s="74">
        <v>-8.9929292037704691</v>
      </c>
      <c r="BD1789" s="61">
        <v>43797</v>
      </c>
      <c r="BE1789" s="61">
        <v>43826</v>
      </c>
      <c r="BF1789" s="70"/>
      <c r="BG1789" s="61"/>
      <c r="BH1789" s="11"/>
    </row>
    <row r="1790" spans="1:60" x14ac:dyDescent="0.3">
      <c r="A1790" s="11"/>
      <c r="B1790" s="56" t="s">
        <v>5699</v>
      </c>
      <c r="C1790" s="56" t="s">
        <v>5431</v>
      </c>
      <c r="D1790" s="56" t="s">
        <v>5428</v>
      </c>
      <c r="E1790" s="57" t="s">
        <v>41</v>
      </c>
      <c r="F1790" s="57" t="s">
        <v>26</v>
      </c>
      <c r="G1790" s="58" t="s">
        <v>36</v>
      </c>
      <c r="H1790" s="59" t="s">
        <v>1598</v>
      </c>
      <c r="I1790" s="60" t="s">
        <v>29</v>
      </c>
      <c r="J1790" s="60" t="s">
        <v>5432</v>
      </c>
      <c r="K1790" s="11"/>
      <c r="L1790" s="61">
        <v>44021</v>
      </c>
      <c r="M1790" s="62">
        <v>1304.6591999996499</v>
      </c>
      <c r="N1790" s="63">
        <v>1304.6591999996499</v>
      </c>
      <c r="O1790" s="63">
        <v>1445.21670000069</v>
      </c>
      <c r="P1790" s="64">
        <f t="shared" si="27"/>
        <v>0.90274295889261935</v>
      </c>
      <c r="Q1790" s="61">
        <v>43797</v>
      </c>
      <c r="R1790" s="65">
        <v>99107.092000000004</v>
      </c>
      <c r="S1790" s="65">
        <v>108063.474403809</v>
      </c>
      <c r="T1790" s="11"/>
      <c r="U1790" s="66">
        <v>-5.0464566402297403E-3</v>
      </c>
      <c r="V1790" s="67">
        <v>3.1575650898958001</v>
      </c>
      <c r="W1790" s="66">
        <v>-1.6634597817755999E-2</v>
      </c>
      <c r="X1790" s="67">
        <v>0.61491876685977298</v>
      </c>
      <c r="Y1790" s="66">
        <v>-3.2341297008315499E-2</v>
      </c>
      <c r="Z1790" s="67">
        <v>14.449807911398199</v>
      </c>
      <c r="AA1790" s="66">
        <v>0.16786171769665101</v>
      </c>
      <c r="AB1790" s="67">
        <v>37.0113599209581</v>
      </c>
      <c r="AC1790" s="66">
        <v>0.14952788320079</v>
      </c>
      <c r="AD1790" s="67">
        <v>39.238753580313599</v>
      </c>
      <c r="AE1790" s="66">
        <v>0.212742194662569</v>
      </c>
      <c r="AF1790" s="68">
        <v>38.2219070779975</v>
      </c>
      <c r="AG1790" s="66">
        <v>-3.6238335438611102E-2</v>
      </c>
      <c r="AH1790" s="67">
        <v>-5.4653392797263196</v>
      </c>
      <c r="AI1790" s="66">
        <v>-1.20453663084845E-2</v>
      </c>
      <c r="AJ1790" s="67">
        <v>12.486205850116701</v>
      </c>
      <c r="AK1790" s="66">
        <v>0.30465919999929603</v>
      </c>
      <c r="AL1790" s="66">
        <v>5.7883076498910703E-2</v>
      </c>
      <c r="AM1790" s="67">
        <v>19.066009552654599</v>
      </c>
      <c r="AN1790" s="11"/>
      <c r="AO1790" s="69">
        <v>4.3238557638687801E-2</v>
      </c>
      <c r="AP1790" s="69">
        <v>-6.6183227370856898E-2</v>
      </c>
      <c r="AQ1790" s="69">
        <v>0.120694012748572</v>
      </c>
      <c r="AR1790" s="69">
        <v>-7.5721355766290799E-2</v>
      </c>
      <c r="AS1790" s="70">
        <v>8</v>
      </c>
      <c r="AT1790" s="70">
        <v>4</v>
      </c>
      <c r="AU1790" s="70">
        <v>8</v>
      </c>
      <c r="AV1790" s="71">
        <v>4</v>
      </c>
      <c r="AW1790" s="11"/>
      <c r="AX1790" s="72">
        <v>0.18589379273093101</v>
      </c>
      <c r="AY1790" s="73">
        <v>1.0596858677363299</v>
      </c>
      <c r="AZ1790" s="73">
        <v>1.09518208497866</v>
      </c>
      <c r="BA1790" s="73">
        <v>1.5755605372669399</v>
      </c>
      <c r="BB1790" s="64">
        <v>1.9165388268520499E-2</v>
      </c>
      <c r="BC1790" s="74">
        <v>-23.011773943668199</v>
      </c>
      <c r="BD1790" s="61">
        <v>43797</v>
      </c>
      <c r="BE1790" s="61">
        <v>43903</v>
      </c>
      <c r="BF1790" s="70"/>
      <c r="BG1790" s="61"/>
      <c r="BH1790" s="11"/>
    </row>
    <row r="1791" spans="1:60" x14ac:dyDescent="0.3">
      <c r="A1791" s="11"/>
      <c r="B1791" s="56" t="s">
        <v>5702</v>
      </c>
      <c r="C1791" s="56" t="s">
        <v>5434</v>
      </c>
      <c r="D1791" s="56" t="s">
        <v>5428</v>
      </c>
      <c r="E1791" s="57" t="s">
        <v>206</v>
      </c>
      <c r="F1791" s="57" t="s">
        <v>26</v>
      </c>
      <c r="G1791" s="58" t="s">
        <v>36</v>
      </c>
      <c r="H1791" s="59" t="s">
        <v>1598</v>
      </c>
      <c r="I1791" s="60" t="s">
        <v>29</v>
      </c>
      <c r="J1791" s="60" t="s">
        <v>5435</v>
      </c>
      <c r="K1791" s="11"/>
      <c r="L1791" s="61">
        <v>44021</v>
      </c>
      <c r="M1791" s="62">
        <v>1261.4422999993001</v>
      </c>
      <c r="N1791" s="63">
        <v>1261.4422999993001</v>
      </c>
      <c r="O1791" s="63">
        <v>1381.9925999995301</v>
      </c>
      <c r="P1791" s="64">
        <f t="shared" si="27"/>
        <v>0.91277066172404187</v>
      </c>
      <c r="Q1791" s="61">
        <v>43797</v>
      </c>
      <c r="R1791" s="65">
        <v>23466155.296999998</v>
      </c>
      <c r="S1791" s="65">
        <v>13083624.823000001</v>
      </c>
      <c r="T1791" s="11"/>
      <c r="U1791" s="66">
        <v>-4.9973268187386601E-3</v>
      </c>
      <c r="V1791" s="67">
        <v>3.1624780720449102</v>
      </c>
      <c r="W1791" s="66">
        <v>-1.51788837829372E-2</v>
      </c>
      <c r="X1791" s="67">
        <v>0.760490170341654</v>
      </c>
      <c r="Y1791" s="66">
        <v>-2.3617010012458198E-2</v>
      </c>
      <c r="Z1791" s="67">
        <v>15.322236610984</v>
      </c>
      <c r="AA1791" s="66">
        <v>0.189132462970447</v>
      </c>
      <c r="AB1791" s="67">
        <v>39.138434448337598</v>
      </c>
      <c r="AC1791" s="66">
        <v>0.191726423403597</v>
      </c>
      <c r="AD1791" s="67">
        <v>43.458607600594398</v>
      </c>
      <c r="AE1791" s="66"/>
      <c r="AF1791" s="68"/>
      <c r="AG1791" s="66">
        <v>-3.5810335103633399E-2</v>
      </c>
      <c r="AH1791" s="67">
        <v>-5.4225392462321897</v>
      </c>
      <c r="AI1791" s="66">
        <v>-2.69549386757717E-3</v>
      </c>
      <c r="AJ1791" s="67">
        <v>13.421193094211</v>
      </c>
      <c r="AK1791" s="66">
        <v>0.261442299999471</v>
      </c>
      <c r="AL1791" s="66">
        <v>8.4319077041145593E-2</v>
      </c>
      <c r="AM1791" s="67">
        <v>51.077217550599002</v>
      </c>
      <c r="AN1791" s="11"/>
      <c r="AO1791" s="69">
        <v>4.3289977547828998E-2</v>
      </c>
      <c r="AP1791" s="69">
        <v>-6.6137108779948897E-2</v>
      </c>
      <c r="AQ1791" s="69">
        <v>0.12235322591732301</v>
      </c>
      <c r="AR1791" s="69">
        <v>-7.4398591832505204E-2</v>
      </c>
      <c r="AS1791" s="70">
        <v>8</v>
      </c>
      <c r="AT1791" s="70">
        <v>4</v>
      </c>
      <c r="AU1791" s="70">
        <v>8</v>
      </c>
      <c r="AV1791" s="71">
        <v>4</v>
      </c>
      <c r="AW1791" s="11"/>
      <c r="AX1791" s="72">
        <v>0.18593057025485901</v>
      </c>
      <c r="AY1791" s="73">
        <v>1.17055211631487</v>
      </c>
      <c r="AZ1791" s="73">
        <v>1.15890356707314</v>
      </c>
      <c r="BA1791" s="73">
        <v>1.7470758990766599</v>
      </c>
      <c r="BB1791" s="64">
        <v>1.9170286991866299E-2</v>
      </c>
      <c r="BC1791" s="74">
        <v>-22.6082324898161</v>
      </c>
      <c r="BD1791" s="61">
        <v>43797</v>
      </c>
      <c r="BE1791" s="61">
        <v>43903</v>
      </c>
      <c r="BF1791" s="70"/>
      <c r="BG1791" s="61"/>
      <c r="BH1791" s="11"/>
    </row>
    <row r="1792" spans="1:60" x14ac:dyDescent="0.3">
      <c r="A1792" s="11"/>
      <c r="B1792" s="56" t="s">
        <v>5705</v>
      </c>
      <c r="C1792" s="56" t="s">
        <v>5436</v>
      </c>
      <c r="D1792" s="56" t="s">
        <v>5428</v>
      </c>
      <c r="E1792" s="57" t="s">
        <v>48</v>
      </c>
      <c r="F1792" s="57" t="s">
        <v>26</v>
      </c>
      <c r="G1792" s="58" t="s">
        <v>36</v>
      </c>
      <c r="H1792" s="59" t="s">
        <v>1598</v>
      </c>
      <c r="I1792" s="60" t="s">
        <v>29</v>
      </c>
      <c r="J1792" s="60" t="s">
        <v>5437</v>
      </c>
      <c r="K1792" s="11"/>
      <c r="L1792" s="61">
        <v>43872</v>
      </c>
      <c r="M1792" s="62"/>
      <c r="N1792" s="63"/>
      <c r="O1792" s="63">
        <v>1397.1242999993301</v>
      </c>
      <c r="P1792" s="64">
        <f t="shared" si="27"/>
        <v>0</v>
      </c>
      <c r="Q1792" s="61">
        <v>43797</v>
      </c>
      <c r="R1792" s="65"/>
      <c r="S1792" s="65">
        <v>505402.34982470702</v>
      </c>
      <c r="T1792" s="11"/>
      <c r="U1792" s="66"/>
      <c r="V1792" s="67"/>
      <c r="W1792" s="66"/>
      <c r="X1792" s="67"/>
      <c r="Y1792" s="66"/>
      <c r="Z1792" s="67"/>
      <c r="AA1792" s="66"/>
      <c r="AB1792" s="67"/>
      <c r="AC1792" s="66"/>
      <c r="AD1792" s="67"/>
      <c r="AE1792" s="66"/>
      <c r="AF1792" s="68"/>
      <c r="AG1792" s="66"/>
      <c r="AH1792" s="67"/>
      <c r="AI1792" s="66"/>
      <c r="AJ1792" s="67"/>
      <c r="AK1792" s="66"/>
      <c r="AL1792" s="66"/>
      <c r="AM1792" s="67"/>
      <c r="AN1792" s="11"/>
      <c r="AO1792" s="69">
        <v>3.9248790457349997E-2</v>
      </c>
      <c r="AP1792" s="69">
        <v>-2.4432231401988198E-2</v>
      </c>
      <c r="AQ1792" s="69">
        <v>0.118687538977683</v>
      </c>
      <c r="AR1792" s="69">
        <v>-6.5208799238462206E-2</v>
      </c>
      <c r="AS1792" s="70"/>
      <c r="AT1792" s="70"/>
      <c r="AU1792" s="70"/>
      <c r="AV1792" s="71"/>
      <c r="AW1792" s="11"/>
      <c r="AX1792" s="72"/>
      <c r="AY1792" s="73"/>
      <c r="AZ1792" s="73"/>
      <c r="BA1792" s="73"/>
      <c r="BB1792" s="64"/>
      <c r="BC1792" s="74">
        <v>-8.93648474934162</v>
      </c>
      <c r="BD1792" s="61">
        <v>43797</v>
      </c>
      <c r="BE1792" s="61">
        <v>43826</v>
      </c>
      <c r="BF1792" s="70"/>
      <c r="BG1792" s="61"/>
      <c r="BH1792" s="11"/>
    </row>
    <row r="1793" spans="1:60" x14ac:dyDescent="0.3">
      <c r="A1793" s="11"/>
      <c r="B1793" s="56" t="s">
        <v>5707</v>
      </c>
      <c r="C1793" s="56" t="s">
        <v>5439</v>
      </c>
      <c r="D1793" s="56" t="s">
        <v>5428</v>
      </c>
      <c r="E1793" s="57" t="s">
        <v>306</v>
      </c>
      <c r="F1793" s="57" t="s">
        <v>26</v>
      </c>
      <c r="G1793" s="58" t="s">
        <v>36</v>
      </c>
      <c r="H1793" s="59" t="s">
        <v>1598</v>
      </c>
      <c r="I1793" s="60" t="s">
        <v>29</v>
      </c>
      <c r="J1793" s="60" t="s">
        <v>1</v>
      </c>
      <c r="K1793" s="11"/>
      <c r="L1793" s="61">
        <v>44021</v>
      </c>
      <c r="M1793" s="62">
        <v>1105.71380000003</v>
      </c>
      <c r="N1793" s="63">
        <v>1105.71380000003</v>
      </c>
      <c r="O1793" s="63"/>
      <c r="P1793" s="64" t="str">
        <f t="shared" si="27"/>
        <v/>
      </c>
      <c r="Q1793" s="61"/>
      <c r="R1793" s="65">
        <v>1400972.297</v>
      </c>
      <c r="S1793" s="65"/>
      <c r="T1793" s="11"/>
      <c r="U1793" s="66">
        <v>-5.1200094449086499E-3</v>
      </c>
      <c r="V1793" s="67">
        <v>3.1502098094279098</v>
      </c>
      <c r="W1793" s="66">
        <v>-1.88146182645141E-2</v>
      </c>
      <c r="X1793" s="67">
        <v>0.39691672218396001</v>
      </c>
      <c r="Y1793" s="66"/>
      <c r="Z1793" s="67"/>
      <c r="AA1793" s="66"/>
      <c r="AB1793" s="67"/>
      <c r="AC1793" s="66"/>
      <c r="AD1793" s="67"/>
      <c r="AE1793" s="66"/>
      <c r="AF1793" s="68"/>
      <c r="AG1793" s="66">
        <v>-3.6879636978483198E-2</v>
      </c>
      <c r="AH1793" s="67">
        <v>-5.5294694337135297</v>
      </c>
      <c r="AI1793" s="66"/>
      <c r="AJ1793" s="67"/>
      <c r="AK1793" s="66">
        <v>-6.1185776255151703E-2</v>
      </c>
      <c r="AL1793" s="66">
        <v>-0.13937883184378699</v>
      </c>
      <c r="AM1793" s="67">
        <v>7.4920954628323697</v>
      </c>
      <c r="AN1793" s="11"/>
      <c r="AO1793" s="69">
        <v>4.3161330240764101E-2</v>
      </c>
      <c r="AP1793" s="69">
        <v>-6.6252240874746293E-2</v>
      </c>
      <c r="AQ1793" s="69">
        <v>4.0333054770599099E-2</v>
      </c>
      <c r="AR1793" s="69">
        <v>-3.6879636978483198E-2</v>
      </c>
      <c r="AS1793" s="70"/>
      <c r="AT1793" s="70"/>
      <c r="AU1793" s="70"/>
      <c r="AV1793" s="71"/>
      <c r="AW1793" s="11"/>
      <c r="AX1793" s="72"/>
      <c r="AY1793" s="73"/>
      <c r="AZ1793" s="73"/>
      <c r="BA1793" s="73"/>
      <c r="BB1793" s="64"/>
      <c r="BC1793" s="74">
        <v>-19.606777490349501</v>
      </c>
      <c r="BD1793" s="61">
        <v>43874</v>
      </c>
      <c r="BE1793" s="61">
        <v>43910</v>
      </c>
      <c r="BF1793" s="70"/>
      <c r="BG1793" s="61"/>
      <c r="BH1793" s="11"/>
    </row>
    <row r="1794" spans="1:60" x14ac:dyDescent="0.3">
      <c r="A1794" s="11"/>
      <c r="B1794" s="56" t="s">
        <v>5710</v>
      </c>
      <c r="C1794" s="56" t="s">
        <v>5441</v>
      </c>
      <c r="D1794" s="56" t="s">
        <v>5428</v>
      </c>
      <c r="E1794" s="57" t="s">
        <v>309</v>
      </c>
      <c r="F1794" s="57" t="s">
        <v>26</v>
      </c>
      <c r="G1794" s="58" t="s">
        <v>36</v>
      </c>
      <c r="H1794" s="59" t="s">
        <v>1598</v>
      </c>
      <c r="I1794" s="60" t="s">
        <v>29</v>
      </c>
      <c r="J1794" s="60" t="s">
        <v>5442</v>
      </c>
      <c r="K1794" s="11"/>
      <c r="L1794" s="61">
        <v>44021</v>
      </c>
      <c r="M1794" s="62">
        <v>1200.00840000063</v>
      </c>
      <c r="N1794" s="63">
        <v>1200.00840000063</v>
      </c>
      <c r="O1794" s="63">
        <v>1338.91249999963</v>
      </c>
      <c r="P1794" s="64">
        <f t="shared" si="27"/>
        <v>0.89625602868071041</v>
      </c>
      <c r="Q1794" s="61">
        <v>43797</v>
      </c>
      <c r="R1794" s="65">
        <v>248025.802</v>
      </c>
      <c r="S1794" s="65">
        <v>217619.49703857399</v>
      </c>
      <c r="T1794" s="11"/>
      <c r="U1794" s="66">
        <v>-5.0784585482688297E-3</v>
      </c>
      <c r="V1794" s="67">
        <v>3.15436489909189</v>
      </c>
      <c r="W1794" s="66">
        <v>-1.7584057988642599E-2</v>
      </c>
      <c r="X1794" s="67">
        <v>0.51997274977111396</v>
      </c>
      <c r="Y1794" s="66">
        <v>-3.7994386254467799E-2</v>
      </c>
      <c r="Z1794" s="67">
        <v>13.8844989867794</v>
      </c>
      <c r="AA1794" s="66">
        <v>0.15418061973105099</v>
      </c>
      <c r="AB1794" s="67">
        <v>35.643250124412603</v>
      </c>
      <c r="AC1794" s="66">
        <v>0.122790819266811</v>
      </c>
      <c r="AD1794" s="67">
        <v>36.565047186915798</v>
      </c>
      <c r="AE1794" s="66">
        <v>0.17062261176412</v>
      </c>
      <c r="AF1794" s="68">
        <v>34.009948788152499</v>
      </c>
      <c r="AG1794" s="66">
        <v>-3.6517420244308603E-2</v>
      </c>
      <c r="AH1794" s="67">
        <v>-5.4932477602997096</v>
      </c>
      <c r="AI1794" s="66">
        <v>-1.81016601318333E-2</v>
      </c>
      <c r="AJ1794" s="67">
        <v>11.8805764677818</v>
      </c>
      <c r="AK1794" s="66">
        <v>0.20000840000109699</v>
      </c>
      <c r="AL1794" s="66">
        <v>3.86701599418302E-2</v>
      </c>
      <c r="AM1794" s="67">
        <v>12.9517416860908</v>
      </c>
      <c r="AN1794" s="11"/>
      <c r="AO1794" s="69">
        <v>4.3204990421145298E-2</v>
      </c>
      <c r="AP1794" s="69">
        <v>-6.6213226048639606E-2</v>
      </c>
      <c r="AQ1794" s="69">
        <v>0.11961210766283301</v>
      </c>
      <c r="AR1794" s="69">
        <v>-7.6583747563781807E-2</v>
      </c>
      <c r="AS1794" s="70">
        <v>8</v>
      </c>
      <c r="AT1794" s="70">
        <v>4</v>
      </c>
      <c r="AU1794" s="70">
        <v>7</v>
      </c>
      <c r="AV1794" s="71">
        <v>5</v>
      </c>
      <c r="AW1794" s="11"/>
      <c r="AX1794" s="72">
        <v>0.18587084982282301</v>
      </c>
      <c r="AY1794" s="73">
        <v>0.98830837457262499</v>
      </c>
      <c r="AZ1794" s="73">
        <v>1.0541640594183299</v>
      </c>
      <c r="BA1794" s="73">
        <v>1.4657658171126999</v>
      </c>
      <c r="BB1794" s="64">
        <v>1.91623018679093E-2</v>
      </c>
      <c r="BC1794" s="74">
        <v>-23.274067573511299</v>
      </c>
      <c r="BD1794" s="61">
        <v>43797</v>
      </c>
      <c r="BE1794" s="61">
        <v>43903</v>
      </c>
      <c r="BF1794" s="70"/>
      <c r="BG1794" s="61"/>
      <c r="BH1794" s="11"/>
    </row>
    <row r="1795" spans="1:60" x14ac:dyDescent="0.3">
      <c r="A1795" s="11"/>
      <c r="B1795" s="56" t="s">
        <v>5713</v>
      </c>
      <c r="C1795" s="56" t="s">
        <v>5444</v>
      </c>
      <c r="D1795" s="56" t="s">
        <v>5445</v>
      </c>
      <c r="E1795" s="57" t="s">
        <v>34</v>
      </c>
      <c r="F1795" s="57" t="s">
        <v>110</v>
      </c>
      <c r="G1795" s="58" t="s">
        <v>200</v>
      </c>
      <c r="H1795" s="59" t="s">
        <v>201</v>
      </c>
      <c r="I1795" s="60" t="s">
        <v>29</v>
      </c>
      <c r="J1795" s="60" t="s">
        <v>5446</v>
      </c>
      <c r="K1795" s="11"/>
      <c r="L1795" s="61">
        <v>44021</v>
      </c>
      <c r="M1795" s="62">
        <v>1936.9430999998001</v>
      </c>
      <c r="N1795" s="63">
        <v>1936.9430999998001</v>
      </c>
      <c r="O1795" s="63">
        <v>1956.5571999996901</v>
      </c>
      <c r="P1795" s="64">
        <f t="shared" si="27"/>
        <v>0.98997519724959071</v>
      </c>
      <c r="Q1795" s="61">
        <v>43748</v>
      </c>
      <c r="R1795" s="65">
        <v>67897048.297999993</v>
      </c>
      <c r="S1795" s="65">
        <v>65164499.4666875</v>
      </c>
      <c r="T1795" s="11"/>
      <c r="U1795" s="66">
        <v>-1.8690383822104199E-3</v>
      </c>
      <c r="V1795" s="67">
        <v>3.4753069156977299</v>
      </c>
      <c r="W1795" s="66">
        <v>6.3449392509937804E-3</v>
      </c>
      <c r="X1795" s="67">
        <v>2.9128724737347498</v>
      </c>
      <c r="Y1795" s="66">
        <v>7.6221546260057896E-3</v>
      </c>
      <c r="Z1795" s="67">
        <v>18.446153074823101</v>
      </c>
      <c r="AA1795" s="66">
        <v>1.52580948906689E-2</v>
      </c>
      <c r="AB1795" s="67">
        <v>21.7509976403671</v>
      </c>
      <c r="AC1795" s="66">
        <v>6.2355402709727101E-2</v>
      </c>
      <c r="AD1795" s="67">
        <v>30.521505531214601</v>
      </c>
      <c r="AE1795" s="66">
        <v>8.3390217185369694E-2</v>
      </c>
      <c r="AF1795" s="68">
        <v>25.286709330248399</v>
      </c>
      <c r="AG1795" s="66">
        <v>2.5712062415550501E-4</v>
      </c>
      <c r="AH1795" s="67">
        <v>-1.81579367344966</v>
      </c>
      <c r="AI1795" s="66">
        <v>1.15778670697182E-2</v>
      </c>
      <c r="AJ1795" s="67">
        <v>14.8485291879333</v>
      </c>
      <c r="AK1795" s="66">
        <v>0.82055501771741501</v>
      </c>
      <c r="AL1795" s="66">
        <v>3.8002640780177899E-2</v>
      </c>
      <c r="AM1795" s="67">
        <v>-42.467101556248998</v>
      </c>
      <c r="AN1795" s="11"/>
      <c r="AO1795" s="69">
        <v>1.6550611828279198E-2</v>
      </c>
      <c r="AP1795" s="69">
        <v>-2.4086902339149702E-2</v>
      </c>
      <c r="AQ1795" s="69">
        <v>2.3370609338599E-2</v>
      </c>
      <c r="AR1795" s="69">
        <v>-1.7915850319695899E-2</v>
      </c>
      <c r="AS1795" s="70">
        <v>7</v>
      </c>
      <c r="AT1795" s="70">
        <v>5</v>
      </c>
      <c r="AU1795" s="70">
        <v>7</v>
      </c>
      <c r="AV1795" s="71">
        <v>5</v>
      </c>
      <c r="AW1795" s="11"/>
      <c r="AX1795" s="72">
        <v>3.9942720687322401E-2</v>
      </c>
      <c r="AY1795" s="73">
        <v>-0.27862697059026698</v>
      </c>
      <c r="AZ1795" s="73">
        <v>0.58836466316552105</v>
      </c>
      <c r="BA1795" s="73">
        <v>-0.35303775117427</v>
      </c>
      <c r="BB1795" s="64">
        <v>4.1121900901134696E-3</v>
      </c>
      <c r="BC1795" s="74">
        <v>-5.9965586489997804</v>
      </c>
      <c r="BD1795" s="61">
        <v>43748</v>
      </c>
      <c r="BE1795" s="61">
        <v>43783</v>
      </c>
      <c r="BF1795" s="70"/>
      <c r="BG1795" s="61"/>
      <c r="BH1795" s="11"/>
    </row>
    <row r="1796" spans="1:60" x14ac:dyDescent="0.3">
      <c r="A1796" s="11"/>
      <c r="B1796" s="56" t="s">
        <v>5716</v>
      </c>
      <c r="C1796" s="56" t="s">
        <v>5448</v>
      </c>
      <c r="D1796" s="56" t="s">
        <v>5445</v>
      </c>
      <c r="E1796" s="57" t="s">
        <v>73</v>
      </c>
      <c r="F1796" s="57" t="s">
        <v>110</v>
      </c>
      <c r="G1796" s="58" t="s">
        <v>200</v>
      </c>
      <c r="H1796" s="59" t="s">
        <v>201</v>
      </c>
      <c r="I1796" s="60" t="s">
        <v>29</v>
      </c>
      <c r="J1796" s="60" t="s">
        <v>5449</v>
      </c>
      <c r="K1796" s="11"/>
      <c r="L1796" s="61">
        <v>44021</v>
      </c>
      <c r="M1796" s="62">
        <v>2174.3739000000101</v>
      </c>
      <c r="N1796" s="63">
        <v>2174.3739000000101</v>
      </c>
      <c r="O1796" s="63">
        <v>2182.4989000000101</v>
      </c>
      <c r="P1796" s="64">
        <f t="shared" si="27"/>
        <v>0.99627720316376789</v>
      </c>
      <c r="Q1796" s="61">
        <v>43748</v>
      </c>
      <c r="R1796" s="65">
        <v>7111996.46</v>
      </c>
      <c r="S1796" s="65">
        <v>7532516.84214844</v>
      </c>
      <c r="T1796" s="11"/>
      <c r="U1796" s="66">
        <v>-1.8458086660757501E-3</v>
      </c>
      <c r="V1796" s="67">
        <v>3.4776298873111999</v>
      </c>
      <c r="W1796" s="66">
        <v>7.0463523388752903E-3</v>
      </c>
      <c r="X1796" s="67">
        <v>2.9830137825228999</v>
      </c>
      <c r="Y1796" s="66">
        <v>1.1890366429725E-2</v>
      </c>
      <c r="Z1796" s="67">
        <v>18.872974255209598</v>
      </c>
      <c r="AA1796" s="66">
        <v>2.3936353567478402E-2</v>
      </c>
      <c r="AB1796" s="67">
        <v>22.618823508033501</v>
      </c>
      <c r="AC1796" s="66">
        <v>8.0582698690705001E-2</v>
      </c>
      <c r="AD1796" s="67">
        <v>32.344235129305197</v>
      </c>
      <c r="AE1796" s="66">
        <v>0.111256203745143</v>
      </c>
      <c r="AF1796" s="68">
        <v>28.0733079862257</v>
      </c>
      <c r="AG1796" s="66">
        <v>4.6623648267995999E-4</v>
      </c>
      <c r="AH1796" s="67">
        <v>-1.79488208759722</v>
      </c>
      <c r="AI1796" s="66">
        <v>1.6075199813713002E-2</v>
      </c>
      <c r="AJ1796" s="67">
        <v>15.2982624623401</v>
      </c>
      <c r="AK1796" s="66">
        <v>0.51059030720731202</v>
      </c>
      <c r="AL1796" s="66">
        <v>4.4396546321877402E-2</v>
      </c>
      <c r="AM1796" s="67">
        <v>67.432928497553803</v>
      </c>
      <c r="AN1796" s="11"/>
      <c r="AO1796" s="69">
        <v>1.6574270550336199E-2</v>
      </c>
      <c r="AP1796" s="69">
        <v>-2.4064198447376801E-2</v>
      </c>
      <c r="AQ1796" s="69">
        <v>2.40839025573223E-2</v>
      </c>
      <c r="AR1796" s="69">
        <v>-1.72066161458133E-2</v>
      </c>
      <c r="AS1796" s="70">
        <v>7</v>
      </c>
      <c r="AT1796" s="70">
        <v>5</v>
      </c>
      <c r="AU1796" s="70">
        <v>7</v>
      </c>
      <c r="AV1796" s="71">
        <v>5</v>
      </c>
      <c r="AW1796" s="11"/>
      <c r="AX1796" s="72">
        <v>3.9960034109899401E-2</v>
      </c>
      <c r="AY1796" s="73">
        <v>-7.9548377355308703E-2</v>
      </c>
      <c r="AZ1796" s="73">
        <v>0.61734245557727296</v>
      </c>
      <c r="BA1796" s="73">
        <v>-0.101257867335903</v>
      </c>
      <c r="BB1796" s="64">
        <v>4.1140820828877598E-3</v>
      </c>
      <c r="BC1796" s="74">
        <v>-5.9199067638328398</v>
      </c>
      <c r="BD1796" s="61">
        <v>43748</v>
      </c>
      <c r="BE1796" s="61">
        <v>43783</v>
      </c>
      <c r="BF1796" s="70"/>
      <c r="BG1796" s="61"/>
      <c r="BH1796" s="11"/>
    </row>
    <row r="1797" spans="1:60" x14ac:dyDescent="0.3">
      <c r="A1797" s="11"/>
      <c r="B1797" s="56" t="s">
        <v>5719</v>
      </c>
      <c r="C1797" s="56" t="s">
        <v>5451</v>
      </c>
      <c r="D1797" s="56" t="s">
        <v>5445</v>
      </c>
      <c r="E1797" s="57" t="s">
        <v>52</v>
      </c>
      <c r="F1797" s="57" t="s">
        <v>110</v>
      </c>
      <c r="G1797" s="58" t="s">
        <v>200</v>
      </c>
      <c r="H1797" s="59" t="s">
        <v>201</v>
      </c>
      <c r="I1797" s="60" t="s">
        <v>29</v>
      </c>
      <c r="J1797" s="60" t="s">
        <v>5452</v>
      </c>
      <c r="K1797" s="11"/>
      <c r="L1797" s="61">
        <v>44021</v>
      </c>
      <c r="M1797" s="62">
        <v>1526.0032000001499</v>
      </c>
      <c r="N1797" s="63">
        <v>1526.0032000001499</v>
      </c>
      <c r="O1797" s="63">
        <v>1532.8494000006499</v>
      </c>
      <c r="P1797" s="64">
        <f t="shared" si="27"/>
        <v>0.99553367734593035</v>
      </c>
      <c r="Q1797" s="61">
        <v>43748</v>
      </c>
      <c r="R1797" s="65">
        <v>117010868.15700001</v>
      </c>
      <c r="S1797" s="65">
        <v>97633573.353874996</v>
      </c>
      <c r="T1797" s="11"/>
      <c r="U1797" s="66">
        <v>-1.8486039052731901E-3</v>
      </c>
      <c r="V1797" s="67">
        <v>3.4773503633914502</v>
      </c>
      <c r="W1797" s="66">
        <v>6.9637401429645304E-3</v>
      </c>
      <c r="X1797" s="67">
        <v>2.9747525629318301</v>
      </c>
      <c r="Y1797" s="66">
        <v>1.1387228671082999E-2</v>
      </c>
      <c r="Z1797" s="67">
        <v>18.822660479345402</v>
      </c>
      <c r="AA1797" s="66">
        <v>2.29114936064434E-2</v>
      </c>
      <c r="AB1797" s="67">
        <v>22.516337511944599</v>
      </c>
      <c r="AC1797" s="66">
        <v>7.8422188256808995E-2</v>
      </c>
      <c r="AD1797" s="67">
        <v>32.128184085944703</v>
      </c>
      <c r="AE1797" s="66">
        <v>0.108100334426126</v>
      </c>
      <c r="AF1797" s="68">
        <v>27.757721054338599</v>
      </c>
      <c r="AG1797" s="66">
        <v>4.41609472545679E-4</v>
      </c>
      <c r="AH1797" s="67">
        <v>-1.79734478861064</v>
      </c>
      <c r="AI1797" s="66">
        <v>1.5545060725344201E-2</v>
      </c>
      <c r="AJ1797" s="67">
        <v>15.245248553503201</v>
      </c>
      <c r="AK1797" s="66">
        <v>0.52543878764845398</v>
      </c>
      <c r="AL1797" s="66">
        <v>4.5472903733752901E-2</v>
      </c>
      <c r="AM1797" s="67">
        <v>68.917776541668005</v>
      </c>
      <c r="AN1797" s="11"/>
      <c r="AO1797" s="69">
        <v>1.6571450722039999E-2</v>
      </c>
      <c r="AP1797" s="69">
        <v>-2.40668311171248E-2</v>
      </c>
      <c r="AQ1797" s="69">
        <v>2.3999964214453901E-2</v>
      </c>
      <c r="AR1797" s="69">
        <v>-1.7290082641011398E-2</v>
      </c>
      <c r="AS1797" s="70">
        <v>7</v>
      </c>
      <c r="AT1797" s="70">
        <v>5</v>
      </c>
      <c r="AU1797" s="70">
        <v>7</v>
      </c>
      <c r="AV1797" s="71">
        <v>5</v>
      </c>
      <c r="AW1797" s="11"/>
      <c r="AX1797" s="72">
        <v>3.9957868310339102E-2</v>
      </c>
      <c r="AY1797" s="73">
        <v>-0.103047280256305</v>
      </c>
      <c r="AZ1797" s="73">
        <v>0.61392080459427201</v>
      </c>
      <c r="BA1797" s="73">
        <v>-0.13109905674241401</v>
      </c>
      <c r="BB1797" s="64">
        <v>4.1138461436958096E-3</v>
      </c>
      <c r="BC1797" s="74">
        <v>-5.9289255682961102</v>
      </c>
      <c r="BD1797" s="61">
        <v>43748</v>
      </c>
      <c r="BE1797" s="61">
        <v>43783</v>
      </c>
      <c r="BF1797" s="70"/>
      <c r="BG1797" s="61"/>
      <c r="BH1797" s="11"/>
    </row>
    <row r="1798" spans="1:60" x14ac:dyDescent="0.3">
      <c r="A1798" s="11"/>
      <c r="B1798" s="56" t="s">
        <v>5723</v>
      </c>
      <c r="C1798" s="56" t="s">
        <v>5454</v>
      </c>
      <c r="D1798" s="56" t="s">
        <v>5445</v>
      </c>
      <c r="E1798" s="57" t="s">
        <v>56</v>
      </c>
      <c r="F1798" s="57" t="s">
        <v>110</v>
      </c>
      <c r="G1798" s="58" t="s">
        <v>200</v>
      </c>
      <c r="H1798" s="59" t="s">
        <v>201</v>
      </c>
      <c r="I1798" s="60" t="s">
        <v>29</v>
      </c>
      <c r="J1798" s="60" t="s">
        <v>5455</v>
      </c>
      <c r="K1798" s="11"/>
      <c r="L1798" s="61">
        <v>44021</v>
      </c>
      <c r="M1798" s="62">
        <v>1493.09300000034</v>
      </c>
      <c r="N1798" s="63">
        <v>1493.09300000034</v>
      </c>
      <c r="O1798" s="63">
        <v>1497.8681000005499</v>
      </c>
      <c r="P1798" s="64">
        <f t="shared" si="27"/>
        <v>0.99681206909993736</v>
      </c>
      <c r="Q1798" s="61">
        <v>43976</v>
      </c>
      <c r="R1798" s="65">
        <v>46829976.380000003</v>
      </c>
      <c r="S1798" s="65">
        <v>30007989.666000001</v>
      </c>
      <c r="T1798" s="11"/>
      <c r="U1798" s="66">
        <v>-1.83489157916483E-3</v>
      </c>
      <c r="V1798" s="67">
        <v>3.4787215960022899</v>
      </c>
      <c r="W1798" s="66">
        <v>7.3766005098150301E-3</v>
      </c>
      <c r="X1798" s="67">
        <v>3.0160385996168801</v>
      </c>
      <c r="Y1798" s="66">
        <v>1.3905255267673101E-2</v>
      </c>
      <c r="Z1798" s="67">
        <v>19.0744631389971</v>
      </c>
      <c r="AA1798" s="66">
        <v>2.8045935161571799E-2</v>
      </c>
      <c r="AB1798" s="67">
        <v>23.029781667457399</v>
      </c>
      <c r="AC1798" s="66">
        <v>8.9268174106109696E-2</v>
      </c>
      <c r="AD1798" s="67">
        <v>33.2127826708602</v>
      </c>
      <c r="AE1798" s="66">
        <v>0.124885644378082</v>
      </c>
      <c r="AF1798" s="68">
        <v>29.436252049519702</v>
      </c>
      <c r="AG1798" s="66">
        <v>5.6471759489795702E-4</v>
      </c>
      <c r="AH1798" s="67">
        <v>-1.7850339763754199</v>
      </c>
      <c r="AI1798" s="66">
        <v>1.81985690869624E-2</v>
      </c>
      <c r="AJ1798" s="67">
        <v>15.510599389657701</v>
      </c>
      <c r="AK1798" s="66">
        <v>0.49309300000080802</v>
      </c>
      <c r="AL1798" s="66">
        <v>4.3115959988426801E-2</v>
      </c>
      <c r="AM1798" s="67">
        <v>65.683197776903398</v>
      </c>
      <c r="AN1798" s="11"/>
      <c r="AO1798" s="69">
        <v>1.6585444524025699E-2</v>
      </c>
      <c r="AP1798" s="69">
        <v>-2.40535531074784E-2</v>
      </c>
      <c r="AQ1798" s="69">
        <v>2.44197460269788E-2</v>
      </c>
      <c r="AR1798" s="69">
        <v>-1.6872649293873099E-2</v>
      </c>
      <c r="AS1798" s="70">
        <v>7</v>
      </c>
      <c r="AT1798" s="70">
        <v>5</v>
      </c>
      <c r="AU1798" s="70">
        <v>7</v>
      </c>
      <c r="AV1798" s="71">
        <v>5</v>
      </c>
      <c r="AW1798" s="11"/>
      <c r="AX1798" s="72">
        <v>3.9968978403085199E-2</v>
      </c>
      <c r="AY1798" s="73">
        <v>1.46404701542764E-2</v>
      </c>
      <c r="AZ1798" s="73">
        <v>0.63105947894746395</v>
      </c>
      <c r="BA1798" s="73">
        <v>1.8676171272687701E-2</v>
      </c>
      <c r="BB1798" s="64">
        <v>4.1150551049986498E-3</v>
      </c>
      <c r="BC1798" s="74">
        <v>-5.8838170303279202</v>
      </c>
      <c r="BD1798" s="61">
        <v>43748</v>
      </c>
      <c r="BE1798" s="61">
        <v>43783</v>
      </c>
      <c r="BF1798" s="70">
        <v>159</v>
      </c>
      <c r="BG1798" s="61">
        <v>43971</v>
      </c>
      <c r="BH1798" s="11"/>
    </row>
    <row r="1799" spans="1:60" x14ac:dyDescent="0.3">
      <c r="A1799" s="11"/>
      <c r="B1799" s="56" t="s">
        <v>5726</v>
      </c>
      <c r="C1799" s="56" t="s">
        <v>5457</v>
      </c>
      <c r="D1799" s="56" t="s">
        <v>5445</v>
      </c>
      <c r="E1799" s="57" t="s">
        <v>124</v>
      </c>
      <c r="F1799" s="57" t="s">
        <v>110</v>
      </c>
      <c r="G1799" s="58" t="s">
        <v>200</v>
      </c>
      <c r="H1799" s="59" t="s">
        <v>201</v>
      </c>
      <c r="I1799" s="60" t="s">
        <v>29</v>
      </c>
      <c r="J1799" s="60" t="s">
        <v>5458</v>
      </c>
      <c r="K1799" s="11"/>
      <c r="L1799" s="61">
        <v>44021</v>
      </c>
      <c r="M1799" s="62">
        <v>1290.8002000004101</v>
      </c>
      <c r="N1799" s="63">
        <v>1290.8002000004101</v>
      </c>
      <c r="O1799" s="63">
        <v>1293.8936999999</v>
      </c>
      <c r="P1799" s="64">
        <f t="shared" ref="P1799:P1862" si="28">IFERROR(N1799/O1799,"")</f>
        <v>0.99760915444638909</v>
      </c>
      <c r="Q1799" s="61">
        <v>43976</v>
      </c>
      <c r="R1799" s="65">
        <v>59228540.838</v>
      </c>
      <c r="S1799" s="65">
        <v>42825824.466124997</v>
      </c>
      <c r="T1799" s="11"/>
      <c r="U1799" s="66">
        <v>-1.81719044030615E-3</v>
      </c>
      <c r="V1799" s="67">
        <v>3.48049170988816</v>
      </c>
      <c r="W1799" s="66">
        <v>7.91354120883625E-3</v>
      </c>
      <c r="X1799" s="67">
        <v>3.0697326695189999</v>
      </c>
      <c r="Y1799" s="66">
        <v>1.7188336789331501E-2</v>
      </c>
      <c r="Z1799" s="67">
        <v>19.402771291148401</v>
      </c>
      <c r="AA1799" s="66">
        <v>3.4758019934088197E-2</v>
      </c>
      <c r="AB1799" s="67">
        <v>23.7009901447163</v>
      </c>
      <c r="AC1799" s="66">
        <v>0.103201926003821</v>
      </c>
      <c r="AD1799" s="67">
        <v>34.606157860602302</v>
      </c>
      <c r="AE1799" s="66">
        <v>0.146168925632082</v>
      </c>
      <c r="AF1799" s="68">
        <v>31.564580174919701</v>
      </c>
      <c r="AG1799" s="66">
        <v>7.2464919867343302E-4</v>
      </c>
      <c r="AH1799" s="67">
        <v>-1.7690408159978701</v>
      </c>
      <c r="AI1799" s="66">
        <v>2.1657424420482099E-2</v>
      </c>
      <c r="AJ1799" s="67">
        <v>15.856484923017</v>
      </c>
      <c r="AK1799" s="66">
        <v>0.29080020000052198</v>
      </c>
      <c r="AL1799" s="66">
        <v>4.96306442146306E-2</v>
      </c>
      <c r="AM1799" s="67">
        <v>26.921689421782499</v>
      </c>
      <c r="AN1799" s="11"/>
      <c r="AO1799" s="69">
        <v>1.6603561563897501E-2</v>
      </c>
      <c r="AP1799" s="69">
        <v>-2.40361252099319E-2</v>
      </c>
      <c r="AQ1799" s="69">
        <v>2.49657125550584E-2</v>
      </c>
      <c r="AR1799" s="69">
        <v>-1.6329761462657199E-2</v>
      </c>
      <c r="AS1799" s="70">
        <v>7</v>
      </c>
      <c r="AT1799" s="70">
        <v>5</v>
      </c>
      <c r="AU1799" s="70">
        <v>7</v>
      </c>
      <c r="AV1799" s="71">
        <v>5</v>
      </c>
      <c r="AW1799" s="11"/>
      <c r="AX1799" s="72">
        <v>3.9984430835720598E-2</v>
      </c>
      <c r="AY1799" s="73">
        <v>0.16839876001495199</v>
      </c>
      <c r="AZ1799" s="73">
        <v>0.65346304098238805</v>
      </c>
      <c r="BA1799" s="73">
        <v>0.21556848652812699</v>
      </c>
      <c r="BB1799" s="64">
        <v>4.1167318503539697E-3</v>
      </c>
      <c r="BC1799" s="74">
        <v>-5.8251276946466497</v>
      </c>
      <c r="BD1799" s="61">
        <v>43748</v>
      </c>
      <c r="BE1799" s="61">
        <v>43783</v>
      </c>
      <c r="BF1799" s="70">
        <v>154</v>
      </c>
      <c r="BG1799" s="61">
        <v>43964</v>
      </c>
      <c r="BH1799" s="11"/>
    </row>
    <row r="1800" spans="1:60" x14ac:dyDescent="0.3">
      <c r="A1800" s="11"/>
      <c r="B1800" s="56" t="s">
        <v>5729</v>
      </c>
      <c r="C1800" s="56" t="s">
        <v>5460</v>
      </c>
      <c r="D1800" s="56" t="s">
        <v>5445</v>
      </c>
      <c r="E1800" s="57" t="s">
        <v>131</v>
      </c>
      <c r="F1800" s="57" t="s">
        <v>110</v>
      </c>
      <c r="G1800" s="58" t="s">
        <v>200</v>
      </c>
      <c r="H1800" s="59" t="s">
        <v>201</v>
      </c>
      <c r="I1800" s="60" t="s">
        <v>29</v>
      </c>
      <c r="J1800" s="60" t="s">
        <v>5461</v>
      </c>
      <c r="K1800" s="11"/>
      <c r="L1800" s="61">
        <v>44021</v>
      </c>
      <c r="M1800" s="62">
        <v>1112.3610999994</v>
      </c>
      <c r="N1800" s="63">
        <v>1112.3610999994</v>
      </c>
      <c r="O1800" s="63">
        <v>1117.3067000005401</v>
      </c>
      <c r="P1800" s="64">
        <f t="shared" si="28"/>
        <v>0.99557364150672534</v>
      </c>
      <c r="Q1800" s="61">
        <v>43976</v>
      </c>
      <c r="R1800" s="65">
        <v>999616.07</v>
      </c>
      <c r="S1800" s="65">
        <v>334213.29084716801</v>
      </c>
      <c r="T1800" s="11"/>
      <c r="U1800" s="66">
        <v>-1.8625551492732499E-3</v>
      </c>
      <c r="V1800" s="67">
        <v>3.4759552389914501</v>
      </c>
      <c r="W1800" s="66">
        <v>6.5421191611676503E-3</v>
      </c>
      <c r="X1800" s="67">
        <v>2.9325904647521401</v>
      </c>
      <c r="Y1800" s="66">
        <v>8.8205048396048404E-3</v>
      </c>
      <c r="Z1800" s="67">
        <v>18.565988096175701</v>
      </c>
      <c r="AA1800" s="66">
        <v>3.0622625679825401E-2</v>
      </c>
      <c r="AB1800" s="67">
        <v>23.287450719275501</v>
      </c>
      <c r="AC1800" s="66">
        <v>3.5199695645132999E-2</v>
      </c>
      <c r="AD1800" s="67">
        <v>27.805934824748</v>
      </c>
      <c r="AE1800" s="66">
        <v>5.8237641642335802E-2</v>
      </c>
      <c r="AF1800" s="68">
        <v>22.771451775945</v>
      </c>
      <c r="AG1800" s="66">
        <v>3.1591448168910601E-4</v>
      </c>
      <c r="AH1800" s="67">
        <v>-1.8099142876962999</v>
      </c>
      <c r="AI1800" s="66">
        <v>1.2840413781305E-2</v>
      </c>
      <c r="AJ1800" s="67">
        <v>14.974783859099301</v>
      </c>
      <c r="AK1800" s="66">
        <v>0.112361100000271</v>
      </c>
      <c r="AL1800" s="66">
        <v>1.1276726370851999E-2</v>
      </c>
      <c r="AM1800" s="67">
        <v>27.610007776820598</v>
      </c>
      <c r="AN1800" s="11"/>
      <c r="AO1800" s="69">
        <v>6.3414682590519104E-3</v>
      </c>
      <c r="AP1800" s="69">
        <v>-1.0115555582160599E-2</v>
      </c>
      <c r="AQ1800" s="69">
        <v>2.3571175686811299E-2</v>
      </c>
      <c r="AR1800" s="69">
        <v>-1.57926461379247E-2</v>
      </c>
      <c r="AS1800" s="70">
        <v>5</v>
      </c>
      <c r="AT1800" s="70">
        <v>3</v>
      </c>
      <c r="AU1800" s="70">
        <v>7</v>
      </c>
      <c r="AV1800" s="71">
        <v>5</v>
      </c>
      <c r="AW1800" s="11"/>
      <c r="AX1800" s="72">
        <v>2.2153800060586901E-2</v>
      </c>
      <c r="AY1800" s="73">
        <v>0.14065804705728599</v>
      </c>
      <c r="AZ1800" s="73">
        <v>0.63604623356422996</v>
      </c>
      <c r="BA1800" s="73">
        <v>0.18565891848675201</v>
      </c>
      <c r="BB1800" s="64">
        <v>2.2860668726707402E-3</v>
      </c>
      <c r="BC1800" s="74">
        <v>-3.03819244174883</v>
      </c>
      <c r="BD1800" s="61">
        <v>43868</v>
      </c>
      <c r="BE1800" s="61">
        <v>43914</v>
      </c>
      <c r="BF1800" s="70">
        <v>67</v>
      </c>
      <c r="BG1800" s="61">
        <v>43963</v>
      </c>
      <c r="BH1800" s="11"/>
    </row>
    <row r="1801" spans="1:60" x14ac:dyDescent="0.3">
      <c r="A1801" s="11"/>
      <c r="B1801" s="56" t="s">
        <v>5732</v>
      </c>
      <c r="C1801" s="56" t="s">
        <v>5463</v>
      </c>
      <c r="D1801" s="56" t="s">
        <v>5445</v>
      </c>
      <c r="E1801" s="57" t="s">
        <v>135</v>
      </c>
      <c r="F1801" s="57" t="s">
        <v>110</v>
      </c>
      <c r="G1801" s="58" t="s">
        <v>200</v>
      </c>
      <c r="H1801" s="59" t="s">
        <v>201</v>
      </c>
      <c r="I1801" s="60" t="s">
        <v>29</v>
      </c>
      <c r="J1801" s="60" t="s">
        <v>5464</v>
      </c>
      <c r="K1801" s="11"/>
      <c r="L1801" s="61">
        <v>44021</v>
      </c>
      <c r="M1801" s="62">
        <v>1128.96299999952</v>
      </c>
      <c r="N1801" s="63">
        <v>1128.96299999952</v>
      </c>
      <c r="O1801" s="63">
        <v>1132.4065000005101</v>
      </c>
      <c r="P1801" s="64">
        <f t="shared" si="28"/>
        <v>0.99695913084127608</v>
      </c>
      <c r="Q1801" s="61">
        <v>43976</v>
      </c>
      <c r="R1801" s="65">
        <v>10723679.1</v>
      </c>
      <c r="S1801" s="65">
        <v>10403508.530296899</v>
      </c>
      <c r="T1801" s="11"/>
      <c r="U1801" s="66">
        <v>-1.831685624893E-3</v>
      </c>
      <c r="V1801" s="67">
        <v>3.4790421914294698</v>
      </c>
      <c r="W1801" s="66">
        <v>7.4757327820407201E-3</v>
      </c>
      <c r="X1801" s="67">
        <v>3.0259518268394499</v>
      </c>
      <c r="Y1801" s="66">
        <v>1.4510309298202601E-2</v>
      </c>
      <c r="Z1801" s="67">
        <v>19.134968542057301</v>
      </c>
      <c r="AA1801" s="66">
        <v>2.9281793040354401E-2</v>
      </c>
      <c r="AB1801" s="67">
        <v>23.153367455321099</v>
      </c>
      <c r="AC1801" s="66">
        <v>9.1887100008607406E-2</v>
      </c>
      <c r="AD1801" s="67">
        <v>33.474675261124503</v>
      </c>
      <c r="AE1801" s="66">
        <v>0.12895193627089599</v>
      </c>
      <c r="AF1801" s="68">
        <v>29.8428812388156</v>
      </c>
      <c r="AG1801" s="66">
        <v>5.94172113778768E-4</v>
      </c>
      <c r="AH1801" s="67">
        <v>-1.7820885244873399</v>
      </c>
      <c r="AI1801" s="66">
        <v>1.8836273960914699E-2</v>
      </c>
      <c r="AJ1801" s="67">
        <v>15.574369877053</v>
      </c>
      <c r="AK1801" s="66">
        <v>0.129061567073222</v>
      </c>
      <c r="AL1801" s="66">
        <v>3.8246363934376901E-2</v>
      </c>
      <c r="AM1801" s="67">
        <v>30.150146379572099</v>
      </c>
      <c r="AN1801" s="11"/>
      <c r="AO1801" s="69">
        <v>1.6588746475463299E-2</v>
      </c>
      <c r="AP1801" s="69">
        <v>-2.4050306770732301E-2</v>
      </c>
      <c r="AQ1801" s="69">
        <v>2.4520522752936799E-2</v>
      </c>
      <c r="AR1801" s="69">
        <v>-1.6772508716712799E-2</v>
      </c>
      <c r="AS1801" s="70">
        <v>7</v>
      </c>
      <c r="AT1801" s="70">
        <v>5</v>
      </c>
      <c r="AU1801" s="70">
        <v>7</v>
      </c>
      <c r="AV1801" s="71">
        <v>5</v>
      </c>
      <c r="AW1801" s="11"/>
      <c r="AX1801" s="72">
        <v>3.9971756502600299E-2</v>
      </c>
      <c r="AY1801" s="73">
        <v>4.2962789044850097E-2</v>
      </c>
      <c r="AZ1801" s="73">
        <v>0.63518527197265895</v>
      </c>
      <c r="BA1801" s="73">
        <v>5.4841040449502998E-2</v>
      </c>
      <c r="BB1801" s="64">
        <v>4.11535696141527E-3</v>
      </c>
      <c r="BC1801" s="74">
        <v>-5.8729905052459799</v>
      </c>
      <c r="BD1801" s="61">
        <v>43748</v>
      </c>
      <c r="BE1801" s="61">
        <v>43783</v>
      </c>
      <c r="BF1801" s="70">
        <v>158</v>
      </c>
      <c r="BG1801" s="61">
        <v>43970</v>
      </c>
      <c r="BH1801" s="11"/>
    </row>
    <row r="1802" spans="1:60" x14ac:dyDescent="0.3">
      <c r="A1802" s="11"/>
      <c r="B1802" s="56" t="s">
        <v>5735</v>
      </c>
      <c r="C1802" s="56" t="s">
        <v>5466</v>
      </c>
      <c r="D1802" s="56" t="s">
        <v>5467</v>
      </c>
      <c r="E1802" s="57" t="s">
        <v>34</v>
      </c>
      <c r="F1802" s="57" t="s">
        <v>110</v>
      </c>
      <c r="G1802" s="58" t="s">
        <v>200</v>
      </c>
      <c r="H1802" s="59" t="s">
        <v>279</v>
      </c>
      <c r="I1802" s="60" t="s">
        <v>29</v>
      </c>
      <c r="J1802" s="60" t="s">
        <v>5468</v>
      </c>
      <c r="K1802" s="11"/>
      <c r="L1802" s="61">
        <v>44021</v>
      </c>
      <c r="M1802" s="62">
        <v>2325.6594000011701</v>
      </c>
      <c r="N1802" s="63">
        <v>2325.6594000011701</v>
      </c>
      <c r="O1802" s="63">
        <v>2457.7454999983302</v>
      </c>
      <c r="P1802" s="64">
        <f t="shared" si="28"/>
        <v>0.94625721011502217</v>
      </c>
      <c r="Q1802" s="61">
        <v>43747</v>
      </c>
      <c r="R1802" s="65">
        <v>30999591.631999999</v>
      </c>
      <c r="S1802" s="65">
        <v>49488612.494687498</v>
      </c>
      <c r="T1802" s="11"/>
      <c r="U1802" s="66">
        <v>-3.5705761074495998E-3</v>
      </c>
      <c r="V1802" s="67">
        <v>3.3051531431738099</v>
      </c>
      <c r="W1802" s="66">
        <v>1.5622748933310501E-2</v>
      </c>
      <c r="X1802" s="67">
        <v>3.84065344196642</v>
      </c>
      <c r="Y1802" s="66">
        <v>-4.0212428921222497E-3</v>
      </c>
      <c r="Z1802" s="67">
        <v>17.281813323003</v>
      </c>
      <c r="AA1802" s="66">
        <v>-1.7359745691464899E-2</v>
      </c>
      <c r="AB1802" s="67">
        <v>18.489213582157401</v>
      </c>
      <c r="AC1802" s="66">
        <v>5.4588861195952597E-2</v>
      </c>
      <c r="AD1802" s="67">
        <v>29.7448513798299</v>
      </c>
      <c r="AE1802" s="66">
        <v>8.1691330222383798E-2</v>
      </c>
      <c r="AF1802" s="68">
        <v>25.116820633964402</v>
      </c>
      <c r="AG1802" s="66">
        <v>2.4964783569885198E-3</v>
      </c>
      <c r="AH1802" s="67">
        <v>-1.59185790016636</v>
      </c>
      <c r="AI1802" s="66">
        <v>-5.6047288308036503E-4</v>
      </c>
      <c r="AJ1802" s="67">
        <v>13.634695192653499</v>
      </c>
      <c r="AK1802" s="66">
        <v>1.00484422682668</v>
      </c>
      <c r="AL1802" s="66">
        <v>4.4252238671106198E-2</v>
      </c>
      <c r="AM1802" s="67">
        <v>-24.038180645322399</v>
      </c>
      <c r="AN1802" s="11"/>
      <c r="AO1802" s="69">
        <v>2.1264886960125299E-2</v>
      </c>
      <c r="AP1802" s="69">
        <v>-3.8675771684211199E-2</v>
      </c>
      <c r="AQ1802" s="69">
        <v>3.1735661794300499E-2</v>
      </c>
      <c r="AR1802" s="69">
        <v>-4.06224558492249E-2</v>
      </c>
      <c r="AS1802" s="70">
        <v>7</v>
      </c>
      <c r="AT1802" s="70">
        <v>5</v>
      </c>
      <c r="AU1802" s="70">
        <v>6</v>
      </c>
      <c r="AV1802" s="71">
        <v>6</v>
      </c>
      <c r="AW1802" s="11"/>
      <c r="AX1802" s="72">
        <v>6.1512452945680703E-2</v>
      </c>
      <c r="AY1802" s="73">
        <v>-0.67114357507671196</v>
      </c>
      <c r="AZ1802" s="73">
        <v>0.47268052059598598</v>
      </c>
      <c r="BA1802" s="73">
        <v>-0.82164204776927396</v>
      </c>
      <c r="BB1802" s="64">
        <v>6.3093382221086399E-3</v>
      </c>
      <c r="BC1802" s="74">
        <v>-9.2438456299714709</v>
      </c>
      <c r="BD1802" s="61">
        <v>43747</v>
      </c>
      <c r="BE1802" s="61">
        <v>43913</v>
      </c>
      <c r="BF1802" s="70"/>
      <c r="BG1802" s="61"/>
      <c r="BH1802" s="11"/>
    </row>
    <row r="1803" spans="1:60" x14ac:dyDescent="0.3">
      <c r="A1803" s="11"/>
      <c r="B1803" s="56" t="s">
        <v>5738</v>
      </c>
      <c r="C1803" s="56" t="s">
        <v>5470</v>
      </c>
      <c r="D1803" s="56" t="s">
        <v>5467</v>
      </c>
      <c r="E1803" s="57" t="s">
        <v>73</v>
      </c>
      <c r="F1803" s="57" t="s">
        <v>110</v>
      </c>
      <c r="G1803" s="58" t="s">
        <v>200</v>
      </c>
      <c r="H1803" s="59" t="s">
        <v>279</v>
      </c>
      <c r="I1803" s="60" t="s">
        <v>29</v>
      </c>
      <c r="J1803" s="60" t="s">
        <v>5471</v>
      </c>
      <c r="K1803" s="11"/>
      <c r="L1803" s="61">
        <v>44021</v>
      </c>
      <c r="M1803" s="62">
        <v>2643.9429999999702</v>
      </c>
      <c r="N1803" s="63">
        <v>2643.9429999999702</v>
      </c>
      <c r="O1803" s="63">
        <v>2776.3671000003801</v>
      </c>
      <c r="P1803" s="64">
        <f t="shared" si="28"/>
        <v>0.95230310141609453</v>
      </c>
      <c r="Q1803" s="61">
        <v>43747</v>
      </c>
      <c r="R1803" s="65">
        <v>5496216.1639999999</v>
      </c>
      <c r="S1803" s="65">
        <v>7610152.57696875</v>
      </c>
      <c r="T1803" s="11"/>
      <c r="U1803" s="66">
        <v>-3.5474325413815699E-3</v>
      </c>
      <c r="V1803" s="67">
        <v>3.3074674997806102</v>
      </c>
      <c r="W1803" s="66">
        <v>1.6330640550222601E-2</v>
      </c>
      <c r="X1803" s="67">
        <v>3.9114426036576302</v>
      </c>
      <c r="Y1803" s="66">
        <v>1.9762273223022901E-4</v>
      </c>
      <c r="Z1803" s="67">
        <v>17.7036998854601</v>
      </c>
      <c r="AA1803" s="66">
        <v>-8.9602940979602898E-3</v>
      </c>
      <c r="AB1803" s="67">
        <v>19.329158741486001</v>
      </c>
      <c r="AC1803" s="66">
        <v>7.2682848594922703E-2</v>
      </c>
      <c r="AD1803" s="67">
        <v>31.554250119719701</v>
      </c>
      <c r="AE1803" s="66">
        <v>0.109513481698814</v>
      </c>
      <c r="AF1803" s="68">
        <v>27.899035781592801</v>
      </c>
      <c r="AG1803" s="66">
        <v>2.70603730314178E-3</v>
      </c>
      <c r="AH1803" s="67">
        <v>-1.5709020055510301</v>
      </c>
      <c r="AI1803" s="66">
        <v>3.8828397919132801E-3</v>
      </c>
      <c r="AJ1803" s="67">
        <v>14.0790264601528</v>
      </c>
      <c r="AK1803" s="66">
        <v>0.59906557882670297</v>
      </c>
      <c r="AL1803" s="66">
        <v>5.0675427866735803E-2</v>
      </c>
      <c r="AM1803" s="67">
        <v>76.280455659492901</v>
      </c>
      <c r="AN1803" s="11"/>
      <c r="AO1803" s="69">
        <v>2.1288727542923901E-2</v>
      </c>
      <c r="AP1803" s="69">
        <v>-3.8653379714560301E-2</v>
      </c>
      <c r="AQ1803" s="69">
        <v>3.2454763326313703E-2</v>
      </c>
      <c r="AR1803" s="69">
        <v>-3.9951927931724598E-2</v>
      </c>
      <c r="AS1803" s="70">
        <v>7</v>
      </c>
      <c r="AT1803" s="70">
        <v>5</v>
      </c>
      <c r="AU1803" s="70">
        <v>7</v>
      </c>
      <c r="AV1803" s="71">
        <v>5</v>
      </c>
      <c r="AW1803" s="11"/>
      <c r="AX1803" s="72">
        <v>6.1524432411897603E-2</v>
      </c>
      <c r="AY1803" s="73">
        <v>-0.54522473470206001</v>
      </c>
      <c r="AZ1803" s="73">
        <v>0.50047666838145199</v>
      </c>
      <c r="BA1803" s="73">
        <v>-0.66958832977798</v>
      </c>
      <c r="BB1803" s="64">
        <v>6.3107299904913801E-3</v>
      </c>
      <c r="BC1803" s="74">
        <v>-8.9237694827897904</v>
      </c>
      <c r="BD1803" s="61">
        <v>43747</v>
      </c>
      <c r="BE1803" s="61">
        <v>43783</v>
      </c>
      <c r="BF1803" s="70"/>
      <c r="BG1803" s="61"/>
      <c r="BH1803" s="11"/>
    </row>
    <row r="1804" spans="1:60" x14ac:dyDescent="0.3">
      <c r="A1804" s="11"/>
      <c r="B1804" s="56" t="s">
        <v>5741</v>
      </c>
      <c r="C1804" s="56" t="s">
        <v>5473</v>
      </c>
      <c r="D1804" s="56" t="s">
        <v>5467</v>
      </c>
      <c r="E1804" s="57" t="s">
        <v>52</v>
      </c>
      <c r="F1804" s="57" t="s">
        <v>110</v>
      </c>
      <c r="G1804" s="58" t="s">
        <v>200</v>
      </c>
      <c r="H1804" s="59" t="s">
        <v>279</v>
      </c>
      <c r="I1804" s="60" t="s">
        <v>29</v>
      </c>
      <c r="J1804" s="60" t="s">
        <v>5474</v>
      </c>
      <c r="K1804" s="11"/>
      <c r="L1804" s="61">
        <v>44021</v>
      </c>
      <c r="M1804" s="62">
        <v>2141.9056000001701</v>
      </c>
      <c r="N1804" s="63">
        <v>2141.9056000001701</v>
      </c>
      <c r="O1804" s="63">
        <v>2250.8707000017198</v>
      </c>
      <c r="P1804" s="64">
        <f t="shared" si="28"/>
        <v>0.95158980033750207</v>
      </c>
      <c r="Q1804" s="61">
        <v>43747</v>
      </c>
      <c r="R1804" s="65">
        <v>35630359.737000003</v>
      </c>
      <c r="S1804" s="65">
        <v>62892059.848312497</v>
      </c>
      <c r="T1804" s="11"/>
      <c r="U1804" s="66">
        <v>-3.5501138445397399E-3</v>
      </c>
      <c r="V1804" s="67">
        <v>3.3071993694647999</v>
      </c>
      <c r="W1804" s="66">
        <v>1.62473417822184E-2</v>
      </c>
      <c r="X1804" s="67">
        <v>3.9031127268572199</v>
      </c>
      <c r="Y1804" s="66">
        <v>-2.9959662424516902E-4</v>
      </c>
      <c r="Z1804" s="67">
        <v>17.6539779498125</v>
      </c>
      <c r="AA1804" s="66">
        <v>-9.9521756246758707E-3</v>
      </c>
      <c r="AB1804" s="67">
        <v>19.229970588814499</v>
      </c>
      <c r="AC1804" s="66">
        <v>7.0538127056352096E-2</v>
      </c>
      <c r="AD1804" s="67">
        <v>31.339777965884402</v>
      </c>
      <c r="AE1804" s="66">
        <v>0.106362770233391</v>
      </c>
      <c r="AF1804" s="68">
        <v>27.583964635065101</v>
      </c>
      <c r="AG1804" s="66">
        <v>2.6814249904418799E-3</v>
      </c>
      <c r="AH1804" s="67">
        <v>-1.57336323682102</v>
      </c>
      <c r="AI1804" s="66">
        <v>3.35910577814502E-3</v>
      </c>
      <c r="AJ1804" s="67">
        <v>14.0266530587833</v>
      </c>
      <c r="AK1804" s="66">
        <v>0.62293854232295398</v>
      </c>
      <c r="AL1804" s="66">
        <v>5.2316333158159999E-2</v>
      </c>
      <c r="AM1804" s="67">
        <v>78.667752009118004</v>
      </c>
      <c r="AN1804" s="11"/>
      <c r="AO1804" s="69">
        <v>2.1285868027916901E-2</v>
      </c>
      <c r="AP1804" s="69">
        <v>-3.8656017092762299E-2</v>
      </c>
      <c r="AQ1804" s="69">
        <v>3.2370144590458901E-2</v>
      </c>
      <c r="AR1804" s="69">
        <v>-4.00308249618683E-2</v>
      </c>
      <c r="AS1804" s="70">
        <v>7</v>
      </c>
      <c r="AT1804" s="70">
        <v>5</v>
      </c>
      <c r="AU1804" s="70">
        <v>7</v>
      </c>
      <c r="AV1804" s="71">
        <v>5</v>
      </c>
      <c r="AW1804" s="11"/>
      <c r="AX1804" s="72">
        <v>6.1522935865505099E-2</v>
      </c>
      <c r="AY1804" s="73">
        <v>-0.56009080629883101</v>
      </c>
      <c r="AZ1804" s="73">
        <v>0.49719505764642202</v>
      </c>
      <c r="BA1804" s="73">
        <v>-0.68759105216304295</v>
      </c>
      <c r="BB1804" s="64">
        <v>6.3105570876177798E-3</v>
      </c>
      <c r="BC1804" s="74">
        <v>-8.9341648990230205</v>
      </c>
      <c r="BD1804" s="61">
        <v>43747</v>
      </c>
      <c r="BE1804" s="61">
        <v>43913</v>
      </c>
      <c r="BF1804" s="70"/>
      <c r="BG1804" s="61"/>
      <c r="BH1804" s="11"/>
    </row>
    <row r="1805" spans="1:60" x14ac:dyDescent="0.3">
      <c r="A1805" s="11"/>
      <c r="B1805" s="56" t="s">
        <v>5744</v>
      </c>
      <c r="C1805" s="56" t="s">
        <v>5476</v>
      </c>
      <c r="D1805" s="56" t="s">
        <v>5467</v>
      </c>
      <c r="E1805" s="57" t="s">
        <v>56</v>
      </c>
      <c r="F1805" s="57" t="s">
        <v>110</v>
      </c>
      <c r="G1805" s="58" t="s">
        <v>200</v>
      </c>
      <c r="H1805" s="59" t="s">
        <v>279</v>
      </c>
      <c r="I1805" s="60" t="s">
        <v>29</v>
      </c>
      <c r="J1805" s="60" t="s">
        <v>5477</v>
      </c>
      <c r="K1805" s="11"/>
      <c r="L1805" s="61">
        <v>44021</v>
      </c>
      <c r="M1805" s="62">
        <v>1564.5535000003899</v>
      </c>
      <c r="N1805" s="63">
        <v>1564.5535000003899</v>
      </c>
      <c r="O1805" s="63">
        <v>1637.99870000035</v>
      </c>
      <c r="P1805" s="64">
        <f t="shared" si="28"/>
        <v>0.95516162497568258</v>
      </c>
      <c r="Q1805" s="61">
        <v>43747</v>
      </c>
      <c r="R1805" s="65">
        <v>22448189.754000001</v>
      </c>
      <c r="S1805" s="65">
        <v>25353104.5850312</v>
      </c>
      <c r="T1805" s="11"/>
      <c r="U1805" s="66">
        <v>-3.5365123712836101E-3</v>
      </c>
      <c r="V1805" s="67">
        <v>3.3085595167904098</v>
      </c>
      <c r="W1805" s="66">
        <v>1.66639461258455E-2</v>
      </c>
      <c r="X1805" s="67">
        <v>3.9447731612199299</v>
      </c>
      <c r="Y1805" s="66">
        <v>2.1891110063734201E-3</v>
      </c>
      <c r="Z1805" s="67">
        <v>17.902848712867101</v>
      </c>
      <c r="AA1805" s="66">
        <v>-4.9827386783363199E-3</v>
      </c>
      <c r="AB1805" s="67">
        <v>19.7269142834703</v>
      </c>
      <c r="AC1805" s="66">
        <v>8.1304847392020693E-2</v>
      </c>
      <c r="AD1805" s="67">
        <v>32.416449999436701</v>
      </c>
      <c r="AE1805" s="66">
        <v>0.12312213688172099</v>
      </c>
      <c r="AF1805" s="68">
        <v>29.259901299898001</v>
      </c>
      <c r="AG1805" s="66">
        <v>2.8046805182384599E-3</v>
      </c>
      <c r="AH1805" s="67">
        <v>-1.56103768404137</v>
      </c>
      <c r="AI1805" s="66">
        <v>5.9806381232192498E-3</v>
      </c>
      <c r="AJ1805" s="67">
        <v>14.288806293290699</v>
      </c>
      <c r="AK1805" s="66">
        <v>0.56455350000061999</v>
      </c>
      <c r="AL1805" s="66">
        <v>4.8264069635479197E-2</v>
      </c>
      <c r="AM1805" s="67">
        <v>72.8292477768846</v>
      </c>
      <c r="AN1805" s="11"/>
      <c r="AO1805" s="69">
        <v>2.1299889400324901E-2</v>
      </c>
      <c r="AP1805" s="69">
        <v>-3.8642864982648503E-2</v>
      </c>
      <c r="AQ1805" s="69">
        <v>3.2793335294627503E-2</v>
      </c>
      <c r="AR1805" s="69">
        <v>-3.9636257211896002E-2</v>
      </c>
      <c r="AS1805" s="70">
        <v>7</v>
      </c>
      <c r="AT1805" s="70">
        <v>5</v>
      </c>
      <c r="AU1805" s="70">
        <v>7</v>
      </c>
      <c r="AV1805" s="71">
        <v>5</v>
      </c>
      <c r="AW1805" s="11"/>
      <c r="AX1805" s="72">
        <v>6.1530540321764401E-2</v>
      </c>
      <c r="AY1805" s="73">
        <v>-0.485618853380402</v>
      </c>
      <c r="AZ1805" s="73">
        <v>0.51363608592510002</v>
      </c>
      <c r="BA1805" s="73">
        <v>-0.59726703412979998</v>
      </c>
      <c r="BB1805" s="64">
        <v>6.3114338113336999E-3</v>
      </c>
      <c r="BC1805" s="74">
        <v>-8.8878275666211302</v>
      </c>
      <c r="BD1805" s="61">
        <v>43747</v>
      </c>
      <c r="BE1805" s="61">
        <v>43783</v>
      </c>
      <c r="BF1805" s="70"/>
      <c r="BG1805" s="61"/>
      <c r="BH1805" s="11"/>
    </row>
    <row r="1806" spans="1:60" x14ac:dyDescent="0.3">
      <c r="A1806" s="11"/>
      <c r="B1806" s="56" t="s">
        <v>5747</v>
      </c>
      <c r="C1806" s="56" t="s">
        <v>5479</v>
      </c>
      <c r="D1806" s="56" t="s">
        <v>5467</v>
      </c>
      <c r="E1806" s="57" t="s">
        <v>124</v>
      </c>
      <c r="F1806" s="57" t="s">
        <v>110</v>
      </c>
      <c r="G1806" s="58" t="s">
        <v>200</v>
      </c>
      <c r="H1806" s="59" t="s">
        <v>279</v>
      </c>
      <c r="I1806" s="60" t="s">
        <v>29</v>
      </c>
      <c r="J1806" s="60" t="s">
        <v>5480</v>
      </c>
      <c r="K1806" s="11"/>
      <c r="L1806" s="61">
        <v>44021</v>
      </c>
      <c r="M1806" s="62">
        <v>1320.7640000004301</v>
      </c>
      <c r="N1806" s="63">
        <v>1320.7640000004301</v>
      </c>
      <c r="O1806" s="63">
        <v>1376.04800000042</v>
      </c>
      <c r="P1806" s="64">
        <f t="shared" si="28"/>
        <v>0.95982407590434848</v>
      </c>
      <c r="Q1806" s="61">
        <v>43747</v>
      </c>
      <c r="R1806" s="65">
        <v>77806525.125</v>
      </c>
      <c r="S1806" s="65">
        <v>61586862.950750001</v>
      </c>
      <c r="T1806" s="11"/>
      <c r="U1806" s="66">
        <v>-3.5187881585443401E-3</v>
      </c>
      <c r="V1806" s="67">
        <v>3.3103319380643401</v>
      </c>
      <c r="W1806" s="66">
        <v>1.72058654206921E-2</v>
      </c>
      <c r="X1806" s="67">
        <v>3.9989650907045902</v>
      </c>
      <c r="Y1806" s="66">
        <v>5.4343502670235501E-3</v>
      </c>
      <c r="Z1806" s="67">
        <v>18.2273726389394</v>
      </c>
      <c r="AA1806" s="66">
        <v>1.51368573096988E-3</v>
      </c>
      <c r="AB1806" s="67">
        <v>20.376556724397201</v>
      </c>
      <c r="AC1806" s="66">
        <v>9.5136707599595E-2</v>
      </c>
      <c r="AD1806" s="67">
        <v>33.799636020208702</v>
      </c>
      <c r="AE1806" s="66">
        <v>0.14437159264533</v>
      </c>
      <c r="AF1806" s="68">
        <v>31.384846876259001</v>
      </c>
      <c r="AG1806" s="66">
        <v>2.9650087963091201E-3</v>
      </c>
      <c r="AH1806" s="67">
        <v>-1.5450048562343</v>
      </c>
      <c r="AI1806" s="66">
        <v>9.3981750251259707E-3</v>
      </c>
      <c r="AJ1806" s="67">
        <v>14.6305599834741</v>
      </c>
      <c r="AK1806" s="66">
        <v>0.320764000000199</v>
      </c>
      <c r="AL1806" s="66">
        <v>5.4211326132644899E-2</v>
      </c>
      <c r="AM1806" s="67">
        <v>29.9180694217503</v>
      </c>
      <c r="AN1806" s="11"/>
      <c r="AO1806" s="69">
        <v>2.1318060089470198E-2</v>
      </c>
      <c r="AP1806" s="69">
        <v>-3.8625740848147003E-2</v>
      </c>
      <c r="AQ1806" s="69">
        <v>3.3343842087560902E-2</v>
      </c>
      <c r="AR1806" s="69">
        <v>-3.9122995684010703E-2</v>
      </c>
      <c r="AS1806" s="70">
        <v>7</v>
      </c>
      <c r="AT1806" s="70">
        <v>5</v>
      </c>
      <c r="AU1806" s="70">
        <v>7</v>
      </c>
      <c r="AV1806" s="71">
        <v>5</v>
      </c>
      <c r="AW1806" s="11"/>
      <c r="AX1806" s="72">
        <v>6.1541092229526799E-2</v>
      </c>
      <c r="AY1806" s="73">
        <v>-0.38829273559304101</v>
      </c>
      <c r="AZ1806" s="73">
        <v>0.53512566115841798</v>
      </c>
      <c r="BA1806" s="73">
        <v>-0.47870976410149502</v>
      </c>
      <c r="BB1806" s="64">
        <v>6.3126430834927298E-3</v>
      </c>
      <c r="BC1806" s="74">
        <v>-8.8293940327712299</v>
      </c>
      <c r="BD1806" s="61">
        <v>43747</v>
      </c>
      <c r="BE1806" s="61">
        <v>43783</v>
      </c>
      <c r="BF1806" s="70"/>
      <c r="BG1806" s="61"/>
      <c r="BH1806" s="11"/>
    </row>
    <row r="1807" spans="1:60" x14ac:dyDescent="0.3">
      <c r="A1807" s="11"/>
      <c r="B1807" s="56" t="s">
        <v>5750</v>
      </c>
      <c r="C1807" s="56" t="s">
        <v>5482</v>
      </c>
      <c r="D1807" s="56" t="s">
        <v>5467</v>
      </c>
      <c r="E1807" s="57" t="s">
        <v>131</v>
      </c>
      <c r="F1807" s="57" t="s">
        <v>110</v>
      </c>
      <c r="G1807" s="58" t="s">
        <v>200</v>
      </c>
      <c r="H1807" s="59" t="s">
        <v>279</v>
      </c>
      <c r="I1807" s="60" t="s">
        <v>29</v>
      </c>
      <c r="J1807" s="60" t="s">
        <v>5483</v>
      </c>
      <c r="K1807" s="11"/>
      <c r="L1807" s="61">
        <v>44021</v>
      </c>
      <c r="M1807" s="62">
        <v>1101.9567000009099</v>
      </c>
      <c r="N1807" s="63">
        <v>1101.9567000009099</v>
      </c>
      <c r="O1807" s="63">
        <v>1101.9567000009099</v>
      </c>
      <c r="P1807" s="64">
        <f t="shared" si="28"/>
        <v>1</v>
      </c>
      <c r="Q1807" s="61">
        <v>44021</v>
      </c>
      <c r="R1807" s="65">
        <v>0</v>
      </c>
      <c r="S1807" s="65">
        <v>0</v>
      </c>
      <c r="T1807" s="11"/>
      <c r="U1807" s="66">
        <v>0</v>
      </c>
      <c r="V1807" s="67">
        <v>3.66221075391877</v>
      </c>
      <c r="W1807" s="66">
        <v>0</v>
      </c>
      <c r="X1807" s="67">
        <v>2.27837854863537</v>
      </c>
      <c r="Y1807" s="66">
        <v>0</v>
      </c>
      <c r="Z1807" s="67">
        <v>17.6839376122225</v>
      </c>
      <c r="AA1807" s="66">
        <v>0</v>
      </c>
      <c r="AB1807" s="67">
        <v>20.225188151293001</v>
      </c>
      <c r="AC1807" s="66">
        <v>0</v>
      </c>
      <c r="AD1807" s="67">
        <v>24.2859652602347</v>
      </c>
      <c r="AE1807" s="66">
        <v>6.2887298263376596E-3</v>
      </c>
      <c r="AF1807" s="68">
        <v>17.576560594345199</v>
      </c>
      <c r="AG1807" s="66">
        <v>0</v>
      </c>
      <c r="AH1807" s="67">
        <v>-1.84150573586521</v>
      </c>
      <c r="AI1807" s="66">
        <v>0</v>
      </c>
      <c r="AJ1807" s="67">
        <v>13.6907424809615</v>
      </c>
      <c r="AK1807" s="66">
        <v>0.10195670000030101</v>
      </c>
      <c r="AL1807" s="66">
        <v>1.0276442513713799E-2</v>
      </c>
      <c r="AM1807" s="67">
        <v>26.569567776838099</v>
      </c>
      <c r="AN1807" s="11"/>
      <c r="AO1807" s="69">
        <v>0</v>
      </c>
      <c r="AP1807" s="69">
        <v>0</v>
      </c>
      <c r="AQ1807" s="69">
        <v>0</v>
      </c>
      <c r="AR1807" s="69">
        <v>0</v>
      </c>
      <c r="AS1807" s="70">
        <v>0</v>
      </c>
      <c r="AT1807" s="70">
        <v>0</v>
      </c>
      <c r="AU1807" s="70">
        <v>7</v>
      </c>
      <c r="AV1807" s="71">
        <v>5</v>
      </c>
      <c r="AW1807" s="11"/>
      <c r="AX1807" s="72">
        <v>0</v>
      </c>
      <c r="AY1807" s="73">
        <v>-115.357016523136</v>
      </c>
      <c r="AZ1807" s="73">
        <v>0.52607977638217596</v>
      </c>
      <c r="BA1807" s="73">
        <v>-15.9646500268718</v>
      </c>
      <c r="BB1807" s="64">
        <v>0</v>
      </c>
      <c r="BC1807" s="74">
        <v>0</v>
      </c>
      <c r="BD1807" s="61">
        <v>43656</v>
      </c>
      <c r="BE1807" s="61"/>
      <c r="BF1807" s="70"/>
      <c r="BG1807" s="61"/>
      <c r="BH1807" s="11"/>
    </row>
    <row r="1808" spans="1:60" x14ac:dyDescent="0.3">
      <c r="A1808" s="11"/>
      <c r="B1808" s="56" t="s">
        <v>5753</v>
      </c>
      <c r="C1808" s="56" t="s">
        <v>5485</v>
      </c>
      <c r="D1808" s="56" t="s">
        <v>5486</v>
      </c>
      <c r="E1808" s="57" t="s">
        <v>3043</v>
      </c>
      <c r="F1808" s="57" t="s">
        <v>278</v>
      </c>
      <c r="G1808" s="58" t="s">
        <v>111</v>
      </c>
      <c r="H1808" s="59" t="s">
        <v>603</v>
      </c>
      <c r="I1808" s="60" t="s">
        <v>400</v>
      </c>
      <c r="J1808" s="60" t="s">
        <v>5487</v>
      </c>
      <c r="K1808" s="11"/>
      <c r="L1808" s="61">
        <v>44021</v>
      </c>
      <c r="M1808" s="62">
        <v>1416300.51836967</v>
      </c>
      <c r="N1808" s="63">
        <v>1416300.51836967</v>
      </c>
      <c r="O1808" s="63">
        <v>1550799.36351967</v>
      </c>
      <c r="P1808" s="64">
        <f t="shared" si="28"/>
        <v>0.91327127911328032</v>
      </c>
      <c r="Q1808" s="61">
        <v>43896</v>
      </c>
      <c r="R1808" s="65">
        <v>11894003.531609399</v>
      </c>
      <c r="S1808" s="65">
        <v>13112190.7773594</v>
      </c>
      <c r="T1808" s="11"/>
      <c r="U1808" s="66">
        <v>-8.9929227360698895E-3</v>
      </c>
      <c r="V1808" s="67">
        <v>2.7629184803117801</v>
      </c>
      <c r="W1808" s="66">
        <v>2.0467942997129299E-2</v>
      </c>
      <c r="X1808" s="67">
        <v>4.32517284835194</v>
      </c>
      <c r="Y1808" s="66">
        <v>-5.4790872527519198E-3</v>
      </c>
      <c r="Z1808" s="67">
        <v>17.136028886947301</v>
      </c>
      <c r="AA1808" s="66">
        <v>0.15564694056054601</v>
      </c>
      <c r="AB1808" s="67">
        <v>35.789882207347503</v>
      </c>
      <c r="AC1808" s="66">
        <v>0.33131172775407303</v>
      </c>
      <c r="AD1808" s="67">
        <v>57.417138035641997</v>
      </c>
      <c r="AE1808" s="66">
        <v>0.31981598094367703</v>
      </c>
      <c r="AF1808" s="68">
        <v>48.929285706079099</v>
      </c>
      <c r="AG1808" s="66">
        <v>-3.1503459789746599E-2</v>
      </c>
      <c r="AH1808" s="67">
        <v>-4.9918517148398696</v>
      </c>
      <c r="AI1808" s="66">
        <v>3.3401440105080803E-2</v>
      </c>
      <c r="AJ1808" s="67">
        <v>17.030886491469602</v>
      </c>
      <c r="AK1808" s="66">
        <v>1.12136434093583</v>
      </c>
      <c r="AL1808" s="66">
        <v>7.9315034256069297E-2</v>
      </c>
      <c r="AM1808" s="67">
        <v>130.965567947831</v>
      </c>
      <c r="AN1808" s="11"/>
      <c r="AO1808" s="69">
        <v>4.0759133820756702E-2</v>
      </c>
      <c r="AP1808" s="69">
        <v>-5.6467047720652801E-2</v>
      </c>
      <c r="AQ1808" s="69">
        <v>0.13901911564797001</v>
      </c>
      <c r="AR1808" s="69">
        <v>-0.103445179569535</v>
      </c>
      <c r="AS1808" s="70">
        <v>9</v>
      </c>
      <c r="AT1808" s="70">
        <v>3</v>
      </c>
      <c r="AU1808" s="70">
        <v>7</v>
      </c>
      <c r="AV1808" s="71">
        <v>5</v>
      </c>
      <c r="AW1808" s="11"/>
      <c r="AX1808" s="72">
        <v>0.17485062937805201</v>
      </c>
      <c r="AY1808" s="73">
        <v>0.91470571579065996</v>
      </c>
      <c r="AZ1808" s="73">
        <v>1.2045984920041499</v>
      </c>
      <c r="BA1808" s="73">
        <v>1.30771925441695</v>
      </c>
      <c r="BB1808" s="64">
        <v>1.79929317819187E-2</v>
      </c>
      <c r="BC1808" s="74">
        <v>-19.670763605012301</v>
      </c>
      <c r="BD1808" s="61">
        <v>43896</v>
      </c>
      <c r="BE1808" s="61">
        <v>43913</v>
      </c>
      <c r="BF1808" s="70"/>
      <c r="BG1808" s="61"/>
      <c r="BH1808" s="11"/>
    </row>
    <row r="1809" spans="1:60" x14ac:dyDescent="0.3">
      <c r="A1809" s="11"/>
      <c r="B1809" s="56" t="s">
        <v>5756</v>
      </c>
      <c r="C1809" s="56" t="s">
        <v>5489</v>
      </c>
      <c r="D1809" s="56" t="s">
        <v>5486</v>
      </c>
      <c r="E1809" s="57" t="s">
        <v>3046</v>
      </c>
      <c r="F1809" s="57" t="s">
        <v>278</v>
      </c>
      <c r="G1809" s="58" t="s">
        <v>111</v>
      </c>
      <c r="H1809" s="59" t="s">
        <v>603</v>
      </c>
      <c r="I1809" s="60" t="s">
        <v>400</v>
      </c>
      <c r="J1809" s="60" t="s">
        <v>5490</v>
      </c>
      <c r="K1809" s="11"/>
      <c r="L1809" s="61">
        <v>44021</v>
      </c>
      <c r="M1809" s="62">
        <v>963637.33578014397</v>
      </c>
      <c r="N1809" s="63">
        <v>963637.33578014397</v>
      </c>
      <c r="O1809" s="63">
        <v>1054068.60049629</v>
      </c>
      <c r="P1809" s="64">
        <f t="shared" si="28"/>
        <v>0.91420742001652644</v>
      </c>
      <c r="Q1809" s="61">
        <v>43896</v>
      </c>
      <c r="R1809" s="65">
        <v>2788598.3455156302</v>
      </c>
      <c r="S1809" s="65">
        <v>2379776.9151679701</v>
      </c>
      <c r="T1809" s="11"/>
      <c r="U1809" s="66">
        <v>-8.9847940134859493E-3</v>
      </c>
      <c r="V1809" s="67">
        <v>2.7637313525701801</v>
      </c>
      <c r="W1809" s="66">
        <v>2.07188087024406E-2</v>
      </c>
      <c r="X1809" s="67">
        <v>4.3502594188830699</v>
      </c>
      <c r="Y1809" s="66">
        <v>-3.9944486707099696E-3</v>
      </c>
      <c r="Z1809" s="67">
        <v>17.2844927451515</v>
      </c>
      <c r="AA1809" s="66">
        <v>0.159123575376725</v>
      </c>
      <c r="AB1809" s="67">
        <v>36.137545688950901</v>
      </c>
      <c r="AC1809" s="66">
        <v>0.33932956900913303</v>
      </c>
      <c r="AD1809" s="67">
        <v>58.218922161147901</v>
      </c>
      <c r="AE1809" s="66">
        <v>0.33177622247254501</v>
      </c>
      <c r="AF1809" s="68">
        <v>50.125309858995003</v>
      </c>
      <c r="AG1809" s="66">
        <v>-3.1432034398676499E-2</v>
      </c>
      <c r="AH1809" s="67">
        <v>-4.9847091757328599</v>
      </c>
      <c r="AI1809" s="66">
        <v>3.5020426061237203E-2</v>
      </c>
      <c r="AJ1809" s="67">
        <v>17.1927850870998</v>
      </c>
      <c r="AK1809" s="66">
        <v>0.41033169285976301</v>
      </c>
      <c r="AL1809" s="66">
        <v>8.4508867996191797E-2</v>
      </c>
      <c r="AM1809" s="67">
        <v>39.9138238215819</v>
      </c>
      <c r="AN1809" s="11"/>
      <c r="AO1809" s="69">
        <v>4.0767694799797E-2</v>
      </c>
      <c r="AP1809" s="69">
        <v>-5.6443892651295798E-2</v>
      </c>
      <c r="AQ1809" s="69">
        <v>0.13930001384695101</v>
      </c>
      <c r="AR1809" s="69">
        <v>-0.10321743905122301</v>
      </c>
      <c r="AS1809" s="70">
        <v>9</v>
      </c>
      <c r="AT1809" s="70">
        <v>3</v>
      </c>
      <c r="AU1809" s="70">
        <v>7</v>
      </c>
      <c r="AV1809" s="71">
        <v>5</v>
      </c>
      <c r="AW1809" s="11"/>
      <c r="AX1809" s="72">
        <v>0.174834512196539</v>
      </c>
      <c r="AY1809" s="73">
        <v>0.93366795720794504</v>
      </c>
      <c r="AZ1809" s="73">
        <v>1.21710677118426</v>
      </c>
      <c r="BA1809" s="73">
        <v>1.3356557933784601</v>
      </c>
      <c r="BB1809" s="64">
        <v>1.7991489779415101E-2</v>
      </c>
      <c r="BC1809" s="74">
        <v>-19.659574401710401</v>
      </c>
      <c r="BD1809" s="61">
        <v>43896</v>
      </c>
      <c r="BE1809" s="61">
        <v>43913</v>
      </c>
      <c r="BF1809" s="70"/>
      <c r="BG1809" s="61"/>
      <c r="BH1809" s="11"/>
    </row>
    <row r="1810" spans="1:60" x14ac:dyDescent="0.3">
      <c r="A1810" s="11"/>
      <c r="B1810" s="56" t="s">
        <v>5760</v>
      </c>
      <c r="C1810" s="56" t="s">
        <v>5492</v>
      </c>
      <c r="D1810" s="56" t="s">
        <v>5486</v>
      </c>
      <c r="E1810" s="57" t="s">
        <v>3049</v>
      </c>
      <c r="F1810" s="57" t="s">
        <v>278</v>
      </c>
      <c r="G1810" s="58" t="s">
        <v>111</v>
      </c>
      <c r="H1810" s="59" t="s">
        <v>603</v>
      </c>
      <c r="I1810" s="60" t="s">
        <v>400</v>
      </c>
      <c r="J1810" s="60" t="s">
        <v>5493</v>
      </c>
      <c r="K1810" s="11"/>
      <c r="L1810" s="61">
        <v>44021</v>
      </c>
      <c r="M1810" s="62">
        <v>1027272.23872185</v>
      </c>
      <c r="N1810" s="63">
        <v>1027272.23872185</v>
      </c>
      <c r="O1810" s="63">
        <v>1122524.2501678499</v>
      </c>
      <c r="P1810" s="64">
        <f t="shared" si="28"/>
        <v>0.9151448074001457</v>
      </c>
      <c r="Q1810" s="61">
        <v>43896</v>
      </c>
      <c r="R1810" s="65">
        <v>1307249.3047949199</v>
      </c>
      <c r="S1810" s="65">
        <v>1673290.69029688</v>
      </c>
      <c r="T1810" s="11"/>
      <c r="U1810" s="66">
        <v>-8.97663457453746E-3</v>
      </c>
      <c r="V1810" s="67">
        <v>2.7645472964650302</v>
      </c>
      <c r="W1810" s="66">
        <v>2.0970258152374299E-2</v>
      </c>
      <c r="X1810" s="67">
        <v>4.3754043638764397</v>
      </c>
      <c r="Y1810" s="66">
        <v>-2.5070620567930698E-3</v>
      </c>
      <c r="Z1810" s="67">
        <v>17.4332314065541</v>
      </c>
      <c r="AA1810" s="66">
        <v>0.16261120349925501</v>
      </c>
      <c r="AB1810" s="67">
        <v>36.486308501218403</v>
      </c>
      <c r="AC1810" s="66">
        <v>0.34739402569190098</v>
      </c>
      <c r="AD1810" s="67">
        <v>59.025367829424802</v>
      </c>
      <c r="AE1810" s="66">
        <v>0.34384207082621299</v>
      </c>
      <c r="AF1810" s="68">
        <v>51.3318946943618</v>
      </c>
      <c r="AG1810" s="66">
        <v>-3.1360396538730101E-2</v>
      </c>
      <c r="AH1810" s="67">
        <v>-4.9775453897382196</v>
      </c>
      <c r="AI1810" s="66">
        <v>3.6642609342379701E-2</v>
      </c>
      <c r="AJ1810" s="67">
        <v>17.355003415199501</v>
      </c>
      <c r="AK1810" s="66">
        <v>1.19055587251205</v>
      </c>
      <c r="AL1810" s="66">
        <v>8.2836545523605296E-2</v>
      </c>
      <c r="AM1810" s="67">
        <v>137.884721105453</v>
      </c>
      <c r="AN1810" s="11"/>
      <c r="AO1810" s="69">
        <v>4.0776244662993101E-2</v>
      </c>
      <c r="AP1810" s="69">
        <v>-5.64205554455839E-2</v>
      </c>
      <c r="AQ1810" s="69">
        <v>0.13958078385447201</v>
      </c>
      <c r="AR1810" s="69">
        <v>-0.102989309319091</v>
      </c>
      <c r="AS1810" s="70">
        <v>9</v>
      </c>
      <c r="AT1810" s="70">
        <v>3</v>
      </c>
      <c r="AU1810" s="70">
        <v>7</v>
      </c>
      <c r="AV1810" s="71">
        <v>5</v>
      </c>
      <c r="AW1810" s="11"/>
      <c r="AX1810" s="72">
        <v>0.174818340381898</v>
      </c>
      <c r="AY1810" s="73">
        <v>0.95268862184730096</v>
      </c>
      <c r="AZ1810" s="73">
        <v>1.22965187729642</v>
      </c>
      <c r="BA1810" s="73">
        <v>1.3637104388544701</v>
      </c>
      <c r="BB1810" s="64">
        <v>1.79900426569111E-2</v>
      </c>
      <c r="BC1810" s="74">
        <v>-19.6483709512977</v>
      </c>
      <c r="BD1810" s="61">
        <v>43896</v>
      </c>
      <c r="BE1810" s="61">
        <v>43913</v>
      </c>
      <c r="BF1810" s="70"/>
      <c r="BG1810" s="61"/>
      <c r="BH1810" s="11"/>
    </row>
    <row r="1811" spans="1:60" x14ac:dyDescent="0.3">
      <c r="A1811" s="11"/>
      <c r="B1811" s="56" t="s">
        <v>5763</v>
      </c>
      <c r="C1811" s="56" t="s">
        <v>5495</v>
      </c>
      <c r="D1811" s="56" t="s">
        <v>5486</v>
      </c>
      <c r="E1811" s="57" t="s">
        <v>3269</v>
      </c>
      <c r="F1811" s="57" t="s">
        <v>278</v>
      </c>
      <c r="G1811" s="58" t="s">
        <v>111</v>
      </c>
      <c r="H1811" s="59" t="s">
        <v>603</v>
      </c>
      <c r="I1811" s="60" t="s">
        <v>400</v>
      </c>
      <c r="J1811" s="60" t="s">
        <v>5496</v>
      </c>
      <c r="K1811" s="11"/>
      <c r="L1811" s="61">
        <v>44021</v>
      </c>
      <c r="M1811" s="62">
        <v>897500.80807781196</v>
      </c>
      <c r="N1811" s="63">
        <v>897500.80807781196</v>
      </c>
      <c r="O1811" s="63">
        <v>979047.12816810596</v>
      </c>
      <c r="P1811" s="64">
        <f t="shared" si="28"/>
        <v>0.91670848343850897</v>
      </c>
      <c r="Q1811" s="61">
        <v>43896</v>
      </c>
      <c r="R1811" s="65">
        <v>1601414.2687128901</v>
      </c>
      <c r="S1811" s="65">
        <v>1092716.9818632801</v>
      </c>
      <c r="T1811" s="11"/>
      <c r="U1811" s="66">
        <v>-8.9631246764838596E-3</v>
      </c>
      <c r="V1811" s="67">
        <v>2.76589828627039</v>
      </c>
      <c r="W1811" s="66">
        <v>2.1388646031482501E-2</v>
      </c>
      <c r="X1811" s="67">
        <v>4.4172431517872601</v>
      </c>
      <c r="Y1811" s="66">
        <v>-2.4451633180433402E-5</v>
      </c>
      <c r="Z1811" s="67">
        <v>17.681492448900801</v>
      </c>
      <c r="AA1811" s="66">
        <v>0.168445893692551</v>
      </c>
      <c r="AB1811" s="67">
        <v>37.069777520548101</v>
      </c>
      <c r="AC1811" s="66">
        <v>0.25962451189116098</v>
      </c>
      <c r="AD1811" s="67">
        <v>50.248416449350799</v>
      </c>
      <c r="AE1811" s="66">
        <v>0.24281615742802401</v>
      </c>
      <c r="AF1811" s="68">
        <v>41.229303354513803</v>
      </c>
      <c r="AG1811" s="66">
        <v>-3.1241447847605699E-2</v>
      </c>
      <c r="AH1811" s="67">
        <v>-4.9656505206294197</v>
      </c>
      <c r="AI1811" s="66">
        <v>3.9350481290966903E-2</v>
      </c>
      <c r="AJ1811" s="67">
        <v>17.625790610065501</v>
      </c>
      <c r="AK1811" s="66">
        <v>0.76409467740799297</v>
      </c>
      <c r="AL1811" s="66">
        <v>6.6679816904070294E-2</v>
      </c>
      <c r="AM1811" s="67">
        <v>80.501150323660099</v>
      </c>
      <c r="AN1811" s="11"/>
      <c r="AO1811" s="69">
        <v>4.0790435328744899E-2</v>
      </c>
      <c r="AP1811" s="69">
        <v>-5.6381993708782802E-2</v>
      </c>
      <c r="AQ1811" s="69">
        <v>0.14004926702182299</v>
      </c>
      <c r="AR1811" s="69">
        <v>-0.10260955891863</v>
      </c>
      <c r="AS1811" s="70">
        <v>9</v>
      </c>
      <c r="AT1811" s="70">
        <v>3</v>
      </c>
      <c r="AU1811" s="70">
        <v>7</v>
      </c>
      <c r="AV1811" s="71">
        <v>5</v>
      </c>
      <c r="AW1811" s="11"/>
      <c r="AX1811" s="72">
        <v>0.17479167621000699</v>
      </c>
      <c r="AY1811" s="73">
        <v>0.98451410305824505</v>
      </c>
      <c r="AZ1811" s="73">
        <v>1.25063759660952</v>
      </c>
      <c r="BA1811" s="73">
        <v>1.4107215123149199</v>
      </c>
      <c r="BB1811" s="64">
        <v>1.7987659636419299E-2</v>
      </c>
      <c r="BC1811" s="74">
        <v>-19.629712290043202</v>
      </c>
      <c r="BD1811" s="61">
        <v>43896</v>
      </c>
      <c r="BE1811" s="61">
        <v>43913</v>
      </c>
      <c r="BF1811" s="70"/>
      <c r="BG1811" s="61"/>
      <c r="BH1811" s="11"/>
    </row>
    <row r="1812" spans="1:60" x14ac:dyDescent="0.3">
      <c r="A1812" s="11"/>
      <c r="B1812" s="56" t="s">
        <v>5766</v>
      </c>
      <c r="C1812" s="56" t="s">
        <v>5498</v>
      </c>
      <c r="D1812" s="56" t="s">
        <v>5486</v>
      </c>
      <c r="E1812" s="57" t="s">
        <v>291</v>
      </c>
      <c r="F1812" s="57" t="s">
        <v>278</v>
      </c>
      <c r="G1812" s="58" t="s">
        <v>111</v>
      </c>
      <c r="H1812" s="59" t="s">
        <v>603</v>
      </c>
      <c r="I1812" s="60" t="s">
        <v>400</v>
      </c>
      <c r="J1812" s="60" t="s">
        <v>5499</v>
      </c>
      <c r="K1812" s="11"/>
      <c r="L1812" s="61">
        <v>44021</v>
      </c>
      <c r="M1812" s="62">
        <v>827798.32513237</v>
      </c>
      <c r="N1812" s="63">
        <v>827798.32513237</v>
      </c>
      <c r="O1812" s="63">
        <v>900239.55577564205</v>
      </c>
      <c r="P1812" s="64">
        <f t="shared" si="28"/>
        <v>0.91953116236837984</v>
      </c>
      <c r="Q1812" s="61">
        <v>43896</v>
      </c>
      <c r="R1812" s="65">
        <v>11847135.386218799</v>
      </c>
      <c r="S1812" s="65">
        <v>6948447.4692812497</v>
      </c>
      <c r="T1812" s="11"/>
      <c r="U1812" s="66">
        <v>-8.9387753514529305E-3</v>
      </c>
      <c r="V1812" s="67">
        <v>2.7683332187734799</v>
      </c>
      <c r="W1812" s="66">
        <v>2.2142427456856201E-2</v>
      </c>
      <c r="X1812" s="67">
        <v>4.49262129432464</v>
      </c>
      <c r="Y1812" s="66">
        <v>4.4617203056986901E-3</v>
      </c>
      <c r="Z1812" s="67">
        <v>18.1301096428069</v>
      </c>
      <c r="AA1812" s="66">
        <v>0.17094120139343399</v>
      </c>
      <c r="AB1812" s="67">
        <v>37.319308290665496</v>
      </c>
      <c r="AC1812" s="66">
        <v>0.21610192197113101</v>
      </c>
      <c r="AD1812" s="67">
        <v>45.896157457376802</v>
      </c>
      <c r="AE1812" s="66">
        <v>0.22590511573973299</v>
      </c>
      <c r="AF1812" s="68">
        <v>39.538199185684803</v>
      </c>
      <c r="AG1812" s="66">
        <v>-3.10268841903962E-2</v>
      </c>
      <c r="AH1812" s="67">
        <v>-4.9441941549084696</v>
      </c>
      <c r="AI1812" s="66">
        <v>4.4244316017284298E-2</v>
      </c>
      <c r="AJ1812" s="67">
        <v>18.115174082689901</v>
      </c>
      <c r="AK1812" s="66">
        <v>0.25669615632447002</v>
      </c>
      <c r="AL1812" s="66">
        <v>6.8259201956607299E-2</v>
      </c>
      <c r="AM1812" s="67">
        <v>35.594080249080399</v>
      </c>
      <c r="AN1812" s="11"/>
      <c r="AO1812" s="69">
        <v>4.08160385031806E-2</v>
      </c>
      <c r="AP1812" s="69">
        <v>-5.63123082620587E-2</v>
      </c>
      <c r="AQ1812" s="69">
        <v>0.140892911951669</v>
      </c>
      <c r="AR1812" s="69">
        <v>-0.101924956436123</v>
      </c>
      <c r="AS1812" s="70">
        <v>9</v>
      </c>
      <c r="AT1812" s="70">
        <v>3</v>
      </c>
      <c r="AU1812" s="70">
        <v>7</v>
      </c>
      <c r="AV1812" s="71">
        <v>5</v>
      </c>
      <c r="AW1812" s="11"/>
      <c r="AX1812" s="72">
        <v>0.17468933426425801</v>
      </c>
      <c r="AY1812" s="73">
        <v>0.99682304934140098</v>
      </c>
      <c r="AZ1812" s="73">
        <v>1.25888152461812</v>
      </c>
      <c r="BA1812" s="73">
        <v>1.43022665299395</v>
      </c>
      <c r="BB1812" s="64">
        <v>1.7977921715155401E-2</v>
      </c>
      <c r="BC1812" s="74">
        <v>-19.596096142398899</v>
      </c>
      <c r="BD1812" s="61">
        <v>43896</v>
      </c>
      <c r="BE1812" s="61">
        <v>43913</v>
      </c>
      <c r="BF1812" s="70"/>
      <c r="BG1812" s="61"/>
      <c r="BH1812" s="11"/>
    </row>
    <row r="1813" spans="1:60" x14ac:dyDescent="0.3">
      <c r="A1813" s="11"/>
      <c r="B1813" s="56" t="s">
        <v>5769</v>
      </c>
      <c r="C1813" s="56" t="s">
        <v>5500</v>
      </c>
      <c r="D1813" s="56" t="s">
        <v>5501</v>
      </c>
      <c r="E1813" s="57" t="s">
        <v>34</v>
      </c>
      <c r="F1813" s="57" t="s">
        <v>2618</v>
      </c>
      <c r="G1813" s="58" t="s">
        <v>27</v>
      </c>
      <c r="H1813" s="59" t="s">
        <v>3707</v>
      </c>
      <c r="I1813" s="60" t="s">
        <v>400</v>
      </c>
      <c r="J1813" s="60" t="s">
        <v>1</v>
      </c>
      <c r="K1813" s="11"/>
      <c r="L1813" s="61">
        <v>43607</v>
      </c>
      <c r="M1813" s="62"/>
      <c r="N1813" s="63"/>
      <c r="O1813" s="63"/>
      <c r="P1813" s="64" t="str">
        <f t="shared" si="28"/>
        <v/>
      </c>
      <c r="Q1813" s="61"/>
      <c r="R1813" s="65"/>
      <c r="S1813" s="65"/>
      <c r="T1813" s="11"/>
      <c r="U1813" s="66"/>
      <c r="V1813" s="67"/>
      <c r="W1813" s="66"/>
      <c r="X1813" s="67"/>
      <c r="Y1813" s="66"/>
      <c r="Z1813" s="67"/>
      <c r="AA1813" s="66"/>
      <c r="AB1813" s="67"/>
      <c r="AC1813" s="66"/>
      <c r="AD1813" s="67"/>
      <c r="AE1813" s="66"/>
      <c r="AF1813" s="68"/>
      <c r="AG1813" s="66"/>
      <c r="AH1813" s="67"/>
      <c r="AI1813" s="66"/>
      <c r="AJ1813" s="67"/>
      <c r="AK1813" s="66"/>
      <c r="AL1813" s="66"/>
      <c r="AM1813" s="67"/>
      <c r="AN1813" s="11"/>
      <c r="AO1813" s="69"/>
      <c r="AP1813" s="69"/>
      <c r="AQ1813" s="69"/>
      <c r="AR1813" s="69"/>
      <c r="AS1813" s="70"/>
      <c r="AT1813" s="70"/>
      <c r="AU1813" s="70"/>
      <c r="AV1813" s="71"/>
      <c r="AW1813" s="11"/>
      <c r="AX1813" s="72"/>
      <c r="AY1813" s="73"/>
      <c r="AZ1813" s="73"/>
      <c r="BA1813" s="73"/>
      <c r="BB1813" s="64"/>
      <c r="BC1813" s="74"/>
      <c r="BD1813" s="61"/>
      <c r="BE1813" s="61"/>
      <c r="BF1813" s="70"/>
      <c r="BG1813" s="61"/>
      <c r="BH1813" s="11"/>
    </row>
    <row r="1814" spans="1:60" x14ac:dyDescent="0.3">
      <c r="A1814" s="11"/>
      <c r="B1814" s="56" t="s">
        <v>5772</v>
      </c>
      <c r="C1814" s="56" t="s">
        <v>5502</v>
      </c>
      <c r="D1814" s="56" t="s">
        <v>5501</v>
      </c>
      <c r="E1814" s="57" t="s">
        <v>56</v>
      </c>
      <c r="F1814" s="57" t="s">
        <v>2618</v>
      </c>
      <c r="G1814" s="58" t="s">
        <v>27</v>
      </c>
      <c r="H1814" s="59" t="s">
        <v>3707</v>
      </c>
      <c r="I1814" s="60" t="s">
        <v>400</v>
      </c>
      <c r="J1814" s="60" t="s">
        <v>1</v>
      </c>
      <c r="K1814" s="11"/>
      <c r="L1814" s="61">
        <v>43607</v>
      </c>
      <c r="M1814" s="62"/>
      <c r="N1814" s="63"/>
      <c r="O1814" s="63"/>
      <c r="P1814" s="64" t="str">
        <f t="shared" si="28"/>
        <v/>
      </c>
      <c r="Q1814" s="61"/>
      <c r="R1814" s="65"/>
      <c r="S1814" s="65"/>
      <c r="T1814" s="11"/>
      <c r="U1814" s="66"/>
      <c r="V1814" s="67"/>
      <c r="W1814" s="66"/>
      <c r="X1814" s="67"/>
      <c r="Y1814" s="66"/>
      <c r="Z1814" s="67"/>
      <c r="AA1814" s="66"/>
      <c r="AB1814" s="67"/>
      <c r="AC1814" s="66"/>
      <c r="AD1814" s="67"/>
      <c r="AE1814" s="66"/>
      <c r="AF1814" s="68"/>
      <c r="AG1814" s="66"/>
      <c r="AH1814" s="67"/>
      <c r="AI1814" s="66"/>
      <c r="AJ1814" s="67"/>
      <c r="AK1814" s="66"/>
      <c r="AL1814" s="66"/>
      <c r="AM1814" s="67"/>
      <c r="AN1814" s="11"/>
      <c r="AO1814" s="69"/>
      <c r="AP1814" s="69"/>
      <c r="AQ1814" s="69"/>
      <c r="AR1814" s="69"/>
      <c r="AS1814" s="70"/>
      <c r="AT1814" s="70"/>
      <c r="AU1814" s="70"/>
      <c r="AV1814" s="71"/>
      <c r="AW1814" s="11"/>
      <c r="AX1814" s="72"/>
      <c r="AY1814" s="73"/>
      <c r="AZ1814" s="73"/>
      <c r="BA1814" s="73"/>
      <c r="BB1814" s="64"/>
      <c r="BC1814" s="74"/>
      <c r="BD1814" s="61"/>
      <c r="BE1814" s="61"/>
      <c r="BF1814" s="70"/>
      <c r="BG1814" s="61"/>
      <c r="BH1814" s="11"/>
    </row>
    <row r="1815" spans="1:60" x14ac:dyDescent="0.3">
      <c r="A1815" s="11"/>
      <c r="B1815" s="56" t="s">
        <v>5775</v>
      </c>
      <c r="C1815" s="56" t="s">
        <v>5504</v>
      </c>
      <c r="D1815" s="56" t="s">
        <v>5505</v>
      </c>
      <c r="E1815" s="57" t="s">
        <v>34</v>
      </c>
      <c r="F1815" s="57" t="s">
        <v>3067</v>
      </c>
      <c r="G1815" s="58" t="s">
        <v>111</v>
      </c>
      <c r="H1815" s="59" t="s">
        <v>603</v>
      </c>
      <c r="I1815" s="60" t="s">
        <v>400</v>
      </c>
      <c r="J1815" s="60" t="s">
        <v>1</v>
      </c>
      <c r="K1815" s="11"/>
      <c r="L1815" s="61">
        <v>44021</v>
      </c>
      <c r="M1815" s="62">
        <v>741580.55892562901</v>
      </c>
      <c r="N1815" s="63">
        <v>741580.55892562901</v>
      </c>
      <c r="O1815" s="63">
        <v>838703.34325027501</v>
      </c>
      <c r="P1815" s="64">
        <f t="shared" si="28"/>
        <v>0.88419888258909218</v>
      </c>
      <c r="Q1815" s="61">
        <v>43798</v>
      </c>
      <c r="R1815" s="65">
        <v>28358.188714813201</v>
      </c>
      <c r="S1815" s="65">
        <v>29362.2514437561</v>
      </c>
      <c r="T1815" s="11"/>
      <c r="U1815" s="66">
        <v>-8.2061521097784897E-3</v>
      </c>
      <c r="V1815" s="67">
        <v>2.8415955429409201</v>
      </c>
      <c r="W1815" s="66">
        <v>-3.3097927272137902E-2</v>
      </c>
      <c r="X1815" s="67">
        <v>-1.0314141785784201</v>
      </c>
      <c r="Y1815" s="66">
        <v>-8.9138831786840497E-2</v>
      </c>
      <c r="Z1815" s="67">
        <v>8.7700544335384603</v>
      </c>
      <c r="AA1815" s="66">
        <v>1.2404105564201E-3</v>
      </c>
      <c r="AB1815" s="67">
        <v>20.349229206942301</v>
      </c>
      <c r="AC1815" s="66">
        <v>0.172048864795361</v>
      </c>
      <c r="AD1815" s="67">
        <v>41.490851739770697</v>
      </c>
      <c r="AE1815" s="66">
        <v>7.5823526722160806E-2</v>
      </c>
      <c r="AF1815" s="68">
        <v>24.530040283920201</v>
      </c>
      <c r="AG1815" s="66">
        <v>-2.8765281324922402E-2</v>
      </c>
      <c r="AH1815" s="67">
        <v>-4.7180338683610898</v>
      </c>
      <c r="AI1815" s="66">
        <v>-6.83390812655853E-2</v>
      </c>
      <c r="AJ1815" s="67">
        <v>6.8568343544029604</v>
      </c>
      <c r="AK1815" s="66">
        <v>0.19992970927356499</v>
      </c>
      <c r="AL1815" s="66">
        <v>3.4349015148109202E-2</v>
      </c>
      <c r="AM1815" s="67">
        <v>20.566652869660199</v>
      </c>
      <c r="AN1815" s="11"/>
      <c r="AO1815" s="69">
        <v>6.5323270173394093E-2</v>
      </c>
      <c r="AP1815" s="69">
        <v>-5.4760463443017202E-2</v>
      </c>
      <c r="AQ1815" s="69">
        <v>9.0906691555574098E-2</v>
      </c>
      <c r="AR1815" s="69">
        <v>-8.0086461011960597E-2</v>
      </c>
      <c r="AS1815" s="70">
        <v>5</v>
      </c>
      <c r="AT1815" s="70">
        <v>7</v>
      </c>
      <c r="AU1815" s="70">
        <v>6</v>
      </c>
      <c r="AV1815" s="71">
        <v>6</v>
      </c>
      <c r="AW1815" s="11"/>
      <c r="AX1815" s="72">
        <v>0.238299619904428</v>
      </c>
      <c r="AY1815" s="73">
        <v>1.75845082515593E-2</v>
      </c>
      <c r="AZ1815" s="73">
        <v>0.63901686999906804</v>
      </c>
      <c r="BA1815" s="73">
        <v>2.4683547890106201E-2</v>
      </c>
      <c r="BB1815" s="64">
        <v>2.4560579365170299E-2</v>
      </c>
      <c r="BC1815" s="74">
        <v>-16.972576766711398</v>
      </c>
      <c r="BD1815" s="61">
        <v>43798</v>
      </c>
      <c r="BE1815" s="61">
        <v>43964</v>
      </c>
      <c r="BF1815" s="70"/>
      <c r="BG1815" s="61"/>
      <c r="BH1815" s="11"/>
    </row>
    <row r="1816" spans="1:60" x14ac:dyDescent="0.3">
      <c r="A1816" s="11"/>
      <c r="B1816" s="56" t="s">
        <v>5778</v>
      </c>
      <c r="C1816" s="56" t="s">
        <v>5506</v>
      </c>
      <c r="D1816" s="56" t="s">
        <v>5505</v>
      </c>
      <c r="E1816" s="57" t="s">
        <v>248</v>
      </c>
      <c r="F1816" s="57" t="s">
        <v>3067</v>
      </c>
      <c r="G1816" s="58" t="s">
        <v>111</v>
      </c>
      <c r="H1816" s="59" t="s">
        <v>603</v>
      </c>
      <c r="I1816" s="60" t="s">
        <v>400</v>
      </c>
      <c r="J1816" s="60" t="s">
        <v>1</v>
      </c>
      <c r="K1816" s="11"/>
      <c r="L1816" s="61">
        <v>43763</v>
      </c>
      <c r="M1816" s="62"/>
      <c r="N1816" s="63"/>
      <c r="O1816" s="63">
        <v>772868.62605762505</v>
      </c>
      <c r="P1816" s="64">
        <f t="shared" si="28"/>
        <v>0</v>
      </c>
      <c r="Q1816" s="61">
        <v>43740</v>
      </c>
      <c r="R1816" s="65"/>
      <c r="S1816" s="65">
        <v>0</v>
      </c>
      <c r="T1816" s="11"/>
      <c r="U1816" s="66"/>
      <c r="V1816" s="67"/>
      <c r="W1816" s="66"/>
      <c r="X1816" s="67"/>
      <c r="Y1816" s="66"/>
      <c r="Z1816" s="67"/>
      <c r="AA1816" s="66"/>
      <c r="AB1816" s="67"/>
      <c r="AC1816" s="66"/>
      <c r="AD1816" s="67"/>
      <c r="AE1816" s="66"/>
      <c r="AF1816" s="68"/>
      <c r="AG1816" s="66"/>
      <c r="AH1816" s="67"/>
      <c r="AI1816" s="66"/>
      <c r="AJ1816" s="67"/>
      <c r="AK1816" s="66"/>
      <c r="AL1816" s="66"/>
      <c r="AM1816" s="67"/>
      <c r="AN1816" s="11"/>
      <c r="AO1816" s="69">
        <v>1.9458652126559201E-2</v>
      </c>
      <c r="AP1816" s="69">
        <v>-1.16089243610986E-2</v>
      </c>
      <c r="AQ1816" s="69">
        <v>2.9529415125580299E-2</v>
      </c>
      <c r="AR1816" s="69">
        <v>-3.1005401824586399E-3</v>
      </c>
      <c r="AS1816" s="70"/>
      <c r="AT1816" s="70"/>
      <c r="AU1816" s="70"/>
      <c r="AV1816" s="71"/>
      <c r="AW1816" s="11"/>
      <c r="AX1816" s="72"/>
      <c r="AY1816" s="73"/>
      <c r="AZ1816" s="73"/>
      <c r="BA1816" s="73"/>
      <c r="BB1816" s="64"/>
      <c r="BC1816" s="74">
        <v>-2.6968109900917598</v>
      </c>
      <c r="BD1816" s="61">
        <v>43740</v>
      </c>
      <c r="BE1816" s="61">
        <v>43759</v>
      </c>
      <c r="BF1816" s="70"/>
      <c r="BG1816" s="61"/>
      <c r="BH1816" s="11"/>
    </row>
    <row r="1817" spans="1:60" x14ac:dyDescent="0.3">
      <c r="A1817" s="11"/>
      <c r="B1817" s="56" t="s">
        <v>5781</v>
      </c>
      <c r="C1817" s="56" t="s">
        <v>5508</v>
      </c>
      <c r="D1817" s="56" t="s">
        <v>5505</v>
      </c>
      <c r="E1817" s="57" t="s">
        <v>0</v>
      </c>
      <c r="F1817" s="57" t="s">
        <v>3067</v>
      </c>
      <c r="G1817" s="58" t="s">
        <v>111</v>
      </c>
      <c r="H1817" s="59" t="s">
        <v>603</v>
      </c>
      <c r="I1817" s="60" t="s">
        <v>400</v>
      </c>
      <c r="J1817" s="60" t="s">
        <v>1</v>
      </c>
      <c r="K1817" s="11"/>
      <c r="L1817" s="61">
        <v>44021</v>
      </c>
      <c r="M1817" s="62">
        <v>768195.73941040004</v>
      </c>
      <c r="N1817" s="63">
        <v>768195.73941040004</v>
      </c>
      <c r="O1817" s="63">
        <v>847977.95483493805</v>
      </c>
      <c r="P1817" s="64">
        <f t="shared" si="28"/>
        <v>0.90591475288992873</v>
      </c>
      <c r="Q1817" s="61">
        <v>43910</v>
      </c>
      <c r="R1817" s="65">
        <v>0</v>
      </c>
      <c r="S1817" s="65">
        <v>0</v>
      </c>
      <c r="T1817" s="11"/>
      <c r="U1817" s="66">
        <v>-9.6991988702939107E-3</v>
      </c>
      <c r="V1817" s="67">
        <v>2.6922908668893801</v>
      </c>
      <c r="W1817" s="66">
        <v>2.1995164184772899E-2</v>
      </c>
      <c r="X1817" s="67">
        <v>4.4778949671163</v>
      </c>
      <c r="Y1817" s="66">
        <v>2.52337545480259E-2</v>
      </c>
      <c r="Z1817" s="67">
        <v>20.2073130670178</v>
      </c>
      <c r="AA1817" s="66">
        <v>0.14631905866015599</v>
      </c>
      <c r="AB1817" s="67">
        <v>34.857094017323099</v>
      </c>
      <c r="AC1817" s="66">
        <v>0.18766416017926499</v>
      </c>
      <c r="AD1817" s="67">
        <v>43.052381278190303</v>
      </c>
      <c r="AE1817" s="66">
        <v>0.11177430969663001</v>
      </c>
      <c r="AF1817" s="68">
        <v>28.125118581374402</v>
      </c>
      <c r="AG1817" s="66">
        <v>-3.6968984270970402E-2</v>
      </c>
      <c r="AH1817" s="67">
        <v>-5.5384041629658904</v>
      </c>
      <c r="AI1817" s="66">
        <v>5.5813703633248203E-2</v>
      </c>
      <c r="AJ1817" s="67">
        <v>19.272112844279</v>
      </c>
      <c r="AK1817" s="66">
        <v>0.20859605640376699</v>
      </c>
      <c r="AL1817" s="66">
        <v>3.6605708299248398E-2</v>
      </c>
      <c r="AM1817" s="67">
        <v>18.701275062107001</v>
      </c>
      <c r="AN1817" s="11"/>
      <c r="AO1817" s="69">
        <v>3.6556978096996297E-2</v>
      </c>
      <c r="AP1817" s="69">
        <v>-2.3708267337497101E-2</v>
      </c>
      <c r="AQ1817" s="69">
        <v>0.14030619269033201</v>
      </c>
      <c r="AR1817" s="69">
        <v>-0.10097192876404699</v>
      </c>
      <c r="AS1817" s="70">
        <v>8</v>
      </c>
      <c r="AT1817" s="70">
        <v>4</v>
      </c>
      <c r="AU1817" s="70">
        <v>7</v>
      </c>
      <c r="AV1817" s="71">
        <v>5</v>
      </c>
      <c r="AW1817" s="11"/>
      <c r="AX1817" s="72">
        <v>0.13676713067659901</v>
      </c>
      <c r="AY1817" s="73">
        <v>0.91847378844795502</v>
      </c>
      <c r="AZ1817" s="73">
        <v>0.97417474868234399</v>
      </c>
      <c r="BA1817" s="73">
        <v>1.43542378584061</v>
      </c>
      <c r="BB1817" s="64">
        <v>1.41537329969287E-2</v>
      </c>
      <c r="BC1817" s="74">
        <v>-11.852551767005901</v>
      </c>
      <c r="BD1817" s="61">
        <v>43910</v>
      </c>
      <c r="BE1817" s="61">
        <v>43990</v>
      </c>
      <c r="BF1817" s="70"/>
      <c r="BG1817" s="61"/>
      <c r="BH1817" s="11"/>
    </row>
    <row r="1818" spans="1:60" x14ac:dyDescent="0.3">
      <c r="A1818" s="11"/>
      <c r="B1818" s="56" t="s">
        <v>5784</v>
      </c>
      <c r="C1818" s="56" t="s">
        <v>5510</v>
      </c>
      <c r="D1818" s="56" t="s">
        <v>5505</v>
      </c>
      <c r="E1818" s="57" t="s">
        <v>3081</v>
      </c>
      <c r="F1818" s="57" t="s">
        <v>3067</v>
      </c>
      <c r="G1818" s="58" t="s">
        <v>111</v>
      </c>
      <c r="H1818" s="59" t="s">
        <v>603</v>
      </c>
      <c r="I1818" s="60" t="s">
        <v>400</v>
      </c>
      <c r="J1818" s="60" t="s">
        <v>1</v>
      </c>
      <c r="K1818" s="11"/>
      <c r="L1818" s="61">
        <v>44021</v>
      </c>
      <c r="M1818" s="62">
        <v>736442.71539020503</v>
      </c>
      <c r="N1818" s="63">
        <v>736442.71539020503</v>
      </c>
      <c r="O1818" s="63">
        <v>823960.57607459999</v>
      </c>
      <c r="P1818" s="64">
        <f t="shared" si="28"/>
        <v>0.89378392216125735</v>
      </c>
      <c r="Q1818" s="61">
        <v>43798</v>
      </c>
      <c r="R1818" s="65">
        <v>594799.22773632803</v>
      </c>
      <c r="S1818" s="65">
        <v>1624244.59459766</v>
      </c>
      <c r="T1818" s="11"/>
      <c r="U1818" s="66">
        <v>-8.15807448452688E-3</v>
      </c>
      <c r="V1818" s="67">
        <v>2.84640330546608</v>
      </c>
      <c r="W1818" s="66">
        <v>-3.1692441846644201E-2</v>
      </c>
      <c r="X1818" s="67">
        <v>-0.890865636029048</v>
      </c>
      <c r="Y1818" s="66">
        <v>-8.1091513410647201E-2</v>
      </c>
      <c r="Z1818" s="67">
        <v>9.5747862711577891</v>
      </c>
      <c r="AA1818" s="66">
        <v>1.9129702959617099E-2</v>
      </c>
      <c r="AB1818" s="67">
        <v>22.1381584472547</v>
      </c>
      <c r="AC1818" s="66">
        <v>0.220346008694905</v>
      </c>
      <c r="AD1818" s="67">
        <v>46.320566129754297</v>
      </c>
      <c r="AE1818" s="66"/>
      <c r="AF1818" s="68"/>
      <c r="AG1818" s="66">
        <v>-2.8342754148070502E-2</v>
      </c>
      <c r="AH1818" s="67">
        <v>-4.6757811506758999</v>
      </c>
      <c r="AI1818" s="66">
        <v>-5.9698558035961503E-2</v>
      </c>
      <c r="AJ1818" s="67">
        <v>7.72088667736534</v>
      </c>
      <c r="AK1818" s="66">
        <v>0.21074183001474001</v>
      </c>
      <c r="AL1818" s="66">
        <v>8.0963349100784399E-2</v>
      </c>
      <c r="AM1818" s="67">
        <v>50.858334967051597</v>
      </c>
      <c r="AN1818" s="11"/>
      <c r="AO1818" s="69">
        <v>6.5374468405934694E-2</v>
      </c>
      <c r="AP1818" s="69">
        <v>-5.4714893201889901E-2</v>
      </c>
      <c r="AQ1818" s="69">
        <v>9.2493153077230106E-2</v>
      </c>
      <c r="AR1818" s="69">
        <v>-7.8709348775228102E-2</v>
      </c>
      <c r="AS1818" s="70">
        <v>5</v>
      </c>
      <c r="AT1818" s="70">
        <v>7</v>
      </c>
      <c r="AU1818" s="70">
        <v>6</v>
      </c>
      <c r="AV1818" s="71">
        <v>6</v>
      </c>
      <c r="AW1818" s="11"/>
      <c r="AX1818" s="72">
        <v>0.23899586419167501</v>
      </c>
      <c r="AY1818" s="73">
        <v>8.8240468909589295E-2</v>
      </c>
      <c r="AZ1818" s="73">
        <v>0.65065345516904904</v>
      </c>
      <c r="BA1818" s="73">
        <v>0.124217387119415</v>
      </c>
      <c r="BB1818" s="64">
        <v>2.4633998616191099E-2</v>
      </c>
      <c r="BC1818" s="74">
        <v>-16.303596107783999</v>
      </c>
      <c r="BD1818" s="61">
        <v>43798</v>
      </c>
      <c r="BE1818" s="61">
        <v>43964</v>
      </c>
      <c r="BF1818" s="70"/>
      <c r="BG1818" s="61"/>
      <c r="BH1818" s="11"/>
    </row>
    <row r="1819" spans="1:60" x14ac:dyDescent="0.3">
      <c r="A1819" s="11"/>
      <c r="B1819" s="56" t="s">
        <v>5787</v>
      </c>
      <c r="C1819" s="56" t="s">
        <v>5511</v>
      </c>
      <c r="D1819" s="56" t="s">
        <v>5512</v>
      </c>
      <c r="E1819" s="57" t="s">
        <v>34</v>
      </c>
      <c r="F1819" s="57" t="s">
        <v>26</v>
      </c>
      <c r="G1819" s="58" t="s">
        <v>111</v>
      </c>
      <c r="H1819" s="59" t="s">
        <v>316</v>
      </c>
      <c r="I1819" s="60" t="s">
        <v>29</v>
      </c>
      <c r="J1819" s="60" t="s">
        <v>5513</v>
      </c>
      <c r="K1819" s="11"/>
      <c r="L1819" s="61">
        <v>43873</v>
      </c>
      <c r="M1819" s="62"/>
      <c r="N1819" s="63"/>
      <c r="O1819" s="63">
        <v>923.98799999989603</v>
      </c>
      <c r="P1819" s="64">
        <f t="shared" si="28"/>
        <v>0</v>
      </c>
      <c r="Q1819" s="61">
        <v>43853</v>
      </c>
      <c r="R1819" s="65"/>
      <c r="S1819" s="65">
        <v>7827968.75704687</v>
      </c>
      <c r="T1819" s="11"/>
      <c r="U1819" s="66"/>
      <c r="V1819" s="67"/>
      <c r="W1819" s="66"/>
      <c r="X1819" s="67"/>
      <c r="Y1819" s="66"/>
      <c r="Z1819" s="67"/>
      <c r="AA1819" s="66"/>
      <c r="AB1819" s="67"/>
      <c r="AC1819" s="66"/>
      <c r="AD1819" s="67"/>
      <c r="AE1819" s="66"/>
      <c r="AF1819" s="68"/>
      <c r="AG1819" s="66"/>
      <c r="AH1819" s="67"/>
      <c r="AI1819" s="66"/>
      <c r="AJ1819" s="67"/>
      <c r="AK1819" s="66"/>
      <c r="AL1819" s="66"/>
      <c r="AM1819" s="67"/>
      <c r="AN1819" s="11"/>
      <c r="AO1819" s="69">
        <v>3.26511723797012E-2</v>
      </c>
      <c r="AP1819" s="69">
        <v>-3.4150779871197301E-2</v>
      </c>
      <c r="AQ1819" s="69">
        <v>6.3699657976030694E-2</v>
      </c>
      <c r="AR1819" s="69">
        <v>-2.7181943952200499E-2</v>
      </c>
      <c r="AS1819" s="70"/>
      <c r="AT1819" s="70"/>
      <c r="AU1819" s="70"/>
      <c r="AV1819" s="71"/>
      <c r="AW1819" s="11"/>
      <c r="AX1819" s="72"/>
      <c r="AY1819" s="73"/>
      <c r="AZ1819" s="73"/>
      <c r="BA1819" s="73"/>
      <c r="BB1819" s="64"/>
      <c r="BC1819" s="74">
        <v>-9.2206816046382301</v>
      </c>
      <c r="BD1819" s="61">
        <v>43686</v>
      </c>
      <c r="BE1819" s="61">
        <v>43703</v>
      </c>
      <c r="BF1819" s="70">
        <v>52</v>
      </c>
      <c r="BG1819" s="61">
        <v>43760</v>
      </c>
      <c r="BH1819" s="11"/>
    </row>
    <row r="1820" spans="1:60" x14ac:dyDescent="0.3">
      <c r="A1820" s="11"/>
      <c r="B1820" s="56" t="s">
        <v>5791</v>
      </c>
      <c r="C1820" s="56" t="s">
        <v>5515</v>
      </c>
      <c r="D1820" s="56" t="s">
        <v>5512</v>
      </c>
      <c r="E1820" s="57" t="s">
        <v>41</v>
      </c>
      <c r="F1820" s="57" t="s">
        <v>26</v>
      </c>
      <c r="G1820" s="58" t="s">
        <v>111</v>
      </c>
      <c r="H1820" s="59" t="s">
        <v>316</v>
      </c>
      <c r="I1820" s="60" t="s">
        <v>29</v>
      </c>
      <c r="J1820" s="60" t="s">
        <v>5516</v>
      </c>
      <c r="K1820" s="11"/>
      <c r="L1820" s="61">
        <v>44021</v>
      </c>
      <c r="M1820" s="62">
        <v>1831.21529999934</v>
      </c>
      <c r="N1820" s="63">
        <v>1831.21529999934</v>
      </c>
      <c r="O1820" s="63">
        <v>2670.3220999985901</v>
      </c>
      <c r="P1820" s="64">
        <f t="shared" si="28"/>
        <v>0.68576569845274726</v>
      </c>
      <c r="Q1820" s="61">
        <v>43853</v>
      </c>
      <c r="R1820" s="65">
        <v>1141097.7409999999</v>
      </c>
      <c r="S1820" s="65">
        <v>1431141.3094921899</v>
      </c>
      <c r="T1820" s="11"/>
      <c r="U1820" s="66">
        <v>-1.14464390317153E-2</v>
      </c>
      <c r="V1820" s="67">
        <v>2.5175668507472402</v>
      </c>
      <c r="W1820" s="66">
        <v>-3.4852282825340801E-2</v>
      </c>
      <c r="X1820" s="67">
        <v>-1.2068497338987101</v>
      </c>
      <c r="Y1820" s="66">
        <v>-0.29457926523435202</v>
      </c>
      <c r="Z1820" s="67">
        <v>-11.773988911212699</v>
      </c>
      <c r="AA1820" s="66">
        <v>-0.16540083965170199</v>
      </c>
      <c r="AB1820" s="67">
        <v>3.68510418612277</v>
      </c>
      <c r="AC1820" s="66">
        <v>7.3448858256597305E-2</v>
      </c>
      <c r="AD1820" s="67">
        <v>31.630851085908901</v>
      </c>
      <c r="AE1820" s="66">
        <v>9.8532147272635498E-2</v>
      </c>
      <c r="AF1820" s="68">
        <v>26.800902338989498</v>
      </c>
      <c r="AG1820" s="66">
        <v>-6.2026611103647199E-3</v>
      </c>
      <c r="AH1820" s="67">
        <v>-2.46177184690168</v>
      </c>
      <c r="AI1820" s="66">
        <v>-0.27511832371412298</v>
      </c>
      <c r="AJ1820" s="67">
        <v>-13.8210898904508</v>
      </c>
      <c r="AK1820" s="66">
        <v>6.1451020172171397E-2</v>
      </c>
      <c r="AL1820" s="66">
        <v>6.71666048401676E-3</v>
      </c>
      <c r="AM1820" s="67">
        <v>8.7531471567635908</v>
      </c>
      <c r="AN1820" s="11"/>
      <c r="AO1820" s="69">
        <v>0.10652508163737399</v>
      </c>
      <c r="AP1820" s="69">
        <v>-0.14316299114216199</v>
      </c>
      <c r="AQ1820" s="69">
        <v>8.5017859435611201E-2</v>
      </c>
      <c r="AR1820" s="69">
        <v>-0.365430099130026</v>
      </c>
      <c r="AS1820" s="70">
        <v>8</v>
      </c>
      <c r="AT1820" s="70">
        <v>4</v>
      </c>
      <c r="AU1820" s="70">
        <v>6</v>
      </c>
      <c r="AV1820" s="71">
        <v>6</v>
      </c>
      <c r="AW1820" s="11"/>
      <c r="AX1820" s="72">
        <v>0.44525180455239</v>
      </c>
      <c r="AY1820" s="73">
        <v>-0.229080511111761</v>
      </c>
      <c r="AZ1820" s="73">
        <v>0.27352882389732303</v>
      </c>
      <c r="BA1820" s="73">
        <v>-0.30201668387326203</v>
      </c>
      <c r="BB1820" s="64">
        <v>4.5005534253141397E-2</v>
      </c>
      <c r="BC1820" s="74">
        <v>-50.409446860372597</v>
      </c>
      <c r="BD1820" s="61">
        <v>43853</v>
      </c>
      <c r="BE1820" s="61">
        <v>43913</v>
      </c>
      <c r="BF1820" s="70"/>
      <c r="BG1820" s="61"/>
      <c r="BH1820" s="11"/>
    </row>
    <row r="1821" spans="1:60" x14ac:dyDescent="0.3">
      <c r="A1821" s="11"/>
      <c r="B1821" s="56" t="s">
        <v>5794</v>
      </c>
      <c r="C1821" s="56" t="s">
        <v>5518</v>
      </c>
      <c r="D1821" s="56" t="s">
        <v>5512</v>
      </c>
      <c r="E1821" s="57" t="s">
        <v>206</v>
      </c>
      <c r="F1821" s="57" t="s">
        <v>26</v>
      </c>
      <c r="G1821" s="58" t="s">
        <v>111</v>
      </c>
      <c r="H1821" s="59" t="s">
        <v>316</v>
      </c>
      <c r="I1821" s="60" t="s">
        <v>29</v>
      </c>
      <c r="J1821" s="60" t="s">
        <v>5519</v>
      </c>
      <c r="K1821" s="11"/>
      <c r="L1821" s="61">
        <v>44021</v>
      </c>
      <c r="M1821" s="62">
        <v>1012.0880000004501</v>
      </c>
      <c r="N1821" s="63">
        <v>1012.0880000004501</v>
      </c>
      <c r="O1821" s="63">
        <v>1465.69739999995</v>
      </c>
      <c r="P1821" s="64">
        <f t="shared" si="28"/>
        <v>0.69051633713785987</v>
      </c>
      <c r="Q1821" s="61">
        <v>43853</v>
      </c>
      <c r="R1821" s="65">
        <v>28590034.838</v>
      </c>
      <c r="S1821" s="65">
        <v>34975875.292999998</v>
      </c>
      <c r="T1821" s="11"/>
      <c r="U1821" s="66">
        <v>-1.1405841320993201E-2</v>
      </c>
      <c r="V1821" s="67">
        <v>2.5216266218194501</v>
      </c>
      <c r="W1821" s="66">
        <v>-3.3661738832961398E-2</v>
      </c>
      <c r="X1821" s="67">
        <v>-1.0877953346607701</v>
      </c>
      <c r="Y1821" s="66">
        <v>-0.28928355970041603</v>
      </c>
      <c r="Z1821" s="67">
        <v>-11.2444183578191</v>
      </c>
      <c r="AA1821" s="66">
        <v>-0.15275276160085899</v>
      </c>
      <c r="AB1821" s="67">
        <v>4.9499119912070499</v>
      </c>
      <c r="AC1821" s="66">
        <v>0.10618568532299801</v>
      </c>
      <c r="AD1821" s="67">
        <v>34.904533792519899</v>
      </c>
      <c r="AE1821" s="66"/>
      <c r="AF1821" s="68"/>
      <c r="AG1821" s="66">
        <v>-5.8350053559479403E-3</v>
      </c>
      <c r="AH1821" s="67">
        <v>-2.4250062714600098</v>
      </c>
      <c r="AI1821" s="66">
        <v>-0.26940631358505901</v>
      </c>
      <c r="AJ1821" s="67">
        <v>-13.2498888775444</v>
      </c>
      <c r="AK1821" s="66">
        <v>1.2088000001313E-2</v>
      </c>
      <c r="AL1821" s="66">
        <v>4.1967651886807298E-3</v>
      </c>
      <c r="AM1821" s="67">
        <v>26.1417875507614</v>
      </c>
      <c r="AN1821" s="11"/>
      <c r="AO1821" s="69">
        <v>0.106570561694825</v>
      </c>
      <c r="AP1821" s="69">
        <v>-0.14305732572844099</v>
      </c>
      <c r="AQ1821" s="69">
        <v>8.6356318843172603E-2</v>
      </c>
      <c r="AR1821" s="69">
        <v>-0.36462107152678103</v>
      </c>
      <c r="AS1821" s="70">
        <v>8</v>
      </c>
      <c r="AT1821" s="70">
        <v>4</v>
      </c>
      <c r="AU1821" s="70">
        <v>8</v>
      </c>
      <c r="AV1821" s="71">
        <v>4</v>
      </c>
      <c r="AW1821" s="11"/>
      <c r="AX1821" s="72">
        <v>0.44521709929278602</v>
      </c>
      <c r="AY1821" s="73">
        <v>-0.19984069116389899</v>
      </c>
      <c r="AZ1821" s="73">
        <v>0.31817480498830297</v>
      </c>
      <c r="BA1821" s="73">
        <v>-0.26375586808580898</v>
      </c>
      <c r="BB1821" s="64">
        <v>4.5005022661644002E-2</v>
      </c>
      <c r="BC1821" s="74">
        <v>-50.287016951770099</v>
      </c>
      <c r="BD1821" s="61">
        <v>43853</v>
      </c>
      <c r="BE1821" s="61">
        <v>43913</v>
      </c>
      <c r="BF1821" s="70"/>
      <c r="BG1821" s="61"/>
      <c r="BH1821" s="11"/>
    </row>
    <row r="1822" spans="1:60" x14ac:dyDescent="0.3">
      <c r="A1822" s="11"/>
      <c r="B1822" s="56" t="s">
        <v>5797</v>
      </c>
      <c r="C1822" s="56" t="s">
        <v>5521</v>
      </c>
      <c r="D1822" s="56" t="s">
        <v>5512</v>
      </c>
      <c r="E1822" s="57" t="s">
        <v>500</v>
      </c>
      <c r="F1822" s="57" t="s">
        <v>26</v>
      </c>
      <c r="G1822" s="58" t="s">
        <v>111</v>
      </c>
      <c r="H1822" s="59" t="s">
        <v>316</v>
      </c>
      <c r="I1822" s="60" t="s">
        <v>29</v>
      </c>
      <c r="J1822" s="60" t="s">
        <v>5522</v>
      </c>
      <c r="K1822" s="11"/>
      <c r="L1822" s="61">
        <v>44021</v>
      </c>
      <c r="M1822" s="62">
        <v>2090.64059999958</v>
      </c>
      <c r="N1822" s="63">
        <v>2090.64059999958</v>
      </c>
      <c r="O1822" s="63">
        <v>3036.0181999988899</v>
      </c>
      <c r="P1822" s="64">
        <f t="shared" si="28"/>
        <v>0.68861267037211582</v>
      </c>
      <c r="Q1822" s="61">
        <v>43853</v>
      </c>
      <c r="R1822" s="65">
        <v>263045.43</v>
      </c>
      <c r="S1822" s="65">
        <v>285195.78988867201</v>
      </c>
      <c r="T1822" s="11"/>
      <c r="U1822" s="66">
        <v>-1.14220478671996E-2</v>
      </c>
      <c r="V1822" s="67">
        <v>2.5200059671988102</v>
      </c>
      <c r="W1822" s="66">
        <v>-3.4137936339902801E-2</v>
      </c>
      <c r="X1822" s="67">
        <v>-1.1354150853549101</v>
      </c>
      <c r="Y1822" s="66">
        <v>-0.29140603313397201</v>
      </c>
      <c r="Z1822" s="67">
        <v>-11.4566657011746</v>
      </c>
      <c r="AA1822" s="66">
        <v>-0.15783441886378599</v>
      </c>
      <c r="AB1822" s="67">
        <v>4.4417462649143999</v>
      </c>
      <c r="AC1822" s="66">
        <v>9.2973279188299798E-2</v>
      </c>
      <c r="AD1822" s="67">
        <v>33.583293179050102</v>
      </c>
      <c r="AE1822" s="66"/>
      <c r="AF1822" s="68"/>
      <c r="AG1822" s="66">
        <v>-5.9819648140546598E-3</v>
      </c>
      <c r="AH1822" s="67">
        <v>-2.4397022172706802</v>
      </c>
      <c r="AI1822" s="66">
        <v>-0.27169593139668002</v>
      </c>
      <c r="AJ1822" s="67">
        <v>-13.4788506587065</v>
      </c>
      <c r="AK1822" s="66">
        <v>4.5320299999730203E-2</v>
      </c>
      <c r="AL1822" s="66">
        <v>1.60843876583385E-2</v>
      </c>
      <c r="AM1822" s="67">
        <v>31.380344310222402</v>
      </c>
      <c r="AN1822" s="11"/>
      <c r="AO1822" s="69">
        <v>0.10655240814783599</v>
      </c>
      <c r="AP1822" s="69">
        <v>-0.143099613175727</v>
      </c>
      <c r="AQ1822" s="69">
        <v>8.5820872405747706E-2</v>
      </c>
      <c r="AR1822" s="69">
        <v>-0.36494470730773199</v>
      </c>
      <c r="AS1822" s="70">
        <v>8</v>
      </c>
      <c r="AT1822" s="70">
        <v>4</v>
      </c>
      <c r="AU1822" s="70">
        <v>8</v>
      </c>
      <c r="AV1822" s="71">
        <v>4</v>
      </c>
      <c r="AW1822" s="11"/>
      <c r="AX1822" s="72">
        <v>0.445230953478022</v>
      </c>
      <c r="AY1822" s="73">
        <v>-0.211587123101936</v>
      </c>
      <c r="AZ1822" s="73">
        <v>0.30024073860659001</v>
      </c>
      <c r="BA1822" s="73">
        <v>-0.27913694482776902</v>
      </c>
      <c r="BB1822" s="64">
        <v>4.5005224522319601E-2</v>
      </c>
      <c r="BC1822" s="74">
        <v>-50.336025653581601</v>
      </c>
      <c r="BD1822" s="61">
        <v>43853</v>
      </c>
      <c r="BE1822" s="61">
        <v>43913</v>
      </c>
      <c r="BF1822" s="70"/>
      <c r="BG1822" s="61"/>
      <c r="BH1822" s="11"/>
    </row>
    <row r="1823" spans="1:60" x14ac:dyDescent="0.3">
      <c r="A1823" s="11"/>
      <c r="B1823" s="56" t="s">
        <v>5800</v>
      </c>
      <c r="C1823" s="56" t="s">
        <v>5523</v>
      </c>
      <c r="D1823" s="56" t="s">
        <v>5512</v>
      </c>
      <c r="E1823" s="57" t="s">
        <v>48</v>
      </c>
      <c r="F1823" s="57" t="s">
        <v>26</v>
      </c>
      <c r="G1823" s="58" t="s">
        <v>111</v>
      </c>
      <c r="H1823" s="59" t="s">
        <v>316</v>
      </c>
      <c r="I1823" s="60" t="s">
        <v>29</v>
      </c>
      <c r="J1823" s="60" t="s">
        <v>5524</v>
      </c>
      <c r="K1823" s="11"/>
      <c r="L1823" s="61">
        <v>43873</v>
      </c>
      <c r="M1823" s="62"/>
      <c r="N1823" s="63"/>
      <c r="O1823" s="63">
        <v>1407.4575999993799</v>
      </c>
      <c r="P1823" s="64">
        <f t="shared" si="28"/>
        <v>0</v>
      </c>
      <c r="Q1823" s="61">
        <v>43853</v>
      </c>
      <c r="R1823" s="65"/>
      <c r="S1823" s="65">
        <v>862920.67392871098</v>
      </c>
      <c r="T1823" s="11"/>
      <c r="U1823" s="66"/>
      <c r="V1823" s="67"/>
      <c r="W1823" s="66"/>
      <c r="X1823" s="67"/>
      <c r="Y1823" s="66"/>
      <c r="Z1823" s="67"/>
      <c r="AA1823" s="66"/>
      <c r="AB1823" s="67"/>
      <c r="AC1823" s="66"/>
      <c r="AD1823" s="67"/>
      <c r="AE1823" s="66"/>
      <c r="AF1823" s="68"/>
      <c r="AG1823" s="66"/>
      <c r="AH1823" s="67"/>
      <c r="AI1823" s="66"/>
      <c r="AJ1823" s="67"/>
      <c r="AK1823" s="66"/>
      <c r="AL1823" s="66"/>
      <c r="AM1823" s="67"/>
      <c r="AN1823" s="11"/>
      <c r="AO1823" s="69">
        <v>3.2680068246918402E-2</v>
      </c>
      <c r="AP1823" s="69">
        <v>-3.4123809113225399E-2</v>
      </c>
      <c r="AQ1823" s="69">
        <v>6.4621367739164298E-2</v>
      </c>
      <c r="AR1823" s="69">
        <v>-2.63661770932231E-2</v>
      </c>
      <c r="AS1823" s="70"/>
      <c r="AT1823" s="70"/>
      <c r="AU1823" s="70"/>
      <c r="AV1823" s="71"/>
      <c r="AW1823" s="11"/>
      <c r="AX1823" s="72"/>
      <c r="AY1823" s="73"/>
      <c r="AZ1823" s="73"/>
      <c r="BA1823" s="73"/>
      <c r="BB1823" s="64"/>
      <c r="BC1823" s="74">
        <v>-9.1775635969242995</v>
      </c>
      <c r="BD1823" s="61">
        <v>43686</v>
      </c>
      <c r="BE1823" s="61">
        <v>43703</v>
      </c>
      <c r="BF1823" s="70">
        <v>52</v>
      </c>
      <c r="BG1823" s="61">
        <v>43760</v>
      </c>
      <c r="BH1823" s="11"/>
    </row>
    <row r="1824" spans="1:60" x14ac:dyDescent="0.3">
      <c r="A1824" s="11"/>
      <c r="B1824" s="56" t="s">
        <v>5803</v>
      </c>
      <c r="C1824" s="56" t="s">
        <v>5526</v>
      </c>
      <c r="D1824" s="56" t="s">
        <v>5512</v>
      </c>
      <c r="E1824" s="57" t="s">
        <v>306</v>
      </c>
      <c r="F1824" s="57" t="s">
        <v>26</v>
      </c>
      <c r="G1824" s="58" t="s">
        <v>111</v>
      </c>
      <c r="H1824" s="59" t="s">
        <v>316</v>
      </c>
      <c r="I1824" s="60" t="s">
        <v>29</v>
      </c>
      <c r="J1824" s="60" t="s">
        <v>1</v>
      </c>
      <c r="K1824" s="11"/>
      <c r="L1824" s="61">
        <v>44021</v>
      </c>
      <c r="M1824" s="62">
        <v>624.271200000308</v>
      </c>
      <c r="N1824" s="63">
        <v>624.271200000308</v>
      </c>
      <c r="O1824" s="63"/>
      <c r="P1824" s="64" t="str">
        <f t="shared" si="28"/>
        <v/>
      </c>
      <c r="Q1824" s="61"/>
      <c r="R1824" s="65">
        <v>5742218.8169999998</v>
      </c>
      <c r="S1824" s="65"/>
      <c r="T1824" s="11"/>
      <c r="U1824" s="66">
        <v>-1.15331206297924E-2</v>
      </c>
      <c r="V1824" s="67">
        <v>2.5088986909395299</v>
      </c>
      <c r="W1824" s="66">
        <v>-3.7387420171398802E-2</v>
      </c>
      <c r="X1824" s="67">
        <v>-1.4603634685045099</v>
      </c>
      <c r="Y1824" s="66"/>
      <c r="Z1824" s="67"/>
      <c r="AA1824" s="66"/>
      <c r="AB1824" s="67"/>
      <c r="AC1824" s="66"/>
      <c r="AD1824" s="67"/>
      <c r="AE1824" s="66"/>
      <c r="AF1824" s="68"/>
      <c r="AG1824" s="66">
        <v>-6.98609477694845E-3</v>
      </c>
      <c r="AH1824" s="67">
        <v>-2.54011521356006</v>
      </c>
      <c r="AI1824" s="66"/>
      <c r="AJ1824" s="67"/>
      <c r="AK1824" s="66">
        <v>-0.31242667418526299</v>
      </c>
      <c r="AL1824" s="66">
        <v>-0.593026952688815</v>
      </c>
      <c r="AM1824" s="67">
        <v>-17.776419953704998</v>
      </c>
      <c r="AN1824" s="11"/>
      <c r="AO1824" s="69">
        <v>0.106428094188304</v>
      </c>
      <c r="AP1824" s="69">
        <v>-0.14338827147192201</v>
      </c>
      <c r="AQ1824" s="69">
        <v>8.2167443351936501E-2</v>
      </c>
      <c r="AR1824" s="69">
        <v>-0.367152618979453</v>
      </c>
      <c r="AS1824" s="70"/>
      <c r="AT1824" s="70"/>
      <c r="AU1824" s="70"/>
      <c r="AV1824" s="71"/>
      <c r="AW1824" s="11"/>
      <c r="AX1824" s="72"/>
      <c r="AY1824" s="73"/>
      <c r="AZ1824" s="73"/>
      <c r="BA1824" s="73"/>
      <c r="BB1824" s="64"/>
      <c r="BC1824" s="74">
        <v>-50.160373676335396</v>
      </c>
      <c r="BD1824" s="61">
        <v>43880</v>
      </c>
      <c r="BE1824" s="61">
        <v>43913</v>
      </c>
      <c r="BF1824" s="70"/>
      <c r="BG1824" s="61"/>
      <c r="BH1824" s="11"/>
    </row>
    <row r="1825" spans="1:60" x14ac:dyDescent="0.3">
      <c r="A1825" s="11"/>
      <c r="B1825" s="56" t="s">
        <v>5806</v>
      </c>
      <c r="C1825" s="56" t="s">
        <v>5528</v>
      </c>
      <c r="D1825" s="56" t="s">
        <v>5512</v>
      </c>
      <c r="E1825" s="57" t="s">
        <v>309</v>
      </c>
      <c r="F1825" s="57" t="s">
        <v>26</v>
      </c>
      <c r="G1825" s="58" t="s">
        <v>111</v>
      </c>
      <c r="H1825" s="59" t="s">
        <v>316</v>
      </c>
      <c r="I1825" s="60" t="s">
        <v>29</v>
      </c>
      <c r="J1825" s="60" t="s">
        <v>5529</v>
      </c>
      <c r="K1825" s="11"/>
      <c r="L1825" s="61">
        <v>44021</v>
      </c>
      <c r="M1825" s="62">
        <v>2777.26150000095</v>
      </c>
      <c r="N1825" s="63">
        <v>2777.26150000095</v>
      </c>
      <c r="O1825" s="63">
        <v>4077.4593000002201</v>
      </c>
      <c r="P1825" s="64">
        <f t="shared" si="28"/>
        <v>0.68112549891075558</v>
      </c>
      <c r="Q1825" s="61">
        <v>43853</v>
      </c>
      <c r="R1825" s="65">
        <v>796694.96499999997</v>
      </c>
      <c r="S1825" s="65">
        <v>830208.67436132801</v>
      </c>
      <c r="T1825" s="11"/>
      <c r="U1825" s="66">
        <v>-1.14863581584359E-2</v>
      </c>
      <c r="V1825" s="67">
        <v>2.51357493807518</v>
      </c>
      <c r="W1825" s="66">
        <v>-3.6021662166604101E-2</v>
      </c>
      <c r="X1825" s="67">
        <v>-1.32378766802503</v>
      </c>
      <c r="Y1825" s="66">
        <v>-0.29974869976547802</v>
      </c>
      <c r="Z1825" s="67">
        <v>-12.2909323643253</v>
      </c>
      <c r="AA1825" s="66">
        <v>-0.17765483735100099</v>
      </c>
      <c r="AB1825" s="67">
        <v>2.4597044161928401</v>
      </c>
      <c r="AC1825" s="66">
        <v>4.2200570609566099E-2</v>
      </c>
      <c r="AD1825" s="67">
        <v>28.506022321205801</v>
      </c>
      <c r="AE1825" s="66">
        <v>5.0852141166615197E-2</v>
      </c>
      <c r="AF1825" s="68">
        <v>22.0329017283802</v>
      </c>
      <c r="AG1825" s="66">
        <v>-6.5639301756164102E-3</v>
      </c>
      <c r="AH1825" s="67">
        <v>-2.49789875342685</v>
      </c>
      <c r="AI1825" s="66">
        <v>-0.28069201738515398</v>
      </c>
      <c r="AJ1825" s="67">
        <v>-14.378459257553899</v>
      </c>
      <c r="AK1825" s="66">
        <v>-7.4246166665980107E-2</v>
      </c>
      <c r="AL1825" s="66">
        <v>-8.6684457874071103E-3</v>
      </c>
      <c r="AM1825" s="67">
        <v>-4.8009471788682303</v>
      </c>
      <c r="AN1825" s="11"/>
      <c r="AO1825" s="69">
        <v>0.10648036873142699</v>
      </c>
      <c r="AP1825" s="69">
        <v>-0.143266837529227</v>
      </c>
      <c r="AQ1825" s="69">
        <v>8.3703116983087994E-2</v>
      </c>
      <c r="AR1825" s="69">
        <v>-0.366224489509477</v>
      </c>
      <c r="AS1825" s="70">
        <v>8</v>
      </c>
      <c r="AT1825" s="70">
        <v>4</v>
      </c>
      <c r="AU1825" s="70">
        <v>6</v>
      </c>
      <c r="AV1825" s="71">
        <v>6</v>
      </c>
      <c r="AW1825" s="11"/>
      <c r="AX1825" s="72">
        <v>0.44528651125729102</v>
      </c>
      <c r="AY1825" s="73">
        <v>-0.25742225061276303</v>
      </c>
      <c r="AZ1825" s="73">
        <v>0.230244624352508</v>
      </c>
      <c r="BA1825" s="73">
        <v>-0.339016873265791</v>
      </c>
      <c r="BB1825" s="64">
        <v>4.5006098181111197E-2</v>
      </c>
      <c r="BC1825" s="74">
        <v>-50.529554028937099</v>
      </c>
      <c r="BD1825" s="61">
        <v>43853</v>
      </c>
      <c r="BE1825" s="61">
        <v>43913</v>
      </c>
      <c r="BF1825" s="70"/>
      <c r="BG1825" s="61"/>
      <c r="BH1825" s="11"/>
    </row>
    <row r="1826" spans="1:60" x14ac:dyDescent="0.3">
      <c r="A1826" s="11"/>
      <c r="B1826" s="56" t="s">
        <v>5812</v>
      </c>
      <c r="C1826" s="56" t="s">
        <v>5531</v>
      </c>
      <c r="D1826" s="56" t="s">
        <v>5532</v>
      </c>
      <c r="E1826" s="57" t="s">
        <v>73</v>
      </c>
      <c r="F1826" s="57" t="s">
        <v>278</v>
      </c>
      <c r="G1826" s="58" t="s">
        <v>36</v>
      </c>
      <c r="H1826" s="59" t="s">
        <v>830</v>
      </c>
      <c r="I1826" s="60" t="s">
        <v>29</v>
      </c>
      <c r="J1826" s="60" t="s">
        <v>5533</v>
      </c>
      <c r="K1826" s="11"/>
      <c r="L1826" s="61">
        <v>44021</v>
      </c>
      <c r="M1826" s="62">
        <v>1690.40190000087</v>
      </c>
      <c r="N1826" s="63">
        <v>1690.40190000087</v>
      </c>
      <c r="O1826" s="63">
        <v>1826.40630000085</v>
      </c>
      <c r="P1826" s="64">
        <f t="shared" si="28"/>
        <v>0.92553442243387096</v>
      </c>
      <c r="Q1826" s="61">
        <v>43836</v>
      </c>
      <c r="R1826" s="65">
        <v>1041692.732</v>
      </c>
      <c r="S1826" s="65">
        <v>527989.34234716801</v>
      </c>
      <c r="T1826" s="11"/>
      <c r="U1826" s="66">
        <v>1.4427916468775901E-2</v>
      </c>
      <c r="V1826" s="67">
        <v>5.1050024008000001</v>
      </c>
      <c r="W1826" s="66">
        <v>2.9112390344380401E-2</v>
      </c>
      <c r="X1826" s="67">
        <v>5.1896175830770499</v>
      </c>
      <c r="Y1826" s="66">
        <v>-7.0785924906886094E-2</v>
      </c>
      <c r="Z1826" s="67">
        <v>10.6053451215412</v>
      </c>
      <c r="AA1826" s="66">
        <v>1.5336159742219E-2</v>
      </c>
      <c r="AB1826" s="67">
        <v>21.758804125507599</v>
      </c>
      <c r="AC1826" s="66">
        <v>-6.1470034754165702E-2</v>
      </c>
      <c r="AD1826" s="67">
        <v>18.138961784832599</v>
      </c>
      <c r="AE1826" s="66">
        <v>5.6299698333532398E-2</v>
      </c>
      <c r="AF1826" s="68">
        <v>22.577657445071999</v>
      </c>
      <c r="AG1826" s="66">
        <v>2.0494444215728401E-2</v>
      </c>
      <c r="AH1826" s="67">
        <v>0.20793868570763199</v>
      </c>
      <c r="AI1826" s="66">
        <v>-5.1488878544696498E-2</v>
      </c>
      <c r="AJ1826" s="67">
        <v>8.54185462649912</v>
      </c>
      <c r="AK1826" s="66">
        <v>0.189335045381158</v>
      </c>
      <c r="AL1826" s="66">
        <v>2.31286033686047E-2</v>
      </c>
      <c r="AM1826" s="67">
        <v>28.937763308756999</v>
      </c>
      <c r="AN1826" s="11"/>
      <c r="AO1826" s="69">
        <v>1.6014814362279101E-2</v>
      </c>
      <c r="AP1826" s="69">
        <v>-1.4801751581217101E-2</v>
      </c>
      <c r="AQ1826" s="69">
        <v>2.75853139119135E-2</v>
      </c>
      <c r="AR1826" s="69">
        <v>-5.2726501435245203E-2</v>
      </c>
      <c r="AS1826" s="70">
        <v>6</v>
      </c>
      <c r="AT1826" s="70">
        <v>6</v>
      </c>
      <c r="AU1826" s="70">
        <v>8</v>
      </c>
      <c r="AV1826" s="71">
        <v>4</v>
      </c>
      <c r="AW1826" s="11"/>
      <c r="AX1826" s="72">
        <v>7.25655218226893E-2</v>
      </c>
      <c r="AY1826" s="73">
        <v>-0.39342301355009102</v>
      </c>
      <c r="AZ1826" s="73">
        <v>0.60082666298421805</v>
      </c>
      <c r="BA1826" s="73">
        <v>-0.56492546411936895</v>
      </c>
      <c r="BB1826" s="64">
        <v>7.4996624001414597E-3</v>
      </c>
      <c r="BC1826" s="74">
        <v>-12.6040793880238</v>
      </c>
      <c r="BD1826" s="61">
        <v>43836</v>
      </c>
      <c r="BE1826" s="61">
        <v>43956</v>
      </c>
      <c r="BF1826" s="70"/>
      <c r="BG1826" s="61"/>
      <c r="BH1826" s="11"/>
    </row>
    <row r="1827" spans="1:60" x14ac:dyDescent="0.3">
      <c r="A1827" s="11"/>
      <c r="B1827" s="56" t="s">
        <v>5815</v>
      </c>
      <c r="C1827" s="56" t="s">
        <v>5535</v>
      </c>
      <c r="D1827" s="56" t="s">
        <v>5532</v>
      </c>
      <c r="E1827" s="57" t="s">
        <v>3043</v>
      </c>
      <c r="F1827" s="57" t="s">
        <v>278</v>
      </c>
      <c r="G1827" s="58" t="s">
        <v>36</v>
      </c>
      <c r="H1827" s="59" t="s">
        <v>830</v>
      </c>
      <c r="I1827" s="60" t="s">
        <v>29</v>
      </c>
      <c r="J1827" s="60" t="s">
        <v>5536</v>
      </c>
      <c r="K1827" s="11"/>
      <c r="L1827" s="61">
        <v>44021</v>
      </c>
      <c r="M1827" s="62">
        <v>1076.8085999991699</v>
      </c>
      <c r="N1827" s="63">
        <v>1076.8085999991699</v>
      </c>
      <c r="O1827" s="63">
        <v>1181.1637999992799</v>
      </c>
      <c r="P1827" s="64">
        <f t="shared" si="28"/>
        <v>0.91165052637053923</v>
      </c>
      <c r="Q1827" s="61">
        <v>43836</v>
      </c>
      <c r="R1827" s="65">
        <v>5487613.9800000004</v>
      </c>
      <c r="S1827" s="65">
        <v>3634749.1513046902</v>
      </c>
      <c r="T1827" s="11"/>
      <c r="U1827" s="66">
        <v>1.43450301729899E-2</v>
      </c>
      <c r="V1827" s="67">
        <v>5.0967137712213999</v>
      </c>
      <c r="W1827" s="66">
        <v>2.6593204060191101E-2</v>
      </c>
      <c r="X1827" s="67">
        <v>4.9376989546581198</v>
      </c>
      <c r="Y1827" s="66">
        <v>-8.4500646618835204E-2</v>
      </c>
      <c r="Z1827" s="67">
        <v>9.2338729503389896</v>
      </c>
      <c r="AA1827" s="66">
        <v>-1.46135811683052E-2</v>
      </c>
      <c r="AB1827" s="67">
        <v>18.763830034469699</v>
      </c>
      <c r="AC1827" s="66">
        <v>-0.115852164569369</v>
      </c>
      <c r="AD1827" s="67">
        <v>12.700748803297801</v>
      </c>
      <c r="AE1827" s="66">
        <v>-3.3505705663628801E-2</v>
      </c>
      <c r="AF1827" s="68">
        <v>13.5971170453558</v>
      </c>
      <c r="AG1827" s="66">
        <v>1.97444162840839E-2</v>
      </c>
      <c r="AH1827" s="67">
        <v>0.13293589254317301</v>
      </c>
      <c r="AI1827" s="66">
        <v>-6.6175441408631699E-2</v>
      </c>
      <c r="AJ1827" s="67">
        <v>7.0731983400983198</v>
      </c>
      <c r="AK1827" s="66">
        <v>-2.46475607327739E-2</v>
      </c>
      <c r="AL1827" s="66">
        <v>-3.2855442159416301E-3</v>
      </c>
      <c r="AM1827" s="67">
        <v>7.5395026973637904</v>
      </c>
      <c r="AN1827" s="11"/>
      <c r="AO1827" s="69">
        <v>1.5765076410389201E-2</v>
      </c>
      <c r="AP1827" s="69">
        <v>-1.48821919656257E-2</v>
      </c>
      <c r="AQ1827" s="69">
        <v>2.4985772030049699E-2</v>
      </c>
      <c r="AR1827" s="69">
        <v>-5.5122435958765002E-2</v>
      </c>
      <c r="AS1827" s="70">
        <v>6</v>
      </c>
      <c r="AT1827" s="70">
        <v>6</v>
      </c>
      <c r="AU1827" s="70">
        <v>8</v>
      </c>
      <c r="AV1827" s="71">
        <v>4</v>
      </c>
      <c r="AW1827" s="11"/>
      <c r="AX1827" s="72">
        <v>7.2619013856310602E-2</v>
      </c>
      <c r="AY1827" s="73">
        <v>-0.77226150130172799</v>
      </c>
      <c r="AZ1827" s="73">
        <v>0.49984250583520401</v>
      </c>
      <c r="BA1827" s="73">
        <v>-1.0881027130071701</v>
      </c>
      <c r="BB1827" s="64">
        <v>7.5042542123719604E-3</v>
      </c>
      <c r="BC1827" s="74">
        <v>-13.456711084363601</v>
      </c>
      <c r="BD1827" s="61">
        <v>43836</v>
      </c>
      <c r="BE1827" s="61">
        <v>43956</v>
      </c>
      <c r="BF1827" s="70"/>
      <c r="BG1827" s="61"/>
      <c r="BH1827" s="11"/>
    </row>
    <row r="1828" spans="1:60" x14ac:dyDescent="0.3">
      <c r="A1828" s="11"/>
      <c r="B1828" s="56" t="s">
        <v>5820</v>
      </c>
      <c r="C1828" s="56" t="s">
        <v>5538</v>
      </c>
      <c r="D1828" s="56" t="s">
        <v>5532</v>
      </c>
      <c r="E1828" s="57" t="s">
        <v>3046</v>
      </c>
      <c r="F1828" s="57" t="s">
        <v>278</v>
      </c>
      <c r="G1828" s="58" t="s">
        <v>36</v>
      </c>
      <c r="H1828" s="59" t="s">
        <v>830</v>
      </c>
      <c r="I1828" s="60" t="s">
        <v>29</v>
      </c>
      <c r="J1828" s="60" t="s">
        <v>5539</v>
      </c>
      <c r="K1828" s="11"/>
      <c r="L1828" s="61">
        <v>44021</v>
      </c>
      <c r="M1828" s="62">
        <v>1158.6469999998801</v>
      </c>
      <c r="N1828" s="63">
        <v>1158.6469999998801</v>
      </c>
      <c r="O1828" s="63">
        <v>1261.39690000005</v>
      </c>
      <c r="P1828" s="64">
        <f t="shared" si="28"/>
        <v>0.91854276794229806</v>
      </c>
      <c r="Q1828" s="61">
        <v>43836</v>
      </c>
      <c r="R1828" s="65">
        <v>727223.15399999998</v>
      </c>
      <c r="S1828" s="65">
        <v>791813.30799218698</v>
      </c>
      <c r="T1828" s="11"/>
      <c r="U1828" s="66">
        <v>1.43863496068661E-2</v>
      </c>
      <c r="V1828" s="67">
        <v>5.1008457146090196</v>
      </c>
      <c r="W1828" s="66">
        <v>2.7847723962622702E-2</v>
      </c>
      <c r="X1828" s="67">
        <v>5.0631509449012801</v>
      </c>
      <c r="Y1828" s="66">
        <v>-7.7692021492112004E-2</v>
      </c>
      <c r="Z1828" s="67">
        <v>9.9147354630113096</v>
      </c>
      <c r="AA1828" s="66">
        <v>1.9906486159015899E-4</v>
      </c>
      <c r="AB1828" s="67">
        <v>20.245094637444701</v>
      </c>
      <c r="AC1828" s="66">
        <v>-8.9072314472141506E-2</v>
      </c>
      <c r="AD1828" s="67">
        <v>15.378733813020499</v>
      </c>
      <c r="AE1828" s="66">
        <v>1.09017836111889E-2</v>
      </c>
      <c r="AF1828" s="68">
        <v>18.037865972844902</v>
      </c>
      <c r="AG1828" s="66">
        <v>2.0118211285080199E-2</v>
      </c>
      <c r="AH1828" s="67">
        <v>0.17031539264280601</v>
      </c>
      <c r="AI1828" s="66">
        <v>-5.88855759797298E-2</v>
      </c>
      <c r="AJ1828" s="67">
        <v>7.8021848829885103</v>
      </c>
      <c r="AK1828" s="66">
        <v>0.10741785024773</v>
      </c>
      <c r="AL1828" s="66">
        <v>1.3545564233936601E-2</v>
      </c>
      <c r="AM1828" s="67">
        <v>20.746043795428701</v>
      </c>
      <c r="AN1828" s="11"/>
      <c r="AO1828" s="69">
        <v>1.5889496909949199E-2</v>
      </c>
      <c r="AP1828" s="69">
        <v>-1.48420954292305E-2</v>
      </c>
      <c r="AQ1828" s="69">
        <v>2.6280446149030499E-2</v>
      </c>
      <c r="AR1828" s="69">
        <v>-5.3929352046034197E-2</v>
      </c>
      <c r="AS1828" s="70">
        <v>6</v>
      </c>
      <c r="AT1828" s="70">
        <v>6</v>
      </c>
      <c r="AU1828" s="70">
        <v>8</v>
      </c>
      <c r="AV1828" s="71">
        <v>4</v>
      </c>
      <c r="AW1828" s="11"/>
      <c r="AX1828" s="72">
        <v>7.2590586665319298E-2</v>
      </c>
      <c r="AY1828" s="73">
        <v>-0.58490877950680398</v>
      </c>
      <c r="AZ1828" s="73">
        <v>0.549806787057605</v>
      </c>
      <c r="BA1828" s="73">
        <v>-0.83193136471891205</v>
      </c>
      <c r="BB1828" s="64">
        <v>7.5017834527625398E-3</v>
      </c>
      <c r="BC1828" s="74">
        <v>-13.0328844157484</v>
      </c>
      <c r="BD1828" s="61">
        <v>43836</v>
      </c>
      <c r="BE1828" s="61">
        <v>43956</v>
      </c>
      <c r="BF1828" s="70"/>
      <c r="BG1828" s="61"/>
      <c r="BH1828" s="11"/>
    </row>
    <row r="1829" spans="1:60" x14ac:dyDescent="0.3">
      <c r="A1829" s="11"/>
      <c r="B1829" s="56" t="s">
        <v>5822</v>
      </c>
      <c r="C1829" s="56" t="s">
        <v>5541</v>
      </c>
      <c r="D1829" s="56" t="s">
        <v>5532</v>
      </c>
      <c r="E1829" s="57" t="s">
        <v>3049</v>
      </c>
      <c r="F1829" s="57" t="s">
        <v>278</v>
      </c>
      <c r="G1829" s="58" t="s">
        <v>36</v>
      </c>
      <c r="H1829" s="59" t="s">
        <v>830</v>
      </c>
      <c r="I1829" s="60" t="s">
        <v>29</v>
      </c>
      <c r="J1829" s="60" t="s">
        <v>5542</v>
      </c>
      <c r="K1829" s="11"/>
      <c r="L1829" s="61">
        <v>44021</v>
      </c>
      <c r="M1829" s="62">
        <v>1409.5798000004099</v>
      </c>
      <c r="N1829" s="63">
        <v>1409.5798000004099</v>
      </c>
      <c r="O1829" s="63">
        <v>1526.84490000084</v>
      </c>
      <c r="P1829" s="64">
        <f t="shared" si="28"/>
        <v>0.92319776553573618</v>
      </c>
      <c r="Q1829" s="61">
        <v>43836</v>
      </c>
      <c r="R1829" s="65">
        <v>186699.05</v>
      </c>
      <c r="S1829" s="65">
        <v>173362.66734350601</v>
      </c>
      <c r="T1829" s="11"/>
      <c r="U1829" s="66">
        <v>1.44140106294799E-2</v>
      </c>
      <c r="V1829" s="67">
        <v>5.1036118168703997</v>
      </c>
      <c r="W1829" s="66">
        <v>2.8690633789665299E-2</v>
      </c>
      <c r="X1829" s="67">
        <v>5.1474419276055396</v>
      </c>
      <c r="Y1829" s="66">
        <v>-7.3093930020186201E-2</v>
      </c>
      <c r="Z1829" s="67">
        <v>10.374544610211199</v>
      </c>
      <c r="AA1829" s="66">
        <v>1.02650593362341E-2</v>
      </c>
      <c r="AB1829" s="67">
        <v>21.2516940849309</v>
      </c>
      <c r="AC1829" s="66">
        <v>-7.0657542945846197E-2</v>
      </c>
      <c r="AD1829" s="67">
        <v>17.220210965664599</v>
      </c>
      <c r="AE1829" s="66">
        <v>4.1761056676477899E-2</v>
      </c>
      <c r="AF1829" s="68">
        <v>21.1237932793738</v>
      </c>
      <c r="AG1829" s="66">
        <v>2.0368943654830201E-2</v>
      </c>
      <c r="AH1829" s="67">
        <v>0.19538862961781001</v>
      </c>
      <c r="AI1829" s="66">
        <v>-5.3961161515908303E-2</v>
      </c>
      <c r="AJ1829" s="67">
        <v>8.2946263293706597</v>
      </c>
      <c r="AK1829" s="66">
        <v>0.16005976171087199</v>
      </c>
      <c r="AL1829" s="66">
        <v>1.95036196801084E-2</v>
      </c>
      <c r="AM1829" s="67">
        <v>27.991405134991499</v>
      </c>
      <c r="AN1829" s="11"/>
      <c r="AO1829" s="69">
        <v>1.59730102241156E-2</v>
      </c>
      <c r="AP1829" s="69">
        <v>-1.48151626735853E-2</v>
      </c>
      <c r="AQ1829" s="69">
        <v>2.7149968616868098E-2</v>
      </c>
      <c r="AR1829" s="69">
        <v>-5.31277412165218E-2</v>
      </c>
      <c r="AS1829" s="70">
        <v>6</v>
      </c>
      <c r="AT1829" s="70">
        <v>6</v>
      </c>
      <c r="AU1829" s="70">
        <v>8</v>
      </c>
      <c r="AV1829" s="71">
        <v>4</v>
      </c>
      <c r="AW1829" s="11"/>
      <c r="AX1829" s="72">
        <v>7.2573430025440797E-2</v>
      </c>
      <c r="AY1829" s="73">
        <v>-0.45757435699488302</v>
      </c>
      <c r="AZ1829" s="73">
        <v>0.58373860683877898</v>
      </c>
      <c r="BA1829" s="73">
        <v>-0.65495947763156404</v>
      </c>
      <c r="BB1829" s="64">
        <v>7.5003232926337702E-3</v>
      </c>
      <c r="BC1829" s="74">
        <v>-12.747247608538601</v>
      </c>
      <c r="BD1829" s="61">
        <v>43836</v>
      </c>
      <c r="BE1829" s="61">
        <v>43956</v>
      </c>
      <c r="BF1829" s="70"/>
      <c r="BG1829" s="61"/>
      <c r="BH1829" s="11"/>
    </row>
    <row r="1830" spans="1:60" x14ac:dyDescent="0.3">
      <c r="A1830" s="11"/>
      <c r="B1830" s="56" t="s">
        <v>5824</v>
      </c>
      <c r="C1830" s="56" t="s">
        <v>5544</v>
      </c>
      <c r="D1830" s="56" t="s">
        <v>5532</v>
      </c>
      <c r="E1830" s="57" t="s">
        <v>3269</v>
      </c>
      <c r="F1830" s="57" t="s">
        <v>278</v>
      </c>
      <c r="G1830" s="58" t="s">
        <v>36</v>
      </c>
      <c r="H1830" s="59" t="s">
        <v>830</v>
      </c>
      <c r="I1830" s="60" t="s">
        <v>29</v>
      </c>
      <c r="J1830" s="60" t="s">
        <v>5545</v>
      </c>
      <c r="K1830" s="11"/>
      <c r="L1830" s="61">
        <v>44021</v>
      </c>
      <c r="M1830" s="62">
        <v>1390.2105000000399</v>
      </c>
      <c r="N1830" s="63">
        <v>1390.2105000000399</v>
      </c>
      <c r="O1830" s="63">
        <v>1498.2721999995399</v>
      </c>
      <c r="P1830" s="64">
        <f t="shared" si="28"/>
        <v>0.92787578919268932</v>
      </c>
      <c r="Q1830" s="61">
        <v>43836</v>
      </c>
      <c r="R1830" s="65">
        <v>43471.563000000002</v>
      </c>
      <c r="S1830" s="65">
        <v>37491.074751892098</v>
      </c>
      <c r="T1830" s="11"/>
      <c r="U1830" s="66">
        <v>1.4441785404415E-2</v>
      </c>
      <c r="V1830" s="67">
        <v>5.1063892943639102</v>
      </c>
      <c r="W1830" s="66">
        <v>2.9534349174355198E-2</v>
      </c>
      <c r="X1830" s="67">
        <v>5.2318134660745299</v>
      </c>
      <c r="Y1830" s="66">
        <v>-6.8473326958192096E-2</v>
      </c>
      <c r="Z1830" s="67">
        <v>10.836604916403299</v>
      </c>
      <c r="AA1830" s="66">
        <v>2.0432273338883498E-2</v>
      </c>
      <c r="AB1830" s="67">
        <v>22.268415485188601</v>
      </c>
      <c r="AC1830" s="66">
        <v>-5.1868964124878403E-2</v>
      </c>
      <c r="AD1830" s="67">
        <v>19.0990688477468</v>
      </c>
      <c r="AE1830" s="66">
        <v>7.3563154837756897E-2</v>
      </c>
      <c r="AF1830" s="68">
        <v>24.304003095487101</v>
      </c>
      <c r="AG1830" s="66">
        <v>2.0619934930437001E-2</v>
      </c>
      <c r="AH1830" s="67">
        <v>0.22048775717848901</v>
      </c>
      <c r="AI1830" s="66">
        <v>-4.9011778702188202E-2</v>
      </c>
      <c r="AJ1830" s="67">
        <v>8.7895646107499505</v>
      </c>
      <c r="AK1830" s="66">
        <v>0.24610918745194801</v>
      </c>
      <c r="AL1830" s="66">
        <v>2.9038600123385501E-2</v>
      </c>
      <c r="AM1830" s="67">
        <v>36.596347709128203</v>
      </c>
      <c r="AN1830" s="11"/>
      <c r="AO1830" s="69">
        <v>1.6056734344601899E-2</v>
      </c>
      <c r="AP1830" s="69">
        <v>-1.47882941428179E-2</v>
      </c>
      <c r="AQ1830" s="69">
        <v>2.8020534571624001E-2</v>
      </c>
      <c r="AR1830" s="69">
        <v>-5.2324582139626701E-2</v>
      </c>
      <c r="AS1830" s="70">
        <v>7</v>
      </c>
      <c r="AT1830" s="70">
        <v>5</v>
      </c>
      <c r="AU1830" s="70">
        <v>8</v>
      </c>
      <c r="AV1830" s="71">
        <v>4</v>
      </c>
      <c r="AW1830" s="11"/>
      <c r="AX1830" s="72">
        <v>7.2557978194454295E-2</v>
      </c>
      <c r="AY1830" s="73">
        <v>-0.32895290042006298</v>
      </c>
      <c r="AZ1830" s="73">
        <v>0.617993586462944</v>
      </c>
      <c r="BA1830" s="73">
        <v>-0.47385416798169899</v>
      </c>
      <c r="BB1830" s="64">
        <v>7.4990392044219298E-3</v>
      </c>
      <c r="BC1830" s="74">
        <v>-12.460753126200901</v>
      </c>
      <c r="BD1830" s="61">
        <v>43836</v>
      </c>
      <c r="BE1830" s="61">
        <v>43956</v>
      </c>
      <c r="BF1830" s="70"/>
      <c r="BG1830" s="61"/>
      <c r="BH1830" s="11"/>
    </row>
    <row r="1831" spans="1:60" x14ac:dyDescent="0.3">
      <c r="A1831" s="11"/>
      <c r="B1831" s="56" t="s">
        <v>5828</v>
      </c>
      <c r="C1831" s="56" t="s">
        <v>5547</v>
      </c>
      <c r="D1831" s="56" t="s">
        <v>5532</v>
      </c>
      <c r="E1831" s="57" t="s">
        <v>3272</v>
      </c>
      <c r="F1831" s="57" t="s">
        <v>278</v>
      </c>
      <c r="G1831" s="58" t="s">
        <v>36</v>
      </c>
      <c r="H1831" s="59" t="s">
        <v>830</v>
      </c>
      <c r="I1831" s="60" t="s">
        <v>29</v>
      </c>
      <c r="J1831" s="60" t="s">
        <v>5548</v>
      </c>
      <c r="K1831" s="11"/>
      <c r="L1831" s="61">
        <v>44021</v>
      </c>
      <c r="M1831" s="62">
        <v>1077.09659999982</v>
      </c>
      <c r="N1831" s="63">
        <v>1077.09659999982</v>
      </c>
      <c r="O1831" s="63">
        <v>1157.59679999948</v>
      </c>
      <c r="P1831" s="64">
        <f t="shared" si="28"/>
        <v>0.93045920652191139</v>
      </c>
      <c r="Q1831" s="61">
        <v>43836</v>
      </c>
      <c r="R1831" s="65">
        <v>112624.06</v>
      </c>
      <c r="S1831" s="65">
        <v>124687.333167969</v>
      </c>
      <c r="T1831" s="11"/>
      <c r="U1831" s="66">
        <v>1.4457023609793399E-2</v>
      </c>
      <c r="V1831" s="67">
        <v>5.1079131149017503</v>
      </c>
      <c r="W1831" s="66">
        <v>2.9998477613844401E-2</v>
      </c>
      <c r="X1831" s="67">
        <v>5.2782263100234603</v>
      </c>
      <c r="Y1831" s="66">
        <v>-6.5921957277168999E-2</v>
      </c>
      <c r="Z1831" s="67">
        <v>11.0917418845056</v>
      </c>
      <c r="AA1831" s="66">
        <v>2.6067786418934698E-2</v>
      </c>
      <c r="AB1831" s="67">
        <v>22.8319667931937</v>
      </c>
      <c r="AC1831" s="66">
        <v>-4.13755747667892E-2</v>
      </c>
      <c r="AD1831" s="67">
        <v>20.148407783563002</v>
      </c>
      <c r="AE1831" s="66">
        <v>9.1464861732674804E-2</v>
      </c>
      <c r="AF1831" s="68">
        <v>26.094173784978899</v>
      </c>
      <c r="AG1831" s="66">
        <v>2.07580054793652E-2</v>
      </c>
      <c r="AH1831" s="67">
        <v>0.234294812071312</v>
      </c>
      <c r="AI1831" s="66">
        <v>-4.6277850926344399E-2</v>
      </c>
      <c r="AJ1831" s="67">
        <v>9.0629573883343308</v>
      </c>
      <c r="AK1831" s="66">
        <v>7.70966000000044E-2</v>
      </c>
      <c r="AL1831" s="66">
        <v>2.3640668836378598E-2</v>
      </c>
      <c r="AM1831" s="67">
        <v>25.093339301209198</v>
      </c>
      <c r="AN1831" s="11"/>
      <c r="AO1831" s="69">
        <v>1.6102421208415801E-2</v>
      </c>
      <c r="AP1831" s="69">
        <v>-1.4773495719964599E-2</v>
      </c>
      <c r="AQ1831" s="69">
        <v>2.8499530839326302E-2</v>
      </c>
      <c r="AR1831" s="69">
        <v>-5.1883614642065402E-2</v>
      </c>
      <c r="AS1831" s="70">
        <v>7</v>
      </c>
      <c r="AT1831" s="70">
        <v>5</v>
      </c>
      <c r="AU1831" s="70">
        <v>8</v>
      </c>
      <c r="AV1831" s="71">
        <v>4</v>
      </c>
      <c r="AW1831" s="11"/>
      <c r="AX1831" s="72">
        <v>7.2550215737064702E-2</v>
      </c>
      <c r="AY1831" s="73">
        <v>-0.257662124451144</v>
      </c>
      <c r="AZ1831" s="73">
        <v>0.636974976227066</v>
      </c>
      <c r="BA1831" s="73">
        <v>-0.372459829236504</v>
      </c>
      <c r="BB1831" s="64">
        <v>7.4984085135565703E-3</v>
      </c>
      <c r="BC1831" s="74">
        <v>-12.302720601816</v>
      </c>
      <c r="BD1831" s="61">
        <v>43836</v>
      </c>
      <c r="BE1831" s="61">
        <v>43956</v>
      </c>
      <c r="BF1831" s="70"/>
      <c r="BG1831" s="61"/>
      <c r="BH1831" s="11"/>
    </row>
    <row r="1832" spans="1:60" x14ac:dyDescent="0.3">
      <c r="A1832" s="11"/>
      <c r="B1832" s="56" t="s">
        <v>5831</v>
      </c>
      <c r="C1832" s="56" t="s">
        <v>5550</v>
      </c>
      <c r="D1832" s="56" t="s">
        <v>5532</v>
      </c>
      <c r="E1832" s="57" t="s">
        <v>291</v>
      </c>
      <c r="F1832" s="57" t="s">
        <v>278</v>
      </c>
      <c r="G1832" s="58" t="s">
        <v>36</v>
      </c>
      <c r="H1832" s="59" t="s">
        <v>830</v>
      </c>
      <c r="I1832" s="60" t="s">
        <v>29</v>
      </c>
      <c r="J1832" s="60" t="s">
        <v>5551</v>
      </c>
      <c r="K1832" s="11"/>
      <c r="L1832" s="61">
        <v>44021</v>
      </c>
      <c r="M1832" s="62">
        <v>1196.9294000007201</v>
      </c>
      <c r="N1832" s="63">
        <v>1196.9294000007201</v>
      </c>
      <c r="O1832" s="63">
        <v>1206.88230000064</v>
      </c>
      <c r="P1832" s="64">
        <f t="shared" si="28"/>
        <v>0.99175321404588113</v>
      </c>
      <c r="Q1832" s="61">
        <v>43922</v>
      </c>
      <c r="R1832" s="65">
        <v>0</v>
      </c>
      <c r="S1832" s="65">
        <v>335557.52638916002</v>
      </c>
      <c r="T1832" s="11"/>
      <c r="U1832" s="66">
        <v>0</v>
      </c>
      <c r="V1832" s="67">
        <v>3.66221075391877</v>
      </c>
      <c r="W1832" s="66">
        <v>0</v>
      </c>
      <c r="X1832" s="67">
        <v>2.27837854863537</v>
      </c>
      <c r="Y1832" s="66">
        <v>1.48572159214382E-2</v>
      </c>
      <c r="Z1832" s="67">
        <v>19.169659204373598</v>
      </c>
      <c r="AA1832" s="66">
        <v>4.6591090231231598E-2</v>
      </c>
      <c r="AB1832" s="67">
        <v>24.884297174430699</v>
      </c>
      <c r="AC1832" s="66">
        <v>-4.8454497009515797E-3</v>
      </c>
      <c r="AD1832" s="67">
        <v>23.8014202901395</v>
      </c>
      <c r="AE1832" s="66">
        <v>0.172690589137492</v>
      </c>
      <c r="AF1832" s="68">
        <v>34.216746525489697</v>
      </c>
      <c r="AG1832" s="66">
        <v>0</v>
      </c>
      <c r="AH1832" s="67">
        <v>-1.84150573586521</v>
      </c>
      <c r="AI1832" s="66">
        <v>1.48572159214382E-2</v>
      </c>
      <c r="AJ1832" s="67">
        <v>15.1764640731126</v>
      </c>
      <c r="AK1832" s="66">
        <v>0.19692940000095399</v>
      </c>
      <c r="AL1832" s="66">
        <v>5.5408433972843299E-2</v>
      </c>
      <c r="AM1832" s="67">
        <v>35.782395690330297</v>
      </c>
      <c r="AN1832" s="11"/>
      <c r="AO1832" s="69">
        <v>1.6181749117094999E-2</v>
      </c>
      <c r="AP1832" s="69">
        <v>-7.6397626489779196E-3</v>
      </c>
      <c r="AQ1832" s="69">
        <v>2.53689935198054E-2</v>
      </c>
      <c r="AR1832" s="69">
        <v>-4.5269264783200898E-3</v>
      </c>
      <c r="AS1832" s="70">
        <v>3</v>
      </c>
      <c r="AT1832" s="70">
        <v>2</v>
      </c>
      <c r="AU1832" s="70">
        <v>7</v>
      </c>
      <c r="AV1832" s="71">
        <v>5</v>
      </c>
      <c r="AW1832" s="11"/>
      <c r="AX1832" s="72">
        <v>3.1555548606993403E-2</v>
      </c>
      <c r="AY1832" s="73">
        <v>0.54710432339015802</v>
      </c>
      <c r="AZ1832" s="73">
        <v>0.67885311331519904</v>
      </c>
      <c r="BA1832" s="73">
        <v>1.0655353946622199</v>
      </c>
      <c r="BB1832" s="64">
        <v>3.2704490389733102E-3</v>
      </c>
      <c r="BC1832" s="74">
        <v>-1.6726214443951899</v>
      </c>
      <c r="BD1832" s="61">
        <v>43783</v>
      </c>
      <c r="BE1832" s="61">
        <v>43913</v>
      </c>
      <c r="BF1832" s="70">
        <v>99</v>
      </c>
      <c r="BG1832" s="61">
        <v>43922</v>
      </c>
      <c r="BH1832" s="11"/>
    </row>
    <row r="1833" spans="1:60" x14ac:dyDescent="0.3">
      <c r="A1833" s="11"/>
      <c r="B1833" s="56" t="s">
        <v>5834</v>
      </c>
      <c r="C1833" s="56" t="s">
        <v>5553</v>
      </c>
      <c r="D1833" s="56" t="s">
        <v>5532</v>
      </c>
      <c r="E1833" s="57" t="s">
        <v>2831</v>
      </c>
      <c r="F1833" s="57" t="s">
        <v>278</v>
      </c>
      <c r="G1833" s="58" t="s">
        <v>36</v>
      </c>
      <c r="H1833" s="59" t="s">
        <v>830</v>
      </c>
      <c r="I1833" s="60" t="s">
        <v>29</v>
      </c>
      <c r="J1833" s="60" t="s">
        <v>5554</v>
      </c>
      <c r="K1833" s="11"/>
      <c r="L1833" s="61">
        <v>44021</v>
      </c>
      <c r="M1833" s="62">
        <v>1147.6565000005101</v>
      </c>
      <c r="N1833" s="63">
        <v>1147.6565000005101</v>
      </c>
      <c r="O1833" s="63">
        <v>1233.4298000000399</v>
      </c>
      <c r="P1833" s="64">
        <f t="shared" si="28"/>
        <v>0.9304595202746625</v>
      </c>
      <c r="Q1833" s="61">
        <v>43836</v>
      </c>
      <c r="R1833" s="65">
        <v>671873.37800000003</v>
      </c>
      <c r="S1833" s="65">
        <v>204563.574167969</v>
      </c>
      <c r="T1833" s="11"/>
      <c r="U1833" s="66">
        <v>1.4456979763053801E-2</v>
      </c>
      <c r="V1833" s="67">
        <v>5.1079087302277904</v>
      </c>
      <c r="W1833" s="66">
        <v>2.9998624162544701E-2</v>
      </c>
      <c r="X1833" s="67">
        <v>5.27824096489348</v>
      </c>
      <c r="Y1833" s="66">
        <v>-6.5921714322030298E-2</v>
      </c>
      <c r="Z1833" s="67">
        <v>11.0917661800195</v>
      </c>
      <c r="AA1833" s="66">
        <v>2.6067684590088899E-2</v>
      </c>
      <c r="AB1833" s="67">
        <v>22.8319566103164</v>
      </c>
      <c r="AC1833" s="66">
        <v>-4.1375523318492903E-2</v>
      </c>
      <c r="AD1833" s="67">
        <v>20.148412928392599</v>
      </c>
      <c r="AE1833" s="66">
        <v>9.1464003813598496E-2</v>
      </c>
      <c r="AF1833" s="68">
        <v>26.0940879930859</v>
      </c>
      <c r="AG1833" s="66">
        <v>2.0758008033226399E-2</v>
      </c>
      <c r="AH1833" s="67">
        <v>0.23429506745742401</v>
      </c>
      <c r="AI1833" s="66">
        <v>-4.62773698727688E-2</v>
      </c>
      <c r="AJ1833" s="67">
        <v>9.0630054936918896</v>
      </c>
      <c r="AK1833" s="66">
        <v>0.15620758002114599</v>
      </c>
      <c r="AL1833" s="66">
        <v>3.14554777451121E-2</v>
      </c>
      <c r="AM1833" s="67">
        <v>6.0570452997053499</v>
      </c>
      <c r="AN1833" s="11"/>
      <c r="AO1833" s="69">
        <v>1.6102475894513201E-2</v>
      </c>
      <c r="AP1833" s="69">
        <v>-1.47734865422535E-2</v>
      </c>
      <c r="AQ1833" s="69">
        <v>2.84994539779291E-2</v>
      </c>
      <c r="AR1833" s="69">
        <v>-5.1883712262715598E-2</v>
      </c>
      <c r="AS1833" s="70">
        <v>7</v>
      </c>
      <c r="AT1833" s="70">
        <v>5</v>
      </c>
      <c r="AU1833" s="70">
        <v>8</v>
      </c>
      <c r="AV1833" s="71">
        <v>4</v>
      </c>
      <c r="AW1833" s="11"/>
      <c r="AX1833" s="72">
        <v>7.2550193084753106E-2</v>
      </c>
      <c r="AY1833" s="73">
        <v>-0.25766581986454201</v>
      </c>
      <c r="AZ1833" s="73">
        <v>0.63697386491549002</v>
      </c>
      <c r="BA1833" s="73">
        <v>-0.37246529578033</v>
      </c>
      <c r="BB1833" s="64">
        <v>7.4984062256589802E-3</v>
      </c>
      <c r="BC1833" s="74">
        <v>-12.3026863790001</v>
      </c>
      <c r="BD1833" s="61">
        <v>43836</v>
      </c>
      <c r="BE1833" s="61">
        <v>43956</v>
      </c>
      <c r="BF1833" s="70"/>
      <c r="BG1833" s="61"/>
      <c r="BH1833" s="11"/>
    </row>
    <row r="1834" spans="1:60" x14ac:dyDescent="0.3">
      <c r="A1834" s="11"/>
      <c r="B1834" s="56" t="s">
        <v>5837</v>
      </c>
      <c r="C1834" s="56" t="s">
        <v>5556</v>
      </c>
      <c r="D1834" s="56" t="s">
        <v>5557</v>
      </c>
      <c r="E1834" s="57" t="s">
        <v>34</v>
      </c>
      <c r="F1834" s="57" t="s">
        <v>110</v>
      </c>
      <c r="G1834" s="58" t="s">
        <v>111</v>
      </c>
      <c r="H1834" s="59" t="s">
        <v>316</v>
      </c>
      <c r="I1834" s="60" t="s">
        <v>400</v>
      </c>
      <c r="J1834" s="60" t="s">
        <v>5558</v>
      </c>
      <c r="K1834" s="11"/>
      <c r="L1834" s="61">
        <v>44021</v>
      </c>
      <c r="M1834" s="62">
        <v>1964.27072999999</v>
      </c>
      <c r="N1834" s="63">
        <v>1964.27072999999</v>
      </c>
      <c r="O1834" s="63">
        <v>2902.1084299981599</v>
      </c>
      <c r="P1834" s="64">
        <f t="shared" si="28"/>
        <v>0.67684263954301505</v>
      </c>
      <c r="Q1834" s="61">
        <v>43854</v>
      </c>
      <c r="R1834" s="65">
        <v>4050197.6733828099</v>
      </c>
      <c r="S1834" s="65">
        <v>5635042.7747499999</v>
      </c>
      <c r="T1834" s="11"/>
      <c r="U1834" s="66">
        <v>-6.9168968011581499E-3</v>
      </c>
      <c r="V1834" s="67">
        <v>2.9705210738029599</v>
      </c>
      <c r="W1834" s="66">
        <v>-4.6174257540769802E-3</v>
      </c>
      <c r="X1834" s="67">
        <v>1.81663597322768</v>
      </c>
      <c r="Y1834" s="66">
        <v>-0.30886691963940399</v>
      </c>
      <c r="Z1834" s="67">
        <v>-13.2027543517179</v>
      </c>
      <c r="AA1834" s="66">
        <v>-0.20550412825366901</v>
      </c>
      <c r="AB1834" s="67">
        <v>-0.32522467407397898</v>
      </c>
      <c r="AC1834" s="66">
        <v>-4.0749669654396699E-2</v>
      </c>
      <c r="AD1834" s="67">
        <v>20.2109982947877</v>
      </c>
      <c r="AE1834" s="66">
        <v>-1.23667602547357E-2</v>
      </c>
      <c r="AF1834" s="68">
        <v>15.7110115862451</v>
      </c>
      <c r="AG1834" s="66">
        <v>1.5974746778738301E-2</v>
      </c>
      <c r="AH1834" s="67">
        <v>-0.244031057991378</v>
      </c>
      <c r="AI1834" s="66">
        <v>-0.28441011867107602</v>
      </c>
      <c r="AJ1834" s="67">
        <v>-14.750269386146099</v>
      </c>
      <c r="AK1834" s="66">
        <v>-0.31875633635732797</v>
      </c>
      <c r="AL1834" s="66">
        <v>-3.8206481342058403E-2</v>
      </c>
      <c r="AM1834" s="67">
        <v>-13.0464997815725</v>
      </c>
      <c r="AN1834" s="11"/>
      <c r="AO1834" s="69">
        <v>8.6928327273199102E-2</v>
      </c>
      <c r="AP1834" s="69">
        <v>-0.110382886125153</v>
      </c>
      <c r="AQ1834" s="69">
        <v>7.8275347874296103E-2</v>
      </c>
      <c r="AR1834" s="69">
        <v>-0.35344914280518402</v>
      </c>
      <c r="AS1834" s="70">
        <v>8</v>
      </c>
      <c r="AT1834" s="70">
        <v>4</v>
      </c>
      <c r="AU1834" s="70">
        <v>4</v>
      </c>
      <c r="AV1834" s="71">
        <v>8</v>
      </c>
      <c r="AW1834" s="11"/>
      <c r="AX1834" s="72">
        <v>0.34307303818757601</v>
      </c>
      <c r="AY1834" s="73">
        <v>-0.46632781534935902</v>
      </c>
      <c r="AZ1834" s="73">
        <v>-5.5191110472137001E-3</v>
      </c>
      <c r="BA1834" s="73">
        <v>-0.60310508027032494</v>
      </c>
      <c r="BB1834" s="64">
        <v>3.4844101633170803E-2</v>
      </c>
      <c r="BC1834" s="74">
        <v>-49.583891184884102</v>
      </c>
      <c r="BD1834" s="61">
        <v>43854</v>
      </c>
      <c r="BE1834" s="61">
        <v>43914</v>
      </c>
      <c r="BF1834" s="70"/>
      <c r="BG1834" s="61"/>
      <c r="BH1834" s="11"/>
    </row>
    <row r="1835" spans="1:60" x14ac:dyDescent="0.3">
      <c r="A1835" s="11"/>
      <c r="B1835" s="56" t="s">
        <v>5840</v>
      </c>
      <c r="C1835" s="56" t="s">
        <v>5560</v>
      </c>
      <c r="D1835" s="56" t="s">
        <v>5557</v>
      </c>
      <c r="E1835" s="57" t="s">
        <v>73</v>
      </c>
      <c r="F1835" s="57" t="s">
        <v>110</v>
      </c>
      <c r="G1835" s="58" t="s">
        <v>111</v>
      </c>
      <c r="H1835" s="59" t="s">
        <v>316</v>
      </c>
      <c r="I1835" s="60" t="s">
        <v>400</v>
      </c>
      <c r="J1835" s="60" t="s">
        <v>5561</v>
      </c>
      <c r="K1835" s="11"/>
      <c r="L1835" s="61">
        <v>44021</v>
      </c>
      <c r="M1835" s="62">
        <v>3126.16615200043</v>
      </c>
      <c r="N1835" s="63">
        <v>3126.16615200043</v>
      </c>
      <c r="O1835" s="63">
        <v>4586.24992799759</v>
      </c>
      <c r="P1835" s="64">
        <f t="shared" si="28"/>
        <v>0.68163885550941838</v>
      </c>
      <c r="Q1835" s="61">
        <v>43854</v>
      </c>
      <c r="R1835" s="65">
        <v>4558362.7818437498</v>
      </c>
      <c r="S1835" s="65">
        <v>6133253.6363828098</v>
      </c>
      <c r="T1835" s="11"/>
      <c r="U1835" s="66">
        <v>-6.9020211822134999E-3</v>
      </c>
      <c r="V1835" s="67">
        <v>2.9720086356974198</v>
      </c>
      <c r="W1835" s="66">
        <v>-3.36924395287497E-3</v>
      </c>
      <c r="X1835" s="67">
        <v>1.94145415334788</v>
      </c>
      <c r="Y1835" s="66">
        <v>-0.30353813930385498</v>
      </c>
      <c r="Z1835" s="67">
        <v>-12.669876318163</v>
      </c>
      <c r="AA1835" s="66">
        <v>-0.19016751859278899</v>
      </c>
      <c r="AB1835" s="67">
        <v>1.2084362920140801</v>
      </c>
      <c r="AC1835" s="66">
        <v>1.63328003873175E-3</v>
      </c>
      <c r="AD1835" s="67">
        <v>24.4492932641006</v>
      </c>
      <c r="AE1835" s="66">
        <v>5.6559743177785997E-2</v>
      </c>
      <c r="AF1835" s="68">
        <v>22.603661929489999</v>
      </c>
      <c r="AG1835" s="66">
        <v>1.63211685412534E-2</v>
      </c>
      <c r="AH1835" s="67">
        <v>-0.209388881739869</v>
      </c>
      <c r="AI1835" s="66">
        <v>-0.278611359302886</v>
      </c>
      <c r="AJ1835" s="67">
        <v>-14.170393449327101</v>
      </c>
      <c r="AK1835" s="66">
        <v>-6.4945965961669599E-2</v>
      </c>
      <c r="AL1835" s="66">
        <v>-7.0465319831782801E-3</v>
      </c>
      <c r="AM1835" s="67">
        <v>9.8793011806265003</v>
      </c>
      <c r="AN1835" s="11"/>
      <c r="AO1835" s="69">
        <v>8.7006261808710406E-2</v>
      </c>
      <c r="AP1835" s="69">
        <v>-0.110333995443361</v>
      </c>
      <c r="AQ1835" s="69">
        <v>8.0409161177231001E-2</v>
      </c>
      <c r="AR1835" s="69">
        <v>-0.35258954919583602</v>
      </c>
      <c r="AS1835" s="70">
        <v>8</v>
      </c>
      <c r="AT1835" s="70">
        <v>4</v>
      </c>
      <c r="AU1835" s="70">
        <v>4</v>
      </c>
      <c r="AV1835" s="71">
        <v>8</v>
      </c>
      <c r="AW1835" s="11"/>
      <c r="AX1835" s="72">
        <v>0.34304993239406001</v>
      </c>
      <c r="AY1835" s="73">
        <v>-0.42101995862367397</v>
      </c>
      <c r="AZ1835" s="73">
        <v>3.4588408225260998E-2</v>
      </c>
      <c r="BA1835" s="73">
        <v>-0.54538059269816597</v>
      </c>
      <c r="BB1835" s="64">
        <v>3.4843369382761002E-2</v>
      </c>
      <c r="BC1835" s="74">
        <v>-49.4557299887529</v>
      </c>
      <c r="BD1835" s="61">
        <v>43854</v>
      </c>
      <c r="BE1835" s="61">
        <v>43914</v>
      </c>
      <c r="BF1835" s="70"/>
      <c r="BG1835" s="61"/>
      <c r="BH1835" s="11"/>
    </row>
    <row r="1836" spans="1:60" x14ac:dyDescent="0.3">
      <c r="A1836" s="11"/>
      <c r="B1836" s="56" t="s">
        <v>5843</v>
      </c>
      <c r="C1836" s="56" t="s">
        <v>5563</v>
      </c>
      <c r="D1836" s="56" t="s">
        <v>5557</v>
      </c>
      <c r="E1836" s="57" t="s">
        <v>52</v>
      </c>
      <c r="F1836" s="57" t="s">
        <v>110</v>
      </c>
      <c r="G1836" s="58" t="s">
        <v>111</v>
      </c>
      <c r="H1836" s="59" t="s">
        <v>316</v>
      </c>
      <c r="I1836" s="60" t="s">
        <v>400</v>
      </c>
      <c r="J1836" s="60" t="s">
        <v>5564</v>
      </c>
      <c r="K1836" s="11"/>
      <c r="L1836" s="61">
        <v>44021</v>
      </c>
      <c r="M1836" s="62">
        <v>700.01467199996102</v>
      </c>
      <c r="N1836" s="63">
        <v>700.01467199996102</v>
      </c>
      <c r="O1836" s="63">
        <v>1025.3679019995</v>
      </c>
      <c r="P1836" s="64">
        <f t="shared" si="28"/>
        <v>0.68269610413482829</v>
      </c>
      <c r="Q1836" s="61">
        <v>43854</v>
      </c>
      <c r="R1836" s="65">
        <v>2640800.4679414099</v>
      </c>
      <c r="S1836" s="65">
        <v>4265605.0256718798</v>
      </c>
      <c r="T1836" s="11"/>
      <c r="U1836" s="66">
        <v>-6.91087585892092E-3</v>
      </c>
      <c r="V1836" s="67">
        <v>2.9711231680266801</v>
      </c>
      <c r="W1836" s="66">
        <v>-3.0844717475702098E-3</v>
      </c>
      <c r="X1836" s="67">
        <v>1.9699313738783499</v>
      </c>
      <c r="Y1836" s="66">
        <v>-0.30235526553326098</v>
      </c>
      <c r="Z1836" s="67">
        <v>-12.5515889411035</v>
      </c>
      <c r="AA1836" s="66">
        <v>-0.18735470554936901</v>
      </c>
      <c r="AB1836" s="67">
        <v>1.48971759635606</v>
      </c>
      <c r="AC1836" s="66">
        <v>8.6535734826611605E-3</v>
      </c>
      <c r="AD1836" s="67">
        <v>25.151322608493501</v>
      </c>
      <c r="AE1836" s="66">
        <v>6.7702463587920605E-2</v>
      </c>
      <c r="AF1836" s="68">
        <v>23.717933970503498</v>
      </c>
      <c r="AG1836" s="66">
        <v>1.6336157881596602E-2</v>
      </c>
      <c r="AH1836" s="67">
        <v>-0.207889947705553</v>
      </c>
      <c r="AI1836" s="66">
        <v>-0.27729357186675802</v>
      </c>
      <c r="AJ1836" s="67">
        <v>-14.0386147057143</v>
      </c>
      <c r="AK1836" s="66">
        <v>-3.2594427860203702E-2</v>
      </c>
      <c r="AL1836" s="66">
        <v>-3.4835295791708601E-3</v>
      </c>
      <c r="AM1836" s="67">
        <v>13.1144549907767</v>
      </c>
      <c r="AN1836" s="11"/>
      <c r="AO1836" s="69">
        <v>8.7108195311884601E-2</v>
      </c>
      <c r="AP1836" s="69">
        <v>-0.110300211291324</v>
      </c>
      <c r="AQ1836" s="69">
        <v>8.07310871806112E-2</v>
      </c>
      <c r="AR1836" s="69">
        <v>-0.35240965797507701</v>
      </c>
      <c r="AS1836" s="70">
        <v>8</v>
      </c>
      <c r="AT1836" s="70">
        <v>4</v>
      </c>
      <c r="AU1836" s="70">
        <v>4</v>
      </c>
      <c r="AV1836" s="71">
        <v>8</v>
      </c>
      <c r="AW1836" s="11"/>
      <c r="AX1836" s="72">
        <v>0.34297262945969098</v>
      </c>
      <c r="AY1836" s="73">
        <v>-0.41316430583083302</v>
      </c>
      <c r="AZ1836" s="73">
        <v>4.15074941775515E-2</v>
      </c>
      <c r="BA1836" s="73">
        <v>-0.53542011400077205</v>
      </c>
      <c r="BB1836" s="64">
        <v>3.4836986705559E-2</v>
      </c>
      <c r="BC1836" s="74">
        <v>-49.429238716314998</v>
      </c>
      <c r="BD1836" s="61">
        <v>43854</v>
      </c>
      <c r="BE1836" s="61">
        <v>43914</v>
      </c>
      <c r="BF1836" s="70"/>
      <c r="BG1836" s="61"/>
      <c r="BH1836" s="11"/>
    </row>
    <row r="1837" spans="1:60" x14ac:dyDescent="0.3">
      <c r="A1837" s="11"/>
      <c r="B1837" s="56" t="s">
        <v>5847</v>
      </c>
      <c r="C1837" s="56" t="s">
        <v>5566</v>
      </c>
      <c r="D1837" s="56" t="s">
        <v>5557</v>
      </c>
      <c r="E1837" s="57" t="s">
        <v>56</v>
      </c>
      <c r="F1837" s="57" t="s">
        <v>110</v>
      </c>
      <c r="G1837" s="58" t="s">
        <v>111</v>
      </c>
      <c r="H1837" s="59" t="s">
        <v>316</v>
      </c>
      <c r="I1837" s="60" t="s">
        <v>400</v>
      </c>
      <c r="J1837" s="60" t="s">
        <v>5567</v>
      </c>
      <c r="K1837" s="11"/>
      <c r="L1837" s="61">
        <v>44021</v>
      </c>
      <c r="M1837" s="62">
        <v>680.67464399989694</v>
      </c>
      <c r="N1837" s="63">
        <v>680.67464399989694</v>
      </c>
      <c r="O1837" s="63">
        <v>992.48325799964402</v>
      </c>
      <c r="P1837" s="64">
        <f t="shared" si="28"/>
        <v>0.68582985003878127</v>
      </c>
      <c r="Q1837" s="61">
        <v>43854</v>
      </c>
      <c r="R1837" s="65">
        <v>1672141.9184296899</v>
      </c>
      <c r="S1837" s="65">
        <v>2020119.16877148</v>
      </c>
      <c r="T1837" s="11"/>
      <c r="U1837" s="66">
        <v>-6.9464516827793003E-3</v>
      </c>
      <c r="V1837" s="67">
        <v>2.9675655856408398</v>
      </c>
      <c r="W1837" s="66">
        <v>-2.3188486302387901E-3</v>
      </c>
      <c r="X1837" s="67">
        <v>2.0464936856114901</v>
      </c>
      <c r="Y1837" s="66">
        <v>-0.29885672615550002</v>
      </c>
      <c r="Z1837" s="67">
        <v>-12.201735003327499</v>
      </c>
      <c r="AA1837" s="66">
        <v>-0.179155536360631</v>
      </c>
      <c r="AB1837" s="67">
        <v>2.3096345152298499</v>
      </c>
      <c r="AC1837" s="66">
        <v>2.9031446281806001E-2</v>
      </c>
      <c r="AD1837" s="67">
        <v>27.1891098884225</v>
      </c>
      <c r="AE1837" s="66">
        <v>-3.7089198867761301E-3</v>
      </c>
      <c r="AF1837" s="68">
        <v>16.576795623026602</v>
      </c>
      <c r="AG1837" s="66">
        <v>1.6695833943231299E-2</v>
      </c>
      <c r="AH1837" s="67">
        <v>-0.17192234154208599</v>
      </c>
      <c r="AI1837" s="66">
        <v>-0.27352499037893702</v>
      </c>
      <c r="AJ1837" s="67">
        <v>-13.6617565569322</v>
      </c>
      <c r="AK1837" s="66">
        <v>0.17904530321713499</v>
      </c>
      <c r="AL1837" s="66">
        <v>1.4251872062232E-2</v>
      </c>
      <c r="AM1837" s="67">
        <v>-35.031375812133803</v>
      </c>
      <c r="AN1837" s="11"/>
      <c r="AO1837" s="69">
        <v>8.6979477553541101E-2</v>
      </c>
      <c r="AP1837" s="69">
        <v>-0.110277894671599</v>
      </c>
      <c r="AQ1837" s="69">
        <v>8.1665143397986001E-2</v>
      </c>
      <c r="AR1837" s="69">
        <v>-0.35184121853846601</v>
      </c>
      <c r="AS1837" s="70">
        <v>8</v>
      </c>
      <c r="AT1837" s="70">
        <v>4</v>
      </c>
      <c r="AU1837" s="70">
        <v>4</v>
      </c>
      <c r="AV1837" s="71">
        <v>8</v>
      </c>
      <c r="AW1837" s="11"/>
      <c r="AX1837" s="72">
        <v>0.34299332346767197</v>
      </c>
      <c r="AY1837" s="73">
        <v>-0.38910444106750203</v>
      </c>
      <c r="AZ1837" s="73">
        <v>6.2994793629968598E-2</v>
      </c>
      <c r="BA1837" s="73">
        <v>-0.50460551144624299</v>
      </c>
      <c r="BB1837" s="64">
        <v>3.4838862062351802E-2</v>
      </c>
      <c r="BC1837" s="74">
        <v>-49.341334581957199</v>
      </c>
      <c r="BD1837" s="61">
        <v>43854</v>
      </c>
      <c r="BE1837" s="61">
        <v>43914</v>
      </c>
      <c r="BF1837" s="70"/>
      <c r="BG1837" s="61"/>
      <c r="BH1837" s="11"/>
    </row>
    <row r="1838" spans="1:60" x14ac:dyDescent="0.3">
      <c r="A1838" s="11"/>
      <c r="B1838" s="56" t="s">
        <v>5850</v>
      </c>
      <c r="C1838" s="56" t="s">
        <v>5569</v>
      </c>
      <c r="D1838" s="56" t="s">
        <v>5557</v>
      </c>
      <c r="E1838" s="57" t="s">
        <v>124</v>
      </c>
      <c r="F1838" s="57" t="s">
        <v>110</v>
      </c>
      <c r="G1838" s="58" t="s">
        <v>111</v>
      </c>
      <c r="H1838" s="59" t="s">
        <v>316</v>
      </c>
      <c r="I1838" s="60" t="s">
        <v>400</v>
      </c>
      <c r="J1838" s="60" t="s">
        <v>5570</v>
      </c>
      <c r="K1838" s="11"/>
      <c r="L1838" s="61">
        <v>44021</v>
      </c>
      <c r="M1838" s="62">
        <v>842.70634199958295</v>
      </c>
      <c r="N1838" s="63">
        <v>842.70634199958295</v>
      </c>
      <c r="O1838" s="63">
        <v>1222.8301539998499</v>
      </c>
      <c r="P1838" s="64">
        <f t="shared" si="28"/>
        <v>0.68914422762892247</v>
      </c>
      <c r="Q1838" s="61">
        <v>43854</v>
      </c>
      <c r="R1838" s="65">
        <v>5801868.5307187503</v>
      </c>
      <c r="S1838" s="65">
        <v>11217219.951296899</v>
      </c>
      <c r="T1838" s="11"/>
      <c r="U1838" s="66">
        <v>-6.8268818031356204E-3</v>
      </c>
      <c r="V1838" s="67">
        <v>2.9795225736052098</v>
      </c>
      <c r="W1838" s="66">
        <v>-1.3886814149373101E-3</v>
      </c>
      <c r="X1838" s="67">
        <v>2.13951040714164</v>
      </c>
      <c r="Y1838" s="66">
        <v>-0.29518467066460302</v>
      </c>
      <c r="Z1838" s="67">
        <v>-11.834529454237799</v>
      </c>
      <c r="AA1838" s="66">
        <v>-0.17055528623226601</v>
      </c>
      <c r="AB1838" s="67">
        <v>3.1696595280664002</v>
      </c>
      <c r="AC1838" s="66">
        <v>5.0400754413203699E-2</v>
      </c>
      <c r="AD1838" s="67">
        <v>29.326040701562299</v>
      </c>
      <c r="AE1838" s="66">
        <v>0.134445740528463</v>
      </c>
      <c r="AF1838" s="68">
        <v>30.392261664557701</v>
      </c>
      <c r="AG1838" s="66">
        <v>1.6917491635467699E-2</v>
      </c>
      <c r="AH1838" s="67">
        <v>-0.149756572318438</v>
      </c>
      <c r="AI1838" s="66">
        <v>-0.26952384372008997</v>
      </c>
      <c r="AJ1838" s="67">
        <v>-13.2616418910475</v>
      </c>
      <c r="AK1838" s="66">
        <v>0.27028390412859199</v>
      </c>
      <c r="AL1838" s="66">
        <v>5.6655146752746098E-2</v>
      </c>
      <c r="AM1838" s="67">
        <v>26.276204105146501</v>
      </c>
      <c r="AN1838" s="11"/>
      <c r="AO1838" s="69">
        <v>8.7045991849736298E-2</v>
      </c>
      <c r="AP1838" s="69">
        <v>-0.110272235836455</v>
      </c>
      <c r="AQ1838" s="69">
        <v>8.2588810055312906E-2</v>
      </c>
      <c r="AR1838" s="69">
        <v>-0.35124223313236103</v>
      </c>
      <c r="AS1838" s="70">
        <v>8</v>
      </c>
      <c r="AT1838" s="70">
        <v>4</v>
      </c>
      <c r="AU1838" s="70">
        <v>4</v>
      </c>
      <c r="AV1838" s="71">
        <v>8</v>
      </c>
      <c r="AW1838" s="11"/>
      <c r="AX1838" s="72">
        <v>0.34298240110394501</v>
      </c>
      <c r="AY1838" s="73">
        <v>-0.36362812035167702</v>
      </c>
      <c r="AZ1838" s="73">
        <v>8.5552832054645506E-2</v>
      </c>
      <c r="BA1838" s="73">
        <v>-0.47203001154866803</v>
      </c>
      <c r="BB1838" s="64">
        <v>3.4839107058251099E-2</v>
      </c>
      <c r="BC1838" s="74">
        <v>-49.258117329678498</v>
      </c>
      <c r="BD1838" s="61">
        <v>43854</v>
      </c>
      <c r="BE1838" s="61">
        <v>43914</v>
      </c>
      <c r="BF1838" s="70"/>
      <c r="BG1838" s="61"/>
      <c r="BH1838" s="11"/>
    </row>
    <row r="1839" spans="1:60" x14ac:dyDescent="0.3">
      <c r="A1839" s="11"/>
      <c r="B1839" s="56" t="s">
        <v>5854</v>
      </c>
      <c r="C1839" s="56" t="s">
        <v>5572</v>
      </c>
      <c r="D1839" s="56" t="s">
        <v>5557</v>
      </c>
      <c r="E1839" s="57" t="s">
        <v>131</v>
      </c>
      <c r="F1839" s="57" t="s">
        <v>110</v>
      </c>
      <c r="G1839" s="58" t="s">
        <v>111</v>
      </c>
      <c r="H1839" s="59" t="s">
        <v>316</v>
      </c>
      <c r="I1839" s="60" t="s">
        <v>400</v>
      </c>
      <c r="J1839" s="60" t="s">
        <v>5573</v>
      </c>
      <c r="K1839" s="11"/>
      <c r="L1839" s="61">
        <v>44021</v>
      </c>
      <c r="M1839" s="62">
        <v>373.27826400008098</v>
      </c>
      <c r="N1839" s="63">
        <v>373.27826400008098</v>
      </c>
      <c r="O1839" s="63">
        <v>552.47745800018299</v>
      </c>
      <c r="P1839" s="64">
        <f t="shared" si="28"/>
        <v>0.67564433370955257</v>
      </c>
      <c r="Q1839" s="61">
        <v>43854</v>
      </c>
      <c r="R1839" s="65">
        <v>303909.04275585897</v>
      </c>
      <c r="S1839" s="65">
        <v>359215.02561816399</v>
      </c>
      <c r="T1839" s="11"/>
      <c r="U1839" s="66">
        <v>-6.9803159967705098E-3</v>
      </c>
      <c r="V1839" s="67">
        <v>2.96417915424172</v>
      </c>
      <c r="W1839" s="66">
        <v>-4.8332568612750003E-3</v>
      </c>
      <c r="X1839" s="67">
        <v>1.7950528625078701</v>
      </c>
      <c r="Y1839" s="66">
        <v>-0.31021540787973201</v>
      </c>
      <c r="Z1839" s="67">
        <v>-13.337603175750701</v>
      </c>
      <c r="AA1839" s="66">
        <v>-0.205673833842448</v>
      </c>
      <c r="AB1839" s="67">
        <v>-0.342195232951781</v>
      </c>
      <c r="AC1839" s="66">
        <v>-3.6364464194775799E-2</v>
      </c>
      <c r="AD1839" s="67">
        <v>20.649518840771599</v>
      </c>
      <c r="AE1839" s="66">
        <v>-3.2151002114915199E-3</v>
      </c>
      <c r="AF1839" s="68">
        <v>16.626177590573199</v>
      </c>
      <c r="AG1839" s="66">
        <v>1.58789741562941E-2</v>
      </c>
      <c r="AH1839" s="67">
        <v>-0.25360832023579899</v>
      </c>
      <c r="AI1839" s="66">
        <v>-0.28579520375293199</v>
      </c>
      <c r="AJ1839" s="67">
        <v>-14.8887778943317</v>
      </c>
      <c r="AK1839" s="66">
        <v>-0.20097980606631599</v>
      </c>
      <c r="AL1839" s="66">
        <v>-2.3350717488938199E-2</v>
      </c>
      <c r="AM1839" s="67">
        <v>-3.7240828298381499</v>
      </c>
      <c r="AN1839" s="11"/>
      <c r="AO1839" s="69">
        <v>8.6853996614081594E-2</v>
      </c>
      <c r="AP1839" s="69">
        <v>-0.11022612753455199</v>
      </c>
      <c r="AQ1839" s="69">
        <v>7.8769096426185597E-2</v>
      </c>
      <c r="AR1839" s="69">
        <v>-0.35370229261112401</v>
      </c>
      <c r="AS1839" s="70">
        <v>8</v>
      </c>
      <c r="AT1839" s="70">
        <v>4</v>
      </c>
      <c r="AU1839" s="70">
        <v>4</v>
      </c>
      <c r="AV1839" s="71">
        <v>8</v>
      </c>
      <c r="AW1839" s="11"/>
      <c r="AX1839" s="72">
        <v>0.34294287161668802</v>
      </c>
      <c r="AY1839" s="73">
        <v>-0.46697488705149198</v>
      </c>
      <c r="AZ1839" s="73">
        <v>-5.9052515561006701E-3</v>
      </c>
      <c r="BA1839" s="73">
        <v>-0.60379634623131995</v>
      </c>
      <c r="BB1839" s="64">
        <v>3.4829677423185802E-2</v>
      </c>
      <c r="BC1839" s="74">
        <v>-49.6117123027216</v>
      </c>
      <c r="BD1839" s="61">
        <v>43854</v>
      </c>
      <c r="BE1839" s="61">
        <v>43914</v>
      </c>
      <c r="BF1839" s="70"/>
      <c r="BG1839" s="61"/>
      <c r="BH1839" s="11"/>
    </row>
    <row r="1840" spans="1:60" x14ac:dyDescent="0.3">
      <c r="A1840" s="11"/>
      <c r="B1840" s="56" t="s">
        <v>5856</v>
      </c>
      <c r="C1840" s="56" t="s">
        <v>5575</v>
      </c>
      <c r="D1840" s="56" t="s">
        <v>5576</v>
      </c>
      <c r="E1840" s="57" t="s">
        <v>34</v>
      </c>
      <c r="F1840" s="57" t="s">
        <v>339</v>
      </c>
      <c r="G1840" s="58" t="s">
        <v>141</v>
      </c>
      <c r="H1840" s="59" t="s">
        <v>216</v>
      </c>
      <c r="I1840" s="60" t="s">
        <v>29</v>
      </c>
      <c r="J1840" s="60" t="s">
        <v>5577</v>
      </c>
      <c r="K1840" s="11"/>
      <c r="L1840" s="61">
        <v>44021</v>
      </c>
      <c r="M1840" s="62">
        <v>1431.7820999994899</v>
      </c>
      <c r="N1840" s="63">
        <v>1431.7820999994899</v>
      </c>
      <c r="O1840" s="63">
        <v>1483.3109000008601</v>
      </c>
      <c r="P1840" s="64">
        <f t="shared" si="28"/>
        <v>0.96526095776594079</v>
      </c>
      <c r="Q1840" s="61">
        <v>43906</v>
      </c>
      <c r="R1840" s="65">
        <v>1804194.2069999999</v>
      </c>
      <c r="S1840" s="65">
        <v>2359960.1788359401</v>
      </c>
      <c r="T1840" s="11"/>
      <c r="U1840" s="66">
        <v>-3.35832152813964E-4</v>
      </c>
      <c r="V1840" s="67">
        <v>3.6286275386373701</v>
      </c>
      <c r="W1840" s="66">
        <v>6.8686345603055097E-3</v>
      </c>
      <c r="X1840" s="67">
        <v>2.96524200466592</v>
      </c>
      <c r="Y1840" s="66">
        <v>-3.0242415335124E-2</v>
      </c>
      <c r="Z1840" s="67">
        <v>14.6596960787138</v>
      </c>
      <c r="AA1840" s="66">
        <v>-2.1516183661333298E-2</v>
      </c>
      <c r="AB1840" s="67">
        <v>18.073569785163301</v>
      </c>
      <c r="AC1840" s="66">
        <v>7.2125140140997203E-3</v>
      </c>
      <c r="AD1840" s="67">
        <v>25.007216661644598</v>
      </c>
      <c r="AE1840" s="66">
        <v>3.0026755994185798E-2</v>
      </c>
      <c r="AF1840" s="68">
        <v>19.95036321113</v>
      </c>
      <c r="AG1840" s="66">
        <v>5.5318991726380799E-3</v>
      </c>
      <c r="AH1840" s="67">
        <v>-1.2883158186014001</v>
      </c>
      <c r="AI1840" s="66">
        <v>-2.7623762706752999E-2</v>
      </c>
      <c r="AJ1840" s="67">
        <v>10.928366210282499</v>
      </c>
      <c r="AK1840" s="66">
        <v>0.311492049242661</v>
      </c>
      <c r="AL1840" s="66">
        <v>1.7024140350258701E-2</v>
      </c>
      <c r="AM1840" s="67">
        <v>-93.373398403753498</v>
      </c>
      <c r="AN1840" s="11"/>
      <c r="AO1840" s="69">
        <v>5.4263679812720502E-3</v>
      </c>
      <c r="AP1840" s="69">
        <v>-3.3188122799401802E-2</v>
      </c>
      <c r="AQ1840" s="69">
        <v>5.5318991726380799E-3</v>
      </c>
      <c r="AR1840" s="69">
        <v>-2.5294035530350801E-2</v>
      </c>
      <c r="AS1840" s="70">
        <v>5</v>
      </c>
      <c r="AT1840" s="70">
        <v>7</v>
      </c>
      <c r="AU1840" s="70">
        <v>7</v>
      </c>
      <c r="AV1840" s="71">
        <v>5</v>
      </c>
      <c r="AW1840" s="11"/>
      <c r="AX1840" s="72">
        <v>3.9493737055272503E-2</v>
      </c>
      <c r="AY1840" s="73">
        <v>-1.2591886714126299</v>
      </c>
      <c r="AZ1840" s="73">
        <v>0.44815715511867898</v>
      </c>
      <c r="BA1840" s="73">
        <v>-1.35053528864773</v>
      </c>
      <c r="BB1840" s="64">
        <v>4.0291176108303304E-3</v>
      </c>
      <c r="BC1840" s="74">
        <v>-4.6389600454058399</v>
      </c>
      <c r="BD1840" s="61">
        <v>43906</v>
      </c>
      <c r="BE1840" s="61">
        <v>43957</v>
      </c>
      <c r="BF1840" s="70"/>
      <c r="BG1840" s="61"/>
      <c r="BH1840" s="11"/>
    </row>
    <row r="1841" spans="1:60" x14ac:dyDescent="0.3">
      <c r="A1841" s="11"/>
      <c r="B1841" s="56" t="s">
        <v>5858</v>
      </c>
      <c r="C1841" s="56" t="s">
        <v>5579</v>
      </c>
      <c r="D1841" s="56" t="s">
        <v>5576</v>
      </c>
      <c r="E1841" s="57" t="s">
        <v>41</v>
      </c>
      <c r="F1841" s="57" t="s">
        <v>339</v>
      </c>
      <c r="G1841" s="58" t="s">
        <v>141</v>
      </c>
      <c r="H1841" s="59" t="s">
        <v>216</v>
      </c>
      <c r="I1841" s="60" t="s">
        <v>29</v>
      </c>
      <c r="J1841" s="60" t="s">
        <v>5580</v>
      </c>
      <c r="K1841" s="11"/>
      <c r="L1841" s="61">
        <v>44021</v>
      </c>
      <c r="M1841" s="62">
        <v>1895.34280000068</v>
      </c>
      <c r="N1841" s="63">
        <v>1895.34280000068</v>
      </c>
      <c r="O1841" s="63">
        <v>1961.15860000066</v>
      </c>
      <c r="P1841" s="64">
        <f t="shared" si="28"/>
        <v>0.96644034806774015</v>
      </c>
      <c r="Q1841" s="61">
        <v>43906</v>
      </c>
      <c r="R1841" s="65">
        <v>3216402.557</v>
      </c>
      <c r="S1841" s="65">
        <v>2952159.5664179702</v>
      </c>
      <c r="T1841" s="11"/>
      <c r="U1841" s="66">
        <v>-3.2516520786884901E-4</v>
      </c>
      <c r="V1841" s="67">
        <v>3.62969423313189</v>
      </c>
      <c r="W1841" s="66">
        <v>7.1893404128786599E-3</v>
      </c>
      <c r="X1841" s="67">
        <v>2.99731258992324</v>
      </c>
      <c r="Y1841" s="66">
        <v>-2.8366664495479199E-2</v>
      </c>
      <c r="Z1841" s="67">
        <v>14.847271162681899</v>
      </c>
      <c r="AA1841" s="66">
        <v>-1.9451139913144299E-2</v>
      </c>
      <c r="AB1841" s="67">
        <v>18.280074159993099</v>
      </c>
      <c r="AC1841" s="66">
        <v>1.27733305453148E-2</v>
      </c>
      <c r="AD1841" s="67">
        <v>25.563298314780699</v>
      </c>
      <c r="AE1841" s="66">
        <v>3.9756726668201701E-2</v>
      </c>
      <c r="AF1841" s="68">
        <v>20.923360278538901</v>
      </c>
      <c r="AG1841" s="66">
        <v>5.62805792287691E-3</v>
      </c>
      <c r="AH1841" s="67">
        <v>-1.2786999435775199</v>
      </c>
      <c r="AI1841" s="66">
        <v>-2.5649770205745898E-2</v>
      </c>
      <c r="AJ1841" s="67">
        <v>11.125765460383301</v>
      </c>
      <c r="AK1841" s="66">
        <v>0.66242099446710201</v>
      </c>
      <c r="AL1841" s="66">
        <v>3.2147541742233401E-2</v>
      </c>
      <c r="AM1841" s="67">
        <v>-58.280503881280303</v>
      </c>
      <c r="AN1841" s="11"/>
      <c r="AO1841" s="69">
        <v>5.4369900644815096E-3</v>
      </c>
      <c r="AP1841" s="69">
        <v>-3.3177825905113402E-2</v>
      </c>
      <c r="AQ1841" s="69">
        <v>5.62805792287691E-3</v>
      </c>
      <c r="AR1841" s="69">
        <v>-2.49835349459318E-2</v>
      </c>
      <c r="AS1841" s="70">
        <v>5</v>
      </c>
      <c r="AT1841" s="70">
        <v>6</v>
      </c>
      <c r="AU1841" s="70">
        <v>7</v>
      </c>
      <c r="AV1841" s="71">
        <v>5</v>
      </c>
      <c r="AW1841" s="11"/>
      <c r="AX1841" s="72">
        <v>3.9495306936842098E-2</v>
      </c>
      <c r="AY1841" s="73">
        <v>-1.21163735761911</v>
      </c>
      <c r="AZ1841" s="73">
        <v>0.45489904413580001</v>
      </c>
      <c r="BA1841" s="73">
        <v>-1.30036916597237</v>
      </c>
      <c r="BB1841" s="64">
        <v>4.0293264365482201E-3</v>
      </c>
      <c r="BC1841" s="74">
        <v>-4.58730874702451</v>
      </c>
      <c r="BD1841" s="61">
        <v>43906</v>
      </c>
      <c r="BE1841" s="61">
        <v>43957</v>
      </c>
      <c r="BF1841" s="70"/>
      <c r="BG1841" s="61"/>
      <c r="BH1841" s="11"/>
    </row>
    <row r="1842" spans="1:60" x14ac:dyDescent="0.3">
      <c r="A1842" s="11"/>
      <c r="B1842" s="56" t="s">
        <v>5862</v>
      </c>
      <c r="C1842" s="56" t="s">
        <v>5582</v>
      </c>
      <c r="D1842" s="56" t="s">
        <v>5576</v>
      </c>
      <c r="E1842" s="57" t="s">
        <v>248</v>
      </c>
      <c r="F1842" s="57" t="s">
        <v>339</v>
      </c>
      <c r="G1842" s="58" t="s">
        <v>141</v>
      </c>
      <c r="H1842" s="59" t="s">
        <v>216</v>
      </c>
      <c r="I1842" s="60" t="s">
        <v>29</v>
      </c>
      <c r="J1842" s="60" t="s">
        <v>5583</v>
      </c>
      <c r="K1842" s="11"/>
      <c r="L1842" s="61">
        <v>44021</v>
      </c>
      <c r="M1842" s="62">
        <v>1980.3346999995399</v>
      </c>
      <c r="N1842" s="63">
        <v>1980.3346999995399</v>
      </c>
      <c r="O1842" s="63">
        <v>2047.4883999992201</v>
      </c>
      <c r="P1842" s="64">
        <f t="shared" si="28"/>
        <v>0.9672019143064714</v>
      </c>
      <c r="Q1842" s="61">
        <v>43906</v>
      </c>
      <c r="R1842" s="65">
        <v>10384017.153000001</v>
      </c>
      <c r="S1842" s="65">
        <v>11523844.6057656</v>
      </c>
      <c r="T1842" s="11"/>
      <c r="U1842" s="66">
        <v>-3.1832965487410498E-4</v>
      </c>
      <c r="V1842" s="67">
        <v>3.6303777884313599</v>
      </c>
      <c r="W1842" s="66">
        <v>7.3963460072263799E-3</v>
      </c>
      <c r="X1842" s="67">
        <v>3.0180131493580098</v>
      </c>
      <c r="Y1842" s="66">
        <v>-2.71546479161771E-2</v>
      </c>
      <c r="Z1842" s="67">
        <v>14.9684728206048</v>
      </c>
      <c r="AA1842" s="66">
        <v>-1.6989702226055701E-2</v>
      </c>
      <c r="AB1842" s="67">
        <v>18.526217928680101</v>
      </c>
      <c r="AC1842" s="66">
        <v>1.7857501727121399E-2</v>
      </c>
      <c r="AD1842" s="67">
        <v>26.071715432946799</v>
      </c>
      <c r="AE1842" s="66">
        <v>4.7605850217223598E-2</v>
      </c>
      <c r="AF1842" s="68">
        <v>21.708272633433801</v>
      </c>
      <c r="AG1842" s="66">
        <v>5.6900246763689202E-3</v>
      </c>
      <c r="AH1842" s="67">
        <v>-1.2725032682283199</v>
      </c>
      <c r="AI1842" s="66">
        <v>-2.4374350308789899E-2</v>
      </c>
      <c r="AJ1842" s="67">
        <v>11.253307450082501</v>
      </c>
      <c r="AK1842" s="66">
        <v>0.721251868720865</v>
      </c>
      <c r="AL1842" s="66">
        <v>3.4384524917186403E-2</v>
      </c>
      <c r="AM1842" s="67">
        <v>-52.397416455904001</v>
      </c>
      <c r="AN1842" s="11"/>
      <c r="AO1842" s="69">
        <v>5.44388941671059E-3</v>
      </c>
      <c r="AP1842" s="69">
        <v>-3.3171202438097701E-2</v>
      </c>
      <c r="AQ1842" s="69">
        <v>5.6900246763689202E-3</v>
      </c>
      <c r="AR1842" s="69">
        <v>-2.4783113101875601E-2</v>
      </c>
      <c r="AS1842" s="70">
        <v>6</v>
      </c>
      <c r="AT1842" s="70">
        <v>6</v>
      </c>
      <c r="AU1842" s="70">
        <v>7</v>
      </c>
      <c r="AV1842" s="71">
        <v>5</v>
      </c>
      <c r="AW1842" s="11"/>
      <c r="AX1842" s="72">
        <v>3.9501475496872399E-2</v>
      </c>
      <c r="AY1842" s="73">
        <v>-1.1540228046487799</v>
      </c>
      <c r="AZ1842" s="73">
        <v>0.462945137187944</v>
      </c>
      <c r="BA1842" s="73">
        <v>-1.23942566978076</v>
      </c>
      <c r="BB1842" s="64">
        <v>4.0299947096082197E-3</v>
      </c>
      <c r="BC1842" s="74">
        <v>-4.5539647501282197</v>
      </c>
      <c r="BD1842" s="61">
        <v>43906</v>
      </c>
      <c r="BE1842" s="61">
        <v>43957</v>
      </c>
      <c r="BF1842" s="70"/>
      <c r="BG1842" s="61"/>
      <c r="BH1842" s="11"/>
    </row>
    <row r="1843" spans="1:60" x14ac:dyDescent="0.3">
      <c r="A1843" s="11"/>
      <c r="B1843" s="56" t="s">
        <v>5865</v>
      </c>
      <c r="C1843" s="56" t="s">
        <v>5585</v>
      </c>
      <c r="D1843" s="56" t="s">
        <v>5576</v>
      </c>
      <c r="E1843" s="57" t="s">
        <v>79</v>
      </c>
      <c r="F1843" s="57" t="s">
        <v>339</v>
      </c>
      <c r="G1843" s="58" t="s">
        <v>141</v>
      </c>
      <c r="H1843" s="59" t="s">
        <v>216</v>
      </c>
      <c r="I1843" s="60" t="s">
        <v>29</v>
      </c>
      <c r="J1843" s="60" t="s">
        <v>5586</v>
      </c>
      <c r="K1843" s="11"/>
      <c r="L1843" s="61">
        <v>44021</v>
      </c>
      <c r="M1843" s="62">
        <v>1256.2114000003801</v>
      </c>
      <c r="N1843" s="63">
        <v>1256.2114000003801</v>
      </c>
      <c r="O1843" s="63">
        <v>1303.75500000082</v>
      </c>
      <c r="P1843" s="64">
        <f t="shared" si="28"/>
        <v>0.9635333325660036</v>
      </c>
      <c r="Q1843" s="61">
        <v>43753</v>
      </c>
      <c r="R1843" s="65">
        <v>9979304.6180000007</v>
      </c>
      <c r="S1843" s="65">
        <v>14702497.443968801</v>
      </c>
      <c r="T1843" s="11"/>
      <c r="U1843" s="66">
        <v>-3.4719356881396401E-4</v>
      </c>
      <c r="V1843" s="67">
        <v>3.6274913970373701</v>
      </c>
      <c r="W1843" s="66">
        <v>6.5239982723142003E-3</v>
      </c>
      <c r="X1843" s="67">
        <v>2.9307783758667898</v>
      </c>
      <c r="Y1843" s="66">
        <v>-3.2254326985821501E-2</v>
      </c>
      <c r="Z1843" s="67">
        <v>14.4585049136367</v>
      </c>
      <c r="AA1843" s="66">
        <v>-2.73247864843142E-2</v>
      </c>
      <c r="AB1843" s="67">
        <v>17.492709502868799</v>
      </c>
      <c r="AC1843" s="66">
        <v>-3.4044353878925899E-3</v>
      </c>
      <c r="AD1843" s="67">
        <v>23.9455217214418</v>
      </c>
      <c r="AE1843" s="66">
        <v>1.49433335172944E-2</v>
      </c>
      <c r="AF1843" s="68">
        <v>18.4420209634409</v>
      </c>
      <c r="AG1843" s="66">
        <v>5.4287215771182699E-3</v>
      </c>
      <c r="AH1843" s="67">
        <v>-1.29863357815339</v>
      </c>
      <c r="AI1843" s="66">
        <v>-2.97407781599759E-2</v>
      </c>
      <c r="AJ1843" s="67">
        <v>10.7166646649712</v>
      </c>
      <c r="AK1843" s="66">
        <v>0.25621140000119302</v>
      </c>
      <c r="AL1843" s="66">
        <v>2.3602683082572198E-2</v>
      </c>
      <c r="AM1843" s="67">
        <v>39.322295377787697</v>
      </c>
      <c r="AN1843" s="11"/>
      <c r="AO1843" s="69">
        <v>5.4148960625752798E-3</v>
      </c>
      <c r="AP1843" s="69">
        <v>-3.3199144228092302E-2</v>
      </c>
      <c r="AQ1843" s="69">
        <v>5.4287215771182699E-3</v>
      </c>
      <c r="AR1843" s="69">
        <v>-2.5627667048866001E-2</v>
      </c>
      <c r="AS1843" s="70">
        <v>5</v>
      </c>
      <c r="AT1843" s="70">
        <v>7</v>
      </c>
      <c r="AU1843" s="70">
        <v>7</v>
      </c>
      <c r="AV1843" s="71">
        <v>5</v>
      </c>
      <c r="AW1843" s="11"/>
      <c r="AX1843" s="72">
        <v>3.9476855262546497E-2</v>
      </c>
      <c r="AY1843" s="73">
        <v>-1.3960404400822899</v>
      </c>
      <c r="AZ1843" s="73">
        <v>0.42915465801979702</v>
      </c>
      <c r="BA1843" s="73">
        <v>-1.49479301599786</v>
      </c>
      <c r="BB1843" s="64">
        <v>4.0273223718531896E-3</v>
      </c>
      <c r="BC1843" s="74">
        <v>-4.7401160495283001</v>
      </c>
      <c r="BD1843" s="61">
        <v>43753</v>
      </c>
      <c r="BE1843" s="61">
        <v>43957</v>
      </c>
      <c r="BF1843" s="70"/>
      <c r="BG1843" s="61"/>
      <c r="BH1843" s="11"/>
    </row>
    <row r="1844" spans="1:60" x14ac:dyDescent="0.3">
      <c r="A1844" s="11"/>
      <c r="B1844" s="56" t="s">
        <v>5868</v>
      </c>
      <c r="C1844" s="56" t="s">
        <v>5588</v>
      </c>
      <c r="D1844" s="56" t="s">
        <v>5576</v>
      </c>
      <c r="E1844" s="57" t="s">
        <v>352</v>
      </c>
      <c r="F1844" s="57" t="s">
        <v>339</v>
      </c>
      <c r="G1844" s="58" t="s">
        <v>141</v>
      </c>
      <c r="H1844" s="59" t="s">
        <v>216</v>
      </c>
      <c r="I1844" s="60" t="s">
        <v>29</v>
      </c>
      <c r="J1844" s="60" t="s">
        <v>5589</v>
      </c>
      <c r="K1844" s="11"/>
      <c r="L1844" s="61">
        <v>44021</v>
      </c>
      <c r="M1844" s="62">
        <v>1601.02649999969</v>
      </c>
      <c r="N1844" s="63">
        <v>1601.02649999969</v>
      </c>
      <c r="O1844" s="63">
        <v>1657.0918000005199</v>
      </c>
      <c r="P1844" s="64">
        <f t="shared" si="28"/>
        <v>0.96616644895544579</v>
      </c>
      <c r="Q1844" s="61">
        <v>43906</v>
      </c>
      <c r="R1844" s="65">
        <v>23894174.307</v>
      </c>
      <c r="S1844" s="65">
        <v>28422721.641031299</v>
      </c>
      <c r="T1844" s="11"/>
      <c r="U1844" s="66">
        <v>-3.2768229175417202E-4</v>
      </c>
      <c r="V1844" s="67">
        <v>3.6294425247433502</v>
      </c>
      <c r="W1844" s="66">
        <v>7.1147928301797904E-3</v>
      </c>
      <c r="X1844" s="67">
        <v>2.98985783165335</v>
      </c>
      <c r="Y1844" s="66">
        <v>-2.88022989043384E-2</v>
      </c>
      <c r="Z1844" s="67">
        <v>14.803707721788699</v>
      </c>
      <c r="AA1844" s="66">
        <v>-2.0335323694780499E-2</v>
      </c>
      <c r="AB1844" s="67">
        <v>18.1916557818186</v>
      </c>
      <c r="AC1844" s="66">
        <v>1.09492643841804E-2</v>
      </c>
      <c r="AD1844" s="67">
        <v>25.380891698645399</v>
      </c>
      <c r="AE1844" s="66">
        <v>3.6945410163753002E-2</v>
      </c>
      <c r="AF1844" s="68">
        <v>20.6422286281013</v>
      </c>
      <c r="AG1844" s="66">
        <v>5.6056720495689704E-3</v>
      </c>
      <c r="AH1844" s="67">
        <v>-1.2809385309083201</v>
      </c>
      <c r="AI1844" s="66">
        <v>-2.6108379508514201E-2</v>
      </c>
      <c r="AJ1844" s="67">
        <v>11.079904530110101</v>
      </c>
      <c r="AK1844" s="66">
        <v>0.52184490936633698</v>
      </c>
      <c r="AL1844" s="66">
        <v>2.64861589766952E-2</v>
      </c>
      <c r="AM1844" s="67">
        <v>-72.338112391415095</v>
      </c>
      <c r="AN1844" s="11"/>
      <c r="AO1844" s="69">
        <v>5.4345599746739E-3</v>
      </c>
      <c r="AP1844" s="69">
        <v>-3.3180201096911298E-2</v>
      </c>
      <c r="AQ1844" s="69">
        <v>5.6056720495689704E-3</v>
      </c>
      <c r="AR1844" s="69">
        <v>-2.5055726965547399E-2</v>
      </c>
      <c r="AS1844" s="70">
        <v>5</v>
      </c>
      <c r="AT1844" s="70">
        <v>7</v>
      </c>
      <c r="AU1844" s="70">
        <v>7</v>
      </c>
      <c r="AV1844" s="71">
        <v>5</v>
      </c>
      <c r="AW1844" s="11"/>
      <c r="AX1844" s="72">
        <v>3.9493139067199097E-2</v>
      </c>
      <c r="AY1844" s="73">
        <v>-1.23233609361341</v>
      </c>
      <c r="AZ1844" s="73">
        <v>0.45200865928336498</v>
      </c>
      <c r="BA1844" s="73">
        <v>-1.3222415142972701</v>
      </c>
      <c r="BB1844" s="64">
        <v>4.0290914337674597E-3</v>
      </c>
      <c r="BC1844" s="74">
        <v>-4.5993106718742602</v>
      </c>
      <c r="BD1844" s="61">
        <v>43906</v>
      </c>
      <c r="BE1844" s="61">
        <v>43957</v>
      </c>
      <c r="BF1844" s="70"/>
      <c r="BG1844" s="61"/>
      <c r="BH1844" s="11"/>
    </row>
    <row r="1845" spans="1:60" x14ac:dyDescent="0.3">
      <c r="A1845" s="11"/>
      <c r="B1845" s="56" t="s">
        <v>5871</v>
      </c>
      <c r="C1845" s="56" t="s">
        <v>5591</v>
      </c>
      <c r="D1845" s="56" t="s">
        <v>5576</v>
      </c>
      <c r="E1845" s="57" t="s">
        <v>356</v>
      </c>
      <c r="F1845" s="57" t="s">
        <v>339</v>
      </c>
      <c r="G1845" s="58" t="s">
        <v>141</v>
      </c>
      <c r="H1845" s="59" t="s">
        <v>216</v>
      </c>
      <c r="I1845" s="60" t="s">
        <v>29</v>
      </c>
      <c r="J1845" s="60" t="s">
        <v>5592</v>
      </c>
      <c r="K1845" s="11"/>
      <c r="L1845" s="61">
        <v>44021</v>
      </c>
      <c r="M1845" s="62">
        <v>1864.30939999968</v>
      </c>
      <c r="N1845" s="63">
        <v>1864.30939999968</v>
      </c>
      <c r="O1845" s="63">
        <v>1927.41220000014</v>
      </c>
      <c r="P1845" s="64">
        <f t="shared" si="28"/>
        <v>0.96726035043232816</v>
      </c>
      <c r="Q1845" s="61">
        <v>43906</v>
      </c>
      <c r="R1845" s="65">
        <v>1665599.5060000001</v>
      </c>
      <c r="S1845" s="65">
        <v>2268294.9223554698</v>
      </c>
      <c r="T1845" s="11"/>
      <c r="U1845" s="66">
        <v>-3.1787189709575598E-4</v>
      </c>
      <c r="V1845" s="67">
        <v>3.6304235642092002</v>
      </c>
      <c r="W1845" s="66">
        <v>7.4105335279455202E-3</v>
      </c>
      <c r="X1845" s="67">
        <v>3.0194319014299298</v>
      </c>
      <c r="Y1845" s="66">
        <v>-2.7060249419264399E-2</v>
      </c>
      <c r="Z1845" s="67">
        <v>14.977912670292399</v>
      </c>
      <c r="AA1845" s="66">
        <v>-1.67952443571266E-2</v>
      </c>
      <c r="AB1845" s="67">
        <v>18.545663715572999</v>
      </c>
      <c r="AC1845" s="66">
        <v>1.8261988536323801E-2</v>
      </c>
      <c r="AD1845" s="67">
        <v>26.1121641138743</v>
      </c>
      <c r="AE1845" s="66">
        <v>4.82338644451374E-2</v>
      </c>
      <c r="AF1845" s="68">
        <v>21.771074056217898</v>
      </c>
      <c r="AG1845" s="66">
        <v>5.6942842893477098E-3</v>
      </c>
      <c r="AH1845" s="67">
        <v>-1.2720773069304401</v>
      </c>
      <c r="AI1845" s="66">
        <v>-2.4274880211123701E-2</v>
      </c>
      <c r="AJ1845" s="67">
        <v>11.2632544598455</v>
      </c>
      <c r="AK1845" s="66">
        <v>0.74791569394059498</v>
      </c>
      <c r="AL1845" s="66">
        <v>3.5374867822611102E-2</v>
      </c>
      <c r="AM1845" s="67">
        <v>-49.731033933931002</v>
      </c>
      <c r="AN1845" s="11"/>
      <c r="AO1845" s="69">
        <v>5.4444455672637603E-3</v>
      </c>
      <c r="AP1845" s="69">
        <v>-3.3170688268910502E-2</v>
      </c>
      <c r="AQ1845" s="69">
        <v>5.6942842893477098E-3</v>
      </c>
      <c r="AR1845" s="69">
        <v>-2.4767285503003202E-2</v>
      </c>
      <c r="AS1845" s="70">
        <v>6</v>
      </c>
      <c r="AT1845" s="70">
        <v>6</v>
      </c>
      <c r="AU1845" s="70">
        <v>7</v>
      </c>
      <c r="AV1845" s="71">
        <v>5</v>
      </c>
      <c r="AW1845" s="11"/>
      <c r="AX1845" s="72">
        <v>3.9501970382116301E-2</v>
      </c>
      <c r="AY1845" s="73">
        <v>-1.14946794732168</v>
      </c>
      <c r="AZ1845" s="73">
        <v>0.46358109466927999</v>
      </c>
      <c r="BA1845" s="73">
        <v>-1.23460340453312</v>
      </c>
      <c r="BB1845" s="64">
        <v>4.0300482543125299E-3</v>
      </c>
      <c r="BC1845" s="74">
        <v>-4.5513305352869802</v>
      </c>
      <c r="BD1845" s="61">
        <v>43906</v>
      </c>
      <c r="BE1845" s="61">
        <v>43957</v>
      </c>
      <c r="BF1845" s="70"/>
      <c r="BG1845" s="61"/>
      <c r="BH1845" s="11"/>
    </row>
    <row r="1846" spans="1:60" x14ac:dyDescent="0.3">
      <c r="A1846" s="11"/>
      <c r="B1846" s="56" t="s">
        <v>5874</v>
      </c>
      <c r="C1846" s="56" t="s">
        <v>5594</v>
      </c>
      <c r="D1846" s="56" t="s">
        <v>5576</v>
      </c>
      <c r="E1846" s="57" t="s">
        <v>360</v>
      </c>
      <c r="F1846" s="57" t="s">
        <v>339</v>
      </c>
      <c r="G1846" s="58" t="s">
        <v>141</v>
      </c>
      <c r="H1846" s="59" t="s">
        <v>216</v>
      </c>
      <c r="I1846" s="60" t="s">
        <v>29</v>
      </c>
      <c r="J1846" s="60" t="s">
        <v>5595</v>
      </c>
      <c r="K1846" s="11"/>
      <c r="L1846" s="61">
        <v>44021</v>
      </c>
      <c r="M1846" s="62">
        <v>1084.7280000001199</v>
      </c>
      <c r="N1846" s="63">
        <v>1084.7280000001199</v>
      </c>
      <c r="O1846" s="63">
        <v>1120.98169999942</v>
      </c>
      <c r="P1846" s="64">
        <f t="shared" si="28"/>
        <v>0.96765897248874011</v>
      </c>
      <c r="Q1846" s="61">
        <v>43906</v>
      </c>
      <c r="R1846" s="65">
        <v>2545739.1719999998</v>
      </c>
      <c r="S1846" s="65">
        <v>4391727.0490468703</v>
      </c>
      <c r="T1846" s="11"/>
      <c r="U1846" s="66">
        <v>-3.1426572877535402E-4</v>
      </c>
      <c r="V1846" s="67">
        <v>3.63078418104124</v>
      </c>
      <c r="W1846" s="66">
        <v>7.5204018303338697E-3</v>
      </c>
      <c r="X1846" s="67">
        <v>3.0304187316687599</v>
      </c>
      <c r="Y1846" s="66">
        <v>-2.6426974214700701E-2</v>
      </c>
      <c r="Z1846" s="67">
        <v>15.041240190752401</v>
      </c>
      <c r="AA1846" s="66">
        <v>-1.5511086036895E-2</v>
      </c>
      <c r="AB1846" s="67">
        <v>18.6740795476071</v>
      </c>
      <c r="AC1846" s="66">
        <v>2.0918548858389799E-2</v>
      </c>
      <c r="AD1846" s="67">
        <v>26.377820146066401</v>
      </c>
      <c r="AE1846" s="66">
        <v>5.23424760031048E-2</v>
      </c>
      <c r="AF1846" s="68">
        <v>22.181935212021902</v>
      </c>
      <c r="AG1846" s="66">
        <v>5.7271283403679298E-3</v>
      </c>
      <c r="AH1846" s="67">
        <v>-1.2687929018284201</v>
      </c>
      <c r="AI1846" s="66">
        <v>-2.3608407858773699E-2</v>
      </c>
      <c r="AJ1846" s="67">
        <v>11.329901695091401</v>
      </c>
      <c r="AK1846" s="66">
        <v>8.4727999999886394E-2</v>
      </c>
      <c r="AL1846" s="66">
        <v>8.3524543933890492E-3</v>
      </c>
      <c r="AM1846" s="67">
        <v>22.173955377656998</v>
      </c>
      <c r="AN1846" s="11"/>
      <c r="AO1846" s="69">
        <v>5.4479920308949702E-3</v>
      </c>
      <c r="AP1846" s="69">
        <v>-3.3167240051625399E-2</v>
      </c>
      <c r="AQ1846" s="69">
        <v>5.7271283403679298E-3</v>
      </c>
      <c r="AR1846" s="69">
        <v>-2.4662992649609802E-2</v>
      </c>
      <c r="AS1846" s="70">
        <v>6</v>
      </c>
      <c r="AT1846" s="70">
        <v>6</v>
      </c>
      <c r="AU1846" s="70">
        <v>7</v>
      </c>
      <c r="AV1846" s="71">
        <v>5</v>
      </c>
      <c r="AW1846" s="11"/>
      <c r="AX1846" s="72">
        <v>3.9505241409642601E-2</v>
      </c>
      <c r="AY1846" s="73">
        <v>-1.1194271383901699</v>
      </c>
      <c r="AZ1846" s="73">
        <v>0.46777752960269903</v>
      </c>
      <c r="BA1846" s="73">
        <v>-1.2027860526468399</v>
      </c>
      <c r="BB1846" s="64">
        <v>4.0304024553643103E-3</v>
      </c>
      <c r="BC1846" s="74">
        <v>-4.5339723208016904</v>
      </c>
      <c r="BD1846" s="61">
        <v>43906</v>
      </c>
      <c r="BE1846" s="61">
        <v>43957</v>
      </c>
      <c r="BF1846" s="70"/>
      <c r="BG1846" s="61"/>
      <c r="BH1846" s="11"/>
    </row>
    <row r="1847" spans="1:60" x14ac:dyDescent="0.3">
      <c r="A1847" s="11"/>
      <c r="B1847" s="56" t="s">
        <v>5877</v>
      </c>
      <c r="C1847" s="56" t="s">
        <v>5597</v>
      </c>
      <c r="D1847" s="56" t="s">
        <v>5576</v>
      </c>
      <c r="E1847" s="57" t="s">
        <v>128</v>
      </c>
      <c r="F1847" s="57" t="s">
        <v>339</v>
      </c>
      <c r="G1847" s="58" t="s">
        <v>141</v>
      </c>
      <c r="H1847" s="59" t="s">
        <v>216</v>
      </c>
      <c r="I1847" s="60" t="s">
        <v>29</v>
      </c>
      <c r="J1847" s="60" t="s">
        <v>5598</v>
      </c>
      <c r="K1847" s="11"/>
      <c r="L1847" s="61">
        <v>44021</v>
      </c>
      <c r="M1847" s="62">
        <v>1046.1129000000701</v>
      </c>
      <c r="N1847" s="63">
        <v>1046.1129000000701</v>
      </c>
      <c r="O1847" s="63">
        <v>1079.4177999999399</v>
      </c>
      <c r="P1847" s="64">
        <f t="shared" si="28"/>
        <v>0.96914549676698714</v>
      </c>
      <c r="Q1847" s="61">
        <v>43944</v>
      </c>
      <c r="R1847" s="65">
        <v>7995289.1840000004</v>
      </c>
      <c r="S1847" s="65">
        <v>7723081.3028359404</v>
      </c>
      <c r="T1847" s="11"/>
      <c r="U1847" s="66">
        <v>-2.9510091462725503E-4</v>
      </c>
      <c r="V1847" s="67">
        <v>3.6327006624560498</v>
      </c>
      <c r="W1847" s="66">
        <v>8.1002618080674403E-3</v>
      </c>
      <c r="X1847" s="67">
        <v>3.0884047294421202</v>
      </c>
      <c r="Y1847" s="66">
        <v>-2.3022520542326699E-2</v>
      </c>
      <c r="Z1847" s="67">
        <v>15.381685557993499</v>
      </c>
      <c r="AA1847" s="66">
        <v>-8.5751834485563398E-3</v>
      </c>
      <c r="AB1847" s="67">
        <v>19.367669806437299</v>
      </c>
      <c r="AC1847" s="66">
        <v>3.5332705272594501E-2</v>
      </c>
      <c r="AD1847" s="67">
        <v>27.819235787494101</v>
      </c>
      <c r="AE1847" s="66"/>
      <c r="AF1847" s="68"/>
      <c r="AG1847" s="66">
        <v>5.9007113923144096E-3</v>
      </c>
      <c r="AH1847" s="67">
        <v>-1.2514345966337701</v>
      </c>
      <c r="AI1847" s="66">
        <v>-2.0025023198286401E-2</v>
      </c>
      <c r="AJ1847" s="67">
        <v>11.6882401611365</v>
      </c>
      <c r="AK1847" s="66">
        <v>4.5925574730063097E-2</v>
      </c>
      <c r="AL1847" s="66">
        <v>1.94971169912606E-2</v>
      </c>
      <c r="AM1847" s="67">
        <v>32.766657254600403</v>
      </c>
      <c r="AN1847" s="11"/>
      <c r="AO1847" s="69">
        <v>5.4673570357408599E-3</v>
      </c>
      <c r="AP1847" s="69">
        <v>-3.3148702940707202E-2</v>
      </c>
      <c r="AQ1847" s="69">
        <v>5.9940879928035403E-3</v>
      </c>
      <c r="AR1847" s="69">
        <v>-2.4101637648527699E-2</v>
      </c>
      <c r="AS1847" s="70">
        <v>7</v>
      </c>
      <c r="AT1847" s="70">
        <v>5</v>
      </c>
      <c r="AU1847" s="70">
        <v>7</v>
      </c>
      <c r="AV1847" s="71">
        <v>5</v>
      </c>
      <c r="AW1847" s="11"/>
      <c r="AX1847" s="72">
        <v>3.9523801425530102E-2</v>
      </c>
      <c r="AY1847" s="73">
        <v>-0.95721601309287496</v>
      </c>
      <c r="AZ1847" s="73">
        <v>0.49044285219997602</v>
      </c>
      <c r="BA1847" s="73">
        <v>-1.0305543118101901</v>
      </c>
      <c r="BB1847" s="64">
        <v>4.0324085865631803E-3</v>
      </c>
      <c r="BC1847" s="74">
        <v>-4.5046042413523502</v>
      </c>
      <c r="BD1847" s="61">
        <v>43944</v>
      </c>
      <c r="BE1847" s="61">
        <v>43957</v>
      </c>
      <c r="BF1847" s="70"/>
      <c r="BG1847" s="61"/>
      <c r="BH1847" s="11"/>
    </row>
    <row r="1848" spans="1:60" x14ac:dyDescent="0.3">
      <c r="A1848" s="11"/>
      <c r="B1848" s="56" t="s">
        <v>5881</v>
      </c>
      <c r="C1848" s="56" t="s">
        <v>5600</v>
      </c>
      <c r="D1848" s="56" t="s">
        <v>5576</v>
      </c>
      <c r="E1848" s="57" t="s">
        <v>367</v>
      </c>
      <c r="F1848" s="57" t="s">
        <v>339</v>
      </c>
      <c r="G1848" s="58" t="s">
        <v>141</v>
      </c>
      <c r="H1848" s="59" t="s">
        <v>216</v>
      </c>
      <c r="I1848" s="60" t="s">
        <v>29</v>
      </c>
      <c r="J1848" s="60" t="s">
        <v>5601</v>
      </c>
      <c r="K1848" s="11"/>
      <c r="L1848" s="61">
        <v>44021</v>
      </c>
      <c r="M1848" s="62">
        <v>1504.57970000058</v>
      </c>
      <c r="N1848" s="63">
        <v>1504.57970000058</v>
      </c>
      <c r="O1848" s="63">
        <v>1555.60019999929</v>
      </c>
      <c r="P1848" s="64">
        <f t="shared" si="28"/>
        <v>0.96720204844488111</v>
      </c>
      <c r="Q1848" s="61">
        <v>43906</v>
      </c>
      <c r="R1848" s="65">
        <v>106859.19899999999</v>
      </c>
      <c r="S1848" s="65">
        <v>96329.444091552694</v>
      </c>
      <c r="T1848" s="11"/>
      <c r="U1848" s="66">
        <v>-3.1832643344387201E-4</v>
      </c>
      <c r="V1848" s="67">
        <v>3.6303781105743802</v>
      </c>
      <c r="W1848" s="66">
        <v>7.3964897183031999E-3</v>
      </c>
      <c r="X1848" s="67">
        <v>3.0180275204656901</v>
      </c>
      <c r="Y1848" s="66">
        <v>-2.7154434882504599E-2</v>
      </c>
      <c r="Z1848" s="67">
        <v>14.9684941239684</v>
      </c>
      <c r="AA1848" s="66">
        <v>-1.6989532619845701E-2</v>
      </c>
      <c r="AB1848" s="67">
        <v>18.526234889315699</v>
      </c>
      <c r="AC1848" s="66">
        <v>1.78578072827804E-2</v>
      </c>
      <c r="AD1848" s="67">
        <v>26.071745988505398</v>
      </c>
      <c r="AE1848" s="66">
        <v>4.76070948316192E-2</v>
      </c>
      <c r="AF1848" s="68">
        <v>21.7083970948879</v>
      </c>
      <c r="AG1848" s="66">
        <v>5.69011987317936E-3</v>
      </c>
      <c r="AH1848" s="67">
        <v>-1.27249374854728</v>
      </c>
      <c r="AI1848" s="66">
        <v>-2.4374116787839701E-2</v>
      </c>
      <c r="AJ1848" s="67">
        <v>11.2533308021812</v>
      </c>
      <c r="AK1848" s="66">
        <v>0.41150505657074998</v>
      </c>
      <c r="AL1848" s="66">
        <v>3.98619476436579E-2</v>
      </c>
      <c r="AM1848" s="67">
        <v>44.296818289731199</v>
      </c>
      <c r="AN1848" s="11"/>
      <c r="AO1848" s="69">
        <v>5.4439237810584001E-3</v>
      </c>
      <c r="AP1848" s="69">
        <v>-3.3171228210449002E-2</v>
      </c>
      <c r="AQ1848" s="69">
        <v>5.69011987317936E-3</v>
      </c>
      <c r="AR1848" s="69">
        <v>-2.4783253405985299E-2</v>
      </c>
      <c r="AS1848" s="70">
        <v>6</v>
      </c>
      <c r="AT1848" s="70">
        <v>6</v>
      </c>
      <c r="AU1848" s="70">
        <v>7</v>
      </c>
      <c r="AV1848" s="71">
        <v>5</v>
      </c>
      <c r="AW1848" s="11"/>
      <c r="AX1848" s="72">
        <v>3.95015032770243E-2</v>
      </c>
      <c r="AY1848" s="73">
        <v>-1.15401577393095</v>
      </c>
      <c r="AZ1848" s="73">
        <v>0.46294599060365699</v>
      </c>
      <c r="BA1848" s="73">
        <v>-1.23941837445091</v>
      </c>
      <c r="BB1848" s="64">
        <v>4.0299975308880701E-3</v>
      </c>
      <c r="BC1848" s="74">
        <v>-4.5539914432083597</v>
      </c>
      <c r="BD1848" s="61">
        <v>43906</v>
      </c>
      <c r="BE1848" s="61">
        <v>43957</v>
      </c>
      <c r="BF1848" s="70"/>
      <c r="BG1848" s="61"/>
      <c r="BH1848" s="11"/>
    </row>
    <row r="1849" spans="1:60" x14ac:dyDescent="0.3">
      <c r="A1849" s="11"/>
      <c r="B1849" s="56" t="s">
        <v>5883</v>
      </c>
      <c r="C1849" s="56" t="s">
        <v>5603</v>
      </c>
      <c r="D1849" s="56" t="s">
        <v>5576</v>
      </c>
      <c r="E1849" s="57" t="s">
        <v>371</v>
      </c>
      <c r="F1849" s="57" t="s">
        <v>339</v>
      </c>
      <c r="G1849" s="58" t="s">
        <v>141</v>
      </c>
      <c r="H1849" s="59" t="s">
        <v>216</v>
      </c>
      <c r="I1849" s="60" t="s">
        <v>29</v>
      </c>
      <c r="J1849" s="60" t="s">
        <v>5604</v>
      </c>
      <c r="K1849" s="11"/>
      <c r="L1849" s="61">
        <v>44021</v>
      </c>
      <c r="M1849" s="62">
        <v>1640.7052999995601</v>
      </c>
      <c r="N1849" s="63">
        <v>1640.7052999995601</v>
      </c>
      <c r="O1849" s="63">
        <v>1695.8078000005301</v>
      </c>
      <c r="P1849" s="64">
        <f t="shared" si="28"/>
        <v>0.9675066360698702</v>
      </c>
      <c r="Q1849" s="61">
        <v>43906</v>
      </c>
      <c r="R1849" s="65">
        <v>220834.99299999999</v>
      </c>
      <c r="S1849" s="65">
        <v>232483.46956860399</v>
      </c>
      <c r="T1849" s="11"/>
      <c r="U1849" s="66">
        <v>-3.1561823470838103E-4</v>
      </c>
      <c r="V1849" s="67">
        <v>3.6306489304479301</v>
      </c>
      <c r="W1849" s="66">
        <v>7.4790354829019599E-3</v>
      </c>
      <c r="X1849" s="67">
        <v>3.0262820969255699</v>
      </c>
      <c r="Y1849" s="66">
        <v>-2.6669420878533901E-2</v>
      </c>
      <c r="Z1849" s="67">
        <v>15.0169955243764</v>
      </c>
      <c r="AA1849" s="66">
        <v>-1.6003343191187E-2</v>
      </c>
      <c r="AB1849" s="67">
        <v>18.6248538321815</v>
      </c>
      <c r="AC1849" s="66">
        <v>1.9898429458407901E-2</v>
      </c>
      <c r="AD1849" s="67">
        <v>26.275808206090002</v>
      </c>
      <c r="AE1849" s="66">
        <v>5.0763019153237103E-2</v>
      </c>
      <c r="AF1849" s="68">
        <v>22.0239895270497</v>
      </c>
      <c r="AG1849" s="66">
        <v>5.7147855532093698E-3</v>
      </c>
      <c r="AH1849" s="67">
        <v>-1.27002718054428</v>
      </c>
      <c r="AI1849" s="66">
        <v>-2.3863593365604199E-2</v>
      </c>
      <c r="AJ1849" s="67">
        <v>11.3043831444083</v>
      </c>
      <c r="AK1849" s="66">
        <v>0.42779283277748598</v>
      </c>
      <c r="AL1849" s="66">
        <v>4.1215890538296697E-2</v>
      </c>
      <c r="AM1849" s="67">
        <v>45.925595910404802</v>
      </c>
      <c r="AN1849" s="11"/>
      <c r="AO1849" s="69">
        <v>5.4466786405100703E-3</v>
      </c>
      <c r="AP1849" s="69">
        <v>-3.31685618129995E-2</v>
      </c>
      <c r="AQ1849" s="69">
        <v>5.7147855532093698E-3</v>
      </c>
      <c r="AR1849" s="69">
        <v>-2.4703069187125899E-2</v>
      </c>
      <c r="AS1849" s="70">
        <v>6</v>
      </c>
      <c r="AT1849" s="70">
        <v>6</v>
      </c>
      <c r="AU1849" s="70">
        <v>7</v>
      </c>
      <c r="AV1849" s="71">
        <v>5</v>
      </c>
      <c r="AW1849" s="11"/>
      <c r="AX1849" s="72">
        <v>3.9503998573673003E-2</v>
      </c>
      <c r="AY1849" s="73">
        <v>-1.1309401216658399</v>
      </c>
      <c r="AZ1849" s="73">
        <v>0.466169149574853</v>
      </c>
      <c r="BA1849" s="73">
        <v>-1.2149829202498901</v>
      </c>
      <c r="BB1849" s="64">
        <v>4.03026780681103E-3</v>
      </c>
      <c r="BC1849" s="74">
        <v>-4.5406265970305002</v>
      </c>
      <c r="BD1849" s="61">
        <v>43906</v>
      </c>
      <c r="BE1849" s="61">
        <v>43957</v>
      </c>
      <c r="BF1849" s="70"/>
      <c r="BG1849" s="61"/>
      <c r="BH1849" s="11"/>
    </row>
    <row r="1850" spans="1:60" x14ac:dyDescent="0.3">
      <c r="A1850" s="11"/>
      <c r="B1850" s="56" t="s">
        <v>5886</v>
      </c>
      <c r="C1850" s="56" t="s">
        <v>5606</v>
      </c>
      <c r="D1850" s="56" t="s">
        <v>5576</v>
      </c>
      <c r="E1850" s="57" t="s">
        <v>375</v>
      </c>
      <c r="F1850" s="57" t="s">
        <v>339</v>
      </c>
      <c r="G1850" s="58" t="s">
        <v>141</v>
      </c>
      <c r="H1850" s="59" t="s">
        <v>216</v>
      </c>
      <c r="I1850" s="60" t="s">
        <v>29</v>
      </c>
      <c r="J1850" s="60" t="s">
        <v>5607</v>
      </c>
      <c r="K1850" s="11"/>
      <c r="L1850" s="61">
        <v>44021</v>
      </c>
      <c r="M1850" s="62">
        <v>1550.0092999991</v>
      </c>
      <c r="N1850" s="63">
        <v>1550.0092999991</v>
      </c>
      <c r="O1850" s="63">
        <v>1601.81299999915</v>
      </c>
      <c r="P1850" s="64">
        <f t="shared" si="28"/>
        <v>0.96765933351765943</v>
      </c>
      <c r="Q1850" s="61">
        <v>43906</v>
      </c>
      <c r="R1850" s="65">
        <v>493874.08299999998</v>
      </c>
      <c r="S1850" s="65">
        <v>440744.20533203101</v>
      </c>
      <c r="T1850" s="11"/>
      <c r="U1850" s="66">
        <v>-3.1422192932950598E-4</v>
      </c>
      <c r="V1850" s="67">
        <v>3.6307885609858199</v>
      </c>
      <c r="W1850" s="66">
        <v>7.5206741985311999E-3</v>
      </c>
      <c r="X1850" s="67">
        <v>3.0304459684884901</v>
      </c>
      <c r="Y1850" s="66">
        <v>-2.6426397681461801E-2</v>
      </c>
      <c r="Z1850" s="67">
        <v>15.0412978440727</v>
      </c>
      <c r="AA1850" s="66">
        <v>-1.5509756780375E-2</v>
      </c>
      <c r="AB1850" s="67">
        <v>18.67421247327</v>
      </c>
      <c r="AC1850" s="66">
        <v>2.09199065466237E-2</v>
      </c>
      <c r="AD1850" s="67">
        <v>26.377955914911599</v>
      </c>
      <c r="AE1850" s="66">
        <v>5.2344238880323198E-2</v>
      </c>
      <c r="AF1850" s="68">
        <v>22.182111499743801</v>
      </c>
      <c r="AG1850" s="66">
        <v>5.7272253125120196E-3</v>
      </c>
      <c r="AH1850" s="67">
        <v>-1.26878320461401</v>
      </c>
      <c r="AI1850" s="66">
        <v>-2.36078242951407E-2</v>
      </c>
      <c r="AJ1850" s="67">
        <v>11.3299600514438</v>
      </c>
      <c r="AK1850" s="66">
        <v>0.440247999924468</v>
      </c>
      <c r="AL1850" s="66">
        <v>4.2242034149239799E-2</v>
      </c>
      <c r="AM1850" s="67">
        <v>47.171112625103</v>
      </c>
      <c r="AN1850" s="11"/>
      <c r="AO1850" s="69">
        <v>5.4480048274854198E-3</v>
      </c>
      <c r="AP1850" s="69">
        <v>-3.3167224379212698E-2</v>
      </c>
      <c r="AQ1850" s="69">
        <v>5.7272253125120196E-3</v>
      </c>
      <c r="AR1850" s="69">
        <v>-2.4662866589096701E-2</v>
      </c>
      <c r="AS1850" s="70">
        <v>6</v>
      </c>
      <c r="AT1850" s="70">
        <v>6</v>
      </c>
      <c r="AU1850" s="70">
        <v>7</v>
      </c>
      <c r="AV1850" s="71">
        <v>5</v>
      </c>
      <c r="AW1850" s="11"/>
      <c r="AX1850" s="72">
        <v>3.9505251910995902E-2</v>
      </c>
      <c r="AY1850" s="73">
        <v>-1.11939406562487</v>
      </c>
      <c r="AZ1850" s="73">
        <v>0.46778198346874</v>
      </c>
      <c r="BA1850" s="73">
        <v>-1.2027510699354</v>
      </c>
      <c r="BB1850" s="64">
        <v>4.0304035996859998E-3</v>
      </c>
      <c r="BC1850" s="74">
        <v>-4.5339624537300596</v>
      </c>
      <c r="BD1850" s="61">
        <v>43906</v>
      </c>
      <c r="BE1850" s="61">
        <v>43957</v>
      </c>
      <c r="BF1850" s="70"/>
      <c r="BG1850" s="61"/>
      <c r="BH1850" s="11"/>
    </row>
    <row r="1851" spans="1:60" x14ac:dyDescent="0.3">
      <c r="A1851" s="11"/>
      <c r="B1851" s="56" t="s">
        <v>5889</v>
      </c>
      <c r="C1851" s="56" t="s">
        <v>5609</v>
      </c>
      <c r="D1851" s="56" t="s">
        <v>5576</v>
      </c>
      <c r="E1851" s="57" t="s">
        <v>379</v>
      </c>
      <c r="F1851" s="57" t="s">
        <v>339</v>
      </c>
      <c r="G1851" s="58" t="s">
        <v>141</v>
      </c>
      <c r="H1851" s="59" t="s">
        <v>216</v>
      </c>
      <c r="I1851" s="60" t="s">
        <v>29</v>
      </c>
      <c r="J1851" s="60" t="s">
        <v>5610</v>
      </c>
      <c r="K1851" s="11"/>
      <c r="L1851" s="61">
        <v>44021</v>
      </c>
      <c r="M1851" s="62">
        <v>1567.4882999993899</v>
      </c>
      <c r="N1851" s="63">
        <v>1567.4882999993899</v>
      </c>
      <c r="O1851" s="63">
        <v>1619.6219999995101</v>
      </c>
      <c r="P1851" s="64">
        <f t="shared" si="28"/>
        <v>0.96781119298198226</v>
      </c>
      <c r="Q1851" s="61">
        <v>43906</v>
      </c>
      <c r="R1851" s="65">
        <v>1217771.929</v>
      </c>
      <c r="S1851" s="65">
        <v>1727750.34319922</v>
      </c>
      <c r="T1851" s="11"/>
      <c r="U1851" s="66">
        <v>-3.1288686386687898E-4</v>
      </c>
      <c r="V1851" s="67">
        <v>3.6309220675320799</v>
      </c>
      <c r="W1851" s="66">
        <v>7.5619454346451702E-3</v>
      </c>
      <c r="X1851" s="67">
        <v>3.0345730920998899</v>
      </c>
      <c r="Y1851" s="66">
        <v>-2.6184434155766202E-2</v>
      </c>
      <c r="Z1851" s="67">
        <v>15.0654941966495</v>
      </c>
      <c r="AA1851" s="66">
        <v>-1.5016662209745801E-2</v>
      </c>
      <c r="AB1851" s="67">
        <v>18.723521930311101</v>
      </c>
      <c r="AC1851" s="66">
        <v>2.19420251050906E-2</v>
      </c>
      <c r="AD1851" s="67">
        <v>26.4801677707583</v>
      </c>
      <c r="AE1851" s="66">
        <v>5.3927609054880997E-2</v>
      </c>
      <c r="AF1851" s="68">
        <v>22.340448517206799</v>
      </c>
      <c r="AG1851" s="66">
        <v>5.7396562988287804E-3</v>
      </c>
      <c r="AH1851" s="67">
        <v>-1.2675401059823299</v>
      </c>
      <c r="AI1851" s="66">
        <v>-2.3353155518634601E-2</v>
      </c>
      <c r="AJ1851" s="67">
        <v>11.355426929105301</v>
      </c>
      <c r="AK1851" s="66">
        <v>0.45347752308938699</v>
      </c>
      <c r="AL1851" s="66">
        <v>4.3323393769242102E-2</v>
      </c>
      <c r="AM1851" s="67">
        <v>48.4940649415948</v>
      </c>
      <c r="AN1851" s="11"/>
      <c r="AO1851" s="69">
        <v>5.4493744992214497E-3</v>
      </c>
      <c r="AP1851" s="69">
        <v>-3.31659145931553E-2</v>
      </c>
      <c r="AQ1851" s="69">
        <v>5.7396562988287804E-3</v>
      </c>
      <c r="AR1851" s="69">
        <v>-2.4623009560855301E-2</v>
      </c>
      <c r="AS1851" s="70">
        <v>6</v>
      </c>
      <c r="AT1851" s="70">
        <v>6</v>
      </c>
      <c r="AU1851" s="70">
        <v>7</v>
      </c>
      <c r="AV1851" s="71">
        <v>5</v>
      </c>
      <c r="AW1851" s="11"/>
      <c r="AX1851" s="72">
        <v>3.9506511042782202E-2</v>
      </c>
      <c r="AY1851" s="73">
        <v>-1.1078549451103801</v>
      </c>
      <c r="AZ1851" s="73">
        <v>0.46939404084605502</v>
      </c>
      <c r="BA1851" s="73">
        <v>-1.19052254552298</v>
      </c>
      <c r="BB1851" s="64">
        <v>4.0305398643977197E-3</v>
      </c>
      <c r="BC1851" s="74">
        <v>-4.5273279814718999</v>
      </c>
      <c r="BD1851" s="61">
        <v>43906</v>
      </c>
      <c r="BE1851" s="61">
        <v>43957</v>
      </c>
      <c r="BF1851" s="70"/>
      <c r="BG1851" s="61"/>
      <c r="BH1851" s="11"/>
    </row>
    <row r="1852" spans="1:60" x14ac:dyDescent="0.3">
      <c r="A1852" s="11"/>
      <c r="B1852" s="56" t="s">
        <v>5892</v>
      </c>
      <c r="C1852" s="56" t="s">
        <v>5612</v>
      </c>
      <c r="D1852" s="56" t="s">
        <v>5613</v>
      </c>
      <c r="E1852" s="57" t="s">
        <v>34</v>
      </c>
      <c r="F1852" s="57" t="s">
        <v>339</v>
      </c>
      <c r="G1852" s="58" t="s">
        <v>141</v>
      </c>
      <c r="H1852" s="59" t="s">
        <v>178</v>
      </c>
      <c r="I1852" s="60" t="s">
        <v>29</v>
      </c>
      <c r="J1852" s="60" t="s">
        <v>5614</v>
      </c>
      <c r="K1852" s="11"/>
      <c r="L1852" s="61">
        <v>44021</v>
      </c>
      <c r="M1852" s="62">
        <v>1674.40699999966</v>
      </c>
      <c r="N1852" s="63">
        <v>1674.40699999966</v>
      </c>
      <c r="O1852" s="63">
        <v>1700.3738000001799</v>
      </c>
      <c r="P1852" s="64">
        <f t="shared" si="28"/>
        <v>0.9847287696384659</v>
      </c>
      <c r="Q1852" s="61">
        <v>43874</v>
      </c>
      <c r="R1852" s="65">
        <v>306675.15000000002</v>
      </c>
      <c r="S1852" s="65">
        <v>126558.113912231</v>
      </c>
      <c r="T1852" s="11"/>
      <c r="U1852" s="66">
        <v>-7.7587560153915503E-3</v>
      </c>
      <c r="V1852" s="67">
        <v>2.8863351523796199</v>
      </c>
      <c r="W1852" s="66">
        <v>1.83573594677E-2</v>
      </c>
      <c r="X1852" s="67">
        <v>4.1141144954090096</v>
      </c>
      <c r="Y1852" s="66">
        <v>2.70010487474792E-3</v>
      </c>
      <c r="Z1852" s="67">
        <v>17.953948099689999</v>
      </c>
      <c r="AA1852" s="66">
        <v>4.9431370271122398E-2</v>
      </c>
      <c r="AB1852" s="67">
        <v>25.168325178412498</v>
      </c>
      <c r="AC1852" s="66">
        <v>0.10709411358228001</v>
      </c>
      <c r="AD1852" s="67">
        <v>34.995376618462601</v>
      </c>
      <c r="AE1852" s="66">
        <v>0.123283769247791</v>
      </c>
      <c r="AF1852" s="68">
        <v>29.2760645365051</v>
      </c>
      <c r="AG1852" s="66">
        <v>-6.2682466295882503E-3</v>
      </c>
      <c r="AH1852" s="67">
        <v>-2.4683303988240399</v>
      </c>
      <c r="AI1852" s="66">
        <v>1.3961717291749699E-2</v>
      </c>
      <c r="AJ1852" s="67">
        <v>15.0869142101437</v>
      </c>
      <c r="AK1852" s="66">
        <v>0.45966158727998802</v>
      </c>
      <c r="AL1852" s="66">
        <v>2.38237152407237E-2</v>
      </c>
      <c r="AM1852" s="67">
        <v>-78.556444599991707</v>
      </c>
      <c r="AN1852" s="11"/>
      <c r="AO1852" s="69">
        <v>1.5030047161417299E-2</v>
      </c>
      <c r="AP1852" s="69">
        <v>-2.4624294926070399E-2</v>
      </c>
      <c r="AQ1852" s="69">
        <v>5.3554322135823902E-2</v>
      </c>
      <c r="AR1852" s="69">
        <v>-6.1551368469736203E-2</v>
      </c>
      <c r="AS1852" s="70">
        <v>7</v>
      </c>
      <c r="AT1852" s="70">
        <v>5</v>
      </c>
      <c r="AU1852" s="70">
        <v>7</v>
      </c>
      <c r="AV1852" s="71">
        <v>5</v>
      </c>
      <c r="AW1852" s="11"/>
      <c r="AX1852" s="72">
        <v>7.3879535121013806E-2</v>
      </c>
      <c r="AY1852" s="73">
        <v>0.46073836493906101</v>
      </c>
      <c r="AZ1852" s="73">
        <v>0.73041234499032703</v>
      </c>
      <c r="BA1852" s="73">
        <v>0.60668837362663897</v>
      </c>
      <c r="BB1852" s="64">
        <v>7.6060596597108104E-3</v>
      </c>
      <c r="BC1852" s="74">
        <v>-12.001008248946199</v>
      </c>
      <c r="BD1852" s="61">
        <v>43874</v>
      </c>
      <c r="BE1852" s="61">
        <v>43914</v>
      </c>
      <c r="BF1852" s="70"/>
      <c r="BG1852" s="61"/>
      <c r="BH1852" s="11"/>
    </row>
    <row r="1853" spans="1:60" x14ac:dyDescent="0.3">
      <c r="A1853" s="11"/>
      <c r="B1853" s="56" t="s">
        <v>8978</v>
      </c>
      <c r="C1853" s="56" t="s">
        <v>5616</v>
      </c>
      <c r="D1853" s="56" t="s">
        <v>5613</v>
      </c>
      <c r="E1853" s="57" t="s">
        <v>41</v>
      </c>
      <c r="F1853" s="57" t="s">
        <v>339</v>
      </c>
      <c r="G1853" s="58" t="s">
        <v>141</v>
      </c>
      <c r="H1853" s="59" t="s">
        <v>178</v>
      </c>
      <c r="I1853" s="60" t="s">
        <v>29</v>
      </c>
      <c r="J1853" s="60" t="s">
        <v>5617</v>
      </c>
      <c r="K1853" s="11"/>
      <c r="L1853" s="61">
        <v>44021</v>
      </c>
      <c r="M1853" s="62">
        <v>2313.9690000005098</v>
      </c>
      <c r="N1853" s="63">
        <v>2313.9690000005098</v>
      </c>
      <c r="O1853" s="63">
        <v>2340.2393999993801</v>
      </c>
      <c r="P1853" s="64">
        <f t="shared" si="28"/>
        <v>0.98877448179067606</v>
      </c>
      <c r="Q1853" s="61">
        <v>43874</v>
      </c>
      <c r="R1853" s="65">
        <v>4468754.2089999998</v>
      </c>
      <c r="S1853" s="65">
        <v>3177263.7496289099</v>
      </c>
      <c r="T1853" s="11"/>
      <c r="U1853" s="66">
        <v>-7.7310961560215202E-3</v>
      </c>
      <c r="V1853" s="67">
        <v>2.8891011383166201</v>
      </c>
      <c r="W1853" s="66">
        <v>1.9209852482163101E-2</v>
      </c>
      <c r="X1853" s="67">
        <v>4.1993637968553204</v>
      </c>
      <c r="Y1853" s="66">
        <v>7.8028679836279497E-3</v>
      </c>
      <c r="Z1853" s="67">
        <v>18.4642244105926</v>
      </c>
      <c r="AA1853" s="66">
        <v>6.01998132297012E-2</v>
      </c>
      <c r="AB1853" s="67">
        <v>26.245169474277599</v>
      </c>
      <c r="AC1853" s="66">
        <v>0.13398862810936399</v>
      </c>
      <c r="AD1853" s="67">
        <v>37.684828071156502</v>
      </c>
      <c r="AE1853" s="66">
        <v>0.16764698521001301</v>
      </c>
      <c r="AF1853" s="68">
        <v>33.712386132741798</v>
      </c>
      <c r="AG1853" s="66">
        <v>-6.0187786784808798E-3</v>
      </c>
      <c r="AH1853" s="67">
        <v>-2.4433836037133001</v>
      </c>
      <c r="AI1853" s="66">
        <v>1.9377686694497201E-2</v>
      </c>
      <c r="AJ1853" s="67">
        <v>15.6285111504112</v>
      </c>
      <c r="AK1853" s="66">
        <v>0.95863367811776701</v>
      </c>
      <c r="AL1853" s="66">
        <v>4.2737406156447798E-2</v>
      </c>
      <c r="AM1853" s="67">
        <v>-28.659235516213801</v>
      </c>
      <c r="AN1853" s="11"/>
      <c r="AO1853" s="69">
        <v>1.5058339262395699E-2</v>
      </c>
      <c r="AP1853" s="69">
        <v>-2.45971110007304E-2</v>
      </c>
      <c r="AQ1853" s="69">
        <v>5.4436200076452203E-2</v>
      </c>
      <c r="AR1853" s="69">
        <v>-6.0739636842335999E-2</v>
      </c>
      <c r="AS1853" s="70">
        <v>7</v>
      </c>
      <c r="AT1853" s="70">
        <v>5</v>
      </c>
      <c r="AU1853" s="70">
        <v>7</v>
      </c>
      <c r="AV1853" s="71">
        <v>5</v>
      </c>
      <c r="AW1853" s="11"/>
      <c r="AX1853" s="72">
        <v>7.3917702991020601E-2</v>
      </c>
      <c r="AY1853" s="73">
        <v>0.59646870238339</v>
      </c>
      <c r="AZ1853" s="73">
        <v>0.76708966123987898</v>
      </c>
      <c r="BA1853" s="73">
        <v>0.78850330998648099</v>
      </c>
      <c r="BB1853" s="64">
        <v>7.6102380731754198E-3</v>
      </c>
      <c r="BC1853" s="74">
        <v>-11.9027865268872</v>
      </c>
      <c r="BD1853" s="61">
        <v>43874</v>
      </c>
      <c r="BE1853" s="61">
        <v>43914</v>
      </c>
      <c r="BF1853" s="70"/>
      <c r="BG1853" s="61"/>
      <c r="BH1853" s="11"/>
    </row>
    <row r="1854" spans="1:60" x14ac:dyDescent="0.3">
      <c r="A1854" s="11"/>
      <c r="B1854" s="56" t="s">
        <v>9012</v>
      </c>
      <c r="C1854" s="56" t="s">
        <v>5619</v>
      </c>
      <c r="D1854" s="56" t="s">
        <v>5613</v>
      </c>
      <c r="E1854" s="57" t="s">
        <v>248</v>
      </c>
      <c r="F1854" s="57" t="s">
        <v>339</v>
      </c>
      <c r="G1854" s="58" t="s">
        <v>141</v>
      </c>
      <c r="H1854" s="59" t="s">
        <v>178</v>
      </c>
      <c r="I1854" s="60" t="s">
        <v>29</v>
      </c>
      <c r="J1854" s="60" t="s">
        <v>5620</v>
      </c>
      <c r="K1854" s="11"/>
      <c r="L1854" s="61">
        <v>44021</v>
      </c>
      <c r="M1854" s="62">
        <v>2444.32279999927</v>
      </c>
      <c r="N1854" s="63">
        <v>2444.32279999927</v>
      </c>
      <c r="O1854" s="63">
        <v>2470.08240000159</v>
      </c>
      <c r="P1854" s="64">
        <f t="shared" si="28"/>
        <v>0.98957136004762292</v>
      </c>
      <c r="Q1854" s="61">
        <v>43874</v>
      </c>
      <c r="R1854" s="65">
        <v>12918203.411</v>
      </c>
      <c r="S1854" s="65">
        <v>9093821.0835937504</v>
      </c>
      <c r="T1854" s="11"/>
      <c r="U1854" s="66">
        <v>-7.7256865124581998E-3</v>
      </c>
      <c r="V1854" s="67">
        <v>2.88964210267295</v>
      </c>
      <c r="W1854" s="66">
        <v>1.9377330281713501E-2</v>
      </c>
      <c r="X1854" s="67">
        <v>4.2161115768103601</v>
      </c>
      <c r="Y1854" s="66">
        <v>8.8085336574295105E-3</v>
      </c>
      <c r="Z1854" s="67">
        <v>18.56479097798</v>
      </c>
      <c r="AA1854" s="66">
        <v>6.2327622728844297E-2</v>
      </c>
      <c r="AB1854" s="67">
        <v>26.4579504241701</v>
      </c>
      <c r="AC1854" s="66">
        <v>0.13853927653690301</v>
      </c>
      <c r="AD1854" s="67">
        <v>38.139892913925003</v>
      </c>
      <c r="AE1854" s="66">
        <v>0.17469192317919799</v>
      </c>
      <c r="AF1854" s="68">
        <v>34.416879929660404</v>
      </c>
      <c r="AG1854" s="66">
        <v>-5.96977839632018E-3</v>
      </c>
      <c r="AH1854" s="67">
        <v>-2.43848357549723</v>
      </c>
      <c r="AI1854" s="66">
        <v>2.0445243622816599E-2</v>
      </c>
      <c r="AJ1854" s="67">
        <v>15.735266843243201</v>
      </c>
      <c r="AK1854" s="66">
        <v>1.0223076413932699</v>
      </c>
      <c r="AL1854" s="66">
        <v>4.48161964250176E-2</v>
      </c>
      <c r="AM1854" s="67">
        <v>-22.2918391886633</v>
      </c>
      <c r="AN1854" s="11"/>
      <c r="AO1854" s="69">
        <v>1.50639314542786E-2</v>
      </c>
      <c r="AP1854" s="69">
        <v>-2.4591744897406901E-2</v>
      </c>
      <c r="AQ1854" s="69">
        <v>5.4609615424851703E-2</v>
      </c>
      <c r="AR1854" s="69">
        <v>-6.0580029275151902E-2</v>
      </c>
      <c r="AS1854" s="70">
        <v>7</v>
      </c>
      <c r="AT1854" s="70">
        <v>5</v>
      </c>
      <c r="AU1854" s="70">
        <v>7</v>
      </c>
      <c r="AV1854" s="71">
        <v>5</v>
      </c>
      <c r="AW1854" s="11"/>
      <c r="AX1854" s="72">
        <v>7.3925417984864905E-2</v>
      </c>
      <c r="AY1854" s="73">
        <v>0.62326279294757103</v>
      </c>
      <c r="AZ1854" s="73">
        <v>0.77433395696698404</v>
      </c>
      <c r="BA1854" s="73">
        <v>0.82455813387696297</v>
      </c>
      <c r="BB1854" s="64">
        <v>7.6110814810090204E-3</v>
      </c>
      <c r="BC1854" s="74">
        <v>-11.8834740088787</v>
      </c>
      <c r="BD1854" s="61">
        <v>43874</v>
      </c>
      <c r="BE1854" s="61">
        <v>43914</v>
      </c>
      <c r="BF1854" s="70"/>
      <c r="BG1854" s="61"/>
      <c r="BH1854" s="11"/>
    </row>
    <row r="1855" spans="1:60" x14ac:dyDescent="0.3">
      <c r="A1855" s="11"/>
      <c r="B1855" s="56" t="s">
        <v>8979</v>
      </c>
      <c r="C1855" s="56" t="s">
        <v>5622</v>
      </c>
      <c r="D1855" s="56" t="s">
        <v>5613</v>
      </c>
      <c r="E1855" s="57" t="s">
        <v>79</v>
      </c>
      <c r="F1855" s="57" t="s">
        <v>339</v>
      </c>
      <c r="G1855" s="58" t="s">
        <v>141</v>
      </c>
      <c r="H1855" s="59" t="s">
        <v>178</v>
      </c>
      <c r="I1855" s="60" t="s">
        <v>29</v>
      </c>
      <c r="J1855" s="60" t="s">
        <v>5623</v>
      </c>
      <c r="K1855" s="11"/>
      <c r="L1855" s="61">
        <v>44021</v>
      </c>
      <c r="M1855" s="62">
        <v>1442.0255999993501</v>
      </c>
      <c r="N1855" s="63">
        <v>1442.0255999993501</v>
      </c>
      <c r="O1855" s="63">
        <v>1464.38829999976</v>
      </c>
      <c r="P1855" s="64">
        <f t="shared" si="28"/>
        <v>0.98472898206000858</v>
      </c>
      <c r="Q1855" s="61">
        <v>43874</v>
      </c>
      <c r="R1855" s="65">
        <v>31910.432000000001</v>
      </c>
      <c r="S1855" s="65">
        <v>31229.387832061799</v>
      </c>
      <c r="T1855" s="11"/>
      <c r="U1855" s="66">
        <v>-7.75874846112856E-3</v>
      </c>
      <c r="V1855" s="67">
        <v>2.8863359078059099</v>
      </c>
      <c r="W1855" s="66">
        <v>1.83575103019393E-2</v>
      </c>
      <c r="X1855" s="67">
        <v>4.1141295788329399</v>
      </c>
      <c r="Y1855" s="66">
        <v>2.7001498601748599E-3</v>
      </c>
      <c r="Z1855" s="67">
        <v>17.953952598240001</v>
      </c>
      <c r="AA1855" s="66">
        <v>4.9432334139055498E-2</v>
      </c>
      <c r="AB1855" s="67">
        <v>25.168421565205801</v>
      </c>
      <c r="AC1855" s="66">
        <v>0.11110352581090401</v>
      </c>
      <c r="AD1855" s="67">
        <v>35.396317841310498</v>
      </c>
      <c r="AE1855" s="66">
        <v>0.13243177553522401</v>
      </c>
      <c r="AF1855" s="68">
        <v>30.190865165233799</v>
      </c>
      <c r="AG1855" s="66">
        <v>-6.2682548459633801E-3</v>
      </c>
      <c r="AH1855" s="67">
        <v>-2.46833122046155</v>
      </c>
      <c r="AI1855" s="66">
        <v>1.3961909178760799E-2</v>
      </c>
      <c r="AJ1855" s="67">
        <v>15.0869333988376</v>
      </c>
      <c r="AK1855" s="66">
        <v>0.44202559999947</v>
      </c>
      <c r="AL1855" s="66">
        <v>3.8146392726048403E-2</v>
      </c>
      <c r="AM1855" s="67">
        <v>57.903715377615299</v>
      </c>
      <c r="AN1855" s="11"/>
      <c r="AO1855" s="69">
        <v>1.50300664881797E-2</v>
      </c>
      <c r="AP1855" s="69">
        <v>-2.4624286823382101E-2</v>
      </c>
      <c r="AQ1855" s="69">
        <v>5.3554320493276499E-2</v>
      </c>
      <c r="AR1855" s="69">
        <v>-6.1551471791972297E-2</v>
      </c>
      <c r="AS1855" s="70">
        <v>7</v>
      </c>
      <c r="AT1855" s="70">
        <v>5</v>
      </c>
      <c r="AU1855" s="70">
        <v>7</v>
      </c>
      <c r="AV1855" s="71">
        <v>5</v>
      </c>
      <c r="AW1855" s="11"/>
      <c r="AX1855" s="72">
        <v>7.3879546808093402E-2</v>
      </c>
      <c r="AY1855" s="73">
        <v>0.460751045268808</v>
      </c>
      <c r="AZ1855" s="73">
        <v>0.73041557936630896</v>
      </c>
      <c r="BA1855" s="73">
        <v>0.60670522370401203</v>
      </c>
      <c r="BB1855" s="64">
        <v>7.6060608698753597E-3</v>
      </c>
      <c r="BC1855" s="74">
        <v>-12.001024591590999</v>
      </c>
      <c r="BD1855" s="61">
        <v>43874</v>
      </c>
      <c r="BE1855" s="61">
        <v>43914</v>
      </c>
      <c r="BF1855" s="70"/>
      <c r="BG1855" s="61"/>
      <c r="BH1855" s="11"/>
    </row>
    <row r="1856" spans="1:60" x14ac:dyDescent="0.3">
      <c r="A1856" s="11"/>
      <c r="B1856" s="56" t="s">
        <v>8980</v>
      </c>
      <c r="C1856" s="56" t="s">
        <v>5625</v>
      </c>
      <c r="D1856" s="56" t="s">
        <v>5613</v>
      </c>
      <c r="E1856" s="57" t="s">
        <v>352</v>
      </c>
      <c r="F1856" s="57" t="s">
        <v>339</v>
      </c>
      <c r="G1856" s="58" t="s">
        <v>141</v>
      </c>
      <c r="H1856" s="59" t="s">
        <v>178</v>
      </c>
      <c r="I1856" s="60" t="s">
        <v>29</v>
      </c>
      <c r="J1856" s="60" t="s">
        <v>5626</v>
      </c>
      <c r="K1856" s="11"/>
      <c r="L1856" s="61">
        <v>44021</v>
      </c>
      <c r="M1856" s="62">
        <v>1807.25909999944</v>
      </c>
      <c r="N1856" s="63">
        <v>1807.25909999944</v>
      </c>
      <c r="O1856" s="63">
        <v>1834.54770000093</v>
      </c>
      <c r="P1856" s="64">
        <f t="shared" si="28"/>
        <v>0.98512516191240151</v>
      </c>
      <c r="Q1856" s="61">
        <v>43874</v>
      </c>
      <c r="R1856" s="65">
        <v>15090029.98</v>
      </c>
      <c r="S1856" s="65">
        <v>7286118.3163515599</v>
      </c>
      <c r="T1856" s="11"/>
      <c r="U1856" s="66">
        <v>-7.7560719009852602E-3</v>
      </c>
      <c r="V1856" s="67">
        <v>2.8866035638202399</v>
      </c>
      <c r="W1856" s="66">
        <v>1.8441173251630999E-2</v>
      </c>
      <c r="X1856" s="67">
        <v>4.1224958738021096</v>
      </c>
      <c r="Y1856" s="66">
        <v>3.1998430640669501E-3</v>
      </c>
      <c r="Z1856" s="67">
        <v>18.003921918629199</v>
      </c>
      <c r="AA1856" s="66">
        <v>5.0483888600865598E-2</v>
      </c>
      <c r="AB1856" s="67">
        <v>25.273577011394099</v>
      </c>
      <c r="AC1856" s="66">
        <v>0.113328749646898</v>
      </c>
      <c r="AD1856" s="67">
        <v>35.618840224924497</v>
      </c>
      <c r="AE1856" s="66">
        <v>0.13584071146760801</v>
      </c>
      <c r="AF1856" s="68">
        <v>30.5317587584723</v>
      </c>
      <c r="AG1856" s="66">
        <v>-6.2437108699668897E-3</v>
      </c>
      <c r="AH1856" s="67">
        <v>-2.4658768228619001</v>
      </c>
      <c r="AI1856" s="66">
        <v>1.4492134518150099E-2</v>
      </c>
      <c r="AJ1856" s="67">
        <v>15.139955932783799</v>
      </c>
      <c r="AK1856" s="66">
        <v>0.71218165281927204</v>
      </c>
      <c r="AL1856" s="66">
        <v>3.40443591394433E-2</v>
      </c>
      <c r="AM1856" s="67">
        <v>-53.304438046063296</v>
      </c>
      <c r="AN1856" s="11"/>
      <c r="AO1856" s="69">
        <v>1.5032847661132101E-2</v>
      </c>
      <c r="AP1856" s="69">
        <v>-2.4621654337352101E-2</v>
      </c>
      <c r="AQ1856" s="69">
        <v>5.3640857657228501E-2</v>
      </c>
      <c r="AR1856" s="69">
        <v>-6.14718465112674E-2</v>
      </c>
      <c r="AS1856" s="70">
        <v>7</v>
      </c>
      <c r="AT1856" s="70">
        <v>5</v>
      </c>
      <c r="AU1856" s="70">
        <v>7</v>
      </c>
      <c r="AV1856" s="71">
        <v>5</v>
      </c>
      <c r="AW1856" s="11"/>
      <c r="AX1856" s="72">
        <v>7.3883222981166896E-2</v>
      </c>
      <c r="AY1856" s="73">
        <v>0.47401174868537099</v>
      </c>
      <c r="AZ1856" s="73">
        <v>0.73399748833617195</v>
      </c>
      <c r="BA1856" s="73">
        <v>0.62440742898525103</v>
      </c>
      <c r="BB1856" s="64">
        <v>7.6064636953833498E-3</v>
      </c>
      <c r="BC1856" s="74">
        <v>-11.991386214722301</v>
      </c>
      <c r="BD1856" s="61">
        <v>43874</v>
      </c>
      <c r="BE1856" s="61">
        <v>43914</v>
      </c>
      <c r="BF1856" s="70"/>
      <c r="BG1856" s="61"/>
      <c r="BH1856" s="11"/>
    </row>
    <row r="1857" spans="1:60" x14ac:dyDescent="0.3">
      <c r="A1857" s="11"/>
      <c r="B1857" s="56" t="s">
        <v>9013</v>
      </c>
      <c r="C1857" s="56" t="s">
        <v>5628</v>
      </c>
      <c r="D1857" s="56" t="s">
        <v>5613</v>
      </c>
      <c r="E1857" s="57" t="s">
        <v>356</v>
      </c>
      <c r="F1857" s="57" t="s">
        <v>339</v>
      </c>
      <c r="G1857" s="58" t="s">
        <v>141</v>
      </c>
      <c r="H1857" s="59" t="s">
        <v>178</v>
      </c>
      <c r="I1857" s="60" t="s">
        <v>29</v>
      </c>
      <c r="J1857" s="60" t="s">
        <v>5629</v>
      </c>
      <c r="K1857" s="11"/>
      <c r="L1857" s="61">
        <v>44021</v>
      </c>
      <c r="M1857" s="62">
        <v>2222.2901999987698</v>
      </c>
      <c r="N1857" s="63">
        <v>2222.2901999987698</v>
      </c>
      <c r="O1857" s="63">
        <v>2245.0592000000202</v>
      </c>
      <c r="P1857" s="64">
        <f t="shared" si="28"/>
        <v>0.98985817389525843</v>
      </c>
      <c r="Q1857" s="61">
        <v>43874</v>
      </c>
      <c r="R1857" s="65">
        <v>831267.91</v>
      </c>
      <c r="S1857" s="65">
        <v>516623.27041992202</v>
      </c>
      <c r="T1857" s="11"/>
      <c r="U1857" s="66">
        <v>-7.7236970510057299E-3</v>
      </c>
      <c r="V1857" s="67">
        <v>2.8898410488181998</v>
      </c>
      <c r="W1857" s="66">
        <v>1.9437707187535101E-2</v>
      </c>
      <c r="X1857" s="67">
        <v>4.2221492673925196</v>
      </c>
      <c r="Y1857" s="66">
        <v>9.1705365393863793E-3</v>
      </c>
      <c r="Z1857" s="67">
        <v>18.6009912661684</v>
      </c>
      <c r="AA1857" s="66">
        <v>6.3095012686971999E-2</v>
      </c>
      <c r="AB1857" s="67">
        <v>26.534689419990201</v>
      </c>
      <c r="AC1857" s="66">
        <v>0.14018217649761899</v>
      </c>
      <c r="AD1857" s="67">
        <v>38.3041829100111</v>
      </c>
      <c r="AE1857" s="66">
        <v>0.17723919319367301</v>
      </c>
      <c r="AF1857" s="68">
        <v>34.671606931078699</v>
      </c>
      <c r="AG1857" s="66">
        <v>-5.9521021848922802E-3</v>
      </c>
      <c r="AH1857" s="67">
        <v>-2.4367159543544399</v>
      </c>
      <c r="AI1857" s="66">
        <v>2.08295062948309E-2</v>
      </c>
      <c r="AJ1857" s="67">
        <v>15.773693110444601</v>
      </c>
      <c r="AK1857" s="66">
        <v>1.0595831325300999</v>
      </c>
      <c r="AL1857" s="66">
        <v>4.6004838006410899E-2</v>
      </c>
      <c r="AM1857" s="67">
        <v>-18.5642900749808</v>
      </c>
      <c r="AN1857" s="11"/>
      <c r="AO1857" s="69">
        <v>1.5065912213685801E-2</v>
      </c>
      <c r="AP1857" s="69">
        <v>-2.45898205394042E-2</v>
      </c>
      <c r="AQ1857" s="69">
        <v>5.4671952095304698E-2</v>
      </c>
      <c r="AR1857" s="69">
        <v>-6.0522573114212698E-2</v>
      </c>
      <c r="AS1857" s="70">
        <v>7</v>
      </c>
      <c r="AT1857" s="70">
        <v>5</v>
      </c>
      <c r="AU1857" s="70">
        <v>7</v>
      </c>
      <c r="AV1857" s="71">
        <v>5</v>
      </c>
      <c r="AW1857" s="11"/>
      <c r="AX1857" s="72">
        <v>7.3928228989097997E-2</v>
      </c>
      <c r="AY1857" s="73">
        <v>0.63292587296018599</v>
      </c>
      <c r="AZ1857" s="73">
        <v>0.77694689464715305</v>
      </c>
      <c r="BA1857" s="73">
        <v>0.83757413591501995</v>
      </c>
      <c r="BB1857" s="64">
        <v>7.6113885893937597E-3</v>
      </c>
      <c r="BC1857" s="74">
        <v>-11.8765197817411</v>
      </c>
      <c r="BD1857" s="61">
        <v>43874</v>
      </c>
      <c r="BE1857" s="61">
        <v>43914</v>
      </c>
      <c r="BF1857" s="70"/>
      <c r="BG1857" s="61"/>
      <c r="BH1857" s="11"/>
    </row>
    <row r="1858" spans="1:60" x14ac:dyDescent="0.3">
      <c r="A1858" s="11"/>
      <c r="B1858" s="56" t="s">
        <v>8981</v>
      </c>
      <c r="C1858" s="56" t="s">
        <v>5631</v>
      </c>
      <c r="D1858" s="56" t="s">
        <v>5613</v>
      </c>
      <c r="E1858" s="57" t="s">
        <v>360</v>
      </c>
      <c r="F1858" s="57" t="s">
        <v>339</v>
      </c>
      <c r="G1858" s="58" t="s">
        <v>141</v>
      </c>
      <c r="H1858" s="59" t="s">
        <v>178</v>
      </c>
      <c r="I1858" s="60" t="s">
        <v>29</v>
      </c>
      <c r="J1858" s="60" t="s">
        <v>5632</v>
      </c>
      <c r="K1858" s="11"/>
      <c r="L1858" s="61">
        <v>44021</v>
      </c>
      <c r="M1858" s="62">
        <v>1173.3168000001499</v>
      </c>
      <c r="N1858" s="63">
        <v>1173.3168000001499</v>
      </c>
      <c r="O1858" s="63">
        <v>1184.9583999998899</v>
      </c>
      <c r="P1858" s="64">
        <f t="shared" si="28"/>
        <v>0.99017552008598686</v>
      </c>
      <c r="Q1858" s="61">
        <v>44019</v>
      </c>
      <c r="R1858" s="65">
        <v>1806091.3</v>
      </c>
      <c r="S1858" s="65">
        <v>318422.05056494102</v>
      </c>
      <c r="T1858" s="11"/>
      <c r="U1858" s="66">
        <v>-7.7161586204965698E-3</v>
      </c>
      <c r="V1858" s="67">
        <v>2.8905948918691098</v>
      </c>
      <c r="W1858" s="66">
        <v>1.9671035004648701E-2</v>
      </c>
      <c r="X1858" s="67">
        <v>4.2454820491038801</v>
      </c>
      <c r="Y1858" s="66">
        <v>1.05709217605181E-2</v>
      </c>
      <c r="Z1858" s="67">
        <v>18.7410297882743</v>
      </c>
      <c r="AA1858" s="66">
        <v>6.6063072632459793E-2</v>
      </c>
      <c r="AB1858" s="67">
        <v>26.8314954145462</v>
      </c>
      <c r="AC1858" s="66">
        <v>0.14654856007662601</v>
      </c>
      <c r="AD1858" s="67">
        <v>38.940821267897299</v>
      </c>
      <c r="AE1858" s="66">
        <v>0.17331680000090299</v>
      </c>
      <c r="AF1858" s="68">
        <v>34.279367611801703</v>
      </c>
      <c r="AG1858" s="66">
        <v>-5.8839507919401504E-3</v>
      </c>
      <c r="AH1858" s="67">
        <v>-2.4299008150592298</v>
      </c>
      <c r="AI1858" s="66">
        <v>2.2316199188935602E-2</v>
      </c>
      <c r="AJ1858" s="67">
        <v>15.922362399855</v>
      </c>
      <c r="AK1858" s="66">
        <v>0.17331680000090299</v>
      </c>
      <c r="AL1858" s="66">
        <v>1.6481060121805099E-2</v>
      </c>
      <c r="AM1858" s="67">
        <v>31.032835377758602</v>
      </c>
      <c r="AN1858" s="11"/>
      <c r="AO1858" s="69">
        <v>1.50736123996467E-2</v>
      </c>
      <c r="AP1858" s="69">
        <v>-2.4582410724178799E-2</v>
      </c>
      <c r="AQ1858" s="69">
        <v>5.4912845140279401E-2</v>
      </c>
      <c r="AR1858" s="69">
        <v>-6.0300925212723101E-2</v>
      </c>
      <c r="AS1858" s="70">
        <v>7</v>
      </c>
      <c r="AT1858" s="70">
        <v>5</v>
      </c>
      <c r="AU1858" s="70">
        <v>7</v>
      </c>
      <c r="AV1858" s="71">
        <v>5</v>
      </c>
      <c r="AW1858" s="11"/>
      <c r="AX1858" s="72">
        <v>7.3939082866345401E-2</v>
      </c>
      <c r="AY1858" s="73">
        <v>0.67028915821902002</v>
      </c>
      <c r="AZ1858" s="73">
        <v>0.787050903818454</v>
      </c>
      <c r="BA1858" s="73">
        <v>0.88796732790979105</v>
      </c>
      <c r="BB1858" s="64">
        <v>7.6125744788714698E-3</v>
      </c>
      <c r="BC1858" s="74">
        <v>-11.849689648443</v>
      </c>
      <c r="BD1858" s="61">
        <v>43874</v>
      </c>
      <c r="BE1858" s="61">
        <v>43914</v>
      </c>
      <c r="BF1858" s="70">
        <v>91</v>
      </c>
      <c r="BG1858" s="61">
        <v>44001</v>
      </c>
      <c r="BH1858" s="11"/>
    </row>
    <row r="1859" spans="1:60" x14ac:dyDescent="0.3">
      <c r="A1859" s="11"/>
      <c r="B1859" s="56" t="s">
        <v>5894</v>
      </c>
      <c r="C1859" s="56" t="s">
        <v>5634</v>
      </c>
      <c r="D1859" s="56" t="s">
        <v>5613</v>
      </c>
      <c r="E1859" s="57" t="s">
        <v>131</v>
      </c>
      <c r="F1859" s="57" t="s">
        <v>339</v>
      </c>
      <c r="G1859" s="58" t="s">
        <v>141</v>
      </c>
      <c r="H1859" s="59" t="s">
        <v>178</v>
      </c>
      <c r="I1859" s="60" t="s">
        <v>29</v>
      </c>
      <c r="J1859" s="60" t="s">
        <v>1</v>
      </c>
      <c r="K1859" s="11"/>
      <c r="L1859" s="61">
        <v>44021</v>
      </c>
      <c r="M1859" s="62">
        <v>1229.25049999915</v>
      </c>
      <c r="N1859" s="63">
        <v>1229.25049999915</v>
      </c>
      <c r="O1859" s="63">
        <v>1244.70879999921</v>
      </c>
      <c r="P1859" s="64">
        <f t="shared" si="28"/>
        <v>0.98758078998070087</v>
      </c>
      <c r="Q1859" s="61">
        <v>43874</v>
      </c>
      <c r="R1859" s="65">
        <v>1374494.5209999999</v>
      </c>
      <c r="S1859" s="65">
        <v>1208381.859625</v>
      </c>
      <c r="T1859" s="11"/>
      <c r="U1859" s="66">
        <v>-7.7392673229042001E-3</v>
      </c>
      <c r="V1859" s="67">
        <v>2.8882840216283499</v>
      </c>
      <c r="W1859" s="66">
        <v>1.8958548111186201E-2</v>
      </c>
      <c r="X1859" s="67">
        <v>4.1742333597576398</v>
      </c>
      <c r="Y1859" s="66">
        <v>6.2967916564957696E-3</v>
      </c>
      <c r="Z1859" s="67">
        <v>18.313616777886601</v>
      </c>
      <c r="AA1859" s="66">
        <v>5.7015800326553297E-2</v>
      </c>
      <c r="AB1859" s="67">
        <v>25.926768183941</v>
      </c>
      <c r="AC1859" s="66">
        <v>0.117172919757722</v>
      </c>
      <c r="AD1859" s="67">
        <v>36.003257236035999</v>
      </c>
      <c r="AE1859" s="66">
        <v>0.13539238054727301</v>
      </c>
      <c r="AF1859" s="68">
        <v>30.486925666453299</v>
      </c>
      <c r="AG1859" s="66">
        <v>-6.0923261225980197E-3</v>
      </c>
      <c r="AH1859" s="67">
        <v>-2.45073834812501</v>
      </c>
      <c r="AI1859" s="66">
        <v>1.7779105468434898E-2</v>
      </c>
      <c r="AJ1859" s="67">
        <v>15.4686530278123</v>
      </c>
      <c r="AK1859" s="66"/>
      <c r="AL1859" s="66"/>
      <c r="AM1859" s="67"/>
      <c r="AN1859" s="11"/>
      <c r="AO1859" s="69">
        <v>1.5050037169203299E-2</v>
      </c>
      <c r="AP1859" s="69">
        <v>-2.4605104773399899E-2</v>
      </c>
      <c r="AQ1859" s="69">
        <v>5.4176391571672901E-2</v>
      </c>
      <c r="AR1859" s="69">
        <v>-6.0978869918471901E-2</v>
      </c>
      <c r="AS1859" s="70">
        <v>7</v>
      </c>
      <c r="AT1859" s="70">
        <v>5</v>
      </c>
      <c r="AU1859" s="70">
        <v>7</v>
      </c>
      <c r="AV1859" s="71">
        <v>5</v>
      </c>
      <c r="AW1859" s="11"/>
      <c r="AX1859" s="72">
        <v>7.3906321186514107E-2</v>
      </c>
      <c r="AY1859" s="73">
        <v>0.55635451387206603</v>
      </c>
      <c r="AZ1859" s="73">
        <v>0.75624664653241802</v>
      </c>
      <c r="BA1859" s="73">
        <v>0.73462483746516205</v>
      </c>
      <c r="BB1859" s="64">
        <v>7.6089926686836399E-3</v>
      </c>
      <c r="BC1859" s="74">
        <v>-11.9317385721079</v>
      </c>
      <c r="BD1859" s="61">
        <v>43874</v>
      </c>
      <c r="BE1859" s="61">
        <v>43914</v>
      </c>
      <c r="BF1859" s="70"/>
      <c r="BG1859" s="61"/>
      <c r="BH1859" s="11"/>
    </row>
    <row r="1860" spans="1:60" x14ac:dyDescent="0.3">
      <c r="A1860" s="11"/>
      <c r="B1860" s="56" t="s">
        <v>9014</v>
      </c>
      <c r="C1860" s="56" t="s">
        <v>5636</v>
      </c>
      <c r="D1860" s="56" t="s">
        <v>5613</v>
      </c>
      <c r="E1860" s="57" t="s">
        <v>367</v>
      </c>
      <c r="F1860" s="57" t="s">
        <v>339</v>
      </c>
      <c r="G1860" s="58" t="s">
        <v>141</v>
      </c>
      <c r="H1860" s="59" t="s">
        <v>178</v>
      </c>
      <c r="I1860" s="60" t="s">
        <v>29</v>
      </c>
      <c r="J1860" s="60" t="s">
        <v>5637</v>
      </c>
      <c r="K1860" s="11"/>
      <c r="L1860" s="61">
        <v>44021</v>
      </c>
      <c r="M1860" s="62">
        <v>1769.13340000063</v>
      </c>
      <c r="N1860" s="63">
        <v>1769.13340000063</v>
      </c>
      <c r="O1860" s="63">
        <v>1787.77679999918</v>
      </c>
      <c r="P1860" s="64">
        <f t="shared" si="28"/>
        <v>0.98957174072369747</v>
      </c>
      <c r="Q1860" s="61">
        <v>43874</v>
      </c>
      <c r="R1860" s="65">
        <v>666887.83799999999</v>
      </c>
      <c r="S1860" s="65">
        <v>657068.3835</v>
      </c>
      <c r="T1860" s="11"/>
      <c r="U1860" s="66">
        <v>-7.7256948143258298E-3</v>
      </c>
      <c r="V1860" s="67">
        <v>2.8896412724861902</v>
      </c>
      <c r="W1860" s="66">
        <v>1.9377428041479999E-2</v>
      </c>
      <c r="X1860" s="67">
        <v>4.2161213527870096</v>
      </c>
      <c r="Y1860" s="66">
        <v>8.8089926284737902E-3</v>
      </c>
      <c r="Z1860" s="67">
        <v>18.564836875069901</v>
      </c>
      <c r="AA1860" s="66">
        <v>6.2328521789822802E-2</v>
      </c>
      <c r="AB1860" s="67">
        <v>26.458040330267998</v>
      </c>
      <c r="AC1860" s="66">
        <v>0.138540173344227</v>
      </c>
      <c r="AD1860" s="67">
        <v>38.139982594642802</v>
      </c>
      <c r="AE1860" s="66">
        <v>0.174693654828006</v>
      </c>
      <c r="AF1860" s="68">
        <v>34.417053094541203</v>
      </c>
      <c r="AG1860" s="66">
        <v>-5.9696880134652002E-3</v>
      </c>
      <c r="AH1860" s="67">
        <v>-2.43847453721173</v>
      </c>
      <c r="AI1860" s="66">
        <v>2.0445674450456901E-2</v>
      </c>
      <c r="AJ1860" s="67">
        <v>15.735309926007201</v>
      </c>
      <c r="AK1860" s="66">
        <v>0.65629033918958202</v>
      </c>
      <c r="AL1860" s="66">
        <v>5.8894178804621299E-2</v>
      </c>
      <c r="AM1860" s="67">
        <v>68.775346551556098</v>
      </c>
      <c r="AN1860" s="11"/>
      <c r="AO1860" s="69">
        <v>1.5063930428368601E-2</v>
      </c>
      <c r="AP1860" s="69">
        <v>-2.4591735709691399E-2</v>
      </c>
      <c r="AQ1860" s="69">
        <v>5.4609783595879001E-2</v>
      </c>
      <c r="AR1860" s="69">
        <v>-6.05800157591148E-2</v>
      </c>
      <c r="AS1860" s="70">
        <v>7</v>
      </c>
      <c r="AT1860" s="70">
        <v>5</v>
      </c>
      <c r="AU1860" s="70">
        <v>7</v>
      </c>
      <c r="AV1860" s="71">
        <v>5</v>
      </c>
      <c r="AW1860" s="11"/>
      <c r="AX1860" s="72">
        <v>7.3925426546120401E-2</v>
      </c>
      <c r="AY1860" s="73">
        <v>0.623274912649322</v>
      </c>
      <c r="AZ1860" s="73">
        <v>0.77433719612235996</v>
      </c>
      <c r="BA1860" s="73">
        <v>0.82457446976695803</v>
      </c>
      <c r="BB1860" s="64">
        <v>7.6110823879844197E-3</v>
      </c>
      <c r="BC1860" s="74">
        <v>-11.883468898333399</v>
      </c>
      <c r="BD1860" s="61">
        <v>43874</v>
      </c>
      <c r="BE1860" s="61">
        <v>43914</v>
      </c>
      <c r="BF1860" s="70"/>
      <c r="BG1860" s="61"/>
      <c r="BH1860" s="11"/>
    </row>
    <row r="1861" spans="1:60" x14ac:dyDescent="0.3">
      <c r="A1861" s="11"/>
      <c r="B1861" s="56" t="s">
        <v>5898</v>
      </c>
      <c r="C1861" s="56" t="s">
        <v>5639</v>
      </c>
      <c r="D1861" s="56" t="s">
        <v>5613</v>
      </c>
      <c r="E1861" s="57" t="s">
        <v>371</v>
      </c>
      <c r="F1861" s="57" t="s">
        <v>339</v>
      </c>
      <c r="G1861" s="58" t="s">
        <v>141</v>
      </c>
      <c r="H1861" s="59" t="s">
        <v>178</v>
      </c>
      <c r="I1861" s="60" t="s">
        <v>29</v>
      </c>
      <c r="J1861" s="60" t="s">
        <v>5640</v>
      </c>
      <c r="K1861" s="11"/>
      <c r="L1861" s="61">
        <v>44021</v>
      </c>
      <c r="M1861" s="62">
        <v>1984.45199999958</v>
      </c>
      <c r="N1861" s="63">
        <v>1984.45199999958</v>
      </c>
      <c r="O1861" s="63">
        <v>2004.15799999982</v>
      </c>
      <c r="P1861" s="64">
        <f t="shared" si="28"/>
        <v>0.99016744188819361</v>
      </c>
      <c r="Q1861" s="61">
        <v>44019</v>
      </c>
      <c r="R1861" s="65">
        <v>902093.46100000001</v>
      </c>
      <c r="S1861" s="65">
        <v>884463.95818359405</v>
      </c>
      <c r="T1861" s="11"/>
      <c r="U1861" s="66">
        <v>-7.7202184356792696E-3</v>
      </c>
      <c r="V1861" s="67">
        <v>2.8901889103508398</v>
      </c>
      <c r="W1861" s="66">
        <v>1.9545171669960799E-2</v>
      </c>
      <c r="X1861" s="67">
        <v>4.2328957156350997</v>
      </c>
      <c r="Y1861" s="66">
        <v>9.8151624624733796E-3</v>
      </c>
      <c r="Z1861" s="67">
        <v>18.6654538584698</v>
      </c>
      <c r="AA1861" s="66">
        <v>6.4460845185749294E-2</v>
      </c>
      <c r="AB1861" s="67">
        <v>26.671272669860599</v>
      </c>
      <c r="AC1861" s="66">
        <v>0.14310895137357901</v>
      </c>
      <c r="AD1861" s="67">
        <v>38.596860397607102</v>
      </c>
      <c r="AE1861" s="66">
        <v>0.18178143821569401</v>
      </c>
      <c r="AF1861" s="68">
        <v>35.125831433280801</v>
      </c>
      <c r="AG1861" s="66">
        <v>-5.92068823516456E-3</v>
      </c>
      <c r="AH1861" s="67">
        <v>-2.43357455938167</v>
      </c>
      <c r="AI1861" s="66">
        <v>2.1513822814085901E-2</v>
      </c>
      <c r="AJ1861" s="67">
        <v>15.8421247623774</v>
      </c>
      <c r="AK1861" s="66">
        <v>0.68475154725601906</v>
      </c>
      <c r="AL1861" s="66">
        <v>6.0942229078136699E-2</v>
      </c>
      <c r="AM1861" s="67">
        <v>71.621467358199894</v>
      </c>
      <c r="AN1861" s="11"/>
      <c r="AO1861" s="69">
        <v>1.50694736003061E-2</v>
      </c>
      <c r="AP1861" s="69">
        <v>-2.458640959685E-2</v>
      </c>
      <c r="AQ1861" s="69">
        <v>5.4782878069090699E-2</v>
      </c>
      <c r="AR1861" s="69">
        <v>-6.0420465371862499E-2</v>
      </c>
      <c r="AS1861" s="70">
        <v>7</v>
      </c>
      <c r="AT1861" s="70">
        <v>5</v>
      </c>
      <c r="AU1861" s="70">
        <v>7</v>
      </c>
      <c r="AV1861" s="71">
        <v>5</v>
      </c>
      <c r="AW1861" s="11"/>
      <c r="AX1861" s="72">
        <v>7.3933161952954796E-2</v>
      </c>
      <c r="AY1861" s="73">
        <v>0.65011963806682604</v>
      </c>
      <c r="AZ1861" s="73">
        <v>0.78159640266221697</v>
      </c>
      <c r="BA1861" s="73">
        <v>0.86075110663750798</v>
      </c>
      <c r="BB1861" s="64">
        <v>7.6119279638351099E-3</v>
      </c>
      <c r="BC1861" s="74">
        <v>-11.864164945043701</v>
      </c>
      <c r="BD1861" s="61">
        <v>43874</v>
      </c>
      <c r="BE1861" s="61">
        <v>43914</v>
      </c>
      <c r="BF1861" s="70">
        <v>91</v>
      </c>
      <c r="BG1861" s="61">
        <v>44001</v>
      </c>
      <c r="BH1861" s="11"/>
    </row>
    <row r="1862" spans="1:60" x14ac:dyDescent="0.3">
      <c r="A1862" s="11"/>
      <c r="B1862" s="56" t="s">
        <v>5900</v>
      </c>
      <c r="C1862" s="56" t="s">
        <v>5642</v>
      </c>
      <c r="D1862" s="56" t="s">
        <v>5613</v>
      </c>
      <c r="E1862" s="57" t="s">
        <v>375</v>
      </c>
      <c r="F1862" s="57" t="s">
        <v>339</v>
      </c>
      <c r="G1862" s="58" t="s">
        <v>141</v>
      </c>
      <c r="H1862" s="59" t="s">
        <v>178</v>
      </c>
      <c r="I1862" s="60" t="s">
        <v>29</v>
      </c>
      <c r="J1862" s="60" t="s">
        <v>5643</v>
      </c>
      <c r="K1862" s="11"/>
      <c r="L1862" s="61">
        <v>44021</v>
      </c>
      <c r="M1862" s="62">
        <v>1848.10569999926</v>
      </c>
      <c r="N1862" s="63">
        <v>1848.10569999926</v>
      </c>
      <c r="O1862" s="63">
        <v>1866.4374000001701</v>
      </c>
      <c r="P1862" s="64">
        <f t="shared" si="28"/>
        <v>0.99017824010550337</v>
      </c>
      <c r="Q1862" s="61">
        <v>44019</v>
      </c>
      <c r="R1862" s="65">
        <v>1182969.672</v>
      </c>
      <c r="S1862" s="65">
        <v>1243677.6195996101</v>
      </c>
      <c r="T1862" s="11"/>
      <c r="U1862" s="66">
        <v>-7.7147910187704803E-3</v>
      </c>
      <c r="V1862" s="67">
        <v>2.8907316520417199</v>
      </c>
      <c r="W1862" s="66">
        <v>1.9712598743353699E-2</v>
      </c>
      <c r="X1862" s="67">
        <v>4.2496384229743898</v>
      </c>
      <c r="Y1862" s="66">
        <v>1.0822566700881E-2</v>
      </c>
      <c r="Z1862" s="67">
        <v>18.766194282303299</v>
      </c>
      <c r="AA1862" s="66">
        <v>6.6597776547496296E-2</v>
      </c>
      <c r="AB1862" s="67">
        <v>26.8849658060353</v>
      </c>
      <c r="AC1862" s="66">
        <v>0.147698056172958</v>
      </c>
      <c r="AD1862" s="67">
        <v>39.055770877515897</v>
      </c>
      <c r="AE1862" s="66">
        <v>0.18891422763961599</v>
      </c>
      <c r="AF1862" s="68">
        <v>35.839110375673002</v>
      </c>
      <c r="AG1862" s="66">
        <v>-5.8716917337733304E-3</v>
      </c>
      <c r="AH1862" s="67">
        <v>-2.4286749092425501</v>
      </c>
      <c r="AI1862" s="66">
        <v>2.2583414767723301E-2</v>
      </c>
      <c r="AJ1862" s="67">
        <v>15.9490839577338</v>
      </c>
      <c r="AK1862" s="66">
        <v>0.71370019380119598</v>
      </c>
      <c r="AL1862" s="66">
        <v>6.2994125861223396E-2</v>
      </c>
      <c r="AM1862" s="67">
        <v>74.516332012717598</v>
      </c>
      <c r="AN1862" s="11"/>
      <c r="AO1862" s="69">
        <v>1.5075069057275001E-2</v>
      </c>
      <c r="AP1862" s="69">
        <v>-2.45810818905738E-2</v>
      </c>
      <c r="AQ1862" s="69">
        <v>5.4956442971160903E-2</v>
      </c>
      <c r="AR1862" s="69">
        <v>-6.0260922044108198E-2</v>
      </c>
      <c r="AS1862" s="70">
        <v>7</v>
      </c>
      <c r="AT1862" s="70">
        <v>5</v>
      </c>
      <c r="AU1862" s="70">
        <v>7</v>
      </c>
      <c r="AV1862" s="71">
        <v>5</v>
      </c>
      <c r="AW1862" s="11"/>
      <c r="AX1862" s="72">
        <v>7.3941038495686395E-2</v>
      </c>
      <c r="AY1862" s="73">
        <v>0.67701640707855404</v>
      </c>
      <c r="AZ1862" s="73">
        <v>0.78887064255377504</v>
      </c>
      <c r="BA1862" s="73">
        <v>0.89705183966179902</v>
      </c>
      <c r="BB1862" s="64">
        <v>7.6127881671254703E-3</v>
      </c>
      <c r="BC1862" s="74">
        <v>-11.844847737695099</v>
      </c>
      <c r="BD1862" s="61">
        <v>43874</v>
      </c>
      <c r="BE1862" s="61">
        <v>43914</v>
      </c>
      <c r="BF1862" s="70">
        <v>91</v>
      </c>
      <c r="BG1862" s="61">
        <v>44001</v>
      </c>
      <c r="BH1862" s="11"/>
    </row>
    <row r="1863" spans="1:60" x14ac:dyDescent="0.3">
      <c r="A1863" s="11"/>
      <c r="B1863" s="56" t="s">
        <v>5903</v>
      </c>
      <c r="C1863" s="56" t="s">
        <v>5645</v>
      </c>
      <c r="D1863" s="56" t="s">
        <v>5613</v>
      </c>
      <c r="E1863" s="57" t="s">
        <v>379</v>
      </c>
      <c r="F1863" s="57" t="s">
        <v>339</v>
      </c>
      <c r="G1863" s="58" t="s">
        <v>141</v>
      </c>
      <c r="H1863" s="59" t="s">
        <v>178</v>
      </c>
      <c r="I1863" s="60" t="s">
        <v>29</v>
      </c>
      <c r="J1863" s="60" t="s">
        <v>5646</v>
      </c>
      <c r="K1863" s="11"/>
      <c r="L1863" s="61">
        <v>44021</v>
      </c>
      <c r="M1863" s="62">
        <v>1880.4495000001</v>
      </c>
      <c r="N1863" s="63">
        <v>1880.4495000001</v>
      </c>
      <c r="O1863" s="63">
        <v>1899.0811999999</v>
      </c>
      <c r="P1863" s="64">
        <f t="shared" ref="P1863:P1926" si="29">IFERROR(N1863/O1863,"")</f>
        <v>0.99018909775958974</v>
      </c>
      <c r="Q1863" s="61">
        <v>44019</v>
      </c>
      <c r="R1863" s="65">
        <v>4987398.0219999999</v>
      </c>
      <c r="S1863" s="65">
        <v>4455721.2991562504</v>
      </c>
      <c r="T1863" s="11"/>
      <c r="U1863" s="66">
        <v>-7.7093633799449899E-3</v>
      </c>
      <c r="V1863" s="67">
        <v>2.8912744159242698</v>
      </c>
      <c r="W1863" s="66">
        <v>1.9880364088748999E-2</v>
      </c>
      <c r="X1863" s="67">
        <v>4.2664149575139199</v>
      </c>
      <c r="Y1863" s="66">
        <v>1.1831346080725801E-2</v>
      </c>
      <c r="Z1863" s="67">
        <v>18.867072220309598</v>
      </c>
      <c r="AA1863" s="66">
        <v>6.8738891750399503E-2</v>
      </c>
      <c r="AB1863" s="67">
        <v>27.0990773263329</v>
      </c>
      <c r="AC1863" s="66">
        <v>0.15230441948922799</v>
      </c>
      <c r="AD1863" s="67">
        <v>39.516407209157499</v>
      </c>
      <c r="AE1863" s="66">
        <v>0.196089150948101</v>
      </c>
      <c r="AF1863" s="68">
        <v>36.556602706550599</v>
      </c>
      <c r="AG1863" s="66">
        <v>-5.8226888822900903E-3</v>
      </c>
      <c r="AH1863" s="67">
        <v>-2.4237746240942202</v>
      </c>
      <c r="AI1863" s="66">
        <v>2.3654317052205401E-2</v>
      </c>
      <c r="AJ1863" s="67">
        <v>16.0561741861748</v>
      </c>
      <c r="AK1863" s="66">
        <v>0.74315834847395301</v>
      </c>
      <c r="AL1863" s="66">
        <v>6.5050828910898403E-2</v>
      </c>
      <c r="AM1863" s="67">
        <v>77.462147479993305</v>
      </c>
      <c r="AN1863" s="11"/>
      <c r="AO1863" s="69">
        <v>1.5080613362442799E-2</v>
      </c>
      <c r="AP1863" s="69">
        <v>-2.4575740336331399E-2</v>
      </c>
      <c r="AQ1863" s="69">
        <v>5.5129861910245402E-2</v>
      </c>
      <c r="AR1863" s="69">
        <v>-6.0101190827481298E-2</v>
      </c>
      <c r="AS1863" s="70">
        <v>7</v>
      </c>
      <c r="AT1863" s="70">
        <v>5</v>
      </c>
      <c r="AU1863" s="70">
        <v>7</v>
      </c>
      <c r="AV1863" s="71">
        <v>5</v>
      </c>
      <c r="AW1863" s="11"/>
      <c r="AX1863" s="72">
        <v>7.3948930927508594E-2</v>
      </c>
      <c r="AY1863" s="73">
        <v>0.70395387585722302</v>
      </c>
      <c r="AZ1863" s="73">
        <v>0.79615773870227702</v>
      </c>
      <c r="BA1863" s="73">
        <v>0.93346151687910595</v>
      </c>
      <c r="BB1863" s="64">
        <v>7.6136501112250704E-3</v>
      </c>
      <c r="BC1863" s="74">
        <v>-11.8255144236464</v>
      </c>
      <c r="BD1863" s="61">
        <v>43874</v>
      </c>
      <c r="BE1863" s="61">
        <v>43914</v>
      </c>
      <c r="BF1863" s="70">
        <v>91</v>
      </c>
      <c r="BG1863" s="61">
        <v>44001</v>
      </c>
      <c r="BH1863" s="11"/>
    </row>
    <row r="1864" spans="1:60" x14ac:dyDescent="0.3">
      <c r="A1864" s="11"/>
      <c r="B1864" s="56" t="s">
        <v>5905</v>
      </c>
      <c r="C1864" s="56" t="s">
        <v>5648</v>
      </c>
      <c r="D1864" s="56" t="s">
        <v>5649</v>
      </c>
      <c r="E1864" s="57" t="s">
        <v>34</v>
      </c>
      <c r="F1864" s="57" t="s">
        <v>339</v>
      </c>
      <c r="G1864" s="58" t="s">
        <v>141</v>
      </c>
      <c r="H1864" s="59" t="s">
        <v>186</v>
      </c>
      <c r="I1864" s="60" t="s">
        <v>29</v>
      </c>
      <c r="J1864" s="60" t="s">
        <v>5650</v>
      </c>
      <c r="K1864" s="11"/>
      <c r="L1864" s="61">
        <v>44021</v>
      </c>
      <c r="M1864" s="62">
        <v>1758.27209999971</v>
      </c>
      <c r="N1864" s="63">
        <v>1758.27209999971</v>
      </c>
      <c r="O1864" s="63">
        <v>1831.65780000016</v>
      </c>
      <c r="P1864" s="64">
        <f t="shared" si="29"/>
        <v>0.95993481970243366</v>
      </c>
      <c r="Q1864" s="61">
        <v>43874</v>
      </c>
      <c r="R1864" s="65">
        <v>512390.84499999997</v>
      </c>
      <c r="S1864" s="65">
        <v>479423.88073681598</v>
      </c>
      <c r="T1864" s="11"/>
      <c r="U1864" s="66">
        <v>-8.6355455723605701E-3</v>
      </c>
      <c r="V1864" s="67">
        <v>2.7986561966827099</v>
      </c>
      <c r="W1864" s="66">
        <v>1.9885560794136801E-2</v>
      </c>
      <c r="X1864" s="67">
        <v>4.2669346280526996</v>
      </c>
      <c r="Y1864" s="66">
        <v>-1.7462817728301199E-2</v>
      </c>
      <c r="Z1864" s="67">
        <v>15.937655839399699</v>
      </c>
      <c r="AA1864" s="66">
        <v>6.3755883178600897E-2</v>
      </c>
      <c r="AB1864" s="67">
        <v>26.600776469160301</v>
      </c>
      <c r="AC1864" s="66">
        <v>0.10098854472744299</v>
      </c>
      <c r="AD1864" s="67">
        <v>34.384819732978897</v>
      </c>
      <c r="AE1864" s="66">
        <v>0.12207749790104599</v>
      </c>
      <c r="AF1864" s="68">
        <v>29.155437401815998</v>
      </c>
      <c r="AG1864" s="66">
        <v>-1.6717423250156599E-3</v>
      </c>
      <c r="AH1864" s="67">
        <v>-2.00867996836678</v>
      </c>
      <c r="AI1864" s="66">
        <v>2.8977434176340501E-3</v>
      </c>
      <c r="AJ1864" s="67">
        <v>13.9805168227322</v>
      </c>
      <c r="AK1864" s="66">
        <v>0.44452193559147402</v>
      </c>
      <c r="AL1864" s="66">
        <v>2.3159406382546901E-2</v>
      </c>
      <c r="AM1864" s="67">
        <v>-80.070409768843106</v>
      </c>
      <c r="AN1864" s="11"/>
      <c r="AO1864" s="69">
        <v>2.22249107191601E-2</v>
      </c>
      <c r="AP1864" s="69">
        <v>-3.2039703838563603E-2</v>
      </c>
      <c r="AQ1864" s="69">
        <v>6.8257031378379907E-2</v>
      </c>
      <c r="AR1864" s="69">
        <v>-9.0835855736222604E-2</v>
      </c>
      <c r="AS1864" s="70">
        <v>8</v>
      </c>
      <c r="AT1864" s="70">
        <v>4</v>
      </c>
      <c r="AU1864" s="70">
        <v>7</v>
      </c>
      <c r="AV1864" s="71">
        <v>5</v>
      </c>
      <c r="AW1864" s="11"/>
      <c r="AX1864" s="72">
        <v>0.100379871979239</v>
      </c>
      <c r="AY1864" s="73">
        <v>0.52934531656865103</v>
      </c>
      <c r="AZ1864" s="73">
        <v>0.86337156306672103</v>
      </c>
      <c r="BA1864" s="73">
        <v>0.73709205267096001</v>
      </c>
      <c r="BB1864" s="64">
        <v>1.0347402761672101E-2</v>
      </c>
      <c r="BC1864" s="74">
        <v>-18.622905435680899</v>
      </c>
      <c r="BD1864" s="61">
        <v>43874</v>
      </c>
      <c r="BE1864" s="61">
        <v>43914</v>
      </c>
      <c r="BF1864" s="70"/>
      <c r="BG1864" s="61"/>
      <c r="BH1864" s="11"/>
    </row>
    <row r="1865" spans="1:60" x14ac:dyDescent="0.3">
      <c r="A1865" s="11"/>
      <c r="B1865" s="56" t="s">
        <v>5910</v>
      </c>
      <c r="C1865" s="56" t="s">
        <v>5652</v>
      </c>
      <c r="D1865" s="56" t="s">
        <v>5649</v>
      </c>
      <c r="E1865" s="57" t="s">
        <v>41</v>
      </c>
      <c r="F1865" s="57" t="s">
        <v>339</v>
      </c>
      <c r="G1865" s="58" t="s">
        <v>141</v>
      </c>
      <c r="H1865" s="59" t="s">
        <v>186</v>
      </c>
      <c r="I1865" s="60" t="s">
        <v>29</v>
      </c>
      <c r="J1865" s="60" t="s">
        <v>5653</v>
      </c>
      <c r="K1865" s="11"/>
      <c r="L1865" s="61">
        <v>44021</v>
      </c>
      <c r="M1865" s="62">
        <v>2557.0146000012801</v>
      </c>
      <c r="N1865" s="63">
        <v>2557.0146000012801</v>
      </c>
      <c r="O1865" s="63">
        <v>2652.8394000008698</v>
      </c>
      <c r="P1865" s="64">
        <f t="shared" si="29"/>
        <v>0.96387840138398195</v>
      </c>
      <c r="Q1865" s="61">
        <v>43874</v>
      </c>
      <c r="R1865" s="65">
        <v>7761071.0250000004</v>
      </c>
      <c r="S1865" s="65">
        <v>6016119.7861562502</v>
      </c>
      <c r="T1865" s="11"/>
      <c r="U1865" s="66">
        <v>-8.6079248176247295E-3</v>
      </c>
      <c r="V1865" s="67">
        <v>2.8014182721563001</v>
      </c>
      <c r="W1865" s="66">
        <v>2.0739251311169899E-2</v>
      </c>
      <c r="X1865" s="67">
        <v>4.3523036797560097</v>
      </c>
      <c r="Y1865" s="66">
        <v>-1.24628637749993E-2</v>
      </c>
      <c r="Z1865" s="67">
        <v>16.4376512347371</v>
      </c>
      <c r="AA1865" s="66">
        <v>7.4670378160590203E-2</v>
      </c>
      <c r="AB1865" s="67">
        <v>27.692225967359299</v>
      </c>
      <c r="AC1865" s="66">
        <v>0.13688689155969799</v>
      </c>
      <c r="AD1865" s="67">
        <v>37.974654416204402</v>
      </c>
      <c r="AE1865" s="66">
        <v>0.18543604859412899</v>
      </c>
      <c r="AF1865" s="68">
        <v>35.491292471124297</v>
      </c>
      <c r="AG1865" s="66">
        <v>-1.4211215438990599E-3</v>
      </c>
      <c r="AH1865" s="67">
        <v>-1.98361789025512</v>
      </c>
      <c r="AI1865" s="66">
        <v>8.25439000254846E-3</v>
      </c>
      <c r="AJ1865" s="67">
        <v>14.5161814812163</v>
      </c>
      <c r="AK1865" s="66">
        <v>1.0041498283541299</v>
      </c>
      <c r="AL1865" s="66">
        <v>4.4229718892893302E-2</v>
      </c>
      <c r="AM1865" s="67">
        <v>-24.107620492577599</v>
      </c>
      <c r="AN1865" s="11"/>
      <c r="AO1865" s="69">
        <v>2.2253373654166402E-2</v>
      </c>
      <c r="AP1865" s="69">
        <v>-3.20126929982507E-2</v>
      </c>
      <c r="AQ1865" s="69">
        <v>6.9151226674875901E-2</v>
      </c>
      <c r="AR1865" s="69">
        <v>-9.0049543269706198E-2</v>
      </c>
      <c r="AS1865" s="70">
        <v>8</v>
      </c>
      <c r="AT1865" s="70">
        <v>4</v>
      </c>
      <c r="AU1865" s="70">
        <v>7</v>
      </c>
      <c r="AV1865" s="71">
        <v>5</v>
      </c>
      <c r="AW1865" s="11"/>
      <c r="AX1865" s="72">
        <v>0.100404163270869</v>
      </c>
      <c r="AY1865" s="73">
        <v>0.630940887311226</v>
      </c>
      <c r="AZ1865" s="73">
        <v>0.90400609191237902</v>
      </c>
      <c r="BA1865" s="73">
        <v>0.88168891367695301</v>
      </c>
      <c r="BB1865" s="64">
        <v>1.0350297956374601E-2</v>
      </c>
      <c r="BC1865" s="74">
        <v>-18.532071711524601</v>
      </c>
      <c r="BD1865" s="61">
        <v>43874</v>
      </c>
      <c r="BE1865" s="61">
        <v>43914</v>
      </c>
      <c r="BF1865" s="70"/>
      <c r="BG1865" s="61"/>
      <c r="BH1865" s="11"/>
    </row>
    <row r="1866" spans="1:60" x14ac:dyDescent="0.3">
      <c r="A1866" s="11"/>
      <c r="B1866" s="56" t="s">
        <v>5913</v>
      </c>
      <c r="C1866" s="56" t="s">
        <v>5655</v>
      </c>
      <c r="D1866" s="56" t="s">
        <v>5649</v>
      </c>
      <c r="E1866" s="57" t="s">
        <v>248</v>
      </c>
      <c r="F1866" s="57" t="s">
        <v>339</v>
      </c>
      <c r="G1866" s="58" t="s">
        <v>141</v>
      </c>
      <c r="H1866" s="59" t="s">
        <v>186</v>
      </c>
      <c r="I1866" s="60" t="s">
        <v>29</v>
      </c>
      <c r="J1866" s="60" t="s">
        <v>5656</v>
      </c>
      <c r="K1866" s="11"/>
      <c r="L1866" s="61">
        <v>44021</v>
      </c>
      <c r="M1866" s="62">
        <v>2546.8535999991</v>
      </c>
      <c r="N1866" s="63">
        <v>2546.8535999991</v>
      </c>
      <c r="O1866" s="63">
        <v>2640.1699000000999</v>
      </c>
      <c r="P1866" s="64">
        <f t="shared" si="29"/>
        <v>0.96465519131893884</v>
      </c>
      <c r="Q1866" s="61">
        <v>43874</v>
      </c>
      <c r="R1866" s="65">
        <v>18310211.298999999</v>
      </c>
      <c r="S1866" s="65">
        <v>13732820.2786719</v>
      </c>
      <c r="T1866" s="11"/>
      <c r="U1866" s="66">
        <v>-8.6024929232735303E-3</v>
      </c>
      <c r="V1866" s="67">
        <v>2.8019614615914201</v>
      </c>
      <c r="W1866" s="66">
        <v>2.0907151594656202E-2</v>
      </c>
      <c r="X1866" s="67">
        <v>4.3690937081046304</v>
      </c>
      <c r="Y1866" s="66">
        <v>-1.14773801606134E-2</v>
      </c>
      <c r="Z1866" s="67">
        <v>16.536199596157498</v>
      </c>
      <c r="AA1866" s="66">
        <v>7.6828133931485396E-2</v>
      </c>
      <c r="AB1866" s="67">
        <v>27.908001544448801</v>
      </c>
      <c r="AC1866" s="66">
        <v>0.14144929368019801</v>
      </c>
      <c r="AD1866" s="67">
        <v>38.430894628283603</v>
      </c>
      <c r="AE1866" s="66">
        <v>0.192589784766897</v>
      </c>
      <c r="AF1866" s="68">
        <v>36.206666088430197</v>
      </c>
      <c r="AG1866" s="66">
        <v>-1.37184968571091E-3</v>
      </c>
      <c r="AH1866" s="67">
        <v>-1.9786907044363</v>
      </c>
      <c r="AI1866" s="66">
        <v>9.3103232211433403E-3</v>
      </c>
      <c r="AJ1866" s="67">
        <v>14.6217748030758</v>
      </c>
      <c r="AK1866" s="66">
        <v>1.0693004436220499</v>
      </c>
      <c r="AL1866" s="66">
        <v>4.6311388223330099E-2</v>
      </c>
      <c r="AM1866" s="67">
        <v>-17.5925589657854</v>
      </c>
      <c r="AN1866" s="11"/>
      <c r="AO1866" s="69">
        <v>2.2258994864387201E-2</v>
      </c>
      <c r="AP1866" s="69">
        <v>-3.2007386952500397E-2</v>
      </c>
      <c r="AQ1866" s="69">
        <v>6.9326992064816295E-2</v>
      </c>
      <c r="AR1866" s="69">
        <v>-8.9894914853211993E-2</v>
      </c>
      <c r="AS1866" s="70">
        <v>8</v>
      </c>
      <c r="AT1866" s="70">
        <v>4</v>
      </c>
      <c r="AU1866" s="70">
        <v>7</v>
      </c>
      <c r="AV1866" s="71">
        <v>5</v>
      </c>
      <c r="AW1866" s="11"/>
      <c r="AX1866" s="72">
        <v>0.100409087379812</v>
      </c>
      <c r="AY1866" s="73">
        <v>0.65101510775275495</v>
      </c>
      <c r="AZ1866" s="73">
        <v>0.912036504236312</v>
      </c>
      <c r="BA1866" s="73">
        <v>0.91037623611009599</v>
      </c>
      <c r="BB1866" s="64">
        <v>1.0350882523507601E-2</v>
      </c>
      <c r="BC1866" s="74">
        <v>-18.5142138010997</v>
      </c>
      <c r="BD1866" s="61">
        <v>43874</v>
      </c>
      <c r="BE1866" s="61">
        <v>43914</v>
      </c>
      <c r="BF1866" s="70"/>
      <c r="BG1866" s="61"/>
      <c r="BH1866" s="11"/>
    </row>
    <row r="1867" spans="1:60" x14ac:dyDescent="0.3">
      <c r="A1867" s="11"/>
      <c r="B1867" s="56" t="s">
        <v>5915</v>
      </c>
      <c r="C1867" s="56" t="s">
        <v>5658</v>
      </c>
      <c r="D1867" s="56" t="s">
        <v>5649</v>
      </c>
      <c r="E1867" s="57" t="s">
        <v>79</v>
      </c>
      <c r="F1867" s="57" t="s">
        <v>339</v>
      </c>
      <c r="G1867" s="58" t="s">
        <v>141</v>
      </c>
      <c r="H1867" s="59" t="s">
        <v>186</v>
      </c>
      <c r="I1867" s="60" t="s">
        <v>29</v>
      </c>
      <c r="J1867" s="60" t="s">
        <v>5659</v>
      </c>
      <c r="K1867" s="11"/>
      <c r="L1867" s="61">
        <v>44021</v>
      </c>
      <c r="M1867" s="62">
        <v>1468.70519999973</v>
      </c>
      <c r="N1867" s="63">
        <v>1468.70519999973</v>
      </c>
      <c r="O1867" s="63">
        <v>1530.0054000001401</v>
      </c>
      <c r="P1867" s="64">
        <f t="shared" si="29"/>
        <v>0.9599346512107706</v>
      </c>
      <c r="Q1867" s="61">
        <v>43874</v>
      </c>
      <c r="R1867" s="65">
        <v>99363.601999999999</v>
      </c>
      <c r="S1867" s="65">
        <v>134226.64481689499</v>
      </c>
      <c r="T1867" s="11"/>
      <c r="U1867" s="66">
        <v>-8.6355790499510494E-3</v>
      </c>
      <c r="V1867" s="67">
        <v>2.7986528489236702</v>
      </c>
      <c r="W1867" s="66">
        <v>1.98855096277839E-2</v>
      </c>
      <c r="X1867" s="67">
        <v>4.2669295114174002</v>
      </c>
      <c r="Y1867" s="66">
        <v>-1.74630325709586E-2</v>
      </c>
      <c r="Z1867" s="67">
        <v>15.937634355126599</v>
      </c>
      <c r="AA1867" s="66">
        <v>6.3756271101738093E-2</v>
      </c>
      <c r="AB1867" s="67">
        <v>26.600815261481301</v>
      </c>
      <c r="AC1867" s="66">
        <v>0.11394231108352</v>
      </c>
      <c r="AD1867" s="67">
        <v>35.680196368601202</v>
      </c>
      <c r="AE1867" s="66">
        <v>0.149683358738985</v>
      </c>
      <c r="AF1867" s="68">
        <v>31.9160234856245</v>
      </c>
      <c r="AG1867" s="66">
        <v>-1.6717367998353399E-3</v>
      </c>
      <c r="AH1867" s="67">
        <v>-2.00867941584875</v>
      </c>
      <c r="AI1867" s="66">
        <v>2.8975147797609701E-3</v>
      </c>
      <c r="AJ1867" s="67">
        <v>13.9804939589376</v>
      </c>
      <c r="AK1867" s="66">
        <v>0.468705199998803</v>
      </c>
      <c r="AL1867" s="66">
        <v>4.0094644416967598E-2</v>
      </c>
      <c r="AM1867" s="67">
        <v>60.571675377548701</v>
      </c>
      <c r="AN1867" s="11"/>
      <c r="AO1867" s="69">
        <v>2.2224899403227E-2</v>
      </c>
      <c r="AP1867" s="69">
        <v>-3.2039690699093598E-2</v>
      </c>
      <c r="AQ1867" s="69">
        <v>6.8257208904469693E-2</v>
      </c>
      <c r="AR1867" s="69">
        <v>-9.0835933537164196E-2</v>
      </c>
      <c r="AS1867" s="70">
        <v>8</v>
      </c>
      <c r="AT1867" s="70">
        <v>4</v>
      </c>
      <c r="AU1867" s="70">
        <v>7</v>
      </c>
      <c r="AV1867" s="71">
        <v>5</v>
      </c>
      <c r="AW1867" s="11"/>
      <c r="AX1867" s="72">
        <v>0.100379899683903</v>
      </c>
      <c r="AY1867" s="73">
        <v>0.52934913386070503</v>
      </c>
      <c r="AZ1867" s="73">
        <v>0.86337285998524704</v>
      </c>
      <c r="BA1867" s="73">
        <v>0.73709742499795505</v>
      </c>
      <c r="BB1867" s="64">
        <v>1.0347405580287201E-2</v>
      </c>
      <c r="BC1867" s="74">
        <v>-18.622914664272699</v>
      </c>
      <c r="BD1867" s="61">
        <v>43874</v>
      </c>
      <c r="BE1867" s="61">
        <v>43914</v>
      </c>
      <c r="BF1867" s="70"/>
      <c r="BG1867" s="61"/>
      <c r="BH1867" s="11"/>
    </row>
    <row r="1868" spans="1:60" x14ac:dyDescent="0.3">
      <c r="A1868" s="11"/>
      <c r="B1868" s="56" t="s">
        <v>5917</v>
      </c>
      <c r="C1868" s="56" t="s">
        <v>5661</v>
      </c>
      <c r="D1868" s="56" t="s">
        <v>5649</v>
      </c>
      <c r="E1868" s="57" t="s">
        <v>352</v>
      </c>
      <c r="F1868" s="57" t="s">
        <v>339</v>
      </c>
      <c r="G1868" s="58" t="s">
        <v>141</v>
      </c>
      <c r="H1868" s="59" t="s">
        <v>186</v>
      </c>
      <c r="I1868" s="60" t="s">
        <v>29</v>
      </c>
      <c r="J1868" s="60" t="s">
        <v>5662</v>
      </c>
      <c r="K1868" s="11"/>
      <c r="L1868" s="61">
        <v>44021</v>
      </c>
      <c r="M1868" s="62">
        <v>1916.30069999956</v>
      </c>
      <c r="N1868" s="63">
        <v>1916.30069999956</v>
      </c>
      <c r="O1868" s="63">
        <v>1995.47870000079</v>
      </c>
      <c r="P1868" s="64">
        <f t="shared" si="29"/>
        <v>0.96032130034703023</v>
      </c>
      <c r="Q1868" s="61">
        <v>43874</v>
      </c>
      <c r="R1868" s="65">
        <v>11706282.163000001</v>
      </c>
      <c r="S1868" s="65">
        <v>6799280.3959296905</v>
      </c>
      <c r="T1868" s="11"/>
      <c r="U1868" s="66">
        <v>-8.6328527977457305E-3</v>
      </c>
      <c r="V1868" s="67">
        <v>2.7989254741442</v>
      </c>
      <c r="W1868" s="66">
        <v>1.9969421686255401E-2</v>
      </c>
      <c r="X1868" s="67">
        <v>4.2753207172645498</v>
      </c>
      <c r="Y1868" s="66">
        <v>-1.69730218367476E-2</v>
      </c>
      <c r="Z1868" s="67">
        <v>15.9866354285477</v>
      </c>
      <c r="AA1868" s="66">
        <v>6.4822689833818004E-2</v>
      </c>
      <c r="AB1868" s="67">
        <v>26.707457134674801</v>
      </c>
      <c r="AC1868" s="66">
        <v>0.116174157354253</v>
      </c>
      <c r="AD1868" s="67">
        <v>35.903380995674503</v>
      </c>
      <c r="AE1868" s="66">
        <v>0.15314525171750601</v>
      </c>
      <c r="AF1868" s="68">
        <v>32.262212783447502</v>
      </c>
      <c r="AG1868" s="66">
        <v>-1.64707593648927E-3</v>
      </c>
      <c r="AH1868" s="67">
        <v>-2.0062133295141402</v>
      </c>
      <c r="AI1868" s="66">
        <v>3.4225162326038099E-3</v>
      </c>
      <c r="AJ1868" s="67">
        <v>14.0329941042291</v>
      </c>
      <c r="AK1868" s="66">
        <v>0.75196626439690595</v>
      </c>
      <c r="AL1868" s="66">
        <v>3.5524072325642898E-2</v>
      </c>
      <c r="AM1868" s="67">
        <v>-49.325976888299898</v>
      </c>
      <c r="AN1868" s="11"/>
      <c r="AO1868" s="69">
        <v>2.2227665995160399E-2</v>
      </c>
      <c r="AP1868" s="69">
        <v>-3.2037022715485398E-2</v>
      </c>
      <c r="AQ1868" s="69">
        <v>6.8344869569045799E-2</v>
      </c>
      <c r="AR1868" s="69">
        <v>-9.0758762055047598E-2</v>
      </c>
      <c r="AS1868" s="70">
        <v>8</v>
      </c>
      <c r="AT1868" s="70">
        <v>4</v>
      </c>
      <c r="AU1868" s="70">
        <v>7</v>
      </c>
      <c r="AV1868" s="71">
        <v>5</v>
      </c>
      <c r="AW1868" s="11"/>
      <c r="AX1868" s="72">
        <v>0.10038218333007499</v>
      </c>
      <c r="AY1868" s="73">
        <v>0.53927972611199904</v>
      </c>
      <c r="AZ1868" s="73">
        <v>0.867344537523422</v>
      </c>
      <c r="BA1868" s="73">
        <v>0.751187725608361</v>
      </c>
      <c r="BB1868" s="64">
        <v>1.0347679389597001E-2</v>
      </c>
      <c r="BC1868" s="74">
        <v>-18.613994727202201</v>
      </c>
      <c r="BD1868" s="61">
        <v>43874</v>
      </c>
      <c r="BE1868" s="61">
        <v>43914</v>
      </c>
      <c r="BF1868" s="70"/>
      <c r="BG1868" s="61"/>
      <c r="BH1868" s="11"/>
    </row>
    <row r="1869" spans="1:60" x14ac:dyDescent="0.3">
      <c r="A1869" s="11"/>
      <c r="B1869" s="56" t="s">
        <v>5920</v>
      </c>
      <c r="C1869" s="56" t="s">
        <v>5664</v>
      </c>
      <c r="D1869" s="56" t="s">
        <v>5649</v>
      </c>
      <c r="E1869" s="57" t="s">
        <v>356</v>
      </c>
      <c r="F1869" s="57" t="s">
        <v>339</v>
      </c>
      <c r="G1869" s="58" t="s">
        <v>141</v>
      </c>
      <c r="H1869" s="59" t="s">
        <v>186</v>
      </c>
      <c r="I1869" s="60" t="s">
        <v>29</v>
      </c>
      <c r="J1869" s="60" t="s">
        <v>5665</v>
      </c>
      <c r="K1869" s="11"/>
      <c r="L1869" s="61">
        <v>44021</v>
      </c>
      <c r="M1869" s="62">
        <v>2336.5870999991898</v>
      </c>
      <c r="N1869" s="63">
        <v>2336.5870999991898</v>
      </c>
      <c r="O1869" s="63">
        <v>2421.49700000137</v>
      </c>
      <c r="P1869" s="64">
        <f t="shared" si="29"/>
        <v>0.9649349555245651</v>
      </c>
      <c r="Q1869" s="61">
        <v>43874</v>
      </c>
      <c r="R1869" s="65">
        <v>1483567.2949999999</v>
      </c>
      <c r="S1869" s="65">
        <v>1233691.36905273</v>
      </c>
      <c r="T1869" s="11"/>
      <c r="U1869" s="66">
        <v>-8.6005207012931403E-3</v>
      </c>
      <c r="V1869" s="67">
        <v>2.8021586837894601</v>
      </c>
      <c r="W1869" s="66">
        <v>2.0967572019799301E-2</v>
      </c>
      <c r="X1869" s="67">
        <v>4.3751357506189397</v>
      </c>
      <c r="Y1869" s="66">
        <v>-1.1122374261503899E-2</v>
      </c>
      <c r="Z1869" s="67">
        <v>16.5717001860612</v>
      </c>
      <c r="AA1869" s="66">
        <v>7.7605603026313502E-2</v>
      </c>
      <c r="AB1869" s="67">
        <v>27.9857484539389</v>
      </c>
      <c r="AC1869" s="66">
        <v>0.14309661425984799</v>
      </c>
      <c r="AD1869" s="67">
        <v>38.595626686233999</v>
      </c>
      <c r="AE1869" s="66">
        <v>0.19517488570098099</v>
      </c>
      <c r="AF1869" s="68">
        <v>36.465176181809497</v>
      </c>
      <c r="AG1869" s="66">
        <v>-1.35407322341052E-3</v>
      </c>
      <c r="AH1869" s="67">
        <v>-1.97691305820626</v>
      </c>
      <c r="AI1869" s="66">
        <v>9.6906814578687807E-3</v>
      </c>
      <c r="AJ1869" s="67">
        <v>14.659810626748399</v>
      </c>
      <c r="AK1869" s="66">
        <v>1.10744464386837</v>
      </c>
      <c r="AL1869" s="66">
        <v>4.7501809114692199E-2</v>
      </c>
      <c r="AM1869" s="67">
        <v>-13.7781389411539</v>
      </c>
      <c r="AN1869" s="11"/>
      <c r="AO1869" s="69">
        <v>2.2261023226747102E-2</v>
      </c>
      <c r="AP1869" s="69">
        <v>-3.2005472866330799E-2</v>
      </c>
      <c r="AQ1869" s="69">
        <v>6.9390281410960597E-2</v>
      </c>
      <c r="AR1869" s="69">
        <v>-8.9839256990671898E-2</v>
      </c>
      <c r="AS1869" s="70">
        <v>8</v>
      </c>
      <c r="AT1869" s="70">
        <v>4</v>
      </c>
      <c r="AU1869" s="70">
        <v>7</v>
      </c>
      <c r="AV1869" s="71">
        <v>5</v>
      </c>
      <c r="AW1869" s="11"/>
      <c r="AX1869" s="72">
        <v>0.100410891889624</v>
      </c>
      <c r="AY1869" s="73">
        <v>0.65824648639682004</v>
      </c>
      <c r="AZ1869" s="73">
        <v>0.91492958269009295</v>
      </c>
      <c r="BA1869" s="73">
        <v>0.92072002379427398</v>
      </c>
      <c r="BB1869" s="64">
        <v>1.0351096356134799E-2</v>
      </c>
      <c r="BC1869" s="74">
        <v>-18.507786712172699</v>
      </c>
      <c r="BD1869" s="61">
        <v>43874</v>
      </c>
      <c r="BE1869" s="61">
        <v>43914</v>
      </c>
      <c r="BF1869" s="70"/>
      <c r="BG1869" s="61"/>
      <c r="BH1869" s="11"/>
    </row>
    <row r="1870" spans="1:60" x14ac:dyDescent="0.3">
      <c r="A1870" s="11"/>
      <c r="B1870" s="56" t="s">
        <v>5924</v>
      </c>
      <c r="C1870" s="56" t="s">
        <v>5667</v>
      </c>
      <c r="D1870" s="56" t="s">
        <v>5649</v>
      </c>
      <c r="E1870" s="57" t="s">
        <v>360</v>
      </c>
      <c r="F1870" s="57" t="s">
        <v>339</v>
      </c>
      <c r="G1870" s="58" t="s">
        <v>141</v>
      </c>
      <c r="H1870" s="59" t="s">
        <v>186</v>
      </c>
      <c r="I1870" s="60" t="s">
        <v>29</v>
      </c>
      <c r="J1870" s="60" t="s">
        <v>5668</v>
      </c>
      <c r="K1870" s="11"/>
      <c r="L1870" s="61">
        <v>44021</v>
      </c>
      <c r="M1870" s="62">
        <v>1089.41410000063</v>
      </c>
      <c r="N1870" s="63">
        <v>1089.41410000063</v>
      </c>
      <c r="O1870" s="63">
        <v>1127.9656000006901</v>
      </c>
      <c r="P1870" s="64">
        <f t="shared" si="29"/>
        <v>0.96582209599296598</v>
      </c>
      <c r="Q1870" s="61">
        <v>43874</v>
      </c>
      <c r="R1870" s="65">
        <v>285209.46299999999</v>
      </c>
      <c r="S1870" s="65">
        <v>287962.44615625002</v>
      </c>
      <c r="T1870" s="11"/>
      <c r="U1870" s="66">
        <v>-8.5942860669092607E-3</v>
      </c>
      <c r="V1870" s="67">
        <v>2.8027821472278398</v>
      </c>
      <c r="W1870" s="66">
        <v>2.1159205976800901E-2</v>
      </c>
      <c r="X1870" s="67">
        <v>4.3942991463191001</v>
      </c>
      <c r="Y1870" s="66">
        <v>-9.9967766691406706E-3</v>
      </c>
      <c r="Z1870" s="67">
        <v>16.684259945322999</v>
      </c>
      <c r="AA1870" s="66">
        <v>8.0072980817931197E-2</v>
      </c>
      <c r="AB1870" s="67">
        <v>28.2324862330861</v>
      </c>
      <c r="AC1870" s="66">
        <v>8.9414100000867594E-2</v>
      </c>
      <c r="AD1870" s="67">
        <v>33.227375260321402</v>
      </c>
      <c r="AE1870" s="66">
        <v>8.9414100000867594E-2</v>
      </c>
      <c r="AF1870" s="68">
        <v>25.889097611798199</v>
      </c>
      <c r="AG1870" s="66">
        <v>-1.2979108842046099E-3</v>
      </c>
      <c r="AH1870" s="67">
        <v>-1.9712968242856701</v>
      </c>
      <c r="AI1870" s="66">
        <v>1.08968331624055E-2</v>
      </c>
      <c r="AJ1870" s="67">
        <v>14.780425797202</v>
      </c>
      <c r="AK1870" s="66">
        <v>8.9414100000867594E-2</v>
      </c>
      <c r="AL1870" s="66">
        <v>8.7971084194577998E-3</v>
      </c>
      <c r="AM1870" s="67">
        <v>22.642565377755101</v>
      </c>
      <c r="AN1870" s="11"/>
      <c r="AO1870" s="69">
        <v>2.2267425125391999E-2</v>
      </c>
      <c r="AP1870" s="69">
        <v>-3.1999403835470702E-2</v>
      </c>
      <c r="AQ1870" s="69">
        <v>6.9590585790137993E-2</v>
      </c>
      <c r="AR1870" s="69">
        <v>-8.9662737107573803E-2</v>
      </c>
      <c r="AS1870" s="70">
        <v>8</v>
      </c>
      <c r="AT1870" s="70">
        <v>4</v>
      </c>
      <c r="AU1870" s="70">
        <v>7</v>
      </c>
      <c r="AV1870" s="71">
        <v>5</v>
      </c>
      <c r="AW1870" s="11"/>
      <c r="AX1870" s="72">
        <v>0.100416492929071</v>
      </c>
      <c r="AY1870" s="73">
        <v>0.68119466036841902</v>
      </c>
      <c r="AZ1870" s="73">
        <v>0.92411017350514202</v>
      </c>
      <c r="BA1870" s="73">
        <v>0.95357683369275004</v>
      </c>
      <c r="BB1870" s="64">
        <v>1.0351761492293001E-2</v>
      </c>
      <c r="BC1870" s="74">
        <v>-18.487398906523602</v>
      </c>
      <c r="BD1870" s="61">
        <v>43874</v>
      </c>
      <c r="BE1870" s="61">
        <v>43914</v>
      </c>
      <c r="BF1870" s="70"/>
      <c r="BG1870" s="61"/>
      <c r="BH1870" s="11"/>
    </row>
    <row r="1871" spans="1:60" x14ac:dyDescent="0.3">
      <c r="A1871" s="11"/>
      <c r="B1871" s="56" t="s">
        <v>5927</v>
      </c>
      <c r="C1871" s="56" t="s">
        <v>5670</v>
      </c>
      <c r="D1871" s="56" t="s">
        <v>5649</v>
      </c>
      <c r="E1871" s="57" t="s">
        <v>131</v>
      </c>
      <c r="F1871" s="57" t="s">
        <v>339</v>
      </c>
      <c r="G1871" s="58" t="s">
        <v>141</v>
      </c>
      <c r="H1871" s="59" t="s">
        <v>186</v>
      </c>
      <c r="I1871" s="60" t="s">
        <v>29</v>
      </c>
      <c r="J1871" s="60" t="s">
        <v>1</v>
      </c>
      <c r="K1871" s="11"/>
      <c r="L1871" s="61">
        <v>44021</v>
      </c>
      <c r="M1871" s="62">
        <v>1248.97179999948</v>
      </c>
      <c r="N1871" s="63">
        <v>1248.97179999948</v>
      </c>
      <c r="O1871" s="63">
        <v>1297.3435999993201</v>
      </c>
      <c r="P1871" s="64">
        <f t="shared" si="29"/>
        <v>0.96271473494002247</v>
      </c>
      <c r="Q1871" s="61">
        <v>43874</v>
      </c>
      <c r="R1871" s="65">
        <v>1533121.321</v>
      </c>
      <c r="S1871" s="65">
        <v>1342242.5168554699</v>
      </c>
      <c r="T1871" s="11"/>
      <c r="U1871" s="66">
        <v>-8.6160276841837895E-3</v>
      </c>
      <c r="V1871" s="67">
        <v>2.80060798550039</v>
      </c>
      <c r="W1871" s="66">
        <v>2.0487588375544898E-2</v>
      </c>
      <c r="X1871" s="67">
        <v>4.3271373861934999</v>
      </c>
      <c r="Y1871" s="66">
        <v>-1.3938907991359901E-2</v>
      </c>
      <c r="Z1871" s="67">
        <v>16.290046813082899</v>
      </c>
      <c r="AA1871" s="66">
        <v>7.1442278796894201E-2</v>
      </c>
      <c r="AB1871" s="67">
        <v>27.369416030996899</v>
      </c>
      <c r="AC1871" s="66">
        <v>0.120026508189767</v>
      </c>
      <c r="AD1871" s="67">
        <v>36.2886160791968</v>
      </c>
      <c r="AE1871" s="66">
        <v>0.152688852813299</v>
      </c>
      <c r="AF1871" s="68">
        <v>32.2165728930268</v>
      </c>
      <c r="AG1871" s="66">
        <v>-1.4949133865229699E-3</v>
      </c>
      <c r="AH1871" s="67">
        <v>-1.9909970745175101</v>
      </c>
      <c r="AI1871" s="66">
        <v>6.6728846977639504E-3</v>
      </c>
      <c r="AJ1871" s="67">
        <v>14.3580309507379</v>
      </c>
      <c r="AK1871" s="66"/>
      <c r="AL1871" s="66"/>
      <c r="AM1871" s="67"/>
      <c r="AN1871" s="11"/>
      <c r="AO1871" s="69">
        <v>2.22449907741975E-2</v>
      </c>
      <c r="AP1871" s="69">
        <v>-3.2020642969655497E-2</v>
      </c>
      <c r="AQ1871" s="69">
        <v>6.88875944342726E-2</v>
      </c>
      <c r="AR1871" s="69">
        <v>-9.0281283016374794E-2</v>
      </c>
      <c r="AS1871" s="70">
        <v>8</v>
      </c>
      <c r="AT1871" s="70">
        <v>4</v>
      </c>
      <c r="AU1871" s="70">
        <v>7</v>
      </c>
      <c r="AV1871" s="71">
        <v>5</v>
      </c>
      <c r="AW1871" s="11"/>
      <c r="AX1871" s="72">
        <v>0.10039686356423801</v>
      </c>
      <c r="AY1871" s="73">
        <v>0.60090090413541497</v>
      </c>
      <c r="AZ1871" s="73">
        <v>0.89199055962762896</v>
      </c>
      <c r="BA1871" s="73">
        <v>0.83883147555570803</v>
      </c>
      <c r="BB1871" s="64">
        <v>1.03494300949569E-2</v>
      </c>
      <c r="BC1871" s="74">
        <v>-18.558845937193801</v>
      </c>
      <c r="BD1871" s="61">
        <v>43874</v>
      </c>
      <c r="BE1871" s="61">
        <v>43914</v>
      </c>
      <c r="BF1871" s="70"/>
      <c r="BG1871" s="61"/>
      <c r="BH1871" s="11"/>
    </row>
    <row r="1872" spans="1:60" x14ac:dyDescent="0.3">
      <c r="A1872" s="11"/>
      <c r="B1872" s="56" t="s">
        <v>5930</v>
      </c>
      <c r="C1872" s="56" t="s">
        <v>5672</v>
      </c>
      <c r="D1872" s="56" t="s">
        <v>5649</v>
      </c>
      <c r="E1872" s="57" t="s">
        <v>367</v>
      </c>
      <c r="F1872" s="57" t="s">
        <v>339</v>
      </c>
      <c r="G1872" s="58" t="s">
        <v>141</v>
      </c>
      <c r="H1872" s="59" t="s">
        <v>186</v>
      </c>
      <c r="I1872" s="60" t="s">
        <v>29</v>
      </c>
      <c r="J1872" s="60" t="s">
        <v>5673</v>
      </c>
      <c r="K1872" s="11"/>
      <c r="L1872" s="61">
        <v>44021</v>
      </c>
      <c r="M1872" s="62">
        <v>1817.3144000005</v>
      </c>
      <c r="N1872" s="63">
        <v>1817.3144000005</v>
      </c>
      <c r="O1872" s="63">
        <v>1883.9003999996901</v>
      </c>
      <c r="P1872" s="64">
        <f t="shared" si="29"/>
        <v>0.96465524398253699</v>
      </c>
      <c r="Q1872" s="61">
        <v>43874</v>
      </c>
      <c r="R1872" s="65">
        <v>1386799.8060000001</v>
      </c>
      <c r="S1872" s="65">
        <v>1336630.0768007799</v>
      </c>
      <c r="T1872" s="11"/>
      <c r="U1872" s="66">
        <v>-8.6024995580373798E-3</v>
      </c>
      <c r="V1872" s="67">
        <v>2.8019607981150298</v>
      </c>
      <c r="W1872" s="66">
        <v>2.0907110885673302E-2</v>
      </c>
      <c r="X1872" s="67">
        <v>4.3690896372063399</v>
      </c>
      <c r="Y1872" s="66">
        <v>-1.14774968078564E-2</v>
      </c>
      <c r="Z1872" s="67">
        <v>16.536187931429598</v>
      </c>
      <c r="AA1872" s="66">
        <v>7.6827824161227895E-2</v>
      </c>
      <c r="AB1872" s="67">
        <v>27.907970567408501</v>
      </c>
      <c r="AC1872" s="66">
        <v>0.14144920126462199</v>
      </c>
      <c r="AD1872" s="67">
        <v>38.430885386711502</v>
      </c>
      <c r="AE1872" s="66">
        <v>0.19258895801263901</v>
      </c>
      <c r="AF1872" s="68">
        <v>36.206583413004402</v>
      </c>
      <c r="AG1872" s="66">
        <v>-1.3719007083636799E-3</v>
      </c>
      <c r="AH1872" s="67">
        <v>-1.9786958067015801</v>
      </c>
      <c r="AI1872" s="66">
        <v>9.3102061164245208E-3</v>
      </c>
      <c r="AJ1872" s="67">
        <v>14.6217630926112</v>
      </c>
      <c r="AK1872" s="66">
        <v>0.69011625095503404</v>
      </c>
      <c r="AL1872" s="66">
        <v>6.1324829863224302E-2</v>
      </c>
      <c r="AM1872" s="67">
        <v>72.157937728101402</v>
      </c>
      <c r="AN1872" s="11"/>
      <c r="AO1872" s="69">
        <v>2.2258988326939299E-2</v>
      </c>
      <c r="AP1872" s="69">
        <v>-3.20073587872685E-2</v>
      </c>
      <c r="AQ1872" s="69">
        <v>6.9327092056482797E-2</v>
      </c>
      <c r="AR1872" s="69">
        <v>-8.9894989293534303E-2</v>
      </c>
      <c r="AS1872" s="70">
        <v>8</v>
      </c>
      <c r="AT1872" s="70">
        <v>4</v>
      </c>
      <c r="AU1872" s="70">
        <v>7</v>
      </c>
      <c r="AV1872" s="71">
        <v>5</v>
      </c>
      <c r="AW1872" s="11"/>
      <c r="AX1872" s="72">
        <v>0.100409078247612</v>
      </c>
      <c r="AY1872" s="73">
        <v>0.65101192197198499</v>
      </c>
      <c r="AZ1872" s="73">
        <v>0.91203504799614199</v>
      </c>
      <c r="BA1872" s="73">
        <v>0.91037170508661802</v>
      </c>
      <c r="BB1872" s="64">
        <v>1.03508815956957E-2</v>
      </c>
      <c r="BC1872" s="74">
        <v>-18.514211260859199</v>
      </c>
      <c r="BD1872" s="61">
        <v>43874</v>
      </c>
      <c r="BE1872" s="61">
        <v>43914</v>
      </c>
      <c r="BF1872" s="70"/>
      <c r="BG1872" s="61"/>
      <c r="BH1872" s="11"/>
    </row>
    <row r="1873" spans="1:60" x14ac:dyDescent="0.3">
      <c r="A1873" s="11"/>
      <c r="B1873" s="56" t="s">
        <v>5933</v>
      </c>
      <c r="C1873" s="56" t="s">
        <v>5675</v>
      </c>
      <c r="D1873" s="56" t="s">
        <v>5649</v>
      </c>
      <c r="E1873" s="57" t="s">
        <v>371</v>
      </c>
      <c r="F1873" s="57" t="s">
        <v>339</v>
      </c>
      <c r="G1873" s="58" t="s">
        <v>141</v>
      </c>
      <c r="H1873" s="59" t="s">
        <v>186</v>
      </c>
      <c r="I1873" s="60" t="s">
        <v>29</v>
      </c>
      <c r="J1873" s="60" t="s">
        <v>5676</v>
      </c>
      <c r="K1873" s="11"/>
      <c r="L1873" s="61">
        <v>44021</v>
      </c>
      <c r="M1873" s="62">
        <v>2069.0788999982201</v>
      </c>
      <c r="N1873" s="63">
        <v>2069.0788999982201</v>
      </c>
      <c r="O1873" s="63">
        <v>2143.1623000018299</v>
      </c>
      <c r="P1873" s="64">
        <f t="shared" si="29"/>
        <v>0.96543266928335458</v>
      </c>
      <c r="Q1873" s="61">
        <v>43874</v>
      </c>
      <c r="R1873" s="65">
        <v>2028868.402</v>
      </c>
      <c r="S1873" s="65">
        <v>1837254.7321035201</v>
      </c>
      <c r="T1873" s="11"/>
      <c r="U1873" s="66">
        <v>-8.5970381423976505E-3</v>
      </c>
      <c r="V1873" s="67">
        <v>2.8025069396790099</v>
      </c>
      <c r="W1873" s="66">
        <v>2.1074943153507799E-2</v>
      </c>
      <c r="X1873" s="67">
        <v>4.3858728639897899</v>
      </c>
      <c r="Y1873" s="66">
        <v>-1.04909308192873E-2</v>
      </c>
      <c r="Z1873" s="67">
        <v>16.6348445302865</v>
      </c>
      <c r="AA1873" s="66">
        <v>7.8989839108544402E-2</v>
      </c>
      <c r="AB1873" s="67">
        <v>28.124172062147402</v>
      </c>
      <c r="AC1873" s="66">
        <v>0.146031401391228</v>
      </c>
      <c r="AD1873" s="67">
        <v>38.889105399372099</v>
      </c>
      <c r="AE1873" s="66">
        <v>0.19978666762297501</v>
      </c>
      <c r="AF1873" s="68">
        <v>36.926354374038098</v>
      </c>
      <c r="AG1873" s="66">
        <v>-1.3226058208601901E-3</v>
      </c>
      <c r="AH1873" s="67">
        <v>-1.9737663179512299</v>
      </c>
      <c r="AI1873" s="66">
        <v>1.03672718323651E-2</v>
      </c>
      <c r="AJ1873" s="67">
        <v>14.727469664198001</v>
      </c>
      <c r="AK1873" s="66">
        <v>0.71916089203441502</v>
      </c>
      <c r="AL1873" s="66">
        <v>6.3377734177265693E-2</v>
      </c>
      <c r="AM1873" s="67">
        <v>75.062401836039498</v>
      </c>
      <c r="AN1873" s="11"/>
      <c r="AO1873" s="69">
        <v>2.22645996855135E-2</v>
      </c>
      <c r="AP1873" s="69">
        <v>-3.2002094659219403E-2</v>
      </c>
      <c r="AQ1873" s="69">
        <v>6.9502830254350598E-2</v>
      </c>
      <c r="AR1873" s="69">
        <v>-8.9740210323798197E-2</v>
      </c>
      <c r="AS1873" s="70">
        <v>8</v>
      </c>
      <c r="AT1873" s="70">
        <v>4</v>
      </c>
      <c r="AU1873" s="70">
        <v>7</v>
      </c>
      <c r="AV1873" s="71">
        <v>5</v>
      </c>
      <c r="AW1873" s="11"/>
      <c r="AX1873" s="72">
        <v>0.100414083308424</v>
      </c>
      <c r="AY1873" s="73">
        <v>0.67112300933513303</v>
      </c>
      <c r="AZ1873" s="73">
        <v>0.920080725311891</v>
      </c>
      <c r="BA1873" s="73">
        <v>0.93915025474234404</v>
      </c>
      <c r="BB1873" s="64">
        <v>1.03514745881694E-2</v>
      </c>
      <c r="BC1873" s="74">
        <v>-18.496340664540199</v>
      </c>
      <c r="BD1873" s="61">
        <v>43874</v>
      </c>
      <c r="BE1873" s="61">
        <v>43914</v>
      </c>
      <c r="BF1873" s="70"/>
      <c r="BG1873" s="61"/>
      <c r="BH1873" s="11"/>
    </row>
    <row r="1874" spans="1:60" x14ac:dyDescent="0.3">
      <c r="A1874" s="11"/>
      <c r="B1874" s="56" t="s">
        <v>5936</v>
      </c>
      <c r="C1874" s="56" t="s">
        <v>5678</v>
      </c>
      <c r="D1874" s="56" t="s">
        <v>5649</v>
      </c>
      <c r="E1874" s="57" t="s">
        <v>375</v>
      </c>
      <c r="F1874" s="57" t="s">
        <v>339</v>
      </c>
      <c r="G1874" s="58" t="s">
        <v>141</v>
      </c>
      <c r="H1874" s="59" t="s">
        <v>186</v>
      </c>
      <c r="I1874" s="60" t="s">
        <v>29</v>
      </c>
      <c r="J1874" s="60" t="s">
        <v>5679</v>
      </c>
      <c r="K1874" s="11"/>
      <c r="L1874" s="61">
        <v>44021</v>
      </c>
      <c r="M1874" s="62">
        <v>1898.4407000001499</v>
      </c>
      <c r="N1874" s="63">
        <v>1898.4407000001499</v>
      </c>
      <c r="O1874" s="63">
        <v>1964.8309000004101</v>
      </c>
      <c r="P1874" s="64">
        <f t="shared" si="29"/>
        <v>0.96621073090806631</v>
      </c>
      <c r="Q1874" s="61">
        <v>43874</v>
      </c>
      <c r="R1874" s="65">
        <v>1680482.058</v>
      </c>
      <c r="S1874" s="65">
        <v>1392671.45095898</v>
      </c>
      <c r="T1874" s="11"/>
      <c r="U1874" s="66">
        <v>-8.5916041143718792E-3</v>
      </c>
      <c r="V1874" s="67">
        <v>2.8030503424815798</v>
      </c>
      <c r="W1874" s="66">
        <v>2.1242782355329799E-2</v>
      </c>
      <c r="X1874" s="67">
        <v>4.4026567841719997</v>
      </c>
      <c r="Y1874" s="66">
        <v>-9.5033259240153694E-3</v>
      </c>
      <c r="Z1874" s="67">
        <v>16.733605019835501</v>
      </c>
      <c r="AA1874" s="66">
        <v>8.1156283929885803E-2</v>
      </c>
      <c r="AB1874" s="67">
        <v>28.340816544281601</v>
      </c>
      <c r="AC1874" s="66">
        <v>0.150630860574893</v>
      </c>
      <c r="AD1874" s="67">
        <v>39.349051317723898</v>
      </c>
      <c r="AE1874" s="66">
        <v>0.20702778514183601</v>
      </c>
      <c r="AF1874" s="68">
        <v>37.650466125924098</v>
      </c>
      <c r="AG1874" s="66">
        <v>-1.27331765543204E-3</v>
      </c>
      <c r="AH1874" s="67">
        <v>-1.9688375014084201</v>
      </c>
      <c r="AI1874" s="66">
        <v>1.1425549882915199E-2</v>
      </c>
      <c r="AJ1874" s="67">
        <v>14.8332974692603</v>
      </c>
      <c r="AK1874" s="66">
        <v>0.74871566478162999</v>
      </c>
      <c r="AL1874" s="66">
        <v>6.5435369444458005E-2</v>
      </c>
      <c r="AM1874" s="67">
        <v>78.017879110761001</v>
      </c>
      <c r="AN1874" s="11"/>
      <c r="AO1874" s="69">
        <v>2.2270196124736699E-2</v>
      </c>
      <c r="AP1874" s="69">
        <v>-3.1996793652979201E-2</v>
      </c>
      <c r="AQ1874" s="69">
        <v>6.9678707886851002E-2</v>
      </c>
      <c r="AR1874" s="69">
        <v>-8.9585523978748804E-2</v>
      </c>
      <c r="AS1874" s="70">
        <v>8</v>
      </c>
      <c r="AT1874" s="70">
        <v>4</v>
      </c>
      <c r="AU1874" s="70">
        <v>7</v>
      </c>
      <c r="AV1874" s="71">
        <v>5</v>
      </c>
      <c r="AW1874" s="11"/>
      <c r="AX1874" s="72">
        <v>0.100419073981902</v>
      </c>
      <c r="AY1874" s="73">
        <v>0.69126970626348305</v>
      </c>
      <c r="AZ1874" s="73">
        <v>0.92814111412462796</v>
      </c>
      <c r="BA1874" s="73">
        <v>0.96801817574942095</v>
      </c>
      <c r="BB1874" s="64">
        <v>1.03520661285256E-2</v>
      </c>
      <c r="BC1874" s="74">
        <v>-18.4784705900529</v>
      </c>
      <c r="BD1874" s="61">
        <v>43874</v>
      </c>
      <c r="BE1874" s="61">
        <v>43914</v>
      </c>
      <c r="BF1874" s="70"/>
      <c r="BG1874" s="61"/>
      <c r="BH1874" s="11"/>
    </row>
    <row r="1875" spans="1:60" x14ac:dyDescent="0.3">
      <c r="A1875" s="11"/>
      <c r="B1875" s="56" t="s">
        <v>5939</v>
      </c>
      <c r="C1875" s="56" t="s">
        <v>5681</v>
      </c>
      <c r="D1875" s="56" t="s">
        <v>5649</v>
      </c>
      <c r="E1875" s="57" t="s">
        <v>379</v>
      </c>
      <c r="F1875" s="57" t="s">
        <v>339</v>
      </c>
      <c r="G1875" s="58" t="s">
        <v>141</v>
      </c>
      <c r="H1875" s="59" t="s">
        <v>186</v>
      </c>
      <c r="I1875" s="60" t="s">
        <v>29</v>
      </c>
      <c r="J1875" s="60" t="s">
        <v>5682</v>
      </c>
      <c r="K1875" s="11"/>
      <c r="L1875" s="61">
        <v>44021</v>
      </c>
      <c r="M1875" s="62">
        <v>1932.4282000009</v>
      </c>
      <c r="N1875" s="63">
        <v>1932.4282000009</v>
      </c>
      <c r="O1875" s="63">
        <v>1998.3966000005601</v>
      </c>
      <c r="P1875" s="64">
        <f t="shared" si="29"/>
        <v>0.9669893353503296</v>
      </c>
      <c r="Q1875" s="61">
        <v>43874</v>
      </c>
      <c r="R1875" s="65">
        <v>8050565.1150000002</v>
      </c>
      <c r="S1875" s="65">
        <v>7400296.1568359397</v>
      </c>
      <c r="T1875" s="11"/>
      <c r="U1875" s="66">
        <v>-8.5861934348940797E-3</v>
      </c>
      <c r="V1875" s="67">
        <v>2.8035914104293602</v>
      </c>
      <c r="W1875" s="66">
        <v>2.1410727129477902E-2</v>
      </c>
      <c r="X1875" s="67">
        <v>4.4194512615867998</v>
      </c>
      <c r="Y1875" s="66">
        <v>-8.51523372148222E-3</v>
      </c>
      <c r="Z1875" s="67">
        <v>16.832414240081601</v>
      </c>
      <c r="AA1875" s="66">
        <v>8.3326820984511898E-2</v>
      </c>
      <c r="AB1875" s="67">
        <v>28.5578702497587</v>
      </c>
      <c r="AC1875" s="66">
        <v>0.155248925788328</v>
      </c>
      <c r="AD1875" s="67">
        <v>39.810857839067502</v>
      </c>
      <c r="AE1875" s="66">
        <v>0.21431154994381399</v>
      </c>
      <c r="AF1875" s="68">
        <v>38.378842606092803</v>
      </c>
      <c r="AG1875" s="66">
        <v>-1.22405637921474E-3</v>
      </c>
      <c r="AH1875" s="67">
        <v>-1.96391137378669</v>
      </c>
      <c r="AI1875" s="66">
        <v>1.2484595385103599E-2</v>
      </c>
      <c r="AJ1875" s="67">
        <v>14.939202019479101</v>
      </c>
      <c r="AK1875" s="66">
        <v>0.77877740753698199</v>
      </c>
      <c r="AL1875" s="66">
        <v>6.74969101601164E-2</v>
      </c>
      <c r="AM1875" s="67">
        <v>81.024053386296103</v>
      </c>
      <c r="AN1875" s="11"/>
      <c r="AO1875" s="69">
        <v>2.2275805831668501E-2</v>
      </c>
      <c r="AP1875" s="69">
        <v>-3.1991459672099203E-2</v>
      </c>
      <c r="AQ1875" s="69">
        <v>6.9854488672717693E-2</v>
      </c>
      <c r="AR1875" s="69">
        <v>-8.9430817912216298E-2</v>
      </c>
      <c r="AS1875" s="70">
        <v>8</v>
      </c>
      <c r="AT1875" s="70">
        <v>4</v>
      </c>
      <c r="AU1875" s="70">
        <v>7</v>
      </c>
      <c r="AV1875" s="71">
        <v>5</v>
      </c>
      <c r="AW1875" s="11"/>
      <c r="AX1875" s="72">
        <v>0.10042415394651499</v>
      </c>
      <c r="AY1875" s="73">
        <v>0.71145210731629005</v>
      </c>
      <c r="AZ1875" s="73">
        <v>0.936215799491947</v>
      </c>
      <c r="BA1875" s="73">
        <v>0.99697600426861799</v>
      </c>
      <c r="BB1875" s="64">
        <v>1.0352666967864899E-2</v>
      </c>
      <c r="BC1875" s="74">
        <v>-18.460604866966602</v>
      </c>
      <c r="BD1875" s="61">
        <v>43874</v>
      </c>
      <c r="BE1875" s="61">
        <v>43914</v>
      </c>
      <c r="BF1875" s="70"/>
      <c r="BG1875" s="61"/>
      <c r="BH1875" s="11"/>
    </row>
    <row r="1876" spans="1:60" x14ac:dyDescent="0.3">
      <c r="A1876" s="11"/>
      <c r="B1876" s="56" t="s">
        <v>5941</v>
      </c>
      <c r="C1876" s="56" t="s">
        <v>5684</v>
      </c>
      <c r="D1876" s="56" t="s">
        <v>5685</v>
      </c>
      <c r="E1876" s="57" t="s">
        <v>34</v>
      </c>
      <c r="F1876" s="57" t="s">
        <v>339</v>
      </c>
      <c r="G1876" s="58" t="s">
        <v>141</v>
      </c>
      <c r="H1876" s="59" t="s">
        <v>186</v>
      </c>
      <c r="I1876" s="60" t="s">
        <v>29</v>
      </c>
      <c r="J1876" s="60" t="s">
        <v>5686</v>
      </c>
      <c r="K1876" s="11"/>
      <c r="L1876" s="61">
        <v>44021</v>
      </c>
      <c r="M1876" s="62">
        <v>1189.35920000076</v>
      </c>
      <c r="N1876" s="63">
        <v>1189.35920000076</v>
      </c>
      <c r="O1876" s="63">
        <v>1282.1097999997401</v>
      </c>
      <c r="P1876" s="64">
        <f t="shared" si="29"/>
        <v>0.92765783398660639</v>
      </c>
      <c r="Q1876" s="61">
        <v>43874</v>
      </c>
      <c r="R1876" s="65">
        <v>47016.453000000001</v>
      </c>
      <c r="S1876" s="65">
        <v>50462.111484741203</v>
      </c>
      <c r="T1876" s="11"/>
      <c r="U1876" s="66">
        <v>-9.1827434916922392E-3</v>
      </c>
      <c r="V1876" s="67">
        <v>2.74393640474955</v>
      </c>
      <c r="W1876" s="66">
        <v>2.0929340236762101E-2</v>
      </c>
      <c r="X1876" s="67">
        <v>4.3713125723152197</v>
      </c>
      <c r="Y1876" s="66">
        <v>-4.8907457535315203E-2</v>
      </c>
      <c r="Z1876" s="67">
        <v>12.7931918586983</v>
      </c>
      <c r="AA1876" s="66">
        <v>5.2766905128010001E-2</v>
      </c>
      <c r="AB1876" s="67">
        <v>25.501878664101199</v>
      </c>
      <c r="AC1876" s="66">
        <v>7.8067001433737501E-2</v>
      </c>
      <c r="AD1876" s="67">
        <v>32.092665403615698</v>
      </c>
      <c r="AE1876" s="66">
        <v>0.10234156911072199</v>
      </c>
      <c r="AF1876" s="68">
        <v>27.181844522798201</v>
      </c>
      <c r="AG1876" s="66">
        <v>1.08141375676496E-3</v>
      </c>
      <c r="AH1876" s="67">
        <v>-1.7333643601887201</v>
      </c>
      <c r="AI1876" s="66">
        <v>-2.38742098854345E-2</v>
      </c>
      <c r="AJ1876" s="67">
        <v>11.3033214924217</v>
      </c>
      <c r="AK1876" s="66">
        <v>0.189359200001636</v>
      </c>
      <c r="AL1876" s="66">
        <v>1.3797834928482199E-2</v>
      </c>
      <c r="AM1876" s="67">
        <v>-12.641078047076</v>
      </c>
      <c r="AN1876" s="11"/>
      <c r="AO1876" s="69">
        <v>3.0111044336081201E-2</v>
      </c>
      <c r="AP1876" s="69">
        <v>-3.9701819582660398E-2</v>
      </c>
      <c r="AQ1876" s="69">
        <v>7.7564425380842295E-2</v>
      </c>
      <c r="AR1876" s="69">
        <v>-0.11928253735182801</v>
      </c>
      <c r="AS1876" s="70">
        <v>7</v>
      </c>
      <c r="AT1876" s="70">
        <v>5</v>
      </c>
      <c r="AU1876" s="70">
        <v>7</v>
      </c>
      <c r="AV1876" s="71">
        <v>5</v>
      </c>
      <c r="AW1876" s="11"/>
      <c r="AX1876" s="72">
        <v>0.13102318249351799</v>
      </c>
      <c r="AY1876" s="73">
        <v>0.36598623293184601</v>
      </c>
      <c r="AZ1876" s="73">
        <v>0.88030000165417699</v>
      </c>
      <c r="BA1876" s="73">
        <v>0.50348058312192701</v>
      </c>
      <c r="BB1876" s="64">
        <v>1.3496119035244201E-2</v>
      </c>
      <c r="BC1876" s="74">
        <v>-24.081299433135399</v>
      </c>
      <c r="BD1876" s="61">
        <v>43874</v>
      </c>
      <c r="BE1876" s="61">
        <v>43913</v>
      </c>
      <c r="BF1876" s="70"/>
      <c r="BG1876" s="61"/>
      <c r="BH1876" s="11"/>
    </row>
    <row r="1877" spans="1:60" x14ac:dyDescent="0.3">
      <c r="A1877" s="11"/>
      <c r="B1877" s="56" t="s">
        <v>5944</v>
      </c>
      <c r="C1877" s="56" t="s">
        <v>5688</v>
      </c>
      <c r="D1877" s="56" t="s">
        <v>5685</v>
      </c>
      <c r="E1877" s="57" t="s">
        <v>41</v>
      </c>
      <c r="F1877" s="57" t="s">
        <v>339</v>
      </c>
      <c r="G1877" s="58" t="s">
        <v>141</v>
      </c>
      <c r="H1877" s="59" t="s">
        <v>186</v>
      </c>
      <c r="I1877" s="60" t="s">
        <v>29</v>
      </c>
      <c r="J1877" s="60" t="s">
        <v>5689</v>
      </c>
      <c r="K1877" s="11"/>
      <c r="L1877" s="61">
        <v>44021</v>
      </c>
      <c r="M1877" s="62">
        <v>1601.4399999994801</v>
      </c>
      <c r="N1877" s="63">
        <v>1601.4399999994801</v>
      </c>
      <c r="O1877" s="63">
        <v>1719.2629000004399</v>
      </c>
      <c r="P1877" s="64">
        <f t="shared" si="29"/>
        <v>0.93146894520847878</v>
      </c>
      <c r="Q1877" s="61">
        <v>43874</v>
      </c>
      <c r="R1877" s="65">
        <v>5836300.8099999996</v>
      </c>
      <c r="S1877" s="65">
        <v>4649309.0994453104</v>
      </c>
      <c r="T1877" s="11"/>
      <c r="U1877" s="66">
        <v>-9.1551554105535598E-3</v>
      </c>
      <c r="V1877" s="67">
        <v>2.7466952128634099</v>
      </c>
      <c r="W1877" s="66">
        <v>2.1784052667499099E-2</v>
      </c>
      <c r="X1877" s="67">
        <v>4.4567838153889197</v>
      </c>
      <c r="Y1877" s="66">
        <v>-4.4067198476113803E-2</v>
      </c>
      <c r="Z1877" s="67">
        <v>13.2772177646111</v>
      </c>
      <c r="AA1877" s="66">
        <v>6.3568655910785296E-2</v>
      </c>
      <c r="AB1877" s="67">
        <v>26.5820537423715</v>
      </c>
      <c r="AC1877" s="66">
        <v>0.113218144710117</v>
      </c>
      <c r="AD1877" s="67">
        <v>35.6077797312755</v>
      </c>
      <c r="AE1877" s="66">
        <v>0.16685202931141199</v>
      </c>
      <c r="AF1877" s="68">
        <v>33.632890542852699</v>
      </c>
      <c r="AG1877" s="66">
        <v>1.3327008928172299E-3</v>
      </c>
      <c r="AH1877" s="67">
        <v>-1.70823564658349</v>
      </c>
      <c r="AI1877" s="66">
        <v>-1.86600675342561E-2</v>
      </c>
      <c r="AJ1877" s="67">
        <v>11.824735727539499</v>
      </c>
      <c r="AK1877" s="66">
        <v>0.60144000000029296</v>
      </c>
      <c r="AL1877" s="66">
        <v>3.7912561385383001E-2</v>
      </c>
      <c r="AM1877" s="67">
        <v>28.567001952789699</v>
      </c>
      <c r="AN1877" s="11"/>
      <c r="AO1877" s="69">
        <v>3.0139790405883101E-2</v>
      </c>
      <c r="AP1877" s="69">
        <v>-3.9675018778325501E-2</v>
      </c>
      <c r="AQ1877" s="69">
        <v>7.8466589031449999E-2</v>
      </c>
      <c r="AR1877" s="69">
        <v>-0.1185207476301</v>
      </c>
      <c r="AS1877" s="70">
        <v>7</v>
      </c>
      <c r="AT1877" s="70">
        <v>5</v>
      </c>
      <c r="AU1877" s="70">
        <v>7</v>
      </c>
      <c r="AV1877" s="71">
        <v>5</v>
      </c>
      <c r="AW1877" s="11"/>
      <c r="AX1877" s="72">
        <v>0.13103902650458599</v>
      </c>
      <c r="AY1877" s="73">
        <v>0.443444477234607</v>
      </c>
      <c r="AZ1877" s="73">
        <v>0.92278791705666696</v>
      </c>
      <c r="BA1877" s="73">
        <v>0.61171222204211495</v>
      </c>
      <c r="BB1877" s="64">
        <v>1.3498314192402199E-2</v>
      </c>
      <c r="BC1877" s="74">
        <v>-23.9986740830063</v>
      </c>
      <c r="BD1877" s="61">
        <v>43874</v>
      </c>
      <c r="BE1877" s="61">
        <v>43913</v>
      </c>
      <c r="BF1877" s="70"/>
      <c r="BG1877" s="61"/>
      <c r="BH1877" s="11"/>
    </row>
    <row r="1878" spans="1:60" x14ac:dyDescent="0.3">
      <c r="A1878" s="11"/>
      <c r="B1878" s="56" t="s">
        <v>5947</v>
      </c>
      <c r="C1878" s="56" t="s">
        <v>5691</v>
      </c>
      <c r="D1878" s="56" t="s">
        <v>5685</v>
      </c>
      <c r="E1878" s="57" t="s">
        <v>248</v>
      </c>
      <c r="F1878" s="57" t="s">
        <v>339</v>
      </c>
      <c r="G1878" s="58" t="s">
        <v>141</v>
      </c>
      <c r="H1878" s="59" t="s">
        <v>186</v>
      </c>
      <c r="I1878" s="60" t="s">
        <v>29</v>
      </c>
      <c r="J1878" s="60" t="s">
        <v>5692</v>
      </c>
      <c r="K1878" s="11"/>
      <c r="L1878" s="61">
        <v>44021</v>
      </c>
      <c r="M1878" s="62">
        <v>1643.35840000026</v>
      </c>
      <c r="N1878" s="63">
        <v>1643.35840000026</v>
      </c>
      <c r="O1878" s="63">
        <v>1762.84530000016</v>
      </c>
      <c r="P1878" s="64">
        <f t="shared" si="29"/>
        <v>0.93221929343437615</v>
      </c>
      <c r="Q1878" s="61">
        <v>43874</v>
      </c>
      <c r="R1878" s="65">
        <v>11495451.749</v>
      </c>
      <c r="S1878" s="65">
        <v>9239225.3049062509</v>
      </c>
      <c r="T1878" s="11"/>
      <c r="U1878" s="66">
        <v>-9.1497096682360297E-3</v>
      </c>
      <c r="V1878" s="67">
        <v>2.7472397870951699</v>
      </c>
      <c r="W1878" s="66">
        <v>2.1952193266770299E-2</v>
      </c>
      <c r="X1878" s="67">
        <v>4.4735978753160497</v>
      </c>
      <c r="Y1878" s="66">
        <v>-4.3113726431329297E-2</v>
      </c>
      <c r="Z1878" s="67">
        <v>13.3725649690896</v>
      </c>
      <c r="AA1878" s="66">
        <v>6.5703441088771797E-2</v>
      </c>
      <c r="AB1878" s="67">
        <v>26.795532260177399</v>
      </c>
      <c r="AC1878" s="66">
        <v>0.117686437966768</v>
      </c>
      <c r="AD1878" s="67">
        <v>36.054609056911403</v>
      </c>
      <c r="AE1878" s="66">
        <v>0.17389299888047399</v>
      </c>
      <c r="AF1878" s="68">
        <v>34.336987499787902</v>
      </c>
      <c r="AG1878" s="66">
        <v>1.38219102154835E-3</v>
      </c>
      <c r="AH1878" s="67">
        <v>-1.70328663371038</v>
      </c>
      <c r="AI1878" s="66">
        <v>-1.7632960353694199E-2</v>
      </c>
      <c r="AJ1878" s="67">
        <v>11.927446445595701</v>
      </c>
      <c r="AK1878" s="66">
        <v>0.64335840000072497</v>
      </c>
      <c r="AL1878" s="66">
        <v>4.0033955579929198E-2</v>
      </c>
      <c r="AM1878" s="67">
        <v>32.758841952832903</v>
      </c>
      <c r="AN1878" s="11"/>
      <c r="AO1878" s="69">
        <v>3.0145443502988201E-2</v>
      </c>
      <c r="AP1878" s="69">
        <v>-3.9669734032031598E-2</v>
      </c>
      <c r="AQ1878" s="69">
        <v>7.8643487790031899E-2</v>
      </c>
      <c r="AR1878" s="69">
        <v>-0.118370981396729</v>
      </c>
      <c r="AS1878" s="70">
        <v>7</v>
      </c>
      <c r="AT1878" s="70">
        <v>5</v>
      </c>
      <c r="AU1878" s="70">
        <v>7</v>
      </c>
      <c r="AV1878" s="71">
        <v>5</v>
      </c>
      <c r="AW1878" s="11"/>
      <c r="AX1878" s="72">
        <v>0.131042249767197</v>
      </c>
      <c r="AY1878" s="73">
        <v>0.45874666050121998</v>
      </c>
      <c r="AZ1878" s="73">
        <v>0.93118146501365096</v>
      </c>
      <c r="BA1878" s="73">
        <v>0.63316158111592802</v>
      </c>
      <c r="BB1878" s="64">
        <v>1.34987569046825E-2</v>
      </c>
      <c r="BC1878" s="74">
        <v>-23.9824447442661</v>
      </c>
      <c r="BD1878" s="61">
        <v>43874</v>
      </c>
      <c r="BE1878" s="61">
        <v>43913</v>
      </c>
      <c r="BF1878" s="70"/>
      <c r="BG1878" s="61"/>
      <c r="BH1878" s="11"/>
    </row>
    <row r="1879" spans="1:60" x14ac:dyDescent="0.3">
      <c r="A1879" s="11"/>
      <c r="B1879" s="56" t="s">
        <v>5950</v>
      </c>
      <c r="C1879" s="56" t="s">
        <v>5694</v>
      </c>
      <c r="D1879" s="56" t="s">
        <v>5685</v>
      </c>
      <c r="E1879" s="57" t="s">
        <v>79</v>
      </c>
      <c r="F1879" s="57" t="s">
        <v>339</v>
      </c>
      <c r="G1879" s="58" t="s">
        <v>141</v>
      </c>
      <c r="H1879" s="59" t="s">
        <v>186</v>
      </c>
      <c r="I1879" s="60" t="s">
        <v>29</v>
      </c>
      <c r="J1879" s="60" t="s">
        <v>5695</v>
      </c>
      <c r="K1879" s="11"/>
      <c r="L1879" s="61">
        <v>44021</v>
      </c>
      <c r="M1879" s="62">
        <v>1403.73310000077</v>
      </c>
      <c r="N1879" s="63">
        <v>1403.73310000077</v>
      </c>
      <c r="O1879" s="63">
        <v>1513.2018999997499</v>
      </c>
      <c r="P1879" s="64">
        <f t="shared" si="29"/>
        <v>0.92765750558534321</v>
      </c>
      <c r="Q1879" s="61">
        <v>43874</v>
      </c>
      <c r="R1879" s="65">
        <v>19011.634999999998</v>
      </c>
      <c r="S1879" s="65">
        <v>45181.406129760697</v>
      </c>
      <c r="T1879" s="11"/>
      <c r="U1879" s="66">
        <v>-9.1827542137252697E-3</v>
      </c>
      <c r="V1879" s="67">
        <v>2.7439353325462399</v>
      </c>
      <c r="W1879" s="66">
        <v>2.0929469743350599E-2</v>
      </c>
      <c r="X1879" s="67">
        <v>4.3713255229740797</v>
      </c>
      <c r="Y1879" s="66">
        <v>-4.8907831536780598E-2</v>
      </c>
      <c r="Z1879" s="67">
        <v>12.7931544585444</v>
      </c>
      <c r="AA1879" s="66">
        <v>5.2767004988709197E-2</v>
      </c>
      <c r="AB1879" s="67">
        <v>25.501888650178401</v>
      </c>
      <c r="AC1879" s="66">
        <v>9.0751204250409501E-2</v>
      </c>
      <c r="AD1879" s="67">
        <v>33.361085685261102</v>
      </c>
      <c r="AE1879" s="66">
        <v>0.13165878869593101</v>
      </c>
      <c r="AF1879" s="68">
        <v>30.113566481304598</v>
      </c>
      <c r="AG1879" s="66">
        <v>1.0814305660460401E-3</v>
      </c>
      <c r="AH1879" s="67">
        <v>-1.7333626792606101</v>
      </c>
      <c r="AI1879" s="66">
        <v>-2.3874559885371099E-2</v>
      </c>
      <c r="AJ1879" s="67">
        <v>11.303286492431701</v>
      </c>
      <c r="AK1879" s="66">
        <v>0.40373309999995399</v>
      </c>
      <c r="AL1879" s="66">
        <v>3.5292795146233402E-2</v>
      </c>
      <c r="AM1879" s="67">
        <v>54.074465377663699</v>
      </c>
      <c r="AN1879" s="11"/>
      <c r="AO1879" s="69">
        <v>3.01111134431267E-2</v>
      </c>
      <c r="AP1879" s="69">
        <v>-3.9701758471892397E-2</v>
      </c>
      <c r="AQ1879" s="69">
        <v>7.7564416034874697E-2</v>
      </c>
      <c r="AR1879" s="69">
        <v>-0.119282527917676</v>
      </c>
      <c r="AS1879" s="70">
        <v>7</v>
      </c>
      <c r="AT1879" s="70">
        <v>5</v>
      </c>
      <c r="AU1879" s="70">
        <v>7</v>
      </c>
      <c r="AV1879" s="71">
        <v>5</v>
      </c>
      <c r="AW1879" s="11"/>
      <c r="AX1879" s="72">
        <v>0.131023173681169</v>
      </c>
      <c r="AY1879" s="73">
        <v>0.36598679694679997</v>
      </c>
      <c r="AZ1879" s="73">
        <v>0.88030008344685495</v>
      </c>
      <c r="BA1879" s="73">
        <v>0.50348142446091504</v>
      </c>
      <c r="BB1879" s="64">
        <v>1.34961182291227E-2</v>
      </c>
      <c r="BC1879" s="74">
        <v>-24.0813007173128</v>
      </c>
      <c r="BD1879" s="61">
        <v>43874</v>
      </c>
      <c r="BE1879" s="61">
        <v>43913</v>
      </c>
      <c r="BF1879" s="70"/>
      <c r="BG1879" s="61"/>
      <c r="BH1879" s="11"/>
    </row>
    <row r="1880" spans="1:60" x14ac:dyDescent="0.3">
      <c r="A1880" s="11"/>
      <c r="B1880" s="56" t="s">
        <v>5954</v>
      </c>
      <c r="C1880" s="56" t="s">
        <v>5697</v>
      </c>
      <c r="D1880" s="56" t="s">
        <v>5685</v>
      </c>
      <c r="E1880" s="57" t="s">
        <v>352</v>
      </c>
      <c r="F1880" s="57" t="s">
        <v>339</v>
      </c>
      <c r="G1880" s="58" t="s">
        <v>141</v>
      </c>
      <c r="H1880" s="59" t="s">
        <v>186</v>
      </c>
      <c r="I1880" s="60" t="s">
        <v>29</v>
      </c>
      <c r="J1880" s="60" t="s">
        <v>5698</v>
      </c>
      <c r="K1880" s="11"/>
      <c r="L1880" s="61">
        <v>44021</v>
      </c>
      <c r="M1880" s="62">
        <v>1425.1484999992001</v>
      </c>
      <c r="N1880" s="63">
        <v>1425.1484999992001</v>
      </c>
      <c r="O1880" s="63">
        <v>1535.6690999995899</v>
      </c>
      <c r="P1880" s="64">
        <f t="shared" si="29"/>
        <v>0.92803098011126273</v>
      </c>
      <c r="Q1880" s="61">
        <v>43874</v>
      </c>
      <c r="R1880" s="65">
        <v>6275682.5710000005</v>
      </c>
      <c r="S1880" s="65">
        <v>5250418.7940390604</v>
      </c>
      <c r="T1880" s="11"/>
      <c r="U1880" s="66">
        <v>-9.1800849686478597E-3</v>
      </c>
      <c r="V1880" s="67">
        <v>2.7442022570539799</v>
      </c>
      <c r="W1880" s="66">
        <v>2.1013345796745901E-2</v>
      </c>
      <c r="X1880" s="67">
        <v>4.3797131283136004</v>
      </c>
      <c r="Y1880" s="66">
        <v>-4.8433557670287002E-2</v>
      </c>
      <c r="Z1880" s="67">
        <v>12.8405818452011</v>
      </c>
      <c r="AA1880" s="66">
        <v>5.3822303254491999E-2</v>
      </c>
      <c r="AB1880" s="67">
        <v>25.607418476749402</v>
      </c>
      <c r="AC1880" s="66">
        <v>9.2936135008203594E-2</v>
      </c>
      <c r="AD1880" s="67">
        <v>33.579578761069598</v>
      </c>
      <c r="AE1880" s="66">
        <v>0.135065398042643</v>
      </c>
      <c r="AF1880" s="68">
        <v>30.454227415990299</v>
      </c>
      <c r="AG1880" s="66">
        <v>1.10608939939993E-3</v>
      </c>
      <c r="AH1880" s="67">
        <v>-1.7308967959252199</v>
      </c>
      <c r="AI1880" s="66">
        <v>-2.33636415405272E-2</v>
      </c>
      <c r="AJ1880" s="67">
        <v>11.3543783269124</v>
      </c>
      <c r="AK1880" s="66">
        <v>0.42514849999861298</v>
      </c>
      <c r="AL1880" s="66">
        <v>2.83910267389729E-2</v>
      </c>
      <c r="AM1880" s="67">
        <v>10.937851952621701</v>
      </c>
      <c r="AN1880" s="11"/>
      <c r="AO1880" s="69">
        <v>3.0113937418718699E-2</v>
      </c>
      <c r="AP1880" s="69">
        <v>-3.9699201680377903E-2</v>
      </c>
      <c r="AQ1880" s="69">
        <v>7.7652869091252796E-2</v>
      </c>
      <c r="AR1880" s="69">
        <v>-0.119207807712955</v>
      </c>
      <c r="AS1880" s="70">
        <v>7</v>
      </c>
      <c r="AT1880" s="70">
        <v>5</v>
      </c>
      <c r="AU1880" s="70">
        <v>7</v>
      </c>
      <c r="AV1880" s="71">
        <v>5</v>
      </c>
      <c r="AW1880" s="11"/>
      <c r="AX1880" s="72">
        <v>0.13102472120488501</v>
      </c>
      <c r="AY1880" s="73">
        <v>0.37355644053877801</v>
      </c>
      <c r="AZ1880" s="73">
        <v>0.88445230063916802</v>
      </c>
      <c r="BA1880" s="73">
        <v>0.51403300564288701</v>
      </c>
      <c r="BB1880" s="64">
        <v>1.34963327816695E-2</v>
      </c>
      <c r="BC1880" s="74">
        <v>-24.073200404905901</v>
      </c>
      <c r="BD1880" s="61">
        <v>43874</v>
      </c>
      <c r="BE1880" s="61">
        <v>43913</v>
      </c>
      <c r="BF1880" s="70"/>
      <c r="BG1880" s="61"/>
      <c r="BH1880" s="11"/>
    </row>
    <row r="1881" spans="1:60" x14ac:dyDescent="0.3">
      <c r="A1881" s="11"/>
      <c r="B1881" s="56" t="s">
        <v>5957</v>
      </c>
      <c r="C1881" s="56" t="s">
        <v>5700</v>
      </c>
      <c r="D1881" s="56" t="s">
        <v>5685</v>
      </c>
      <c r="E1881" s="57" t="s">
        <v>356</v>
      </c>
      <c r="F1881" s="57" t="s">
        <v>339</v>
      </c>
      <c r="G1881" s="58" t="s">
        <v>141</v>
      </c>
      <c r="H1881" s="59" t="s">
        <v>186</v>
      </c>
      <c r="I1881" s="60" t="s">
        <v>29</v>
      </c>
      <c r="J1881" s="60" t="s">
        <v>5701</v>
      </c>
      <c r="K1881" s="11"/>
      <c r="L1881" s="61">
        <v>44021</v>
      </c>
      <c r="M1881" s="62">
        <v>1639.4986000005199</v>
      </c>
      <c r="N1881" s="63">
        <v>1639.4986000005199</v>
      </c>
      <c r="O1881" s="63">
        <v>1758.19510000013</v>
      </c>
      <c r="P1881" s="64">
        <f t="shared" si="29"/>
        <v>0.93248957410949374</v>
      </c>
      <c r="Q1881" s="61">
        <v>43874</v>
      </c>
      <c r="R1881" s="65">
        <v>1111983.0449999999</v>
      </c>
      <c r="S1881" s="65">
        <v>764918.26287402306</v>
      </c>
      <c r="T1881" s="11"/>
      <c r="U1881" s="66">
        <v>-9.1477587684494193E-3</v>
      </c>
      <c r="V1881" s="67">
        <v>2.7474348770738302</v>
      </c>
      <c r="W1881" s="66">
        <v>2.20124017996568E-2</v>
      </c>
      <c r="X1881" s="67">
        <v>4.4796187286046898</v>
      </c>
      <c r="Y1881" s="66">
        <v>-4.2770140918073601E-2</v>
      </c>
      <c r="Z1881" s="67">
        <v>13.406923520422399</v>
      </c>
      <c r="AA1881" s="66">
        <v>6.6473315768234897E-2</v>
      </c>
      <c r="AB1881" s="67">
        <v>26.872519728116501</v>
      </c>
      <c r="AC1881" s="66">
        <v>0.119298858853726</v>
      </c>
      <c r="AD1881" s="67">
        <v>36.215851145621897</v>
      </c>
      <c r="AE1881" s="66">
        <v>0.17643817986216201</v>
      </c>
      <c r="AF1881" s="68">
        <v>34.5915055979276</v>
      </c>
      <c r="AG1881" s="66">
        <v>1.3999454931763499E-3</v>
      </c>
      <c r="AH1881" s="67">
        <v>-1.70151118654758</v>
      </c>
      <c r="AI1881" s="66">
        <v>-1.7262625414332398E-2</v>
      </c>
      <c r="AJ1881" s="67">
        <v>11.9644799395319</v>
      </c>
      <c r="AK1881" s="66">
        <v>0.63949860000168002</v>
      </c>
      <c r="AL1881" s="66">
        <v>3.98407159391354E-2</v>
      </c>
      <c r="AM1881" s="67">
        <v>32.372861952928403</v>
      </c>
      <c r="AN1881" s="11"/>
      <c r="AO1881" s="69">
        <v>3.0147497089274101E-2</v>
      </c>
      <c r="AP1881" s="69">
        <v>-3.96678481656636E-2</v>
      </c>
      <c r="AQ1881" s="69">
        <v>7.8707468635911895E-2</v>
      </c>
      <c r="AR1881" s="69">
        <v>-0.118317122791341</v>
      </c>
      <c r="AS1881" s="70">
        <v>7</v>
      </c>
      <c r="AT1881" s="70">
        <v>5</v>
      </c>
      <c r="AU1881" s="70">
        <v>7</v>
      </c>
      <c r="AV1881" s="71">
        <v>5</v>
      </c>
      <c r="AW1881" s="11"/>
      <c r="AX1881" s="72">
        <v>0.13104344238774501</v>
      </c>
      <c r="AY1881" s="73">
        <v>0.46426596563287598</v>
      </c>
      <c r="AZ1881" s="73">
        <v>0.93420898710337497</v>
      </c>
      <c r="BA1881" s="73">
        <v>0.64090367951666805</v>
      </c>
      <c r="BB1881" s="64">
        <v>1.3498919754438199E-2</v>
      </c>
      <c r="BC1881" s="74">
        <v>-23.976593951432701</v>
      </c>
      <c r="BD1881" s="61">
        <v>43874</v>
      </c>
      <c r="BE1881" s="61">
        <v>43913</v>
      </c>
      <c r="BF1881" s="70"/>
      <c r="BG1881" s="61"/>
      <c r="BH1881" s="11"/>
    </row>
    <row r="1882" spans="1:60" x14ac:dyDescent="0.3">
      <c r="A1882" s="11"/>
      <c r="B1882" s="56" t="s">
        <v>5960</v>
      </c>
      <c r="C1882" s="56" t="s">
        <v>5703</v>
      </c>
      <c r="D1882" s="56" t="s">
        <v>5685</v>
      </c>
      <c r="E1882" s="57" t="s">
        <v>360</v>
      </c>
      <c r="F1882" s="57" t="s">
        <v>339</v>
      </c>
      <c r="G1882" s="58" t="s">
        <v>141</v>
      </c>
      <c r="H1882" s="59" t="s">
        <v>186</v>
      </c>
      <c r="I1882" s="60" t="s">
        <v>29</v>
      </c>
      <c r="J1882" s="60" t="s">
        <v>5704</v>
      </c>
      <c r="K1882" s="11"/>
      <c r="L1882" s="61">
        <v>44021</v>
      </c>
      <c r="M1882" s="62">
        <v>1117.8658000007299</v>
      </c>
      <c r="N1882" s="63">
        <v>1117.8658000007299</v>
      </c>
      <c r="O1882" s="63">
        <v>1197.6969000008</v>
      </c>
      <c r="P1882" s="64">
        <f t="shared" si="29"/>
        <v>0.93334615794695908</v>
      </c>
      <c r="Q1882" s="61">
        <v>43874</v>
      </c>
      <c r="R1882" s="65">
        <v>98350.764999999999</v>
      </c>
      <c r="S1882" s="65">
        <v>113966.305717529</v>
      </c>
      <c r="T1882" s="11"/>
      <c r="U1882" s="66">
        <v>-9.1415449896885496E-3</v>
      </c>
      <c r="V1882" s="67">
        <v>2.7480562549499199</v>
      </c>
      <c r="W1882" s="66">
        <v>2.2203872769750901E-2</v>
      </c>
      <c r="X1882" s="67">
        <v>4.4987658256141003</v>
      </c>
      <c r="Y1882" s="66">
        <v>-4.1681568963249399E-2</v>
      </c>
      <c r="Z1882" s="67">
        <v>13.5157807158976</v>
      </c>
      <c r="AA1882" s="66">
        <v>6.89140270023927E-2</v>
      </c>
      <c r="AB1882" s="67">
        <v>27.116590851539499</v>
      </c>
      <c r="AC1882" s="66">
        <v>0.117865800000873</v>
      </c>
      <c r="AD1882" s="67">
        <v>36.0725452603074</v>
      </c>
      <c r="AE1882" s="66">
        <v>0.117865800000873</v>
      </c>
      <c r="AF1882" s="68">
        <v>28.734267611813301</v>
      </c>
      <c r="AG1882" s="66">
        <v>1.4562276610377001E-3</v>
      </c>
      <c r="AH1882" s="67">
        <v>-1.6958829697614399</v>
      </c>
      <c r="AI1882" s="66">
        <v>-1.60899172915379E-2</v>
      </c>
      <c r="AJ1882" s="67">
        <v>12.0817507518077</v>
      </c>
      <c r="AK1882" s="66">
        <v>0.117865800000873</v>
      </c>
      <c r="AL1882" s="66">
        <v>1.1460537956736501E-2</v>
      </c>
      <c r="AM1882" s="67">
        <v>25.487735377741</v>
      </c>
      <c r="AN1882" s="11"/>
      <c r="AO1882" s="69">
        <v>3.01539859028708E-2</v>
      </c>
      <c r="AP1882" s="69">
        <v>-3.9661840600274403E-2</v>
      </c>
      <c r="AQ1882" s="69">
        <v>7.8909826259405194E-2</v>
      </c>
      <c r="AR1882" s="69">
        <v>-0.11814636813694999</v>
      </c>
      <c r="AS1882" s="70">
        <v>7</v>
      </c>
      <c r="AT1882" s="70">
        <v>5</v>
      </c>
      <c r="AU1882" s="70">
        <v>7</v>
      </c>
      <c r="AV1882" s="71">
        <v>5</v>
      </c>
      <c r="AW1882" s="11"/>
      <c r="AX1882" s="72">
        <v>0.13104714315704799</v>
      </c>
      <c r="AY1882" s="73">
        <v>0.48175603396111899</v>
      </c>
      <c r="AZ1882" s="73">
        <v>0.94380242169972905</v>
      </c>
      <c r="BA1882" s="73">
        <v>0.66545610232787999</v>
      </c>
      <c r="BB1882" s="64">
        <v>1.349942704368E-2</v>
      </c>
      <c r="BC1882" s="74">
        <v>-23.9580731987371</v>
      </c>
      <c r="BD1882" s="61">
        <v>43874</v>
      </c>
      <c r="BE1882" s="61">
        <v>43913</v>
      </c>
      <c r="BF1882" s="70"/>
      <c r="BG1882" s="61"/>
      <c r="BH1882" s="11"/>
    </row>
    <row r="1883" spans="1:60" x14ac:dyDescent="0.3">
      <c r="A1883" s="11"/>
      <c r="B1883" s="56" t="s">
        <v>5963</v>
      </c>
      <c r="C1883" s="56" t="s">
        <v>5706</v>
      </c>
      <c r="D1883" s="56" t="s">
        <v>5685</v>
      </c>
      <c r="E1883" s="57" t="s">
        <v>131</v>
      </c>
      <c r="F1883" s="57" t="s">
        <v>339</v>
      </c>
      <c r="G1883" s="58" t="s">
        <v>141</v>
      </c>
      <c r="H1883" s="59" t="s">
        <v>186</v>
      </c>
      <c r="I1883" s="60" t="s">
        <v>29</v>
      </c>
      <c r="J1883" s="60" t="s">
        <v>1</v>
      </c>
      <c r="K1883" s="11"/>
      <c r="L1883" s="61">
        <v>44021</v>
      </c>
      <c r="M1883" s="62">
        <v>1231.7635999992499</v>
      </c>
      <c r="N1883" s="63">
        <v>1231.7635999992499</v>
      </c>
      <c r="O1883" s="63">
        <v>1323.98699999973</v>
      </c>
      <c r="P1883" s="64">
        <f t="shared" si="29"/>
        <v>0.93034418011619535</v>
      </c>
      <c r="Q1883" s="61">
        <v>43874</v>
      </c>
      <c r="R1883" s="65">
        <v>2278643.1860000002</v>
      </c>
      <c r="S1883" s="65">
        <v>2022281.6057031299</v>
      </c>
      <c r="T1883" s="11"/>
      <c r="U1883" s="66">
        <v>-9.1632982212104305E-3</v>
      </c>
      <c r="V1883" s="67">
        <v>2.7458809317977302</v>
      </c>
      <c r="W1883" s="66">
        <v>2.15324301771034E-2</v>
      </c>
      <c r="X1883" s="67">
        <v>4.4316215663493503</v>
      </c>
      <c r="Y1883" s="66">
        <v>-4.5496330617461403E-2</v>
      </c>
      <c r="Z1883" s="67">
        <v>13.134304550476401</v>
      </c>
      <c r="AA1883" s="66">
        <v>6.03747973527788E-2</v>
      </c>
      <c r="AB1883" s="67">
        <v>26.262667886563602</v>
      </c>
      <c r="AC1883" s="66">
        <v>9.6709524898033097E-2</v>
      </c>
      <c r="AD1883" s="67">
        <v>33.956917750067099</v>
      </c>
      <c r="AE1883" s="66">
        <v>0.13461878749512801</v>
      </c>
      <c r="AF1883" s="68">
        <v>30.4095663612243</v>
      </c>
      <c r="AG1883" s="66">
        <v>1.25872296666785E-3</v>
      </c>
      <c r="AH1883" s="67">
        <v>-1.71563343919843</v>
      </c>
      <c r="AI1883" s="66">
        <v>-2.0199613780278E-2</v>
      </c>
      <c r="AJ1883" s="67">
        <v>11.670781102933701</v>
      </c>
      <c r="AK1883" s="66"/>
      <c r="AL1883" s="66"/>
      <c r="AM1883" s="67"/>
      <c r="AN1883" s="11"/>
      <c r="AO1883" s="69">
        <v>3.0131336141494099E-2</v>
      </c>
      <c r="AP1883" s="69">
        <v>-3.9682885267211497E-2</v>
      </c>
      <c r="AQ1883" s="69">
        <v>7.8200343663411304E-2</v>
      </c>
      <c r="AR1883" s="69">
        <v>-0.118745364608039</v>
      </c>
      <c r="AS1883" s="70">
        <v>7</v>
      </c>
      <c r="AT1883" s="70">
        <v>5</v>
      </c>
      <c r="AU1883" s="70">
        <v>7</v>
      </c>
      <c r="AV1883" s="71">
        <v>5</v>
      </c>
      <c r="AW1883" s="11"/>
      <c r="AX1883" s="72">
        <v>0.131034211061196</v>
      </c>
      <c r="AY1883" s="73">
        <v>0.42054680002684097</v>
      </c>
      <c r="AZ1883" s="73">
        <v>0.91022767549748096</v>
      </c>
      <c r="BA1883" s="73">
        <v>0.57965775511274797</v>
      </c>
      <c r="BB1883" s="64">
        <v>1.3497652212954601E-2</v>
      </c>
      <c r="BC1883" s="74">
        <v>-24.0230455434939</v>
      </c>
      <c r="BD1883" s="61">
        <v>43874</v>
      </c>
      <c r="BE1883" s="61">
        <v>43913</v>
      </c>
      <c r="BF1883" s="70"/>
      <c r="BG1883" s="61"/>
      <c r="BH1883" s="11"/>
    </row>
    <row r="1884" spans="1:60" x14ac:dyDescent="0.3">
      <c r="A1884" s="11"/>
      <c r="B1884" s="56" t="s">
        <v>5966</v>
      </c>
      <c r="C1884" s="56" t="s">
        <v>5708</v>
      </c>
      <c r="D1884" s="56" t="s">
        <v>5685</v>
      </c>
      <c r="E1884" s="57" t="s">
        <v>367</v>
      </c>
      <c r="F1884" s="57" t="s">
        <v>339</v>
      </c>
      <c r="G1884" s="58" t="s">
        <v>141</v>
      </c>
      <c r="H1884" s="59" t="s">
        <v>186</v>
      </c>
      <c r="I1884" s="60" t="s">
        <v>29</v>
      </c>
      <c r="J1884" s="60" t="s">
        <v>5709</v>
      </c>
      <c r="K1884" s="11"/>
      <c r="L1884" s="61">
        <v>44021</v>
      </c>
      <c r="M1884" s="62">
        <v>1706.3603000007599</v>
      </c>
      <c r="N1884" s="63">
        <v>1706.3603000007599</v>
      </c>
      <c r="O1884" s="63">
        <v>1830.4282000009</v>
      </c>
      <c r="P1884" s="64">
        <f t="shared" si="29"/>
        <v>0.93221919330128378</v>
      </c>
      <c r="Q1884" s="61">
        <v>43874</v>
      </c>
      <c r="R1884" s="65">
        <v>1495609.6410000001</v>
      </c>
      <c r="S1884" s="65">
        <v>1440773.69142773</v>
      </c>
      <c r="T1884" s="11"/>
      <c r="U1884" s="66">
        <v>-9.1497256980801502E-3</v>
      </c>
      <c r="V1884" s="67">
        <v>2.7472381841107598</v>
      </c>
      <c r="W1884" s="66">
        <v>2.19519964848587E-2</v>
      </c>
      <c r="X1884" s="67">
        <v>4.4735781971248798</v>
      </c>
      <c r="Y1884" s="66">
        <v>-4.3113656336572603E-2</v>
      </c>
      <c r="Z1884" s="67">
        <v>13.3725719785725</v>
      </c>
      <c r="AA1884" s="66">
        <v>6.5703684640538995E-2</v>
      </c>
      <c r="AB1884" s="67">
        <v>26.795556615339599</v>
      </c>
      <c r="AC1884" s="66">
        <v>0.117685585057188</v>
      </c>
      <c r="AD1884" s="67">
        <v>36.054523765982601</v>
      </c>
      <c r="AE1884" s="66">
        <v>0.173892434855516</v>
      </c>
      <c r="AF1884" s="68">
        <v>34.336931097262998</v>
      </c>
      <c r="AG1884" s="66">
        <v>1.3822142536810101E-3</v>
      </c>
      <c r="AH1884" s="67">
        <v>-1.70328431049711</v>
      </c>
      <c r="AI1884" s="66">
        <v>-1.7632875382332699E-2</v>
      </c>
      <c r="AJ1884" s="67">
        <v>11.927454942735499</v>
      </c>
      <c r="AK1884" s="66">
        <v>0.60452133111364703</v>
      </c>
      <c r="AL1884" s="66">
        <v>5.508757330972E-2</v>
      </c>
      <c r="AM1884" s="67">
        <v>63.5984457440209</v>
      </c>
      <c r="AN1884" s="11"/>
      <c r="AO1884" s="69">
        <v>3.01454474956699E-2</v>
      </c>
      <c r="AP1884" s="69">
        <v>-3.9669738494922099E-2</v>
      </c>
      <c r="AQ1884" s="69">
        <v>7.8643513328643194E-2</v>
      </c>
      <c r="AR1884" s="69">
        <v>-0.11837103209196401</v>
      </c>
      <c r="AS1884" s="70">
        <v>7</v>
      </c>
      <c r="AT1884" s="70">
        <v>5</v>
      </c>
      <c r="AU1884" s="70">
        <v>7</v>
      </c>
      <c r="AV1884" s="71">
        <v>5</v>
      </c>
      <c r="AW1884" s="11"/>
      <c r="AX1884" s="72">
        <v>0.131042249662569</v>
      </c>
      <c r="AY1884" s="73">
        <v>0.45874870794978101</v>
      </c>
      <c r="AZ1884" s="73">
        <v>0.93118282997966195</v>
      </c>
      <c r="BA1884" s="73">
        <v>0.63316438907440897</v>
      </c>
      <c r="BB1884" s="64">
        <v>1.34987568448196E-2</v>
      </c>
      <c r="BC1884" s="74">
        <v>-23.9824266256473</v>
      </c>
      <c r="BD1884" s="61">
        <v>43874</v>
      </c>
      <c r="BE1884" s="61">
        <v>43913</v>
      </c>
      <c r="BF1884" s="70"/>
      <c r="BG1884" s="61"/>
      <c r="BH1884" s="11"/>
    </row>
    <row r="1885" spans="1:60" x14ac:dyDescent="0.3">
      <c r="A1885" s="11"/>
      <c r="B1885" s="56" t="s">
        <v>5970</v>
      </c>
      <c r="C1885" s="56" t="s">
        <v>5711</v>
      </c>
      <c r="D1885" s="56" t="s">
        <v>5685</v>
      </c>
      <c r="E1885" s="57" t="s">
        <v>371</v>
      </c>
      <c r="F1885" s="57" t="s">
        <v>339</v>
      </c>
      <c r="G1885" s="58" t="s">
        <v>141</v>
      </c>
      <c r="H1885" s="59" t="s">
        <v>186</v>
      </c>
      <c r="I1885" s="60" t="s">
        <v>29</v>
      </c>
      <c r="J1885" s="60" t="s">
        <v>5712</v>
      </c>
      <c r="K1885" s="11"/>
      <c r="L1885" s="61">
        <v>44021</v>
      </c>
      <c r="M1885" s="62">
        <v>2014.4562999997299</v>
      </c>
      <c r="N1885" s="63">
        <v>2014.4562999997299</v>
      </c>
      <c r="O1885" s="63">
        <v>2159.1851000003498</v>
      </c>
      <c r="P1885" s="64">
        <f t="shared" si="29"/>
        <v>0.93297063785749701</v>
      </c>
      <c r="Q1885" s="61">
        <v>43874</v>
      </c>
      <c r="R1885" s="65">
        <v>1575043.3019999999</v>
      </c>
      <c r="S1885" s="65">
        <v>1451008.52821289</v>
      </c>
      <c r="T1885" s="11"/>
      <c r="U1885" s="66">
        <v>-9.1443036417331296E-3</v>
      </c>
      <c r="V1885" s="67">
        <v>2.74778038974546</v>
      </c>
      <c r="W1885" s="66">
        <v>2.21201337117236E-2</v>
      </c>
      <c r="X1885" s="67">
        <v>4.49039191981137</v>
      </c>
      <c r="Y1885" s="66">
        <v>-4.2158857679169201E-2</v>
      </c>
      <c r="Z1885" s="67">
        <v>13.468051844305601</v>
      </c>
      <c r="AA1885" s="66">
        <v>6.7843314700439805E-2</v>
      </c>
      <c r="AB1885" s="67">
        <v>27.009519621351501</v>
      </c>
      <c r="AC1885" s="66">
        <v>0.12217144132228</v>
      </c>
      <c r="AD1885" s="67">
        <v>36.503109392477199</v>
      </c>
      <c r="AE1885" s="66">
        <v>0.18097675726312401</v>
      </c>
      <c r="AF1885" s="68">
        <v>35.045363338023897</v>
      </c>
      <c r="AG1885" s="66">
        <v>1.4315636799437899E-3</v>
      </c>
      <c r="AH1885" s="67">
        <v>-1.6983493678708299</v>
      </c>
      <c r="AI1885" s="66">
        <v>-1.6604105319856899E-2</v>
      </c>
      <c r="AJ1885" s="67">
        <v>12.0303319489758</v>
      </c>
      <c r="AK1885" s="66">
        <v>0.63209020643611402</v>
      </c>
      <c r="AL1885" s="66">
        <v>5.7128059117530897E-2</v>
      </c>
      <c r="AM1885" s="67">
        <v>66.355333276209393</v>
      </c>
      <c r="AN1885" s="11"/>
      <c r="AO1885" s="69">
        <v>3.0151125012707801E-2</v>
      </c>
      <c r="AP1885" s="69">
        <v>-3.9664483468186497E-2</v>
      </c>
      <c r="AQ1885" s="69">
        <v>7.8820943335813395E-2</v>
      </c>
      <c r="AR1885" s="69">
        <v>-0.118221104951808</v>
      </c>
      <c r="AS1885" s="70">
        <v>7</v>
      </c>
      <c r="AT1885" s="70">
        <v>5</v>
      </c>
      <c r="AU1885" s="70">
        <v>7</v>
      </c>
      <c r="AV1885" s="71">
        <v>5</v>
      </c>
      <c r="AW1885" s="11"/>
      <c r="AX1885" s="72">
        <v>0.13104552089382199</v>
      </c>
      <c r="AY1885" s="73">
        <v>0.474083265908121</v>
      </c>
      <c r="AZ1885" s="73">
        <v>0.93959381576314605</v>
      </c>
      <c r="BA1885" s="73">
        <v>0.65468162983142997</v>
      </c>
      <c r="BB1885" s="64">
        <v>1.3499204691051999E-2</v>
      </c>
      <c r="BC1885" s="74">
        <v>-23.966180574381699</v>
      </c>
      <c r="BD1885" s="61">
        <v>43874</v>
      </c>
      <c r="BE1885" s="61">
        <v>43913</v>
      </c>
      <c r="BF1885" s="70"/>
      <c r="BG1885" s="61"/>
      <c r="BH1885" s="11"/>
    </row>
    <row r="1886" spans="1:60" x14ac:dyDescent="0.3">
      <c r="A1886" s="11"/>
      <c r="B1886" s="56" t="s">
        <v>5973</v>
      </c>
      <c r="C1886" s="56" t="s">
        <v>5714</v>
      </c>
      <c r="D1886" s="56" t="s">
        <v>5685</v>
      </c>
      <c r="E1886" s="57" t="s">
        <v>375</v>
      </c>
      <c r="F1886" s="57" t="s">
        <v>339</v>
      </c>
      <c r="G1886" s="58" t="s">
        <v>141</v>
      </c>
      <c r="H1886" s="59" t="s">
        <v>186</v>
      </c>
      <c r="I1886" s="60" t="s">
        <v>29</v>
      </c>
      <c r="J1886" s="60" t="s">
        <v>5715</v>
      </c>
      <c r="K1886" s="11"/>
      <c r="L1886" s="61">
        <v>44021</v>
      </c>
      <c r="M1886" s="62">
        <v>1782.5318999998301</v>
      </c>
      <c r="N1886" s="63">
        <v>1782.5318999998301</v>
      </c>
      <c r="O1886" s="63">
        <v>1909.05990000069</v>
      </c>
      <c r="P1886" s="64">
        <f t="shared" si="29"/>
        <v>0.93372235203263443</v>
      </c>
      <c r="Q1886" s="61">
        <v>43874</v>
      </c>
      <c r="R1886" s="65">
        <v>1980527.7409999999</v>
      </c>
      <c r="S1886" s="65">
        <v>1825695.4542285199</v>
      </c>
      <c r="T1886" s="11"/>
      <c r="U1886" s="66">
        <v>-9.13882836721314E-3</v>
      </c>
      <c r="V1886" s="67">
        <v>2.7483279171974599</v>
      </c>
      <c r="W1886" s="66">
        <v>2.22882375692279E-2</v>
      </c>
      <c r="X1886" s="67">
        <v>4.5072023055618002</v>
      </c>
      <c r="Y1886" s="66">
        <v>-4.1203056971426101E-2</v>
      </c>
      <c r="Z1886" s="67">
        <v>13.563631915079901</v>
      </c>
      <c r="AA1886" s="66">
        <v>6.9987195198336793E-2</v>
      </c>
      <c r="AB1886" s="67">
        <v>27.223907671141198</v>
      </c>
      <c r="AC1886" s="66">
        <v>0.12667557203720201</v>
      </c>
      <c r="AD1886" s="67">
        <v>36.953522463969399</v>
      </c>
      <c r="AE1886" s="66">
        <v>0.18810351412335899</v>
      </c>
      <c r="AF1886" s="68">
        <v>35.758039024076403</v>
      </c>
      <c r="AG1886" s="66">
        <v>1.48098548925191E-3</v>
      </c>
      <c r="AH1886" s="67">
        <v>-1.69340718694002</v>
      </c>
      <c r="AI1886" s="66">
        <v>-1.55742479273613E-2</v>
      </c>
      <c r="AJ1886" s="67">
        <v>12.1333176882326</v>
      </c>
      <c r="AK1886" s="66">
        <v>0.660145941212541</v>
      </c>
      <c r="AL1886" s="66">
        <v>5.9173444147745599E-2</v>
      </c>
      <c r="AM1886" s="67">
        <v>69.160906753852004</v>
      </c>
      <c r="AN1886" s="11"/>
      <c r="AO1886" s="69">
        <v>3.01567656188126E-2</v>
      </c>
      <c r="AP1886" s="69">
        <v>-3.9659213130107701E-2</v>
      </c>
      <c r="AQ1886" s="69">
        <v>7.89982905534998E-2</v>
      </c>
      <c r="AR1886" s="69">
        <v>-0.118071462027729</v>
      </c>
      <c r="AS1886" s="70">
        <v>7</v>
      </c>
      <c r="AT1886" s="70">
        <v>5</v>
      </c>
      <c r="AU1886" s="70">
        <v>7</v>
      </c>
      <c r="AV1886" s="71">
        <v>5</v>
      </c>
      <c r="AW1886" s="11"/>
      <c r="AX1886" s="72">
        <v>0.13104879708931499</v>
      </c>
      <c r="AY1886" s="73">
        <v>0.48944621362215901</v>
      </c>
      <c r="AZ1886" s="73">
        <v>0.94802083108061197</v>
      </c>
      <c r="BA1886" s="73">
        <v>0.67626082266906495</v>
      </c>
      <c r="BB1886" s="64">
        <v>1.3499652883274401E-2</v>
      </c>
      <c r="BC1886" s="74">
        <v>-23.949939967889801</v>
      </c>
      <c r="BD1886" s="61">
        <v>43874</v>
      </c>
      <c r="BE1886" s="61">
        <v>43913</v>
      </c>
      <c r="BF1886" s="70"/>
      <c r="BG1886" s="61"/>
      <c r="BH1886" s="11"/>
    </row>
    <row r="1887" spans="1:60" x14ac:dyDescent="0.3">
      <c r="A1887" s="11"/>
      <c r="B1887" s="56" t="s">
        <v>5976</v>
      </c>
      <c r="C1887" s="56" t="s">
        <v>5717</v>
      </c>
      <c r="D1887" s="56" t="s">
        <v>5685</v>
      </c>
      <c r="E1887" s="57" t="s">
        <v>379</v>
      </c>
      <c r="F1887" s="57" t="s">
        <v>339</v>
      </c>
      <c r="G1887" s="58" t="s">
        <v>141</v>
      </c>
      <c r="H1887" s="59" t="s">
        <v>186</v>
      </c>
      <c r="I1887" s="60" t="s">
        <v>29</v>
      </c>
      <c r="J1887" s="60" t="s">
        <v>5718</v>
      </c>
      <c r="K1887" s="11"/>
      <c r="L1887" s="61">
        <v>44021</v>
      </c>
      <c r="M1887" s="62">
        <v>1801.19610000029</v>
      </c>
      <c r="N1887" s="63">
        <v>1801.19610000029</v>
      </c>
      <c r="O1887" s="63">
        <v>1927.4958999995099</v>
      </c>
      <c r="P1887" s="64">
        <f t="shared" si="29"/>
        <v>0.93447467255351779</v>
      </c>
      <c r="Q1887" s="61">
        <v>43874</v>
      </c>
      <c r="R1887" s="65">
        <v>11102656.976</v>
      </c>
      <c r="S1887" s="65">
        <v>10173055.617281299</v>
      </c>
      <c r="T1887" s="11"/>
      <c r="U1887" s="66">
        <v>-9.1334090438977E-3</v>
      </c>
      <c r="V1887" s="67">
        <v>2.748869849529</v>
      </c>
      <c r="W1887" s="66">
        <v>2.2456281129052499E-2</v>
      </c>
      <c r="X1887" s="67">
        <v>4.5240066615442602</v>
      </c>
      <c r="Y1887" s="66">
        <v>-4.0246639883698698E-2</v>
      </c>
      <c r="Z1887" s="67">
        <v>13.6592736238526</v>
      </c>
      <c r="AA1887" s="66">
        <v>7.2134919770178399E-2</v>
      </c>
      <c r="AB1887" s="67">
        <v>27.4386801283108</v>
      </c>
      <c r="AC1887" s="66">
        <v>0.131197033510107</v>
      </c>
      <c r="AD1887" s="67">
        <v>37.405668611230801</v>
      </c>
      <c r="AE1887" s="66">
        <v>0.19527284889220001</v>
      </c>
      <c r="AF1887" s="68">
        <v>36.4749725009315</v>
      </c>
      <c r="AG1887" s="66">
        <v>1.5303229647543001E-3</v>
      </c>
      <c r="AH1887" s="67">
        <v>-1.68847343938978</v>
      </c>
      <c r="AI1887" s="66">
        <v>-1.45436104785404E-2</v>
      </c>
      <c r="AJ1887" s="67">
        <v>12.2363814331038</v>
      </c>
      <c r="AK1887" s="66">
        <v>0.68867939210380402</v>
      </c>
      <c r="AL1887" s="66">
        <v>6.1222461425131797E-2</v>
      </c>
      <c r="AM1887" s="67">
        <v>72.014251842978396</v>
      </c>
      <c r="AN1887" s="11"/>
      <c r="AO1887" s="69">
        <v>3.01623716022732E-2</v>
      </c>
      <c r="AP1887" s="69">
        <v>-3.9653979641116201E-2</v>
      </c>
      <c r="AQ1887" s="69">
        <v>7.9175811768436702E-2</v>
      </c>
      <c r="AR1887" s="69">
        <v>-0.117921687555354</v>
      </c>
      <c r="AS1887" s="70">
        <v>7</v>
      </c>
      <c r="AT1887" s="70">
        <v>5</v>
      </c>
      <c r="AU1887" s="70">
        <v>7</v>
      </c>
      <c r="AV1887" s="71">
        <v>5</v>
      </c>
      <c r="AW1887" s="11"/>
      <c r="AX1887" s="72">
        <v>0.13105216528652799</v>
      </c>
      <c r="AY1887" s="73">
        <v>0.504836473831347</v>
      </c>
      <c r="AZ1887" s="73">
        <v>0.95646241878966998</v>
      </c>
      <c r="BA1887" s="73">
        <v>0.69790090525566495</v>
      </c>
      <c r="BB1887" s="64">
        <v>1.3500110626664501E-2</v>
      </c>
      <c r="BC1887" s="74">
        <v>-23.9336955268518</v>
      </c>
      <c r="BD1887" s="61">
        <v>43874</v>
      </c>
      <c r="BE1887" s="61">
        <v>43913</v>
      </c>
      <c r="BF1887" s="70"/>
      <c r="BG1887" s="61"/>
      <c r="BH1887" s="11"/>
    </row>
    <row r="1888" spans="1:60" x14ac:dyDescent="0.3">
      <c r="A1888" s="11"/>
      <c r="B1888" s="56" t="s">
        <v>5979</v>
      </c>
      <c r="C1888" s="56" t="s">
        <v>5720</v>
      </c>
      <c r="D1888" s="56" t="s">
        <v>5721</v>
      </c>
      <c r="E1888" s="57" t="s">
        <v>34</v>
      </c>
      <c r="F1888" s="57" t="s">
        <v>339</v>
      </c>
      <c r="G1888" s="58" t="s">
        <v>141</v>
      </c>
      <c r="H1888" s="59" t="s">
        <v>186</v>
      </c>
      <c r="I1888" s="60" t="s">
        <v>29</v>
      </c>
      <c r="J1888" s="60" t="s">
        <v>5722</v>
      </c>
      <c r="K1888" s="11"/>
      <c r="L1888" s="61">
        <v>44021</v>
      </c>
      <c r="M1888" s="62">
        <v>1035.82239999995</v>
      </c>
      <c r="N1888" s="63">
        <v>1035.82239999995</v>
      </c>
      <c r="O1888" s="63">
        <v>1185.7162999995101</v>
      </c>
      <c r="P1888" s="64">
        <f t="shared" si="29"/>
        <v>0.87358367258709191</v>
      </c>
      <c r="Q1888" s="61">
        <v>43843</v>
      </c>
      <c r="R1888" s="65">
        <v>19809.545999999998</v>
      </c>
      <c r="S1888" s="65">
        <v>19433.9122824402</v>
      </c>
      <c r="T1888" s="11"/>
      <c r="U1888" s="66">
        <v>-1.45293366222177E-2</v>
      </c>
      <c r="V1888" s="67">
        <v>2.2092770916969999</v>
      </c>
      <c r="W1888" s="66">
        <v>2.7015630494133802E-3</v>
      </c>
      <c r="X1888" s="67">
        <v>2.5485348535767098</v>
      </c>
      <c r="Y1888" s="66">
        <v>-0.108541771806777</v>
      </c>
      <c r="Z1888" s="67">
        <v>6.8297604315448597</v>
      </c>
      <c r="AA1888" s="66">
        <v>-1.10441202468792E-2</v>
      </c>
      <c r="AB1888" s="67">
        <v>19.1207761265978</v>
      </c>
      <c r="AC1888" s="66"/>
      <c r="AD1888" s="67"/>
      <c r="AE1888" s="66"/>
      <c r="AF1888" s="68"/>
      <c r="AG1888" s="66">
        <v>-4.8386010512331303E-3</v>
      </c>
      <c r="AH1888" s="67">
        <v>-2.3253658409885198</v>
      </c>
      <c r="AI1888" s="66">
        <v>-8.25817953018122E-2</v>
      </c>
      <c r="AJ1888" s="67">
        <v>5.4325629507802704</v>
      </c>
      <c r="AK1888" s="66">
        <v>3.5822399999233298E-2</v>
      </c>
      <c r="AL1888" s="66">
        <v>2.3182768762126198E-2</v>
      </c>
      <c r="AM1888" s="67">
        <v>28.5500474849832</v>
      </c>
      <c r="AN1888" s="11"/>
      <c r="AO1888" s="69">
        <v>5.1872213916794897E-2</v>
      </c>
      <c r="AP1888" s="69">
        <v>-9.8646529491816196E-2</v>
      </c>
      <c r="AQ1888" s="69">
        <v>6.7873996000344106E-2</v>
      </c>
      <c r="AR1888" s="69">
        <v>-0.132968948543712</v>
      </c>
      <c r="AS1888" s="70">
        <v>6</v>
      </c>
      <c r="AT1888" s="70">
        <v>6</v>
      </c>
      <c r="AU1888" s="70">
        <v>7</v>
      </c>
      <c r="AV1888" s="71">
        <v>5</v>
      </c>
      <c r="AW1888" s="11"/>
      <c r="AX1888" s="72">
        <v>0.24786045341548699</v>
      </c>
      <c r="AY1888" s="73">
        <v>3.4659137511312103E-2</v>
      </c>
      <c r="AZ1888" s="73">
        <v>0.81433806010227305</v>
      </c>
      <c r="BA1888" s="73">
        <v>4.5058204591612097E-2</v>
      </c>
      <c r="BB1888" s="64">
        <v>2.5226076486724199E-2</v>
      </c>
      <c r="BC1888" s="74">
        <v>-29.4990884412837</v>
      </c>
      <c r="BD1888" s="61">
        <v>43843</v>
      </c>
      <c r="BE1888" s="61">
        <v>43913</v>
      </c>
      <c r="BF1888" s="70"/>
      <c r="BG1888" s="61"/>
      <c r="BH1888" s="11"/>
    </row>
    <row r="1889" spans="1:60" x14ac:dyDescent="0.3">
      <c r="A1889" s="11"/>
      <c r="B1889" s="56" t="s">
        <v>5982</v>
      </c>
      <c r="C1889" s="56" t="s">
        <v>5724</v>
      </c>
      <c r="D1889" s="56" t="s">
        <v>5721</v>
      </c>
      <c r="E1889" s="57" t="s">
        <v>41</v>
      </c>
      <c r="F1889" s="57" t="s">
        <v>339</v>
      </c>
      <c r="G1889" s="58" t="s">
        <v>141</v>
      </c>
      <c r="H1889" s="59" t="s">
        <v>186</v>
      </c>
      <c r="I1889" s="60" t="s">
        <v>29</v>
      </c>
      <c r="J1889" s="60" t="s">
        <v>5725</v>
      </c>
      <c r="K1889" s="11"/>
      <c r="L1889" s="61">
        <v>44021</v>
      </c>
      <c r="M1889" s="62">
        <v>1056.93979999982</v>
      </c>
      <c r="N1889" s="63">
        <v>1056.93979999982</v>
      </c>
      <c r="O1889" s="63">
        <v>1203.8980999998701</v>
      </c>
      <c r="P1889" s="64">
        <f t="shared" si="29"/>
        <v>0.87793128006426302</v>
      </c>
      <c r="Q1889" s="61">
        <v>43843</v>
      </c>
      <c r="R1889" s="65">
        <v>390107.57799999998</v>
      </c>
      <c r="S1889" s="65">
        <v>184593.21961840801</v>
      </c>
      <c r="T1889" s="11"/>
      <c r="U1889" s="66">
        <v>-1.4501820945042701E-2</v>
      </c>
      <c r="V1889" s="67">
        <v>2.2120286594145</v>
      </c>
      <c r="W1889" s="66">
        <v>3.54088759922888E-3</v>
      </c>
      <c r="X1889" s="67">
        <v>2.6324673085582599</v>
      </c>
      <c r="Y1889" s="66">
        <v>-0.10400530743936499</v>
      </c>
      <c r="Z1889" s="67">
        <v>7.2834068682859696</v>
      </c>
      <c r="AA1889" s="66">
        <v>-9.1293589957786004E-4</v>
      </c>
      <c r="AB1889" s="67">
        <v>20.133894561324301</v>
      </c>
      <c r="AC1889" s="66"/>
      <c r="AD1889" s="67"/>
      <c r="AE1889" s="66"/>
      <c r="AF1889" s="68"/>
      <c r="AG1889" s="66">
        <v>-4.5887587284596503E-3</v>
      </c>
      <c r="AH1889" s="67">
        <v>-2.3003816087111799</v>
      </c>
      <c r="AI1889" s="66">
        <v>-7.7681768998445505E-2</v>
      </c>
      <c r="AJ1889" s="67">
        <v>5.92256558111694</v>
      </c>
      <c r="AK1889" s="66">
        <v>5.69398000006913E-2</v>
      </c>
      <c r="AL1889" s="66">
        <v>3.76084534273105E-2</v>
      </c>
      <c r="AM1889" s="67">
        <v>31.653645143174799</v>
      </c>
      <c r="AN1889" s="11"/>
      <c r="AO1889" s="69">
        <v>5.1901553790230502E-2</v>
      </c>
      <c r="AP1889" s="69">
        <v>-9.8571198348508901E-2</v>
      </c>
      <c r="AQ1889" s="69">
        <v>6.8767814449529396E-2</v>
      </c>
      <c r="AR1889" s="69">
        <v>-0.13221944527322199</v>
      </c>
      <c r="AS1889" s="70">
        <v>6</v>
      </c>
      <c r="AT1889" s="70">
        <v>6</v>
      </c>
      <c r="AU1889" s="70">
        <v>7</v>
      </c>
      <c r="AV1889" s="71">
        <v>5</v>
      </c>
      <c r="AW1889" s="11"/>
      <c r="AX1889" s="72">
        <v>0.247853694155347</v>
      </c>
      <c r="AY1889" s="73">
        <v>7.3999964042968699E-2</v>
      </c>
      <c r="AZ1889" s="73">
        <v>0.86047699289520096</v>
      </c>
      <c r="BA1889" s="73">
        <v>9.6320351613599101E-2</v>
      </c>
      <c r="BB1889" s="64">
        <v>2.52266498797326E-2</v>
      </c>
      <c r="BC1889" s="74">
        <v>-29.361322191631199</v>
      </c>
      <c r="BD1889" s="61">
        <v>43843</v>
      </c>
      <c r="BE1889" s="61">
        <v>43913</v>
      </c>
      <c r="BF1889" s="70"/>
      <c r="BG1889" s="61"/>
      <c r="BH1889" s="11"/>
    </row>
    <row r="1890" spans="1:60" x14ac:dyDescent="0.3">
      <c r="A1890" s="11"/>
      <c r="B1890" s="56" t="s">
        <v>5985</v>
      </c>
      <c r="C1890" s="56" t="s">
        <v>5727</v>
      </c>
      <c r="D1890" s="56" t="s">
        <v>5721</v>
      </c>
      <c r="E1890" s="57" t="s">
        <v>248</v>
      </c>
      <c r="F1890" s="57" t="s">
        <v>339</v>
      </c>
      <c r="G1890" s="58" t="s">
        <v>141</v>
      </c>
      <c r="H1890" s="59" t="s">
        <v>186</v>
      </c>
      <c r="I1890" s="60" t="s">
        <v>29</v>
      </c>
      <c r="J1890" s="60" t="s">
        <v>5728</v>
      </c>
      <c r="K1890" s="11"/>
      <c r="L1890" s="61">
        <v>44021</v>
      </c>
      <c r="M1890" s="62">
        <v>1055.2837000004899</v>
      </c>
      <c r="N1890" s="63">
        <v>1055.2837000004899</v>
      </c>
      <c r="O1890" s="63">
        <v>1200.8395000006999</v>
      </c>
      <c r="P1890" s="64">
        <f t="shared" si="29"/>
        <v>0.87878829768663913</v>
      </c>
      <c r="Q1890" s="61">
        <v>43843</v>
      </c>
      <c r="R1890" s="65">
        <v>502186.73200000002</v>
      </c>
      <c r="S1890" s="65">
        <v>241853.410080078</v>
      </c>
      <c r="T1890" s="11"/>
      <c r="U1890" s="66">
        <v>-1.4496363255602799E-2</v>
      </c>
      <c r="V1890" s="67">
        <v>2.2125744283584901</v>
      </c>
      <c r="W1890" s="66">
        <v>3.7060561517137098E-3</v>
      </c>
      <c r="X1890" s="67">
        <v>2.6489841638067402</v>
      </c>
      <c r="Y1890" s="66">
        <v>-0.103110943396168</v>
      </c>
      <c r="Z1890" s="67">
        <v>7.3728432726056798</v>
      </c>
      <c r="AA1890" s="66">
        <v>1.09312747918011E-3</v>
      </c>
      <c r="AB1890" s="67">
        <v>20.334500899218298</v>
      </c>
      <c r="AC1890" s="66"/>
      <c r="AD1890" s="67"/>
      <c r="AE1890" s="66"/>
      <c r="AF1890" s="68"/>
      <c r="AG1890" s="66">
        <v>-4.5395884390018199E-3</v>
      </c>
      <c r="AH1890" s="67">
        <v>-2.2954645797653899</v>
      </c>
      <c r="AI1890" s="66">
        <v>-7.6715432441269493E-2</v>
      </c>
      <c r="AJ1890" s="67">
        <v>6.0191992368345399</v>
      </c>
      <c r="AK1890" s="66">
        <v>5.5283700001382399E-2</v>
      </c>
      <c r="AL1890" s="66">
        <v>3.68218061612424E-2</v>
      </c>
      <c r="AM1890" s="67">
        <v>30.936048319476001</v>
      </c>
      <c r="AN1890" s="11"/>
      <c r="AO1890" s="69">
        <v>5.1907368379033897E-2</v>
      </c>
      <c r="AP1890" s="69">
        <v>-9.8556259014003403E-2</v>
      </c>
      <c r="AQ1890" s="69">
        <v>6.8943499738452402E-2</v>
      </c>
      <c r="AR1890" s="69">
        <v>-0.13207158070057601</v>
      </c>
      <c r="AS1890" s="70">
        <v>6</v>
      </c>
      <c r="AT1890" s="70">
        <v>6</v>
      </c>
      <c r="AU1890" s="70">
        <v>7</v>
      </c>
      <c r="AV1890" s="71">
        <v>5</v>
      </c>
      <c r="AW1890" s="11"/>
      <c r="AX1890" s="72">
        <v>0.24785096952924501</v>
      </c>
      <c r="AY1890" s="73">
        <v>8.1866838144378604E-2</v>
      </c>
      <c r="AZ1890" s="73">
        <v>0.86970060468593102</v>
      </c>
      <c r="BA1890" s="73">
        <v>0.106586260725862</v>
      </c>
      <c r="BB1890" s="64">
        <v>2.52266218627119E-2</v>
      </c>
      <c r="BC1890" s="74">
        <v>-29.334203280333899</v>
      </c>
      <c r="BD1890" s="61">
        <v>43843</v>
      </c>
      <c r="BE1890" s="61">
        <v>43913</v>
      </c>
      <c r="BF1890" s="70"/>
      <c r="BG1890" s="61"/>
      <c r="BH1890" s="11"/>
    </row>
    <row r="1891" spans="1:60" x14ac:dyDescent="0.3">
      <c r="A1891" s="11"/>
      <c r="B1891" s="56" t="s">
        <v>5988</v>
      </c>
      <c r="C1891" s="56" t="s">
        <v>5730</v>
      </c>
      <c r="D1891" s="56" t="s">
        <v>5721</v>
      </c>
      <c r="E1891" s="57" t="s">
        <v>79</v>
      </c>
      <c r="F1891" s="57" t="s">
        <v>339</v>
      </c>
      <c r="G1891" s="58" t="s">
        <v>141</v>
      </c>
      <c r="H1891" s="59" t="s">
        <v>186</v>
      </c>
      <c r="I1891" s="60" t="s">
        <v>29</v>
      </c>
      <c r="J1891" s="60" t="s">
        <v>5731</v>
      </c>
      <c r="K1891" s="11"/>
      <c r="L1891" s="61">
        <v>44021</v>
      </c>
      <c r="M1891" s="62">
        <v>1099.6600000001499</v>
      </c>
      <c r="N1891" s="63">
        <v>1099.6600000001499</v>
      </c>
      <c r="O1891" s="63"/>
      <c r="P1891" s="64" t="str">
        <f t="shared" si="29"/>
        <v/>
      </c>
      <c r="Q1891" s="61"/>
      <c r="R1891" s="65">
        <v>667.95899999999995</v>
      </c>
      <c r="S1891" s="65"/>
      <c r="T1891" s="11"/>
      <c r="U1891" s="66">
        <v>-1.4529254588524099E-2</v>
      </c>
      <c r="V1891" s="67">
        <v>2.2092852950663699</v>
      </c>
      <c r="W1891" s="66">
        <v>2.7012004047719499E-3</v>
      </c>
      <c r="X1891" s="67">
        <v>2.5484985891125702</v>
      </c>
      <c r="Y1891" s="66"/>
      <c r="Z1891" s="67"/>
      <c r="AA1891" s="66"/>
      <c r="AB1891" s="67"/>
      <c r="AC1891" s="66"/>
      <c r="AD1891" s="67"/>
      <c r="AE1891" s="66"/>
      <c r="AF1891" s="68"/>
      <c r="AG1891" s="66">
        <v>-4.8387032547907403E-3</v>
      </c>
      <c r="AH1891" s="67">
        <v>-2.32537606134429</v>
      </c>
      <c r="AI1891" s="66"/>
      <c r="AJ1891" s="67"/>
      <c r="AK1891" s="66">
        <v>9.9659999999858001E-2</v>
      </c>
      <c r="AL1891" s="66">
        <v>0.37603131624579</v>
      </c>
      <c r="AM1891" s="67">
        <v>-15.506446702958799</v>
      </c>
      <c r="AN1891" s="11"/>
      <c r="AO1891" s="69">
        <v>3.7377115511844701E-2</v>
      </c>
      <c r="AP1891" s="69">
        <v>-3.5030799999731202E-2</v>
      </c>
      <c r="AQ1891" s="69">
        <v>6.7874216914788094E-2</v>
      </c>
      <c r="AR1891" s="69">
        <v>-1.7851485896244398E-2</v>
      </c>
      <c r="AS1891" s="70"/>
      <c r="AT1891" s="70"/>
      <c r="AU1891" s="70"/>
      <c r="AV1891" s="71"/>
      <c r="AW1891" s="11"/>
      <c r="AX1891" s="72"/>
      <c r="AY1891" s="73"/>
      <c r="AZ1891" s="73"/>
      <c r="BA1891" s="73"/>
      <c r="BB1891" s="64"/>
      <c r="BC1891" s="74">
        <v>-6.64962673678383</v>
      </c>
      <c r="BD1891" s="61">
        <v>43950</v>
      </c>
      <c r="BE1891" s="61">
        <v>43964</v>
      </c>
      <c r="BF1891" s="70">
        <v>28</v>
      </c>
      <c r="BG1891" s="61">
        <v>43990</v>
      </c>
      <c r="BH1891" s="11"/>
    </row>
    <row r="1892" spans="1:60" x14ac:dyDescent="0.3">
      <c r="A1892" s="11"/>
      <c r="B1892" s="56" t="s">
        <v>5994</v>
      </c>
      <c r="C1892" s="56" t="s">
        <v>5733</v>
      </c>
      <c r="D1892" s="56" t="s">
        <v>5721</v>
      </c>
      <c r="E1892" s="57" t="s">
        <v>352</v>
      </c>
      <c r="F1892" s="57" t="s">
        <v>339</v>
      </c>
      <c r="G1892" s="58" t="s">
        <v>141</v>
      </c>
      <c r="H1892" s="59" t="s">
        <v>186</v>
      </c>
      <c r="I1892" s="60" t="s">
        <v>29</v>
      </c>
      <c r="J1892" s="60" t="s">
        <v>5734</v>
      </c>
      <c r="K1892" s="11"/>
      <c r="L1892" s="61">
        <v>44021</v>
      </c>
      <c r="M1892" s="62">
        <v>1041.76180000044</v>
      </c>
      <c r="N1892" s="63">
        <v>1041.76180000044</v>
      </c>
      <c r="O1892" s="63">
        <v>1191.9346999991701</v>
      </c>
      <c r="P1892" s="64">
        <f t="shared" si="29"/>
        <v>0.87400912147382348</v>
      </c>
      <c r="Q1892" s="61">
        <v>43843</v>
      </c>
      <c r="R1892" s="65">
        <v>486050.79499999998</v>
      </c>
      <c r="S1892" s="65">
        <v>357009.95861474599</v>
      </c>
      <c r="T1892" s="11"/>
      <c r="U1892" s="66">
        <v>-1.4526569926602E-2</v>
      </c>
      <c r="V1892" s="67">
        <v>2.2095537612585798</v>
      </c>
      <c r="W1892" s="66">
        <v>2.7837944671773602E-3</v>
      </c>
      <c r="X1892" s="67">
        <v>2.5567579953531099</v>
      </c>
      <c r="Y1892" s="66">
        <v>-0.10809783201970299</v>
      </c>
      <c r="Z1892" s="67">
        <v>6.8741544102522303</v>
      </c>
      <c r="AA1892" s="66">
        <v>-1.00678781182069E-2</v>
      </c>
      <c r="AB1892" s="67">
        <v>19.218400339479601</v>
      </c>
      <c r="AC1892" s="66"/>
      <c r="AD1892" s="67"/>
      <c r="AE1892" s="66"/>
      <c r="AF1892" s="68"/>
      <c r="AG1892" s="66">
        <v>-4.8140945964405503E-3</v>
      </c>
      <c r="AH1892" s="67">
        <v>-2.3229151955092702</v>
      </c>
      <c r="AI1892" s="66">
        <v>-8.2102339384582598E-2</v>
      </c>
      <c r="AJ1892" s="67">
        <v>5.4805085425032303</v>
      </c>
      <c r="AK1892" s="66">
        <v>4.1761800001040697E-2</v>
      </c>
      <c r="AL1892" s="66">
        <v>2.7070165331679202E-2</v>
      </c>
      <c r="AM1892" s="67">
        <v>29.769132296321899</v>
      </c>
      <c r="AN1892" s="11"/>
      <c r="AO1892" s="69">
        <v>5.1875124110665603E-2</v>
      </c>
      <c r="AP1892" s="69">
        <v>-9.8639054079249E-2</v>
      </c>
      <c r="AQ1892" s="69">
        <v>6.7961506318169995E-2</v>
      </c>
      <c r="AR1892" s="69">
        <v>-0.13289563462967599</v>
      </c>
      <c r="AS1892" s="70">
        <v>6</v>
      </c>
      <c r="AT1892" s="70">
        <v>6</v>
      </c>
      <c r="AU1892" s="70">
        <v>7</v>
      </c>
      <c r="AV1892" s="71">
        <v>5</v>
      </c>
      <c r="AW1892" s="11"/>
      <c r="AX1892" s="72">
        <v>0.24786610319133601</v>
      </c>
      <c r="AY1892" s="73">
        <v>3.8099781272137499E-2</v>
      </c>
      <c r="AZ1892" s="73">
        <v>0.81837528360301803</v>
      </c>
      <c r="BA1892" s="73">
        <v>4.9535909305745897E-2</v>
      </c>
      <c r="BB1892" s="64">
        <v>2.52267751236286E-2</v>
      </c>
      <c r="BC1892" s="74">
        <v>-29.485591786127799</v>
      </c>
      <c r="BD1892" s="61">
        <v>43843</v>
      </c>
      <c r="BE1892" s="61">
        <v>43913</v>
      </c>
      <c r="BF1892" s="70"/>
      <c r="BG1892" s="61"/>
      <c r="BH1892" s="11"/>
    </row>
    <row r="1893" spans="1:60" x14ac:dyDescent="0.3">
      <c r="A1893" s="11"/>
      <c r="B1893" s="56" t="s">
        <v>5997</v>
      </c>
      <c r="C1893" s="56" t="s">
        <v>5736</v>
      </c>
      <c r="D1893" s="56" t="s">
        <v>5721</v>
      </c>
      <c r="E1893" s="57" t="s">
        <v>356</v>
      </c>
      <c r="F1893" s="57" t="s">
        <v>339</v>
      </c>
      <c r="G1893" s="58" t="s">
        <v>141</v>
      </c>
      <c r="H1893" s="59" t="s">
        <v>186</v>
      </c>
      <c r="I1893" s="60" t="s">
        <v>29</v>
      </c>
      <c r="J1893" s="60" t="s">
        <v>5737</v>
      </c>
      <c r="K1893" s="11"/>
      <c r="L1893" s="61">
        <v>44021</v>
      </c>
      <c r="M1893" s="62">
        <v>1027.10960000008</v>
      </c>
      <c r="N1893" s="63">
        <v>1027.10960000008</v>
      </c>
      <c r="O1893" s="63">
        <v>1168.3696999996901</v>
      </c>
      <c r="P1893" s="64">
        <f t="shared" si="29"/>
        <v>0.87909640244894449</v>
      </c>
      <c r="Q1893" s="61">
        <v>43843</v>
      </c>
      <c r="R1893" s="65">
        <v>42146.544999999998</v>
      </c>
      <c r="S1893" s="65">
        <v>22898.066935119601</v>
      </c>
      <c r="T1893" s="11"/>
      <c r="U1893" s="66">
        <v>-1.44945001802625E-2</v>
      </c>
      <c r="V1893" s="67">
        <v>2.2127607358925201</v>
      </c>
      <c r="W1893" s="66">
        <v>3.76513463925221E-3</v>
      </c>
      <c r="X1893" s="67">
        <v>2.6548920125605902</v>
      </c>
      <c r="Y1893" s="66">
        <v>-0.102789363449119</v>
      </c>
      <c r="Z1893" s="67">
        <v>7.4050012673105803</v>
      </c>
      <c r="AA1893" s="66">
        <v>-3.1576843295624699E-2</v>
      </c>
      <c r="AB1893" s="67">
        <v>17.067503821744999</v>
      </c>
      <c r="AC1893" s="66"/>
      <c r="AD1893" s="67"/>
      <c r="AE1893" s="66"/>
      <c r="AF1893" s="68"/>
      <c r="AG1893" s="66">
        <v>-4.5220117208373302E-3</v>
      </c>
      <c r="AH1893" s="67">
        <v>-2.2937069079489398</v>
      </c>
      <c r="AI1893" s="66">
        <v>-7.6368113011994906E-2</v>
      </c>
      <c r="AJ1893" s="67">
        <v>6.0539311797620003</v>
      </c>
      <c r="AK1893" s="66">
        <v>2.7109599999676E-2</v>
      </c>
      <c r="AL1893" s="66">
        <v>1.8485791442799399E-2</v>
      </c>
      <c r="AM1893" s="67">
        <v>27.682816328626402</v>
      </c>
      <c r="AN1893" s="11"/>
      <c r="AO1893" s="69">
        <v>5.1909442488977199E-2</v>
      </c>
      <c r="AP1893" s="69">
        <v>-9.8551060073077706E-2</v>
      </c>
      <c r="AQ1893" s="69">
        <v>6.9006950685434304E-2</v>
      </c>
      <c r="AR1893" s="69">
        <v>-0.13201866472634699</v>
      </c>
      <c r="AS1893" s="70">
        <v>5</v>
      </c>
      <c r="AT1893" s="70">
        <v>6</v>
      </c>
      <c r="AU1893" s="70">
        <v>7</v>
      </c>
      <c r="AV1893" s="71">
        <v>5</v>
      </c>
      <c r="AW1893" s="11"/>
      <c r="AX1893" s="72">
        <v>0.24631724536710001</v>
      </c>
      <c r="AY1893" s="73">
        <v>-5.6969160813309799E-2</v>
      </c>
      <c r="AZ1893" s="73">
        <v>0.714724025538089</v>
      </c>
      <c r="BA1893" s="73">
        <v>-7.3975011846755506E-2</v>
      </c>
      <c r="BB1893" s="64">
        <v>2.50670861790422E-2</v>
      </c>
      <c r="BC1893" s="74">
        <v>-29.32446810283</v>
      </c>
      <c r="BD1893" s="61">
        <v>43843</v>
      </c>
      <c r="BE1893" s="61">
        <v>43913</v>
      </c>
      <c r="BF1893" s="70"/>
      <c r="BG1893" s="61"/>
      <c r="BH1893" s="11"/>
    </row>
    <row r="1894" spans="1:60" x14ac:dyDescent="0.3">
      <c r="A1894" s="11"/>
      <c r="B1894" s="56" t="s">
        <v>6000</v>
      </c>
      <c r="C1894" s="56" t="s">
        <v>5739</v>
      </c>
      <c r="D1894" s="56" t="s">
        <v>5721</v>
      </c>
      <c r="E1894" s="57" t="s">
        <v>360</v>
      </c>
      <c r="F1894" s="57" t="s">
        <v>339</v>
      </c>
      <c r="G1894" s="58" t="s">
        <v>141</v>
      </c>
      <c r="H1894" s="59" t="s">
        <v>186</v>
      </c>
      <c r="I1894" s="60" t="s">
        <v>29</v>
      </c>
      <c r="J1894" s="60" t="s">
        <v>5740</v>
      </c>
      <c r="K1894" s="11"/>
      <c r="L1894" s="61">
        <v>44021</v>
      </c>
      <c r="M1894" s="62">
        <v>971.457100000232</v>
      </c>
      <c r="N1894" s="63">
        <v>971.457100000232</v>
      </c>
      <c r="O1894" s="63"/>
      <c r="P1894" s="64" t="str">
        <f t="shared" si="29"/>
        <v/>
      </c>
      <c r="Q1894" s="61"/>
      <c r="R1894" s="65">
        <v>43864.892999999996</v>
      </c>
      <c r="S1894" s="65"/>
      <c r="T1894" s="11"/>
      <c r="U1894" s="66">
        <v>-1.4488320841337599E-2</v>
      </c>
      <c r="V1894" s="67">
        <v>2.21337866978502</v>
      </c>
      <c r="W1894" s="66">
        <v>3.9535711675853201E-3</v>
      </c>
      <c r="X1894" s="67">
        <v>2.6737356653939099</v>
      </c>
      <c r="Y1894" s="66">
        <v>-0.101767861785484</v>
      </c>
      <c r="Z1894" s="67">
        <v>7.5071514336741503</v>
      </c>
      <c r="AA1894" s="66"/>
      <c r="AB1894" s="67"/>
      <c r="AC1894" s="66"/>
      <c r="AD1894" s="67"/>
      <c r="AE1894" s="66"/>
      <c r="AF1894" s="68"/>
      <c r="AG1894" s="66">
        <v>-4.4659079849225201E-3</v>
      </c>
      <c r="AH1894" s="67">
        <v>-2.28809653435746</v>
      </c>
      <c r="AI1894" s="66">
        <v>-7.5264513157017099E-2</v>
      </c>
      <c r="AJ1894" s="67">
        <v>6.1642911652597796</v>
      </c>
      <c r="AK1894" s="66">
        <v>-2.8542899999592902E-2</v>
      </c>
      <c r="AL1894" s="66">
        <v>-3.8272222181149097E-2</v>
      </c>
      <c r="AM1894" s="67">
        <v>16.385530780913498</v>
      </c>
      <c r="AN1894" s="11"/>
      <c r="AO1894" s="69">
        <v>5.1916002152211101E-2</v>
      </c>
      <c r="AP1894" s="69">
        <v>-9.8534049996524098E-2</v>
      </c>
      <c r="AQ1894" s="69">
        <v>6.9207540595016298E-2</v>
      </c>
      <c r="AR1894" s="69">
        <v>-0.13185046826402</v>
      </c>
      <c r="AS1894" s="70"/>
      <c r="AT1894" s="70"/>
      <c r="AU1894" s="70"/>
      <c r="AV1894" s="71"/>
      <c r="AW1894" s="11"/>
      <c r="AX1894" s="72"/>
      <c r="AY1894" s="73"/>
      <c r="AZ1894" s="73"/>
      <c r="BA1894" s="73"/>
      <c r="BB1894" s="64"/>
      <c r="BC1894" s="74">
        <v>-29.293544138024998</v>
      </c>
      <c r="BD1894" s="61">
        <v>43843</v>
      </c>
      <c r="BE1894" s="61">
        <v>43913</v>
      </c>
      <c r="BF1894" s="70"/>
      <c r="BG1894" s="61"/>
      <c r="BH1894" s="11"/>
    </row>
    <row r="1895" spans="1:60" x14ac:dyDescent="0.3">
      <c r="A1895" s="11"/>
      <c r="B1895" s="56" t="s">
        <v>6005</v>
      </c>
      <c r="C1895" s="56" t="s">
        <v>5742</v>
      </c>
      <c r="D1895" s="56" t="s">
        <v>5721</v>
      </c>
      <c r="E1895" s="57" t="s">
        <v>131</v>
      </c>
      <c r="F1895" s="57" t="s">
        <v>339</v>
      </c>
      <c r="G1895" s="58" t="s">
        <v>141</v>
      </c>
      <c r="H1895" s="59" t="s">
        <v>186</v>
      </c>
      <c r="I1895" s="60" t="s">
        <v>29</v>
      </c>
      <c r="J1895" s="60" t="s">
        <v>5743</v>
      </c>
      <c r="K1895" s="11"/>
      <c r="L1895" s="61">
        <v>44021</v>
      </c>
      <c r="M1895" s="62">
        <v>998.79999999981396</v>
      </c>
      <c r="N1895" s="63">
        <v>998.79999999981396</v>
      </c>
      <c r="O1895" s="63"/>
      <c r="P1895" s="64" t="str">
        <f t="shared" si="29"/>
        <v/>
      </c>
      <c r="Q1895" s="61"/>
      <c r="R1895" s="65">
        <v>4.9939999999999998</v>
      </c>
      <c r="S1895" s="65"/>
      <c r="T1895" s="11"/>
      <c r="U1895" s="66">
        <v>-1.4601420678445699E-2</v>
      </c>
      <c r="V1895" s="67">
        <v>2.2020686860741998</v>
      </c>
      <c r="W1895" s="66">
        <v>3.2141422252607299E-3</v>
      </c>
      <c r="X1895" s="67">
        <v>2.5997927711614501</v>
      </c>
      <c r="Y1895" s="66">
        <v>-0.105338588319719</v>
      </c>
      <c r="Z1895" s="67">
        <v>7.1500787802506203</v>
      </c>
      <c r="AA1895" s="66"/>
      <c r="AB1895" s="67"/>
      <c r="AC1895" s="66"/>
      <c r="AD1895" s="67"/>
      <c r="AE1895" s="66"/>
      <c r="AF1895" s="68"/>
      <c r="AG1895" s="66">
        <v>-4.5844129963370497E-3</v>
      </c>
      <c r="AH1895" s="67">
        <v>-2.2999470354989202</v>
      </c>
      <c r="AI1895" s="66">
        <v>-7.9107505071078804E-2</v>
      </c>
      <c r="AJ1895" s="67">
        <v>5.7799919738536101</v>
      </c>
      <c r="AK1895" s="66">
        <v>-1.2000000006082701E-3</v>
      </c>
      <c r="AL1895" s="66">
        <v>-1.1721093851520001E-3</v>
      </c>
      <c r="AM1895" s="67">
        <v>20.460924468265102</v>
      </c>
      <c r="AN1895" s="11"/>
      <c r="AO1895" s="69">
        <v>5.1964196916742401E-2</v>
      </c>
      <c r="AP1895" s="69">
        <v>-9.8734177215228605E-2</v>
      </c>
      <c r="AQ1895" s="69">
        <v>6.8616670330811799E-2</v>
      </c>
      <c r="AR1895" s="69">
        <v>-0.132582983594184</v>
      </c>
      <c r="AS1895" s="70">
        <v>6</v>
      </c>
      <c r="AT1895" s="70">
        <v>6</v>
      </c>
      <c r="AU1895" s="70">
        <v>7</v>
      </c>
      <c r="AV1895" s="71">
        <v>5</v>
      </c>
      <c r="AW1895" s="11"/>
      <c r="AX1895" s="72">
        <v>0.24979428519640401</v>
      </c>
      <c r="AY1895" s="73">
        <v>7.7103793596620604E-2</v>
      </c>
      <c r="AZ1895" s="73">
        <v>0.89147785813747804</v>
      </c>
      <c r="BA1895" s="73">
        <v>0.100309364199461</v>
      </c>
      <c r="BB1895" s="64">
        <v>2.5422898613032902E-2</v>
      </c>
      <c r="BC1895" s="74">
        <v>-29.401439354027399</v>
      </c>
      <c r="BD1895" s="61">
        <v>43843</v>
      </c>
      <c r="BE1895" s="61">
        <v>43913</v>
      </c>
      <c r="BF1895" s="70"/>
      <c r="BG1895" s="61"/>
      <c r="BH1895" s="11"/>
    </row>
    <row r="1896" spans="1:60" x14ac:dyDescent="0.3">
      <c r="A1896" s="11"/>
      <c r="B1896" s="56" t="s">
        <v>6008</v>
      </c>
      <c r="C1896" s="56" t="s">
        <v>5745</v>
      </c>
      <c r="D1896" s="56" t="s">
        <v>5721</v>
      </c>
      <c r="E1896" s="57" t="s">
        <v>367</v>
      </c>
      <c r="F1896" s="57" t="s">
        <v>339</v>
      </c>
      <c r="G1896" s="58" t="s">
        <v>141</v>
      </c>
      <c r="H1896" s="59" t="s">
        <v>186</v>
      </c>
      <c r="I1896" s="60" t="s">
        <v>29</v>
      </c>
      <c r="J1896" s="60" t="s">
        <v>5746</v>
      </c>
      <c r="K1896" s="11"/>
      <c r="L1896" s="61">
        <v>44021</v>
      </c>
      <c r="M1896" s="62">
        <v>988.836000000127</v>
      </c>
      <c r="N1896" s="63">
        <v>988.836000000127</v>
      </c>
      <c r="O1896" s="63"/>
      <c r="P1896" s="64" t="str">
        <f t="shared" si="29"/>
        <v/>
      </c>
      <c r="Q1896" s="61"/>
      <c r="R1896" s="65">
        <v>1581.4639999999999</v>
      </c>
      <c r="S1896" s="65"/>
      <c r="T1896" s="11"/>
      <c r="U1896" s="66">
        <v>-1.44963819338955E-2</v>
      </c>
      <c r="V1896" s="67">
        <v>2.2125725605292201</v>
      </c>
      <c r="W1896" s="66">
        <v>3.7058010711916701E-3</v>
      </c>
      <c r="X1896" s="67">
        <v>2.6489586557545399</v>
      </c>
      <c r="Y1896" s="66">
        <v>-0.103110753626388</v>
      </c>
      <c r="Z1896" s="67">
        <v>7.3728622495837</v>
      </c>
      <c r="AA1896" s="66"/>
      <c r="AB1896" s="67"/>
      <c r="AC1896" s="66"/>
      <c r="AD1896" s="67"/>
      <c r="AE1896" s="66"/>
      <c r="AF1896" s="68"/>
      <c r="AG1896" s="66">
        <v>-4.5396092837108899E-3</v>
      </c>
      <c r="AH1896" s="67">
        <v>-2.2954666642363</v>
      </c>
      <c r="AI1896" s="66">
        <v>-7.6715448887625798E-2</v>
      </c>
      <c r="AJ1896" s="67">
        <v>6.0191975921989096</v>
      </c>
      <c r="AK1896" s="66">
        <v>-1.11639999995532E-2</v>
      </c>
      <c r="AL1896" s="66">
        <v>-1.30125116138515E-2</v>
      </c>
      <c r="AM1896" s="67">
        <v>17.5406506355212</v>
      </c>
      <c r="AN1896" s="11"/>
      <c r="AO1896" s="69">
        <v>5.1907313085394001E-2</v>
      </c>
      <c r="AP1896" s="69">
        <v>-9.8556226583314102E-2</v>
      </c>
      <c r="AQ1896" s="69">
        <v>6.8943830321586602E-2</v>
      </c>
      <c r="AR1896" s="69">
        <v>-0.132071601526113</v>
      </c>
      <c r="AS1896" s="70"/>
      <c r="AT1896" s="70"/>
      <c r="AU1896" s="70"/>
      <c r="AV1896" s="71"/>
      <c r="AW1896" s="11"/>
      <c r="AX1896" s="72"/>
      <c r="AY1896" s="73"/>
      <c r="AZ1896" s="73"/>
      <c r="BA1896" s="73"/>
      <c r="BB1896" s="64"/>
      <c r="BC1896" s="74">
        <v>-29.3342148152005</v>
      </c>
      <c r="BD1896" s="61">
        <v>43843</v>
      </c>
      <c r="BE1896" s="61">
        <v>43913</v>
      </c>
      <c r="BF1896" s="70"/>
      <c r="BG1896" s="61"/>
      <c r="BH1896" s="11"/>
    </row>
    <row r="1897" spans="1:60" x14ac:dyDescent="0.3">
      <c r="A1897" s="11"/>
      <c r="B1897" s="56" t="s">
        <v>6011</v>
      </c>
      <c r="C1897" s="56" t="s">
        <v>5748</v>
      </c>
      <c r="D1897" s="56" t="s">
        <v>5721</v>
      </c>
      <c r="E1897" s="57" t="s">
        <v>371</v>
      </c>
      <c r="F1897" s="57" t="s">
        <v>339</v>
      </c>
      <c r="G1897" s="58" t="s">
        <v>141</v>
      </c>
      <c r="H1897" s="59" t="s">
        <v>186</v>
      </c>
      <c r="I1897" s="60" t="s">
        <v>29</v>
      </c>
      <c r="J1897" s="60" t="s">
        <v>5749</v>
      </c>
      <c r="K1897" s="11"/>
      <c r="L1897" s="61">
        <v>44021</v>
      </c>
      <c r="M1897" s="62">
        <v>1005.49650000036</v>
      </c>
      <c r="N1897" s="63">
        <v>1005.49650000036</v>
      </c>
      <c r="O1897" s="63">
        <v>1143.0692999996199</v>
      </c>
      <c r="P1897" s="64">
        <f t="shared" si="29"/>
        <v>0.87964614218988679</v>
      </c>
      <c r="Q1897" s="61">
        <v>43843</v>
      </c>
      <c r="R1897" s="65">
        <v>4566.6959999999999</v>
      </c>
      <c r="S1897" s="65">
        <v>3811.8971221389802</v>
      </c>
      <c r="T1897" s="11"/>
      <c r="U1897" s="66">
        <v>-1.4491002187242001E-2</v>
      </c>
      <c r="V1897" s="67">
        <v>2.2131105351945699</v>
      </c>
      <c r="W1897" s="66">
        <v>3.8708315751137001E-3</v>
      </c>
      <c r="X1897" s="67">
        <v>2.6654617061467398</v>
      </c>
      <c r="Y1897" s="66">
        <v>-0.102215708985605</v>
      </c>
      <c r="Z1897" s="67">
        <v>7.4623667136620497</v>
      </c>
      <c r="AA1897" s="66">
        <v>3.0890861926309299E-3</v>
      </c>
      <c r="AB1897" s="67">
        <v>20.534096770570599</v>
      </c>
      <c r="AC1897" s="66"/>
      <c r="AD1897" s="67"/>
      <c r="AE1897" s="66"/>
      <c r="AF1897" s="68"/>
      <c r="AG1897" s="66">
        <v>-4.4905503500558596E-3</v>
      </c>
      <c r="AH1897" s="67">
        <v>-2.2905607708707998</v>
      </c>
      <c r="AI1897" s="66">
        <v>-7.5748361481600995E-2</v>
      </c>
      <c r="AJ1897" s="67">
        <v>6.1159063328013898</v>
      </c>
      <c r="AK1897" s="66">
        <v>5.4964999999356197E-3</v>
      </c>
      <c r="AL1897" s="66">
        <v>5.1869084491045197E-3</v>
      </c>
      <c r="AM1897" s="67">
        <v>20.062716598477</v>
      </c>
      <c r="AN1897" s="11"/>
      <c r="AO1897" s="69">
        <v>5.1913147504819797E-2</v>
      </c>
      <c r="AP1897" s="69">
        <v>-9.8541378342779401E-2</v>
      </c>
      <c r="AQ1897" s="69">
        <v>6.9119756202781005E-2</v>
      </c>
      <c r="AR1897" s="69">
        <v>-0.131924203165981</v>
      </c>
      <c r="AS1897" s="70">
        <v>6</v>
      </c>
      <c r="AT1897" s="70">
        <v>6</v>
      </c>
      <c r="AU1897" s="70">
        <v>7</v>
      </c>
      <c r="AV1897" s="71">
        <v>5</v>
      </c>
      <c r="AW1897" s="11"/>
      <c r="AX1897" s="72">
        <v>0.24784627633402101</v>
      </c>
      <c r="AY1897" s="73">
        <v>8.9646894925863294E-2</v>
      </c>
      <c r="AZ1897" s="73">
        <v>0.87882799167528003</v>
      </c>
      <c r="BA1897" s="73">
        <v>0.116744292428052</v>
      </c>
      <c r="BB1897" s="64">
        <v>2.5226390749703599E-2</v>
      </c>
      <c r="BC1897" s="74">
        <v>-29.307094504183599</v>
      </c>
      <c r="BD1897" s="61">
        <v>43843</v>
      </c>
      <c r="BE1897" s="61">
        <v>43913</v>
      </c>
      <c r="BF1897" s="70"/>
      <c r="BG1897" s="61"/>
      <c r="BH1897" s="11"/>
    </row>
    <row r="1898" spans="1:60" x14ac:dyDescent="0.3">
      <c r="A1898" s="11"/>
      <c r="B1898" s="56" t="s">
        <v>6013</v>
      </c>
      <c r="C1898" s="56" t="s">
        <v>5751</v>
      </c>
      <c r="D1898" s="56" t="s">
        <v>5721</v>
      </c>
      <c r="E1898" s="57" t="s">
        <v>375</v>
      </c>
      <c r="F1898" s="57" t="s">
        <v>339</v>
      </c>
      <c r="G1898" s="58" t="s">
        <v>141</v>
      </c>
      <c r="H1898" s="59" t="s">
        <v>186</v>
      </c>
      <c r="I1898" s="60" t="s">
        <v>29</v>
      </c>
      <c r="J1898" s="60" t="s">
        <v>5752</v>
      </c>
      <c r="K1898" s="11"/>
      <c r="L1898" s="61">
        <v>44021</v>
      </c>
      <c r="M1898" s="62">
        <v>1072.6033999994399</v>
      </c>
      <c r="N1898" s="63">
        <v>1072.6033999994399</v>
      </c>
      <c r="O1898" s="63">
        <v>1218.17029999942</v>
      </c>
      <c r="P1898" s="64">
        <f t="shared" si="29"/>
        <v>0.88050365371734207</v>
      </c>
      <c r="Q1898" s="61">
        <v>43843</v>
      </c>
      <c r="R1898" s="65">
        <v>30150.645</v>
      </c>
      <c r="S1898" s="65">
        <v>14923.872847335801</v>
      </c>
      <c r="T1898" s="11"/>
      <c r="U1898" s="66">
        <v>-1.44856188962876E-2</v>
      </c>
      <c r="V1898" s="67">
        <v>2.2136488642900098</v>
      </c>
      <c r="W1898" s="66">
        <v>4.0355060118599803E-3</v>
      </c>
      <c r="X1898" s="67">
        <v>2.6819291498213702</v>
      </c>
      <c r="Y1898" s="66">
        <v>-0.10132092669751699</v>
      </c>
      <c r="Z1898" s="67">
        <v>7.5518449424707796</v>
      </c>
      <c r="AA1898" s="66">
        <v>5.11636907322099E-3</v>
      </c>
      <c r="AB1898" s="67">
        <v>20.7368250586151</v>
      </c>
      <c r="AC1898" s="66"/>
      <c r="AD1898" s="67"/>
      <c r="AE1898" s="66"/>
      <c r="AF1898" s="68"/>
      <c r="AG1898" s="66">
        <v>-4.44166488614428E-3</v>
      </c>
      <c r="AH1898" s="67">
        <v>-2.2856722244796401</v>
      </c>
      <c r="AI1898" s="66">
        <v>-7.4781581086426699E-2</v>
      </c>
      <c r="AJ1898" s="67">
        <v>6.2125843723188199</v>
      </c>
      <c r="AK1898" s="66">
        <v>7.2603399999934495E-2</v>
      </c>
      <c r="AL1898" s="66">
        <v>4.8893857992879902E-2</v>
      </c>
      <c r="AM1898" s="67">
        <v>32.890757942281198</v>
      </c>
      <c r="AN1898" s="11"/>
      <c r="AO1898" s="69">
        <v>5.1918872670285103E-2</v>
      </c>
      <c r="AP1898" s="69">
        <v>-9.8526601894263904E-2</v>
      </c>
      <c r="AQ1898" s="69">
        <v>6.9295177705498603E-2</v>
      </c>
      <c r="AR1898" s="69">
        <v>-0.13177679880944199</v>
      </c>
      <c r="AS1898" s="70">
        <v>6</v>
      </c>
      <c r="AT1898" s="70">
        <v>6</v>
      </c>
      <c r="AU1898" s="70">
        <v>7</v>
      </c>
      <c r="AV1898" s="71">
        <v>5</v>
      </c>
      <c r="AW1898" s="11"/>
      <c r="AX1898" s="72">
        <v>0.24784573683136801</v>
      </c>
      <c r="AY1898" s="73">
        <v>9.7638360578457706E-2</v>
      </c>
      <c r="AZ1898" s="73">
        <v>0.88819110340227803</v>
      </c>
      <c r="BA1898" s="73">
        <v>0.12718229929623701</v>
      </c>
      <c r="BB1898" s="64">
        <v>2.5226585756827302E-2</v>
      </c>
      <c r="BC1898" s="74">
        <v>-29.279986550303899</v>
      </c>
      <c r="BD1898" s="61">
        <v>43843</v>
      </c>
      <c r="BE1898" s="61">
        <v>43913</v>
      </c>
      <c r="BF1898" s="70"/>
      <c r="BG1898" s="61"/>
      <c r="BH1898" s="11"/>
    </row>
    <row r="1899" spans="1:60" x14ac:dyDescent="0.3">
      <c r="A1899" s="11"/>
      <c r="B1899" s="56" t="s">
        <v>6017</v>
      </c>
      <c r="C1899" s="56" t="s">
        <v>5754</v>
      </c>
      <c r="D1899" s="56" t="s">
        <v>5721</v>
      </c>
      <c r="E1899" s="57" t="s">
        <v>379</v>
      </c>
      <c r="F1899" s="57" t="s">
        <v>339</v>
      </c>
      <c r="G1899" s="58" t="s">
        <v>141</v>
      </c>
      <c r="H1899" s="59" t="s">
        <v>186</v>
      </c>
      <c r="I1899" s="60" t="s">
        <v>29</v>
      </c>
      <c r="J1899" s="60" t="s">
        <v>5755</v>
      </c>
      <c r="K1899" s="11"/>
      <c r="L1899" s="61">
        <v>44021</v>
      </c>
      <c r="M1899" s="62">
        <v>1068.5539999995401</v>
      </c>
      <c r="N1899" s="63">
        <v>1068.5539999995401</v>
      </c>
      <c r="O1899" s="63">
        <v>1212.38800000027</v>
      </c>
      <c r="P1899" s="64">
        <f t="shared" si="29"/>
        <v>0.88136306198948033</v>
      </c>
      <c r="Q1899" s="61">
        <v>43843</v>
      </c>
      <c r="R1899" s="65">
        <v>140213.834</v>
      </c>
      <c r="S1899" s="65">
        <v>72828.350408447295</v>
      </c>
      <c r="T1899" s="11"/>
      <c r="U1899" s="66">
        <v>-1.44801837068371E-2</v>
      </c>
      <c r="V1899" s="67">
        <v>2.2141923832350598</v>
      </c>
      <c r="W1899" s="66">
        <v>4.20070180371113E-3</v>
      </c>
      <c r="X1899" s="67">
        <v>2.6984487290064898</v>
      </c>
      <c r="Y1899" s="66">
        <v>-0.100424054750911</v>
      </c>
      <c r="Z1899" s="67">
        <v>7.6415321371314304</v>
      </c>
      <c r="AA1899" s="66">
        <v>7.1344114821840802E-3</v>
      </c>
      <c r="AB1899" s="67">
        <v>20.938629299518698</v>
      </c>
      <c r="AC1899" s="66"/>
      <c r="AD1899" s="67"/>
      <c r="AE1899" s="66"/>
      <c r="AF1899" s="68"/>
      <c r="AG1899" s="66">
        <v>-4.3923783459831603E-3</v>
      </c>
      <c r="AH1899" s="67">
        <v>-2.2807435704635299</v>
      </c>
      <c r="AI1899" s="66">
        <v>-7.3812583291364697E-2</v>
      </c>
      <c r="AJ1899" s="67">
        <v>6.3094841518250204</v>
      </c>
      <c r="AK1899" s="66">
        <v>6.8553999999494394E-2</v>
      </c>
      <c r="AL1899" s="66">
        <v>4.4121870247181498E-2</v>
      </c>
      <c r="AM1899" s="67">
        <v>31.8232074849948</v>
      </c>
      <c r="AN1899" s="11"/>
      <c r="AO1899" s="69">
        <v>5.1924608918852803E-2</v>
      </c>
      <c r="AP1899" s="69">
        <v>-9.8511798823019497E-2</v>
      </c>
      <c r="AQ1899" s="69">
        <v>6.9470658656428E-2</v>
      </c>
      <c r="AR1899" s="69">
        <v>-0.13162933651532499</v>
      </c>
      <c r="AS1899" s="70">
        <v>6</v>
      </c>
      <c r="AT1899" s="70">
        <v>6</v>
      </c>
      <c r="AU1899" s="70">
        <v>7</v>
      </c>
      <c r="AV1899" s="71">
        <v>5</v>
      </c>
      <c r="AW1899" s="11"/>
      <c r="AX1899" s="72">
        <v>0.24784310043178301</v>
      </c>
      <c r="AY1899" s="73">
        <v>0.10555022181392799</v>
      </c>
      <c r="AZ1899" s="73">
        <v>0.89746642779391606</v>
      </c>
      <c r="BA1899" s="73">
        <v>0.13752189174283599</v>
      </c>
      <c r="BB1899" s="64">
        <v>2.52265655555311E-2</v>
      </c>
      <c r="BC1899" s="74">
        <v>-29.252838200307501</v>
      </c>
      <c r="BD1899" s="61">
        <v>43843</v>
      </c>
      <c r="BE1899" s="61">
        <v>43913</v>
      </c>
      <c r="BF1899" s="70"/>
      <c r="BG1899" s="61"/>
      <c r="BH1899" s="11"/>
    </row>
    <row r="1900" spans="1:60" x14ac:dyDescent="0.3">
      <c r="A1900" s="11"/>
      <c r="B1900" s="56" t="s">
        <v>6020</v>
      </c>
      <c r="C1900" s="56" t="s">
        <v>5757</v>
      </c>
      <c r="D1900" s="56" t="s">
        <v>5758</v>
      </c>
      <c r="E1900" s="57" t="s">
        <v>34</v>
      </c>
      <c r="F1900" s="57" t="s">
        <v>339</v>
      </c>
      <c r="G1900" s="58" t="s">
        <v>141</v>
      </c>
      <c r="H1900" s="59" t="s">
        <v>186</v>
      </c>
      <c r="I1900" s="60" t="s">
        <v>29</v>
      </c>
      <c r="J1900" s="60" t="s">
        <v>5759</v>
      </c>
      <c r="K1900" s="11"/>
      <c r="L1900" s="61">
        <v>44021</v>
      </c>
      <c r="M1900" s="62">
        <v>1105.23359999992</v>
      </c>
      <c r="N1900" s="63">
        <v>1105.23359999992</v>
      </c>
      <c r="O1900" s="63">
        <v>1224.45260000043</v>
      </c>
      <c r="P1900" s="64">
        <f t="shared" si="29"/>
        <v>0.90263485903785234</v>
      </c>
      <c r="Q1900" s="61">
        <v>43882</v>
      </c>
      <c r="R1900" s="65">
        <v>22051.248</v>
      </c>
      <c r="S1900" s="65">
        <v>20406.175732818599</v>
      </c>
      <c r="T1900" s="11"/>
      <c r="U1900" s="66">
        <v>-1.3666972439750701E-2</v>
      </c>
      <c r="V1900" s="67">
        <v>2.2955135099436998</v>
      </c>
      <c r="W1900" s="66">
        <v>4.1429175744269698E-3</v>
      </c>
      <c r="X1900" s="67">
        <v>2.6926703060780701</v>
      </c>
      <c r="Y1900" s="66">
        <v>-7.2585825997521197E-2</v>
      </c>
      <c r="Z1900" s="67">
        <v>10.4253550124704</v>
      </c>
      <c r="AA1900" s="66">
        <v>5.36802898277529E-2</v>
      </c>
      <c r="AB1900" s="67">
        <v>25.593217134068301</v>
      </c>
      <c r="AC1900" s="66"/>
      <c r="AD1900" s="67"/>
      <c r="AE1900" s="66"/>
      <c r="AF1900" s="68"/>
      <c r="AG1900" s="66">
        <v>-1.1015385753125901E-3</v>
      </c>
      <c r="AH1900" s="67">
        <v>-1.95165959339647</v>
      </c>
      <c r="AI1900" s="66">
        <v>-4.40836832067725E-2</v>
      </c>
      <c r="AJ1900" s="67">
        <v>9.2823741602915106</v>
      </c>
      <c r="AK1900" s="66">
        <v>0.105233599999337</v>
      </c>
      <c r="AL1900" s="66">
        <v>6.7322536333449506E-2</v>
      </c>
      <c r="AM1900" s="67">
        <v>35.491167485015502</v>
      </c>
      <c r="AN1900" s="11"/>
      <c r="AO1900" s="69">
        <v>5.2914903104465297E-2</v>
      </c>
      <c r="AP1900" s="69">
        <v>-9.9390363830898401E-2</v>
      </c>
      <c r="AQ1900" s="69">
        <v>7.5643998252417105E-2</v>
      </c>
      <c r="AR1900" s="69">
        <v>-0.122743120100495</v>
      </c>
      <c r="AS1900" s="70">
        <v>7</v>
      </c>
      <c r="AT1900" s="70">
        <v>5</v>
      </c>
      <c r="AU1900" s="70">
        <v>7</v>
      </c>
      <c r="AV1900" s="71">
        <v>5</v>
      </c>
      <c r="AW1900" s="11"/>
      <c r="AX1900" s="72">
        <v>0.248899003209372</v>
      </c>
      <c r="AY1900" s="73">
        <v>0.29475974855586201</v>
      </c>
      <c r="AZ1900" s="73">
        <v>1.13425437456863</v>
      </c>
      <c r="BA1900" s="73">
        <v>0.38905478722745102</v>
      </c>
      <c r="BB1900" s="64">
        <v>2.5350712936196899E-2</v>
      </c>
      <c r="BC1900" s="74">
        <v>-28.218838360917299</v>
      </c>
      <c r="BD1900" s="61">
        <v>43882</v>
      </c>
      <c r="BE1900" s="61">
        <v>43913</v>
      </c>
      <c r="BF1900" s="70"/>
      <c r="BG1900" s="61"/>
      <c r="BH1900" s="11"/>
    </row>
    <row r="1901" spans="1:60" x14ac:dyDescent="0.3">
      <c r="A1901" s="11"/>
      <c r="B1901" s="56" t="s">
        <v>6023</v>
      </c>
      <c r="C1901" s="56" t="s">
        <v>5761</v>
      </c>
      <c r="D1901" s="56" t="s">
        <v>5758</v>
      </c>
      <c r="E1901" s="57" t="s">
        <v>41</v>
      </c>
      <c r="F1901" s="57" t="s">
        <v>339</v>
      </c>
      <c r="G1901" s="58" t="s">
        <v>141</v>
      </c>
      <c r="H1901" s="59" t="s">
        <v>186</v>
      </c>
      <c r="I1901" s="60" t="s">
        <v>29</v>
      </c>
      <c r="J1901" s="60" t="s">
        <v>5762</v>
      </c>
      <c r="K1901" s="11"/>
      <c r="L1901" s="61">
        <v>44021</v>
      </c>
      <c r="M1901" s="62">
        <v>1126.5009000003299</v>
      </c>
      <c r="N1901" s="63">
        <v>1126.5009000003299</v>
      </c>
      <c r="O1901" s="63">
        <v>1243.1846999991701</v>
      </c>
      <c r="P1901" s="64">
        <f t="shared" si="29"/>
        <v>0.90614121940294301</v>
      </c>
      <c r="Q1901" s="61">
        <v>43882</v>
      </c>
      <c r="R1901" s="65">
        <v>195013.117</v>
      </c>
      <c r="S1901" s="65">
        <v>115378.14184729</v>
      </c>
      <c r="T1901" s="11"/>
      <c r="U1901" s="66">
        <v>-1.3639433796015499E-2</v>
      </c>
      <c r="V1901" s="67">
        <v>2.2982673743172199</v>
      </c>
      <c r="W1901" s="66">
        <v>4.9835188201541297E-3</v>
      </c>
      <c r="X1901" s="67">
        <v>2.7767304306507898</v>
      </c>
      <c r="Y1901" s="66">
        <v>-6.7865926046579303E-2</v>
      </c>
      <c r="Z1901" s="67">
        <v>10.8973450075719</v>
      </c>
      <c r="AA1901" s="66">
        <v>6.4503774379772894E-2</v>
      </c>
      <c r="AB1901" s="67">
        <v>26.6755655892775</v>
      </c>
      <c r="AC1901" s="66"/>
      <c r="AD1901" s="67"/>
      <c r="AE1901" s="66"/>
      <c r="AF1901" s="68"/>
      <c r="AG1901" s="66">
        <v>-8.5076181403564999E-4</v>
      </c>
      <c r="AH1901" s="67">
        <v>-1.9265819172687799</v>
      </c>
      <c r="AI1901" s="66">
        <v>-3.8977554832854401E-2</v>
      </c>
      <c r="AJ1901" s="67">
        <v>9.7929869976796908</v>
      </c>
      <c r="AK1901" s="66">
        <v>0.12650089999995501</v>
      </c>
      <c r="AL1901" s="66">
        <v>8.4272408934339196E-2</v>
      </c>
      <c r="AM1901" s="67">
        <v>38.345057852158803</v>
      </c>
      <c r="AN1901" s="11"/>
      <c r="AO1901" s="69">
        <v>5.2944276554626399E-2</v>
      </c>
      <c r="AP1901" s="69">
        <v>-9.9314976431778598E-2</v>
      </c>
      <c r="AQ1901" s="69">
        <v>7.6544268955331105E-2</v>
      </c>
      <c r="AR1901" s="69">
        <v>-0.121983816664433</v>
      </c>
      <c r="AS1901" s="70">
        <v>7</v>
      </c>
      <c r="AT1901" s="70">
        <v>5</v>
      </c>
      <c r="AU1901" s="70">
        <v>7</v>
      </c>
      <c r="AV1901" s="71">
        <v>5</v>
      </c>
      <c r="AW1901" s="11"/>
      <c r="AX1901" s="72">
        <v>0.24888847307942299</v>
      </c>
      <c r="AY1901" s="73">
        <v>0.33729367895421097</v>
      </c>
      <c r="AZ1901" s="73">
        <v>1.18467888221312</v>
      </c>
      <c r="BA1901" s="73">
        <v>0.44576442994639398</v>
      </c>
      <c r="BB1901" s="64">
        <v>2.5350916394854699E-2</v>
      </c>
      <c r="BC1901" s="74">
        <v>-28.1567171796341</v>
      </c>
      <c r="BD1901" s="61">
        <v>43882</v>
      </c>
      <c r="BE1901" s="61">
        <v>43913</v>
      </c>
      <c r="BF1901" s="70"/>
      <c r="BG1901" s="61"/>
      <c r="BH1901" s="11"/>
    </row>
    <row r="1902" spans="1:60" x14ac:dyDescent="0.3">
      <c r="A1902" s="11"/>
      <c r="B1902" s="56" t="s">
        <v>6026</v>
      </c>
      <c r="C1902" s="56" t="s">
        <v>5764</v>
      </c>
      <c r="D1902" s="56" t="s">
        <v>5758</v>
      </c>
      <c r="E1902" s="57" t="s">
        <v>248</v>
      </c>
      <c r="F1902" s="57" t="s">
        <v>339</v>
      </c>
      <c r="G1902" s="58" t="s">
        <v>141</v>
      </c>
      <c r="H1902" s="59" t="s">
        <v>186</v>
      </c>
      <c r="I1902" s="60" t="s">
        <v>29</v>
      </c>
      <c r="J1902" s="60" t="s">
        <v>5765</v>
      </c>
      <c r="K1902" s="11"/>
      <c r="L1902" s="61">
        <v>44021</v>
      </c>
      <c r="M1902" s="62">
        <v>1077.60879999958</v>
      </c>
      <c r="N1902" s="63">
        <v>1077.60879999958</v>
      </c>
      <c r="O1902" s="63">
        <v>1188.2686999999</v>
      </c>
      <c r="P1902" s="64">
        <f t="shared" si="29"/>
        <v>0.90687299934742926</v>
      </c>
      <c r="Q1902" s="61">
        <v>43882</v>
      </c>
      <c r="R1902" s="65">
        <v>322850.59700000001</v>
      </c>
      <c r="S1902" s="65">
        <v>178574.545801514</v>
      </c>
      <c r="T1902" s="11"/>
      <c r="U1902" s="66">
        <v>-1.3634090710184E-2</v>
      </c>
      <c r="V1902" s="67">
        <v>2.2988016829003799</v>
      </c>
      <c r="W1902" s="66">
        <v>5.1945822924608399E-3</v>
      </c>
      <c r="X1902" s="67">
        <v>2.7978367778814599</v>
      </c>
      <c r="Y1902" s="66">
        <v>-6.6893314376138699E-2</v>
      </c>
      <c r="Z1902" s="67">
        <v>10.9946061746159</v>
      </c>
      <c r="AA1902" s="66">
        <v>6.6688575705484296E-2</v>
      </c>
      <c r="AB1902" s="67">
        <v>26.8940457218559</v>
      </c>
      <c r="AC1902" s="66"/>
      <c r="AD1902" s="67"/>
      <c r="AE1902" s="66"/>
      <c r="AF1902" s="68"/>
      <c r="AG1902" s="66">
        <v>-8.0150346002483296E-4</v>
      </c>
      <c r="AH1902" s="67">
        <v>-1.9216560818677</v>
      </c>
      <c r="AI1902" s="66">
        <v>-3.7927368216514899E-2</v>
      </c>
      <c r="AJ1902" s="67">
        <v>9.8980056593136396</v>
      </c>
      <c r="AK1902" s="66">
        <v>7.7608800000234596E-2</v>
      </c>
      <c r="AL1902" s="66">
        <v>6.9842212309595197E-2</v>
      </c>
      <c r="AM1902" s="67">
        <v>28.057344095403099</v>
      </c>
      <c r="AN1902" s="11"/>
      <c r="AO1902" s="69">
        <v>5.2950079541915301E-2</v>
      </c>
      <c r="AP1902" s="69">
        <v>-9.9300213118986E-2</v>
      </c>
      <c r="AQ1902" s="69">
        <v>7.6721130357327597E-2</v>
      </c>
      <c r="AR1902" s="69">
        <v>-0.121834829980799</v>
      </c>
      <c r="AS1902" s="70">
        <v>7</v>
      </c>
      <c r="AT1902" s="70">
        <v>5</v>
      </c>
      <c r="AU1902" s="70">
        <v>7</v>
      </c>
      <c r="AV1902" s="71">
        <v>5</v>
      </c>
      <c r="AW1902" s="11"/>
      <c r="AX1902" s="72">
        <v>0.248883417143661</v>
      </c>
      <c r="AY1902" s="73">
        <v>0.34583036234971598</v>
      </c>
      <c r="AZ1902" s="73">
        <v>1.19480897172798</v>
      </c>
      <c r="BA1902" s="73">
        <v>0.45716206004499299</v>
      </c>
      <c r="BB1902" s="64">
        <v>2.5350642281591701E-2</v>
      </c>
      <c r="BC1902" s="74">
        <v>-28.144509739271601</v>
      </c>
      <c r="BD1902" s="61">
        <v>43882</v>
      </c>
      <c r="BE1902" s="61">
        <v>43913</v>
      </c>
      <c r="BF1902" s="70"/>
      <c r="BG1902" s="61"/>
      <c r="BH1902" s="11"/>
    </row>
    <row r="1903" spans="1:60" x14ac:dyDescent="0.3">
      <c r="A1903" s="11"/>
      <c r="B1903" s="56" t="s">
        <v>6030</v>
      </c>
      <c r="C1903" s="56" t="s">
        <v>5767</v>
      </c>
      <c r="D1903" s="56" t="s">
        <v>5758</v>
      </c>
      <c r="E1903" s="57" t="s">
        <v>352</v>
      </c>
      <c r="F1903" s="57" t="s">
        <v>339</v>
      </c>
      <c r="G1903" s="58" t="s">
        <v>141</v>
      </c>
      <c r="H1903" s="59" t="s">
        <v>186</v>
      </c>
      <c r="I1903" s="60" t="s">
        <v>29</v>
      </c>
      <c r="J1903" s="60" t="s">
        <v>5768</v>
      </c>
      <c r="K1903" s="11"/>
      <c r="L1903" s="61">
        <v>44021</v>
      </c>
      <c r="M1903" s="62">
        <v>1111.5692999996199</v>
      </c>
      <c r="N1903" s="63">
        <v>1111.5692999996199</v>
      </c>
      <c r="O1903" s="63">
        <v>1231.0032999999801</v>
      </c>
      <c r="P1903" s="64">
        <f t="shared" si="29"/>
        <v>0.90297832670281053</v>
      </c>
      <c r="Q1903" s="61">
        <v>43882</v>
      </c>
      <c r="R1903" s="65">
        <v>206937.12299999999</v>
      </c>
      <c r="S1903" s="65">
        <v>292066.02886621101</v>
      </c>
      <c r="T1903" s="11"/>
      <c r="U1903" s="66">
        <v>-1.3664268344655299E-2</v>
      </c>
      <c r="V1903" s="67">
        <v>2.2957839194532399</v>
      </c>
      <c r="W1903" s="66">
        <v>4.2253433330188299E-3</v>
      </c>
      <c r="X1903" s="67">
        <v>2.7009128819372599</v>
      </c>
      <c r="Y1903" s="66">
        <v>-7.2123442711963401E-2</v>
      </c>
      <c r="Z1903" s="67">
        <v>10.471593341033399</v>
      </c>
      <c r="AA1903" s="66">
        <v>5.4748320382714197E-2</v>
      </c>
      <c r="AB1903" s="67">
        <v>25.700020189571699</v>
      </c>
      <c r="AC1903" s="66"/>
      <c r="AD1903" s="67"/>
      <c r="AE1903" s="66"/>
      <c r="AF1903" s="68"/>
      <c r="AG1903" s="66">
        <v>-1.07695433689514E-3</v>
      </c>
      <c r="AH1903" s="67">
        <v>-1.94920116955473</v>
      </c>
      <c r="AI1903" s="66">
        <v>-4.3583542608757901E-2</v>
      </c>
      <c r="AJ1903" s="67">
        <v>9.3323882200929802</v>
      </c>
      <c r="AK1903" s="66">
        <v>0.111569299999246</v>
      </c>
      <c r="AL1903" s="66">
        <v>7.1493795576316202E-2</v>
      </c>
      <c r="AM1903" s="67">
        <v>36.749882296135198</v>
      </c>
      <c r="AN1903" s="11"/>
      <c r="AO1903" s="69">
        <v>5.2917856168278397E-2</v>
      </c>
      <c r="AP1903" s="69">
        <v>-9.9382941743970193E-2</v>
      </c>
      <c r="AQ1903" s="69">
        <v>7.5732198456535102E-2</v>
      </c>
      <c r="AR1903" s="69">
        <v>-0.122668464417948</v>
      </c>
      <c r="AS1903" s="70">
        <v>7</v>
      </c>
      <c r="AT1903" s="70">
        <v>5</v>
      </c>
      <c r="AU1903" s="70">
        <v>7</v>
      </c>
      <c r="AV1903" s="71">
        <v>5</v>
      </c>
      <c r="AW1903" s="11"/>
      <c r="AX1903" s="72">
        <v>0.248897056626738</v>
      </c>
      <c r="AY1903" s="73">
        <v>0.29923023995615899</v>
      </c>
      <c r="AZ1903" s="73">
        <v>1.1395226556142</v>
      </c>
      <c r="BA1903" s="73">
        <v>0.395010451422877</v>
      </c>
      <c r="BB1903" s="64">
        <v>2.53506519020084E-2</v>
      </c>
      <c r="BC1903" s="74">
        <v>-28.212735091801701</v>
      </c>
      <c r="BD1903" s="61">
        <v>43882</v>
      </c>
      <c r="BE1903" s="61">
        <v>43913</v>
      </c>
      <c r="BF1903" s="70"/>
      <c r="BG1903" s="61"/>
      <c r="BH1903" s="11"/>
    </row>
    <row r="1904" spans="1:60" x14ac:dyDescent="0.3">
      <c r="A1904" s="11"/>
      <c r="B1904" s="56" t="s">
        <v>6032</v>
      </c>
      <c r="C1904" s="56" t="s">
        <v>5770</v>
      </c>
      <c r="D1904" s="56" t="s">
        <v>5758</v>
      </c>
      <c r="E1904" s="57" t="s">
        <v>356</v>
      </c>
      <c r="F1904" s="57" t="s">
        <v>339</v>
      </c>
      <c r="G1904" s="58" t="s">
        <v>141</v>
      </c>
      <c r="H1904" s="59" t="s">
        <v>186</v>
      </c>
      <c r="I1904" s="60" t="s">
        <v>29</v>
      </c>
      <c r="J1904" s="60" t="s">
        <v>5771</v>
      </c>
      <c r="K1904" s="11"/>
      <c r="L1904" s="61">
        <v>44021</v>
      </c>
      <c r="M1904" s="62">
        <v>1133.18180000037</v>
      </c>
      <c r="N1904" s="63">
        <v>1133.18180000037</v>
      </c>
      <c r="O1904" s="63">
        <v>1249.26280000061</v>
      </c>
      <c r="P1904" s="64">
        <f t="shared" si="29"/>
        <v>0.90708039973640187</v>
      </c>
      <c r="Q1904" s="61">
        <v>43882</v>
      </c>
      <c r="R1904" s="65">
        <v>61329.434000000001</v>
      </c>
      <c r="S1904" s="65">
        <v>29429.721446563701</v>
      </c>
      <c r="T1904" s="11"/>
      <c r="U1904" s="66">
        <v>-1.3632149911245501E-2</v>
      </c>
      <c r="V1904" s="67">
        <v>2.2989957627942199</v>
      </c>
      <c r="W1904" s="66">
        <v>5.2078800963499799E-3</v>
      </c>
      <c r="X1904" s="67">
        <v>2.79916655827037</v>
      </c>
      <c r="Y1904" s="66">
        <v>-6.6600737900444101E-2</v>
      </c>
      <c r="Z1904" s="67">
        <v>11.0238638221781</v>
      </c>
      <c r="AA1904" s="66">
        <v>6.7410525221930598E-2</v>
      </c>
      <c r="AB1904" s="67">
        <v>26.9662406735006</v>
      </c>
      <c r="AC1904" s="66"/>
      <c r="AD1904" s="67"/>
      <c r="AE1904" s="66"/>
      <c r="AF1904" s="68"/>
      <c r="AG1904" s="66">
        <v>-7.8381356524914703E-4</v>
      </c>
      <c r="AH1904" s="67">
        <v>-1.9198870923901299</v>
      </c>
      <c r="AI1904" s="66">
        <v>-3.7608685848681503E-2</v>
      </c>
      <c r="AJ1904" s="67">
        <v>9.9298738960933406</v>
      </c>
      <c r="AK1904" s="66">
        <v>0.13318179999987501</v>
      </c>
      <c r="AL1904" s="66">
        <v>8.9390077782882105E-2</v>
      </c>
      <c r="AM1904" s="67">
        <v>38.290036328660797</v>
      </c>
      <c r="AN1904" s="11"/>
      <c r="AO1904" s="69">
        <v>5.2952093026760801E-2</v>
      </c>
      <c r="AP1904" s="69">
        <v>-9.9294723323546399E-2</v>
      </c>
      <c r="AQ1904" s="69">
        <v>7.6785005880083204E-2</v>
      </c>
      <c r="AR1904" s="69">
        <v>-0.12178073914401499</v>
      </c>
      <c r="AS1904" s="70">
        <v>7</v>
      </c>
      <c r="AT1904" s="70">
        <v>5</v>
      </c>
      <c r="AU1904" s="70">
        <v>7</v>
      </c>
      <c r="AV1904" s="71">
        <v>5</v>
      </c>
      <c r="AW1904" s="11"/>
      <c r="AX1904" s="72">
        <v>0.24888467531185601</v>
      </c>
      <c r="AY1904" s="73">
        <v>0.34863382762705403</v>
      </c>
      <c r="AZ1904" s="73">
        <v>1.1981272846405799</v>
      </c>
      <c r="BA1904" s="73">
        <v>0.46090647259916301</v>
      </c>
      <c r="BB1904" s="64">
        <v>2.5350863908533899E-2</v>
      </c>
      <c r="BC1904" s="74">
        <v>-28.140099905402199</v>
      </c>
      <c r="BD1904" s="61">
        <v>43882</v>
      </c>
      <c r="BE1904" s="61">
        <v>43913</v>
      </c>
      <c r="BF1904" s="70"/>
      <c r="BG1904" s="61"/>
      <c r="BH1904" s="11"/>
    </row>
    <row r="1905" spans="1:60" x14ac:dyDescent="0.3">
      <c r="A1905" s="11"/>
      <c r="B1905" s="56" t="s">
        <v>6036</v>
      </c>
      <c r="C1905" s="56" t="s">
        <v>5773</v>
      </c>
      <c r="D1905" s="56" t="s">
        <v>5758</v>
      </c>
      <c r="E1905" s="57" t="s">
        <v>360</v>
      </c>
      <c r="F1905" s="57" t="s">
        <v>339</v>
      </c>
      <c r="G1905" s="58" t="s">
        <v>141</v>
      </c>
      <c r="H1905" s="59" t="s">
        <v>186</v>
      </c>
      <c r="I1905" s="60" t="s">
        <v>29</v>
      </c>
      <c r="J1905" s="60" t="s">
        <v>5774</v>
      </c>
      <c r="K1905" s="11"/>
      <c r="L1905" s="61">
        <v>44021</v>
      </c>
      <c r="M1905" s="62">
        <v>1003.93719999958</v>
      </c>
      <c r="N1905" s="63">
        <v>1003.93719999958</v>
      </c>
      <c r="O1905" s="63"/>
      <c r="P1905" s="64" t="str">
        <f t="shared" si="29"/>
        <v/>
      </c>
      <c r="Q1905" s="61"/>
      <c r="R1905" s="65">
        <v>38679.972999999998</v>
      </c>
      <c r="S1905" s="65"/>
      <c r="T1905" s="11"/>
      <c r="U1905" s="66">
        <v>-1.3625978551317501E-2</v>
      </c>
      <c r="V1905" s="67">
        <v>2.2996128987870201</v>
      </c>
      <c r="W1905" s="66">
        <v>5.3963316950103001E-3</v>
      </c>
      <c r="X1905" s="67">
        <v>2.8180117181363999</v>
      </c>
      <c r="Y1905" s="66">
        <v>-6.5539038058923305E-2</v>
      </c>
      <c r="Z1905" s="67">
        <v>11.1300338063302</v>
      </c>
      <c r="AA1905" s="66"/>
      <c r="AB1905" s="67"/>
      <c r="AC1905" s="66"/>
      <c r="AD1905" s="67"/>
      <c r="AE1905" s="66"/>
      <c r="AF1905" s="68"/>
      <c r="AG1905" s="66">
        <v>-7.2760340208333197E-4</v>
      </c>
      <c r="AH1905" s="67">
        <v>-1.9142660760735499</v>
      </c>
      <c r="AI1905" s="66">
        <v>-3.6459616015236E-2</v>
      </c>
      <c r="AJ1905" s="67">
        <v>10.0447808794415</v>
      </c>
      <c r="AK1905" s="66">
        <v>3.9371999991999499E-3</v>
      </c>
      <c r="AL1905" s="66">
        <v>5.3093729275133202E-3</v>
      </c>
      <c r="AM1905" s="67">
        <v>19.633540780807401</v>
      </c>
      <c r="AN1905" s="11"/>
      <c r="AO1905" s="69">
        <v>5.2958661590309902E-2</v>
      </c>
      <c r="AP1905" s="69">
        <v>-9.92780143096752E-2</v>
      </c>
      <c r="AQ1905" s="69">
        <v>7.6986700600173194E-2</v>
      </c>
      <c r="AR1905" s="69">
        <v>-0.121610952947813</v>
      </c>
      <c r="AS1905" s="70"/>
      <c r="AT1905" s="70"/>
      <c r="AU1905" s="70"/>
      <c r="AV1905" s="71"/>
      <c r="AW1905" s="11"/>
      <c r="AX1905" s="72"/>
      <c r="AY1905" s="73"/>
      <c r="AZ1905" s="73"/>
      <c r="BA1905" s="73"/>
      <c r="BB1905" s="64"/>
      <c r="BC1905" s="74">
        <v>-28.1262055553088</v>
      </c>
      <c r="BD1905" s="61">
        <v>43882</v>
      </c>
      <c r="BE1905" s="61">
        <v>43913</v>
      </c>
      <c r="BF1905" s="70"/>
      <c r="BG1905" s="61"/>
      <c r="BH1905" s="11"/>
    </row>
    <row r="1906" spans="1:60" x14ac:dyDescent="0.3">
      <c r="A1906" s="11"/>
      <c r="B1906" s="56" t="s">
        <v>6039</v>
      </c>
      <c r="C1906" s="56" t="s">
        <v>5776</v>
      </c>
      <c r="D1906" s="56" t="s">
        <v>5758</v>
      </c>
      <c r="E1906" s="57" t="s">
        <v>131</v>
      </c>
      <c r="F1906" s="57" t="s">
        <v>339</v>
      </c>
      <c r="G1906" s="58" t="s">
        <v>141</v>
      </c>
      <c r="H1906" s="59" t="s">
        <v>186</v>
      </c>
      <c r="I1906" s="60" t="s">
        <v>29</v>
      </c>
      <c r="J1906" s="60" t="s">
        <v>5777</v>
      </c>
      <c r="K1906" s="11"/>
      <c r="L1906" s="61">
        <v>44021</v>
      </c>
      <c r="M1906" s="62">
        <v>1063.8000000007501</v>
      </c>
      <c r="N1906" s="63">
        <v>1063.8000000007501</v>
      </c>
      <c r="O1906" s="63"/>
      <c r="P1906" s="64" t="str">
        <f t="shared" si="29"/>
        <v/>
      </c>
      <c r="Q1906" s="61"/>
      <c r="R1906" s="65">
        <v>5.319</v>
      </c>
      <c r="S1906" s="65"/>
      <c r="T1906" s="11"/>
      <c r="U1906" s="66">
        <v>-1.3538575667553201E-2</v>
      </c>
      <c r="V1906" s="67">
        <v>2.3083531871634499</v>
      </c>
      <c r="W1906" s="66">
        <v>4.7223271631082796E-3</v>
      </c>
      <c r="X1906" s="67">
        <v>2.7506112649461998</v>
      </c>
      <c r="Y1906" s="66">
        <v>-6.9128456422768103E-2</v>
      </c>
      <c r="Z1906" s="67">
        <v>10.771091969945701</v>
      </c>
      <c r="AA1906" s="66"/>
      <c r="AB1906" s="67"/>
      <c r="AC1906" s="66"/>
      <c r="AD1906" s="67"/>
      <c r="AE1906" s="66"/>
      <c r="AF1906" s="68"/>
      <c r="AG1906" s="66">
        <v>-7.5145594473724497E-4</v>
      </c>
      <c r="AH1906" s="67">
        <v>-1.9166513303389401</v>
      </c>
      <c r="AI1906" s="66">
        <v>-4.0409684987025699E-2</v>
      </c>
      <c r="AJ1906" s="67">
        <v>9.6497739822662005</v>
      </c>
      <c r="AK1906" s="66">
        <v>6.3799999999901005E-2</v>
      </c>
      <c r="AL1906" s="66">
        <v>6.2271023844005E-2</v>
      </c>
      <c r="AM1906" s="67">
        <v>26.960924468323402</v>
      </c>
      <c r="AN1906" s="11"/>
      <c r="AO1906" s="69">
        <v>5.2829424306764801E-2</v>
      </c>
      <c r="AP1906" s="69">
        <v>-9.9435256151045898E-2</v>
      </c>
      <c r="AQ1906" s="69">
        <v>7.6182503140444197E-2</v>
      </c>
      <c r="AR1906" s="69">
        <v>-0.122168900546094</v>
      </c>
      <c r="AS1906" s="70">
        <v>7</v>
      </c>
      <c r="AT1906" s="70">
        <v>5</v>
      </c>
      <c r="AU1906" s="70">
        <v>7</v>
      </c>
      <c r="AV1906" s="71">
        <v>5</v>
      </c>
      <c r="AW1906" s="11"/>
      <c r="AX1906" s="72">
        <v>0.250761307039647</v>
      </c>
      <c r="AY1906" s="73">
        <v>0.33858942348570098</v>
      </c>
      <c r="AZ1906" s="73">
        <v>1.2164772433207001</v>
      </c>
      <c r="BA1906" s="73">
        <v>0.44727027218323201</v>
      </c>
      <c r="BB1906" s="64">
        <v>2.5540478806615301E-2</v>
      </c>
      <c r="BC1906" s="74">
        <v>-28.165418652090001</v>
      </c>
      <c r="BD1906" s="61">
        <v>43882</v>
      </c>
      <c r="BE1906" s="61">
        <v>43913</v>
      </c>
      <c r="BF1906" s="70"/>
      <c r="BG1906" s="61"/>
      <c r="BH1906" s="11"/>
    </row>
    <row r="1907" spans="1:60" x14ac:dyDescent="0.3">
      <c r="A1907" s="11"/>
      <c r="B1907" s="56" t="s">
        <v>6042</v>
      </c>
      <c r="C1907" s="56" t="s">
        <v>5779</v>
      </c>
      <c r="D1907" s="56" t="s">
        <v>5758</v>
      </c>
      <c r="E1907" s="57" t="s">
        <v>371</v>
      </c>
      <c r="F1907" s="57" t="s">
        <v>339</v>
      </c>
      <c r="G1907" s="58" t="s">
        <v>141</v>
      </c>
      <c r="H1907" s="59" t="s">
        <v>186</v>
      </c>
      <c r="I1907" s="60" t="s">
        <v>29</v>
      </c>
      <c r="J1907" s="60" t="s">
        <v>5780</v>
      </c>
      <c r="K1907" s="11"/>
      <c r="L1907" s="61">
        <v>44021</v>
      </c>
      <c r="M1907" s="62">
        <v>1020.93649999984</v>
      </c>
      <c r="N1907" s="63">
        <v>1020.93649999984</v>
      </c>
      <c r="O1907" s="63"/>
      <c r="P1907" s="64" t="str">
        <f t="shared" si="29"/>
        <v/>
      </c>
      <c r="Q1907" s="61"/>
      <c r="R1907" s="65">
        <v>4445.9930000000004</v>
      </c>
      <c r="S1907" s="65"/>
      <c r="T1907" s="11"/>
      <c r="U1907" s="66">
        <v>-1.36286164815829E-2</v>
      </c>
      <c r="V1907" s="67">
        <v>2.2993491057604798</v>
      </c>
      <c r="W1907" s="66">
        <v>5.3141196422075198E-3</v>
      </c>
      <c r="X1907" s="67">
        <v>2.80979051285613</v>
      </c>
      <c r="Y1907" s="66">
        <v>-6.60049862517917E-2</v>
      </c>
      <c r="Z1907" s="67">
        <v>11.0834389870433</v>
      </c>
      <c r="AA1907" s="66"/>
      <c r="AB1907" s="67"/>
      <c r="AC1907" s="66"/>
      <c r="AD1907" s="67"/>
      <c r="AE1907" s="66"/>
      <c r="AF1907" s="68"/>
      <c r="AG1907" s="66">
        <v>-7.5217406265437603E-4</v>
      </c>
      <c r="AH1907" s="67">
        <v>-1.9167231421306501</v>
      </c>
      <c r="AI1907" s="66">
        <v>-3.6963834470043401E-2</v>
      </c>
      <c r="AJ1907" s="67">
        <v>9.9943590339535096</v>
      </c>
      <c r="AK1907" s="66">
        <v>2.0936499999152099E-2</v>
      </c>
      <c r="AL1907" s="66">
        <v>2.7138785948409301E-2</v>
      </c>
      <c r="AM1907" s="67">
        <v>22.343452215049201</v>
      </c>
      <c r="AN1907" s="11"/>
      <c r="AO1907" s="69">
        <v>5.2955841416405698E-2</v>
      </c>
      <c r="AP1907" s="69">
        <v>-9.9285273005079902E-2</v>
      </c>
      <c r="AQ1907" s="69">
        <v>7.6898345458175796E-2</v>
      </c>
      <c r="AR1907" s="69">
        <v>-0.121685634410824</v>
      </c>
      <c r="AS1907" s="70"/>
      <c r="AT1907" s="70"/>
      <c r="AU1907" s="70"/>
      <c r="AV1907" s="71"/>
      <c r="AW1907" s="11"/>
      <c r="AX1907" s="72"/>
      <c r="AY1907" s="73"/>
      <c r="AZ1907" s="73"/>
      <c r="BA1907" s="73"/>
      <c r="BB1907" s="64"/>
      <c r="BC1907" s="74">
        <v>-28.132329076528499</v>
      </c>
      <c r="BD1907" s="61">
        <v>43882</v>
      </c>
      <c r="BE1907" s="61">
        <v>43913</v>
      </c>
      <c r="BF1907" s="70"/>
      <c r="BG1907" s="61"/>
      <c r="BH1907" s="11"/>
    </row>
    <row r="1908" spans="1:60" x14ac:dyDescent="0.3">
      <c r="A1908" s="11"/>
      <c r="B1908" s="56" t="s">
        <v>6044</v>
      </c>
      <c r="C1908" s="56" t="s">
        <v>5782</v>
      </c>
      <c r="D1908" s="56" t="s">
        <v>5758</v>
      </c>
      <c r="E1908" s="57" t="s">
        <v>375</v>
      </c>
      <c r="F1908" s="57" t="s">
        <v>339</v>
      </c>
      <c r="G1908" s="58" t="s">
        <v>141</v>
      </c>
      <c r="H1908" s="59" t="s">
        <v>186</v>
      </c>
      <c r="I1908" s="60" t="s">
        <v>29</v>
      </c>
      <c r="J1908" s="60" t="s">
        <v>5783</v>
      </c>
      <c r="K1908" s="11"/>
      <c r="L1908" s="61">
        <v>44021</v>
      </c>
      <c r="M1908" s="62">
        <v>1101.1866999995</v>
      </c>
      <c r="N1908" s="63">
        <v>1101.1866999995</v>
      </c>
      <c r="O1908" s="63">
        <v>1212.47560000047</v>
      </c>
      <c r="P1908" s="64">
        <f t="shared" si="29"/>
        <v>0.90821349312025179</v>
      </c>
      <c r="Q1908" s="61">
        <v>43882</v>
      </c>
      <c r="R1908" s="65">
        <v>28477.143</v>
      </c>
      <c r="S1908" s="65">
        <v>17918.909083984399</v>
      </c>
      <c r="T1908" s="11"/>
      <c r="U1908" s="66">
        <v>-1.36232174336328E-2</v>
      </c>
      <c r="V1908" s="67">
        <v>2.2998890105554901</v>
      </c>
      <c r="W1908" s="66">
        <v>5.4794360439700497E-3</v>
      </c>
      <c r="X1908" s="67">
        <v>2.8263221530323799</v>
      </c>
      <c r="Y1908" s="66">
        <v>-6.5073599174866104E-2</v>
      </c>
      <c r="Z1908" s="67">
        <v>11.1765776947432</v>
      </c>
      <c r="AA1908" s="66">
        <v>7.0926077296462595E-2</v>
      </c>
      <c r="AB1908" s="67">
        <v>27.317795880953799</v>
      </c>
      <c r="AC1908" s="66"/>
      <c r="AD1908" s="67"/>
      <c r="AE1908" s="66"/>
      <c r="AF1908" s="68"/>
      <c r="AG1908" s="66">
        <v>-7.0274713107210097E-4</v>
      </c>
      <c r="AH1908" s="67">
        <v>-1.9117804489724199</v>
      </c>
      <c r="AI1908" s="66">
        <v>-3.5956153159531802E-2</v>
      </c>
      <c r="AJ1908" s="67">
        <v>10.095127165011901</v>
      </c>
      <c r="AK1908" s="66">
        <v>0.101186699999816</v>
      </c>
      <c r="AL1908" s="66">
        <v>7.3383683042266099E-2</v>
      </c>
      <c r="AM1908" s="67">
        <v>34.3951768000843</v>
      </c>
      <c r="AN1908" s="11"/>
      <c r="AO1908" s="69">
        <v>5.2961599070840699E-2</v>
      </c>
      <c r="AP1908" s="69">
        <v>-9.9270559951110005E-2</v>
      </c>
      <c r="AQ1908" s="69">
        <v>7.7075366782082697E-2</v>
      </c>
      <c r="AR1908" s="69">
        <v>-0.121536793521082</v>
      </c>
      <c r="AS1908" s="70">
        <v>7</v>
      </c>
      <c r="AT1908" s="70">
        <v>5</v>
      </c>
      <c r="AU1908" s="70">
        <v>7</v>
      </c>
      <c r="AV1908" s="71">
        <v>5</v>
      </c>
      <c r="AW1908" s="11"/>
      <c r="AX1908" s="72">
        <v>0.24888029720837901</v>
      </c>
      <c r="AY1908" s="73">
        <v>0.36234936763867198</v>
      </c>
      <c r="AZ1908" s="73">
        <v>1.2143912147112099</v>
      </c>
      <c r="BA1908" s="73">
        <v>0.47923303141760698</v>
      </c>
      <c r="BB1908" s="64">
        <v>2.5350819578561602E-2</v>
      </c>
      <c r="BC1908" s="74">
        <v>-28.120137015561301</v>
      </c>
      <c r="BD1908" s="61">
        <v>43882</v>
      </c>
      <c r="BE1908" s="61">
        <v>43913</v>
      </c>
      <c r="BF1908" s="70"/>
      <c r="BG1908" s="61"/>
      <c r="BH1908" s="11"/>
    </row>
    <row r="1909" spans="1:60" x14ac:dyDescent="0.3">
      <c r="A1909" s="11"/>
      <c r="B1909" s="56" t="s">
        <v>6049</v>
      </c>
      <c r="C1909" s="56" t="s">
        <v>5785</v>
      </c>
      <c r="D1909" s="56" t="s">
        <v>5758</v>
      </c>
      <c r="E1909" s="57" t="s">
        <v>379</v>
      </c>
      <c r="F1909" s="57" t="s">
        <v>339</v>
      </c>
      <c r="G1909" s="58" t="s">
        <v>141</v>
      </c>
      <c r="H1909" s="59" t="s">
        <v>186</v>
      </c>
      <c r="I1909" s="60" t="s">
        <v>29</v>
      </c>
      <c r="J1909" s="60" t="s">
        <v>5786</v>
      </c>
      <c r="K1909" s="11"/>
      <c r="L1909" s="61">
        <v>44021</v>
      </c>
      <c r="M1909" s="62">
        <v>1140.1589999999901</v>
      </c>
      <c r="N1909" s="63">
        <v>1140.1589999999901</v>
      </c>
      <c r="O1909" s="63">
        <v>1254.4299999996999</v>
      </c>
      <c r="P1909" s="64">
        <f t="shared" si="29"/>
        <v>0.90890603700506434</v>
      </c>
      <c r="Q1909" s="61">
        <v>43882</v>
      </c>
      <c r="R1909" s="65">
        <v>44506.762000000002</v>
      </c>
      <c r="S1909" s="65">
        <v>28064.851217559801</v>
      </c>
      <c r="T1909" s="11"/>
      <c r="U1909" s="66">
        <v>-1.36178746970472E-2</v>
      </c>
      <c r="V1909" s="67">
        <v>2.30042328421405</v>
      </c>
      <c r="W1909" s="66">
        <v>5.6446725520800101E-3</v>
      </c>
      <c r="X1909" s="67">
        <v>2.8428458038433702</v>
      </c>
      <c r="Y1909" s="66">
        <v>-6.4139912255995996E-2</v>
      </c>
      <c r="Z1909" s="67">
        <v>11.269946386630201</v>
      </c>
      <c r="AA1909" s="66">
        <v>7.3077896096947398E-2</v>
      </c>
      <c r="AB1909" s="67">
        <v>27.5329777610023</v>
      </c>
      <c r="AC1909" s="66"/>
      <c r="AD1909" s="67"/>
      <c r="AE1909" s="66"/>
      <c r="AF1909" s="68"/>
      <c r="AG1909" s="66">
        <v>-6.5360410917492096E-4</v>
      </c>
      <c r="AH1909" s="67">
        <v>-1.9068661467826999</v>
      </c>
      <c r="AI1909" s="66">
        <v>-3.4945669092849102E-2</v>
      </c>
      <c r="AJ1909" s="67">
        <v>10.1961755716766</v>
      </c>
      <c r="AK1909" s="66">
        <v>0.140159000000567</v>
      </c>
      <c r="AL1909" s="66">
        <v>8.9165212522930207E-2</v>
      </c>
      <c r="AM1909" s="67">
        <v>38.983707485138403</v>
      </c>
      <c r="AN1909" s="11"/>
      <c r="AO1909" s="69">
        <v>5.2967385094234501E-2</v>
      </c>
      <c r="AP1909" s="69">
        <v>-9.9255670758866502E-2</v>
      </c>
      <c r="AQ1909" s="69">
        <v>7.7252134098671404E-2</v>
      </c>
      <c r="AR1909" s="69">
        <v>-0.121387156412384</v>
      </c>
      <c r="AS1909" s="70">
        <v>7</v>
      </c>
      <c r="AT1909" s="70">
        <v>5</v>
      </c>
      <c r="AU1909" s="70">
        <v>7</v>
      </c>
      <c r="AV1909" s="71">
        <v>5</v>
      </c>
      <c r="AW1909" s="11"/>
      <c r="AX1909" s="72">
        <v>0.24887752953887701</v>
      </c>
      <c r="AY1909" s="73">
        <v>0.37074305541727898</v>
      </c>
      <c r="AZ1909" s="73">
        <v>1.22434314010025</v>
      </c>
      <c r="BA1909" s="73">
        <v>0.49045570200541999</v>
      </c>
      <c r="BB1909" s="64">
        <v>2.5350784028341899E-2</v>
      </c>
      <c r="BC1909" s="74">
        <v>-28.107897610840201</v>
      </c>
      <c r="BD1909" s="61">
        <v>43882</v>
      </c>
      <c r="BE1909" s="61">
        <v>43913</v>
      </c>
      <c r="BF1909" s="70"/>
      <c r="BG1909" s="61"/>
      <c r="BH1909" s="11"/>
    </row>
    <row r="1910" spans="1:60" x14ac:dyDescent="0.3">
      <c r="A1910" s="11"/>
      <c r="B1910" s="56" t="s">
        <v>6052</v>
      </c>
      <c r="C1910" s="56" t="s">
        <v>5788</v>
      </c>
      <c r="D1910" s="56" t="s">
        <v>5789</v>
      </c>
      <c r="E1910" s="57" t="s">
        <v>34</v>
      </c>
      <c r="F1910" s="57" t="s">
        <v>168</v>
      </c>
      <c r="G1910" s="58" t="s">
        <v>27</v>
      </c>
      <c r="H1910" s="59" t="s">
        <v>3707</v>
      </c>
      <c r="I1910" s="60" t="s">
        <v>400</v>
      </c>
      <c r="J1910" s="60" t="s">
        <v>5790</v>
      </c>
      <c r="K1910" s="11"/>
      <c r="L1910" s="61">
        <v>44021</v>
      </c>
      <c r="M1910" s="62">
        <v>578570.61715221405</v>
      </c>
      <c r="N1910" s="63">
        <v>578570.61715221405</v>
      </c>
      <c r="O1910" s="63">
        <v>659524.51336002303</v>
      </c>
      <c r="P1910" s="64">
        <f t="shared" si="29"/>
        <v>0.87725415118328187</v>
      </c>
      <c r="Q1910" s="61">
        <v>43886</v>
      </c>
      <c r="R1910" s="65">
        <v>382205.078460449</v>
      </c>
      <c r="S1910" s="65">
        <v>252115.25583789099</v>
      </c>
      <c r="T1910" s="11"/>
      <c r="U1910" s="66">
        <v>-6.3833467174845299E-3</v>
      </c>
      <c r="V1910" s="67">
        <v>3.0238760821703199</v>
      </c>
      <c r="W1910" s="66">
        <v>-2.1233237730484702E-3</v>
      </c>
      <c r="X1910" s="67">
        <v>2.0660461713305298</v>
      </c>
      <c r="Y1910" s="66">
        <v>-9.4724534476845298E-2</v>
      </c>
      <c r="Z1910" s="67">
        <v>8.2114841645379801</v>
      </c>
      <c r="AA1910" s="66">
        <v>7.5731731158157302E-3</v>
      </c>
      <c r="AB1910" s="67">
        <v>20.982505462889101</v>
      </c>
      <c r="AC1910" s="66">
        <v>0.128161174403504</v>
      </c>
      <c r="AD1910" s="67">
        <v>37.102082700585001</v>
      </c>
      <c r="AE1910" s="66">
        <v>7.2946937323649805E-2</v>
      </c>
      <c r="AF1910" s="68">
        <v>24.2423813440837</v>
      </c>
      <c r="AG1910" s="66">
        <v>-1.1153753806866E-2</v>
      </c>
      <c r="AH1910" s="67">
        <v>-2.9568811165518101</v>
      </c>
      <c r="AI1910" s="66">
        <v>-7.1338344051619096E-2</v>
      </c>
      <c r="AJ1910" s="67">
        <v>6.5569080757995799</v>
      </c>
      <c r="AK1910" s="66">
        <v>0.22838772219081899</v>
      </c>
      <c r="AL1910" s="66">
        <v>2.1723908956119E-2</v>
      </c>
      <c r="AM1910" s="67">
        <v>35.501673570717699</v>
      </c>
      <c r="AN1910" s="11"/>
      <c r="AO1910" s="69">
        <v>3.5696939376066397E-2</v>
      </c>
      <c r="AP1910" s="69">
        <v>-6.1565816345173503E-2</v>
      </c>
      <c r="AQ1910" s="69">
        <v>8.2977333529997893E-2</v>
      </c>
      <c r="AR1910" s="69">
        <v>-0.12432533786253799</v>
      </c>
      <c r="AS1910" s="70">
        <v>6</v>
      </c>
      <c r="AT1910" s="70">
        <v>6</v>
      </c>
      <c r="AU1910" s="70">
        <v>7</v>
      </c>
      <c r="AV1910" s="71">
        <v>5</v>
      </c>
      <c r="AW1910" s="11"/>
      <c r="AX1910" s="72">
        <v>0.218132339421718</v>
      </c>
      <c r="AY1910" s="73">
        <v>8.1152219740715695E-2</v>
      </c>
      <c r="AZ1910" s="73">
        <v>0.72555152864879302</v>
      </c>
      <c r="BA1910" s="73">
        <v>0.109272151708524</v>
      </c>
      <c r="BB1910" s="64">
        <v>2.2376895722736701E-2</v>
      </c>
      <c r="BC1910" s="74">
        <v>-20.641744410473599</v>
      </c>
      <c r="BD1910" s="61">
        <v>43886</v>
      </c>
      <c r="BE1910" s="61">
        <v>43913</v>
      </c>
      <c r="BF1910" s="70"/>
      <c r="BG1910" s="61"/>
      <c r="BH1910" s="11"/>
    </row>
    <row r="1911" spans="1:60" x14ac:dyDescent="0.3">
      <c r="A1911" s="11"/>
      <c r="B1911" s="56" t="s">
        <v>6055</v>
      </c>
      <c r="C1911" s="56" t="s">
        <v>5792</v>
      </c>
      <c r="D1911" s="56" t="s">
        <v>5789</v>
      </c>
      <c r="E1911" s="57" t="s">
        <v>41</v>
      </c>
      <c r="F1911" s="57" t="s">
        <v>168</v>
      </c>
      <c r="G1911" s="58" t="s">
        <v>27</v>
      </c>
      <c r="H1911" s="59" t="s">
        <v>3707</v>
      </c>
      <c r="I1911" s="60" t="s">
        <v>400</v>
      </c>
      <c r="J1911" s="60" t="s">
        <v>5793</v>
      </c>
      <c r="K1911" s="11"/>
      <c r="L1911" s="61">
        <v>44021</v>
      </c>
      <c r="M1911" s="62">
        <v>645712.59045600903</v>
      </c>
      <c r="N1911" s="63">
        <v>645712.59045600903</v>
      </c>
      <c r="O1911" s="63">
        <v>732837.08076000202</v>
      </c>
      <c r="P1911" s="64">
        <f t="shared" si="29"/>
        <v>0.88111342535555248</v>
      </c>
      <c r="Q1911" s="61">
        <v>43886</v>
      </c>
      <c r="R1911" s="65">
        <v>947958.99616308603</v>
      </c>
      <c r="S1911" s="65">
        <v>890613.94343945303</v>
      </c>
      <c r="T1911" s="11"/>
      <c r="U1911" s="66">
        <v>-6.3510609516015401E-3</v>
      </c>
      <c r="V1911" s="67">
        <v>3.0271046587586201</v>
      </c>
      <c r="W1911" s="66">
        <v>-1.1496605102365701E-3</v>
      </c>
      <c r="X1911" s="67">
        <v>2.1634124976117199</v>
      </c>
      <c r="Y1911" s="66">
        <v>-8.93509401284973E-2</v>
      </c>
      <c r="Z1911" s="67">
        <v>8.7488435993727798</v>
      </c>
      <c r="AA1911" s="66">
        <v>1.9651288152090302E-2</v>
      </c>
      <c r="AB1911" s="67">
        <v>22.190316966501999</v>
      </c>
      <c r="AC1911" s="66">
        <v>0.155351589404745</v>
      </c>
      <c r="AD1911" s="67">
        <v>39.8211242007092</v>
      </c>
      <c r="AE1911" s="66">
        <v>0.11203145791849201</v>
      </c>
      <c r="AF1911" s="68">
        <v>28.150833403575199</v>
      </c>
      <c r="AG1911" s="66">
        <v>-1.0864466234124801E-2</v>
      </c>
      <c r="AH1911" s="67">
        <v>-2.9279523592776999</v>
      </c>
      <c r="AI1911" s="66">
        <v>-6.5552923742870903E-2</v>
      </c>
      <c r="AJ1911" s="67">
        <v>7.1354501066743996</v>
      </c>
      <c r="AK1911" s="66">
        <v>0.37093968249624598</v>
      </c>
      <c r="AL1911" s="66">
        <v>3.3511586387248798E-2</v>
      </c>
      <c r="AM1911" s="67">
        <v>49.756869601260398</v>
      </c>
      <c r="AN1911" s="11"/>
      <c r="AO1911" s="69">
        <v>3.5730707517359399E-2</v>
      </c>
      <c r="AP1911" s="69">
        <v>-6.1535356764579802E-2</v>
      </c>
      <c r="AQ1911" s="69">
        <v>8.4036745944176802E-2</v>
      </c>
      <c r="AR1911" s="69">
        <v>-0.123442004011013</v>
      </c>
      <c r="AS1911" s="70">
        <v>6</v>
      </c>
      <c r="AT1911" s="70">
        <v>6</v>
      </c>
      <c r="AU1911" s="70">
        <v>7</v>
      </c>
      <c r="AV1911" s="71">
        <v>5</v>
      </c>
      <c r="AW1911" s="11"/>
      <c r="AX1911" s="72">
        <v>0.218064414781693</v>
      </c>
      <c r="AY1911" s="73">
        <v>0.133991105428095</v>
      </c>
      <c r="AZ1911" s="73">
        <v>0.77224606804884399</v>
      </c>
      <c r="BA1911" s="73">
        <v>0.18077289130860699</v>
      </c>
      <c r="BB1911" s="64">
        <v>2.23708993010223E-2</v>
      </c>
      <c r="BC1911" s="74">
        <v>-20.572025539178899</v>
      </c>
      <c r="BD1911" s="61">
        <v>43886</v>
      </c>
      <c r="BE1911" s="61">
        <v>43913</v>
      </c>
      <c r="BF1911" s="70"/>
      <c r="BG1911" s="61"/>
      <c r="BH1911" s="11"/>
    </row>
    <row r="1912" spans="1:60" x14ac:dyDescent="0.3">
      <c r="A1912" s="11"/>
      <c r="B1912" s="56" t="s">
        <v>6058</v>
      </c>
      <c r="C1912" s="56" t="s">
        <v>5795</v>
      </c>
      <c r="D1912" s="56" t="s">
        <v>5789</v>
      </c>
      <c r="E1912" s="57" t="s">
        <v>0</v>
      </c>
      <c r="F1912" s="57" t="s">
        <v>168</v>
      </c>
      <c r="G1912" s="58" t="s">
        <v>27</v>
      </c>
      <c r="H1912" s="59" t="s">
        <v>3707</v>
      </c>
      <c r="I1912" s="60" t="s">
        <v>400</v>
      </c>
      <c r="J1912" s="60" t="s">
        <v>5796</v>
      </c>
      <c r="K1912" s="11"/>
      <c r="L1912" s="61">
        <v>44021</v>
      </c>
      <c r="M1912" s="62">
        <v>701775.243492126</v>
      </c>
      <c r="N1912" s="63">
        <v>701775.243492126</v>
      </c>
      <c r="O1912" s="63">
        <v>793561.00362014805</v>
      </c>
      <c r="P1912" s="64">
        <f t="shared" si="29"/>
        <v>0.88433685663823658</v>
      </c>
      <c r="Q1912" s="61">
        <v>43886</v>
      </c>
      <c r="R1912" s="65">
        <v>13937716.8139531</v>
      </c>
      <c r="S1912" s="65">
        <v>18702644.128593799</v>
      </c>
      <c r="T1912" s="11"/>
      <c r="U1912" s="66">
        <v>-6.3241227862818102E-3</v>
      </c>
      <c r="V1912" s="67">
        <v>3.02979847529059</v>
      </c>
      <c r="W1912" s="66">
        <v>-3.3865425029944201E-4</v>
      </c>
      <c r="X1912" s="67">
        <v>2.2445131236054299</v>
      </c>
      <c r="Y1912" s="66">
        <v>-8.4856730231840594E-2</v>
      </c>
      <c r="Z1912" s="67">
        <v>9.1982645890384394</v>
      </c>
      <c r="AA1912" s="66">
        <v>2.9809442879923199E-2</v>
      </c>
      <c r="AB1912" s="67">
        <v>23.206132439285302</v>
      </c>
      <c r="AC1912" s="66">
        <v>0.178472024108632</v>
      </c>
      <c r="AD1912" s="67">
        <v>42.133167671097901</v>
      </c>
      <c r="AE1912" s="66">
        <v>0.14563422184990499</v>
      </c>
      <c r="AF1912" s="68">
        <v>31.511109796701898</v>
      </c>
      <c r="AG1912" s="66">
        <v>-1.0623651338391899E-2</v>
      </c>
      <c r="AH1912" s="67">
        <v>-2.9038708697044102</v>
      </c>
      <c r="AI1912" s="66">
        <v>-6.0712565602443598E-2</v>
      </c>
      <c r="AJ1912" s="67">
        <v>7.6194859207171204</v>
      </c>
      <c r="AK1912" s="66">
        <v>0.48996866983536203</v>
      </c>
      <c r="AL1912" s="66">
        <v>4.2540976426607799E-2</v>
      </c>
      <c r="AM1912" s="67">
        <v>61.659768335171997</v>
      </c>
      <c r="AN1912" s="11"/>
      <c r="AO1912" s="69">
        <v>3.5758650481511702E-2</v>
      </c>
      <c r="AP1912" s="69">
        <v>-6.15099934693717E-2</v>
      </c>
      <c r="AQ1912" s="69">
        <v>8.4919098622776801E-2</v>
      </c>
      <c r="AR1912" s="69">
        <v>-0.12270703954345701</v>
      </c>
      <c r="AS1912" s="70">
        <v>6</v>
      </c>
      <c r="AT1912" s="70">
        <v>6</v>
      </c>
      <c r="AU1912" s="70">
        <v>7</v>
      </c>
      <c r="AV1912" s="71">
        <v>5</v>
      </c>
      <c r="AW1912" s="11"/>
      <c r="AX1912" s="72">
        <v>0.21800867345911701</v>
      </c>
      <c r="AY1912" s="73">
        <v>0.17843661416100101</v>
      </c>
      <c r="AZ1912" s="73">
        <v>0.81150348418032103</v>
      </c>
      <c r="BA1912" s="73">
        <v>0.241127574769507</v>
      </c>
      <c r="BB1912" s="64">
        <v>2.23659886047608E-2</v>
      </c>
      <c r="BC1912" s="74">
        <v>-20.514012087689501</v>
      </c>
      <c r="BD1912" s="61">
        <v>43886</v>
      </c>
      <c r="BE1912" s="61">
        <v>43913</v>
      </c>
      <c r="BF1912" s="70"/>
      <c r="BG1912" s="61"/>
      <c r="BH1912" s="11"/>
    </row>
    <row r="1913" spans="1:60" x14ac:dyDescent="0.3">
      <c r="A1913" s="11"/>
      <c r="B1913" s="56" t="s">
        <v>6061</v>
      </c>
      <c r="C1913" s="56" t="s">
        <v>5798</v>
      </c>
      <c r="D1913" s="56" t="s">
        <v>5789</v>
      </c>
      <c r="E1913" s="57" t="s">
        <v>79</v>
      </c>
      <c r="F1913" s="57" t="s">
        <v>168</v>
      </c>
      <c r="G1913" s="58" t="s">
        <v>27</v>
      </c>
      <c r="H1913" s="59" t="s">
        <v>3707</v>
      </c>
      <c r="I1913" s="60" t="s">
        <v>400</v>
      </c>
      <c r="J1913" s="60" t="s">
        <v>5799</v>
      </c>
      <c r="K1913" s="11"/>
      <c r="L1913" s="61">
        <v>44021</v>
      </c>
      <c r="M1913" s="62">
        <v>712164.84804630303</v>
      </c>
      <c r="N1913" s="63">
        <v>712164.84804630303</v>
      </c>
      <c r="O1913" s="63">
        <v>806510.43021965004</v>
      </c>
      <c r="P1913" s="64">
        <f t="shared" si="29"/>
        <v>0.88302000986192786</v>
      </c>
      <c r="Q1913" s="61">
        <v>43886</v>
      </c>
      <c r="R1913" s="65">
        <v>88985.709441040002</v>
      </c>
      <c r="S1913" s="65">
        <v>28142.2818578796</v>
      </c>
      <c r="T1913" s="11"/>
      <c r="U1913" s="66">
        <v>-6.33511468549841E-3</v>
      </c>
      <c r="V1913" s="67">
        <v>3.0286992853689298</v>
      </c>
      <c r="W1913" s="66">
        <v>-6.6621287896850801E-4</v>
      </c>
      <c r="X1913" s="67">
        <v>2.2117572607385201</v>
      </c>
      <c r="Y1913" s="66">
        <v>-8.6712249632983004E-2</v>
      </c>
      <c r="Z1913" s="67">
        <v>9.0127126489242109</v>
      </c>
      <c r="AA1913" s="66">
        <v>2.5701552605824001E-2</v>
      </c>
      <c r="AB1913" s="67">
        <v>22.795343411882602</v>
      </c>
      <c r="AC1913" s="66">
        <v>0.16866360154759599</v>
      </c>
      <c r="AD1913" s="67">
        <v>41.152325414994301</v>
      </c>
      <c r="AE1913" s="66">
        <v>0.13128973616228901</v>
      </c>
      <c r="AF1913" s="68">
        <v>30.076661227940299</v>
      </c>
      <c r="AG1913" s="66">
        <v>-1.07212626926412E-2</v>
      </c>
      <c r="AH1913" s="67">
        <v>-2.9136320051293301</v>
      </c>
      <c r="AI1913" s="66">
        <v>-6.2711197340831901E-2</v>
      </c>
      <c r="AJ1913" s="67">
        <v>7.4196227468783</v>
      </c>
      <c r="AK1913" s="66">
        <v>0.39766229941975301</v>
      </c>
      <c r="AL1913" s="66">
        <v>3.8771446239479701E-2</v>
      </c>
      <c r="AM1913" s="67">
        <v>43.880617035843898</v>
      </c>
      <c r="AN1913" s="11"/>
      <c r="AO1913" s="69">
        <v>3.5747443538639297E-2</v>
      </c>
      <c r="AP1913" s="69">
        <v>-6.1522293300222401E-2</v>
      </c>
      <c r="AQ1913" s="69">
        <v>8.4584478776378105E-2</v>
      </c>
      <c r="AR1913" s="69">
        <v>-0.123013941920362</v>
      </c>
      <c r="AS1913" s="70">
        <v>6</v>
      </c>
      <c r="AT1913" s="70">
        <v>6</v>
      </c>
      <c r="AU1913" s="70">
        <v>7</v>
      </c>
      <c r="AV1913" s="71">
        <v>5</v>
      </c>
      <c r="AW1913" s="11"/>
      <c r="AX1913" s="72">
        <v>0.21803270194330299</v>
      </c>
      <c r="AY1913" s="73">
        <v>0.16044289630508499</v>
      </c>
      <c r="AZ1913" s="73">
        <v>0.79562275429998397</v>
      </c>
      <c r="BA1913" s="73">
        <v>0.21666850507426699</v>
      </c>
      <c r="BB1913" s="64">
        <v>2.2368115439021501E-2</v>
      </c>
      <c r="BC1913" s="74">
        <v>-20.538662686216401</v>
      </c>
      <c r="BD1913" s="61">
        <v>43886</v>
      </c>
      <c r="BE1913" s="61">
        <v>43913</v>
      </c>
      <c r="BF1913" s="70"/>
      <c r="BG1913" s="61"/>
      <c r="BH1913" s="11"/>
    </row>
    <row r="1914" spans="1:60" x14ac:dyDescent="0.3">
      <c r="A1914" s="11"/>
      <c r="B1914" s="56" t="s">
        <v>6064</v>
      </c>
      <c r="C1914" s="56" t="s">
        <v>5801</v>
      </c>
      <c r="D1914" s="56" t="s">
        <v>5789</v>
      </c>
      <c r="E1914" s="57" t="s">
        <v>447</v>
      </c>
      <c r="F1914" s="57" t="s">
        <v>168</v>
      </c>
      <c r="G1914" s="58" t="s">
        <v>27</v>
      </c>
      <c r="H1914" s="59" t="s">
        <v>3707</v>
      </c>
      <c r="I1914" s="60" t="s">
        <v>400</v>
      </c>
      <c r="J1914" s="60" t="s">
        <v>5802</v>
      </c>
      <c r="K1914" s="11"/>
      <c r="L1914" s="61">
        <v>44021</v>
      </c>
      <c r="M1914" s="62">
        <v>775784.57771396602</v>
      </c>
      <c r="N1914" s="63">
        <v>775784.57771396602</v>
      </c>
      <c r="O1914" s="63">
        <v>877898.52956008899</v>
      </c>
      <c r="P1914" s="64">
        <f t="shared" si="29"/>
        <v>0.88368365089153089</v>
      </c>
      <c r="Q1914" s="61">
        <v>43886</v>
      </c>
      <c r="R1914" s="65">
        <v>113525.366863159</v>
      </c>
      <c r="S1914" s="65">
        <v>337804.54935595702</v>
      </c>
      <c r="T1914" s="11"/>
      <c r="U1914" s="66">
        <v>-6.3295231439042298E-3</v>
      </c>
      <c r="V1914" s="67">
        <v>3.0292584395283502</v>
      </c>
      <c r="W1914" s="66">
        <v>-5.0265302616025998E-4</v>
      </c>
      <c r="X1914" s="67">
        <v>2.2281132460193498</v>
      </c>
      <c r="Y1914" s="66">
        <v>-8.5766790424677303E-2</v>
      </c>
      <c r="Z1914" s="67">
        <v>9.1072585697547801</v>
      </c>
      <c r="AA1914" s="66">
        <v>2.77485398164572E-2</v>
      </c>
      <c r="AB1914" s="67">
        <v>23.000042132946</v>
      </c>
      <c r="AC1914" s="66">
        <v>0.173765780696995</v>
      </c>
      <c r="AD1914" s="67">
        <v>41.662543329934103</v>
      </c>
      <c r="AE1914" s="66">
        <v>0.13876469916067399</v>
      </c>
      <c r="AF1914" s="68">
        <v>30.8241575277934</v>
      </c>
      <c r="AG1914" s="66">
        <v>-1.0672293539755601E-2</v>
      </c>
      <c r="AH1914" s="67">
        <v>-2.90873508984077</v>
      </c>
      <c r="AI1914" s="66">
        <v>-6.1692856867011897E-2</v>
      </c>
      <c r="AJ1914" s="67">
        <v>7.5214567942602999</v>
      </c>
      <c r="AK1914" s="66">
        <v>0.52683443753980097</v>
      </c>
      <c r="AL1914" s="66">
        <v>5.2171625813571203E-2</v>
      </c>
      <c r="AM1914" s="67">
        <v>59.4327947272104</v>
      </c>
      <c r="AN1914" s="11"/>
      <c r="AO1914" s="69">
        <v>3.5753092308368699E-2</v>
      </c>
      <c r="AP1914" s="69">
        <v>-6.1515083865742802E-2</v>
      </c>
      <c r="AQ1914" s="69">
        <v>8.4740763304580496E-2</v>
      </c>
      <c r="AR1914" s="69">
        <v>-0.122857579764095</v>
      </c>
      <c r="AS1914" s="70">
        <v>6</v>
      </c>
      <c r="AT1914" s="70">
        <v>6</v>
      </c>
      <c r="AU1914" s="70">
        <v>7</v>
      </c>
      <c r="AV1914" s="71">
        <v>5</v>
      </c>
      <c r="AW1914" s="11"/>
      <c r="AX1914" s="72">
        <v>0.21802041863440499</v>
      </c>
      <c r="AY1914" s="73">
        <v>0.16941734343481599</v>
      </c>
      <c r="AZ1914" s="73">
        <v>0.80354113244175096</v>
      </c>
      <c r="BA1914" s="73">
        <v>0.22886411392300901</v>
      </c>
      <c r="BB1914" s="64">
        <v>2.2367027709624399E-2</v>
      </c>
      <c r="BC1914" s="74">
        <v>-20.525856676103999</v>
      </c>
      <c r="BD1914" s="61">
        <v>43886</v>
      </c>
      <c r="BE1914" s="61">
        <v>43913</v>
      </c>
      <c r="BF1914" s="70"/>
      <c r="BG1914" s="61"/>
      <c r="BH1914" s="11"/>
    </row>
    <row r="1915" spans="1:60" x14ac:dyDescent="0.3">
      <c r="A1915" s="11"/>
      <c r="B1915" s="56" t="s">
        <v>6068</v>
      </c>
      <c r="C1915" s="56" t="s">
        <v>5804</v>
      </c>
      <c r="D1915" s="56" t="s">
        <v>5789</v>
      </c>
      <c r="E1915" s="57" t="s">
        <v>56</v>
      </c>
      <c r="F1915" s="57" t="s">
        <v>168</v>
      </c>
      <c r="G1915" s="58" t="s">
        <v>27</v>
      </c>
      <c r="H1915" s="59" t="s">
        <v>3707</v>
      </c>
      <c r="I1915" s="60" t="s">
        <v>400</v>
      </c>
      <c r="J1915" s="60" t="s">
        <v>5805</v>
      </c>
      <c r="K1915" s="11"/>
      <c r="L1915" s="61">
        <v>44021</v>
      </c>
      <c r="M1915" s="62">
        <v>605647.44253158604</v>
      </c>
      <c r="N1915" s="63">
        <v>605647.44253158604</v>
      </c>
      <c r="O1915" s="63">
        <v>689169.00218009902</v>
      </c>
      <c r="P1915" s="64">
        <f t="shared" si="29"/>
        <v>0.87880830480723438</v>
      </c>
      <c r="Q1915" s="61">
        <v>43886</v>
      </c>
      <c r="R1915" s="65">
        <v>271503.33210009802</v>
      </c>
      <c r="S1915" s="65">
        <v>113429.767945313</v>
      </c>
      <c r="T1915" s="11"/>
      <c r="U1915" s="66">
        <v>-6.3703211981191998E-3</v>
      </c>
      <c r="V1915" s="67">
        <v>3.0251786341068501</v>
      </c>
      <c r="W1915" s="66">
        <v>-1.7309275272054899E-3</v>
      </c>
      <c r="X1915" s="67">
        <v>2.1052857959148201</v>
      </c>
      <c r="Y1915" s="66">
        <v>-9.2560817177436597E-2</v>
      </c>
      <c r="Z1915" s="67">
        <v>8.4278558944788493</v>
      </c>
      <c r="AA1915" s="66">
        <v>1.2427480734913799E-2</v>
      </c>
      <c r="AB1915" s="67">
        <v>21.467936224798901</v>
      </c>
      <c r="AC1915" s="66">
        <v>0.13905152656123401</v>
      </c>
      <c r="AD1915" s="67">
        <v>38.191117916372598</v>
      </c>
      <c r="AE1915" s="66">
        <v>8.8544952894153497E-2</v>
      </c>
      <c r="AF1915" s="68">
        <v>25.802182901126798</v>
      </c>
      <c r="AG1915" s="66">
        <v>-1.1037136903723901E-2</v>
      </c>
      <c r="AH1915" s="67">
        <v>-2.9452194262376001</v>
      </c>
      <c r="AI1915" s="66">
        <v>-6.9009341273194899E-2</v>
      </c>
      <c r="AJ1915" s="67">
        <v>6.789808353642</v>
      </c>
      <c r="AK1915" s="66">
        <v>0.28587567416427201</v>
      </c>
      <c r="AL1915" s="66">
        <v>2.6617938790877801E-2</v>
      </c>
      <c r="AM1915" s="67">
        <v>41.250468768063001</v>
      </c>
      <c r="AN1915" s="11"/>
      <c r="AO1915" s="69">
        <v>3.5710577309146202E-2</v>
      </c>
      <c r="AP1915" s="69">
        <v>-6.1553783514682402E-2</v>
      </c>
      <c r="AQ1915" s="69">
        <v>8.3403701315546599E-2</v>
      </c>
      <c r="AR1915" s="69">
        <v>-0.12396910557799901</v>
      </c>
      <c r="AS1915" s="70">
        <v>6</v>
      </c>
      <c r="AT1915" s="70">
        <v>6</v>
      </c>
      <c r="AU1915" s="70">
        <v>7</v>
      </c>
      <c r="AV1915" s="71">
        <v>5</v>
      </c>
      <c r="AW1915" s="11"/>
      <c r="AX1915" s="72">
        <v>0.218104838522268</v>
      </c>
      <c r="AY1915" s="73">
        <v>0.1023881999389</v>
      </c>
      <c r="AZ1915" s="73">
        <v>0.74432159546177001</v>
      </c>
      <c r="BA1915" s="73">
        <v>0.13797524208621301</v>
      </c>
      <c r="BB1915" s="64">
        <v>2.2374466872206501E-2</v>
      </c>
      <c r="BC1915" s="74">
        <v>-20.6136560884479</v>
      </c>
      <c r="BD1915" s="61">
        <v>43886</v>
      </c>
      <c r="BE1915" s="61">
        <v>43913</v>
      </c>
      <c r="BF1915" s="70"/>
      <c r="BG1915" s="61"/>
      <c r="BH1915" s="11"/>
    </row>
    <row r="1916" spans="1:60" x14ac:dyDescent="0.3">
      <c r="A1916" s="11"/>
      <c r="B1916" s="56" t="s">
        <v>6071</v>
      </c>
      <c r="C1916" s="56" t="s">
        <v>5807</v>
      </c>
      <c r="D1916" s="56" t="s">
        <v>5789</v>
      </c>
      <c r="E1916" s="57" t="s">
        <v>2831</v>
      </c>
      <c r="F1916" s="57" t="s">
        <v>168</v>
      </c>
      <c r="G1916" s="58" t="s">
        <v>27</v>
      </c>
      <c r="H1916" s="59" t="s">
        <v>3707</v>
      </c>
      <c r="I1916" s="60" t="s">
        <v>400</v>
      </c>
      <c r="J1916" s="60" t="s">
        <v>5808</v>
      </c>
      <c r="K1916" s="11"/>
      <c r="L1916" s="61">
        <v>44021</v>
      </c>
      <c r="M1916" s="62">
        <v>755620.86892795598</v>
      </c>
      <c r="N1916" s="63">
        <v>755620.86892795598</v>
      </c>
      <c r="O1916" s="63">
        <v>853818.81842041004</v>
      </c>
      <c r="P1916" s="64">
        <f t="shared" si="29"/>
        <v>0.88498971049370501</v>
      </c>
      <c r="Q1916" s="61">
        <v>43886</v>
      </c>
      <c r="R1916" s="65">
        <v>1533565.79066406</v>
      </c>
      <c r="S1916" s="65">
        <v>1200998.1130820301</v>
      </c>
      <c r="T1916" s="11"/>
      <c r="U1916" s="66">
        <v>-6.3187603236656304E-3</v>
      </c>
      <c r="V1916" s="67">
        <v>3.0303347215522098</v>
      </c>
      <c r="W1916" s="66">
        <v>-1.7476526227255801E-4</v>
      </c>
      <c r="X1916" s="67">
        <v>2.26090202240812</v>
      </c>
      <c r="Y1916" s="66">
        <v>-8.3946184819942593E-2</v>
      </c>
      <c r="Z1916" s="67">
        <v>9.2893191302282503</v>
      </c>
      <c r="AA1916" s="66">
        <v>3.1873906447799499E-2</v>
      </c>
      <c r="AB1916" s="67">
        <v>23.412578796065599</v>
      </c>
      <c r="AC1916" s="66">
        <v>0.18692563819611699</v>
      </c>
      <c r="AD1916" s="67">
        <v>42.9785290798754</v>
      </c>
      <c r="AE1916" s="66">
        <v>0.15617471758378099</v>
      </c>
      <c r="AF1916" s="68">
        <v>32.565159370075001</v>
      </c>
      <c r="AG1916" s="66">
        <v>-1.0574972297945399E-2</v>
      </c>
      <c r="AH1916" s="67">
        <v>-2.8990029656597498</v>
      </c>
      <c r="AI1916" s="66">
        <v>-5.9731738052505499E-2</v>
      </c>
      <c r="AJ1916" s="67">
        <v>7.7175686757109396</v>
      </c>
      <c r="AK1916" s="66">
        <v>0.222450121218571</v>
      </c>
      <c r="AL1916" s="66">
        <v>3.7947320766761501E-2</v>
      </c>
      <c r="AM1916" s="67">
        <v>23.3183894207177</v>
      </c>
      <c r="AN1916" s="11"/>
      <c r="AO1916" s="69">
        <v>3.5764332709732102E-2</v>
      </c>
      <c r="AP1916" s="69">
        <v>-6.1504910094299703E-2</v>
      </c>
      <c r="AQ1916" s="69">
        <v>8.5097781138756504E-2</v>
      </c>
      <c r="AR1916" s="69">
        <v>-0.122558349336905</v>
      </c>
      <c r="AS1916" s="70">
        <v>6</v>
      </c>
      <c r="AT1916" s="70">
        <v>6</v>
      </c>
      <c r="AU1916" s="70">
        <v>7</v>
      </c>
      <c r="AV1916" s="71">
        <v>5</v>
      </c>
      <c r="AW1916" s="11"/>
      <c r="AX1916" s="72">
        <v>0.217997458711325</v>
      </c>
      <c r="AY1916" s="73">
        <v>0.18747068724746899</v>
      </c>
      <c r="AZ1916" s="73">
        <v>0.81948013013879994</v>
      </c>
      <c r="BA1916" s="73">
        <v>0.25341883620330902</v>
      </c>
      <c r="BB1916" s="64">
        <v>2.2365001321777499E-2</v>
      </c>
      <c r="BC1916" s="74">
        <v>-20.5022877962328</v>
      </c>
      <c r="BD1916" s="61">
        <v>43886</v>
      </c>
      <c r="BE1916" s="61">
        <v>43913</v>
      </c>
      <c r="BF1916" s="70"/>
      <c r="BG1916" s="61"/>
      <c r="BH1916" s="11"/>
    </row>
    <row r="1917" spans="1:60" x14ac:dyDescent="0.3">
      <c r="A1917" s="11"/>
      <c r="B1917" s="56" t="s">
        <v>6074</v>
      </c>
      <c r="C1917" s="56" t="s">
        <v>5809</v>
      </c>
      <c r="D1917" s="56" t="s">
        <v>5810</v>
      </c>
      <c r="E1917" s="57" t="s">
        <v>34</v>
      </c>
      <c r="F1917" s="57" t="s">
        <v>26</v>
      </c>
      <c r="G1917" s="58" t="s">
        <v>685</v>
      </c>
      <c r="H1917" s="59" t="s">
        <v>686</v>
      </c>
      <c r="I1917" s="60" t="s">
        <v>29</v>
      </c>
      <c r="J1917" s="60" t="s">
        <v>5811</v>
      </c>
      <c r="K1917" s="11"/>
      <c r="L1917" s="61">
        <v>43923</v>
      </c>
      <c r="M1917" s="62"/>
      <c r="N1917" s="63"/>
      <c r="O1917" s="63">
        <v>2780.6086999997501</v>
      </c>
      <c r="P1917" s="64">
        <f t="shared" si="29"/>
        <v>0</v>
      </c>
      <c r="Q1917" s="61">
        <v>43923</v>
      </c>
      <c r="R1917" s="65"/>
      <c r="S1917" s="65">
        <v>377592186.81950003</v>
      </c>
      <c r="T1917" s="11"/>
      <c r="U1917" s="66"/>
      <c r="V1917" s="67"/>
      <c r="W1917" s="66"/>
      <c r="X1917" s="67"/>
      <c r="Y1917" s="66"/>
      <c r="Z1917" s="67"/>
      <c r="AA1917" s="66"/>
      <c r="AB1917" s="67"/>
      <c r="AC1917" s="66"/>
      <c r="AD1917" s="67"/>
      <c r="AE1917" s="66"/>
      <c r="AF1917" s="68"/>
      <c r="AG1917" s="66"/>
      <c r="AH1917" s="67"/>
      <c r="AI1917" s="66"/>
      <c r="AJ1917" s="67"/>
      <c r="AK1917" s="66"/>
      <c r="AL1917" s="66"/>
      <c r="AM1917" s="67"/>
      <c r="AN1917" s="11"/>
      <c r="AO1917" s="69">
        <v>6.1915191145089899E-4</v>
      </c>
      <c r="AP1917" s="69">
        <v>1.3115044566802701E-5</v>
      </c>
      <c r="AQ1917" s="69">
        <v>1.0605195802782001E-3</v>
      </c>
      <c r="AR1917" s="69">
        <v>4.0789275044517099E-4</v>
      </c>
      <c r="AS1917" s="70"/>
      <c r="AT1917" s="70"/>
      <c r="AU1917" s="70"/>
      <c r="AV1917" s="71"/>
      <c r="AW1917" s="11"/>
      <c r="AX1917" s="72"/>
      <c r="AY1917" s="73"/>
      <c r="AZ1917" s="73"/>
      <c r="BA1917" s="73"/>
      <c r="BB1917" s="64"/>
      <c r="BC1917" s="74">
        <v>0</v>
      </c>
      <c r="BD1917" s="61">
        <v>43923</v>
      </c>
      <c r="BE1917" s="61"/>
      <c r="BF1917" s="70"/>
      <c r="BG1917" s="61"/>
      <c r="BH1917" s="11"/>
    </row>
    <row r="1918" spans="1:60" x14ac:dyDescent="0.3">
      <c r="A1918" s="11"/>
      <c r="B1918" s="56" t="s">
        <v>6077</v>
      </c>
      <c r="C1918" s="56" t="s">
        <v>5813</v>
      </c>
      <c r="D1918" s="56" t="s">
        <v>5810</v>
      </c>
      <c r="E1918" s="57" t="s">
        <v>41</v>
      </c>
      <c r="F1918" s="57" t="s">
        <v>26</v>
      </c>
      <c r="G1918" s="58" t="s">
        <v>685</v>
      </c>
      <c r="H1918" s="59" t="s">
        <v>686</v>
      </c>
      <c r="I1918" s="60" t="s">
        <v>29</v>
      </c>
      <c r="J1918" s="60" t="s">
        <v>5814</v>
      </c>
      <c r="K1918" s="11"/>
      <c r="L1918" s="61">
        <v>44021</v>
      </c>
      <c r="M1918" s="62">
        <v>1036.3739000000101</v>
      </c>
      <c r="N1918" s="63">
        <v>1036.3739000000101</v>
      </c>
      <c r="O1918" s="63">
        <v>1036.3739000000101</v>
      </c>
      <c r="P1918" s="64">
        <f t="shared" si="29"/>
        <v>1</v>
      </c>
      <c r="Q1918" s="61">
        <v>44021</v>
      </c>
      <c r="R1918" s="65">
        <v>2871843.1940000001</v>
      </c>
      <c r="S1918" s="65">
        <v>2486530.5700664101</v>
      </c>
      <c r="T1918" s="11"/>
      <c r="U1918" s="66">
        <v>4.6315544750541398E-6</v>
      </c>
      <c r="V1918" s="67">
        <v>3.6626739093662799</v>
      </c>
      <c r="W1918" s="66">
        <v>2.04794290766586E-4</v>
      </c>
      <c r="X1918" s="67">
        <v>2.2988579777120299</v>
      </c>
      <c r="Y1918" s="66">
        <v>6.0141045487398497E-3</v>
      </c>
      <c r="Z1918" s="67">
        <v>18.285348067089199</v>
      </c>
      <c r="AA1918" s="66">
        <v>1.55744279290957E-2</v>
      </c>
      <c r="AB1918" s="67">
        <v>21.7826309442171</v>
      </c>
      <c r="AC1918" s="66"/>
      <c r="AD1918" s="67"/>
      <c r="AE1918" s="66"/>
      <c r="AF1918" s="68"/>
      <c r="AG1918" s="66">
        <v>4.8729962145443999E-5</v>
      </c>
      <c r="AH1918" s="67">
        <v>-1.8366327396506701</v>
      </c>
      <c r="AI1918" s="66">
        <v>6.3918757932697199E-3</v>
      </c>
      <c r="AJ1918" s="67">
        <v>14.3299300602957</v>
      </c>
      <c r="AK1918" s="66">
        <v>3.6111245799475E-2</v>
      </c>
      <c r="AL1918" s="66">
        <v>1.9495548945997102E-2</v>
      </c>
      <c r="AM1918" s="67">
        <v>27.509183986781899</v>
      </c>
      <c r="AN1918" s="11"/>
      <c r="AO1918" s="69">
        <v>6.4385171026515298E-4</v>
      </c>
      <c r="AP1918" s="69">
        <v>4.1491184674669099E-6</v>
      </c>
      <c r="AQ1918" s="69">
        <v>1.9278787422081201E-3</v>
      </c>
      <c r="AR1918" s="69">
        <v>4.8729962145443999E-5</v>
      </c>
      <c r="AS1918" s="70">
        <v>12</v>
      </c>
      <c r="AT1918" s="70">
        <v>0</v>
      </c>
      <c r="AU1918" s="70">
        <v>7</v>
      </c>
      <c r="AV1918" s="71">
        <v>5</v>
      </c>
      <c r="AW1918" s="11"/>
      <c r="AX1918" s="72">
        <v>9.8560035435866708E-4</v>
      </c>
      <c r="AY1918" s="73">
        <v>-14.526821403749601</v>
      </c>
      <c r="AZ1918" s="73">
        <v>0.60638465999727498</v>
      </c>
      <c r="BA1918" s="73">
        <v>-12.7476484226354</v>
      </c>
      <c r="BB1918" s="64">
        <v>1.0184378772081E-4</v>
      </c>
      <c r="BC1918" s="74">
        <v>0</v>
      </c>
      <c r="BD1918" s="61">
        <v>44021</v>
      </c>
      <c r="BE1918" s="61"/>
      <c r="BF1918" s="70"/>
      <c r="BG1918" s="61"/>
      <c r="BH1918" s="11"/>
    </row>
    <row r="1919" spans="1:60" x14ac:dyDescent="0.3">
      <c r="A1919" s="11"/>
      <c r="B1919" s="56" t="s">
        <v>6080</v>
      </c>
      <c r="C1919" s="56" t="s">
        <v>5816</v>
      </c>
      <c r="D1919" s="56" t="s">
        <v>5810</v>
      </c>
      <c r="E1919" s="57" t="s">
        <v>500</v>
      </c>
      <c r="F1919" s="57" t="s">
        <v>26</v>
      </c>
      <c r="G1919" s="58" t="s">
        <v>685</v>
      </c>
      <c r="H1919" s="59" t="s">
        <v>686</v>
      </c>
      <c r="I1919" s="60" t="s">
        <v>29</v>
      </c>
      <c r="J1919" s="60" t="s">
        <v>5817</v>
      </c>
      <c r="K1919" s="11"/>
      <c r="L1919" s="61">
        <v>44021</v>
      </c>
      <c r="M1919" s="62">
        <v>2004.6450999993799</v>
      </c>
      <c r="N1919" s="63">
        <v>2004.6450999993799</v>
      </c>
      <c r="O1919" s="63">
        <v>2004.6450999993799</v>
      </c>
      <c r="P1919" s="64">
        <f t="shared" si="29"/>
        <v>1</v>
      </c>
      <c r="Q1919" s="61">
        <v>44021</v>
      </c>
      <c r="R1919" s="65">
        <v>0</v>
      </c>
      <c r="S1919" s="65">
        <v>21130.485057678201</v>
      </c>
      <c r="T1919" s="11"/>
      <c r="U1919" s="66">
        <v>0</v>
      </c>
      <c r="V1919" s="67">
        <v>3.66221075391877</v>
      </c>
      <c r="W1919" s="66">
        <v>0</v>
      </c>
      <c r="X1919" s="67">
        <v>2.27837854863537</v>
      </c>
      <c r="Y1919" s="66">
        <v>0</v>
      </c>
      <c r="Z1919" s="67">
        <v>17.6839376122225</v>
      </c>
      <c r="AA1919" s="66">
        <v>2.0164840643701601E-3</v>
      </c>
      <c r="AB1919" s="67">
        <v>20.426836557744501</v>
      </c>
      <c r="AC1919" s="66"/>
      <c r="AD1919" s="67"/>
      <c r="AE1919" s="66"/>
      <c r="AF1919" s="68"/>
      <c r="AG1919" s="66">
        <v>0</v>
      </c>
      <c r="AH1919" s="67">
        <v>-1.84150573586521</v>
      </c>
      <c r="AI1919" s="66">
        <v>0</v>
      </c>
      <c r="AJ1919" s="67">
        <v>13.6907424809615</v>
      </c>
      <c r="AK1919" s="66">
        <v>2.2614120534854001E-3</v>
      </c>
      <c r="AL1919" s="66">
        <v>2.15850974018394E-3</v>
      </c>
      <c r="AM1919" s="67">
        <v>20.8015903625055</v>
      </c>
      <c r="AN1919" s="11"/>
      <c r="AO1919" s="69">
        <v>1.8805644322128501E-4</v>
      </c>
      <c r="AP1919" s="69">
        <v>0</v>
      </c>
      <c r="AQ1919" s="69">
        <v>9.7448760971019499E-4</v>
      </c>
      <c r="AR1919" s="69">
        <v>0</v>
      </c>
      <c r="AS1919" s="70">
        <v>1</v>
      </c>
      <c r="AT1919" s="70">
        <v>0</v>
      </c>
      <c r="AU1919" s="70">
        <v>7</v>
      </c>
      <c r="AV1919" s="71">
        <v>5</v>
      </c>
      <c r="AW1919" s="11"/>
      <c r="AX1919" s="72">
        <v>4.3295858583064701E-4</v>
      </c>
      <c r="AY1919" s="73">
        <v>-54.004458144772798</v>
      </c>
      <c r="AZ1919" s="73">
        <v>0.56063614004051499</v>
      </c>
      <c r="BA1919" s="73">
        <v>-15.5181873405236</v>
      </c>
      <c r="BB1919" s="64">
        <v>4.4732032850660598E-5</v>
      </c>
      <c r="BC1919" s="74">
        <v>0</v>
      </c>
      <c r="BD1919" s="61">
        <v>43738</v>
      </c>
      <c r="BE1919" s="61"/>
      <c r="BF1919" s="70"/>
      <c r="BG1919" s="61"/>
      <c r="BH1919" s="11"/>
    </row>
    <row r="1920" spans="1:60" x14ac:dyDescent="0.3">
      <c r="A1920" s="11"/>
      <c r="B1920" s="56" t="s">
        <v>6083</v>
      </c>
      <c r="C1920" s="56" t="s">
        <v>5818</v>
      </c>
      <c r="D1920" s="56" t="s">
        <v>5810</v>
      </c>
      <c r="E1920" s="57" t="s">
        <v>48</v>
      </c>
      <c r="F1920" s="57" t="s">
        <v>26</v>
      </c>
      <c r="G1920" s="58" t="s">
        <v>685</v>
      </c>
      <c r="H1920" s="59" t="s">
        <v>686</v>
      </c>
      <c r="I1920" s="60" t="s">
        <v>29</v>
      </c>
      <c r="J1920" s="60" t="s">
        <v>5819</v>
      </c>
      <c r="K1920" s="11"/>
      <c r="L1920" s="61">
        <v>43879</v>
      </c>
      <c r="M1920" s="62"/>
      <c r="N1920" s="63"/>
      <c r="O1920" s="63">
        <v>1023.01939999964</v>
      </c>
      <c r="P1920" s="64">
        <f t="shared" si="29"/>
        <v>0</v>
      </c>
      <c r="Q1920" s="61">
        <v>43879</v>
      </c>
      <c r="R1920" s="65"/>
      <c r="S1920" s="65">
        <v>1974594.28650977</v>
      </c>
      <c r="T1920" s="11"/>
      <c r="U1920" s="66"/>
      <c r="V1920" s="67"/>
      <c r="W1920" s="66"/>
      <c r="X1920" s="67"/>
      <c r="Y1920" s="66"/>
      <c r="Z1920" s="67"/>
      <c r="AA1920" s="66"/>
      <c r="AB1920" s="67"/>
      <c r="AC1920" s="66"/>
      <c r="AD1920" s="67"/>
      <c r="AE1920" s="66"/>
      <c r="AF1920" s="68"/>
      <c r="AG1920" s="66"/>
      <c r="AH1920" s="67"/>
      <c r="AI1920" s="66"/>
      <c r="AJ1920" s="67"/>
      <c r="AK1920" s="66"/>
      <c r="AL1920" s="66"/>
      <c r="AM1920" s="67"/>
      <c r="AN1920" s="11"/>
      <c r="AO1920" s="69">
        <v>1.5515625455009299E-4</v>
      </c>
      <c r="AP1920" s="69">
        <v>2.5708874090923901E-5</v>
      </c>
      <c r="AQ1920" s="69">
        <v>1.44563352114346E-3</v>
      </c>
      <c r="AR1920" s="69">
        <v>4.7871460628812201E-4</v>
      </c>
      <c r="AS1920" s="70"/>
      <c r="AT1920" s="70"/>
      <c r="AU1920" s="70"/>
      <c r="AV1920" s="71"/>
      <c r="AW1920" s="11"/>
      <c r="AX1920" s="72"/>
      <c r="AY1920" s="73"/>
      <c r="AZ1920" s="73"/>
      <c r="BA1920" s="73"/>
      <c r="BB1920" s="64"/>
      <c r="BC1920" s="74">
        <v>0</v>
      </c>
      <c r="BD1920" s="61">
        <v>43879</v>
      </c>
      <c r="BE1920" s="61"/>
      <c r="BF1920" s="70"/>
      <c r="BG1920" s="61"/>
      <c r="BH1920" s="11"/>
    </row>
    <row r="1921" spans="1:60" x14ac:dyDescent="0.3">
      <c r="A1921" s="11"/>
      <c r="B1921" s="56" t="s">
        <v>6086</v>
      </c>
      <c r="C1921" s="56" t="s">
        <v>5821</v>
      </c>
      <c r="D1921" s="56" t="s">
        <v>5810</v>
      </c>
      <c r="E1921" s="57" t="s">
        <v>306</v>
      </c>
      <c r="F1921" s="57" t="s">
        <v>26</v>
      </c>
      <c r="G1921" s="58" t="s">
        <v>685</v>
      </c>
      <c r="H1921" s="59" t="s">
        <v>686</v>
      </c>
      <c r="I1921" s="60" t="s">
        <v>29</v>
      </c>
      <c r="J1921" s="60" t="s">
        <v>1</v>
      </c>
      <c r="K1921" s="11"/>
      <c r="L1921" s="61">
        <v>44021</v>
      </c>
      <c r="M1921" s="62">
        <v>2782.2840999998198</v>
      </c>
      <c r="N1921" s="63">
        <v>2782.2840999998198</v>
      </c>
      <c r="O1921" s="63"/>
      <c r="P1921" s="64" t="str">
        <f t="shared" si="29"/>
        <v/>
      </c>
      <c r="Q1921" s="61"/>
      <c r="R1921" s="65">
        <v>355248886.51999998</v>
      </c>
      <c r="S1921" s="65"/>
      <c r="T1921" s="11"/>
      <c r="U1921" s="66">
        <v>3.0909959605196499E-6</v>
      </c>
      <c r="V1921" s="67">
        <v>3.6625198535148198</v>
      </c>
      <c r="W1921" s="66">
        <v>9.2702217443729805E-5</v>
      </c>
      <c r="X1921" s="67">
        <v>2.2876487703797501</v>
      </c>
      <c r="Y1921" s="66"/>
      <c r="Z1921" s="67"/>
      <c r="AA1921" s="66"/>
      <c r="AB1921" s="67"/>
      <c r="AC1921" s="66"/>
      <c r="AD1921" s="67"/>
      <c r="AE1921" s="66"/>
      <c r="AF1921" s="68"/>
      <c r="AG1921" s="66">
        <v>2.7208601750316999E-5</v>
      </c>
      <c r="AH1921" s="67">
        <v>-1.8387848756901799</v>
      </c>
      <c r="AI1921" s="66"/>
      <c r="AJ1921" s="67"/>
      <c r="AK1921" s="66">
        <v>4.3583912884059801E-4</v>
      </c>
      <c r="AL1921" s="66">
        <v>1.5926804917398799E-3</v>
      </c>
      <c r="AM1921" s="67">
        <v>-9.6798061575245793</v>
      </c>
      <c r="AN1921" s="11"/>
      <c r="AO1921" s="69">
        <v>6.3788691477384405E-5</v>
      </c>
      <c r="AP1921" s="69">
        <v>-5.3216890592011598E-6</v>
      </c>
      <c r="AQ1921" s="69">
        <v>1.3122024029144099E-4</v>
      </c>
      <c r="AR1921" s="69">
        <v>2.7208601750316999E-5</v>
      </c>
      <c r="AS1921" s="70"/>
      <c r="AT1921" s="70"/>
      <c r="AU1921" s="70"/>
      <c r="AV1921" s="71"/>
      <c r="AW1921" s="11"/>
      <c r="AX1921" s="72"/>
      <c r="AY1921" s="73"/>
      <c r="AZ1921" s="73"/>
      <c r="BA1921" s="73"/>
      <c r="BB1921" s="64"/>
      <c r="BC1921" s="74">
        <v>-5.3216892391816405E-4</v>
      </c>
      <c r="BD1921" s="61">
        <v>43924</v>
      </c>
      <c r="BE1921" s="61">
        <v>43927</v>
      </c>
      <c r="BF1921" s="70">
        <v>2</v>
      </c>
      <c r="BG1921" s="61">
        <v>43928</v>
      </c>
      <c r="BH1921" s="11"/>
    </row>
    <row r="1922" spans="1:60" x14ac:dyDescent="0.3">
      <c r="A1922" s="11"/>
      <c r="B1922" s="56" t="s">
        <v>6089</v>
      </c>
      <c r="C1922" s="56" t="s">
        <v>5823</v>
      </c>
      <c r="D1922" s="56" t="s">
        <v>5810</v>
      </c>
      <c r="E1922" s="57" t="s">
        <v>309</v>
      </c>
      <c r="F1922" s="57" t="s">
        <v>26</v>
      </c>
      <c r="G1922" s="58" t="s">
        <v>685</v>
      </c>
      <c r="H1922" s="59" t="s">
        <v>686</v>
      </c>
      <c r="I1922" s="60" t="s">
        <v>29</v>
      </c>
      <c r="J1922" s="60" t="s">
        <v>1</v>
      </c>
      <c r="K1922" s="11"/>
      <c r="L1922" s="61">
        <v>44021</v>
      </c>
      <c r="M1922" s="62">
        <v>1000.36980000045</v>
      </c>
      <c r="N1922" s="63">
        <v>1000.36980000045</v>
      </c>
      <c r="O1922" s="63"/>
      <c r="P1922" s="64" t="str">
        <f t="shared" si="29"/>
        <v/>
      </c>
      <c r="Q1922" s="61"/>
      <c r="R1922" s="65">
        <v>546721.11</v>
      </c>
      <c r="S1922" s="65"/>
      <c r="T1922" s="11"/>
      <c r="U1922" s="66">
        <v>3.0988630896899798E-6</v>
      </c>
      <c r="V1922" s="67">
        <v>3.6625206402277399</v>
      </c>
      <c r="W1922" s="66">
        <v>9.22743947739946E-5</v>
      </c>
      <c r="X1922" s="67">
        <v>2.2876059881127699</v>
      </c>
      <c r="Y1922" s="66"/>
      <c r="Z1922" s="67"/>
      <c r="AA1922" s="66"/>
      <c r="AB1922" s="67"/>
      <c r="AC1922" s="66"/>
      <c r="AD1922" s="67"/>
      <c r="AE1922" s="66"/>
      <c r="AF1922" s="68"/>
      <c r="AG1922" s="66">
        <v>2.71906847046921E-5</v>
      </c>
      <c r="AH1922" s="67">
        <v>-1.8387866673947399</v>
      </c>
      <c r="AI1922" s="66"/>
      <c r="AJ1922" s="67"/>
      <c r="AK1922" s="66">
        <v>3.62997532647569E-4</v>
      </c>
      <c r="AL1922" s="66">
        <v>1.40804851798748E-3</v>
      </c>
      <c r="AM1922" s="67">
        <v>-5.46927882842283</v>
      </c>
      <c r="AN1922" s="11"/>
      <c r="AO1922" s="69">
        <v>2.22966718865791E-5</v>
      </c>
      <c r="AP1922" s="69">
        <v>-3.0994688131613699E-6</v>
      </c>
      <c r="AQ1922" s="69">
        <v>1.3158450019545899E-4</v>
      </c>
      <c r="AR1922" s="69">
        <v>2.71906847046921E-5</v>
      </c>
      <c r="AS1922" s="70"/>
      <c r="AT1922" s="70"/>
      <c r="AU1922" s="70"/>
      <c r="AV1922" s="71"/>
      <c r="AW1922" s="11"/>
      <c r="AX1922" s="72"/>
      <c r="AY1922" s="73"/>
      <c r="AZ1922" s="73"/>
      <c r="BA1922" s="73"/>
      <c r="BB1922" s="64"/>
      <c r="BC1922" s="74">
        <v>-3.09946845308051E-4</v>
      </c>
      <c r="BD1922" s="61">
        <v>43959</v>
      </c>
      <c r="BE1922" s="61">
        <v>43962</v>
      </c>
      <c r="BF1922" s="70">
        <v>2</v>
      </c>
      <c r="BG1922" s="61">
        <v>43963</v>
      </c>
      <c r="BH1922" s="11"/>
    </row>
    <row r="1923" spans="1:60" x14ac:dyDescent="0.3">
      <c r="A1923" s="11"/>
      <c r="B1923" s="56" t="s">
        <v>6092</v>
      </c>
      <c r="C1923" s="56" t="s">
        <v>5825</v>
      </c>
      <c r="D1923" s="56" t="s">
        <v>5826</v>
      </c>
      <c r="E1923" s="57" t="s">
        <v>73</v>
      </c>
      <c r="F1923" s="57" t="s">
        <v>2733</v>
      </c>
      <c r="G1923" s="58" t="s">
        <v>200</v>
      </c>
      <c r="H1923" s="59" t="s">
        <v>142</v>
      </c>
      <c r="I1923" s="60" t="s">
        <v>29</v>
      </c>
      <c r="J1923" s="60" t="s">
        <v>5827</v>
      </c>
      <c r="K1923" s="11"/>
      <c r="L1923" s="61">
        <v>44021</v>
      </c>
      <c r="M1923" s="62">
        <v>1562.1458999998899</v>
      </c>
      <c r="N1923" s="63">
        <v>1562.1458999998899</v>
      </c>
      <c r="O1923" s="63">
        <v>1569.5109999999399</v>
      </c>
      <c r="P1923" s="64">
        <f t="shared" si="29"/>
        <v>0.99530739192012652</v>
      </c>
      <c r="Q1923" s="61">
        <v>44001</v>
      </c>
      <c r="R1923" s="65">
        <v>80246.834000000003</v>
      </c>
      <c r="S1923" s="65">
        <v>74730.751351196304</v>
      </c>
      <c r="T1923" s="11"/>
      <c r="U1923" s="66">
        <v>-3.8694971553923101E-3</v>
      </c>
      <c r="V1923" s="67">
        <v>3.27526103837954</v>
      </c>
      <c r="W1923" s="66">
        <v>6.0959080510656297E-3</v>
      </c>
      <c r="X1923" s="67">
        <v>2.8879693537419402</v>
      </c>
      <c r="Y1923" s="66">
        <v>4.7664693838669302E-2</v>
      </c>
      <c r="Z1923" s="67">
        <v>22.450406996096699</v>
      </c>
      <c r="AA1923" s="66">
        <v>4.6444113748293603E-2</v>
      </c>
      <c r="AB1923" s="67">
        <v>24.869599526136899</v>
      </c>
      <c r="AC1923" s="66">
        <v>0.11182094778094299</v>
      </c>
      <c r="AD1923" s="67">
        <v>35.468060038343502</v>
      </c>
      <c r="AE1923" s="66">
        <v>0.13767154513698199</v>
      </c>
      <c r="AF1923" s="68">
        <v>30.714842125424202</v>
      </c>
      <c r="AG1923" s="66">
        <v>-1.6954893253569E-3</v>
      </c>
      <c r="AH1923" s="67">
        <v>-2.0110546684009001</v>
      </c>
      <c r="AI1923" s="66">
        <v>4.1677269176943803E-2</v>
      </c>
      <c r="AJ1923" s="67">
        <v>17.8584693986631</v>
      </c>
      <c r="AK1923" s="66">
        <v>0.52615906914987098</v>
      </c>
      <c r="AL1923" s="66">
        <v>4.9226522671233397E-2</v>
      </c>
      <c r="AM1923" s="67">
        <v>56.850577181496199</v>
      </c>
      <c r="AN1923" s="11"/>
      <c r="AO1923" s="69">
        <v>1.43041949304461E-2</v>
      </c>
      <c r="AP1923" s="69">
        <v>-1.0491450858353299E-2</v>
      </c>
      <c r="AQ1923" s="69">
        <v>2.9621445772136198E-2</v>
      </c>
      <c r="AR1923" s="69">
        <v>-1.2898113976916601E-2</v>
      </c>
      <c r="AS1923" s="70">
        <v>7</v>
      </c>
      <c r="AT1923" s="70">
        <v>5</v>
      </c>
      <c r="AU1923" s="70">
        <v>7</v>
      </c>
      <c r="AV1923" s="71">
        <v>5</v>
      </c>
      <c r="AW1923" s="11"/>
      <c r="AX1923" s="72">
        <v>3.60561471367691E-2</v>
      </c>
      <c r="AY1923" s="73">
        <v>0.56168423454073502</v>
      </c>
      <c r="AZ1923" s="73">
        <v>0.69683071804229302</v>
      </c>
      <c r="BA1923" s="73">
        <v>0.79681083367358996</v>
      </c>
      <c r="BB1923" s="64">
        <v>3.7247038864643401E-3</v>
      </c>
      <c r="BC1923" s="74">
        <v>-3.4527409666370699</v>
      </c>
      <c r="BD1923" s="61">
        <v>43747</v>
      </c>
      <c r="BE1923" s="61">
        <v>43783</v>
      </c>
      <c r="BF1923" s="70">
        <v>138</v>
      </c>
      <c r="BG1923" s="61">
        <v>43941</v>
      </c>
      <c r="BH1923" s="11"/>
    </row>
    <row r="1924" spans="1:60" x14ac:dyDescent="0.3">
      <c r="A1924" s="11"/>
      <c r="B1924" s="56" t="s">
        <v>6095</v>
      </c>
      <c r="C1924" s="56" t="s">
        <v>5829</v>
      </c>
      <c r="D1924" s="56" t="s">
        <v>5826</v>
      </c>
      <c r="E1924" s="57" t="s">
        <v>3043</v>
      </c>
      <c r="F1924" s="57" t="s">
        <v>2733</v>
      </c>
      <c r="G1924" s="58" t="s">
        <v>200</v>
      </c>
      <c r="H1924" s="59" t="s">
        <v>142</v>
      </c>
      <c r="I1924" s="60" t="s">
        <v>29</v>
      </c>
      <c r="J1924" s="60" t="s">
        <v>5830</v>
      </c>
      <c r="K1924" s="11"/>
      <c r="L1924" s="61">
        <v>44021</v>
      </c>
      <c r="M1924" s="62">
        <v>1743.9581000004</v>
      </c>
      <c r="N1924" s="63">
        <v>1743.9581000004</v>
      </c>
      <c r="O1924" s="63">
        <v>1753.04590000026</v>
      </c>
      <c r="P1924" s="64">
        <f t="shared" si="29"/>
        <v>0.99481599426469181</v>
      </c>
      <c r="Q1924" s="61">
        <v>44001</v>
      </c>
      <c r="R1924" s="65">
        <v>7896123.7819999997</v>
      </c>
      <c r="S1924" s="65">
        <v>9242206.2281874996</v>
      </c>
      <c r="T1924" s="11"/>
      <c r="U1924" s="66">
        <v>-3.8940453641771499E-3</v>
      </c>
      <c r="V1924" s="67">
        <v>3.2728062175010599</v>
      </c>
      <c r="W1924" s="66">
        <v>5.3509127919824104E-3</v>
      </c>
      <c r="X1924" s="67">
        <v>2.8134698278336101</v>
      </c>
      <c r="Y1924" s="66">
        <v>4.2966279324900797E-2</v>
      </c>
      <c r="Z1924" s="67">
        <v>21.980565544712601</v>
      </c>
      <c r="AA1924" s="66">
        <v>3.70153197127365E-2</v>
      </c>
      <c r="AB1924" s="67">
        <v>23.926720122573901</v>
      </c>
      <c r="AC1924" s="66">
        <v>9.1887276708876003E-2</v>
      </c>
      <c r="AD1924" s="67">
        <v>33.474692931107697</v>
      </c>
      <c r="AE1924" s="66">
        <v>0.107164408278622</v>
      </c>
      <c r="AF1924" s="68">
        <v>27.6641284395882</v>
      </c>
      <c r="AG1924" s="66">
        <v>-1.9172919801349101E-3</v>
      </c>
      <c r="AH1924" s="67">
        <v>-2.0332349338786999</v>
      </c>
      <c r="AI1924" s="66">
        <v>3.6775254244275898E-2</v>
      </c>
      <c r="AJ1924" s="67">
        <v>17.368267905403599</v>
      </c>
      <c r="AK1924" s="66">
        <v>0.74395810000016405</v>
      </c>
      <c r="AL1924" s="66">
        <v>4.5394086733722402E-2</v>
      </c>
      <c r="AM1924" s="67">
        <v>41.899364119686702</v>
      </c>
      <c r="AN1924" s="11"/>
      <c r="AO1924" s="69">
        <v>1.42790579011489E-2</v>
      </c>
      <c r="AP1924" s="69">
        <v>-1.05647939799383E-2</v>
      </c>
      <c r="AQ1924" s="69">
        <v>2.8858694264272299E-2</v>
      </c>
      <c r="AR1924" s="69">
        <v>-1.36556679781279E-2</v>
      </c>
      <c r="AS1924" s="70">
        <v>6</v>
      </c>
      <c r="AT1924" s="70">
        <v>6</v>
      </c>
      <c r="AU1924" s="70">
        <v>7</v>
      </c>
      <c r="AV1924" s="71">
        <v>5</v>
      </c>
      <c r="AW1924" s="11"/>
      <c r="AX1924" s="72">
        <v>3.6046583411080101E-2</v>
      </c>
      <c r="AY1924" s="73">
        <v>0.32124860325666299</v>
      </c>
      <c r="AZ1924" s="73">
        <v>0.66525584106329905</v>
      </c>
      <c r="BA1924" s="73">
        <v>0.45221778763834702</v>
      </c>
      <c r="BB1924" s="64">
        <v>3.7235934186946899E-3</v>
      </c>
      <c r="BC1924" s="74">
        <v>-3.5388043671955498</v>
      </c>
      <c r="BD1924" s="61">
        <v>43747</v>
      </c>
      <c r="BE1924" s="61">
        <v>43783</v>
      </c>
      <c r="BF1924" s="70">
        <v>141</v>
      </c>
      <c r="BG1924" s="61">
        <v>43944</v>
      </c>
      <c r="BH1924" s="11"/>
    </row>
    <row r="1925" spans="1:60" x14ac:dyDescent="0.3">
      <c r="A1925" s="11"/>
      <c r="B1925" s="56" t="s">
        <v>6098</v>
      </c>
      <c r="C1925" s="56" t="s">
        <v>5832</v>
      </c>
      <c r="D1925" s="56" t="s">
        <v>5826</v>
      </c>
      <c r="E1925" s="57" t="s">
        <v>3046</v>
      </c>
      <c r="F1925" s="57" t="s">
        <v>2733</v>
      </c>
      <c r="G1925" s="58" t="s">
        <v>200</v>
      </c>
      <c r="H1925" s="59" t="s">
        <v>142</v>
      </c>
      <c r="I1925" s="60" t="s">
        <v>29</v>
      </c>
      <c r="J1925" s="60" t="s">
        <v>5833</v>
      </c>
      <c r="K1925" s="11"/>
      <c r="L1925" s="61">
        <v>44021</v>
      </c>
      <c r="M1925" s="62">
        <v>1558.73990000039</v>
      </c>
      <c r="N1925" s="63">
        <v>1558.73990000039</v>
      </c>
      <c r="O1925" s="63">
        <v>1566.6588000003201</v>
      </c>
      <c r="P1925" s="64">
        <f t="shared" si="29"/>
        <v>0.9949453575980115</v>
      </c>
      <c r="Q1925" s="61">
        <v>44001</v>
      </c>
      <c r="R1925" s="65">
        <v>680327.53599999996</v>
      </c>
      <c r="S1925" s="65">
        <v>1420853.7587089799</v>
      </c>
      <c r="T1925" s="11"/>
      <c r="U1925" s="66">
        <v>-3.8875954878676601E-3</v>
      </c>
      <c r="V1925" s="67">
        <v>3.2734512051320102</v>
      </c>
      <c r="W1925" s="66">
        <v>5.5469782018917604E-3</v>
      </c>
      <c r="X1925" s="67">
        <v>2.8330763688245502</v>
      </c>
      <c r="Y1925" s="66">
        <v>4.4201547243574203E-2</v>
      </c>
      <c r="Z1925" s="67">
        <v>22.1040923365799</v>
      </c>
      <c r="AA1925" s="66">
        <v>3.9490283346822301E-2</v>
      </c>
      <c r="AB1925" s="67">
        <v>24.1742164859897</v>
      </c>
      <c r="AC1925" s="66">
        <v>9.71015989180887E-2</v>
      </c>
      <c r="AD1925" s="67">
        <v>33.996125152043497</v>
      </c>
      <c r="AE1925" s="66">
        <v>0.115116861785355</v>
      </c>
      <c r="AF1925" s="68">
        <v>28.4593737902469</v>
      </c>
      <c r="AG1925" s="66">
        <v>-1.8589397095638599E-3</v>
      </c>
      <c r="AH1925" s="67">
        <v>-2.0273997068215999</v>
      </c>
      <c r="AI1925" s="66">
        <v>3.8063876289015801E-2</v>
      </c>
      <c r="AJ1925" s="67">
        <v>17.497130109870302</v>
      </c>
      <c r="AK1925" s="66">
        <v>0.54063741042802604</v>
      </c>
      <c r="AL1925" s="66">
        <v>4.4839884596513002E-2</v>
      </c>
      <c r="AM1925" s="67">
        <v>72.892874896991998</v>
      </c>
      <c r="AN1925" s="11"/>
      <c r="AO1925" s="69">
        <v>1.4285680399552801E-2</v>
      </c>
      <c r="AP1925" s="69">
        <v>-1.0545487107265199E-2</v>
      </c>
      <c r="AQ1925" s="69">
        <v>2.90595478145406E-2</v>
      </c>
      <c r="AR1925" s="69">
        <v>-1.3456019067234599E-2</v>
      </c>
      <c r="AS1925" s="70">
        <v>6</v>
      </c>
      <c r="AT1925" s="70">
        <v>6</v>
      </c>
      <c r="AU1925" s="70">
        <v>7</v>
      </c>
      <c r="AV1925" s="71">
        <v>5</v>
      </c>
      <c r="AW1925" s="11"/>
      <c r="AX1925" s="72">
        <v>3.6048845996083399E-2</v>
      </c>
      <c r="AY1925" s="73">
        <v>0.38438881871070402</v>
      </c>
      <c r="AZ1925" s="73">
        <v>0.67354608928781101</v>
      </c>
      <c r="BA1925" s="73">
        <v>0.54220434648323101</v>
      </c>
      <c r="BB1925" s="64">
        <v>3.7238593523761698E-3</v>
      </c>
      <c r="BC1925" s="74">
        <v>-3.5161254105223598</v>
      </c>
      <c r="BD1925" s="61">
        <v>43747</v>
      </c>
      <c r="BE1925" s="61">
        <v>43783</v>
      </c>
      <c r="BF1925" s="70">
        <v>139</v>
      </c>
      <c r="BG1925" s="61">
        <v>43942</v>
      </c>
      <c r="BH1925" s="11"/>
    </row>
    <row r="1926" spans="1:60" x14ac:dyDescent="0.3">
      <c r="A1926" s="11"/>
      <c r="B1926" s="56" t="s">
        <v>6101</v>
      </c>
      <c r="C1926" s="56" t="s">
        <v>5835</v>
      </c>
      <c r="D1926" s="56" t="s">
        <v>5826</v>
      </c>
      <c r="E1926" s="57" t="s">
        <v>3049</v>
      </c>
      <c r="F1926" s="57" t="s">
        <v>2733</v>
      </c>
      <c r="G1926" s="58" t="s">
        <v>200</v>
      </c>
      <c r="H1926" s="59" t="s">
        <v>142</v>
      </c>
      <c r="I1926" s="60" t="s">
        <v>29</v>
      </c>
      <c r="J1926" s="60" t="s">
        <v>5836</v>
      </c>
      <c r="K1926" s="11"/>
      <c r="L1926" s="61">
        <v>44021</v>
      </c>
      <c r="M1926" s="62">
        <v>1574.6315999999599</v>
      </c>
      <c r="N1926" s="63">
        <v>1574.6315999999599</v>
      </c>
      <c r="O1926" s="63">
        <v>1582.5804999992299</v>
      </c>
      <c r="P1926" s="64">
        <f t="shared" si="29"/>
        <v>0.99497725392213932</v>
      </c>
      <c r="Q1926" s="61">
        <v>44001</v>
      </c>
      <c r="R1926" s="65">
        <v>114.09699999999999</v>
      </c>
      <c r="S1926" s="65">
        <v>160853.76971752901</v>
      </c>
      <c r="T1926" s="11"/>
      <c r="U1926" s="66">
        <v>-3.8848722533657599E-3</v>
      </c>
      <c r="V1926" s="67">
        <v>3.2737235285822002</v>
      </c>
      <c r="W1926" s="66">
        <v>5.58745698799612E-3</v>
      </c>
      <c r="X1926" s="67">
        <v>2.83712424743499</v>
      </c>
      <c r="Y1926" s="66">
        <v>4.4354530091368402E-2</v>
      </c>
      <c r="Z1926" s="67">
        <v>22.119390621373899</v>
      </c>
      <c r="AA1926" s="66">
        <v>4.0054505001535297E-2</v>
      </c>
      <c r="AB1926" s="67">
        <v>24.2306386514392</v>
      </c>
      <c r="AC1926" s="66">
        <v>9.8835345836123495E-2</v>
      </c>
      <c r="AD1926" s="67">
        <v>34.169499843846999</v>
      </c>
      <c r="AE1926" s="66">
        <v>0.118216854156344</v>
      </c>
      <c r="AF1926" s="68">
        <v>28.7693730273459</v>
      </c>
      <c r="AG1926" s="66">
        <v>-1.8371127971477099E-3</v>
      </c>
      <c r="AH1926" s="67">
        <v>-2.02521701557998</v>
      </c>
      <c r="AI1926" s="66">
        <v>3.82159448454331E-2</v>
      </c>
      <c r="AJ1926" s="67">
        <v>17.512336965504801</v>
      </c>
      <c r="AK1926" s="66">
        <v>0.55586783392413097</v>
      </c>
      <c r="AL1926" s="66">
        <v>4.5883556604167097E-2</v>
      </c>
      <c r="AM1926" s="67">
        <v>74.415917246602504</v>
      </c>
      <c r="AN1926" s="11"/>
      <c r="AO1926" s="69">
        <v>1.42914338430273E-2</v>
      </c>
      <c r="AP1926" s="69">
        <v>-1.05449971933922E-2</v>
      </c>
      <c r="AQ1926" s="69">
        <v>2.9075160480715598E-2</v>
      </c>
      <c r="AR1926" s="69">
        <v>-1.3356445859244601E-2</v>
      </c>
      <c r="AS1926" s="70">
        <v>6</v>
      </c>
      <c r="AT1926" s="70">
        <v>6</v>
      </c>
      <c r="AU1926" s="70">
        <v>7</v>
      </c>
      <c r="AV1926" s="71">
        <v>5</v>
      </c>
      <c r="AW1926" s="11"/>
      <c r="AX1926" s="72">
        <v>3.6043155612132997E-2</v>
      </c>
      <c r="AY1926" s="73">
        <v>0.39824043188809799</v>
      </c>
      <c r="AZ1926" s="73">
        <v>0.67539698854307095</v>
      </c>
      <c r="BA1926" s="73">
        <v>0.56196728436589205</v>
      </c>
      <c r="BB1926" s="64">
        <v>3.7232785211199402E-3</v>
      </c>
      <c r="BC1926" s="74">
        <v>-3.5048194975279299</v>
      </c>
      <c r="BD1926" s="61">
        <v>43747</v>
      </c>
      <c r="BE1926" s="61">
        <v>43783</v>
      </c>
      <c r="BF1926" s="70">
        <v>139</v>
      </c>
      <c r="BG1926" s="61">
        <v>43942</v>
      </c>
      <c r="BH1926" s="11"/>
    </row>
    <row r="1927" spans="1:60" x14ac:dyDescent="0.3">
      <c r="A1927" s="11"/>
      <c r="B1927" s="56" t="s">
        <v>6105</v>
      </c>
      <c r="C1927" s="56" t="s">
        <v>5838</v>
      </c>
      <c r="D1927" s="56" t="s">
        <v>5826</v>
      </c>
      <c r="E1927" s="57" t="s">
        <v>3269</v>
      </c>
      <c r="F1927" s="57" t="s">
        <v>2733</v>
      </c>
      <c r="G1927" s="58" t="s">
        <v>200</v>
      </c>
      <c r="H1927" s="59" t="s">
        <v>142</v>
      </c>
      <c r="I1927" s="60" t="s">
        <v>29</v>
      </c>
      <c r="J1927" s="60" t="s">
        <v>5839</v>
      </c>
      <c r="K1927" s="11"/>
      <c r="L1927" s="61">
        <v>44021</v>
      </c>
      <c r="M1927" s="62">
        <v>1081.8476999998099</v>
      </c>
      <c r="N1927" s="63">
        <v>1081.8476999998099</v>
      </c>
      <c r="O1927" s="63">
        <v>1104.4517000000901</v>
      </c>
      <c r="P1927" s="64">
        <f t="shared" ref="P1927:P1990" si="30">IFERROR(N1927/O1927,"")</f>
        <v>0.97953373606081795</v>
      </c>
      <c r="Q1927" s="61">
        <v>43749</v>
      </c>
      <c r="R1927" s="65">
        <v>0</v>
      </c>
      <c r="S1927" s="65">
        <v>34810.882790100099</v>
      </c>
      <c r="T1927" s="11"/>
      <c r="U1927" s="66">
        <v>0</v>
      </c>
      <c r="V1927" s="67">
        <v>3.66221075391877</v>
      </c>
      <c r="W1927" s="66">
        <v>0</v>
      </c>
      <c r="X1927" s="67">
        <v>2.27837854863537</v>
      </c>
      <c r="Y1927" s="66">
        <v>0</v>
      </c>
      <c r="Z1927" s="67">
        <v>17.6839376122225</v>
      </c>
      <c r="AA1927" s="66">
        <v>-2.0466263938942599E-2</v>
      </c>
      <c r="AB1927" s="67">
        <v>18.178561757406001</v>
      </c>
      <c r="AC1927" s="66">
        <v>-5.19980413810117E-3</v>
      </c>
      <c r="AD1927" s="67">
        <v>23.765984846424502</v>
      </c>
      <c r="AE1927" s="66">
        <v>1.4772077496672901E-2</v>
      </c>
      <c r="AF1927" s="68">
        <v>18.424895361386</v>
      </c>
      <c r="AG1927" s="66">
        <v>0</v>
      </c>
      <c r="AH1927" s="67">
        <v>-1.84150573586521</v>
      </c>
      <c r="AI1927" s="66">
        <v>0</v>
      </c>
      <c r="AJ1927" s="67">
        <v>13.6907424809615</v>
      </c>
      <c r="AK1927" s="66">
        <v>8.1847699999343604E-2</v>
      </c>
      <c r="AL1927" s="66">
        <v>1.8053579360639602E-2</v>
      </c>
      <c r="AM1927" s="67">
        <v>5.4118010057209203</v>
      </c>
      <c r="AN1927" s="11"/>
      <c r="AO1927" s="69">
        <v>1.42955742339836E-2</v>
      </c>
      <c r="AP1927" s="69">
        <v>-8.7885106440808193E-3</v>
      </c>
      <c r="AQ1927" s="69">
        <v>0</v>
      </c>
      <c r="AR1927" s="69">
        <v>-1.41979952586553E-2</v>
      </c>
      <c r="AS1927" s="70">
        <v>0</v>
      </c>
      <c r="AT1927" s="70">
        <v>3</v>
      </c>
      <c r="AU1927" s="70">
        <v>7</v>
      </c>
      <c r="AV1927" s="71">
        <v>5</v>
      </c>
      <c r="AW1927" s="11"/>
      <c r="AX1927" s="72">
        <v>2.36260148584552E-2</v>
      </c>
      <c r="AY1927" s="73">
        <v>-2.0179108240772599</v>
      </c>
      <c r="AZ1927" s="73">
        <v>0.45997107208904697</v>
      </c>
      <c r="BA1927" s="73">
        <v>-2.70439954694666</v>
      </c>
      <c r="BB1927" s="64">
        <v>2.4426085024083499E-3</v>
      </c>
      <c r="BC1927" s="74">
        <v>-3.2780971770953302</v>
      </c>
      <c r="BD1927" s="61">
        <v>43656</v>
      </c>
      <c r="BE1927" s="61">
        <v>43783</v>
      </c>
      <c r="BF1927" s="70"/>
      <c r="BG1927" s="61"/>
      <c r="BH1927" s="11"/>
    </row>
    <row r="1928" spans="1:60" x14ac:dyDescent="0.3">
      <c r="A1928" s="11"/>
      <c r="B1928" s="56" t="s">
        <v>6108</v>
      </c>
      <c r="C1928" s="56" t="s">
        <v>5841</v>
      </c>
      <c r="D1928" s="56" t="s">
        <v>5826</v>
      </c>
      <c r="E1928" s="57" t="s">
        <v>3272</v>
      </c>
      <c r="F1928" s="57" t="s">
        <v>2733</v>
      </c>
      <c r="G1928" s="58" t="s">
        <v>200</v>
      </c>
      <c r="H1928" s="59" t="s">
        <v>142</v>
      </c>
      <c r="I1928" s="60" t="s">
        <v>29</v>
      </c>
      <c r="J1928" s="60" t="s">
        <v>5842</v>
      </c>
      <c r="K1928" s="11"/>
      <c r="L1928" s="61">
        <v>44021</v>
      </c>
      <c r="M1928" s="62">
        <v>1503.2246000003099</v>
      </c>
      <c r="N1928" s="63">
        <v>1503.2246000003099</v>
      </c>
      <c r="O1928" s="63">
        <v>1520.8374000005399</v>
      </c>
      <c r="P1928" s="64">
        <f t="shared" si="30"/>
        <v>0.98841901178901592</v>
      </c>
      <c r="Q1928" s="61">
        <v>43780</v>
      </c>
      <c r="R1928" s="65">
        <v>1354572.8</v>
      </c>
      <c r="S1928" s="65">
        <v>110047.32889318799</v>
      </c>
      <c r="T1928" s="11"/>
      <c r="U1928" s="66">
        <v>-3.85522658962145E-3</v>
      </c>
      <c r="V1928" s="67">
        <v>3.2766880949566302</v>
      </c>
      <c r="W1928" s="66">
        <v>4.01754063204862E-3</v>
      </c>
      <c r="X1928" s="67">
        <v>2.6801326118402402</v>
      </c>
      <c r="Y1928" s="66">
        <v>4.01754063204862E-3</v>
      </c>
      <c r="Z1928" s="67">
        <v>18.085691675427402</v>
      </c>
      <c r="AA1928" s="66">
        <v>-1.1466589471638099E-2</v>
      </c>
      <c r="AB1928" s="67">
        <v>19.078529204125498</v>
      </c>
      <c r="AC1928" s="66">
        <v>-9.4653421001567005E-3</v>
      </c>
      <c r="AD1928" s="67">
        <v>23.3394310502335</v>
      </c>
      <c r="AE1928" s="66">
        <v>1.53738266690198E-2</v>
      </c>
      <c r="AF1928" s="68">
        <v>18.485070278606099</v>
      </c>
      <c r="AG1928" s="66">
        <v>-1.5668342821299999E-3</v>
      </c>
      <c r="AH1928" s="67">
        <v>-1.9981891640782099</v>
      </c>
      <c r="AI1928" s="66">
        <v>4.01754063204862E-3</v>
      </c>
      <c r="AJ1928" s="67">
        <v>14.0924965441664</v>
      </c>
      <c r="AK1928" s="66">
        <v>0.50322460000112201</v>
      </c>
      <c r="AL1928" s="66">
        <v>3.3071805099098101E-2</v>
      </c>
      <c r="AM1928" s="67">
        <v>17.826014119782499</v>
      </c>
      <c r="AN1928" s="11"/>
      <c r="AO1928" s="69">
        <v>3.1058249023772099E-3</v>
      </c>
      <c r="AP1928" s="69">
        <v>-8.0077594093381794E-3</v>
      </c>
      <c r="AQ1928" s="69">
        <v>5.5931384358700598E-3</v>
      </c>
      <c r="AR1928" s="69">
        <v>-1.54221709053672E-2</v>
      </c>
      <c r="AS1928" s="70">
        <v>1</v>
      </c>
      <c r="AT1928" s="70">
        <v>2</v>
      </c>
      <c r="AU1928" s="70">
        <v>7</v>
      </c>
      <c r="AV1928" s="71">
        <v>5</v>
      </c>
      <c r="AW1928" s="11"/>
      <c r="AX1928" s="72">
        <v>1.26843698074299E-2</v>
      </c>
      <c r="AY1928" s="73">
        <v>-3.0053004429719299</v>
      </c>
      <c r="AZ1928" s="73">
        <v>0.48828152371243</v>
      </c>
      <c r="BA1928" s="73">
        <v>-3.2886788422729301</v>
      </c>
      <c r="BB1928" s="64">
        <v>1.30669628365922E-3</v>
      </c>
      <c r="BC1928" s="74">
        <v>-1.55361118819565</v>
      </c>
      <c r="BD1928" s="61">
        <v>43780</v>
      </c>
      <c r="BE1928" s="61">
        <v>43782</v>
      </c>
      <c r="BF1928" s="70"/>
      <c r="BG1928" s="61"/>
      <c r="BH1928" s="11"/>
    </row>
    <row r="1929" spans="1:60" x14ac:dyDescent="0.3">
      <c r="A1929" s="11"/>
      <c r="B1929" s="56" t="s">
        <v>6111</v>
      </c>
      <c r="C1929" s="56" t="s">
        <v>5844</v>
      </c>
      <c r="D1929" s="56" t="s">
        <v>5826</v>
      </c>
      <c r="E1929" s="57" t="s">
        <v>5845</v>
      </c>
      <c r="F1929" s="57" t="s">
        <v>2733</v>
      </c>
      <c r="G1929" s="58" t="s">
        <v>200</v>
      </c>
      <c r="H1929" s="59" t="s">
        <v>142</v>
      </c>
      <c r="I1929" s="60" t="s">
        <v>29</v>
      </c>
      <c r="J1929" s="60" t="s">
        <v>5846</v>
      </c>
      <c r="K1929" s="11"/>
      <c r="L1929" s="61">
        <v>44021</v>
      </c>
      <c r="M1929" s="62">
        <v>1051.84259999916</v>
      </c>
      <c r="N1929" s="63">
        <v>1051.84259999916</v>
      </c>
      <c r="O1929" s="63">
        <v>1051.84259999916</v>
      </c>
      <c r="P1929" s="64">
        <f t="shared" si="30"/>
        <v>1</v>
      </c>
      <c r="Q1929" s="61">
        <v>44021</v>
      </c>
      <c r="R1929" s="65">
        <v>0</v>
      </c>
      <c r="S1929" s="65">
        <v>0</v>
      </c>
      <c r="T1929" s="11"/>
      <c r="U1929" s="66">
        <v>0</v>
      </c>
      <c r="V1929" s="67">
        <v>3.66221075391877</v>
      </c>
      <c r="W1929" s="66">
        <v>0</v>
      </c>
      <c r="X1929" s="67">
        <v>2.27837854863537</v>
      </c>
      <c r="Y1929" s="66">
        <v>0</v>
      </c>
      <c r="Z1929" s="67">
        <v>17.6839376122225</v>
      </c>
      <c r="AA1929" s="66">
        <v>0</v>
      </c>
      <c r="AB1929" s="67">
        <v>20.225188151293001</v>
      </c>
      <c r="AC1929" s="66">
        <v>0</v>
      </c>
      <c r="AD1929" s="67">
        <v>24.2859652602347</v>
      </c>
      <c r="AE1929" s="66">
        <v>2.1741477175965E-3</v>
      </c>
      <c r="AF1929" s="68">
        <v>17.165102383471101</v>
      </c>
      <c r="AG1929" s="66">
        <v>0</v>
      </c>
      <c r="AH1929" s="67">
        <v>-1.84150573586521</v>
      </c>
      <c r="AI1929" s="66">
        <v>0</v>
      </c>
      <c r="AJ1929" s="67">
        <v>13.6907424809615</v>
      </c>
      <c r="AK1929" s="66">
        <v>5.1842599999872598E-2</v>
      </c>
      <c r="AL1929" s="66">
        <v>1.2263058551980101E-2</v>
      </c>
      <c r="AM1929" s="67">
        <v>4.3223522903645097</v>
      </c>
      <c r="AN1929" s="11"/>
      <c r="AO1929" s="69">
        <v>0</v>
      </c>
      <c r="AP1929" s="69">
        <v>0</v>
      </c>
      <c r="AQ1929" s="69">
        <v>0</v>
      </c>
      <c r="AR1929" s="69">
        <v>0</v>
      </c>
      <c r="AS1929" s="70">
        <v>0</v>
      </c>
      <c r="AT1929" s="70">
        <v>0</v>
      </c>
      <c r="AU1929" s="70">
        <v>7</v>
      </c>
      <c r="AV1929" s="71">
        <v>5</v>
      </c>
      <c r="AW1929" s="11"/>
      <c r="AX1929" s="72">
        <v>0</v>
      </c>
      <c r="AY1929" s="73">
        <v>-115.357016523136</v>
      </c>
      <c r="AZ1929" s="73">
        <v>0.52607977638217596</v>
      </c>
      <c r="BA1929" s="73">
        <v>-15.9646500268718</v>
      </c>
      <c r="BB1929" s="64">
        <v>0</v>
      </c>
      <c r="BC1929" s="74">
        <v>0</v>
      </c>
      <c r="BD1929" s="61">
        <v>43656</v>
      </c>
      <c r="BE1929" s="61"/>
      <c r="BF1929" s="70"/>
      <c r="BG1929" s="61"/>
      <c r="BH1929" s="11"/>
    </row>
    <row r="1930" spans="1:60" x14ac:dyDescent="0.3">
      <c r="A1930" s="11"/>
      <c r="B1930" s="56" t="s">
        <v>6114</v>
      </c>
      <c r="C1930" s="56" t="s">
        <v>5848</v>
      </c>
      <c r="D1930" s="56" t="s">
        <v>5826</v>
      </c>
      <c r="E1930" s="57" t="s">
        <v>291</v>
      </c>
      <c r="F1930" s="57" t="s">
        <v>2733</v>
      </c>
      <c r="G1930" s="58" t="s">
        <v>200</v>
      </c>
      <c r="H1930" s="59" t="s">
        <v>142</v>
      </c>
      <c r="I1930" s="60" t="s">
        <v>29</v>
      </c>
      <c r="J1930" s="60" t="s">
        <v>5849</v>
      </c>
      <c r="K1930" s="11"/>
      <c r="L1930" s="61">
        <v>44021</v>
      </c>
      <c r="M1930" s="62">
        <v>1151.02610000037</v>
      </c>
      <c r="N1930" s="63">
        <v>1151.02610000037</v>
      </c>
      <c r="O1930" s="63">
        <v>1155.82110000029</v>
      </c>
      <c r="P1930" s="64">
        <f t="shared" si="30"/>
        <v>0.99585143410176646</v>
      </c>
      <c r="Q1930" s="61">
        <v>44001</v>
      </c>
      <c r="R1930" s="65">
        <v>23698111.008000001</v>
      </c>
      <c r="S1930" s="65">
        <v>22873748.706468701</v>
      </c>
      <c r="T1930" s="11"/>
      <c r="U1930" s="66">
        <v>-3.8422603111030202E-3</v>
      </c>
      <c r="V1930" s="67">
        <v>3.27798472280847</v>
      </c>
      <c r="W1930" s="66">
        <v>6.9210033707349803E-3</v>
      </c>
      <c r="X1930" s="67">
        <v>2.9704788857088702</v>
      </c>
      <c r="Y1930" s="66">
        <v>5.2887604555507998E-2</v>
      </c>
      <c r="Z1930" s="67">
        <v>22.972698067780598</v>
      </c>
      <c r="AA1930" s="66">
        <v>5.6974985982378698E-2</v>
      </c>
      <c r="AB1930" s="67">
        <v>25.922686749545399</v>
      </c>
      <c r="AC1930" s="66">
        <v>0.134295245134126</v>
      </c>
      <c r="AD1930" s="67">
        <v>37.715489773661801</v>
      </c>
      <c r="AE1930" s="66"/>
      <c r="AF1930" s="68"/>
      <c r="AG1930" s="66">
        <v>-1.45007675837405E-3</v>
      </c>
      <c r="AH1930" s="67">
        <v>-1.98651341170262</v>
      </c>
      <c r="AI1930" s="66">
        <v>4.7127682908467201E-2</v>
      </c>
      <c r="AJ1930" s="67">
        <v>18.4035107718082</v>
      </c>
      <c r="AK1930" s="66">
        <v>0.151026100000308</v>
      </c>
      <c r="AL1930" s="66">
        <v>5.8254677784134401E-2</v>
      </c>
      <c r="AM1930" s="67">
        <v>42.586563398886902</v>
      </c>
      <c r="AN1930" s="11"/>
      <c r="AO1930" s="69">
        <v>1.4331977983601999E-2</v>
      </c>
      <c r="AP1930" s="69">
        <v>-1.04103597168432E-2</v>
      </c>
      <c r="AQ1930" s="69">
        <v>3.04657857486745E-2</v>
      </c>
      <c r="AR1930" s="69">
        <v>-1.20595256194065E-2</v>
      </c>
      <c r="AS1930" s="70">
        <v>7</v>
      </c>
      <c r="AT1930" s="70">
        <v>5</v>
      </c>
      <c r="AU1930" s="70">
        <v>7</v>
      </c>
      <c r="AV1930" s="71">
        <v>5</v>
      </c>
      <c r="AW1930" s="11"/>
      <c r="AX1930" s="72">
        <v>3.6069941634014002E-2</v>
      </c>
      <c r="AY1930" s="73">
        <v>0.82991380642124601</v>
      </c>
      <c r="AZ1930" s="73">
        <v>0.73207799780993799</v>
      </c>
      <c r="BA1930" s="73">
        <v>1.1873738108679399</v>
      </c>
      <c r="BB1930" s="64">
        <v>3.7262647940860898E-3</v>
      </c>
      <c r="BC1930" s="74">
        <v>-3.35749274593763</v>
      </c>
      <c r="BD1930" s="61">
        <v>43747</v>
      </c>
      <c r="BE1930" s="61">
        <v>43783</v>
      </c>
      <c r="BF1930" s="70">
        <v>114</v>
      </c>
      <c r="BG1930" s="61">
        <v>43907</v>
      </c>
      <c r="BH1930" s="11"/>
    </row>
    <row r="1931" spans="1:60" x14ac:dyDescent="0.3">
      <c r="A1931" s="11"/>
      <c r="B1931" s="56" t="s">
        <v>6117</v>
      </c>
      <c r="C1931" s="56" t="s">
        <v>5851</v>
      </c>
      <c r="D1931" s="56" t="s">
        <v>5852</v>
      </c>
      <c r="E1931" s="57" t="s">
        <v>34</v>
      </c>
      <c r="F1931" s="57" t="s">
        <v>673</v>
      </c>
      <c r="G1931" s="58" t="s">
        <v>200</v>
      </c>
      <c r="H1931" s="59" t="s">
        <v>142</v>
      </c>
      <c r="I1931" s="60" t="s">
        <v>29</v>
      </c>
      <c r="J1931" s="60" t="s">
        <v>5853</v>
      </c>
      <c r="K1931" s="11"/>
      <c r="L1931" s="61">
        <v>44021</v>
      </c>
      <c r="M1931" s="62">
        <v>1956.35329999961</v>
      </c>
      <c r="N1931" s="63">
        <v>1956.35329999961</v>
      </c>
      <c r="O1931" s="63">
        <v>1962.18119999953</v>
      </c>
      <c r="P1931" s="64">
        <f t="shared" si="30"/>
        <v>0.99702988694422245</v>
      </c>
      <c r="Q1931" s="61">
        <v>44020</v>
      </c>
      <c r="R1931" s="65">
        <v>14882668.168</v>
      </c>
      <c r="S1931" s="65">
        <v>13570348.9059687</v>
      </c>
      <c r="T1931" s="11"/>
      <c r="U1931" s="66">
        <v>-2.9701130561079498E-3</v>
      </c>
      <c r="V1931" s="67">
        <v>3.3651994483079801</v>
      </c>
      <c r="W1931" s="66">
        <v>5.0604594453034198E-3</v>
      </c>
      <c r="X1931" s="67">
        <v>2.7844244931657198</v>
      </c>
      <c r="Y1931" s="66">
        <v>3.7300991223673897E-2</v>
      </c>
      <c r="Z1931" s="67">
        <v>21.414036734582599</v>
      </c>
      <c r="AA1931" s="66">
        <v>4.87948944282834E-2</v>
      </c>
      <c r="AB1931" s="67">
        <v>25.104677594121299</v>
      </c>
      <c r="AC1931" s="66">
        <v>8.75445932270668E-2</v>
      </c>
      <c r="AD1931" s="67">
        <v>33.0404245829559</v>
      </c>
      <c r="AE1931" s="66">
        <v>0.103614400875813</v>
      </c>
      <c r="AF1931" s="68">
        <v>27.309127699292699</v>
      </c>
      <c r="AG1931" s="66">
        <v>-5.2779563611693404E-4</v>
      </c>
      <c r="AH1931" s="67">
        <v>-1.8942852994769099</v>
      </c>
      <c r="AI1931" s="66">
        <v>3.65131108210335E-2</v>
      </c>
      <c r="AJ1931" s="67">
        <v>17.342053563072099</v>
      </c>
      <c r="AK1931" s="66">
        <v>0.35793743232381497</v>
      </c>
      <c r="AL1931" s="66">
        <v>3.5052389337579398E-2</v>
      </c>
      <c r="AM1931" s="67">
        <v>38.865272634313399</v>
      </c>
      <c r="AN1931" s="11"/>
      <c r="AO1931" s="69">
        <v>1.2019806810712901E-2</v>
      </c>
      <c r="AP1931" s="69">
        <v>-1.0491408073903599E-2</v>
      </c>
      <c r="AQ1931" s="69">
        <v>3.1330336276369102E-2</v>
      </c>
      <c r="AR1931" s="69">
        <v>-1.02154617343331E-2</v>
      </c>
      <c r="AS1931" s="70">
        <v>8</v>
      </c>
      <c r="AT1931" s="70">
        <v>4</v>
      </c>
      <c r="AU1931" s="70">
        <v>7</v>
      </c>
      <c r="AV1931" s="71">
        <v>5</v>
      </c>
      <c r="AW1931" s="11"/>
      <c r="AX1931" s="72">
        <v>2.9664131297940901E-2</v>
      </c>
      <c r="AY1931" s="73">
        <v>0.74285561179658499</v>
      </c>
      <c r="AZ1931" s="73">
        <v>0.70399445430666696</v>
      </c>
      <c r="BA1931" s="73">
        <v>1.0947580175870799</v>
      </c>
      <c r="BB1931" s="64">
        <v>3.0654427155559498E-3</v>
      </c>
      <c r="BC1931" s="74">
        <v>-3.1249717184255101</v>
      </c>
      <c r="BD1931" s="61">
        <v>43747</v>
      </c>
      <c r="BE1931" s="61">
        <v>43783</v>
      </c>
      <c r="BF1931" s="70">
        <v>130</v>
      </c>
      <c r="BG1931" s="61">
        <v>43929</v>
      </c>
      <c r="BH1931" s="11"/>
    </row>
    <row r="1932" spans="1:60" x14ac:dyDescent="0.3">
      <c r="A1932" s="11"/>
      <c r="B1932" s="56" t="s">
        <v>6120</v>
      </c>
      <c r="C1932" s="56" t="s">
        <v>5855</v>
      </c>
      <c r="D1932" s="56" t="s">
        <v>5852</v>
      </c>
      <c r="E1932" s="57" t="s">
        <v>73</v>
      </c>
      <c r="F1932" s="57" t="s">
        <v>673</v>
      </c>
      <c r="G1932" s="58" t="s">
        <v>200</v>
      </c>
      <c r="H1932" s="59" t="s">
        <v>142</v>
      </c>
      <c r="I1932" s="60" t="s">
        <v>29</v>
      </c>
      <c r="J1932" s="60" t="s">
        <v>1</v>
      </c>
      <c r="K1932" s="11"/>
      <c r="L1932" s="61">
        <v>44021</v>
      </c>
      <c r="M1932" s="62">
        <v>1404.0898000001901</v>
      </c>
      <c r="N1932" s="63">
        <v>1404.0898000001901</v>
      </c>
      <c r="O1932" s="63">
        <v>1408.2523999996499</v>
      </c>
      <c r="P1932" s="64">
        <f t="shared" si="30"/>
        <v>0.99704413782681223</v>
      </c>
      <c r="Q1932" s="61">
        <v>44020</v>
      </c>
      <c r="R1932" s="65">
        <v>39141.031999999999</v>
      </c>
      <c r="S1932" s="65">
        <v>37487.576225219702</v>
      </c>
      <c r="T1932" s="11"/>
      <c r="U1932" s="66">
        <v>-2.9558621736214298E-3</v>
      </c>
      <c r="V1932" s="67">
        <v>3.3666245365566301</v>
      </c>
      <c r="W1932" s="66">
        <v>5.4914655429456598E-3</v>
      </c>
      <c r="X1932" s="67">
        <v>2.8275251029299402</v>
      </c>
      <c r="Y1932" s="66">
        <v>4.0003039814109798E-2</v>
      </c>
      <c r="Z1932" s="67">
        <v>21.684241593640799</v>
      </c>
      <c r="AA1932" s="66">
        <v>5.4302570892105002E-2</v>
      </c>
      <c r="AB1932" s="67">
        <v>25.655445240496199</v>
      </c>
      <c r="AC1932" s="66">
        <v>9.8989534361026005E-2</v>
      </c>
      <c r="AD1932" s="67">
        <v>34.184918696351801</v>
      </c>
      <c r="AE1932" s="66">
        <v>0.121109086039796</v>
      </c>
      <c r="AF1932" s="68">
        <v>29.058596215705599</v>
      </c>
      <c r="AG1932" s="66">
        <v>-3.99316356379131E-4</v>
      </c>
      <c r="AH1932" s="67">
        <v>-1.8814373715031301</v>
      </c>
      <c r="AI1932" s="66">
        <v>3.9346828580164597E-2</v>
      </c>
      <c r="AJ1932" s="67">
        <v>17.625425338977902</v>
      </c>
      <c r="AK1932" s="66">
        <v>0.404089800000074</v>
      </c>
      <c r="AL1932" s="66">
        <v>3.8955013262238901E-2</v>
      </c>
      <c r="AM1932" s="67">
        <v>43.480509401939301</v>
      </c>
      <c r="AN1932" s="11"/>
      <c r="AO1932" s="69">
        <v>1.2034349707391799E-2</v>
      </c>
      <c r="AP1932" s="69">
        <v>-1.0477230694050399E-2</v>
      </c>
      <c r="AQ1932" s="69">
        <v>3.1772586717124802E-2</v>
      </c>
      <c r="AR1932" s="69">
        <v>-9.7756214499895595E-3</v>
      </c>
      <c r="AS1932" s="70">
        <v>8</v>
      </c>
      <c r="AT1932" s="70">
        <v>4</v>
      </c>
      <c r="AU1932" s="70">
        <v>7</v>
      </c>
      <c r="AV1932" s="71">
        <v>5</v>
      </c>
      <c r="AW1932" s="11"/>
      <c r="AX1932" s="72">
        <v>2.9672720806011101E-2</v>
      </c>
      <c r="AY1932" s="73">
        <v>0.91308596992166702</v>
      </c>
      <c r="AZ1932" s="73">
        <v>0.72236900490224798</v>
      </c>
      <c r="BA1932" s="73">
        <v>1.3529985316217801</v>
      </c>
      <c r="BB1932" s="64">
        <v>3.0663809920270101E-3</v>
      </c>
      <c r="BC1932" s="74">
        <v>-3.07498388341264</v>
      </c>
      <c r="BD1932" s="61">
        <v>43747</v>
      </c>
      <c r="BE1932" s="61">
        <v>43783</v>
      </c>
      <c r="BF1932" s="70">
        <v>108</v>
      </c>
      <c r="BG1932" s="61">
        <v>43899</v>
      </c>
      <c r="BH1932" s="11"/>
    </row>
    <row r="1933" spans="1:60" x14ac:dyDescent="0.3">
      <c r="A1933" s="11"/>
      <c r="B1933" s="56" t="s">
        <v>6123</v>
      </c>
      <c r="C1933" s="56" t="s">
        <v>5857</v>
      </c>
      <c r="D1933" s="56" t="s">
        <v>5852</v>
      </c>
      <c r="E1933" s="57" t="s">
        <v>52</v>
      </c>
      <c r="F1933" s="57" t="s">
        <v>673</v>
      </c>
      <c r="G1933" s="58" t="s">
        <v>200</v>
      </c>
      <c r="H1933" s="59" t="s">
        <v>142</v>
      </c>
      <c r="I1933" s="60" t="s">
        <v>29</v>
      </c>
      <c r="J1933" s="60" t="s">
        <v>1</v>
      </c>
      <c r="K1933" s="11"/>
      <c r="L1933" s="61">
        <v>44021</v>
      </c>
      <c r="M1933" s="62">
        <v>1195.40450000018</v>
      </c>
      <c r="N1933" s="63">
        <v>1195.40450000018</v>
      </c>
      <c r="O1933" s="63">
        <v>1198.9517000000901</v>
      </c>
      <c r="P1933" s="64">
        <f t="shared" si="30"/>
        <v>0.99704141542990443</v>
      </c>
      <c r="Q1933" s="61">
        <v>44020</v>
      </c>
      <c r="R1933" s="65">
        <v>1191175.4750000001</v>
      </c>
      <c r="S1933" s="65">
        <v>1502493.5651992201</v>
      </c>
      <c r="T1933" s="11"/>
      <c r="U1933" s="66">
        <v>-2.9585845704787101E-3</v>
      </c>
      <c r="V1933" s="67">
        <v>3.3663522968708999</v>
      </c>
      <c r="W1933" s="66">
        <v>5.4088673969090503E-3</v>
      </c>
      <c r="X1933" s="67">
        <v>2.8192652883262799</v>
      </c>
      <c r="Y1933" s="66">
        <v>3.9485699126089499E-2</v>
      </c>
      <c r="Z1933" s="67">
        <v>21.6325075248315</v>
      </c>
      <c r="AA1933" s="66">
        <v>5.3247106137860101E-2</v>
      </c>
      <c r="AB1933" s="67">
        <v>25.549898765079</v>
      </c>
      <c r="AC1933" s="66">
        <v>9.6790830004465506E-2</v>
      </c>
      <c r="AD1933" s="67">
        <v>33.965048260695802</v>
      </c>
      <c r="AE1933" s="66">
        <v>0.11774063895791199</v>
      </c>
      <c r="AF1933" s="68">
        <v>28.721751507517201</v>
      </c>
      <c r="AG1933" s="66">
        <v>-4.2394441334181498E-4</v>
      </c>
      <c r="AH1933" s="67">
        <v>-1.88390017719939</v>
      </c>
      <c r="AI1933" s="66">
        <v>3.8804150959549602E-2</v>
      </c>
      <c r="AJ1933" s="67">
        <v>17.571157576923699</v>
      </c>
      <c r="AK1933" s="66">
        <v>0.19540450000029499</v>
      </c>
      <c r="AL1933" s="66">
        <v>3.2839567989867598E-2</v>
      </c>
      <c r="AM1933" s="67">
        <v>15.3812826967769</v>
      </c>
      <c r="AN1933" s="11"/>
      <c r="AO1933" s="69">
        <v>1.20315688727715E-2</v>
      </c>
      <c r="AP1933" s="69">
        <v>-1.0480002863914701E-2</v>
      </c>
      <c r="AQ1933" s="69">
        <v>3.1688098693848601E-2</v>
      </c>
      <c r="AR1933" s="69">
        <v>-9.85994097572984E-3</v>
      </c>
      <c r="AS1933" s="70">
        <v>8</v>
      </c>
      <c r="AT1933" s="70">
        <v>4</v>
      </c>
      <c r="AU1933" s="70">
        <v>7</v>
      </c>
      <c r="AV1933" s="71">
        <v>5</v>
      </c>
      <c r="AW1933" s="11"/>
      <c r="AX1933" s="72">
        <v>2.9671075935439099E-2</v>
      </c>
      <c r="AY1933" s="73">
        <v>0.88047759480832599</v>
      </c>
      <c r="AZ1933" s="73">
        <v>0.71884862985098197</v>
      </c>
      <c r="BA1933" s="73">
        <v>1.30331887550165</v>
      </c>
      <c r="BB1933" s="64">
        <v>3.0662012746643101E-3</v>
      </c>
      <c r="BC1933" s="74">
        <v>-3.0845793491535001</v>
      </c>
      <c r="BD1933" s="61">
        <v>43747</v>
      </c>
      <c r="BE1933" s="61">
        <v>43783</v>
      </c>
      <c r="BF1933" s="70">
        <v>108</v>
      </c>
      <c r="BG1933" s="61">
        <v>43899</v>
      </c>
      <c r="BH1933" s="11"/>
    </row>
    <row r="1934" spans="1:60" x14ac:dyDescent="0.3">
      <c r="A1934" s="11"/>
      <c r="B1934" s="56" t="s">
        <v>6126</v>
      </c>
      <c r="C1934" s="56" t="s">
        <v>5859</v>
      </c>
      <c r="D1934" s="56" t="s">
        <v>5860</v>
      </c>
      <c r="E1934" s="57" t="s">
        <v>34</v>
      </c>
      <c r="F1934" s="57" t="s">
        <v>110</v>
      </c>
      <c r="G1934" s="58" t="s">
        <v>685</v>
      </c>
      <c r="H1934" s="59" t="s">
        <v>686</v>
      </c>
      <c r="I1934" s="60" t="s">
        <v>29</v>
      </c>
      <c r="J1934" s="60" t="s">
        <v>5861</v>
      </c>
      <c r="K1934" s="11"/>
      <c r="L1934" s="61">
        <v>44021</v>
      </c>
      <c r="M1934" s="62">
        <v>2179.7236000001399</v>
      </c>
      <c r="N1934" s="63">
        <v>2179.7236000001399</v>
      </c>
      <c r="O1934" s="63">
        <v>2179.7236000001399</v>
      </c>
      <c r="P1934" s="64">
        <f t="shared" si="30"/>
        <v>1</v>
      </c>
      <c r="Q1934" s="61">
        <v>44021</v>
      </c>
      <c r="R1934" s="65">
        <v>20135603.602000002</v>
      </c>
      <c r="S1934" s="65">
        <v>23365702.133375</v>
      </c>
      <c r="T1934" s="11"/>
      <c r="U1934" s="66">
        <v>5.5052987590897797E-7</v>
      </c>
      <c r="V1934" s="67">
        <v>3.6622658069063601</v>
      </c>
      <c r="W1934" s="66">
        <v>1.8534803530201299E-5</v>
      </c>
      <c r="X1934" s="67">
        <v>2.2802320289883902</v>
      </c>
      <c r="Y1934" s="66">
        <v>1.58592293701076E-3</v>
      </c>
      <c r="Z1934" s="67">
        <v>17.842529905930899</v>
      </c>
      <c r="AA1934" s="66">
        <v>6.3339209445984999E-3</v>
      </c>
      <c r="AB1934" s="67">
        <v>20.858580245752801</v>
      </c>
      <c r="AC1934" s="66">
        <v>2.2085951823100899E-2</v>
      </c>
      <c r="AD1934" s="67">
        <v>26.494560442544799</v>
      </c>
      <c r="AE1934" s="66">
        <v>3.7235232954117202E-2</v>
      </c>
      <c r="AF1934" s="68">
        <v>20.671210907137699</v>
      </c>
      <c r="AG1934" s="66">
        <v>4.9547816161066302E-6</v>
      </c>
      <c r="AH1934" s="67">
        <v>-1.8410102577036001</v>
      </c>
      <c r="AI1934" s="66">
        <v>1.7223537142854199E-3</v>
      </c>
      <c r="AJ1934" s="67">
        <v>13.862977852389999</v>
      </c>
      <c r="AK1934" s="66">
        <v>0.51140883939689996</v>
      </c>
      <c r="AL1934" s="66">
        <v>2.94762077683117E-2</v>
      </c>
      <c r="AM1934" s="67">
        <v>-19.968788492609701</v>
      </c>
      <c r="AN1934" s="11"/>
      <c r="AO1934" s="69">
        <v>2.3730849352432401E-4</v>
      </c>
      <c r="AP1934" s="69">
        <v>4.5877641241531798E-7</v>
      </c>
      <c r="AQ1934" s="69">
        <v>1.07937146640325E-3</v>
      </c>
      <c r="AR1934" s="69">
        <v>4.9547816161066302E-6</v>
      </c>
      <c r="AS1934" s="70">
        <v>12</v>
      </c>
      <c r="AT1934" s="70">
        <v>0</v>
      </c>
      <c r="AU1934" s="70">
        <v>7</v>
      </c>
      <c r="AV1934" s="71">
        <v>5</v>
      </c>
      <c r="AW1934" s="11"/>
      <c r="AX1934" s="72">
        <v>4.3064093681209701E-4</v>
      </c>
      <c r="AY1934" s="73">
        <v>-47.610949789755999</v>
      </c>
      <c r="AZ1934" s="73">
        <v>0.54701898652638203</v>
      </c>
      <c r="BA1934" s="73">
        <v>-15.3852370867098</v>
      </c>
      <c r="BB1934" s="64">
        <v>4.4492587991911102E-5</v>
      </c>
      <c r="BC1934" s="74">
        <v>0</v>
      </c>
      <c r="BD1934" s="61">
        <v>44021</v>
      </c>
      <c r="BE1934" s="61"/>
      <c r="BF1934" s="70"/>
      <c r="BG1934" s="61"/>
      <c r="BH1934" s="11"/>
    </row>
    <row r="1935" spans="1:60" x14ac:dyDescent="0.3">
      <c r="A1935" s="11"/>
      <c r="B1935" s="56" t="s">
        <v>6129</v>
      </c>
      <c r="C1935" s="56" t="s">
        <v>5863</v>
      </c>
      <c r="D1935" s="56" t="s">
        <v>5860</v>
      </c>
      <c r="E1935" s="57" t="s">
        <v>73</v>
      </c>
      <c r="F1935" s="57" t="s">
        <v>110</v>
      </c>
      <c r="G1935" s="58" t="s">
        <v>685</v>
      </c>
      <c r="H1935" s="59" t="s">
        <v>686</v>
      </c>
      <c r="I1935" s="60" t="s">
        <v>29</v>
      </c>
      <c r="J1935" s="60" t="s">
        <v>5864</v>
      </c>
      <c r="K1935" s="11"/>
      <c r="L1935" s="61">
        <v>44021</v>
      </c>
      <c r="M1935" s="62">
        <v>2275.6957999989399</v>
      </c>
      <c r="N1935" s="63">
        <v>2275.6957999989399</v>
      </c>
      <c r="O1935" s="63">
        <v>2275.6957999989399</v>
      </c>
      <c r="P1935" s="64">
        <f t="shared" si="30"/>
        <v>1</v>
      </c>
      <c r="Q1935" s="61">
        <v>44021</v>
      </c>
      <c r="R1935" s="65">
        <v>9531725.7320000008</v>
      </c>
      <c r="S1935" s="65">
        <v>5824697.8234218797</v>
      </c>
      <c r="T1935" s="11"/>
      <c r="U1935" s="66">
        <v>1.0546227713348299E-6</v>
      </c>
      <c r="V1935" s="67">
        <v>3.6623162161959</v>
      </c>
      <c r="W1935" s="66">
        <v>3.3353548133163699E-5</v>
      </c>
      <c r="X1935" s="67">
        <v>2.28171390344869</v>
      </c>
      <c r="Y1935" s="66">
        <v>2.4386831646552301E-3</v>
      </c>
      <c r="Z1935" s="67">
        <v>17.927805928687999</v>
      </c>
      <c r="AA1935" s="66">
        <v>8.7029099158826301E-3</v>
      </c>
      <c r="AB1935" s="67">
        <v>21.095479142881199</v>
      </c>
      <c r="AC1935" s="66">
        <v>2.7776621098382699E-2</v>
      </c>
      <c r="AD1935" s="67">
        <v>27.063627370080201</v>
      </c>
      <c r="AE1935" s="66">
        <v>4.6824904329696403E-2</v>
      </c>
      <c r="AF1935" s="68">
        <v>21.630178044695601</v>
      </c>
      <c r="AG1935" s="66">
        <v>9.6235216915374605E-6</v>
      </c>
      <c r="AH1935" s="67">
        <v>-1.8405433836960601</v>
      </c>
      <c r="AI1935" s="66">
        <v>2.6491363478271502E-3</v>
      </c>
      <c r="AJ1935" s="67">
        <v>13.9556561157515</v>
      </c>
      <c r="AK1935" s="66">
        <v>0.31292667166591898</v>
      </c>
      <c r="AL1935" s="66">
        <v>2.90857548789063E-2</v>
      </c>
      <c r="AM1935" s="67">
        <v>47.666564943385303</v>
      </c>
      <c r="AN1935" s="11"/>
      <c r="AO1935" s="69">
        <v>2.4554412448196699E-4</v>
      </c>
      <c r="AP1935" s="69">
        <v>1.0546227713348299E-6</v>
      </c>
      <c r="AQ1935" s="69">
        <v>1.32139118977648E-3</v>
      </c>
      <c r="AR1935" s="69">
        <v>9.6235216915374605E-6</v>
      </c>
      <c r="AS1935" s="70">
        <v>12</v>
      </c>
      <c r="AT1935" s="70">
        <v>0</v>
      </c>
      <c r="AU1935" s="70">
        <v>7</v>
      </c>
      <c r="AV1935" s="71">
        <v>5</v>
      </c>
      <c r="AW1935" s="11"/>
      <c r="AX1935" s="72">
        <v>5.1431893470123703E-4</v>
      </c>
      <c r="AY1935" s="73">
        <v>-38.453253335261302</v>
      </c>
      <c r="AZ1935" s="73">
        <v>0.55487663307667401</v>
      </c>
      <c r="BA1935" s="73">
        <v>-15.0480715610756</v>
      </c>
      <c r="BB1935" s="64">
        <v>5.3138199600653001E-5</v>
      </c>
      <c r="BC1935" s="74">
        <v>0</v>
      </c>
      <c r="BD1935" s="61">
        <v>44021</v>
      </c>
      <c r="BE1935" s="61"/>
      <c r="BF1935" s="70"/>
      <c r="BG1935" s="61"/>
      <c r="BH1935" s="11"/>
    </row>
    <row r="1936" spans="1:60" x14ac:dyDescent="0.3">
      <c r="A1936" s="11"/>
      <c r="B1936" s="56" t="s">
        <v>6132</v>
      </c>
      <c r="C1936" s="56" t="s">
        <v>5866</v>
      </c>
      <c r="D1936" s="56" t="s">
        <v>5860</v>
      </c>
      <c r="E1936" s="57" t="s">
        <v>52</v>
      </c>
      <c r="F1936" s="57" t="s">
        <v>110</v>
      </c>
      <c r="G1936" s="58" t="s">
        <v>685</v>
      </c>
      <c r="H1936" s="59" t="s">
        <v>686</v>
      </c>
      <c r="I1936" s="60" t="s">
        <v>29</v>
      </c>
      <c r="J1936" s="60" t="s">
        <v>5867</v>
      </c>
      <c r="K1936" s="11"/>
      <c r="L1936" s="61">
        <v>44021</v>
      </c>
      <c r="M1936" s="62">
        <v>1332.53680000082</v>
      </c>
      <c r="N1936" s="63">
        <v>1332.53680000082</v>
      </c>
      <c r="O1936" s="63">
        <v>1332.53680000082</v>
      </c>
      <c r="P1936" s="64">
        <f t="shared" si="30"/>
        <v>1</v>
      </c>
      <c r="Q1936" s="61">
        <v>44021</v>
      </c>
      <c r="R1936" s="65">
        <v>10911590.749</v>
      </c>
      <c r="S1936" s="65">
        <v>10048050.6372656</v>
      </c>
      <c r="T1936" s="11"/>
      <c r="U1936" s="66">
        <v>1.4258548617362999E-6</v>
      </c>
      <c r="V1936" s="67">
        <v>3.6623533394049401</v>
      </c>
      <c r="W1936" s="66">
        <v>4.2552230297587798E-5</v>
      </c>
      <c r="X1936" s="67">
        <v>2.2826337716651302</v>
      </c>
      <c r="Y1936" s="66">
        <v>3.3102677480201198E-3</v>
      </c>
      <c r="Z1936" s="67">
        <v>18.014964387024499</v>
      </c>
      <c r="AA1936" s="66">
        <v>1.1045931327316801E-2</v>
      </c>
      <c r="AB1936" s="67">
        <v>21.329781284031899</v>
      </c>
      <c r="AC1936" s="66">
        <v>3.2720486517064301E-2</v>
      </c>
      <c r="AD1936" s="67">
        <v>27.558013911941099</v>
      </c>
      <c r="AE1936" s="66">
        <v>5.3903646208709702E-2</v>
      </c>
      <c r="AF1936" s="68">
        <v>22.338052232575102</v>
      </c>
      <c r="AG1936" s="66">
        <v>1.2307504221098499E-5</v>
      </c>
      <c r="AH1936" s="67">
        <v>-1.8402749854431</v>
      </c>
      <c r="AI1936" s="66">
        <v>3.5924227377108799E-3</v>
      </c>
      <c r="AJ1936" s="67">
        <v>14.0499847547326</v>
      </c>
      <c r="AK1936" s="66">
        <v>0.33237691476999298</v>
      </c>
      <c r="AL1936" s="66">
        <v>3.06806534390489E-2</v>
      </c>
      <c r="AM1936" s="67">
        <v>49.611589253821897</v>
      </c>
      <c r="AN1936" s="11"/>
      <c r="AO1936" s="69">
        <v>2.5328093579446399E-4</v>
      </c>
      <c r="AP1936" s="69">
        <v>1.35081063490361E-6</v>
      </c>
      <c r="AQ1936" s="69">
        <v>1.56036990847497E-3</v>
      </c>
      <c r="AR1936" s="69">
        <v>1.2307504221098499E-5</v>
      </c>
      <c r="AS1936" s="70">
        <v>12</v>
      </c>
      <c r="AT1936" s="70">
        <v>0</v>
      </c>
      <c r="AU1936" s="70">
        <v>7</v>
      </c>
      <c r="AV1936" s="71">
        <v>5</v>
      </c>
      <c r="AW1936" s="11"/>
      <c r="AX1936" s="72">
        <v>6.0270859810088997E-4</v>
      </c>
      <c r="AY1936" s="73">
        <v>-30.492044650978599</v>
      </c>
      <c r="AZ1936" s="73">
        <v>0.56263335779749502</v>
      </c>
      <c r="BA1936" s="73">
        <v>-14.5598566597619</v>
      </c>
      <c r="BB1936" s="64">
        <v>6.2270859886552897E-5</v>
      </c>
      <c r="BC1936" s="74">
        <v>0</v>
      </c>
      <c r="BD1936" s="61">
        <v>44021</v>
      </c>
      <c r="BE1936" s="61"/>
      <c r="BF1936" s="70"/>
      <c r="BG1936" s="61"/>
      <c r="BH1936" s="11"/>
    </row>
    <row r="1937" spans="1:60" x14ac:dyDescent="0.3">
      <c r="A1937" s="11"/>
      <c r="B1937" s="56" t="s">
        <v>6135</v>
      </c>
      <c r="C1937" s="56" t="s">
        <v>5869</v>
      </c>
      <c r="D1937" s="56" t="s">
        <v>5860</v>
      </c>
      <c r="E1937" s="57" t="s">
        <v>56</v>
      </c>
      <c r="F1937" s="57" t="s">
        <v>110</v>
      </c>
      <c r="G1937" s="58" t="s">
        <v>685</v>
      </c>
      <c r="H1937" s="59" t="s">
        <v>686</v>
      </c>
      <c r="I1937" s="60" t="s">
        <v>29</v>
      </c>
      <c r="J1937" s="60" t="s">
        <v>5870</v>
      </c>
      <c r="K1937" s="11"/>
      <c r="L1937" s="61">
        <v>44021</v>
      </c>
      <c r="M1937" s="62">
        <v>1637.0504000000701</v>
      </c>
      <c r="N1937" s="63">
        <v>1637.0504000000701</v>
      </c>
      <c r="O1937" s="63">
        <v>1637.0504000000701</v>
      </c>
      <c r="P1937" s="64">
        <f t="shared" si="30"/>
        <v>1</v>
      </c>
      <c r="Q1937" s="61">
        <v>44021</v>
      </c>
      <c r="R1937" s="65">
        <v>3741437.6409999998</v>
      </c>
      <c r="S1937" s="65">
        <v>17226837.649437498</v>
      </c>
      <c r="T1937" s="11"/>
      <c r="U1937" s="66">
        <v>2.1379964891821099E-6</v>
      </c>
      <c r="V1937" s="67">
        <v>3.66242455356769</v>
      </c>
      <c r="W1937" s="66">
        <v>6.4327141444664394E-5</v>
      </c>
      <c r="X1937" s="67">
        <v>2.28481126277984</v>
      </c>
      <c r="Y1937" s="66">
        <v>4.0945802211354004E-3</v>
      </c>
      <c r="Z1937" s="67">
        <v>18.0933956343506</v>
      </c>
      <c r="AA1937" s="66">
        <v>1.29167348059127E-2</v>
      </c>
      <c r="AB1937" s="67">
        <v>21.516861631884201</v>
      </c>
      <c r="AC1937" s="66">
        <v>3.69023252878833E-2</v>
      </c>
      <c r="AD1937" s="67">
        <v>27.9761977890157</v>
      </c>
      <c r="AE1937" s="66">
        <v>6.0698601113472299E-2</v>
      </c>
      <c r="AF1937" s="68">
        <v>23.017547723051401</v>
      </c>
      <c r="AG1937" s="66">
        <v>1.9547733245417499E-5</v>
      </c>
      <c r="AH1937" s="67">
        <v>-1.8395509625406701</v>
      </c>
      <c r="AI1937" s="66">
        <v>4.4288611079537103E-3</v>
      </c>
      <c r="AJ1937" s="67">
        <v>14.133628591764101</v>
      </c>
      <c r="AK1937" s="66">
        <v>0.63705040000088098</v>
      </c>
      <c r="AL1937" s="66">
        <v>3.5274313289846801E-2</v>
      </c>
      <c r="AM1937" s="67">
        <v>-7.4046324322116597</v>
      </c>
      <c r="AN1937" s="11"/>
      <c r="AO1937" s="69">
        <v>2.5919181462086299E-4</v>
      </c>
      <c r="AP1937" s="69">
        <v>1.89376441994682E-6</v>
      </c>
      <c r="AQ1937" s="69">
        <v>1.7322269850410499E-3</v>
      </c>
      <c r="AR1937" s="69">
        <v>1.9547733245417499E-5</v>
      </c>
      <c r="AS1937" s="70">
        <v>12</v>
      </c>
      <c r="AT1937" s="70">
        <v>0</v>
      </c>
      <c r="AU1937" s="70">
        <v>7</v>
      </c>
      <c r="AV1937" s="71">
        <v>5</v>
      </c>
      <c r="AW1937" s="11"/>
      <c r="AX1937" s="72">
        <v>6.6491918324118203E-4</v>
      </c>
      <c r="AY1937" s="73">
        <v>-25.3729159870127</v>
      </c>
      <c r="AZ1937" s="73">
        <v>0.56882441570269304</v>
      </c>
      <c r="BA1937" s="73">
        <v>-14.065078594445399</v>
      </c>
      <c r="BB1937" s="64">
        <v>6.8698866857133098E-5</v>
      </c>
      <c r="BC1937" s="74">
        <v>0</v>
      </c>
      <c r="BD1937" s="61">
        <v>44021</v>
      </c>
      <c r="BE1937" s="61"/>
      <c r="BF1937" s="70"/>
      <c r="BG1937" s="61"/>
      <c r="BH1937" s="11"/>
    </row>
    <row r="1938" spans="1:60" x14ac:dyDescent="0.3">
      <c r="A1938" s="11"/>
      <c r="B1938" s="56" t="s">
        <v>6138</v>
      </c>
      <c r="C1938" s="56" t="s">
        <v>5872</v>
      </c>
      <c r="D1938" s="56" t="s">
        <v>5860</v>
      </c>
      <c r="E1938" s="57" t="s">
        <v>124</v>
      </c>
      <c r="F1938" s="57" t="s">
        <v>110</v>
      </c>
      <c r="G1938" s="58" t="s">
        <v>685</v>
      </c>
      <c r="H1938" s="59" t="s">
        <v>686</v>
      </c>
      <c r="I1938" s="60" t="s">
        <v>29</v>
      </c>
      <c r="J1938" s="60" t="s">
        <v>5873</v>
      </c>
      <c r="K1938" s="11"/>
      <c r="L1938" s="61">
        <v>44021</v>
      </c>
      <c r="M1938" s="62">
        <v>1132.81589999981</v>
      </c>
      <c r="N1938" s="63">
        <v>1132.81589999981</v>
      </c>
      <c r="O1938" s="63">
        <v>1132.81589999981</v>
      </c>
      <c r="P1938" s="64">
        <f t="shared" si="30"/>
        <v>1</v>
      </c>
      <c r="Q1938" s="61">
        <v>44021</v>
      </c>
      <c r="R1938" s="65">
        <v>123787.852</v>
      </c>
      <c r="S1938" s="65">
        <v>141546.853835938</v>
      </c>
      <c r="T1938" s="11"/>
      <c r="U1938" s="66">
        <v>1.04166301753139E-5</v>
      </c>
      <c r="V1938" s="67">
        <v>3.6632524169363001</v>
      </c>
      <c r="W1938" s="66">
        <v>3.3131977579614602E-4</v>
      </c>
      <c r="X1938" s="67">
        <v>2.31151052621499</v>
      </c>
      <c r="Y1938" s="66">
        <v>6.3011976744746798E-3</v>
      </c>
      <c r="Z1938" s="67">
        <v>18.31405737967</v>
      </c>
      <c r="AA1938" s="66">
        <v>1.7503271719761002E-2</v>
      </c>
      <c r="AB1938" s="67">
        <v>21.975515323283599</v>
      </c>
      <c r="AC1938" s="66">
        <v>4.6483521071422701E-2</v>
      </c>
      <c r="AD1938" s="67">
        <v>28.9343173673842</v>
      </c>
      <c r="AE1938" s="66">
        <v>7.4972286260162904E-2</v>
      </c>
      <c r="AF1938" s="68">
        <v>24.4449162377277</v>
      </c>
      <c r="AG1938" s="66">
        <v>9.7200878371950198E-5</v>
      </c>
      <c r="AH1938" s="67">
        <v>-1.8317856480280199</v>
      </c>
      <c r="AI1938" s="66">
        <v>6.7556014200818E-3</v>
      </c>
      <c r="AJ1938" s="67">
        <v>14.3663026229769</v>
      </c>
      <c r="AK1938" s="66">
        <v>0.132708405972226</v>
      </c>
      <c r="AL1938" s="66">
        <v>2.3927961601657399E-2</v>
      </c>
      <c r="AM1938" s="67">
        <v>11.1125100189529</v>
      </c>
      <c r="AN1938" s="11"/>
      <c r="AO1938" s="69">
        <v>2.7286218391964201E-4</v>
      </c>
      <c r="AP1938" s="69">
        <v>1.04166301753139E-5</v>
      </c>
      <c r="AQ1938" s="69">
        <v>2.1166782571526701E-3</v>
      </c>
      <c r="AR1938" s="69">
        <v>9.7200878371950198E-5</v>
      </c>
      <c r="AS1938" s="70">
        <v>12</v>
      </c>
      <c r="AT1938" s="70">
        <v>0</v>
      </c>
      <c r="AU1938" s="70">
        <v>7</v>
      </c>
      <c r="AV1938" s="71">
        <v>5</v>
      </c>
      <c r="AW1938" s="11"/>
      <c r="AX1938" s="72">
        <v>7.8408575650996699E-4</v>
      </c>
      <c r="AY1938" s="73">
        <v>-16.0839842874848</v>
      </c>
      <c r="AZ1938" s="73">
        <v>0.58403531414114696</v>
      </c>
      <c r="BA1938" s="73">
        <v>-12.4075517718884</v>
      </c>
      <c r="BB1938" s="64">
        <v>8.1012798568451698E-5</v>
      </c>
      <c r="BC1938" s="74">
        <v>0</v>
      </c>
      <c r="BD1938" s="61">
        <v>44021</v>
      </c>
      <c r="BE1938" s="61"/>
      <c r="BF1938" s="70"/>
      <c r="BG1938" s="61"/>
      <c r="BH1938" s="11"/>
    </row>
    <row r="1939" spans="1:60" x14ac:dyDescent="0.3">
      <c r="A1939" s="11"/>
      <c r="B1939" s="56" t="s">
        <v>6142</v>
      </c>
      <c r="C1939" s="56" t="s">
        <v>5875</v>
      </c>
      <c r="D1939" s="56" t="s">
        <v>5860</v>
      </c>
      <c r="E1939" s="57" t="s">
        <v>131</v>
      </c>
      <c r="F1939" s="57" t="s">
        <v>110</v>
      </c>
      <c r="G1939" s="58" t="s">
        <v>685</v>
      </c>
      <c r="H1939" s="59" t="s">
        <v>686</v>
      </c>
      <c r="I1939" s="60" t="s">
        <v>29</v>
      </c>
      <c r="J1939" s="60" t="s">
        <v>5876</v>
      </c>
      <c r="K1939" s="11"/>
      <c r="L1939" s="61">
        <v>44021</v>
      </c>
      <c r="M1939" s="62">
        <v>1290.4184000007799</v>
      </c>
      <c r="N1939" s="63">
        <v>1290.4184000007799</v>
      </c>
      <c r="O1939" s="63">
        <v>1290.4184000007799</v>
      </c>
      <c r="P1939" s="64">
        <f t="shared" si="30"/>
        <v>1</v>
      </c>
      <c r="Q1939" s="61">
        <v>44021</v>
      </c>
      <c r="R1939" s="65">
        <v>5652851.8530000001</v>
      </c>
      <c r="S1939" s="65">
        <v>4212194.7798710903</v>
      </c>
      <c r="T1939" s="11"/>
      <c r="U1939" s="66">
        <v>7.1295216912403703E-6</v>
      </c>
      <c r="V1939" s="67">
        <v>3.6629237060878901</v>
      </c>
      <c r="W1939" s="66">
        <v>2.1834895414940501E-4</v>
      </c>
      <c r="X1939" s="67">
        <v>2.3002134440503101</v>
      </c>
      <c r="Y1939" s="66">
        <v>2.7700116370397202E-3</v>
      </c>
      <c r="Z1939" s="67">
        <v>17.960938775940999</v>
      </c>
      <c r="AA1939" s="66">
        <v>8.7154460870806395E-3</v>
      </c>
      <c r="AB1939" s="67">
        <v>21.096732759993799</v>
      </c>
      <c r="AC1939" s="66">
        <v>2.6900363278400601E-2</v>
      </c>
      <c r="AD1939" s="67">
        <v>26.976001588074698</v>
      </c>
      <c r="AE1939" s="66">
        <v>4.4661897536570898E-2</v>
      </c>
      <c r="AF1939" s="68">
        <v>21.413877365383101</v>
      </c>
      <c r="AG1939" s="66">
        <v>6.4789386669872302E-5</v>
      </c>
      <c r="AH1939" s="67">
        <v>-1.8350267971982199</v>
      </c>
      <c r="AI1939" s="66">
        <v>2.9650937540281999E-3</v>
      </c>
      <c r="AJ1939" s="67">
        <v>13.987251856364299</v>
      </c>
      <c r="AK1939" s="66">
        <v>0.29041839999990798</v>
      </c>
      <c r="AL1939" s="66">
        <v>2.7213498698983998E-2</v>
      </c>
      <c r="AM1939" s="67">
        <v>45.415737776784198</v>
      </c>
      <c r="AN1939" s="11"/>
      <c r="AO1939" s="69">
        <v>2.43540020164801E-4</v>
      </c>
      <c r="AP1939" s="69">
        <v>7.1295216912403703E-6</v>
      </c>
      <c r="AQ1939" s="69">
        <v>1.2764271978085199E-3</v>
      </c>
      <c r="AR1939" s="69">
        <v>6.4789386669872302E-5</v>
      </c>
      <c r="AS1939" s="70">
        <v>12</v>
      </c>
      <c r="AT1939" s="70">
        <v>0</v>
      </c>
      <c r="AU1939" s="70">
        <v>7</v>
      </c>
      <c r="AV1939" s="71">
        <v>5</v>
      </c>
      <c r="AW1939" s="11"/>
      <c r="AX1939" s="72">
        <v>4.7257088532830899E-4</v>
      </c>
      <c r="AY1939" s="73">
        <v>-39.661785360425696</v>
      </c>
      <c r="AZ1939" s="73">
        <v>0.55487773592631096</v>
      </c>
      <c r="BA1939" s="73">
        <v>-15.104030064190701</v>
      </c>
      <c r="BB1939" s="64">
        <v>4.8825062712083398E-5</v>
      </c>
      <c r="BC1939" s="74">
        <v>0</v>
      </c>
      <c r="BD1939" s="61">
        <v>44021</v>
      </c>
      <c r="BE1939" s="61"/>
      <c r="BF1939" s="70"/>
      <c r="BG1939" s="61"/>
      <c r="BH1939" s="11"/>
    </row>
    <row r="1940" spans="1:60" x14ac:dyDescent="0.3">
      <c r="A1940" s="11"/>
      <c r="B1940" s="56" t="s">
        <v>6145</v>
      </c>
      <c r="C1940" s="56" t="s">
        <v>5878</v>
      </c>
      <c r="D1940" s="56" t="s">
        <v>5879</v>
      </c>
      <c r="E1940" s="57" t="s">
        <v>34</v>
      </c>
      <c r="F1940" s="57" t="s">
        <v>673</v>
      </c>
      <c r="G1940" s="58" t="s">
        <v>111</v>
      </c>
      <c r="H1940" s="59" t="s">
        <v>2001</v>
      </c>
      <c r="I1940" s="60" t="s">
        <v>29</v>
      </c>
      <c r="J1940" s="60" t="s">
        <v>5880</v>
      </c>
      <c r="K1940" s="11"/>
      <c r="L1940" s="61">
        <v>44021</v>
      </c>
      <c r="M1940" s="62">
        <v>2074.21599999815</v>
      </c>
      <c r="N1940" s="63">
        <v>2074.21599999815</v>
      </c>
      <c r="O1940" s="63">
        <v>2201.2016999982302</v>
      </c>
      <c r="P1940" s="64">
        <f t="shared" si="30"/>
        <v>0.94231073872049875</v>
      </c>
      <c r="Q1940" s="61">
        <v>43881</v>
      </c>
      <c r="R1940" s="65">
        <v>4392115.8779999996</v>
      </c>
      <c r="S1940" s="65">
        <v>4257427.3928242195</v>
      </c>
      <c r="T1940" s="11"/>
      <c r="U1940" s="66">
        <v>-7.3835982975651903E-3</v>
      </c>
      <c r="V1940" s="67">
        <v>2.9238509241622501</v>
      </c>
      <c r="W1940" s="66">
        <v>1.4386453511178799E-2</v>
      </c>
      <c r="X1940" s="67">
        <v>3.7170238997532601</v>
      </c>
      <c r="Y1940" s="66">
        <v>-1.9454263438092301E-3</v>
      </c>
      <c r="Z1940" s="67">
        <v>17.489394977834301</v>
      </c>
      <c r="AA1940" s="66">
        <v>0.15801883052888999</v>
      </c>
      <c r="AB1940" s="67">
        <v>36.027071204211097</v>
      </c>
      <c r="AC1940" s="66">
        <v>0.22663058201404099</v>
      </c>
      <c r="AD1940" s="67">
        <v>46.949023461667799</v>
      </c>
      <c r="AE1940" s="66">
        <v>0.297927911804582</v>
      </c>
      <c r="AF1940" s="68">
        <v>46.740478792169597</v>
      </c>
      <c r="AG1940" s="66">
        <v>-1.8939356853479701E-2</v>
      </c>
      <c r="AH1940" s="67">
        <v>-3.7354414212131801</v>
      </c>
      <c r="AI1940" s="66">
        <v>2.7580784753808998E-2</v>
      </c>
      <c r="AJ1940" s="67">
        <v>16.448820956342399</v>
      </c>
      <c r="AK1940" s="66">
        <v>1.0742159999976899</v>
      </c>
      <c r="AL1940" s="66">
        <v>8.6303088735876402E-2</v>
      </c>
      <c r="AM1940" s="67">
        <v>111.374546168954</v>
      </c>
      <c r="AN1940" s="11"/>
      <c r="AO1940" s="69">
        <v>5.94267169199156E-2</v>
      </c>
      <c r="AP1940" s="69">
        <v>-7.1137644562477398E-2</v>
      </c>
      <c r="AQ1940" s="69">
        <v>0.117586071834085</v>
      </c>
      <c r="AR1940" s="69">
        <v>-7.6486424193717498E-2</v>
      </c>
      <c r="AS1940" s="70">
        <v>7</v>
      </c>
      <c r="AT1940" s="70">
        <v>5</v>
      </c>
      <c r="AU1940" s="70">
        <v>7</v>
      </c>
      <c r="AV1940" s="71">
        <v>5</v>
      </c>
      <c r="AW1940" s="11"/>
      <c r="AX1940" s="72">
        <v>0.2048563289101</v>
      </c>
      <c r="AY1940" s="73">
        <v>0.80964937306998797</v>
      </c>
      <c r="AZ1940" s="73">
        <v>1.37965960580186</v>
      </c>
      <c r="BA1940" s="73">
        <v>1.14208596232857</v>
      </c>
      <c r="BB1940" s="64">
        <v>2.1063673143689801E-2</v>
      </c>
      <c r="BC1940" s="74">
        <v>-26.428132415079698</v>
      </c>
      <c r="BD1940" s="61">
        <v>43881</v>
      </c>
      <c r="BE1940" s="61">
        <v>43913</v>
      </c>
      <c r="BF1940" s="70"/>
      <c r="BG1940" s="61"/>
      <c r="BH1940" s="11"/>
    </row>
    <row r="1941" spans="1:60" x14ac:dyDescent="0.3">
      <c r="A1941" s="11"/>
      <c r="B1941" s="56" t="s">
        <v>6148</v>
      </c>
      <c r="C1941" s="56" t="s">
        <v>5882</v>
      </c>
      <c r="D1941" s="56" t="s">
        <v>5879</v>
      </c>
      <c r="E1941" s="57" t="s">
        <v>73</v>
      </c>
      <c r="F1941" s="57" t="s">
        <v>673</v>
      </c>
      <c r="G1941" s="58" t="s">
        <v>111</v>
      </c>
      <c r="H1941" s="59" t="s">
        <v>2001</v>
      </c>
      <c r="I1941" s="60" t="s">
        <v>29</v>
      </c>
      <c r="J1941" s="60" t="s">
        <v>1</v>
      </c>
      <c r="K1941" s="11"/>
      <c r="L1941" s="61">
        <v>44021</v>
      </c>
      <c r="M1941" s="62">
        <v>2785.73710000142</v>
      </c>
      <c r="N1941" s="63">
        <v>2785.73710000142</v>
      </c>
      <c r="O1941" s="63">
        <v>2911.3900000006001</v>
      </c>
      <c r="P1941" s="64">
        <f t="shared" si="30"/>
        <v>0.95684092478192406</v>
      </c>
      <c r="Q1941" s="61">
        <v>43881</v>
      </c>
      <c r="R1941" s="65">
        <v>293725.11200000002</v>
      </c>
      <c r="S1941" s="65">
        <v>257468.91530542</v>
      </c>
      <c r="T1941" s="11"/>
      <c r="U1941" s="66">
        <v>-7.2751221396174497E-3</v>
      </c>
      <c r="V1941" s="67">
        <v>2.9346985399570298</v>
      </c>
      <c r="W1941" s="66">
        <v>1.77181504441251E-2</v>
      </c>
      <c r="X1941" s="67">
        <v>4.05019359305152</v>
      </c>
      <c r="Y1941" s="66">
        <v>1.8107244073689799E-2</v>
      </c>
      <c r="Z1941" s="67">
        <v>19.494662019598799</v>
      </c>
      <c r="AA1941" s="66">
        <v>0.205346054151887</v>
      </c>
      <c r="AB1941" s="67">
        <v>40.759793566481697</v>
      </c>
      <c r="AC1941" s="66">
        <v>0.32887193789239999</v>
      </c>
      <c r="AD1941" s="67">
        <v>57.173159049474599</v>
      </c>
      <c r="AE1941" s="66">
        <v>0.46382274660049</v>
      </c>
      <c r="AF1941" s="68">
        <v>63.329962271789597</v>
      </c>
      <c r="AG1941" s="66">
        <v>-1.7973867037653701E-2</v>
      </c>
      <c r="AH1941" s="67">
        <v>-3.6388924396305802</v>
      </c>
      <c r="AI1941" s="66">
        <v>4.9258364972047303E-2</v>
      </c>
      <c r="AJ1941" s="67">
        <v>18.616578978166199</v>
      </c>
      <c r="AK1941" s="66">
        <v>1.7857371000037501</v>
      </c>
      <c r="AL1941" s="66">
        <v>0.12326952590054099</v>
      </c>
      <c r="AM1941" s="67">
        <v>182.52665616967701</v>
      </c>
      <c r="AN1941" s="11"/>
      <c r="AO1941" s="69">
        <v>5.9542473047258702E-2</v>
      </c>
      <c r="AP1941" s="69">
        <v>-7.1036106566680204E-2</v>
      </c>
      <c r="AQ1941" s="69">
        <v>0.121266568594438</v>
      </c>
      <c r="AR1941" s="69">
        <v>-7.33519532123319E-2</v>
      </c>
      <c r="AS1941" s="70">
        <v>7</v>
      </c>
      <c r="AT1941" s="70">
        <v>5</v>
      </c>
      <c r="AU1941" s="70">
        <v>7</v>
      </c>
      <c r="AV1941" s="71">
        <v>5</v>
      </c>
      <c r="AW1941" s="11"/>
      <c r="AX1941" s="72">
        <v>0.20484576460294199</v>
      </c>
      <c r="AY1941" s="73">
        <v>1.02964469401377</v>
      </c>
      <c r="AZ1941" s="73">
        <v>1.5684819700873001</v>
      </c>
      <c r="BA1941" s="73">
        <v>1.46291769754862</v>
      </c>
      <c r="BB1941" s="64">
        <v>2.1066469259421901E-2</v>
      </c>
      <c r="BC1941" s="74">
        <v>-26.1703516189882</v>
      </c>
      <c r="BD1941" s="61">
        <v>43881</v>
      </c>
      <c r="BE1941" s="61">
        <v>43913</v>
      </c>
      <c r="BF1941" s="70"/>
      <c r="BG1941" s="61"/>
      <c r="BH1941" s="11"/>
    </row>
    <row r="1942" spans="1:60" x14ac:dyDescent="0.3">
      <c r="A1942" s="11"/>
      <c r="B1942" s="56" t="s">
        <v>6151</v>
      </c>
      <c r="C1942" s="56" t="s">
        <v>5884</v>
      </c>
      <c r="D1942" s="56" t="s">
        <v>5879</v>
      </c>
      <c r="E1942" s="57" t="s">
        <v>41</v>
      </c>
      <c r="F1942" s="57" t="s">
        <v>673</v>
      </c>
      <c r="G1942" s="58" t="s">
        <v>111</v>
      </c>
      <c r="H1942" s="59" t="s">
        <v>2001</v>
      </c>
      <c r="I1942" s="60" t="s">
        <v>29</v>
      </c>
      <c r="J1942" s="60" t="s">
        <v>5885</v>
      </c>
      <c r="K1942" s="11"/>
      <c r="L1942" s="61">
        <v>44021</v>
      </c>
      <c r="M1942" s="62">
        <v>1962.6875999998299</v>
      </c>
      <c r="N1942" s="63">
        <v>1962.6875999998299</v>
      </c>
      <c r="O1942" s="63">
        <v>2078.86510000005</v>
      </c>
      <c r="P1942" s="64">
        <f t="shared" si="30"/>
        <v>0.94411494040656252</v>
      </c>
      <c r="Q1942" s="61">
        <v>43881</v>
      </c>
      <c r="R1942" s="65">
        <v>838710.62399999995</v>
      </c>
      <c r="S1942" s="65">
        <v>854049.57585156302</v>
      </c>
      <c r="T1942" s="11"/>
      <c r="U1942" s="66">
        <v>-7.3700470666153697E-3</v>
      </c>
      <c r="V1942" s="67">
        <v>2.9252060472572299</v>
      </c>
      <c r="W1942" s="66">
        <v>1.4802497978962499E-2</v>
      </c>
      <c r="X1942" s="67">
        <v>3.7586283465316201</v>
      </c>
      <c r="Y1942" s="66">
        <v>5.3929648493067405E-4</v>
      </c>
      <c r="Z1942" s="67">
        <v>17.737867260730098</v>
      </c>
      <c r="AA1942" s="66">
        <v>0.163831537656661</v>
      </c>
      <c r="AB1942" s="67">
        <v>36.608341916988103</v>
      </c>
      <c r="AC1942" s="66">
        <v>0.238967207278765</v>
      </c>
      <c r="AD1942" s="67">
        <v>48.1826859881403</v>
      </c>
      <c r="AE1942" s="66">
        <v>0.31758991297276201</v>
      </c>
      <c r="AF1942" s="68">
        <v>48.706678909016802</v>
      </c>
      <c r="AG1942" s="66">
        <v>-1.8818732676663799E-2</v>
      </c>
      <c r="AH1942" s="67">
        <v>-3.7233790035315901</v>
      </c>
      <c r="AI1942" s="66">
        <v>3.02657096563053E-2</v>
      </c>
      <c r="AJ1942" s="67">
        <v>16.717313446599299</v>
      </c>
      <c r="AK1942" s="66">
        <v>0.96268760000006304</v>
      </c>
      <c r="AL1942" s="66">
        <v>7.9512309384881505E-2</v>
      </c>
      <c r="AM1942" s="67">
        <v>100.221706169192</v>
      </c>
      <c r="AN1942" s="11"/>
      <c r="AO1942" s="69">
        <v>5.9441139857881402E-2</v>
      </c>
      <c r="AP1942" s="69">
        <v>-7.1124957801657701E-2</v>
      </c>
      <c r="AQ1942" s="69">
        <v>0.118045470912039</v>
      </c>
      <c r="AR1942" s="69">
        <v>-7.6095189664556501E-2</v>
      </c>
      <c r="AS1942" s="70">
        <v>7</v>
      </c>
      <c r="AT1942" s="70">
        <v>5</v>
      </c>
      <c r="AU1942" s="70">
        <v>7</v>
      </c>
      <c r="AV1942" s="71">
        <v>5</v>
      </c>
      <c r="AW1942" s="11"/>
      <c r="AX1942" s="72">
        <v>0.204854489635618</v>
      </c>
      <c r="AY1942" s="73">
        <v>0.83668723667142297</v>
      </c>
      <c r="AZ1942" s="73">
        <v>1.40287453851852</v>
      </c>
      <c r="BA1942" s="73">
        <v>1.1812888032764</v>
      </c>
      <c r="BB1942" s="64">
        <v>2.1063968715570799E-2</v>
      </c>
      <c r="BC1942" s="74">
        <v>-26.395955177693398</v>
      </c>
      <c r="BD1942" s="61">
        <v>43881</v>
      </c>
      <c r="BE1942" s="61">
        <v>43913</v>
      </c>
      <c r="BF1942" s="70"/>
      <c r="BG1942" s="61"/>
      <c r="BH1942" s="11"/>
    </row>
    <row r="1943" spans="1:60" x14ac:dyDescent="0.3">
      <c r="A1943" s="11"/>
      <c r="B1943" s="56" t="s">
        <v>6154</v>
      </c>
      <c r="C1943" s="56" t="s">
        <v>5887</v>
      </c>
      <c r="D1943" s="56" t="s">
        <v>5879</v>
      </c>
      <c r="E1943" s="57" t="s">
        <v>248</v>
      </c>
      <c r="F1943" s="57" t="s">
        <v>673</v>
      </c>
      <c r="G1943" s="58" t="s">
        <v>111</v>
      </c>
      <c r="H1943" s="59" t="s">
        <v>2001</v>
      </c>
      <c r="I1943" s="60" t="s">
        <v>29</v>
      </c>
      <c r="J1943" s="60" t="s">
        <v>5888</v>
      </c>
      <c r="K1943" s="11"/>
      <c r="L1943" s="61">
        <v>44021</v>
      </c>
      <c r="M1943" s="62">
        <v>2140.45919999853</v>
      </c>
      <c r="N1943" s="63">
        <v>2140.45919999853</v>
      </c>
      <c r="O1943" s="63">
        <v>2262.8267999999198</v>
      </c>
      <c r="P1943" s="64">
        <f t="shared" si="30"/>
        <v>0.94592268396264612</v>
      </c>
      <c r="Q1943" s="61">
        <v>43881</v>
      </c>
      <c r="R1943" s="65">
        <v>3854625.4330000002</v>
      </c>
      <c r="S1943" s="65">
        <v>3451201.1180820302</v>
      </c>
      <c r="T1943" s="11"/>
      <c r="U1943" s="66">
        <v>-7.3565072980272799E-3</v>
      </c>
      <c r="V1943" s="67">
        <v>2.9265600241160401</v>
      </c>
      <c r="W1943" s="66">
        <v>1.52184646631213E-2</v>
      </c>
      <c r="X1943" s="67">
        <v>3.8002250149474999</v>
      </c>
      <c r="Y1943" s="66">
        <v>3.0306583175843099E-3</v>
      </c>
      <c r="Z1943" s="67">
        <v>17.987003443995501</v>
      </c>
      <c r="AA1943" s="66">
        <v>0.16967425221635499</v>
      </c>
      <c r="AB1943" s="67">
        <v>37.192613372928498</v>
      </c>
      <c r="AC1943" s="66">
        <v>0.25142930508620298</v>
      </c>
      <c r="AD1943" s="67">
        <v>49.428895768884097</v>
      </c>
      <c r="AE1943" s="66">
        <v>0.33754991927533401</v>
      </c>
      <c r="AF1943" s="68">
        <v>50.702679539274001</v>
      </c>
      <c r="AG1943" s="66">
        <v>-1.8698088976634601E-2</v>
      </c>
      <c r="AH1943" s="67">
        <v>-3.7113146335286702</v>
      </c>
      <c r="AI1943" s="66">
        <v>3.2958145937300301E-2</v>
      </c>
      <c r="AJ1943" s="67">
        <v>16.986557074706099</v>
      </c>
      <c r="AK1943" s="66">
        <v>1.14045919999946</v>
      </c>
      <c r="AL1943" s="66">
        <v>9.0184777669492205E-2</v>
      </c>
      <c r="AM1943" s="67">
        <v>117.99886616913101</v>
      </c>
      <c r="AN1943" s="11"/>
      <c r="AO1943" s="69">
        <v>5.9455649341543897E-2</v>
      </c>
      <c r="AP1943" s="69">
        <v>-7.1112245510448702E-2</v>
      </c>
      <c r="AQ1943" s="69">
        <v>0.11850502713059501</v>
      </c>
      <c r="AR1943" s="69">
        <v>-7.57037241847138E-2</v>
      </c>
      <c r="AS1943" s="70">
        <v>7</v>
      </c>
      <c r="AT1943" s="70">
        <v>5</v>
      </c>
      <c r="AU1943" s="70">
        <v>7</v>
      </c>
      <c r="AV1943" s="71">
        <v>5</v>
      </c>
      <c r="AW1943" s="11"/>
      <c r="AX1943" s="72">
        <v>0.20485282341949601</v>
      </c>
      <c r="AY1943" s="73">
        <v>0.863860112797738</v>
      </c>
      <c r="AZ1943" s="73">
        <v>1.4262033728118699</v>
      </c>
      <c r="BA1943" s="73">
        <v>1.22075250439593</v>
      </c>
      <c r="BB1943" s="64">
        <v>2.1064282373081399E-2</v>
      </c>
      <c r="BC1943" s="74">
        <v>-26.363763236295199</v>
      </c>
      <c r="BD1943" s="61">
        <v>43881</v>
      </c>
      <c r="BE1943" s="61">
        <v>43913</v>
      </c>
      <c r="BF1943" s="70"/>
      <c r="BG1943" s="61"/>
      <c r="BH1943" s="11"/>
    </row>
    <row r="1944" spans="1:60" x14ac:dyDescent="0.3">
      <c r="A1944" s="11"/>
      <c r="B1944" s="56" t="s">
        <v>6157</v>
      </c>
      <c r="C1944" s="56" t="s">
        <v>5890</v>
      </c>
      <c r="D1944" s="56" t="s">
        <v>5879</v>
      </c>
      <c r="E1944" s="57" t="s">
        <v>48</v>
      </c>
      <c r="F1944" s="57" t="s">
        <v>673</v>
      </c>
      <c r="G1944" s="58" t="s">
        <v>111</v>
      </c>
      <c r="H1944" s="59" t="s">
        <v>2001</v>
      </c>
      <c r="I1944" s="60" t="s">
        <v>29</v>
      </c>
      <c r="J1944" s="60" t="s">
        <v>5891</v>
      </c>
      <c r="K1944" s="11"/>
      <c r="L1944" s="61">
        <v>44021</v>
      </c>
      <c r="M1944" s="62">
        <v>2230.5218999981898</v>
      </c>
      <c r="N1944" s="63">
        <v>2230.5218999981898</v>
      </c>
      <c r="O1944" s="63">
        <v>2358.0377999991201</v>
      </c>
      <c r="P1944" s="64">
        <f t="shared" si="30"/>
        <v>0.94592287706287925</v>
      </c>
      <c r="Q1944" s="61">
        <v>43881</v>
      </c>
      <c r="R1944" s="65">
        <v>22199.241999999998</v>
      </c>
      <c r="S1944" s="65">
        <v>17084.386404571502</v>
      </c>
      <c r="T1944" s="11"/>
      <c r="U1944" s="66">
        <v>-7.3565262664487801E-3</v>
      </c>
      <c r="V1944" s="67">
        <v>2.9265581272738901</v>
      </c>
      <c r="W1944" s="66">
        <v>1.52184785147256E-2</v>
      </c>
      <c r="X1944" s="67">
        <v>3.8002264001079298</v>
      </c>
      <c r="Y1944" s="66">
        <v>3.0307825563795601E-3</v>
      </c>
      <c r="Z1944" s="67">
        <v>17.987015867867701</v>
      </c>
      <c r="AA1944" s="66">
        <v>0.16967400946858099</v>
      </c>
      <c r="AB1944" s="67">
        <v>37.1925890981802</v>
      </c>
      <c r="AC1944" s="66">
        <v>0.25142956400115501</v>
      </c>
      <c r="AD1944" s="67">
        <v>49.428921660350198</v>
      </c>
      <c r="AE1944" s="66">
        <v>0.33755094996537099</v>
      </c>
      <c r="AF1944" s="68">
        <v>50.702782608277602</v>
      </c>
      <c r="AG1944" s="66">
        <v>-1.86980941816728E-2</v>
      </c>
      <c r="AH1944" s="67">
        <v>-3.7113151540324898</v>
      </c>
      <c r="AI1944" s="66">
        <v>3.2958293575575198E-2</v>
      </c>
      <c r="AJ1944" s="67">
        <v>16.986571838526299</v>
      </c>
      <c r="AK1944" s="66">
        <v>1.23052189999726</v>
      </c>
      <c r="AL1944" s="66">
        <v>9.5294831266073701E-2</v>
      </c>
      <c r="AM1944" s="67">
        <v>127.00513616891099</v>
      </c>
      <c r="AN1944" s="11"/>
      <c r="AO1944" s="69">
        <v>5.9455567838085699E-2</v>
      </c>
      <c r="AP1944" s="69">
        <v>-7.1112230360086001E-2</v>
      </c>
      <c r="AQ1944" s="69">
        <v>0.11850490624783599</v>
      </c>
      <c r="AR1944" s="69">
        <v>-7.5703710206653299E-2</v>
      </c>
      <c r="AS1944" s="70">
        <v>7</v>
      </c>
      <c r="AT1944" s="70">
        <v>5</v>
      </c>
      <c r="AU1944" s="70">
        <v>7</v>
      </c>
      <c r="AV1944" s="71">
        <v>5</v>
      </c>
      <c r="AW1944" s="11"/>
      <c r="AX1944" s="72">
        <v>0.204852814582409</v>
      </c>
      <c r="AY1944" s="73">
        <v>0.86385905466613599</v>
      </c>
      <c r="AZ1944" s="73">
        <v>1.4262021732010901</v>
      </c>
      <c r="BA1944" s="73">
        <v>1.22075112395578</v>
      </c>
      <c r="BB1944" s="64">
        <v>2.10642814517632E-2</v>
      </c>
      <c r="BC1944" s="74">
        <v>-26.363750402961202</v>
      </c>
      <c r="BD1944" s="61">
        <v>43881</v>
      </c>
      <c r="BE1944" s="61">
        <v>43913</v>
      </c>
      <c r="BF1944" s="70"/>
      <c r="BG1944" s="61"/>
      <c r="BH1944" s="11"/>
    </row>
    <row r="1945" spans="1:60" x14ac:dyDescent="0.3">
      <c r="A1945" s="11"/>
      <c r="B1945" s="56" t="s">
        <v>6160</v>
      </c>
      <c r="C1945" s="56" t="s">
        <v>5893</v>
      </c>
      <c r="D1945" s="56" t="s">
        <v>5879</v>
      </c>
      <c r="E1945" s="57" t="s">
        <v>52</v>
      </c>
      <c r="F1945" s="57" t="s">
        <v>673</v>
      </c>
      <c r="G1945" s="58" t="s">
        <v>111</v>
      </c>
      <c r="H1945" s="59" t="s">
        <v>2001</v>
      </c>
      <c r="I1945" s="60" t="s">
        <v>29</v>
      </c>
      <c r="J1945" s="60" t="s">
        <v>1</v>
      </c>
      <c r="K1945" s="11"/>
      <c r="L1945" s="61">
        <v>44021</v>
      </c>
      <c r="M1945" s="62">
        <v>1422.0152000002599</v>
      </c>
      <c r="N1945" s="63">
        <v>1422.0152000002599</v>
      </c>
      <c r="O1945" s="63">
        <v>1503.3107999991601</v>
      </c>
      <c r="P1945" s="64">
        <f t="shared" si="30"/>
        <v>0.94592229364749758</v>
      </c>
      <c r="Q1945" s="61">
        <v>43881</v>
      </c>
      <c r="R1945" s="65">
        <v>4265637.307</v>
      </c>
      <c r="S1945" s="65">
        <v>3779920.7807109398</v>
      </c>
      <c r="T1945" s="11"/>
      <c r="U1945" s="66">
        <v>-7.3565125439927197E-3</v>
      </c>
      <c r="V1945" s="67">
        <v>2.9265594995195001</v>
      </c>
      <c r="W1945" s="66">
        <v>1.52183313639398E-2</v>
      </c>
      <c r="X1945" s="67">
        <v>3.8002116850293501</v>
      </c>
      <c r="Y1945" s="66">
        <v>3.03021924264613E-3</v>
      </c>
      <c r="Z1945" s="67">
        <v>17.986959536501701</v>
      </c>
      <c r="AA1945" s="66">
        <v>0.16967452961398499</v>
      </c>
      <c r="AB1945" s="67">
        <v>37.192641112720601</v>
      </c>
      <c r="AC1945" s="66">
        <v>0.25143002072756598</v>
      </c>
      <c r="AD1945" s="67">
        <v>49.428967332991299</v>
      </c>
      <c r="AE1945" s="66">
        <v>0.33755162381392401</v>
      </c>
      <c r="AF1945" s="68">
        <v>50.702849993133</v>
      </c>
      <c r="AG1945" s="66">
        <v>-1.86981548476979E-2</v>
      </c>
      <c r="AH1945" s="67">
        <v>-3.7113212206349999</v>
      </c>
      <c r="AI1945" s="66">
        <v>3.2957680712570402E-2</v>
      </c>
      <c r="AJ1945" s="67">
        <v>16.986510552233099</v>
      </c>
      <c r="AK1945" s="66">
        <v>0.42201520000002302</v>
      </c>
      <c r="AL1945" s="66">
        <v>6.5812819888378699E-2</v>
      </c>
      <c r="AM1945" s="67">
        <v>38.042352696764297</v>
      </c>
      <c r="AN1945" s="11"/>
      <c r="AO1945" s="69">
        <v>5.9455645827256397E-2</v>
      </c>
      <c r="AP1945" s="69">
        <v>-7.1112261993257597E-2</v>
      </c>
      <c r="AQ1945" s="69">
        <v>0.118505346741586</v>
      </c>
      <c r="AR1945" s="69">
        <v>-7.5703736119103304E-2</v>
      </c>
      <c r="AS1945" s="70">
        <v>7</v>
      </c>
      <c r="AT1945" s="70">
        <v>5</v>
      </c>
      <c r="AU1945" s="70">
        <v>7</v>
      </c>
      <c r="AV1945" s="71">
        <v>5</v>
      </c>
      <c r="AW1945" s="11"/>
      <c r="AX1945" s="72">
        <v>0.204852825430862</v>
      </c>
      <c r="AY1945" s="73">
        <v>0.86386158948607805</v>
      </c>
      <c r="AZ1945" s="73">
        <v>1.4262043428607301</v>
      </c>
      <c r="BA1945" s="73">
        <v>1.22075457063147</v>
      </c>
      <c r="BB1945" s="64">
        <v>2.10642825520699E-2</v>
      </c>
      <c r="BC1945" s="74">
        <v>-26.363763235101899</v>
      </c>
      <c r="BD1945" s="61">
        <v>43881</v>
      </c>
      <c r="BE1945" s="61">
        <v>43913</v>
      </c>
      <c r="BF1945" s="70"/>
      <c r="BG1945" s="61"/>
      <c r="BH1945" s="11"/>
    </row>
    <row r="1946" spans="1:60" x14ac:dyDescent="0.3">
      <c r="A1946" s="11"/>
      <c r="B1946" s="56" t="s">
        <v>6163</v>
      </c>
      <c r="C1946" s="56" t="s">
        <v>5895</v>
      </c>
      <c r="D1946" s="56" t="s">
        <v>5896</v>
      </c>
      <c r="E1946" s="57" t="s">
        <v>5897</v>
      </c>
      <c r="F1946" s="57" t="s">
        <v>236</v>
      </c>
      <c r="G1946" s="58" t="s">
        <v>111</v>
      </c>
      <c r="H1946" s="59" t="s">
        <v>178</v>
      </c>
      <c r="I1946" s="60" t="s">
        <v>29</v>
      </c>
      <c r="J1946" s="60" t="s">
        <v>1</v>
      </c>
      <c r="K1946" s="11"/>
      <c r="L1946" s="61">
        <v>44021</v>
      </c>
      <c r="M1946" s="62">
        <v>969.42179999966197</v>
      </c>
      <c r="N1946" s="63">
        <v>969.42179999966197</v>
      </c>
      <c r="O1946" s="63">
        <v>1022.8863000003601</v>
      </c>
      <c r="P1946" s="64">
        <f t="shared" si="30"/>
        <v>0.94773172736727507</v>
      </c>
      <c r="Q1946" s="61">
        <v>43874</v>
      </c>
      <c r="R1946" s="65">
        <v>267341.78999999998</v>
      </c>
      <c r="S1946" s="65">
        <v>191648.41968701201</v>
      </c>
      <c r="T1946" s="11"/>
      <c r="U1946" s="66">
        <v>-6.8348999020599903E-3</v>
      </c>
      <c r="V1946" s="67">
        <v>2.9787207637127699</v>
      </c>
      <c r="W1946" s="66">
        <v>1.14941929077759E-2</v>
      </c>
      <c r="X1946" s="67">
        <v>3.42779783941296</v>
      </c>
      <c r="Y1946" s="66">
        <v>-4.5395663964882302E-2</v>
      </c>
      <c r="Z1946" s="67">
        <v>13.144371215734299</v>
      </c>
      <c r="AA1946" s="66">
        <v>-3.0399405651223801E-2</v>
      </c>
      <c r="AB1946" s="67">
        <v>17.185247586167002</v>
      </c>
      <c r="AC1946" s="66"/>
      <c r="AD1946" s="67"/>
      <c r="AE1946" s="66"/>
      <c r="AF1946" s="68"/>
      <c r="AG1946" s="66">
        <v>-9.0181005007252697E-3</v>
      </c>
      <c r="AH1946" s="67">
        <v>-2.7433157859377402</v>
      </c>
      <c r="AI1946" s="66">
        <v>-3.3133724254184899E-2</v>
      </c>
      <c r="AJ1946" s="67">
        <v>10.377370055546599</v>
      </c>
      <c r="AK1946" s="66">
        <v>-3.05782000004911E-2</v>
      </c>
      <c r="AL1946" s="66">
        <v>-2.8992386064601298E-2</v>
      </c>
      <c r="AM1946" s="67">
        <v>17.179992645833401</v>
      </c>
      <c r="AN1946" s="11"/>
      <c r="AO1946" s="69">
        <v>1.7133849485617199E-2</v>
      </c>
      <c r="AP1946" s="69">
        <v>-2.5760716809600102E-2</v>
      </c>
      <c r="AQ1946" s="69">
        <v>4.0857895137378399E-2</v>
      </c>
      <c r="AR1946" s="69">
        <v>-5.8404800802236402E-2</v>
      </c>
      <c r="AS1946" s="70">
        <v>7</v>
      </c>
      <c r="AT1946" s="70">
        <v>5</v>
      </c>
      <c r="AU1946" s="70">
        <v>7</v>
      </c>
      <c r="AV1946" s="71">
        <v>5</v>
      </c>
      <c r="AW1946" s="11"/>
      <c r="AX1946" s="72">
        <v>7.72193807742588E-2</v>
      </c>
      <c r="AY1946" s="73">
        <v>-0.55888593389408903</v>
      </c>
      <c r="AZ1946" s="73">
        <v>0.51065087828192202</v>
      </c>
      <c r="BA1946" s="73">
        <v>-0.73865018468040899</v>
      </c>
      <c r="BB1946" s="64">
        <v>7.9544792280375996E-3</v>
      </c>
      <c r="BC1946" s="74">
        <v>-14.5367769614968</v>
      </c>
      <c r="BD1946" s="61">
        <v>43874</v>
      </c>
      <c r="BE1946" s="61">
        <v>43913</v>
      </c>
      <c r="BF1946" s="70"/>
      <c r="BG1946" s="61"/>
      <c r="BH1946" s="11"/>
    </row>
    <row r="1947" spans="1:60" x14ac:dyDescent="0.3">
      <c r="A1947" s="11"/>
      <c r="B1947" s="56" t="s">
        <v>6166</v>
      </c>
      <c r="C1947" s="56" t="s">
        <v>5899</v>
      </c>
      <c r="D1947" s="56" t="s">
        <v>5896</v>
      </c>
      <c r="E1947" s="57" t="s">
        <v>1373</v>
      </c>
      <c r="F1947" s="57" t="s">
        <v>236</v>
      </c>
      <c r="G1947" s="58" t="s">
        <v>111</v>
      </c>
      <c r="H1947" s="59" t="s">
        <v>178</v>
      </c>
      <c r="I1947" s="60" t="s">
        <v>29</v>
      </c>
      <c r="J1947" s="60" t="s">
        <v>1</v>
      </c>
      <c r="K1947" s="11"/>
      <c r="L1947" s="61">
        <v>44021</v>
      </c>
      <c r="M1947" s="62">
        <v>954.44859999977098</v>
      </c>
      <c r="N1947" s="63">
        <v>954.44859999977098</v>
      </c>
      <c r="O1947" s="63"/>
      <c r="P1947" s="64" t="str">
        <f t="shared" si="30"/>
        <v/>
      </c>
      <c r="Q1947" s="61"/>
      <c r="R1947" s="65">
        <v>194707.522</v>
      </c>
      <c r="S1947" s="65"/>
      <c r="T1947" s="11"/>
      <c r="U1947" s="66">
        <v>-6.8213042632123697E-3</v>
      </c>
      <c r="V1947" s="67">
        <v>2.9800803275975301</v>
      </c>
      <c r="W1947" s="66">
        <v>1.1909796608961199E-2</v>
      </c>
      <c r="X1947" s="67">
        <v>3.4693582095314901</v>
      </c>
      <c r="Y1947" s="66"/>
      <c r="Z1947" s="67"/>
      <c r="AA1947" s="66"/>
      <c r="AB1947" s="67"/>
      <c r="AC1947" s="66"/>
      <c r="AD1947" s="67"/>
      <c r="AE1947" s="66"/>
      <c r="AF1947" s="68"/>
      <c r="AG1947" s="66">
        <v>-8.8960137300091394E-3</v>
      </c>
      <c r="AH1947" s="67">
        <v>-2.7311071088661301</v>
      </c>
      <c r="AI1947" s="66"/>
      <c r="AJ1947" s="67"/>
      <c r="AK1947" s="66">
        <v>-4.5551400000476902E-2</v>
      </c>
      <c r="AL1947" s="66">
        <v>-8.7050337083346696E-2</v>
      </c>
      <c r="AM1947" s="67">
        <v>14.742708833829999</v>
      </c>
      <c r="AN1947" s="11"/>
      <c r="AO1947" s="69">
        <v>1.6639570107145101E-2</v>
      </c>
      <c r="AP1947" s="69">
        <v>-2.57292557234905E-2</v>
      </c>
      <c r="AQ1947" s="69">
        <v>4.1285736147983698E-2</v>
      </c>
      <c r="AR1947" s="69">
        <v>-5.8004904721237802E-2</v>
      </c>
      <c r="AS1947" s="70"/>
      <c r="AT1947" s="70"/>
      <c r="AU1947" s="70"/>
      <c r="AV1947" s="71"/>
      <c r="AW1947" s="11"/>
      <c r="AX1947" s="72"/>
      <c r="AY1947" s="73"/>
      <c r="AZ1947" s="73"/>
      <c r="BA1947" s="73"/>
      <c r="BB1947" s="64"/>
      <c r="BC1947" s="74">
        <v>-14.491120296399499</v>
      </c>
      <c r="BD1947" s="61">
        <v>43874</v>
      </c>
      <c r="BE1947" s="61">
        <v>43913</v>
      </c>
      <c r="BF1947" s="70"/>
      <c r="BG1947" s="61"/>
      <c r="BH1947" s="11"/>
    </row>
    <row r="1948" spans="1:60" x14ac:dyDescent="0.3">
      <c r="A1948" s="11"/>
      <c r="B1948" s="56" t="s">
        <v>6169</v>
      </c>
      <c r="C1948" s="56" t="s">
        <v>5901</v>
      </c>
      <c r="D1948" s="56" t="s">
        <v>5902</v>
      </c>
      <c r="E1948" s="57" t="s">
        <v>5897</v>
      </c>
      <c r="F1948" s="57" t="s">
        <v>236</v>
      </c>
      <c r="G1948" s="58" t="s">
        <v>111</v>
      </c>
      <c r="H1948" s="59" t="s">
        <v>169</v>
      </c>
      <c r="I1948" s="60" t="s">
        <v>29</v>
      </c>
      <c r="J1948" s="60" t="s">
        <v>1</v>
      </c>
      <c r="K1948" s="11"/>
      <c r="L1948" s="61">
        <v>44021</v>
      </c>
      <c r="M1948" s="62">
        <v>1009.03650000039</v>
      </c>
      <c r="N1948" s="63">
        <v>1009.03650000039</v>
      </c>
      <c r="O1948" s="63">
        <v>1021.85510000028</v>
      </c>
      <c r="P1948" s="64">
        <f t="shared" si="30"/>
        <v>0.98745555999095513</v>
      </c>
      <c r="Q1948" s="61">
        <v>43873</v>
      </c>
      <c r="R1948" s="65">
        <v>846267.674</v>
      </c>
      <c r="S1948" s="65">
        <v>787726.45231249998</v>
      </c>
      <c r="T1948" s="11"/>
      <c r="U1948" s="66">
        <v>-5.2602969080908198E-3</v>
      </c>
      <c r="V1948" s="67">
        <v>3.13618106310969</v>
      </c>
      <c r="W1948" s="66">
        <v>1.0048265346995299E-2</v>
      </c>
      <c r="X1948" s="67">
        <v>3.2832050833349098</v>
      </c>
      <c r="Y1948" s="66">
        <v>-6.5427965191702199E-3</v>
      </c>
      <c r="Z1948" s="67">
        <v>17.029657960316399</v>
      </c>
      <c r="AA1948" s="66">
        <v>8.5837467559031193E-3</v>
      </c>
      <c r="AB1948" s="67">
        <v>21.083562826883298</v>
      </c>
      <c r="AC1948" s="66"/>
      <c r="AD1948" s="67"/>
      <c r="AE1948" s="66"/>
      <c r="AF1948" s="68"/>
      <c r="AG1948" s="66">
        <v>-4.9439381627962601E-3</v>
      </c>
      <c r="AH1948" s="67">
        <v>-2.33589955214484</v>
      </c>
      <c r="AI1948" s="66">
        <v>2.48406366335985E-3</v>
      </c>
      <c r="AJ1948" s="67">
        <v>13.9391488473048</v>
      </c>
      <c r="AK1948" s="66">
        <v>9.0364999996381794E-3</v>
      </c>
      <c r="AL1948" s="66">
        <v>8.5266734058677702E-3</v>
      </c>
      <c r="AM1948" s="67">
        <v>20.416716598440001</v>
      </c>
      <c r="AN1948" s="11"/>
      <c r="AO1948" s="69">
        <v>1.54250886262162E-2</v>
      </c>
      <c r="AP1948" s="69">
        <v>-1.8568942032288802E-2</v>
      </c>
      <c r="AQ1948" s="69">
        <v>3.5011078383831801E-2</v>
      </c>
      <c r="AR1948" s="69">
        <v>-3.4006074417447997E-2</v>
      </c>
      <c r="AS1948" s="70">
        <v>8</v>
      </c>
      <c r="AT1948" s="70">
        <v>4</v>
      </c>
      <c r="AU1948" s="70">
        <v>7</v>
      </c>
      <c r="AV1948" s="71">
        <v>5</v>
      </c>
      <c r="AW1948" s="11"/>
      <c r="AX1948" s="72">
        <v>5.0421008790872301E-2</v>
      </c>
      <c r="AY1948" s="73">
        <v>-0.20193495672469899</v>
      </c>
      <c r="AZ1948" s="73">
        <v>0.617877333837896</v>
      </c>
      <c r="BA1948" s="73">
        <v>-0.267118388250765</v>
      </c>
      <c r="BB1948" s="64">
        <v>5.1980673242906098E-3</v>
      </c>
      <c r="BC1948" s="74">
        <v>-8.6380055254703603</v>
      </c>
      <c r="BD1948" s="61">
        <v>43873</v>
      </c>
      <c r="BE1948" s="61">
        <v>43913</v>
      </c>
      <c r="BF1948" s="70"/>
      <c r="BG1948" s="61"/>
      <c r="BH1948" s="11"/>
    </row>
    <row r="1949" spans="1:60" x14ac:dyDescent="0.3">
      <c r="A1949" s="11"/>
      <c r="B1949" s="56" t="s">
        <v>6173</v>
      </c>
      <c r="C1949" s="56" t="s">
        <v>5904</v>
      </c>
      <c r="D1949" s="56" t="s">
        <v>5902</v>
      </c>
      <c r="E1949" s="57" t="s">
        <v>630</v>
      </c>
      <c r="F1949" s="57" t="s">
        <v>236</v>
      </c>
      <c r="G1949" s="58" t="s">
        <v>111</v>
      </c>
      <c r="H1949" s="59" t="s">
        <v>169</v>
      </c>
      <c r="I1949" s="60" t="s">
        <v>29</v>
      </c>
      <c r="J1949" s="60" t="s">
        <v>1</v>
      </c>
      <c r="K1949" s="11"/>
      <c r="L1949" s="61">
        <v>44021</v>
      </c>
      <c r="M1949" s="62">
        <v>1019.20920000039</v>
      </c>
      <c r="N1949" s="63">
        <v>1019.20920000039</v>
      </c>
      <c r="O1949" s="63">
        <v>1027.9710000008299</v>
      </c>
      <c r="P1949" s="64">
        <f t="shared" si="30"/>
        <v>0.99147660780271729</v>
      </c>
      <c r="Q1949" s="61">
        <v>43873</v>
      </c>
      <c r="R1949" s="65">
        <v>213.804</v>
      </c>
      <c r="S1949" s="65">
        <v>206.117492366314</v>
      </c>
      <c r="T1949" s="11"/>
      <c r="U1949" s="66">
        <v>-5.2342826829772102E-3</v>
      </c>
      <c r="V1949" s="67">
        <v>3.13878248562105</v>
      </c>
      <c r="W1949" s="66">
        <v>1.08935893349553E-2</v>
      </c>
      <c r="X1949" s="67">
        <v>3.3677374821309098</v>
      </c>
      <c r="Y1949" s="66">
        <v>-1.5388232523037E-3</v>
      </c>
      <c r="Z1949" s="67">
        <v>17.530055287003101</v>
      </c>
      <c r="AA1949" s="66">
        <v>1.8567502473160899E-2</v>
      </c>
      <c r="AB1949" s="67">
        <v>22.081938398623599</v>
      </c>
      <c r="AC1949" s="66"/>
      <c r="AD1949" s="67"/>
      <c r="AE1949" s="66"/>
      <c r="AF1949" s="68"/>
      <c r="AG1949" s="66">
        <v>-4.6970803559816003E-3</v>
      </c>
      <c r="AH1949" s="67">
        <v>-2.31121377146337</v>
      </c>
      <c r="AI1949" s="66">
        <v>7.7859462999185797E-3</v>
      </c>
      <c r="AJ1949" s="67">
        <v>14.4693371109606</v>
      </c>
      <c r="AK1949" s="66">
        <v>1.9209199999750098E-2</v>
      </c>
      <c r="AL1949" s="66">
        <v>1.8120314292900699E-2</v>
      </c>
      <c r="AM1949" s="67">
        <v>21.433986598451199</v>
      </c>
      <c r="AN1949" s="11"/>
      <c r="AO1949" s="69">
        <v>1.5450104889168899E-2</v>
      </c>
      <c r="AP1949" s="69">
        <v>-1.8544957244557701E-2</v>
      </c>
      <c r="AQ1949" s="69">
        <v>3.5879332377589897E-2</v>
      </c>
      <c r="AR1949" s="69">
        <v>-3.3198496461409398E-2</v>
      </c>
      <c r="AS1949" s="70">
        <v>8</v>
      </c>
      <c r="AT1949" s="70">
        <v>4</v>
      </c>
      <c r="AU1949" s="70">
        <v>7</v>
      </c>
      <c r="AV1949" s="71">
        <v>5</v>
      </c>
      <c r="AW1949" s="11"/>
      <c r="AX1949" s="72">
        <v>5.0422175379353597E-2</v>
      </c>
      <c r="AY1949" s="73">
        <v>-1.8532240907347799E-2</v>
      </c>
      <c r="AZ1949" s="73">
        <v>0.65409006562549599</v>
      </c>
      <c r="BA1949" s="73">
        <v>-2.4648096417252002E-2</v>
      </c>
      <c r="BB1949" s="64">
        <v>5.1983732669305003E-3</v>
      </c>
      <c r="BC1949" s="74">
        <v>-8.5386844571330602</v>
      </c>
      <c r="BD1949" s="61">
        <v>43873</v>
      </c>
      <c r="BE1949" s="61">
        <v>43913</v>
      </c>
      <c r="BF1949" s="70"/>
      <c r="BG1949" s="61"/>
      <c r="BH1949" s="11"/>
    </row>
    <row r="1950" spans="1:60" x14ac:dyDescent="0.3">
      <c r="A1950" s="11"/>
      <c r="B1950" s="56" t="s">
        <v>6176</v>
      </c>
      <c r="C1950" s="56" t="s">
        <v>5906</v>
      </c>
      <c r="D1950" s="56" t="s">
        <v>5902</v>
      </c>
      <c r="E1950" s="57" t="s">
        <v>1373</v>
      </c>
      <c r="F1950" s="57" t="s">
        <v>236</v>
      </c>
      <c r="G1950" s="58" t="s">
        <v>111</v>
      </c>
      <c r="H1950" s="59" t="s">
        <v>169</v>
      </c>
      <c r="I1950" s="60" t="s">
        <v>29</v>
      </c>
      <c r="J1950" s="60" t="s">
        <v>1</v>
      </c>
      <c r="K1950" s="11"/>
      <c r="L1950" s="61">
        <v>44021</v>
      </c>
      <c r="M1950" s="62">
        <v>999.711000000127</v>
      </c>
      <c r="N1950" s="63">
        <v>999.711000000127</v>
      </c>
      <c r="O1950" s="63"/>
      <c r="P1950" s="64" t="str">
        <f t="shared" si="30"/>
        <v/>
      </c>
      <c r="Q1950" s="61"/>
      <c r="R1950" s="65">
        <v>231324.21299999999</v>
      </c>
      <c r="S1950" s="65"/>
      <c r="T1950" s="11"/>
      <c r="U1950" s="66">
        <v>-5.2357635941007201E-3</v>
      </c>
      <c r="V1950" s="67">
        <v>3.1386343945087001</v>
      </c>
      <c r="W1950" s="66">
        <v>1.0795688762300399E-2</v>
      </c>
      <c r="X1950" s="67">
        <v>3.35794742486542</v>
      </c>
      <c r="Y1950" s="66">
        <v>-2.07428909652663E-3</v>
      </c>
      <c r="Z1950" s="67">
        <v>17.476508702558899</v>
      </c>
      <c r="AA1950" s="66"/>
      <c r="AB1950" s="67"/>
      <c r="AC1950" s="66"/>
      <c r="AD1950" s="67"/>
      <c r="AE1950" s="66"/>
      <c r="AF1950" s="68"/>
      <c r="AG1950" s="66">
        <v>-4.7230583031705499E-3</v>
      </c>
      <c r="AH1950" s="67">
        <v>-2.3138115661822698</v>
      </c>
      <c r="AI1950" s="66">
        <v>7.2166779627878003E-3</v>
      </c>
      <c r="AJ1950" s="67">
        <v>14.412410277247499</v>
      </c>
      <c r="AK1950" s="66">
        <v>-2.8899999961140598E-4</v>
      </c>
      <c r="AL1950" s="66">
        <v>-3.65955763300008E-4</v>
      </c>
      <c r="AM1950" s="67">
        <v>19.960424422431998</v>
      </c>
      <c r="AN1950" s="11"/>
      <c r="AO1950" s="69">
        <v>1.54502077457437E-2</v>
      </c>
      <c r="AP1950" s="69">
        <v>-1.8544760479926502E-2</v>
      </c>
      <c r="AQ1950" s="69">
        <v>3.5777054634308997E-2</v>
      </c>
      <c r="AR1950" s="69">
        <v>-3.3267405603510297E-2</v>
      </c>
      <c r="AS1950" s="70"/>
      <c r="AT1950" s="70"/>
      <c r="AU1950" s="70"/>
      <c r="AV1950" s="71"/>
      <c r="AW1950" s="11"/>
      <c r="AX1950" s="72"/>
      <c r="AY1950" s="73"/>
      <c r="AZ1950" s="73"/>
      <c r="BA1950" s="73"/>
      <c r="BB1950" s="64"/>
      <c r="BC1950" s="74">
        <v>-8.5478363686124794</v>
      </c>
      <c r="BD1950" s="61">
        <v>43873</v>
      </c>
      <c r="BE1950" s="61">
        <v>43913</v>
      </c>
      <c r="BF1950" s="70"/>
      <c r="BG1950" s="61"/>
      <c r="BH1950" s="11"/>
    </row>
    <row r="1951" spans="1:60" x14ac:dyDescent="0.3">
      <c r="A1951" s="11"/>
      <c r="B1951" s="56" t="s">
        <v>6179</v>
      </c>
      <c r="C1951" s="56" t="s">
        <v>5907</v>
      </c>
      <c r="D1951" s="56" t="s">
        <v>5908</v>
      </c>
      <c r="E1951" s="57" t="s">
        <v>34</v>
      </c>
      <c r="F1951" s="57" t="s">
        <v>26</v>
      </c>
      <c r="G1951" s="58" t="s">
        <v>36</v>
      </c>
      <c r="H1951" s="59" t="s">
        <v>94</v>
      </c>
      <c r="I1951" s="60" t="s">
        <v>29</v>
      </c>
      <c r="J1951" s="60" t="s">
        <v>5909</v>
      </c>
      <c r="K1951" s="11"/>
      <c r="L1951" s="61">
        <v>43886</v>
      </c>
      <c r="M1951" s="62"/>
      <c r="N1951" s="63"/>
      <c r="O1951" s="63">
        <v>1740.07550000027</v>
      </c>
      <c r="P1951" s="64">
        <f t="shared" si="30"/>
        <v>0</v>
      </c>
      <c r="Q1951" s="61">
        <v>43656</v>
      </c>
      <c r="R1951" s="65"/>
      <c r="S1951" s="65">
        <v>5982644.8780078096</v>
      </c>
      <c r="T1951" s="11"/>
      <c r="U1951" s="66"/>
      <c r="V1951" s="67"/>
      <c r="W1951" s="66"/>
      <c r="X1951" s="67"/>
      <c r="Y1951" s="66"/>
      <c r="Z1951" s="67"/>
      <c r="AA1951" s="66"/>
      <c r="AB1951" s="67"/>
      <c r="AC1951" s="66"/>
      <c r="AD1951" s="67"/>
      <c r="AE1951" s="66"/>
      <c r="AF1951" s="68"/>
      <c r="AG1951" s="66"/>
      <c r="AH1951" s="67"/>
      <c r="AI1951" s="66"/>
      <c r="AJ1951" s="67"/>
      <c r="AK1951" s="66"/>
      <c r="AL1951" s="66"/>
      <c r="AM1951" s="67"/>
      <c r="AN1951" s="11"/>
      <c r="AO1951" s="69">
        <v>0.10543779555708201</v>
      </c>
      <c r="AP1951" s="69">
        <v>-5.0345976677854197E-2</v>
      </c>
      <c r="AQ1951" s="69">
        <v>4.2827863288039197E-2</v>
      </c>
      <c r="AR1951" s="69">
        <v>-0.109668506571325</v>
      </c>
      <c r="AS1951" s="70"/>
      <c r="AT1951" s="70"/>
      <c r="AU1951" s="70"/>
      <c r="AV1951" s="71"/>
      <c r="AW1951" s="11"/>
      <c r="AX1951" s="72"/>
      <c r="AY1951" s="73"/>
      <c r="AZ1951" s="73"/>
      <c r="BA1951" s="73"/>
      <c r="BB1951" s="64"/>
      <c r="BC1951" s="74">
        <v>-34.281765360152299</v>
      </c>
      <c r="BD1951" s="61">
        <v>43656</v>
      </c>
      <c r="BE1951" s="61">
        <v>43886</v>
      </c>
      <c r="BF1951" s="70"/>
      <c r="BG1951" s="61"/>
      <c r="BH1951" s="11"/>
    </row>
    <row r="1952" spans="1:60" x14ac:dyDescent="0.3">
      <c r="A1952" s="11"/>
      <c r="B1952" s="56" t="s">
        <v>6182</v>
      </c>
      <c r="C1952" s="56" t="s">
        <v>5911</v>
      </c>
      <c r="D1952" s="56" t="s">
        <v>5908</v>
      </c>
      <c r="E1952" s="57" t="s">
        <v>41</v>
      </c>
      <c r="F1952" s="57" t="s">
        <v>26</v>
      </c>
      <c r="G1952" s="58" t="s">
        <v>36</v>
      </c>
      <c r="H1952" s="59" t="s">
        <v>94</v>
      </c>
      <c r="I1952" s="60" t="s">
        <v>29</v>
      </c>
      <c r="J1952" s="60" t="s">
        <v>5912</v>
      </c>
      <c r="K1952" s="11"/>
      <c r="L1952" s="61">
        <v>44021</v>
      </c>
      <c r="M1952" s="62">
        <v>1006.5071000000499</v>
      </c>
      <c r="N1952" s="63">
        <v>1006.5071000000499</v>
      </c>
      <c r="O1952" s="63">
        <v>1519.82599999942</v>
      </c>
      <c r="P1952" s="64">
        <f t="shared" si="30"/>
        <v>0.66225153405747372</v>
      </c>
      <c r="Q1952" s="61">
        <v>43656</v>
      </c>
      <c r="R1952" s="65">
        <v>600480.54399999999</v>
      </c>
      <c r="S1952" s="65">
        <v>803500.777422852</v>
      </c>
      <c r="T1952" s="11"/>
      <c r="U1952" s="66">
        <v>-3.0804130314209002E-2</v>
      </c>
      <c r="V1952" s="67">
        <v>0.58179772249786799</v>
      </c>
      <c r="W1952" s="66">
        <v>5.5624746109970103E-3</v>
      </c>
      <c r="X1952" s="67">
        <v>2.8346260097350799</v>
      </c>
      <c r="Y1952" s="66">
        <v>-0.125358261678193</v>
      </c>
      <c r="Z1952" s="67">
        <v>5.1481114444031801</v>
      </c>
      <c r="AA1952" s="66">
        <v>-0.33733878978644499</v>
      </c>
      <c r="AB1952" s="67">
        <v>-13.508690827351501</v>
      </c>
      <c r="AC1952" s="66">
        <v>-0.33907893929048399</v>
      </c>
      <c r="AD1952" s="67">
        <v>-9.62192866881378</v>
      </c>
      <c r="AE1952" s="66">
        <v>-0.240484465621121</v>
      </c>
      <c r="AF1952" s="68">
        <v>-7.1007589504006301</v>
      </c>
      <c r="AG1952" s="66">
        <v>2.3288416050490899E-2</v>
      </c>
      <c r="AH1952" s="67">
        <v>0.48733586918388</v>
      </c>
      <c r="AI1952" s="66">
        <v>-0.115339103115693</v>
      </c>
      <c r="AJ1952" s="67">
        <v>2.1568321693921502</v>
      </c>
      <c r="AK1952" s="66">
        <v>-0.17711883252282901</v>
      </c>
      <c r="AL1952" s="66">
        <v>-2.16541566032902E-2</v>
      </c>
      <c r="AM1952" s="67">
        <v>-15.1122438890452</v>
      </c>
      <c r="AN1952" s="11"/>
      <c r="AO1952" s="69">
        <v>0.10553282519686</v>
      </c>
      <c r="AP1952" s="69">
        <v>-7.7412571968161495E-2</v>
      </c>
      <c r="AQ1952" s="69">
        <v>0.164454038993572</v>
      </c>
      <c r="AR1952" s="69">
        <v>-0.18806792365096001</v>
      </c>
      <c r="AS1952" s="70">
        <v>5</v>
      </c>
      <c r="AT1952" s="70">
        <v>7</v>
      </c>
      <c r="AU1952" s="70">
        <v>4</v>
      </c>
      <c r="AV1952" s="71">
        <v>8</v>
      </c>
      <c r="AW1952" s="11"/>
      <c r="AX1952" s="72">
        <v>0.24656659880536599</v>
      </c>
      <c r="AY1952" s="73">
        <v>-1.3353133479377</v>
      </c>
      <c r="AZ1952" s="73">
        <v>-1.0296279101621599</v>
      </c>
      <c r="BA1952" s="73">
        <v>-1.8081051136014099</v>
      </c>
      <c r="BB1952" s="64">
        <v>2.54461427506249E-2</v>
      </c>
      <c r="BC1952" s="74">
        <v>-50.382372719002902</v>
      </c>
      <c r="BD1952" s="61">
        <v>43656</v>
      </c>
      <c r="BE1952" s="61">
        <v>43914</v>
      </c>
      <c r="BF1952" s="70"/>
      <c r="BG1952" s="61"/>
      <c r="BH1952" s="11"/>
    </row>
    <row r="1953" spans="1:60" x14ac:dyDescent="0.3">
      <c r="A1953" s="11"/>
      <c r="B1953" s="56" t="s">
        <v>6184</v>
      </c>
      <c r="C1953" s="56" t="s">
        <v>5914</v>
      </c>
      <c r="D1953" s="56" t="s">
        <v>5908</v>
      </c>
      <c r="E1953" s="57" t="s">
        <v>500</v>
      </c>
      <c r="F1953" s="57" t="s">
        <v>26</v>
      </c>
      <c r="G1953" s="58" t="s">
        <v>36</v>
      </c>
      <c r="H1953" s="59" t="s">
        <v>94</v>
      </c>
      <c r="I1953" s="60" t="s">
        <v>29</v>
      </c>
      <c r="J1953" s="60" t="s">
        <v>1</v>
      </c>
      <c r="K1953" s="11"/>
      <c r="L1953" s="61">
        <v>44021</v>
      </c>
      <c r="M1953" s="62">
        <v>640.716699999757</v>
      </c>
      <c r="N1953" s="63">
        <v>640.716699999757</v>
      </c>
      <c r="O1953" s="63">
        <v>959.08490000013296</v>
      </c>
      <c r="P1953" s="64">
        <f t="shared" si="30"/>
        <v>0.66805003394346862</v>
      </c>
      <c r="Q1953" s="61">
        <v>43656</v>
      </c>
      <c r="R1953" s="65">
        <v>6503.6540000000005</v>
      </c>
      <c r="S1953" s="65">
        <v>117105.873446167</v>
      </c>
      <c r="T1953" s="11"/>
      <c r="U1953" s="66">
        <v>-3.0780208402575199E-2</v>
      </c>
      <c r="V1953" s="67">
        <v>0.58418991366124795</v>
      </c>
      <c r="W1953" s="66">
        <v>6.3067259798117404E-3</v>
      </c>
      <c r="X1953" s="67">
        <v>2.9090511466165498</v>
      </c>
      <c r="Y1953" s="66">
        <v>-0.12160317294998101</v>
      </c>
      <c r="Z1953" s="67">
        <v>5.5236203172244096</v>
      </c>
      <c r="AA1953" s="66">
        <v>-0.33152019738219701</v>
      </c>
      <c r="AB1953" s="67">
        <v>-12.926831586926699</v>
      </c>
      <c r="AC1953" s="66"/>
      <c r="AD1953" s="67"/>
      <c r="AE1953" s="66"/>
      <c r="AF1953" s="68"/>
      <c r="AG1953" s="66">
        <v>2.3515481965660001E-2</v>
      </c>
      <c r="AH1953" s="67">
        <v>0.51004246070078796</v>
      </c>
      <c r="AI1953" s="66">
        <v>-0.111343644734006</v>
      </c>
      <c r="AJ1953" s="67">
        <v>2.5563780075608502</v>
      </c>
      <c r="AK1953" s="66">
        <v>-0.359283300000243</v>
      </c>
      <c r="AL1953" s="66">
        <v>-0.27422909914195798</v>
      </c>
      <c r="AM1953" s="67">
        <v>-12.624777422752199</v>
      </c>
      <c r="AN1953" s="11"/>
      <c r="AO1953" s="69">
        <v>0.10556008006824399</v>
      </c>
      <c r="AP1953" s="69">
        <v>-7.7389879718830407E-2</v>
      </c>
      <c r="AQ1953" s="69">
        <v>0.16410660411755101</v>
      </c>
      <c r="AR1953" s="69">
        <v>-0.18656376111641301</v>
      </c>
      <c r="AS1953" s="70">
        <v>5</v>
      </c>
      <c r="AT1953" s="70">
        <v>7</v>
      </c>
      <c r="AU1953" s="70">
        <v>4</v>
      </c>
      <c r="AV1953" s="71">
        <v>8</v>
      </c>
      <c r="AW1953" s="11"/>
      <c r="AX1953" s="72">
        <v>0.24451267181139</v>
      </c>
      <c r="AY1953" s="73">
        <v>-1.3256772790300599</v>
      </c>
      <c r="AZ1953" s="73">
        <v>-0.97648924331679199</v>
      </c>
      <c r="BA1953" s="73">
        <v>-1.79344985496937</v>
      </c>
      <c r="BB1953" s="64">
        <v>2.5233111575726101E-2</v>
      </c>
      <c r="BC1953" s="74">
        <v>-49.5858500118484</v>
      </c>
      <c r="BD1953" s="61">
        <v>43656</v>
      </c>
      <c r="BE1953" s="61">
        <v>43908</v>
      </c>
      <c r="BF1953" s="70"/>
      <c r="BG1953" s="61"/>
      <c r="BH1953" s="11"/>
    </row>
    <row r="1954" spans="1:60" x14ac:dyDescent="0.3">
      <c r="A1954" s="11"/>
      <c r="B1954" s="56" t="s">
        <v>6188</v>
      </c>
      <c r="C1954" s="56" t="s">
        <v>5916</v>
      </c>
      <c r="D1954" s="56" t="s">
        <v>5908</v>
      </c>
      <c r="E1954" s="57" t="s">
        <v>306</v>
      </c>
      <c r="F1954" s="57" t="s">
        <v>26</v>
      </c>
      <c r="G1954" s="58" t="s">
        <v>36</v>
      </c>
      <c r="H1954" s="59" t="s">
        <v>94</v>
      </c>
      <c r="I1954" s="60" t="s">
        <v>29</v>
      </c>
      <c r="J1954" s="60" t="s">
        <v>1</v>
      </c>
      <c r="K1954" s="11"/>
      <c r="L1954" s="61">
        <v>44021</v>
      </c>
      <c r="M1954" s="62">
        <v>1085.6282999999801</v>
      </c>
      <c r="N1954" s="63">
        <v>1085.6282999999801</v>
      </c>
      <c r="O1954" s="63"/>
      <c r="P1954" s="64" t="str">
        <f t="shared" si="30"/>
        <v/>
      </c>
      <c r="Q1954" s="61"/>
      <c r="R1954" s="65">
        <v>3610954.1540000001</v>
      </c>
      <c r="S1954" s="65"/>
      <c r="T1954" s="11"/>
      <c r="U1954" s="66">
        <v>-3.0883792908753101E-2</v>
      </c>
      <c r="V1954" s="67">
        <v>0.573831463043462</v>
      </c>
      <c r="W1954" s="66">
        <v>3.0858685095154202E-3</v>
      </c>
      <c r="X1954" s="67">
        <v>2.5869653995869202</v>
      </c>
      <c r="Y1954" s="66"/>
      <c r="Z1954" s="67"/>
      <c r="AA1954" s="66"/>
      <c r="AB1954" s="67"/>
      <c r="AC1954" s="66"/>
      <c r="AD1954" s="67"/>
      <c r="AE1954" s="66"/>
      <c r="AF1954" s="68"/>
      <c r="AG1954" s="66">
        <v>2.25317512504262E-2</v>
      </c>
      <c r="AH1954" s="67">
        <v>0.41166938917740498</v>
      </c>
      <c r="AI1954" s="66"/>
      <c r="AJ1954" s="67"/>
      <c r="AK1954" s="66">
        <v>-4.0879671349102899E-2</v>
      </c>
      <c r="AL1954" s="66">
        <v>-0.103775365852925</v>
      </c>
      <c r="AM1954" s="67">
        <v>2.09372836397961</v>
      </c>
      <c r="AN1954" s="11"/>
      <c r="AO1954" s="69">
        <v>4.0550532612542198E-2</v>
      </c>
      <c r="AP1954" s="69">
        <v>-7.7488408499484698E-2</v>
      </c>
      <c r="AQ1954" s="69">
        <v>0.15160358516557601</v>
      </c>
      <c r="AR1954" s="69">
        <v>-0.19028704538417501</v>
      </c>
      <c r="AS1954" s="70"/>
      <c r="AT1954" s="70"/>
      <c r="AU1954" s="70"/>
      <c r="AV1954" s="71"/>
      <c r="AW1954" s="11"/>
      <c r="AX1954" s="72"/>
      <c r="AY1954" s="73"/>
      <c r="AZ1954" s="73"/>
      <c r="BA1954" s="73"/>
      <c r="BB1954" s="64"/>
      <c r="BC1954" s="74">
        <v>-25.797782489680699</v>
      </c>
      <c r="BD1954" s="61">
        <v>43887</v>
      </c>
      <c r="BE1954" s="61">
        <v>43914</v>
      </c>
      <c r="BF1954" s="70">
        <v>93</v>
      </c>
      <c r="BG1954" s="61">
        <v>44018</v>
      </c>
      <c r="BH1954" s="11"/>
    </row>
    <row r="1955" spans="1:60" x14ac:dyDescent="0.3">
      <c r="A1955" s="11"/>
      <c r="B1955" s="56" t="s">
        <v>6191</v>
      </c>
      <c r="C1955" s="56" t="s">
        <v>5918</v>
      </c>
      <c r="D1955" s="56" t="s">
        <v>5908</v>
      </c>
      <c r="E1955" s="57" t="s">
        <v>309</v>
      </c>
      <c r="F1955" s="57" t="s">
        <v>26</v>
      </c>
      <c r="G1955" s="58" t="s">
        <v>36</v>
      </c>
      <c r="H1955" s="59" t="s">
        <v>94</v>
      </c>
      <c r="I1955" s="60" t="s">
        <v>29</v>
      </c>
      <c r="J1955" s="60" t="s">
        <v>5919</v>
      </c>
      <c r="K1955" s="11"/>
      <c r="L1955" s="61">
        <v>44021</v>
      </c>
      <c r="M1955" s="62">
        <v>851.91009999997902</v>
      </c>
      <c r="N1955" s="63">
        <v>851.91009999997902</v>
      </c>
      <c r="O1955" s="63">
        <v>1343.6127000004101</v>
      </c>
      <c r="P1955" s="64">
        <f t="shared" si="30"/>
        <v>0.63404439389395395</v>
      </c>
      <c r="Q1955" s="61">
        <v>43656</v>
      </c>
      <c r="R1955" s="65">
        <v>1174702.625</v>
      </c>
      <c r="S1955" s="65">
        <v>1516723.56706836</v>
      </c>
      <c r="T1955" s="11"/>
      <c r="U1955" s="66">
        <v>-3.0843365599139399E-2</v>
      </c>
      <c r="V1955" s="67">
        <v>0.57787419400483497</v>
      </c>
      <c r="W1955" s="66">
        <v>4.3438920438347902E-3</v>
      </c>
      <c r="X1955" s="67">
        <v>2.7127677530188499</v>
      </c>
      <c r="Y1955" s="66">
        <v>-0.15195275520003601</v>
      </c>
      <c r="Z1955" s="67">
        <v>2.48866209221887</v>
      </c>
      <c r="AA1955" s="66">
        <v>-0.36558901483367701</v>
      </c>
      <c r="AB1955" s="67">
        <v>-16.333713332074701</v>
      </c>
      <c r="AC1955" s="66">
        <v>-0.39013557600090298</v>
      </c>
      <c r="AD1955" s="67">
        <v>-14.727592339855599</v>
      </c>
      <c r="AE1955" s="66">
        <v>-0.32756878465879702</v>
      </c>
      <c r="AF1955" s="68">
        <v>-15.8091908541683</v>
      </c>
      <c r="AG1955" s="66">
        <v>2.2916098820132898E-2</v>
      </c>
      <c r="AH1955" s="67">
        <v>0.45010414614807798</v>
      </c>
      <c r="AI1955" s="66">
        <v>-0.142550260211428</v>
      </c>
      <c r="AJ1955" s="67">
        <v>-0.56428354018134996</v>
      </c>
      <c r="AK1955" s="66">
        <v>-0.43021763702679899</v>
      </c>
      <c r="AL1955" s="66">
        <v>-6.1214762702584302E-2</v>
      </c>
      <c r="AM1955" s="67">
        <v>-40.422124339442199</v>
      </c>
      <c r="AN1955" s="11"/>
      <c r="AO1955" s="69">
        <v>0.105488193674391</v>
      </c>
      <c r="AP1955" s="69">
        <v>-7.7449881672728205E-2</v>
      </c>
      <c r="AQ1955" s="69">
        <v>0.15304798756187701</v>
      </c>
      <c r="AR1955" s="69">
        <v>-0.18923745171574399</v>
      </c>
      <c r="AS1955" s="70">
        <v>5</v>
      </c>
      <c r="AT1955" s="70">
        <v>7</v>
      </c>
      <c r="AU1955" s="70">
        <v>4</v>
      </c>
      <c r="AV1955" s="71">
        <v>8</v>
      </c>
      <c r="AW1955" s="11"/>
      <c r="AX1955" s="72">
        <v>0.246719737631793</v>
      </c>
      <c r="AY1955" s="73">
        <v>-1.44385431561568</v>
      </c>
      <c r="AZ1955" s="73">
        <v>-1.18149042625737</v>
      </c>
      <c r="BA1955" s="73">
        <v>-1.9412360688711501</v>
      </c>
      <c r="BB1955" s="64">
        <v>2.5458152776809601E-2</v>
      </c>
      <c r="BC1955" s="74">
        <v>-51.1660763552063</v>
      </c>
      <c r="BD1955" s="61">
        <v>43656</v>
      </c>
      <c r="BE1955" s="61">
        <v>43914</v>
      </c>
      <c r="BF1955" s="70"/>
      <c r="BG1955" s="61"/>
      <c r="BH1955" s="11"/>
    </row>
    <row r="1956" spans="1:60" x14ac:dyDescent="0.3">
      <c r="A1956" s="11"/>
      <c r="B1956" s="56" t="s">
        <v>6194</v>
      </c>
      <c r="C1956" s="56" t="s">
        <v>5921</v>
      </c>
      <c r="D1956" s="56" t="s">
        <v>5922</v>
      </c>
      <c r="E1956" s="57" t="s">
        <v>34</v>
      </c>
      <c r="F1956" s="57" t="s">
        <v>168</v>
      </c>
      <c r="G1956" s="58" t="s">
        <v>215</v>
      </c>
      <c r="H1956" s="59" t="s">
        <v>216</v>
      </c>
      <c r="I1956" s="60" t="s">
        <v>29</v>
      </c>
      <c r="J1956" s="60" t="s">
        <v>5923</v>
      </c>
      <c r="K1956" s="11"/>
      <c r="L1956" s="61">
        <v>44021</v>
      </c>
      <c r="M1956" s="62">
        <v>1255.5418999996</v>
      </c>
      <c r="N1956" s="63">
        <v>1255.5418999996</v>
      </c>
      <c r="O1956" s="63">
        <v>1256.2930999994301</v>
      </c>
      <c r="P1956" s="64">
        <f t="shared" si="30"/>
        <v>0.99940205036561103</v>
      </c>
      <c r="Q1956" s="61">
        <v>44004</v>
      </c>
      <c r="R1956" s="65">
        <v>54484097.347999997</v>
      </c>
      <c r="S1956" s="65">
        <v>15788532.442906201</v>
      </c>
      <c r="T1956" s="11"/>
      <c r="U1956" s="66">
        <v>-3.06785298562318E-4</v>
      </c>
      <c r="V1956" s="67">
        <v>3.6315322240625401</v>
      </c>
      <c r="W1956" s="66">
        <v>3.6419849857338699E-4</v>
      </c>
      <c r="X1956" s="67">
        <v>2.3147983984927101</v>
      </c>
      <c r="Y1956" s="66">
        <v>1.1502791629027301E-2</v>
      </c>
      <c r="Z1956" s="67">
        <v>18.834216775139801</v>
      </c>
      <c r="AA1956" s="66">
        <v>1.42072322560125E-2</v>
      </c>
      <c r="AB1956" s="67">
        <v>21.645911376894201</v>
      </c>
      <c r="AC1956" s="66">
        <v>3.3316875982563901E-2</v>
      </c>
      <c r="AD1956" s="67">
        <v>27.617652858491098</v>
      </c>
      <c r="AE1956" s="66">
        <v>4.49590378066205E-2</v>
      </c>
      <c r="AF1956" s="68">
        <v>21.443591392366201</v>
      </c>
      <c r="AG1956" s="66">
        <v>-2.32563497775118E-5</v>
      </c>
      <c r="AH1956" s="67">
        <v>-1.8438313708429599</v>
      </c>
      <c r="AI1956" s="66">
        <v>1.3294905544171299E-2</v>
      </c>
      <c r="AJ1956" s="67">
        <v>15.020233035378601</v>
      </c>
      <c r="AK1956" s="66">
        <v>0.25554189999995303</v>
      </c>
      <c r="AL1956" s="66">
        <v>2.5158293334243399E-2</v>
      </c>
      <c r="AM1956" s="67">
        <v>27.395486386201799</v>
      </c>
      <c r="AN1956" s="11"/>
      <c r="AO1956" s="69">
        <v>4.37183898247895E-3</v>
      </c>
      <c r="AP1956" s="69">
        <v>-7.2837014286051298E-3</v>
      </c>
      <c r="AQ1956" s="69">
        <v>7.6178383878868798E-3</v>
      </c>
      <c r="AR1956" s="69">
        <v>-7.1620550261286596E-3</v>
      </c>
      <c r="AS1956" s="70">
        <v>7</v>
      </c>
      <c r="AT1956" s="70">
        <v>5</v>
      </c>
      <c r="AU1956" s="70">
        <v>7</v>
      </c>
      <c r="AV1956" s="71">
        <v>5</v>
      </c>
      <c r="AW1956" s="11"/>
      <c r="AX1956" s="72">
        <v>1.1594770650372101E-2</v>
      </c>
      <c r="AY1956" s="73">
        <v>-1.20321437459097</v>
      </c>
      <c r="AZ1956" s="73">
        <v>0.57797539050807201</v>
      </c>
      <c r="BA1956" s="73">
        <v>-1.5218698547068901</v>
      </c>
      <c r="BB1956" s="64">
        <v>1.1966143473000599E-3</v>
      </c>
      <c r="BC1956" s="74">
        <v>-1.4348384949662401</v>
      </c>
      <c r="BD1956" s="61">
        <v>43747</v>
      </c>
      <c r="BE1956" s="61">
        <v>43783</v>
      </c>
      <c r="BF1956" s="70">
        <v>125</v>
      </c>
      <c r="BG1956" s="61">
        <v>43922</v>
      </c>
      <c r="BH1956" s="11"/>
    </row>
    <row r="1957" spans="1:60" x14ac:dyDescent="0.3">
      <c r="A1957" s="11"/>
      <c r="B1957" s="56" t="s">
        <v>6197</v>
      </c>
      <c r="C1957" s="56" t="s">
        <v>5925</v>
      </c>
      <c r="D1957" s="56" t="s">
        <v>5922</v>
      </c>
      <c r="E1957" s="57" t="s">
        <v>5110</v>
      </c>
      <c r="F1957" s="57" t="s">
        <v>168</v>
      </c>
      <c r="G1957" s="58" t="s">
        <v>215</v>
      </c>
      <c r="H1957" s="59" t="s">
        <v>216</v>
      </c>
      <c r="I1957" s="60" t="s">
        <v>29</v>
      </c>
      <c r="J1957" s="60" t="s">
        <v>5926</v>
      </c>
      <c r="K1957" s="11"/>
      <c r="L1957" s="61">
        <v>44021</v>
      </c>
      <c r="M1957" s="62">
        <v>1171.99239999987</v>
      </c>
      <c r="N1957" s="63">
        <v>1171.99239999987</v>
      </c>
      <c r="O1957" s="63">
        <v>1172.45050000027</v>
      </c>
      <c r="P1957" s="64">
        <f t="shared" si="30"/>
        <v>0.99960927987970505</v>
      </c>
      <c r="Q1957" s="61">
        <v>44019</v>
      </c>
      <c r="R1957" s="65">
        <v>10556.69</v>
      </c>
      <c r="S1957" s="65">
        <v>10394.264591598499</v>
      </c>
      <c r="T1957" s="11"/>
      <c r="U1957" s="66">
        <v>-2.9615991843456901E-4</v>
      </c>
      <c r="V1957" s="67">
        <v>3.6325947620753101</v>
      </c>
      <c r="W1957" s="66">
        <v>1.4354285722220101E-3</v>
      </c>
      <c r="X1957" s="67">
        <v>2.42192140585757</v>
      </c>
      <c r="Y1957" s="66">
        <v>1.95063626051706E-2</v>
      </c>
      <c r="Z1957" s="67">
        <v>19.6345738727541</v>
      </c>
      <c r="AA1957" s="66">
        <v>3.0717515961441701E-2</v>
      </c>
      <c r="AB1957" s="67">
        <v>23.296939747437101</v>
      </c>
      <c r="AC1957" s="66">
        <v>6.7504329022995094E-2</v>
      </c>
      <c r="AD1957" s="67">
        <v>31.036398162541399</v>
      </c>
      <c r="AE1957" s="66">
        <v>9.9903410584374797E-2</v>
      </c>
      <c r="AF1957" s="68">
        <v>26.938028670148899</v>
      </c>
      <c r="AG1957" s="66">
        <v>1.06240642708144E-4</v>
      </c>
      <c r="AH1957" s="67">
        <v>-1.8308816715944001</v>
      </c>
      <c r="AI1957" s="66">
        <v>2.1724514783272801E-2</v>
      </c>
      <c r="AJ1957" s="67">
        <v>15.8631939592888</v>
      </c>
      <c r="AK1957" s="66">
        <v>0.17178417395189199</v>
      </c>
      <c r="AL1957" s="66">
        <v>3.2661166987964001E-2</v>
      </c>
      <c r="AM1957" s="67">
        <v>9.5336405402194906</v>
      </c>
      <c r="AN1957" s="11"/>
      <c r="AO1957" s="69">
        <v>4.4169816264911796E-3</v>
      </c>
      <c r="AP1957" s="69">
        <v>-7.2392143501929197E-3</v>
      </c>
      <c r="AQ1957" s="69">
        <v>8.9736010249907797E-3</v>
      </c>
      <c r="AR1957" s="69">
        <v>-5.8228061679983503E-3</v>
      </c>
      <c r="AS1957" s="70">
        <v>9</v>
      </c>
      <c r="AT1957" s="70">
        <v>3</v>
      </c>
      <c r="AU1957" s="70">
        <v>7</v>
      </c>
      <c r="AV1957" s="71">
        <v>5</v>
      </c>
      <c r="AW1957" s="11"/>
      <c r="AX1957" s="72">
        <v>1.1639653483725899E-2</v>
      </c>
      <c r="AY1957" s="73">
        <v>9.7124295794856194E-2</v>
      </c>
      <c r="AZ1957" s="73">
        <v>0.63261424740903704</v>
      </c>
      <c r="BA1957" s="73">
        <v>0.12689642222085201</v>
      </c>
      <c r="BB1957" s="64">
        <v>1.2013184326588101E-3</v>
      </c>
      <c r="BC1957" s="74">
        <v>-1.292837824667</v>
      </c>
      <c r="BD1957" s="61">
        <v>43753</v>
      </c>
      <c r="BE1957" s="61">
        <v>43783</v>
      </c>
      <c r="BF1957" s="70">
        <v>59</v>
      </c>
      <c r="BG1957" s="61">
        <v>43836</v>
      </c>
      <c r="BH1957" s="11"/>
    </row>
    <row r="1958" spans="1:60" x14ac:dyDescent="0.3">
      <c r="A1958" s="11"/>
      <c r="B1958" s="56" t="s">
        <v>6201</v>
      </c>
      <c r="C1958" s="56" t="s">
        <v>5928</v>
      </c>
      <c r="D1958" s="56" t="s">
        <v>5922</v>
      </c>
      <c r="E1958" s="57" t="s">
        <v>41</v>
      </c>
      <c r="F1958" s="57" t="s">
        <v>168</v>
      </c>
      <c r="G1958" s="58" t="s">
        <v>215</v>
      </c>
      <c r="H1958" s="59" t="s">
        <v>216</v>
      </c>
      <c r="I1958" s="60" t="s">
        <v>29</v>
      </c>
      <c r="J1958" s="60" t="s">
        <v>5929</v>
      </c>
      <c r="K1958" s="11"/>
      <c r="L1958" s="61">
        <v>44021</v>
      </c>
      <c r="M1958" s="62">
        <v>1365.61639999971</v>
      </c>
      <c r="N1958" s="63">
        <v>1365.61639999971</v>
      </c>
      <c r="O1958" s="63">
        <v>1366.16789999977</v>
      </c>
      <c r="P1958" s="64">
        <f t="shared" si="30"/>
        <v>0.99959631608965471</v>
      </c>
      <c r="Q1958" s="61">
        <v>44019</v>
      </c>
      <c r="R1958" s="65">
        <v>16927991.721999999</v>
      </c>
      <c r="S1958" s="65">
        <v>10281195.9201406</v>
      </c>
      <c r="T1958" s="11"/>
      <c r="U1958" s="66">
        <v>-3.0262882955867099E-4</v>
      </c>
      <c r="V1958" s="67">
        <v>3.6319478709628998</v>
      </c>
      <c r="W1958" s="66">
        <v>1.0047310388472399E-3</v>
      </c>
      <c r="X1958" s="67">
        <v>2.3788516525200998</v>
      </c>
      <c r="Y1958" s="66">
        <v>1.6405417041824001E-2</v>
      </c>
      <c r="Z1958" s="67">
        <v>19.324479316419499</v>
      </c>
      <c r="AA1958" s="66">
        <v>2.4324642803549099E-2</v>
      </c>
      <c r="AB1958" s="67">
        <v>22.657652431662399</v>
      </c>
      <c r="AC1958" s="66">
        <v>5.4221017529926002E-2</v>
      </c>
      <c r="AD1958" s="67">
        <v>29.708067013241799</v>
      </c>
      <c r="AE1958" s="66">
        <v>7.9356146814461695E-2</v>
      </c>
      <c r="AF1958" s="68">
        <v>24.883302293164899</v>
      </c>
      <c r="AG1958" s="66">
        <v>3.7347166653489701E-5</v>
      </c>
      <c r="AH1958" s="67">
        <v>-1.83777101919986</v>
      </c>
      <c r="AI1958" s="66">
        <v>1.8459050286764998E-2</v>
      </c>
      <c r="AJ1958" s="67">
        <v>15.536647509638</v>
      </c>
      <c r="AK1958" s="66">
        <v>0.36561640000029</v>
      </c>
      <c r="AL1958" s="66">
        <v>3.4608224597832297E-2</v>
      </c>
      <c r="AM1958" s="67">
        <v>38.402936386235503</v>
      </c>
      <c r="AN1958" s="11"/>
      <c r="AO1958" s="69">
        <v>4.3996800050081202E-3</v>
      </c>
      <c r="AP1958" s="69">
        <v>-7.2562105360702801E-3</v>
      </c>
      <c r="AQ1958" s="69">
        <v>8.4525546972145094E-3</v>
      </c>
      <c r="AR1958" s="69">
        <v>-6.3374679511980503E-3</v>
      </c>
      <c r="AS1958" s="70">
        <v>9</v>
      </c>
      <c r="AT1958" s="70">
        <v>3</v>
      </c>
      <c r="AU1958" s="70">
        <v>7</v>
      </c>
      <c r="AV1958" s="71">
        <v>5</v>
      </c>
      <c r="AW1958" s="11"/>
      <c r="AX1958" s="72">
        <v>1.16191516469735E-2</v>
      </c>
      <c r="AY1958" s="73">
        <v>-0.40497080615295999</v>
      </c>
      <c r="AZ1958" s="73">
        <v>0.611459935216772</v>
      </c>
      <c r="BA1958" s="73">
        <v>-0.52266807874366406</v>
      </c>
      <c r="BB1958" s="64">
        <v>1.1991741099791401E-3</v>
      </c>
      <c r="BC1958" s="74">
        <v>-1.34391513697301</v>
      </c>
      <c r="BD1958" s="61">
        <v>43753</v>
      </c>
      <c r="BE1958" s="61">
        <v>43783</v>
      </c>
      <c r="BF1958" s="70">
        <v>67</v>
      </c>
      <c r="BG1958" s="61">
        <v>43846</v>
      </c>
      <c r="BH1958" s="11"/>
    </row>
    <row r="1959" spans="1:60" x14ac:dyDescent="0.3">
      <c r="A1959" s="11"/>
      <c r="B1959" s="56" t="s">
        <v>6203</v>
      </c>
      <c r="C1959" s="56" t="s">
        <v>5931</v>
      </c>
      <c r="D1959" s="56" t="s">
        <v>5922</v>
      </c>
      <c r="E1959" s="57" t="s">
        <v>0</v>
      </c>
      <c r="F1959" s="57" t="s">
        <v>168</v>
      </c>
      <c r="G1959" s="58" t="s">
        <v>215</v>
      </c>
      <c r="H1959" s="59" t="s">
        <v>216</v>
      </c>
      <c r="I1959" s="60" t="s">
        <v>29</v>
      </c>
      <c r="J1959" s="60" t="s">
        <v>5932</v>
      </c>
      <c r="K1959" s="11"/>
      <c r="L1959" s="61">
        <v>44021</v>
      </c>
      <c r="M1959" s="62">
        <v>1202.3533999994399</v>
      </c>
      <c r="N1959" s="63">
        <v>1202.3533999994399</v>
      </c>
      <c r="O1959" s="63">
        <v>1202.81269999966</v>
      </c>
      <c r="P1959" s="64">
        <f t="shared" si="30"/>
        <v>0.99961814503603075</v>
      </c>
      <c r="Q1959" s="61">
        <v>44019</v>
      </c>
      <c r="R1959" s="65">
        <v>2435656.9190000002</v>
      </c>
      <c r="S1959" s="65">
        <v>9643551.6306093708</v>
      </c>
      <c r="T1959" s="11"/>
      <c r="U1959" s="66">
        <v>-2.9175916279200502E-4</v>
      </c>
      <c r="V1959" s="67">
        <v>3.63303483763957</v>
      </c>
      <c r="W1959" s="66">
        <v>1.5674671885790299E-3</v>
      </c>
      <c r="X1959" s="67">
        <v>2.4351252674932802</v>
      </c>
      <c r="Y1959" s="66">
        <v>2.03191743839852E-2</v>
      </c>
      <c r="Z1959" s="67">
        <v>19.715855050628299</v>
      </c>
      <c r="AA1959" s="66">
        <v>3.2371031906222897E-2</v>
      </c>
      <c r="AB1959" s="67">
        <v>23.4622913419153</v>
      </c>
      <c r="AC1959" s="66">
        <v>7.24834797329095E-2</v>
      </c>
      <c r="AD1959" s="67">
        <v>31.5343132335402</v>
      </c>
      <c r="AE1959" s="66">
        <v>0.108482757048478</v>
      </c>
      <c r="AF1959" s="68">
        <v>27.7959633165738</v>
      </c>
      <c r="AG1959" s="66">
        <v>1.4631782687502001E-4</v>
      </c>
      <c r="AH1959" s="67">
        <v>-1.8268739531777101</v>
      </c>
      <c r="AI1959" s="66">
        <v>2.2579261893042699E-2</v>
      </c>
      <c r="AJ1959" s="67">
        <v>15.948668670272999</v>
      </c>
      <c r="AK1959" s="66">
        <v>0.20235340000013799</v>
      </c>
      <c r="AL1959" s="66">
        <v>2.5281364138209E-2</v>
      </c>
      <c r="AM1959" s="67">
        <v>25.0704563251347</v>
      </c>
      <c r="AN1959" s="11"/>
      <c r="AO1959" s="69">
        <v>4.4214067911525498E-3</v>
      </c>
      <c r="AP1959" s="69">
        <v>-7.2347137738688599E-3</v>
      </c>
      <c r="AQ1959" s="69">
        <v>9.1060274353367294E-3</v>
      </c>
      <c r="AR1959" s="69">
        <v>-5.6921673258330001E-3</v>
      </c>
      <c r="AS1959" s="70">
        <v>9</v>
      </c>
      <c r="AT1959" s="70">
        <v>3</v>
      </c>
      <c r="AU1959" s="70">
        <v>7</v>
      </c>
      <c r="AV1959" s="71">
        <v>5</v>
      </c>
      <c r="AW1959" s="11"/>
      <c r="AX1959" s="72">
        <v>1.16452770814431E-2</v>
      </c>
      <c r="AY1959" s="73">
        <v>0.226337353673216</v>
      </c>
      <c r="AZ1959" s="73">
        <v>0.63808976195377898</v>
      </c>
      <c r="BA1959" s="73">
        <v>0.29663669642968699</v>
      </c>
      <c r="BB1959" s="64">
        <v>1.20190627145121E-3</v>
      </c>
      <c r="BC1959" s="74">
        <v>-1.2798143939562601</v>
      </c>
      <c r="BD1959" s="61">
        <v>43753</v>
      </c>
      <c r="BE1959" s="61">
        <v>43783</v>
      </c>
      <c r="BF1959" s="70">
        <v>58</v>
      </c>
      <c r="BG1959" s="61">
        <v>43833</v>
      </c>
      <c r="BH1959" s="11"/>
    </row>
    <row r="1960" spans="1:60" x14ac:dyDescent="0.3">
      <c r="A1960" s="11"/>
      <c r="B1960" s="56" t="s">
        <v>6206</v>
      </c>
      <c r="C1960" s="56" t="s">
        <v>5934</v>
      </c>
      <c r="D1960" s="56" t="s">
        <v>5922</v>
      </c>
      <c r="E1960" s="57" t="s">
        <v>79</v>
      </c>
      <c r="F1960" s="57" t="s">
        <v>168</v>
      </c>
      <c r="G1960" s="58" t="s">
        <v>215</v>
      </c>
      <c r="H1960" s="59" t="s">
        <v>216</v>
      </c>
      <c r="I1960" s="60" t="s">
        <v>29</v>
      </c>
      <c r="J1960" s="60" t="s">
        <v>5935</v>
      </c>
      <c r="K1960" s="11"/>
      <c r="L1960" s="61">
        <v>44021</v>
      </c>
      <c r="M1960" s="62">
        <v>1158.6074000000999</v>
      </c>
      <c r="N1960" s="63">
        <v>1158.6074000000999</v>
      </c>
      <c r="O1960" s="63">
        <v>1159.05619999953</v>
      </c>
      <c r="P1960" s="64">
        <f t="shared" si="30"/>
        <v>0.99961278840540235</v>
      </c>
      <c r="Q1960" s="61">
        <v>44019</v>
      </c>
      <c r="R1960" s="65">
        <v>1040.421</v>
      </c>
      <c r="S1960" s="65">
        <v>623697.78741210897</v>
      </c>
      <c r="T1960" s="11"/>
      <c r="U1960" s="66">
        <v>-2.9405973509710699E-4</v>
      </c>
      <c r="V1960" s="67">
        <v>3.6328047804090602</v>
      </c>
      <c r="W1960" s="66">
        <v>1.48328529394348E-3</v>
      </c>
      <c r="X1960" s="67">
        <v>2.42670707802972</v>
      </c>
      <c r="Y1960" s="66">
        <v>1.98178405371436E-2</v>
      </c>
      <c r="Z1960" s="67">
        <v>19.665721665951398</v>
      </c>
      <c r="AA1960" s="66">
        <v>3.1342885136837098E-2</v>
      </c>
      <c r="AB1960" s="67">
        <v>23.3594766649767</v>
      </c>
      <c r="AC1960" s="66">
        <v>5.2815354396443602E-2</v>
      </c>
      <c r="AD1960" s="67">
        <v>29.5675006998936</v>
      </c>
      <c r="AE1960" s="66">
        <v>8.54211427741393E-2</v>
      </c>
      <c r="AF1960" s="68">
        <v>25.489801889139901</v>
      </c>
      <c r="AG1960" s="66">
        <v>1.20935654194909E-4</v>
      </c>
      <c r="AH1960" s="67">
        <v>-1.82941217044572</v>
      </c>
      <c r="AI1960" s="66">
        <v>2.2051326655855501E-2</v>
      </c>
      <c r="AJ1960" s="67">
        <v>15.8958751465543</v>
      </c>
      <c r="AK1960" s="66">
        <v>0.15860740000061899</v>
      </c>
      <c r="AL1960" s="66">
        <v>3.0470482113741999E-2</v>
      </c>
      <c r="AM1960" s="67">
        <v>9.5755346748774208</v>
      </c>
      <c r="AN1960" s="11"/>
      <c r="AO1960" s="69">
        <v>4.4178226271469603E-3</v>
      </c>
      <c r="AP1960" s="69">
        <v>-7.2382797161481003E-3</v>
      </c>
      <c r="AQ1960" s="69">
        <v>9.0280451695434697E-3</v>
      </c>
      <c r="AR1960" s="69">
        <v>-5.7744110881685603E-3</v>
      </c>
      <c r="AS1960" s="70">
        <v>9</v>
      </c>
      <c r="AT1960" s="70">
        <v>3</v>
      </c>
      <c r="AU1960" s="70">
        <v>7</v>
      </c>
      <c r="AV1960" s="71">
        <v>5</v>
      </c>
      <c r="AW1960" s="11"/>
      <c r="AX1960" s="72">
        <v>1.16410262191857E-2</v>
      </c>
      <c r="AY1960" s="73">
        <v>0.14588132886501601</v>
      </c>
      <c r="AZ1960" s="73">
        <v>0.63471573330298303</v>
      </c>
      <c r="BA1960" s="73">
        <v>0.190806407106038</v>
      </c>
      <c r="BB1960" s="64">
        <v>1.2014620672096E-3</v>
      </c>
      <c r="BC1960" s="74">
        <v>-1.28795583517785</v>
      </c>
      <c r="BD1960" s="61">
        <v>43753</v>
      </c>
      <c r="BE1960" s="61">
        <v>43783</v>
      </c>
      <c r="BF1960" s="70">
        <v>58</v>
      </c>
      <c r="BG1960" s="61">
        <v>43833</v>
      </c>
      <c r="BH1960" s="11"/>
    </row>
    <row r="1961" spans="1:60" x14ac:dyDescent="0.3">
      <c r="A1961" s="11"/>
      <c r="B1961" s="56" t="s">
        <v>6208</v>
      </c>
      <c r="C1961" s="56" t="s">
        <v>5937</v>
      </c>
      <c r="D1961" s="56" t="s">
        <v>5922</v>
      </c>
      <c r="E1961" s="57" t="s">
        <v>447</v>
      </c>
      <c r="F1961" s="57" t="s">
        <v>168</v>
      </c>
      <c r="G1961" s="58" t="s">
        <v>215</v>
      </c>
      <c r="H1961" s="59" t="s">
        <v>216</v>
      </c>
      <c r="I1961" s="60" t="s">
        <v>29</v>
      </c>
      <c r="J1961" s="60" t="s">
        <v>5938</v>
      </c>
      <c r="K1961" s="11"/>
      <c r="L1961" s="61">
        <v>44021</v>
      </c>
      <c r="M1961" s="62">
        <v>1120.3749000001701</v>
      </c>
      <c r="N1961" s="63">
        <v>1120.3749000001701</v>
      </c>
      <c r="O1961" s="63">
        <v>1120.8151999991401</v>
      </c>
      <c r="P1961" s="64">
        <f t="shared" si="30"/>
        <v>0.99960716093164126</v>
      </c>
      <c r="Q1961" s="61">
        <v>44019</v>
      </c>
      <c r="R1961" s="65">
        <v>41707124.445</v>
      </c>
      <c r="S1961" s="65">
        <v>11820809.8494219</v>
      </c>
      <c r="T1961" s="11"/>
      <c r="U1961" s="66">
        <v>-2.9722282761213099E-4</v>
      </c>
      <c r="V1961" s="67">
        <v>3.63248847115756</v>
      </c>
      <c r="W1961" s="66">
        <v>8.01534572019591E-4</v>
      </c>
      <c r="X1961" s="67">
        <v>2.35853200583733</v>
      </c>
      <c r="Y1961" s="66">
        <v>1.4470472398898E-2</v>
      </c>
      <c r="Z1961" s="67">
        <v>19.1309848521196</v>
      </c>
      <c r="AA1961" s="66">
        <v>2.0264041579139299E-2</v>
      </c>
      <c r="AB1961" s="67">
        <v>22.2515923092142</v>
      </c>
      <c r="AC1961" s="66">
        <v>4.5744701903458897E-2</v>
      </c>
      <c r="AD1961" s="67">
        <v>28.860435450595102</v>
      </c>
      <c r="AE1961" s="66">
        <v>6.6272652138650301E-2</v>
      </c>
      <c r="AF1961" s="68">
        <v>23.5749528255838</v>
      </c>
      <c r="AG1961" s="66">
        <v>6.9802936195628704E-5</v>
      </c>
      <c r="AH1961" s="67">
        <v>-1.8345254422456501</v>
      </c>
      <c r="AI1961" s="66">
        <v>1.6417727651060001E-2</v>
      </c>
      <c r="AJ1961" s="67">
        <v>15.3325152460748</v>
      </c>
      <c r="AK1961" s="66">
        <v>0.120374899999733</v>
      </c>
      <c r="AL1961" s="66">
        <v>2.29194383227878E-2</v>
      </c>
      <c r="AM1961" s="67">
        <v>5.20430695633695</v>
      </c>
      <c r="AN1961" s="11"/>
      <c r="AO1961" s="69">
        <v>4.3883550279133496E-3</v>
      </c>
      <c r="AP1961" s="69">
        <v>-7.2673554777793496E-3</v>
      </c>
      <c r="AQ1961" s="69">
        <v>8.1136495718965307E-3</v>
      </c>
      <c r="AR1961" s="69">
        <v>-6.6720900395012004E-3</v>
      </c>
      <c r="AS1961" s="70">
        <v>9</v>
      </c>
      <c r="AT1961" s="70">
        <v>3</v>
      </c>
      <c r="AU1961" s="70">
        <v>7</v>
      </c>
      <c r="AV1961" s="71">
        <v>5</v>
      </c>
      <c r="AW1961" s="11"/>
      <c r="AX1961" s="72">
        <v>1.16076637063816E-2</v>
      </c>
      <c r="AY1961" s="73">
        <v>-0.72596533888190595</v>
      </c>
      <c r="AZ1961" s="73">
        <v>0.59803472502062505</v>
      </c>
      <c r="BA1961" s="73">
        <v>-0.92943025039403404</v>
      </c>
      <c r="BB1961" s="64">
        <v>1.1979703226825201E-3</v>
      </c>
      <c r="BC1961" s="74">
        <v>-1.3776651303087399</v>
      </c>
      <c r="BD1961" s="61">
        <v>43748</v>
      </c>
      <c r="BE1961" s="61">
        <v>43783</v>
      </c>
      <c r="BF1961" s="70">
        <v>86</v>
      </c>
      <c r="BG1961" s="61">
        <v>43868</v>
      </c>
      <c r="BH1961" s="11"/>
    </row>
    <row r="1962" spans="1:60" x14ac:dyDescent="0.3">
      <c r="A1962" s="11"/>
      <c r="B1962" s="56" t="s">
        <v>6210</v>
      </c>
      <c r="C1962" s="56" t="s">
        <v>5940</v>
      </c>
      <c r="D1962" s="56" t="s">
        <v>5922</v>
      </c>
      <c r="E1962" s="57" t="s">
        <v>2294</v>
      </c>
      <c r="F1962" s="57" t="s">
        <v>168</v>
      </c>
      <c r="G1962" s="58" t="s">
        <v>215</v>
      </c>
      <c r="H1962" s="59" t="s">
        <v>216</v>
      </c>
      <c r="I1962" s="60" t="s">
        <v>29</v>
      </c>
      <c r="J1962" s="60" t="s">
        <v>1</v>
      </c>
      <c r="K1962" s="11"/>
      <c r="L1962" s="61">
        <v>44021</v>
      </c>
      <c r="M1962" s="62">
        <v>1424.2580999992799</v>
      </c>
      <c r="N1962" s="63">
        <v>1424.2580999992799</v>
      </c>
      <c r="O1962" s="63">
        <v>1424.82550000027</v>
      </c>
      <c r="P1962" s="64">
        <f t="shared" si="30"/>
        <v>0.99960177579570975</v>
      </c>
      <c r="Q1962" s="61">
        <v>44019</v>
      </c>
      <c r="R1962" s="65">
        <v>4259731.6519999998</v>
      </c>
      <c r="S1962" s="65">
        <v>2380368.9860195299</v>
      </c>
      <c r="T1962" s="11"/>
      <c r="U1962" s="66">
        <v>-2.9992586496518898E-4</v>
      </c>
      <c r="V1962" s="67">
        <v>3.6322181674222498</v>
      </c>
      <c r="W1962" s="66">
        <v>1.32158933956816E-3</v>
      </c>
      <c r="X1962" s="67">
        <v>2.4105374825921899</v>
      </c>
      <c r="Y1962" s="66">
        <v>1.87983591167722E-2</v>
      </c>
      <c r="Z1962" s="67">
        <v>19.563773523899702</v>
      </c>
      <c r="AA1962" s="66">
        <v>2.92751133201818E-2</v>
      </c>
      <c r="AB1962" s="67">
        <v>23.152699483325701</v>
      </c>
      <c r="AC1962" s="66">
        <v>6.4519015038968106E-2</v>
      </c>
      <c r="AD1962" s="67">
        <v>30.7378667641315</v>
      </c>
      <c r="AE1962" s="66">
        <v>9.5283298978756606E-2</v>
      </c>
      <c r="AF1962" s="68">
        <v>26.476017509587098</v>
      </c>
      <c r="AG1962" s="66">
        <v>7.2604470915393904E-5</v>
      </c>
      <c r="AH1962" s="67">
        <v>-1.83424528877367</v>
      </c>
      <c r="AI1962" s="66">
        <v>2.0979769411496801E-2</v>
      </c>
      <c r="AJ1962" s="67">
        <v>15.7887194221112</v>
      </c>
      <c r="AK1962" s="66">
        <v>0.42425809999986103</v>
      </c>
      <c r="AL1962" s="66">
        <v>3.9368737625409302E-2</v>
      </c>
      <c r="AM1962" s="67">
        <v>44.267106386192602</v>
      </c>
      <c r="AN1962" s="11"/>
      <c r="AO1962" s="69">
        <v>4.4131738559371999E-3</v>
      </c>
      <c r="AP1962" s="69">
        <v>-7.2429030078637897E-3</v>
      </c>
      <c r="AQ1962" s="69">
        <v>8.8577754886500805E-3</v>
      </c>
      <c r="AR1962" s="69">
        <v>-5.93712514091749E-3</v>
      </c>
      <c r="AS1962" s="70">
        <v>9</v>
      </c>
      <c r="AT1962" s="70">
        <v>3</v>
      </c>
      <c r="AU1962" s="70">
        <v>7</v>
      </c>
      <c r="AV1962" s="71">
        <v>5</v>
      </c>
      <c r="AW1962" s="11"/>
      <c r="AX1962" s="72">
        <v>1.16348154192747E-2</v>
      </c>
      <c r="AY1962" s="73">
        <v>-1.57042003664003E-2</v>
      </c>
      <c r="AZ1962" s="73">
        <v>0.62783827113980795</v>
      </c>
      <c r="BA1962" s="73">
        <v>-2.0462628090797401E-2</v>
      </c>
      <c r="BB1962" s="64">
        <v>1.20081282616184E-3</v>
      </c>
      <c r="BC1962" s="74">
        <v>-1.3041589150525399</v>
      </c>
      <c r="BD1962" s="61">
        <v>43753</v>
      </c>
      <c r="BE1962" s="61">
        <v>43783</v>
      </c>
      <c r="BF1962" s="70">
        <v>59</v>
      </c>
      <c r="BG1962" s="61">
        <v>43836</v>
      </c>
      <c r="BH1962" s="11"/>
    </row>
    <row r="1963" spans="1:60" x14ac:dyDescent="0.3">
      <c r="A1963" s="11"/>
      <c r="B1963" s="56" t="s">
        <v>6212</v>
      </c>
      <c r="C1963" s="56" t="s">
        <v>5942</v>
      </c>
      <c r="D1963" s="56" t="s">
        <v>5922</v>
      </c>
      <c r="E1963" s="57" t="s">
        <v>173</v>
      </c>
      <c r="F1963" s="57" t="s">
        <v>168</v>
      </c>
      <c r="G1963" s="58" t="s">
        <v>215</v>
      </c>
      <c r="H1963" s="59" t="s">
        <v>216</v>
      </c>
      <c r="I1963" s="60" t="s">
        <v>29</v>
      </c>
      <c r="J1963" s="60" t="s">
        <v>5943</v>
      </c>
      <c r="K1963" s="11"/>
      <c r="L1963" s="61">
        <v>44021</v>
      </c>
      <c r="M1963" s="62">
        <v>1102.13299999945</v>
      </c>
      <c r="N1963" s="63">
        <v>1102.13299999945</v>
      </c>
      <c r="O1963" s="63">
        <v>1102.54319999926</v>
      </c>
      <c r="P1963" s="64">
        <f t="shared" si="30"/>
        <v>0.99962795108635183</v>
      </c>
      <c r="Q1963" s="61">
        <v>44019</v>
      </c>
      <c r="R1963" s="65">
        <v>6026395.5769999996</v>
      </c>
      <c r="S1963" s="65">
        <v>6028561.3147109402</v>
      </c>
      <c r="T1963" s="11"/>
      <c r="U1963" s="66">
        <v>-2.8681593812507301E-4</v>
      </c>
      <c r="V1963" s="67">
        <v>3.63352916010626</v>
      </c>
      <c r="W1963" s="66">
        <v>1.7155262157757499E-3</v>
      </c>
      <c r="X1963" s="67">
        <v>2.4499311702129498</v>
      </c>
      <c r="Y1963" s="66">
        <v>2.12332507144311E-2</v>
      </c>
      <c r="Z1963" s="67">
        <v>19.807262683665599</v>
      </c>
      <c r="AA1963" s="66">
        <v>3.42338903265045E-2</v>
      </c>
      <c r="AB1963" s="67">
        <v>23.6485771839507</v>
      </c>
      <c r="AC1963" s="66">
        <v>7.4794526424739202E-2</v>
      </c>
      <c r="AD1963" s="67">
        <v>31.765417902701302</v>
      </c>
      <c r="AE1963" s="66"/>
      <c r="AF1963" s="68"/>
      <c r="AG1963" s="66">
        <v>1.90485161510878E-4</v>
      </c>
      <c r="AH1963" s="67">
        <v>-1.82245721971412</v>
      </c>
      <c r="AI1963" s="66">
        <v>2.35407319578371E-2</v>
      </c>
      <c r="AJ1963" s="67">
        <v>16.044815676752499</v>
      </c>
      <c r="AK1963" s="66">
        <v>0.10213300000032199</v>
      </c>
      <c r="AL1963" s="66">
        <v>3.4671439305384397E-2</v>
      </c>
      <c r="AM1963" s="67">
        <v>36.7091225975892</v>
      </c>
      <c r="AN1963" s="11"/>
      <c r="AO1963" s="69">
        <v>4.4263429463171598E-3</v>
      </c>
      <c r="AP1963" s="69">
        <v>-7.2298485920327896E-3</v>
      </c>
      <c r="AQ1963" s="69">
        <v>9.2552007699850895E-3</v>
      </c>
      <c r="AR1963" s="69">
        <v>-5.5451560428991797E-3</v>
      </c>
      <c r="AS1963" s="70">
        <v>9</v>
      </c>
      <c r="AT1963" s="70">
        <v>3</v>
      </c>
      <c r="AU1963" s="70">
        <v>7</v>
      </c>
      <c r="AV1963" s="71">
        <v>5</v>
      </c>
      <c r="AW1963" s="11"/>
      <c r="AX1963" s="72">
        <v>1.1651993763134701E-2</v>
      </c>
      <c r="AY1963" s="73">
        <v>0.37174008925239799</v>
      </c>
      <c r="AZ1963" s="73">
        <v>0.64425699708135697</v>
      </c>
      <c r="BA1963" s="73">
        <v>0.488894962431004</v>
      </c>
      <c r="BB1963" s="64">
        <v>1.20260781382171E-3</v>
      </c>
      <c r="BC1963" s="74">
        <v>-1.2652263359886999</v>
      </c>
      <c r="BD1963" s="61">
        <v>43753</v>
      </c>
      <c r="BE1963" s="61">
        <v>43783</v>
      </c>
      <c r="BF1963" s="70">
        <v>57</v>
      </c>
      <c r="BG1963" s="61">
        <v>43832</v>
      </c>
      <c r="BH1963" s="11"/>
    </row>
    <row r="1964" spans="1:60" x14ac:dyDescent="0.3">
      <c r="A1964" s="11"/>
      <c r="B1964" s="56" t="s">
        <v>6214</v>
      </c>
      <c r="C1964" s="56" t="s">
        <v>5945</v>
      </c>
      <c r="D1964" s="56" t="s">
        <v>5922</v>
      </c>
      <c r="E1964" s="57" t="s">
        <v>2831</v>
      </c>
      <c r="F1964" s="57" t="s">
        <v>168</v>
      </c>
      <c r="G1964" s="58" t="s">
        <v>215</v>
      </c>
      <c r="H1964" s="59" t="s">
        <v>216</v>
      </c>
      <c r="I1964" s="60" t="s">
        <v>29</v>
      </c>
      <c r="J1964" s="60" t="s">
        <v>5946</v>
      </c>
      <c r="K1964" s="11"/>
      <c r="L1964" s="61">
        <v>44021</v>
      </c>
      <c r="M1964" s="62">
        <v>1079.09469999932</v>
      </c>
      <c r="N1964" s="63">
        <v>1079.09469999932</v>
      </c>
      <c r="O1964" s="63">
        <v>1079.4833000004301</v>
      </c>
      <c r="P1964" s="64">
        <f t="shared" si="30"/>
        <v>0.99964001295702321</v>
      </c>
      <c r="Q1964" s="61">
        <v>44019</v>
      </c>
      <c r="R1964" s="65">
        <v>53767887.164999999</v>
      </c>
      <c r="S1964" s="65">
        <v>39391128.543312497</v>
      </c>
      <c r="T1964" s="11"/>
      <c r="U1964" s="66">
        <v>-2.8080472384317502E-4</v>
      </c>
      <c r="V1964" s="67">
        <v>3.6341302815344498</v>
      </c>
      <c r="W1964" s="66">
        <v>1.8961006990139101E-3</v>
      </c>
      <c r="X1964" s="67">
        <v>2.4679886185367601</v>
      </c>
      <c r="Y1964" s="66">
        <v>2.2350756993546401E-2</v>
      </c>
      <c r="Z1964" s="67">
        <v>19.919013311591701</v>
      </c>
      <c r="AA1964" s="66">
        <v>3.6514577504931402E-2</v>
      </c>
      <c r="AB1964" s="67">
        <v>23.876645901793399</v>
      </c>
      <c r="AC1964" s="66"/>
      <c r="AD1964" s="67"/>
      <c r="AE1964" s="66"/>
      <c r="AF1964" s="68"/>
      <c r="AG1964" s="66">
        <v>2.4470938660670099E-4</v>
      </c>
      <c r="AH1964" s="67">
        <v>-1.81703479720454</v>
      </c>
      <c r="AI1964" s="66">
        <v>2.47161884963134E-2</v>
      </c>
      <c r="AJ1964" s="67">
        <v>16.1623613305856</v>
      </c>
      <c r="AK1964" s="66">
        <v>7.9094699998677201E-2</v>
      </c>
      <c r="AL1964" s="66">
        <v>3.7652747765605503E-2</v>
      </c>
      <c r="AM1964" s="67">
        <v>31.9080555133114</v>
      </c>
      <c r="AN1964" s="11"/>
      <c r="AO1964" s="69">
        <v>4.4324066402623404E-3</v>
      </c>
      <c r="AP1964" s="69">
        <v>-7.2238416178152E-3</v>
      </c>
      <c r="AQ1964" s="69">
        <v>9.4369286380242608E-3</v>
      </c>
      <c r="AR1964" s="69">
        <v>-5.3648953544325204E-3</v>
      </c>
      <c r="AS1964" s="70">
        <v>9</v>
      </c>
      <c r="AT1964" s="70">
        <v>3</v>
      </c>
      <c r="AU1964" s="70">
        <v>7</v>
      </c>
      <c r="AV1964" s="71">
        <v>5</v>
      </c>
      <c r="AW1964" s="11"/>
      <c r="AX1964" s="72">
        <v>1.16605759872255E-2</v>
      </c>
      <c r="AY1964" s="73">
        <v>0.54948678666278306</v>
      </c>
      <c r="AZ1964" s="73">
        <v>0.65180598071219698</v>
      </c>
      <c r="BA1964" s="73">
        <v>0.72572189942548004</v>
      </c>
      <c r="BB1964" s="64">
        <v>1.2035039028580701E-3</v>
      </c>
      <c r="BC1964" s="74">
        <v>-1.2473549307887899</v>
      </c>
      <c r="BD1964" s="61">
        <v>43753</v>
      </c>
      <c r="BE1964" s="61">
        <v>43783</v>
      </c>
      <c r="BF1964" s="70">
        <v>55</v>
      </c>
      <c r="BG1964" s="61">
        <v>43830</v>
      </c>
      <c r="BH1964" s="11"/>
    </row>
    <row r="1965" spans="1:60" x14ac:dyDescent="0.3">
      <c r="A1965" s="11"/>
      <c r="B1965" s="56" t="s">
        <v>6221</v>
      </c>
      <c r="C1965" s="56" t="s">
        <v>5948</v>
      </c>
      <c r="D1965" s="56" t="s">
        <v>5922</v>
      </c>
      <c r="E1965" s="57" t="s">
        <v>490</v>
      </c>
      <c r="F1965" s="57" t="s">
        <v>168</v>
      </c>
      <c r="G1965" s="58" t="s">
        <v>215</v>
      </c>
      <c r="H1965" s="59" t="s">
        <v>216</v>
      </c>
      <c r="I1965" s="60" t="s">
        <v>29</v>
      </c>
      <c r="J1965" s="60" t="s">
        <v>5949</v>
      </c>
      <c r="K1965" s="11"/>
      <c r="L1965" s="61">
        <v>44021</v>
      </c>
      <c r="M1965" s="62">
        <v>1125.1536999996799</v>
      </c>
      <c r="N1965" s="63">
        <v>1125.1536999996799</v>
      </c>
      <c r="O1965" s="63">
        <v>1125.6111999992299</v>
      </c>
      <c r="P1965" s="64">
        <f t="shared" si="30"/>
        <v>0.99959355415124662</v>
      </c>
      <c r="Q1965" s="61">
        <v>44019</v>
      </c>
      <c r="R1965" s="65">
        <v>17371617.243999999</v>
      </c>
      <c r="S1965" s="65">
        <v>3878659.5219335901</v>
      </c>
      <c r="T1965" s="11"/>
      <c r="U1965" s="66">
        <v>-2.97204359412717E-4</v>
      </c>
      <c r="V1965" s="67">
        <v>3.6324903179775001</v>
      </c>
      <c r="W1965" s="66">
        <v>1.0068308274640001E-3</v>
      </c>
      <c r="X1965" s="67">
        <v>2.3790616313817701</v>
      </c>
      <c r="Y1965" s="66">
        <v>5.8300674390920904E-3</v>
      </c>
      <c r="Z1965" s="67">
        <v>18.266944356146301</v>
      </c>
      <c r="AA1965" s="66">
        <v>9.8317248830426304E-3</v>
      </c>
      <c r="AB1965" s="67">
        <v>21.2083606396045</v>
      </c>
      <c r="AC1965" s="66">
        <v>4.0241587836135302E-2</v>
      </c>
      <c r="AD1965" s="67">
        <v>28.310124043840901</v>
      </c>
      <c r="AE1965" s="66">
        <v>6.6008257261273698E-2</v>
      </c>
      <c r="AF1965" s="68">
        <v>23.5485133378534</v>
      </c>
      <c r="AG1965" s="66">
        <v>-1.20870927275973E-5</v>
      </c>
      <c r="AH1965" s="67">
        <v>-1.84271444513797</v>
      </c>
      <c r="AI1965" s="66">
        <v>5.8300674390920904E-3</v>
      </c>
      <c r="AJ1965" s="67">
        <v>14.2737492248707</v>
      </c>
      <c r="AK1965" s="66">
        <v>0.124987201894401</v>
      </c>
      <c r="AL1965" s="66">
        <v>2.41638000516105E-2</v>
      </c>
      <c r="AM1965" s="67">
        <v>4.8539433344631098</v>
      </c>
      <c r="AN1965" s="11"/>
      <c r="AO1965" s="69">
        <v>4.4021571975463303E-3</v>
      </c>
      <c r="AP1965" s="69">
        <v>-7.2538297781647998E-3</v>
      </c>
      <c r="AQ1965" s="69">
        <v>3.9312485623668198E-3</v>
      </c>
      <c r="AR1965" s="69">
        <v>-6.2639394864163504E-3</v>
      </c>
      <c r="AS1965" s="70">
        <v>6</v>
      </c>
      <c r="AT1965" s="70">
        <v>3</v>
      </c>
      <c r="AU1965" s="70">
        <v>7</v>
      </c>
      <c r="AV1965" s="71">
        <v>5</v>
      </c>
      <c r="AW1965" s="11"/>
      <c r="AX1965" s="72">
        <v>1.07663619070809E-2</v>
      </c>
      <c r="AY1965" s="73">
        <v>-1.70790461233264</v>
      </c>
      <c r="AZ1965" s="73">
        <v>0.56061567840788495</v>
      </c>
      <c r="BA1965" s="73">
        <v>-2.17089238845801</v>
      </c>
      <c r="BB1965" s="64">
        <v>1.1110598025572899E-3</v>
      </c>
      <c r="BC1965" s="74">
        <v>-1.3365904883412401</v>
      </c>
      <c r="BD1965" s="61">
        <v>43753</v>
      </c>
      <c r="BE1965" s="61">
        <v>43783</v>
      </c>
      <c r="BF1965" s="70">
        <v>158</v>
      </c>
      <c r="BG1965" s="61">
        <v>43973</v>
      </c>
      <c r="BH1965" s="11"/>
    </row>
    <row r="1966" spans="1:60" x14ac:dyDescent="0.3">
      <c r="A1966" s="11"/>
      <c r="B1966" s="56" t="s">
        <v>6224</v>
      </c>
      <c r="C1966" s="56" t="s">
        <v>5951</v>
      </c>
      <c r="D1966" s="56" t="s">
        <v>5952</v>
      </c>
      <c r="E1966" s="57" t="s">
        <v>34</v>
      </c>
      <c r="F1966" s="57" t="s">
        <v>168</v>
      </c>
      <c r="G1966" s="58" t="s">
        <v>111</v>
      </c>
      <c r="H1966" s="59" t="s">
        <v>3009</v>
      </c>
      <c r="I1966" s="60" t="s">
        <v>400</v>
      </c>
      <c r="J1966" s="60" t="s">
        <v>5953</v>
      </c>
      <c r="K1966" s="11"/>
      <c r="L1966" s="61">
        <v>44021</v>
      </c>
      <c r="M1966" s="62">
        <v>811476.91386032104</v>
      </c>
      <c r="N1966" s="63">
        <v>811476.91386032104</v>
      </c>
      <c r="O1966" s="63">
        <v>885224.35060501099</v>
      </c>
      <c r="P1966" s="64">
        <f t="shared" si="30"/>
        <v>0.91669068220470107</v>
      </c>
      <c r="Q1966" s="61">
        <v>43910</v>
      </c>
      <c r="R1966" s="65">
        <v>9741179.3595156204</v>
      </c>
      <c r="S1966" s="65">
        <v>8328479.6327890595</v>
      </c>
      <c r="T1966" s="11"/>
      <c r="U1966" s="66">
        <v>-9.8228538581679493E-3</v>
      </c>
      <c r="V1966" s="67">
        <v>2.6799253681019799</v>
      </c>
      <c r="W1966" s="66">
        <v>2.2796316334279299E-2</v>
      </c>
      <c r="X1966" s="67">
        <v>4.5580101820669396</v>
      </c>
      <c r="Y1966" s="66">
        <v>3.8154652556841001E-2</v>
      </c>
      <c r="Z1966" s="67">
        <v>21.499402867921201</v>
      </c>
      <c r="AA1966" s="66">
        <v>0.16343828135897601</v>
      </c>
      <c r="AB1966" s="67">
        <v>36.569016287219704</v>
      </c>
      <c r="AC1966" s="66"/>
      <c r="AD1966" s="67"/>
      <c r="AE1966" s="66"/>
      <c r="AF1966" s="68"/>
      <c r="AG1966" s="66">
        <v>-3.6973182795918498E-2</v>
      </c>
      <c r="AH1966" s="67">
        <v>-5.5388240154570703</v>
      </c>
      <c r="AI1966" s="66">
        <v>7.0367794573030606E-2</v>
      </c>
      <c r="AJ1966" s="67">
        <v>20.727521938271799</v>
      </c>
      <c r="AK1966" s="66">
        <v>0.20681862830679201</v>
      </c>
      <c r="AL1966" s="66">
        <v>0.13276948248138101</v>
      </c>
      <c r="AM1966" s="67">
        <v>46.216826864751098</v>
      </c>
      <c r="AN1966" s="11"/>
      <c r="AO1966" s="69">
        <v>3.4942182717713897E-2</v>
      </c>
      <c r="AP1966" s="69">
        <v>-2.2279385154433801E-2</v>
      </c>
      <c r="AQ1966" s="69">
        <v>0.13200375433734701</v>
      </c>
      <c r="AR1966" s="69">
        <v>-9.4576512137864499E-2</v>
      </c>
      <c r="AS1966" s="70">
        <v>7</v>
      </c>
      <c r="AT1966" s="70">
        <v>5</v>
      </c>
      <c r="AU1966" s="70">
        <v>7</v>
      </c>
      <c r="AV1966" s="71">
        <v>5</v>
      </c>
      <c r="AW1966" s="11"/>
      <c r="AX1966" s="72">
        <v>0.134184427979781</v>
      </c>
      <c r="AY1966" s="73">
        <v>1.21343235660788</v>
      </c>
      <c r="AZ1966" s="73">
        <v>1.05843481256306</v>
      </c>
      <c r="BA1966" s="73">
        <v>1.9166437402745899</v>
      </c>
      <c r="BB1966" s="64">
        <v>1.3886583236799199E-2</v>
      </c>
      <c r="BC1966" s="74">
        <v>-10.8904806829087</v>
      </c>
      <c r="BD1966" s="61">
        <v>43910</v>
      </c>
      <c r="BE1966" s="61">
        <v>43990</v>
      </c>
      <c r="BF1966" s="70"/>
      <c r="BG1966" s="61"/>
      <c r="BH1966" s="11"/>
    </row>
    <row r="1967" spans="1:60" x14ac:dyDescent="0.3">
      <c r="A1967" s="11"/>
      <c r="B1967" s="56" t="s">
        <v>6227</v>
      </c>
      <c r="C1967" s="56" t="s">
        <v>5955</v>
      </c>
      <c r="D1967" s="56" t="s">
        <v>5952</v>
      </c>
      <c r="E1967" s="57" t="s">
        <v>41</v>
      </c>
      <c r="F1967" s="57" t="s">
        <v>168</v>
      </c>
      <c r="G1967" s="58" t="s">
        <v>111</v>
      </c>
      <c r="H1967" s="59" t="s">
        <v>3009</v>
      </c>
      <c r="I1967" s="60" t="s">
        <v>400</v>
      </c>
      <c r="J1967" s="60" t="s">
        <v>5956</v>
      </c>
      <c r="K1967" s="11"/>
      <c r="L1967" s="61">
        <v>44021</v>
      </c>
      <c r="M1967" s="62">
        <v>817500.62502002704</v>
      </c>
      <c r="N1967" s="63">
        <v>817500.62502002704</v>
      </c>
      <c r="O1967" s="63">
        <v>890380.90968227398</v>
      </c>
      <c r="P1967" s="64">
        <f t="shared" si="30"/>
        <v>0.91814707180968902</v>
      </c>
      <c r="Q1967" s="61">
        <v>43910</v>
      </c>
      <c r="R1967" s="65">
        <v>436718.83110791002</v>
      </c>
      <c r="S1967" s="65">
        <v>393506.56646875001</v>
      </c>
      <c r="T1967" s="11"/>
      <c r="U1967" s="66">
        <v>-9.8201337887076096E-3</v>
      </c>
      <c r="V1967" s="67">
        <v>2.6801973750480101</v>
      </c>
      <c r="W1967" s="66">
        <v>2.30616743410792E-2</v>
      </c>
      <c r="X1967" s="67">
        <v>4.5845459827469304</v>
      </c>
      <c r="Y1967" s="66">
        <v>4.1015083454112797E-2</v>
      </c>
      <c r="Z1967" s="67">
        <v>21.785445957648299</v>
      </c>
      <c r="AA1967" s="66">
        <v>0.170178299613472</v>
      </c>
      <c r="AB1967" s="67">
        <v>37.243018112669198</v>
      </c>
      <c r="AC1967" s="66"/>
      <c r="AD1967" s="67"/>
      <c r="AE1967" s="66"/>
      <c r="AF1967" s="68"/>
      <c r="AG1967" s="66">
        <v>-3.6949442432160098E-2</v>
      </c>
      <c r="AH1967" s="67">
        <v>-5.5364499790812296</v>
      </c>
      <c r="AI1967" s="66">
        <v>7.3475313125527505E-2</v>
      </c>
      <c r="AJ1967" s="67">
        <v>21.038273793528798</v>
      </c>
      <c r="AK1967" s="66">
        <v>0.21626539860706501</v>
      </c>
      <c r="AL1967" s="66">
        <v>0.13903220022257301</v>
      </c>
      <c r="AM1967" s="67">
        <v>47.529195638664497</v>
      </c>
      <c r="AN1967" s="11"/>
      <c r="AO1967" s="69">
        <v>3.4959121749125202E-2</v>
      </c>
      <c r="AP1967" s="69">
        <v>-2.2263359877797501E-2</v>
      </c>
      <c r="AQ1967" s="69">
        <v>0.13256239850670701</v>
      </c>
      <c r="AR1967" s="69">
        <v>-9.4115063736389906E-2</v>
      </c>
      <c r="AS1967" s="70">
        <v>7</v>
      </c>
      <c r="AT1967" s="70">
        <v>5</v>
      </c>
      <c r="AU1967" s="70">
        <v>7</v>
      </c>
      <c r="AV1967" s="71">
        <v>5</v>
      </c>
      <c r="AW1967" s="11"/>
      <c r="AX1967" s="72">
        <v>0.13416633030050401</v>
      </c>
      <c r="AY1967" s="73">
        <v>1.2614782665859801</v>
      </c>
      <c r="AZ1967" s="73">
        <v>1.07962336613127</v>
      </c>
      <c r="BA1967" s="73">
        <v>1.99674535484701</v>
      </c>
      <c r="BB1967" s="64">
        <v>1.38850217794061E-2</v>
      </c>
      <c r="BC1967" s="74">
        <v>-10.7735205775825</v>
      </c>
      <c r="BD1967" s="61">
        <v>43910</v>
      </c>
      <c r="BE1967" s="61">
        <v>43990</v>
      </c>
      <c r="BF1967" s="70"/>
      <c r="BG1967" s="61"/>
      <c r="BH1967" s="11"/>
    </row>
    <row r="1968" spans="1:60" x14ac:dyDescent="0.3">
      <c r="A1968" s="11"/>
      <c r="B1968" s="56" t="s">
        <v>6229</v>
      </c>
      <c r="C1968" s="56" t="s">
        <v>5958</v>
      </c>
      <c r="D1968" s="56" t="s">
        <v>5952</v>
      </c>
      <c r="E1968" s="57" t="s">
        <v>2989</v>
      </c>
      <c r="F1968" s="57" t="s">
        <v>168</v>
      </c>
      <c r="G1968" s="58" t="s">
        <v>111</v>
      </c>
      <c r="H1968" s="59" t="s">
        <v>3009</v>
      </c>
      <c r="I1968" s="60" t="s">
        <v>400</v>
      </c>
      <c r="J1968" s="60" t="s">
        <v>5959</v>
      </c>
      <c r="K1968" s="11"/>
      <c r="L1968" s="61">
        <v>44021</v>
      </c>
      <c r="M1968" s="62">
        <v>781846.89031219506</v>
      </c>
      <c r="N1968" s="63">
        <v>781846.89031219506</v>
      </c>
      <c r="O1968" s="63"/>
      <c r="P1968" s="64" t="str">
        <f t="shared" si="30"/>
        <v/>
      </c>
      <c r="Q1968" s="61"/>
      <c r="R1968" s="65">
        <v>0</v>
      </c>
      <c r="S1968" s="65"/>
      <c r="T1968" s="11"/>
      <c r="U1968" s="66">
        <v>-9.6991988702939107E-3</v>
      </c>
      <c r="V1968" s="67">
        <v>2.6922908668893801</v>
      </c>
      <c r="W1968" s="66">
        <v>2.1995164184772899E-2</v>
      </c>
      <c r="X1968" s="67">
        <v>4.4778949671163</v>
      </c>
      <c r="Y1968" s="66">
        <v>2.52337545480259E-2</v>
      </c>
      <c r="Z1968" s="67">
        <v>20.2073130670178</v>
      </c>
      <c r="AA1968" s="66"/>
      <c r="AB1968" s="67"/>
      <c r="AC1968" s="66"/>
      <c r="AD1968" s="67"/>
      <c r="AE1968" s="66"/>
      <c r="AF1968" s="68"/>
      <c r="AG1968" s="66">
        <v>-3.6968984271879897E-2</v>
      </c>
      <c r="AH1968" s="67">
        <v>-5.5384041630532002</v>
      </c>
      <c r="AI1968" s="66">
        <v>5.5813703635067199E-2</v>
      </c>
      <c r="AJ1968" s="67">
        <v>19.272112844482798</v>
      </c>
      <c r="AK1968" s="66">
        <v>0.10190860681366801</v>
      </c>
      <c r="AL1968" s="66">
        <v>0.122270560485049</v>
      </c>
      <c r="AM1968" s="67">
        <v>30.0415013323945</v>
      </c>
      <c r="AN1968" s="11"/>
      <c r="AO1968" s="69">
        <v>3.4964810041856302E-2</v>
      </c>
      <c r="AP1968" s="69">
        <v>-2.3708267337497101E-2</v>
      </c>
      <c r="AQ1968" s="69">
        <v>0.13500953388211201</v>
      </c>
      <c r="AR1968" s="69">
        <v>-0.10097192876492</v>
      </c>
      <c r="AS1968" s="70"/>
      <c r="AT1968" s="70"/>
      <c r="AU1968" s="70"/>
      <c r="AV1968" s="71"/>
      <c r="AW1968" s="11"/>
      <c r="AX1968" s="72"/>
      <c r="AY1968" s="73"/>
      <c r="AZ1968" s="73"/>
      <c r="BA1968" s="73"/>
      <c r="BB1968" s="64"/>
      <c r="BC1968" s="74">
        <v>-11.8525517669623</v>
      </c>
      <c r="BD1968" s="61">
        <v>43910</v>
      </c>
      <c r="BE1968" s="61">
        <v>43990</v>
      </c>
      <c r="BF1968" s="70"/>
      <c r="BG1968" s="61"/>
      <c r="BH1968" s="11"/>
    </row>
    <row r="1969" spans="1:60" x14ac:dyDescent="0.3">
      <c r="A1969" s="11"/>
      <c r="B1969" s="56" t="s">
        <v>6233</v>
      </c>
      <c r="C1969" s="56" t="s">
        <v>5961</v>
      </c>
      <c r="D1969" s="56" t="s">
        <v>5952</v>
      </c>
      <c r="E1969" s="57" t="s">
        <v>2993</v>
      </c>
      <c r="F1969" s="57" t="s">
        <v>168</v>
      </c>
      <c r="G1969" s="58" t="s">
        <v>111</v>
      </c>
      <c r="H1969" s="59" t="s">
        <v>3009</v>
      </c>
      <c r="I1969" s="60" t="s">
        <v>400</v>
      </c>
      <c r="J1969" s="60" t="s">
        <v>5962</v>
      </c>
      <c r="K1969" s="11"/>
      <c r="L1969" s="61">
        <v>44021</v>
      </c>
      <c r="M1969" s="62">
        <v>819693.04518604302</v>
      </c>
      <c r="N1969" s="63">
        <v>819693.04518604302</v>
      </c>
      <c r="O1969" s="63">
        <v>892039.76672744798</v>
      </c>
      <c r="P1969" s="64">
        <f t="shared" si="30"/>
        <v>0.91889742560825804</v>
      </c>
      <c r="Q1969" s="61">
        <v>43910</v>
      </c>
      <c r="R1969" s="65">
        <v>6383011.6467578104</v>
      </c>
      <c r="S1969" s="65">
        <v>1909894.58303906</v>
      </c>
      <c r="T1969" s="11"/>
      <c r="U1969" s="66">
        <v>-9.8174364065926108E-3</v>
      </c>
      <c r="V1969" s="67">
        <v>2.6804671132595099</v>
      </c>
      <c r="W1969" s="66">
        <v>2.3218066695335399E-2</v>
      </c>
      <c r="X1969" s="67">
        <v>4.6001852181725598</v>
      </c>
      <c r="Y1969" s="66">
        <v>4.2472487899431102E-2</v>
      </c>
      <c r="Z1969" s="67">
        <v>21.9311864021583</v>
      </c>
      <c r="AA1969" s="66">
        <v>0.17358960282756</v>
      </c>
      <c r="AB1969" s="67">
        <v>37.584148434048998</v>
      </c>
      <c r="AC1969" s="66"/>
      <c r="AD1969" s="67"/>
      <c r="AE1969" s="66"/>
      <c r="AF1969" s="68"/>
      <c r="AG1969" s="66">
        <v>-3.6925847529346398E-2</v>
      </c>
      <c r="AH1969" s="67">
        <v>-5.5340904887998503</v>
      </c>
      <c r="AI1969" s="66">
        <v>7.5057505368022207E-2</v>
      </c>
      <c r="AJ1969" s="67">
        <v>21.196493017778302</v>
      </c>
      <c r="AK1969" s="66">
        <v>0.21903755920735399</v>
      </c>
      <c r="AL1969" s="66">
        <v>0.140362454569258</v>
      </c>
      <c r="AM1969" s="67">
        <v>47.438719954807297</v>
      </c>
      <c r="AN1969" s="11"/>
      <c r="AO1969" s="69">
        <v>3.4967621972100502E-2</v>
      </c>
      <c r="AP1969" s="69">
        <v>-2.2255388395024101E-2</v>
      </c>
      <c r="AQ1969" s="69">
        <v>0.132841481867217</v>
      </c>
      <c r="AR1969" s="69">
        <v>-9.3883979122474606E-2</v>
      </c>
      <c r="AS1969" s="70">
        <v>8</v>
      </c>
      <c r="AT1969" s="70">
        <v>4</v>
      </c>
      <c r="AU1969" s="70">
        <v>7</v>
      </c>
      <c r="AV1969" s="71">
        <v>5</v>
      </c>
      <c r="AW1969" s="11"/>
      <c r="AX1969" s="72">
        <v>0.13415684717198001</v>
      </c>
      <c r="AY1969" s="73">
        <v>1.2857484726755499</v>
      </c>
      <c r="AZ1969" s="73">
        <v>1.0903342316287301</v>
      </c>
      <c r="BA1969" s="73">
        <v>2.03732328355545</v>
      </c>
      <c r="BB1969" s="64">
        <v>1.38841964898347E-2</v>
      </c>
      <c r="BC1969" s="74">
        <v>-10.7149840353086</v>
      </c>
      <c r="BD1969" s="61">
        <v>43910</v>
      </c>
      <c r="BE1969" s="61">
        <v>43990</v>
      </c>
      <c r="BF1969" s="70"/>
      <c r="BG1969" s="61"/>
      <c r="BH1969" s="11"/>
    </row>
    <row r="1970" spans="1:60" x14ac:dyDescent="0.3">
      <c r="A1970" s="11"/>
      <c r="B1970" s="56" t="s">
        <v>6235</v>
      </c>
      <c r="C1970" s="56" t="s">
        <v>5964</v>
      </c>
      <c r="D1970" s="56" t="s">
        <v>5952</v>
      </c>
      <c r="E1970" s="57" t="s">
        <v>2831</v>
      </c>
      <c r="F1970" s="57" t="s">
        <v>168</v>
      </c>
      <c r="G1970" s="58" t="s">
        <v>111</v>
      </c>
      <c r="H1970" s="59" t="s">
        <v>3009</v>
      </c>
      <c r="I1970" s="60" t="s">
        <v>400</v>
      </c>
      <c r="J1970" s="60" t="s">
        <v>5965</v>
      </c>
      <c r="K1970" s="11"/>
      <c r="L1970" s="61">
        <v>44021</v>
      </c>
      <c r="M1970" s="62">
        <v>804391.93831825303</v>
      </c>
      <c r="N1970" s="63">
        <v>804391.93831825303</v>
      </c>
      <c r="O1970" s="63">
        <v>887933.36873340595</v>
      </c>
      <c r="P1970" s="64">
        <f t="shared" si="30"/>
        <v>0.9059147528892616</v>
      </c>
      <c r="Q1970" s="61">
        <v>43910</v>
      </c>
      <c r="R1970" s="65">
        <v>0</v>
      </c>
      <c r="S1970" s="65">
        <v>467984.93884228502</v>
      </c>
      <c r="T1970" s="11"/>
      <c r="U1970" s="66">
        <v>-9.6991988712034106E-3</v>
      </c>
      <c r="V1970" s="67">
        <v>2.6922908667984302</v>
      </c>
      <c r="W1970" s="66">
        <v>2.1995164184772899E-2</v>
      </c>
      <c r="X1970" s="67">
        <v>4.4778949671163</v>
      </c>
      <c r="Y1970" s="66">
        <v>2.5783056451473399E-2</v>
      </c>
      <c r="Z1970" s="67">
        <v>20.2622432573698</v>
      </c>
      <c r="AA1970" s="66">
        <v>0.14885871588921901</v>
      </c>
      <c r="AB1970" s="67">
        <v>35.111059740243903</v>
      </c>
      <c r="AC1970" s="66"/>
      <c r="AD1970" s="67"/>
      <c r="AE1970" s="66"/>
      <c r="AF1970" s="68"/>
      <c r="AG1970" s="66">
        <v>-3.6968984271879897E-2</v>
      </c>
      <c r="AH1970" s="67">
        <v>-5.5384041630532002</v>
      </c>
      <c r="AI1970" s="66">
        <v>5.6379389727226198E-2</v>
      </c>
      <c r="AJ1970" s="67">
        <v>19.328681453684101</v>
      </c>
      <c r="AK1970" s="66">
        <v>0.196762487456144</v>
      </c>
      <c r="AL1970" s="66">
        <v>0.12685515206801901</v>
      </c>
      <c r="AM1970" s="67">
        <v>45.578904523572398</v>
      </c>
      <c r="AN1970" s="11"/>
      <c r="AO1970" s="69">
        <v>3.6556978096996297E-2</v>
      </c>
      <c r="AP1970" s="69">
        <v>-2.3708267339316101E-2</v>
      </c>
      <c r="AQ1970" s="69">
        <v>0.137017503267998</v>
      </c>
      <c r="AR1970" s="69">
        <v>-0.10097192876492</v>
      </c>
      <c r="AS1970" s="70">
        <v>8</v>
      </c>
      <c r="AT1970" s="70">
        <v>4</v>
      </c>
      <c r="AU1970" s="70">
        <v>7</v>
      </c>
      <c r="AV1970" s="71">
        <v>5</v>
      </c>
      <c r="AW1970" s="11"/>
      <c r="AX1970" s="72">
        <v>0.13559869319447901</v>
      </c>
      <c r="AY1970" s="73">
        <v>1.09227911660673</v>
      </c>
      <c r="AZ1970" s="73">
        <v>1.00789758545761</v>
      </c>
      <c r="BA1970" s="73">
        <v>1.71194626915167</v>
      </c>
      <c r="BB1970" s="64">
        <v>1.4032304735574101E-2</v>
      </c>
      <c r="BC1970" s="74">
        <v>-11.852551767049601</v>
      </c>
      <c r="BD1970" s="61">
        <v>43910</v>
      </c>
      <c r="BE1970" s="61">
        <v>43990</v>
      </c>
      <c r="BF1970" s="70"/>
      <c r="BG1970" s="61"/>
      <c r="BH1970" s="11"/>
    </row>
    <row r="1971" spans="1:60" x14ac:dyDescent="0.3">
      <c r="A1971" s="11"/>
      <c r="B1971" s="56" t="s">
        <v>6237</v>
      </c>
      <c r="C1971" s="56" t="s">
        <v>5967</v>
      </c>
      <c r="D1971" s="56" t="s">
        <v>5968</v>
      </c>
      <c r="E1971" s="57" t="s">
        <v>34</v>
      </c>
      <c r="F1971" s="57" t="s">
        <v>168</v>
      </c>
      <c r="G1971" s="58" t="s">
        <v>215</v>
      </c>
      <c r="H1971" s="59" t="s">
        <v>237</v>
      </c>
      <c r="I1971" s="60" t="s">
        <v>29</v>
      </c>
      <c r="J1971" s="60" t="s">
        <v>5969</v>
      </c>
      <c r="K1971" s="11"/>
      <c r="L1971" s="61">
        <v>44021</v>
      </c>
      <c r="M1971" s="62">
        <v>1261.95979999937</v>
      </c>
      <c r="N1971" s="63">
        <v>1261.95979999937</v>
      </c>
      <c r="O1971" s="63">
        <v>1265.37399999984</v>
      </c>
      <c r="P1971" s="64">
        <f t="shared" si="30"/>
        <v>0.99730182538880174</v>
      </c>
      <c r="Q1971" s="61">
        <v>43984</v>
      </c>
      <c r="R1971" s="65">
        <v>11329717.528000001</v>
      </c>
      <c r="S1971" s="65">
        <v>8896139.5888125002</v>
      </c>
      <c r="T1971" s="11"/>
      <c r="U1971" s="66">
        <v>-2.3529285044787701E-4</v>
      </c>
      <c r="V1971" s="67">
        <v>3.6386814688739801</v>
      </c>
      <c r="W1971" s="66">
        <v>4.4894792881677902E-4</v>
      </c>
      <c r="X1971" s="67">
        <v>2.3232733415170501</v>
      </c>
      <c r="Y1971" s="66">
        <v>1.2709507944236999E-2</v>
      </c>
      <c r="Z1971" s="67">
        <v>18.954888406646202</v>
      </c>
      <c r="AA1971" s="66">
        <v>2.4046796695984099E-2</v>
      </c>
      <c r="AB1971" s="67">
        <v>22.629867820884101</v>
      </c>
      <c r="AC1971" s="66">
        <v>4.8089314672324697E-2</v>
      </c>
      <c r="AD1971" s="67">
        <v>29.094896727474399</v>
      </c>
      <c r="AE1971" s="66">
        <v>6.3011195581566398E-2</v>
      </c>
      <c r="AF1971" s="68">
        <v>23.248807169875398</v>
      </c>
      <c r="AG1971" s="66">
        <v>4.5537232290371299E-4</v>
      </c>
      <c r="AH1971" s="67">
        <v>-1.7959685035748401</v>
      </c>
      <c r="AI1971" s="66">
        <v>1.4914817222234001E-2</v>
      </c>
      <c r="AJ1971" s="67">
        <v>15.182224203192201</v>
      </c>
      <c r="AK1971" s="66">
        <v>0.26195980000018598</v>
      </c>
      <c r="AL1971" s="66">
        <v>3.1542220305709599E-2</v>
      </c>
      <c r="AM1971" s="67">
        <v>30.890435791225201</v>
      </c>
      <c r="AN1971" s="11"/>
      <c r="AO1971" s="69">
        <v>6.14562857663259E-3</v>
      </c>
      <c r="AP1971" s="69">
        <v>-9.11996873855969E-3</v>
      </c>
      <c r="AQ1971" s="69">
        <v>6.7832791064574797E-3</v>
      </c>
      <c r="AR1971" s="69">
        <v>-6.6987844465984398E-3</v>
      </c>
      <c r="AS1971" s="70">
        <v>8</v>
      </c>
      <c r="AT1971" s="70">
        <v>4</v>
      </c>
      <c r="AU1971" s="70">
        <v>7</v>
      </c>
      <c r="AV1971" s="71">
        <v>5</v>
      </c>
      <c r="AW1971" s="11"/>
      <c r="AX1971" s="72">
        <v>1.41384486343668E-2</v>
      </c>
      <c r="AY1971" s="73">
        <v>-0.36953308774536697</v>
      </c>
      <c r="AZ1971" s="73">
        <v>0.61148582012810904</v>
      </c>
      <c r="BA1971" s="73">
        <v>-0.47753116902049397</v>
      </c>
      <c r="BB1971" s="64">
        <v>1.458801842507E-3</v>
      </c>
      <c r="BC1971" s="74">
        <v>-2.0166740456043</v>
      </c>
      <c r="BD1971" s="61">
        <v>43745</v>
      </c>
      <c r="BE1971" s="61">
        <v>43783</v>
      </c>
      <c r="BF1971" s="70">
        <v>66</v>
      </c>
      <c r="BG1971" s="61">
        <v>43837</v>
      </c>
      <c r="BH1971" s="11"/>
    </row>
    <row r="1972" spans="1:60" x14ac:dyDescent="0.3">
      <c r="A1972" s="11"/>
      <c r="B1972" s="56" t="s">
        <v>6241</v>
      </c>
      <c r="C1972" s="56" t="s">
        <v>5971</v>
      </c>
      <c r="D1972" s="56" t="s">
        <v>5968</v>
      </c>
      <c r="E1972" s="57" t="s">
        <v>41</v>
      </c>
      <c r="F1972" s="57" t="s">
        <v>168</v>
      </c>
      <c r="G1972" s="58" t="s">
        <v>215</v>
      </c>
      <c r="H1972" s="59" t="s">
        <v>237</v>
      </c>
      <c r="I1972" s="60" t="s">
        <v>29</v>
      </c>
      <c r="J1972" s="60" t="s">
        <v>5972</v>
      </c>
      <c r="K1972" s="11"/>
      <c r="L1972" s="61">
        <v>44021</v>
      </c>
      <c r="M1972" s="62">
        <v>1313.1842000000199</v>
      </c>
      <c r="N1972" s="63">
        <v>1313.1842000000199</v>
      </c>
      <c r="O1972" s="63">
        <v>1316.32430000044</v>
      </c>
      <c r="P1972" s="64">
        <f t="shared" si="30"/>
        <v>0.99761449363168408</v>
      </c>
      <c r="Q1972" s="61">
        <v>43984</v>
      </c>
      <c r="R1972" s="65">
        <v>5649859.4179999996</v>
      </c>
      <c r="S1972" s="65">
        <v>6977131.39678906</v>
      </c>
      <c r="T1972" s="11"/>
      <c r="U1972" s="66">
        <v>-2.2687783712171901E-4</v>
      </c>
      <c r="V1972" s="67">
        <v>3.6395229702065999</v>
      </c>
      <c r="W1972" s="66">
        <v>7.0336606768250899E-4</v>
      </c>
      <c r="X1972" s="67">
        <v>2.3487151554036201</v>
      </c>
      <c r="Y1972" s="66">
        <v>1.4271963786086399E-2</v>
      </c>
      <c r="Z1972" s="67">
        <v>19.1111339908384</v>
      </c>
      <c r="AA1972" s="66">
        <v>2.7231264752117599E-2</v>
      </c>
      <c r="AB1972" s="67">
        <v>22.9483146264974</v>
      </c>
      <c r="AC1972" s="66">
        <v>5.4613019745374899E-2</v>
      </c>
      <c r="AD1972" s="67">
        <v>29.7472672347794</v>
      </c>
      <c r="AE1972" s="66">
        <v>7.9862872540616095E-2</v>
      </c>
      <c r="AF1972" s="68">
        <v>24.933974865765801</v>
      </c>
      <c r="AG1972" s="66">
        <v>5.3143395598453903E-4</v>
      </c>
      <c r="AH1972" s="67">
        <v>-1.7883623402667601</v>
      </c>
      <c r="AI1972" s="66">
        <v>1.6558129020268101E-2</v>
      </c>
      <c r="AJ1972" s="67">
        <v>15.346555382988299</v>
      </c>
      <c r="AK1972" s="66">
        <v>0.31318420000025099</v>
      </c>
      <c r="AL1972" s="66">
        <v>3.7035123506939299E-2</v>
      </c>
      <c r="AM1972" s="67">
        <v>36.0128757912316</v>
      </c>
      <c r="AN1972" s="11"/>
      <c r="AO1972" s="69">
        <v>6.1542224557342698E-3</v>
      </c>
      <c r="AP1972" s="69">
        <v>-9.1115544864805997E-3</v>
      </c>
      <c r="AQ1972" s="69">
        <v>7.04866908017721E-3</v>
      </c>
      <c r="AR1972" s="69">
        <v>-6.4370783629783502E-3</v>
      </c>
      <c r="AS1972" s="70">
        <v>8</v>
      </c>
      <c r="AT1972" s="70">
        <v>4</v>
      </c>
      <c r="AU1972" s="70">
        <v>7</v>
      </c>
      <c r="AV1972" s="71">
        <v>5</v>
      </c>
      <c r="AW1972" s="11"/>
      <c r="AX1972" s="72">
        <v>1.41474949665826E-2</v>
      </c>
      <c r="AY1972" s="73">
        <v>-0.164287981929647</v>
      </c>
      <c r="AZ1972" s="73">
        <v>0.62203375954231899</v>
      </c>
      <c r="BA1972" s="73">
        <v>-0.213412694660292</v>
      </c>
      <c r="BB1972" s="64">
        <v>1.45975096967959E-3</v>
      </c>
      <c r="BC1972" s="74">
        <v>-1.9850327278400099</v>
      </c>
      <c r="BD1972" s="61">
        <v>43745</v>
      </c>
      <c r="BE1972" s="61">
        <v>43783</v>
      </c>
      <c r="BF1972" s="70">
        <v>65</v>
      </c>
      <c r="BG1972" s="61">
        <v>43836</v>
      </c>
      <c r="BH1972" s="11"/>
    </row>
    <row r="1973" spans="1:60" x14ac:dyDescent="0.3">
      <c r="A1973" s="11"/>
      <c r="B1973" s="56" t="s">
        <v>6244</v>
      </c>
      <c r="C1973" s="56" t="s">
        <v>5974</v>
      </c>
      <c r="D1973" s="56" t="s">
        <v>5968</v>
      </c>
      <c r="E1973" s="57" t="s">
        <v>0</v>
      </c>
      <c r="F1973" s="57" t="s">
        <v>168</v>
      </c>
      <c r="G1973" s="58" t="s">
        <v>215</v>
      </c>
      <c r="H1973" s="59" t="s">
        <v>237</v>
      </c>
      <c r="I1973" s="60" t="s">
        <v>29</v>
      </c>
      <c r="J1973" s="60" t="s">
        <v>5975</v>
      </c>
      <c r="K1973" s="11"/>
      <c r="L1973" s="61">
        <v>44021</v>
      </c>
      <c r="M1973" s="62">
        <v>1178.9502000007799</v>
      </c>
      <c r="N1973" s="63">
        <v>1178.9502000007799</v>
      </c>
      <c r="O1973" s="63">
        <v>1178.9502000007799</v>
      </c>
      <c r="P1973" s="64">
        <f t="shared" si="30"/>
        <v>1</v>
      </c>
      <c r="Q1973" s="61">
        <v>44021</v>
      </c>
      <c r="R1973" s="65">
        <v>0</v>
      </c>
      <c r="S1973" s="65">
        <v>0</v>
      </c>
      <c r="T1973" s="11"/>
      <c r="U1973" s="66">
        <v>0</v>
      </c>
      <c r="V1973" s="67">
        <v>3.66221075391877</v>
      </c>
      <c r="W1973" s="66">
        <v>0</v>
      </c>
      <c r="X1973" s="67">
        <v>2.27837854863537</v>
      </c>
      <c r="Y1973" s="66">
        <v>0</v>
      </c>
      <c r="Z1973" s="67">
        <v>17.6839376122225</v>
      </c>
      <c r="AA1973" s="66">
        <v>0</v>
      </c>
      <c r="AB1973" s="67">
        <v>20.225188151293001</v>
      </c>
      <c r="AC1973" s="66">
        <v>5.5867437095002996E-3</v>
      </c>
      <c r="AD1973" s="67">
        <v>24.844639631191999</v>
      </c>
      <c r="AE1973" s="66">
        <v>3.2150165547136601E-2</v>
      </c>
      <c r="AF1973" s="68">
        <v>20.162704166432398</v>
      </c>
      <c r="AG1973" s="66">
        <v>0</v>
      </c>
      <c r="AH1973" s="67">
        <v>-1.84150573586521</v>
      </c>
      <c r="AI1973" s="66">
        <v>0</v>
      </c>
      <c r="AJ1973" s="67">
        <v>13.6907424809615</v>
      </c>
      <c r="AK1973" s="66">
        <v>0.17895020000112699</v>
      </c>
      <c r="AL1973" s="66">
        <v>2.2554541117642699E-2</v>
      </c>
      <c r="AM1973" s="67">
        <v>22.730136325233602</v>
      </c>
      <c r="AN1973" s="11"/>
      <c r="AO1973" s="69">
        <v>0</v>
      </c>
      <c r="AP1973" s="69">
        <v>0</v>
      </c>
      <c r="AQ1973" s="69">
        <v>0</v>
      </c>
      <c r="AR1973" s="69">
        <v>0</v>
      </c>
      <c r="AS1973" s="70">
        <v>0</v>
      </c>
      <c r="AT1973" s="70">
        <v>0</v>
      </c>
      <c r="AU1973" s="70">
        <v>7</v>
      </c>
      <c r="AV1973" s="71">
        <v>5</v>
      </c>
      <c r="AW1973" s="11"/>
      <c r="AX1973" s="72">
        <v>0</v>
      </c>
      <c r="AY1973" s="73">
        <v>-115.357016523136</v>
      </c>
      <c r="AZ1973" s="73">
        <v>0.52607977638217596</v>
      </c>
      <c r="BA1973" s="73">
        <v>-15.9646500268718</v>
      </c>
      <c r="BB1973" s="64">
        <v>0</v>
      </c>
      <c r="BC1973" s="74">
        <v>0</v>
      </c>
      <c r="BD1973" s="61">
        <v>43656</v>
      </c>
      <c r="BE1973" s="61"/>
      <c r="BF1973" s="70"/>
      <c r="BG1973" s="61"/>
      <c r="BH1973" s="11"/>
    </row>
    <row r="1974" spans="1:60" x14ac:dyDescent="0.3">
      <c r="A1974" s="11"/>
      <c r="B1974" s="56" t="s">
        <v>6247</v>
      </c>
      <c r="C1974" s="56" t="s">
        <v>5977</v>
      </c>
      <c r="D1974" s="56" t="s">
        <v>5968</v>
      </c>
      <c r="E1974" s="57" t="s">
        <v>79</v>
      </c>
      <c r="F1974" s="57" t="s">
        <v>168</v>
      </c>
      <c r="G1974" s="58" t="s">
        <v>215</v>
      </c>
      <c r="H1974" s="59" t="s">
        <v>237</v>
      </c>
      <c r="I1974" s="60" t="s">
        <v>29</v>
      </c>
      <c r="J1974" s="60" t="s">
        <v>5978</v>
      </c>
      <c r="K1974" s="11"/>
      <c r="L1974" s="61">
        <v>44021</v>
      </c>
      <c r="M1974" s="62">
        <v>1019.75739999954</v>
      </c>
      <c r="N1974" s="63">
        <v>1019.75739999954</v>
      </c>
      <c r="O1974" s="63">
        <v>1028.00500000082</v>
      </c>
      <c r="P1974" s="64">
        <f t="shared" si="30"/>
        <v>0.99197708182229327</v>
      </c>
      <c r="Q1974" s="61">
        <v>43745</v>
      </c>
      <c r="R1974" s="65">
        <v>0</v>
      </c>
      <c r="S1974" s="65">
        <v>2572469.36248047</v>
      </c>
      <c r="T1974" s="11"/>
      <c r="U1974" s="66">
        <v>0</v>
      </c>
      <c r="V1974" s="67">
        <v>3.66221075391877</v>
      </c>
      <c r="W1974" s="66">
        <v>0</v>
      </c>
      <c r="X1974" s="67">
        <v>2.27837854863537</v>
      </c>
      <c r="Y1974" s="66">
        <v>0</v>
      </c>
      <c r="Z1974" s="67">
        <v>17.6839376122225</v>
      </c>
      <c r="AA1974" s="66">
        <v>-1.18984630535124E-3</v>
      </c>
      <c r="AB1974" s="67">
        <v>20.106203520757798</v>
      </c>
      <c r="AC1974" s="66">
        <v>1.1736956450476999E-2</v>
      </c>
      <c r="AD1974" s="67">
        <v>25.4596609052969</v>
      </c>
      <c r="AE1974" s="66">
        <v>2.04763255715079E-2</v>
      </c>
      <c r="AF1974" s="68">
        <v>18.995320168876798</v>
      </c>
      <c r="AG1974" s="66">
        <v>0</v>
      </c>
      <c r="AH1974" s="67">
        <v>-1.84150573586521</v>
      </c>
      <c r="AI1974" s="66">
        <v>0</v>
      </c>
      <c r="AJ1974" s="67">
        <v>13.6907424809615</v>
      </c>
      <c r="AK1974" s="66">
        <v>1.97573999994347E-2</v>
      </c>
      <c r="AL1974" s="66">
        <v>6.0902916557097298E-3</v>
      </c>
      <c r="AM1974" s="67">
        <v>19.705631238873998</v>
      </c>
      <c r="AN1974" s="11"/>
      <c r="AO1974" s="69">
        <v>6.1608337582583798E-3</v>
      </c>
      <c r="AP1974" s="69">
        <v>-9.1050981136504595E-3</v>
      </c>
      <c r="AQ1974" s="69">
        <v>3.0874239728291299E-3</v>
      </c>
      <c r="AR1974" s="69">
        <v>-6.2346683689611399E-3</v>
      </c>
      <c r="AS1974" s="70">
        <v>3</v>
      </c>
      <c r="AT1974" s="70">
        <v>2</v>
      </c>
      <c r="AU1974" s="70">
        <v>7</v>
      </c>
      <c r="AV1974" s="71">
        <v>5</v>
      </c>
      <c r="AW1974" s="11"/>
      <c r="AX1974" s="72">
        <v>1.21215094032596E-2</v>
      </c>
      <c r="AY1974" s="73">
        <v>-2.4214937770120701</v>
      </c>
      <c r="AZ1974" s="73">
        <v>0.52320194901858497</v>
      </c>
      <c r="BA1974" s="73">
        <v>-2.9762122141874001</v>
      </c>
      <c r="BB1974" s="64">
        <v>1.2501621819296801E-3</v>
      </c>
      <c r="BC1974" s="74">
        <v>-1.9605352115268</v>
      </c>
      <c r="BD1974" s="61">
        <v>43745</v>
      </c>
      <c r="BE1974" s="61">
        <v>43783</v>
      </c>
      <c r="BF1974" s="70"/>
      <c r="BG1974" s="61"/>
      <c r="BH1974" s="11"/>
    </row>
    <row r="1975" spans="1:60" x14ac:dyDescent="0.3">
      <c r="A1975" s="11"/>
      <c r="B1975" s="56" t="s">
        <v>6250</v>
      </c>
      <c r="C1975" s="56" t="s">
        <v>5980</v>
      </c>
      <c r="D1975" s="56" t="s">
        <v>5968</v>
      </c>
      <c r="E1975" s="57" t="s">
        <v>447</v>
      </c>
      <c r="F1975" s="57" t="s">
        <v>168</v>
      </c>
      <c r="G1975" s="58" t="s">
        <v>215</v>
      </c>
      <c r="H1975" s="59" t="s">
        <v>237</v>
      </c>
      <c r="I1975" s="60" t="s">
        <v>29</v>
      </c>
      <c r="J1975" s="60" t="s">
        <v>5981</v>
      </c>
      <c r="K1975" s="11"/>
      <c r="L1975" s="61">
        <v>44021</v>
      </c>
      <c r="M1975" s="62">
        <v>1104.1688000001</v>
      </c>
      <c r="N1975" s="63">
        <v>1104.1688000001</v>
      </c>
      <c r="O1975" s="63">
        <v>1107.3797999993001</v>
      </c>
      <c r="P1975" s="64">
        <f t="shared" si="30"/>
        <v>0.99710036249604506</v>
      </c>
      <c r="Q1975" s="61">
        <v>43984</v>
      </c>
      <c r="R1975" s="65">
        <v>2037911.9620000001</v>
      </c>
      <c r="S1975" s="65">
        <v>1020313.2932177701</v>
      </c>
      <c r="T1975" s="11"/>
      <c r="U1975" s="66">
        <v>-2.40756650782714E-4</v>
      </c>
      <c r="V1975" s="67">
        <v>3.6381350888405</v>
      </c>
      <c r="W1975" s="66">
        <v>2.8527325957838901E-4</v>
      </c>
      <c r="X1975" s="67">
        <v>2.3069058745932098</v>
      </c>
      <c r="Y1975" s="66">
        <v>1.1702991087077E-2</v>
      </c>
      <c r="Z1975" s="67">
        <v>18.854236720944801</v>
      </c>
      <c r="AA1975" s="66">
        <v>2.1998013517077201E-2</v>
      </c>
      <c r="AB1975" s="67">
        <v>22.424989502993402</v>
      </c>
      <c r="AC1975" s="66">
        <v>4.5574293788376997E-2</v>
      </c>
      <c r="AD1975" s="67">
        <v>28.843394639086899</v>
      </c>
      <c r="AE1975" s="66">
        <v>6.1239844195370097E-2</v>
      </c>
      <c r="AF1975" s="68">
        <v>23.0716720312485</v>
      </c>
      <c r="AG1975" s="66">
        <v>4.0617167178425001E-4</v>
      </c>
      <c r="AH1975" s="67">
        <v>-1.8008885686867899</v>
      </c>
      <c r="AI1975" s="66">
        <v>1.3856119081538099E-2</v>
      </c>
      <c r="AJ1975" s="67">
        <v>15.076354389122599</v>
      </c>
      <c r="AK1975" s="66">
        <v>0.104319097828993</v>
      </c>
      <c r="AL1975" s="66">
        <v>2.0420491497134201E-2</v>
      </c>
      <c r="AM1975" s="67">
        <v>4.8870352218800699</v>
      </c>
      <c r="AN1975" s="11"/>
      <c r="AO1975" s="69">
        <v>6.1401713246596002E-3</v>
      </c>
      <c r="AP1975" s="69">
        <v>-9.1254681728969392E-3</v>
      </c>
      <c r="AQ1975" s="69">
        <v>6.61229195065971E-3</v>
      </c>
      <c r="AR1975" s="69">
        <v>-6.86752951787639E-3</v>
      </c>
      <c r="AS1975" s="70">
        <v>8</v>
      </c>
      <c r="AT1975" s="70">
        <v>4</v>
      </c>
      <c r="AU1975" s="70">
        <v>7</v>
      </c>
      <c r="AV1975" s="71">
        <v>5</v>
      </c>
      <c r="AW1975" s="11"/>
      <c r="AX1975" s="72">
        <v>1.4133192263871001E-2</v>
      </c>
      <c r="AY1975" s="73">
        <v>-0.50169077689042796</v>
      </c>
      <c r="AZ1975" s="73">
        <v>0.60469907332844697</v>
      </c>
      <c r="BA1975" s="73">
        <v>-0.64611858502576103</v>
      </c>
      <c r="BB1975" s="64">
        <v>1.4582495092918201E-3</v>
      </c>
      <c r="BC1975" s="74">
        <v>-2.0370682529755899</v>
      </c>
      <c r="BD1975" s="61">
        <v>43745</v>
      </c>
      <c r="BE1975" s="61">
        <v>43783</v>
      </c>
      <c r="BF1975" s="70">
        <v>70</v>
      </c>
      <c r="BG1975" s="61">
        <v>43843</v>
      </c>
      <c r="BH1975" s="11"/>
    </row>
    <row r="1976" spans="1:60" x14ac:dyDescent="0.3">
      <c r="A1976" s="11"/>
      <c r="B1976" s="56" t="s">
        <v>6253</v>
      </c>
      <c r="C1976" s="56" t="s">
        <v>5983</v>
      </c>
      <c r="D1976" s="56" t="s">
        <v>5968</v>
      </c>
      <c r="E1976" s="57" t="s">
        <v>2294</v>
      </c>
      <c r="F1976" s="57" t="s">
        <v>168</v>
      </c>
      <c r="G1976" s="58" t="s">
        <v>215</v>
      </c>
      <c r="H1976" s="59" t="s">
        <v>237</v>
      </c>
      <c r="I1976" s="60" t="s">
        <v>29</v>
      </c>
      <c r="J1976" s="60" t="s">
        <v>5984</v>
      </c>
      <c r="K1976" s="11"/>
      <c r="L1976" s="61">
        <v>44021</v>
      </c>
      <c r="M1976" s="62">
        <v>1284.38590000011</v>
      </c>
      <c r="N1976" s="63">
        <v>1284.38590000011</v>
      </c>
      <c r="O1976" s="63">
        <v>1287.6005000006401</v>
      </c>
      <c r="P1976" s="64">
        <f t="shared" si="30"/>
        <v>0.99750341817937438</v>
      </c>
      <c r="Q1976" s="61">
        <v>43984</v>
      </c>
      <c r="R1976" s="65">
        <v>1046396.451</v>
      </c>
      <c r="S1976" s="65">
        <v>1162016.8998515599</v>
      </c>
      <c r="T1976" s="11"/>
      <c r="U1976" s="66">
        <v>-2.2986247404333001E-4</v>
      </c>
      <c r="V1976" s="67">
        <v>3.6392245065144402</v>
      </c>
      <c r="W1976" s="66">
        <v>6.1296396961552102E-4</v>
      </c>
      <c r="X1976" s="67">
        <v>2.3396749455969301</v>
      </c>
      <c r="Y1976" s="66">
        <v>1.3717138874199E-2</v>
      </c>
      <c r="Z1976" s="67">
        <v>19.055651499656999</v>
      </c>
      <c r="AA1976" s="66">
        <v>2.6099597944266899E-2</v>
      </c>
      <c r="AB1976" s="67">
        <v>22.835147945734199</v>
      </c>
      <c r="AC1976" s="66">
        <v>5.22928257323656E-2</v>
      </c>
      <c r="AD1976" s="67">
        <v>29.515247833478501</v>
      </c>
      <c r="AE1976" s="66">
        <v>7.4854963284451501E-2</v>
      </c>
      <c r="AF1976" s="68">
        <v>24.433183940156599</v>
      </c>
      <c r="AG1976" s="66">
        <v>5.0446418936189697E-4</v>
      </c>
      <c r="AH1976" s="67">
        <v>-1.7910593169290201</v>
      </c>
      <c r="AI1976" s="66">
        <v>1.59745639703033E-2</v>
      </c>
      <c r="AJ1976" s="67">
        <v>15.2881988779991</v>
      </c>
      <c r="AK1976" s="66">
        <v>0.28438590000034297</v>
      </c>
      <c r="AL1976" s="66">
        <v>3.3970360815146698E-2</v>
      </c>
      <c r="AM1976" s="67">
        <v>33.133045791240903</v>
      </c>
      <c r="AN1976" s="11"/>
      <c r="AO1976" s="69">
        <v>6.1511566564149698E-3</v>
      </c>
      <c r="AP1976" s="69">
        <v>-9.1145385349591396E-3</v>
      </c>
      <c r="AQ1976" s="69">
        <v>6.9544230791507297E-3</v>
      </c>
      <c r="AR1976" s="69">
        <v>-6.5298633608108503E-3</v>
      </c>
      <c r="AS1976" s="70">
        <v>8</v>
      </c>
      <c r="AT1976" s="70">
        <v>4</v>
      </c>
      <c r="AU1976" s="70">
        <v>7</v>
      </c>
      <c r="AV1976" s="71">
        <v>5</v>
      </c>
      <c r="AW1976" s="11"/>
      <c r="AX1976" s="72">
        <v>1.41441419350122E-2</v>
      </c>
      <c r="AY1976" s="73">
        <v>-0.237191793586362</v>
      </c>
      <c r="AZ1976" s="73">
        <v>0.618285511088288</v>
      </c>
      <c r="BA1976" s="73">
        <v>-0.30754737447978198</v>
      </c>
      <c r="BB1976" s="64">
        <v>1.45939937790445E-3</v>
      </c>
      <c r="BC1976" s="74">
        <v>-1.9962279488900101</v>
      </c>
      <c r="BD1976" s="61">
        <v>43745</v>
      </c>
      <c r="BE1976" s="61">
        <v>43783</v>
      </c>
      <c r="BF1976" s="70">
        <v>66</v>
      </c>
      <c r="BG1976" s="61">
        <v>43837</v>
      </c>
      <c r="BH1976" s="11"/>
    </row>
    <row r="1977" spans="1:60" x14ac:dyDescent="0.3">
      <c r="A1977" s="11"/>
      <c r="B1977" s="56" t="s">
        <v>6256</v>
      </c>
      <c r="C1977" s="56" t="s">
        <v>5986</v>
      </c>
      <c r="D1977" s="56" t="s">
        <v>5968</v>
      </c>
      <c r="E1977" s="57" t="s">
        <v>2831</v>
      </c>
      <c r="F1977" s="57" t="s">
        <v>168</v>
      </c>
      <c r="G1977" s="58" t="s">
        <v>215</v>
      </c>
      <c r="H1977" s="59" t="s">
        <v>237</v>
      </c>
      <c r="I1977" s="60" t="s">
        <v>29</v>
      </c>
      <c r="J1977" s="60" t="s">
        <v>5987</v>
      </c>
      <c r="K1977" s="11"/>
      <c r="L1977" s="61">
        <v>44021</v>
      </c>
      <c r="M1977" s="62">
        <v>1071.1974999997799</v>
      </c>
      <c r="N1977" s="63">
        <v>1071.1974999997799</v>
      </c>
      <c r="O1977" s="63">
        <v>1072.46800000034</v>
      </c>
      <c r="P1977" s="64">
        <f t="shared" si="30"/>
        <v>0.99881534926864046</v>
      </c>
      <c r="Q1977" s="61">
        <v>43984</v>
      </c>
      <c r="R1977" s="65">
        <v>5083379.5060000001</v>
      </c>
      <c r="S1977" s="65">
        <v>9749721.6963125002</v>
      </c>
      <c r="T1977" s="11"/>
      <c r="U1977" s="66">
        <v>-1.94324148651503E-4</v>
      </c>
      <c r="V1977" s="67">
        <v>3.6427783390536201</v>
      </c>
      <c r="W1977" s="66">
        <v>1.68000606572605E-3</v>
      </c>
      <c r="X1977" s="67">
        <v>2.4463791552079801</v>
      </c>
      <c r="Y1977" s="66">
        <v>1.2090408077710901E-2</v>
      </c>
      <c r="Z1977" s="67">
        <v>18.892978419986299</v>
      </c>
      <c r="AA1977" s="66">
        <v>3.1187725602649201E-2</v>
      </c>
      <c r="AB1977" s="67">
        <v>23.343960711557902</v>
      </c>
      <c r="AC1977" s="66"/>
      <c r="AD1977" s="67"/>
      <c r="AE1977" s="66"/>
      <c r="AF1977" s="68"/>
      <c r="AG1977" s="66">
        <v>8.2443011524446796E-4</v>
      </c>
      <c r="AH1977" s="67">
        <v>-1.7590627243407699</v>
      </c>
      <c r="AI1977" s="66">
        <v>1.4668588024505901E-2</v>
      </c>
      <c r="AJ1977" s="67">
        <v>15.157601283412101</v>
      </c>
      <c r="AK1977" s="66">
        <v>7.1197499999470906E-2</v>
      </c>
      <c r="AL1977" s="66">
        <v>3.3958563060878098E-2</v>
      </c>
      <c r="AM1977" s="67">
        <v>31.118335513398101</v>
      </c>
      <c r="AN1977" s="11"/>
      <c r="AO1977" s="69">
        <v>6.1870330227975501E-3</v>
      </c>
      <c r="AP1977" s="69">
        <v>-9.0792296805375407E-3</v>
      </c>
      <c r="AQ1977" s="69">
        <v>8.0667362017266004E-3</v>
      </c>
      <c r="AR1977" s="69">
        <v>-5.43228305195953E-3</v>
      </c>
      <c r="AS1977" s="70">
        <v>9</v>
      </c>
      <c r="AT1977" s="70">
        <v>3</v>
      </c>
      <c r="AU1977" s="70">
        <v>7</v>
      </c>
      <c r="AV1977" s="71">
        <v>5</v>
      </c>
      <c r="AW1977" s="11"/>
      <c r="AX1977" s="72">
        <v>1.3603011172981501E-2</v>
      </c>
      <c r="AY1977" s="73">
        <v>0.100718473894972</v>
      </c>
      <c r="AZ1977" s="73">
        <v>0.63461901715436397</v>
      </c>
      <c r="BA1977" s="73">
        <v>0.13121135117489799</v>
      </c>
      <c r="BB1977" s="64">
        <v>1.4034591822269201E-3</v>
      </c>
      <c r="BC1977" s="74">
        <v>-1.86351218697382</v>
      </c>
      <c r="BD1977" s="61">
        <v>43745</v>
      </c>
      <c r="BE1977" s="61">
        <v>43783</v>
      </c>
      <c r="BF1977" s="70">
        <v>51</v>
      </c>
      <c r="BG1977" s="61">
        <v>43816</v>
      </c>
      <c r="BH1977" s="11"/>
    </row>
    <row r="1978" spans="1:60" x14ac:dyDescent="0.3">
      <c r="A1978" s="11"/>
      <c r="B1978" s="56" t="s">
        <v>6259</v>
      </c>
      <c r="C1978" s="56" t="s">
        <v>5989</v>
      </c>
      <c r="D1978" s="56" t="s">
        <v>5968</v>
      </c>
      <c r="E1978" s="57" t="s">
        <v>490</v>
      </c>
      <c r="F1978" s="57" t="s">
        <v>168</v>
      </c>
      <c r="G1978" s="58" t="s">
        <v>215</v>
      </c>
      <c r="H1978" s="59" t="s">
        <v>237</v>
      </c>
      <c r="I1978" s="60" t="s">
        <v>29</v>
      </c>
      <c r="J1978" s="60" t="s">
        <v>5990</v>
      </c>
      <c r="K1978" s="11"/>
      <c r="L1978" s="61">
        <v>44021</v>
      </c>
      <c r="M1978" s="62">
        <v>1121.7141999993501</v>
      </c>
      <c r="N1978" s="63">
        <v>1121.7141999993501</v>
      </c>
      <c r="O1978" s="63">
        <v>1125.15630000085</v>
      </c>
      <c r="P1978" s="64">
        <f t="shared" si="30"/>
        <v>0.99694078058177571</v>
      </c>
      <c r="Q1978" s="61">
        <v>43984</v>
      </c>
      <c r="R1978" s="65">
        <v>0</v>
      </c>
      <c r="S1978" s="65">
        <v>2456177.5158124999</v>
      </c>
      <c r="T1978" s="11"/>
      <c r="U1978" s="66">
        <v>0</v>
      </c>
      <c r="V1978" s="67">
        <v>3.66221075391877</v>
      </c>
      <c r="W1978" s="66">
        <v>1.0592054786684501E-4</v>
      </c>
      <c r="X1978" s="67">
        <v>2.2889706034220598</v>
      </c>
      <c r="Y1978" s="66">
        <v>1.1942338149310699E-2</v>
      </c>
      <c r="Z1978" s="67">
        <v>18.878171427146299</v>
      </c>
      <c r="AA1978" s="66">
        <v>2.27552643355011E-2</v>
      </c>
      <c r="AB1978" s="67">
        <v>22.500714584835801</v>
      </c>
      <c r="AC1978" s="66">
        <v>4.5720830657955999E-2</v>
      </c>
      <c r="AD1978" s="67">
        <v>28.858048326044798</v>
      </c>
      <c r="AE1978" s="66">
        <v>6.6352687432299703E-2</v>
      </c>
      <c r="AF1978" s="68">
        <v>23.582956354948699</v>
      </c>
      <c r="AG1978" s="66">
        <v>1.6941230387601501E-4</v>
      </c>
      <c r="AH1978" s="67">
        <v>-1.8245645054776101</v>
      </c>
      <c r="AI1978" s="66">
        <v>1.41209377015912E-2</v>
      </c>
      <c r="AJ1978" s="67">
        <v>15.102836251127901</v>
      </c>
      <c r="AK1978" s="66">
        <v>0.12272465218673501</v>
      </c>
      <c r="AL1978" s="66">
        <v>2.4118889938108599E-2</v>
      </c>
      <c r="AM1978" s="67">
        <v>6.9385514585592301</v>
      </c>
      <c r="AN1978" s="11"/>
      <c r="AO1978" s="69">
        <v>6.1428537228494003E-3</v>
      </c>
      <c r="AP1978" s="69">
        <v>-9.1226974482197E-3</v>
      </c>
      <c r="AQ1978" s="69">
        <v>6.6978789000131699E-3</v>
      </c>
      <c r="AR1978" s="69">
        <v>-6.7829113431798803E-3</v>
      </c>
      <c r="AS1978" s="70">
        <v>8</v>
      </c>
      <c r="AT1978" s="70">
        <v>4</v>
      </c>
      <c r="AU1978" s="70">
        <v>7</v>
      </c>
      <c r="AV1978" s="71">
        <v>5</v>
      </c>
      <c r="AW1978" s="11"/>
      <c r="AX1978" s="72">
        <v>1.41320453300796E-2</v>
      </c>
      <c r="AY1978" s="73">
        <v>-0.46108709887948901</v>
      </c>
      <c r="AZ1978" s="73">
        <v>0.60713280339314202</v>
      </c>
      <c r="BA1978" s="73">
        <v>-0.59472421022201205</v>
      </c>
      <c r="BB1978" s="64">
        <v>1.45813590934949E-3</v>
      </c>
      <c r="BC1978" s="74">
        <v>-2.02685581702826</v>
      </c>
      <c r="BD1978" s="61">
        <v>43745</v>
      </c>
      <c r="BE1978" s="61">
        <v>43783</v>
      </c>
      <c r="BF1978" s="70">
        <v>70</v>
      </c>
      <c r="BG1978" s="61">
        <v>43843</v>
      </c>
      <c r="BH1978" s="11"/>
    </row>
    <row r="1979" spans="1:60" x14ac:dyDescent="0.3">
      <c r="A1979" s="11"/>
      <c r="B1979" s="56" t="s">
        <v>6262</v>
      </c>
      <c r="C1979" s="56" t="s">
        <v>5991</v>
      </c>
      <c r="D1979" s="56" t="s">
        <v>5992</v>
      </c>
      <c r="E1979" s="57" t="s">
        <v>34</v>
      </c>
      <c r="F1979" s="57" t="s">
        <v>26</v>
      </c>
      <c r="G1979" s="58" t="s">
        <v>141</v>
      </c>
      <c r="H1979" s="59" t="s">
        <v>178</v>
      </c>
      <c r="I1979" s="60" t="s">
        <v>29</v>
      </c>
      <c r="J1979" s="60" t="s">
        <v>5993</v>
      </c>
      <c r="K1979" s="11"/>
      <c r="L1979" s="61">
        <v>43874</v>
      </c>
      <c r="M1979" s="62"/>
      <c r="N1979" s="63"/>
      <c r="O1979" s="63">
        <v>1337.1203000005301</v>
      </c>
      <c r="P1979" s="64">
        <f t="shared" si="30"/>
        <v>0</v>
      </c>
      <c r="Q1979" s="61">
        <v>43874</v>
      </c>
      <c r="R1979" s="65"/>
      <c r="S1979" s="65">
        <v>432097472.7895</v>
      </c>
      <c r="T1979" s="11"/>
      <c r="U1979" s="66"/>
      <c r="V1979" s="67"/>
      <c r="W1979" s="66"/>
      <c r="X1979" s="67"/>
      <c r="Y1979" s="66"/>
      <c r="Z1979" s="67"/>
      <c r="AA1979" s="66"/>
      <c r="AB1979" s="67"/>
      <c r="AC1979" s="66"/>
      <c r="AD1979" s="67"/>
      <c r="AE1979" s="66"/>
      <c r="AF1979" s="68"/>
      <c r="AG1979" s="66"/>
      <c r="AH1979" s="67"/>
      <c r="AI1979" s="66"/>
      <c r="AJ1979" s="67"/>
      <c r="AK1979" s="66"/>
      <c r="AL1979" s="66"/>
      <c r="AM1979" s="67"/>
      <c r="AN1979" s="11"/>
      <c r="AO1979" s="69">
        <v>8.3817541399184795E-3</v>
      </c>
      <c r="AP1979" s="69">
        <v>-1.18191694446068E-2</v>
      </c>
      <c r="AQ1979" s="69">
        <v>2.6698668558310601E-2</v>
      </c>
      <c r="AR1979" s="69">
        <v>-7.81031149654154E-3</v>
      </c>
      <c r="AS1979" s="70"/>
      <c r="AT1979" s="70"/>
      <c r="AU1979" s="70"/>
      <c r="AV1979" s="71"/>
      <c r="AW1979" s="11"/>
      <c r="AX1979" s="72"/>
      <c r="AY1979" s="73"/>
      <c r="AZ1979" s="73"/>
      <c r="BA1979" s="73"/>
      <c r="BB1979" s="64"/>
      <c r="BC1979" s="74">
        <v>-2.6888275326309699</v>
      </c>
      <c r="BD1979" s="61">
        <v>43797</v>
      </c>
      <c r="BE1979" s="61">
        <v>43808</v>
      </c>
      <c r="BF1979" s="70">
        <v>27</v>
      </c>
      <c r="BG1979" s="61">
        <v>43836</v>
      </c>
      <c r="BH1979" s="11"/>
    </row>
    <row r="1980" spans="1:60" x14ac:dyDescent="0.3">
      <c r="A1980" s="11"/>
      <c r="B1980" s="56" t="s">
        <v>6265</v>
      </c>
      <c r="C1980" s="56" t="s">
        <v>5995</v>
      </c>
      <c r="D1980" s="56" t="s">
        <v>5992</v>
      </c>
      <c r="E1980" s="57" t="s">
        <v>41</v>
      </c>
      <c r="F1980" s="57" t="s">
        <v>26</v>
      </c>
      <c r="G1980" s="58" t="s">
        <v>141</v>
      </c>
      <c r="H1980" s="59" t="s">
        <v>178</v>
      </c>
      <c r="I1980" s="60" t="s">
        <v>29</v>
      </c>
      <c r="J1980" s="60" t="s">
        <v>5996</v>
      </c>
      <c r="K1980" s="11"/>
      <c r="L1980" s="61">
        <v>44021</v>
      </c>
      <c r="M1980" s="62">
        <v>2668.9981999993302</v>
      </c>
      <c r="N1980" s="63">
        <v>2668.9981999993302</v>
      </c>
      <c r="O1980" s="63">
        <v>2723.5832999981899</v>
      </c>
      <c r="P1980" s="64">
        <f t="shared" si="30"/>
        <v>0.97995835119164665</v>
      </c>
      <c r="Q1980" s="61">
        <v>43874</v>
      </c>
      <c r="R1980" s="65">
        <v>23942562.177999999</v>
      </c>
      <c r="S1980" s="65">
        <v>22010870.2224687</v>
      </c>
      <c r="T1980" s="11"/>
      <c r="U1980" s="66">
        <v>-4.4521793934109198E-3</v>
      </c>
      <c r="V1980" s="67">
        <v>3.2169928145776798</v>
      </c>
      <c r="W1980" s="66">
        <v>2.4987672488350699E-2</v>
      </c>
      <c r="X1980" s="67">
        <v>4.7771457974740796</v>
      </c>
      <c r="Y1980" s="66">
        <v>2.6153665839956401E-3</v>
      </c>
      <c r="Z1980" s="67">
        <v>17.945474270614799</v>
      </c>
      <c r="AA1980" s="66">
        <v>5.7023799168746302E-2</v>
      </c>
      <c r="AB1980" s="67">
        <v>25.927568068174899</v>
      </c>
      <c r="AC1980" s="66">
        <v>0.10653253885539</v>
      </c>
      <c r="AD1980" s="67">
        <v>34.939219145802802</v>
      </c>
      <c r="AE1980" s="66">
        <v>0.152210125277634</v>
      </c>
      <c r="AF1980" s="68">
        <v>32.168700139503898</v>
      </c>
      <c r="AG1980" s="66">
        <v>-2.8921005241500102E-3</v>
      </c>
      <c r="AH1980" s="67">
        <v>-2.1307157882802099</v>
      </c>
      <c r="AI1980" s="66">
        <v>1.8161511117796202E-2</v>
      </c>
      <c r="AJ1980" s="67">
        <v>15.5068935927411</v>
      </c>
      <c r="AK1980" s="66">
        <v>0.33449909999966598</v>
      </c>
      <c r="AL1980" s="66">
        <v>4.6347984214662602E-2</v>
      </c>
      <c r="AM1980" s="67">
        <v>31.2972551714047</v>
      </c>
      <c r="AN1980" s="11"/>
      <c r="AO1980" s="69">
        <v>1.6782267608505201E-2</v>
      </c>
      <c r="AP1980" s="69">
        <v>-2.16071798595294E-2</v>
      </c>
      <c r="AQ1980" s="69">
        <v>4.6685871173394802E-2</v>
      </c>
      <c r="AR1980" s="69">
        <v>-6.30526045652368E-2</v>
      </c>
      <c r="AS1980" s="70">
        <v>7</v>
      </c>
      <c r="AT1980" s="70">
        <v>5</v>
      </c>
      <c r="AU1980" s="70">
        <v>7</v>
      </c>
      <c r="AV1980" s="71">
        <v>5</v>
      </c>
      <c r="AW1980" s="11"/>
      <c r="AX1980" s="72">
        <v>7.3042409229383307E-2</v>
      </c>
      <c r="AY1980" s="73">
        <v>0.52221283743892899</v>
      </c>
      <c r="AZ1980" s="73">
        <v>0.83570013849839597</v>
      </c>
      <c r="BA1980" s="73">
        <v>0.73436164919257896</v>
      </c>
      <c r="BB1980" s="64">
        <v>7.5362894263435003E-3</v>
      </c>
      <c r="BC1980" s="74">
        <v>-13.446091404562999</v>
      </c>
      <c r="BD1980" s="61">
        <v>43874</v>
      </c>
      <c r="BE1980" s="61">
        <v>43913</v>
      </c>
      <c r="BF1980" s="70"/>
      <c r="BG1980" s="61"/>
      <c r="BH1980" s="11"/>
    </row>
    <row r="1981" spans="1:60" x14ac:dyDescent="0.3">
      <c r="A1981" s="11"/>
      <c r="B1981" s="56" t="s">
        <v>6268</v>
      </c>
      <c r="C1981" s="56" t="s">
        <v>5998</v>
      </c>
      <c r="D1981" s="56" t="s">
        <v>5992</v>
      </c>
      <c r="E1981" s="57" t="s">
        <v>500</v>
      </c>
      <c r="F1981" s="57" t="s">
        <v>26</v>
      </c>
      <c r="G1981" s="58" t="s">
        <v>141</v>
      </c>
      <c r="H1981" s="59" t="s">
        <v>178</v>
      </c>
      <c r="I1981" s="60" t="s">
        <v>29</v>
      </c>
      <c r="J1981" s="60" t="s">
        <v>5999</v>
      </c>
      <c r="K1981" s="11"/>
      <c r="L1981" s="61">
        <v>44021</v>
      </c>
      <c r="M1981" s="62">
        <v>1157.2890000007999</v>
      </c>
      <c r="N1981" s="63">
        <v>1157.2890000007999</v>
      </c>
      <c r="O1981" s="63">
        <v>1177.87010000087</v>
      </c>
      <c r="P1981" s="64">
        <f t="shared" si="30"/>
        <v>0.98252685079614899</v>
      </c>
      <c r="Q1981" s="61">
        <v>43874</v>
      </c>
      <c r="R1981" s="65">
        <v>15169215.827</v>
      </c>
      <c r="S1981" s="65">
        <v>12896143.769765601</v>
      </c>
      <c r="T1981" s="11"/>
      <c r="U1981" s="66">
        <v>-4.43445093787886E-3</v>
      </c>
      <c r="V1981" s="67">
        <v>3.2187656601308801</v>
      </c>
      <c r="W1981" s="66">
        <v>2.5535300754199901E-2</v>
      </c>
      <c r="X1981" s="67">
        <v>4.8319086240590003</v>
      </c>
      <c r="Y1981" s="66">
        <v>5.8699628025351601E-3</v>
      </c>
      <c r="Z1981" s="67">
        <v>18.2709338924906</v>
      </c>
      <c r="AA1981" s="66">
        <v>6.3935275937183206E-2</v>
      </c>
      <c r="AB1981" s="67">
        <v>26.618715745018601</v>
      </c>
      <c r="AC1981" s="66">
        <v>0.121030175789201</v>
      </c>
      <c r="AD1981" s="67">
        <v>36.388982839183903</v>
      </c>
      <c r="AE1981" s="66"/>
      <c r="AF1981" s="68"/>
      <c r="AG1981" s="66">
        <v>-2.7321933475832299E-3</v>
      </c>
      <c r="AH1981" s="67">
        <v>-2.1147250706235399</v>
      </c>
      <c r="AI1981" s="66">
        <v>2.1630379744237899E-2</v>
      </c>
      <c r="AJ1981" s="67">
        <v>15.853780455392601</v>
      </c>
      <c r="AK1981" s="66">
        <v>0.157289000000746</v>
      </c>
      <c r="AL1981" s="66">
        <v>5.2457673255048597E-2</v>
      </c>
      <c r="AM1981" s="67">
        <v>41.596302156627601</v>
      </c>
      <c r="AN1981" s="11"/>
      <c r="AO1981" s="69">
        <v>1.68003564504033E-2</v>
      </c>
      <c r="AP1981" s="69">
        <v>-2.15897843336279E-2</v>
      </c>
      <c r="AQ1981" s="69">
        <v>4.7245489162378397E-2</v>
      </c>
      <c r="AR1981" s="69">
        <v>-6.2535243259844706E-2</v>
      </c>
      <c r="AS1981" s="70">
        <v>7</v>
      </c>
      <c r="AT1981" s="70">
        <v>5</v>
      </c>
      <c r="AU1981" s="70">
        <v>7</v>
      </c>
      <c r="AV1981" s="71">
        <v>5</v>
      </c>
      <c r="AW1981" s="11"/>
      <c r="AX1981" s="72">
        <v>7.3054864696896399E-2</v>
      </c>
      <c r="AY1981" s="73">
        <v>0.60966022054799396</v>
      </c>
      <c r="AZ1981" s="73">
        <v>0.86073372549708405</v>
      </c>
      <c r="BA1981" s="73">
        <v>0.86008553366900697</v>
      </c>
      <c r="BB1981" s="64">
        <v>7.5377592683526003E-3</v>
      </c>
      <c r="BC1981" s="74">
        <v>-13.385983734595399</v>
      </c>
      <c r="BD1981" s="61">
        <v>43874</v>
      </c>
      <c r="BE1981" s="61">
        <v>43913</v>
      </c>
      <c r="BF1981" s="70"/>
      <c r="BG1981" s="61"/>
      <c r="BH1981" s="11"/>
    </row>
    <row r="1982" spans="1:60" x14ac:dyDescent="0.3">
      <c r="A1982" s="11"/>
      <c r="B1982" s="56" t="s">
        <v>6271</v>
      </c>
      <c r="C1982" s="56" t="s">
        <v>6001</v>
      </c>
      <c r="D1982" s="56" t="s">
        <v>5992</v>
      </c>
      <c r="E1982" s="57" t="s">
        <v>306</v>
      </c>
      <c r="F1982" s="57" t="s">
        <v>26</v>
      </c>
      <c r="G1982" s="58" t="s">
        <v>141</v>
      </c>
      <c r="H1982" s="59" t="s">
        <v>178</v>
      </c>
      <c r="I1982" s="60" t="s">
        <v>29</v>
      </c>
      <c r="J1982" s="60" t="s">
        <v>1</v>
      </c>
      <c r="K1982" s="11"/>
      <c r="L1982" s="61">
        <v>44021</v>
      </c>
      <c r="M1982" s="62">
        <v>1305.31799999997</v>
      </c>
      <c r="N1982" s="63">
        <v>1305.31799999997</v>
      </c>
      <c r="O1982" s="63"/>
      <c r="P1982" s="64" t="str">
        <f t="shared" si="30"/>
        <v/>
      </c>
      <c r="Q1982" s="61"/>
      <c r="R1982" s="65">
        <v>485539104.33099997</v>
      </c>
      <c r="S1982" s="65"/>
      <c r="T1982" s="11"/>
      <c r="U1982" s="66">
        <v>-4.47807090586139E-3</v>
      </c>
      <c r="V1982" s="67">
        <v>3.2144036633326301</v>
      </c>
      <c r="W1982" s="66">
        <v>2.41875346018787E-2</v>
      </c>
      <c r="X1982" s="67">
        <v>4.6971320088268804</v>
      </c>
      <c r="Y1982" s="66"/>
      <c r="Z1982" s="67"/>
      <c r="AA1982" s="66"/>
      <c r="AB1982" s="67"/>
      <c r="AC1982" s="66"/>
      <c r="AD1982" s="67"/>
      <c r="AE1982" s="66"/>
      <c r="AF1982" s="68"/>
      <c r="AG1982" s="66">
        <v>-3.12552838568081E-3</v>
      </c>
      <c r="AH1982" s="67">
        <v>-2.1540585744332899</v>
      </c>
      <c r="AI1982" s="66"/>
      <c r="AJ1982" s="67"/>
      <c r="AK1982" s="66">
        <v>-2.2087936704338101E-2</v>
      </c>
      <c r="AL1982" s="66">
        <v>-5.2682243572271498E-2</v>
      </c>
      <c r="AM1982" s="67">
        <v>11.182920465493201</v>
      </c>
      <c r="AN1982" s="11"/>
      <c r="AO1982" s="69">
        <v>1.6755778307924601E-2</v>
      </c>
      <c r="AP1982" s="69">
        <v>-2.1632693133142301E-2</v>
      </c>
      <c r="AQ1982" s="69">
        <v>4.5868998358855599E-2</v>
      </c>
      <c r="AR1982" s="69">
        <v>-6.3808427104959306E-2</v>
      </c>
      <c r="AS1982" s="70"/>
      <c r="AT1982" s="70"/>
      <c r="AU1982" s="70"/>
      <c r="AV1982" s="71"/>
      <c r="AW1982" s="11"/>
      <c r="AX1982" s="72"/>
      <c r="AY1982" s="73"/>
      <c r="AZ1982" s="73"/>
      <c r="BA1982" s="73"/>
      <c r="BB1982" s="64"/>
      <c r="BC1982" s="74">
        <v>-13.3836729220784</v>
      </c>
      <c r="BD1982" s="61">
        <v>43875</v>
      </c>
      <c r="BE1982" s="61">
        <v>43913</v>
      </c>
      <c r="BF1982" s="70"/>
      <c r="BG1982" s="61"/>
      <c r="BH1982" s="11"/>
    </row>
    <row r="1983" spans="1:60" x14ac:dyDescent="0.3">
      <c r="A1983" s="11"/>
      <c r="B1983" s="56" t="s">
        <v>6274</v>
      </c>
      <c r="C1983" s="56" t="s">
        <v>6002</v>
      </c>
      <c r="D1983" s="56" t="s">
        <v>6003</v>
      </c>
      <c r="E1983" s="57" t="s">
        <v>34</v>
      </c>
      <c r="F1983" s="57" t="s">
        <v>26</v>
      </c>
      <c r="G1983" s="58" t="s">
        <v>141</v>
      </c>
      <c r="H1983" s="59" t="s">
        <v>178</v>
      </c>
      <c r="I1983" s="60" t="s">
        <v>29</v>
      </c>
      <c r="J1983" s="60" t="s">
        <v>6004</v>
      </c>
      <c r="K1983" s="11"/>
      <c r="L1983" s="61">
        <v>43874</v>
      </c>
      <c r="M1983" s="62"/>
      <c r="N1983" s="63"/>
      <c r="O1983" s="63">
        <v>1757.37790000066</v>
      </c>
      <c r="P1983" s="64">
        <f t="shared" si="30"/>
        <v>0</v>
      </c>
      <c r="Q1983" s="61">
        <v>43874</v>
      </c>
      <c r="R1983" s="65"/>
      <c r="S1983" s="65">
        <v>119589636.52762499</v>
      </c>
      <c r="T1983" s="11"/>
      <c r="U1983" s="66"/>
      <c r="V1983" s="67"/>
      <c r="W1983" s="66"/>
      <c r="X1983" s="67"/>
      <c r="Y1983" s="66"/>
      <c r="Z1983" s="67"/>
      <c r="AA1983" s="66"/>
      <c r="AB1983" s="67"/>
      <c r="AC1983" s="66"/>
      <c r="AD1983" s="67"/>
      <c r="AE1983" s="66"/>
      <c r="AF1983" s="68"/>
      <c r="AG1983" s="66"/>
      <c r="AH1983" s="67"/>
      <c r="AI1983" s="66"/>
      <c r="AJ1983" s="67"/>
      <c r="AK1983" s="66"/>
      <c r="AL1983" s="66"/>
      <c r="AM1983" s="67"/>
      <c r="AN1983" s="11"/>
      <c r="AO1983" s="69">
        <v>9.71717275388073E-3</v>
      </c>
      <c r="AP1983" s="69">
        <v>-9.3562517440659593E-3</v>
      </c>
      <c r="AQ1983" s="69">
        <v>2.59927144979883E-2</v>
      </c>
      <c r="AR1983" s="69">
        <v>-7.1924088797459297E-3</v>
      </c>
      <c r="AS1983" s="70"/>
      <c r="AT1983" s="70"/>
      <c r="AU1983" s="70"/>
      <c r="AV1983" s="71"/>
      <c r="AW1983" s="11"/>
      <c r="AX1983" s="72"/>
      <c r="AY1983" s="73"/>
      <c r="AZ1983" s="73"/>
      <c r="BA1983" s="73"/>
      <c r="BB1983" s="64"/>
      <c r="BC1983" s="74">
        <v>-2.8475202085537599</v>
      </c>
      <c r="BD1983" s="61">
        <v>43797</v>
      </c>
      <c r="BE1983" s="61">
        <v>43808</v>
      </c>
      <c r="BF1983" s="70">
        <v>27</v>
      </c>
      <c r="BG1983" s="61">
        <v>43836</v>
      </c>
      <c r="BH1983" s="11"/>
    </row>
    <row r="1984" spans="1:60" x14ac:dyDescent="0.3">
      <c r="A1984" s="11"/>
      <c r="B1984" s="56" t="s">
        <v>6277</v>
      </c>
      <c r="C1984" s="56" t="s">
        <v>6006</v>
      </c>
      <c r="D1984" s="56" t="s">
        <v>6003</v>
      </c>
      <c r="E1984" s="57" t="s">
        <v>41</v>
      </c>
      <c r="F1984" s="57" t="s">
        <v>26</v>
      </c>
      <c r="G1984" s="58" t="s">
        <v>141</v>
      </c>
      <c r="H1984" s="59" t="s">
        <v>178</v>
      </c>
      <c r="I1984" s="60" t="s">
        <v>29</v>
      </c>
      <c r="J1984" s="60" t="s">
        <v>6007</v>
      </c>
      <c r="K1984" s="11"/>
      <c r="L1984" s="61">
        <v>44021</v>
      </c>
      <c r="M1984" s="62">
        <v>4203.5573000013801</v>
      </c>
      <c r="N1984" s="63">
        <v>4203.5573000013801</v>
      </c>
      <c r="O1984" s="63">
        <v>4333.2268999963999</v>
      </c>
      <c r="P1984" s="64">
        <f t="shared" si="30"/>
        <v>0.97007551116348711</v>
      </c>
      <c r="Q1984" s="61">
        <v>43874</v>
      </c>
      <c r="R1984" s="65">
        <v>25426630.153999999</v>
      </c>
      <c r="S1984" s="65">
        <v>23839186.513218701</v>
      </c>
      <c r="T1984" s="11"/>
      <c r="U1984" s="66">
        <v>-4.2171722161583602E-3</v>
      </c>
      <c r="V1984" s="67">
        <v>3.24049353230293</v>
      </c>
      <c r="W1984" s="66">
        <v>2.7587016806137399E-2</v>
      </c>
      <c r="X1984" s="67">
        <v>5.0370802292527497</v>
      </c>
      <c r="Y1984" s="66">
        <v>-6.93771003261645E-3</v>
      </c>
      <c r="Z1984" s="67">
        <v>16.990166608971801</v>
      </c>
      <c r="AA1984" s="66">
        <v>5.79426018775848E-2</v>
      </c>
      <c r="AB1984" s="67">
        <v>26.019448339065999</v>
      </c>
      <c r="AC1984" s="66">
        <v>9.7760343498521293E-2</v>
      </c>
      <c r="AD1984" s="67">
        <v>34.061999610101303</v>
      </c>
      <c r="AE1984" s="66">
        <v>0.14710183153700199</v>
      </c>
      <c r="AF1984" s="68">
        <v>31.6578707654262</v>
      </c>
      <c r="AG1984" s="66">
        <v>-8.3825283218175205E-4</v>
      </c>
      <c r="AH1984" s="67">
        <v>-1.9253310190833901</v>
      </c>
      <c r="AI1984" s="66">
        <v>1.06422168082645E-2</v>
      </c>
      <c r="AJ1984" s="67">
        <v>14.754964161795201</v>
      </c>
      <c r="AK1984" s="66">
        <v>0.46323492657218601</v>
      </c>
      <c r="AL1984" s="66">
        <v>5.7733664838451701E-2</v>
      </c>
      <c r="AM1984" s="67">
        <v>37.515456831723</v>
      </c>
      <c r="AN1984" s="11"/>
      <c r="AO1984" s="69">
        <v>2.0876118791420602E-2</v>
      </c>
      <c r="AP1984" s="69">
        <v>-2.6858366565647902E-2</v>
      </c>
      <c r="AQ1984" s="69">
        <v>5.0940379060193698E-2</v>
      </c>
      <c r="AR1984" s="69">
        <v>-7.5006987453889507E-2</v>
      </c>
      <c r="AS1984" s="70">
        <v>7</v>
      </c>
      <c r="AT1984" s="70">
        <v>5</v>
      </c>
      <c r="AU1984" s="70">
        <v>7</v>
      </c>
      <c r="AV1984" s="71">
        <v>5</v>
      </c>
      <c r="AW1984" s="11"/>
      <c r="AX1984" s="72">
        <v>8.4328766329708704E-2</v>
      </c>
      <c r="AY1984" s="73">
        <v>0.47032827288739998</v>
      </c>
      <c r="AZ1984" s="73">
        <v>0.86052256477432798</v>
      </c>
      <c r="BA1984" s="73">
        <v>0.66135867626871903</v>
      </c>
      <c r="BB1984" s="64">
        <v>8.6984617735561195E-3</v>
      </c>
      <c r="BC1984" s="74">
        <v>-15.837195139625701</v>
      </c>
      <c r="BD1984" s="61">
        <v>43874</v>
      </c>
      <c r="BE1984" s="61">
        <v>43913</v>
      </c>
      <c r="BF1984" s="70"/>
      <c r="BG1984" s="61"/>
      <c r="BH1984" s="11"/>
    </row>
    <row r="1985" spans="1:60" x14ac:dyDescent="0.3">
      <c r="A1985" s="11"/>
      <c r="B1985" s="56" t="s">
        <v>6281</v>
      </c>
      <c r="C1985" s="56" t="s">
        <v>6009</v>
      </c>
      <c r="D1985" s="56" t="s">
        <v>6003</v>
      </c>
      <c r="E1985" s="57" t="s">
        <v>500</v>
      </c>
      <c r="F1985" s="57" t="s">
        <v>26</v>
      </c>
      <c r="G1985" s="58" t="s">
        <v>141</v>
      </c>
      <c r="H1985" s="59" t="s">
        <v>178</v>
      </c>
      <c r="I1985" s="60" t="s">
        <v>29</v>
      </c>
      <c r="J1985" s="60" t="s">
        <v>6010</v>
      </c>
      <c r="K1985" s="11"/>
      <c r="L1985" s="61">
        <v>44021</v>
      </c>
      <c r="M1985" s="62">
        <v>1135.36130000092</v>
      </c>
      <c r="N1985" s="63">
        <v>1135.36130000092</v>
      </c>
      <c r="O1985" s="63">
        <v>1167.32530000061</v>
      </c>
      <c r="P1985" s="64">
        <f t="shared" si="30"/>
        <v>0.97261774417150615</v>
      </c>
      <c r="Q1985" s="61">
        <v>43874</v>
      </c>
      <c r="R1985" s="65">
        <v>10380321.669</v>
      </c>
      <c r="S1985" s="65">
        <v>10928098.9720625</v>
      </c>
      <c r="T1985" s="11"/>
      <c r="U1985" s="66">
        <v>-4.1994500179498599E-3</v>
      </c>
      <c r="V1985" s="67">
        <v>3.2422657521237901</v>
      </c>
      <c r="W1985" s="66">
        <v>2.81359714081191E-2</v>
      </c>
      <c r="X1985" s="67">
        <v>5.0919756894509201</v>
      </c>
      <c r="Y1985" s="66">
        <v>-3.7144797925066099E-3</v>
      </c>
      <c r="Z1985" s="67">
        <v>17.3124896329828</v>
      </c>
      <c r="AA1985" s="66">
        <v>6.4860306649279706E-2</v>
      </c>
      <c r="AB1985" s="67">
        <v>26.7112188162282</v>
      </c>
      <c r="AC1985" s="66">
        <v>0.112143960257526</v>
      </c>
      <c r="AD1985" s="67">
        <v>35.500361285987303</v>
      </c>
      <c r="AE1985" s="66"/>
      <c r="AF1985" s="68"/>
      <c r="AG1985" s="66">
        <v>-6.7817835770256395E-4</v>
      </c>
      <c r="AH1985" s="67">
        <v>-1.90932357163547</v>
      </c>
      <c r="AI1985" s="66">
        <v>1.4085134786000699E-2</v>
      </c>
      <c r="AJ1985" s="67">
        <v>15.099255959561599</v>
      </c>
      <c r="AK1985" s="66">
        <v>0.135361300001096</v>
      </c>
      <c r="AL1985" s="66">
        <v>4.6899863231374198E-2</v>
      </c>
      <c r="AM1985" s="67">
        <v>40.5894706289982</v>
      </c>
      <c r="AN1985" s="11"/>
      <c r="AO1985" s="69">
        <v>2.0894267849143899E-2</v>
      </c>
      <c r="AP1985" s="69">
        <v>-2.6841008509109102E-2</v>
      </c>
      <c r="AQ1985" s="69">
        <v>5.1501811760317699E-2</v>
      </c>
      <c r="AR1985" s="69">
        <v>-7.4496275136916701E-2</v>
      </c>
      <c r="AS1985" s="70">
        <v>7</v>
      </c>
      <c r="AT1985" s="70">
        <v>5</v>
      </c>
      <c r="AU1985" s="70">
        <v>7</v>
      </c>
      <c r="AV1985" s="71">
        <v>5</v>
      </c>
      <c r="AW1985" s="11"/>
      <c r="AX1985" s="72">
        <v>8.4336630508187196E-2</v>
      </c>
      <c r="AY1985" s="73">
        <v>0.54619462212394898</v>
      </c>
      <c r="AZ1985" s="73">
        <v>0.88614939985654895</v>
      </c>
      <c r="BA1985" s="73">
        <v>0.77019149954958299</v>
      </c>
      <c r="BB1985" s="64">
        <v>8.6994994386623108E-3</v>
      </c>
      <c r="BC1985" s="74">
        <v>-15.7787122407317</v>
      </c>
      <c r="BD1985" s="61">
        <v>43874</v>
      </c>
      <c r="BE1985" s="61">
        <v>43913</v>
      </c>
      <c r="BF1985" s="70"/>
      <c r="BG1985" s="61"/>
      <c r="BH1985" s="11"/>
    </row>
    <row r="1986" spans="1:60" x14ac:dyDescent="0.3">
      <c r="A1986" s="11"/>
      <c r="B1986" s="56" t="s">
        <v>6285</v>
      </c>
      <c r="C1986" s="56" t="s">
        <v>6012</v>
      </c>
      <c r="D1986" s="56" t="s">
        <v>6003</v>
      </c>
      <c r="E1986" s="57" t="s">
        <v>306</v>
      </c>
      <c r="F1986" s="57" t="s">
        <v>26</v>
      </c>
      <c r="G1986" s="58" t="s">
        <v>141</v>
      </c>
      <c r="H1986" s="59" t="s">
        <v>178</v>
      </c>
      <c r="I1986" s="60" t="s">
        <v>29</v>
      </c>
      <c r="J1986" s="60" t="s">
        <v>1</v>
      </c>
      <c r="K1986" s="11"/>
      <c r="L1986" s="61">
        <v>44021</v>
      </c>
      <c r="M1986" s="62">
        <v>1694.8620999995601</v>
      </c>
      <c r="N1986" s="63">
        <v>1694.8620999995601</v>
      </c>
      <c r="O1986" s="63"/>
      <c r="P1986" s="64" t="str">
        <f t="shared" si="30"/>
        <v/>
      </c>
      <c r="Q1986" s="61"/>
      <c r="R1986" s="65">
        <v>151726153.81</v>
      </c>
      <c r="S1986" s="65"/>
      <c r="T1986" s="11"/>
      <c r="U1986" s="66">
        <v>-4.2567229156702498E-3</v>
      </c>
      <c r="V1986" s="67">
        <v>3.2365384623517501</v>
      </c>
      <c r="W1986" s="66">
        <v>2.6362960434198598E-2</v>
      </c>
      <c r="X1986" s="67">
        <v>4.9146745920588701</v>
      </c>
      <c r="Y1986" s="66"/>
      <c r="Z1986" s="67"/>
      <c r="AA1986" s="66"/>
      <c r="AB1986" s="67"/>
      <c r="AC1986" s="66"/>
      <c r="AD1986" s="67"/>
      <c r="AE1986" s="66"/>
      <c r="AF1986" s="68"/>
      <c r="AG1986" s="66">
        <v>-1.1954806514040701E-3</v>
      </c>
      <c r="AH1986" s="67">
        <v>-1.96105380100562</v>
      </c>
      <c r="AI1986" s="66"/>
      <c r="AJ1986" s="67"/>
      <c r="AK1986" s="66">
        <v>-3.3729627639331697E-2</v>
      </c>
      <c r="AL1986" s="66">
        <v>-7.9777356955673895E-2</v>
      </c>
      <c r="AM1986" s="67">
        <v>10.0187513720011</v>
      </c>
      <c r="AN1986" s="11"/>
      <c r="AO1986" s="69">
        <v>2.0835541816268201E-2</v>
      </c>
      <c r="AP1986" s="69">
        <v>-2.6897030976215298E-2</v>
      </c>
      <c r="AQ1986" s="69">
        <v>4.96886922246631E-2</v>
      </c>
      <c r="AR1986" s="69">
        <v>-7.6145507156106795E-2</v>
      </c>
      <c r="AS1986" s="70"/>
      <c r="AT1986" s="70"/>
      <c r="AU1986" s="70"/>
      <c r="AV1986" s="71"/>
      <c r="AW1986" s="11"/>
      <c r="AX1986" s="72"/>
      <c r="AY1986" s="73"/>
      <c r="AZ1986" s="73"/>
      <c r="BA1986" s="73"/>
      <c r="BB1986" s="64"/>
      <c r="BC1986" s="74">
        <v>-15.840160162420901</v>
      </c>
      <c r="BD1986" s="61">
        <v>43881</v>
      </c>
      <c r="BE1986" s="61">
        <v>43913</v>
      </c>
      <c r="BF1986" s="70"/>
      <c r="BG1986" s="61"/>
      <c r="BH1986" s="11"/>
    </row>
    <row r="1987" spans="1:60" x14ac:dyDescent="0.3">
      <c r="A1987" s="11"/>
      <c r="B1987" s="56" t="s">
        <v>6289</v>
      </c>
      <c r="C1987" s="56" t="s">
        <v>6014</v>
      </c>
      <c r="D1987" s="56" t="s">
        <v>6015</v>
      </c>
      <c r="E1987" s="57" t="s">
        <v>34</v>
      </c>
      <c r="F1987" s="57" t="s">
        <v>140</v>
      </c>
      <c r="G1987" s="58" t="s">
        <v>685</v>
      </c>
      <c r="H1987" s="59" t="s">
        <v>686</v>
      </c>
      <c r="I1987" s="60" t="s">
        <v>29</v>
      </c>
      <c r="J1987" s="60" t="s">
        <v>6016</v>
      </c>
      <c r="K1987" s="11"/>
      <c r="L1987" s="61">
        <v>44021</v>
      </c>
      <c r="M1987" s="62">
        <v>1211.35480000079</v>
      </c>
      <c r="N1987" s="63">
        <v>1211.35480000079</v>
      </c>
      <c r="O1987" s="63">
        <v>1211.35480000079</v>
      </c>
      <c r="P1987" s="64">
        <f t="shared" si="30"/>
        <v>1</v>
      </c>
      <c r="Q1987" s="61">
        <v>44021</v>
      </c>
      <c r="R1987" s="65">
        <v>8670198.9419999998</v>
      </c>
      <c r="S1987" s="65">
        <v>9370983.7287656292</v>
      </c>
      <c r="T1987" s="11"/>
      <c r="U1987" s="66">
        <v>1.37038532557199E-5</v>
      </c>
      <c r="V1987" s="67">
        <v>3.6635811392443398</v>
      </c>
      <c r="W1987" s="66">
        <v>1.86272447535885E-4</v>
      </c>
      <c r="X1987" s="67">
        <v>2.2970057933889598</v>
      </c>
      <c r="Y1987" s="66">
        <v>3.7641316521330702E-3</v>
      </c>
      <c r="Z1987" s="67">
        <v>18.060350777435801</v>
      </c>
      <c r="AA1987" s="66">
        <v>1.12808691574173E-2</v>
      </c>
      <c r="AB1987" s="67">
        <v>21.353275067027401</v>
      </c>
      <c r="AC1987" s="66">
        <v>2.7836800509248898E-2</v>
      </c>
      <c r="AD1987" s="67">
        <v>27.069645311159501</v>
      </c>
      <c r="AE1987" s="66">
        <v>4.3423148252259097E-2</v>
      </c>
      <c r="AF1987" s="68">
        <v>21.290002436930099</v>
      </c>
      <c r="AG1987" s="66">
        <v>1.0262291289109299E-4</v>
      </c>
      <c r="AH1987" s="67">
        <v>-1.8312434445761001</v>
      </c>
      <c r="AI1987" s="66">
        <v>4.07696652291634E-3</v>
      </c>
      <c r="AJ1987" s="67">
        <v>14.098439133260401</v>
      </c>
      <c r="AK1987" s="66">
        <v>0.20743065038725</v>
      </c>
      <c r="AL1987" s="66">
        <v>2.3269342989806301E-2</v>
      </c>
      <c r="AM1987" s="67">
        <v>23.885818073904399</v>
      </c>
      <c r="AN1987" s="11"/>
      <c r="AO1987" s="69">
        <v>5.8204700508213104E-4</v>
      </c>
      <c r="AP1987" s="69">
        <v>3.5503908293321699E-6</v>
      </c>
      <c r="AQ1987" s="69">
        <v>1.4605343058065E-3</v>
      </c>
      <c r="AR1987" s="69">
        <v>1.0262291289109299E-4</v>
      </c>
      <c r="AS1987" s="70">
        <v>12</v>
      </c>
      <c r="AT1987" s="70">
        <v>0</v>
      </c>
      <c r="AU1987" s="70">
        <v>7</v>
      </c>
      <c r="AV1987" s="71">
        <v>5</v>
      </c>
      <c r="AW1987" s="11"/>
      <c r="AX1987" s="72">
        <v>9.2616687269242003E-4</v>
      </c>
      <c r="AY1987" s="73">
        <v>-19.448431415745301</v>
      </c>
      <c r="AZ1987" s="73">
        <v>0.563808580538534</v>
      </c>
      <c r="BA1987" s="73">
        <v>-13.879965771979199</v>
      </c>
      <c r="BB1987" s="64">
        <v>9.5701675503221404E-5</v>
      </c>
      <c r="BC1987" s="74">
        <v>0</v>
      </c>
      <c r="BD1987" s="61">
        <v>44021</v>
      </c>
      <c r="BE1987" s="61"/>
      <c r="BF1987" s="70"/>
      <c r="BG1987" s="61"/>
      <c r="BH1987" s="11"/>
    </row>
    <row r="1988" spans="1:60" x14ac:dyDescent="0.3">
      <c r="A1988" s="11"/>
      <c r="B1988" s="56" t="s">
        <v>6292</v>
      </c>
      <c r="C1988" s="56" t="s">
        <v>6018</v>
      </c>
      <c r="D1988" s="56" t="s">
        <v>6015</v>
      </c>
      <c r="E1988" s="57" t="s">
        <v>41</v>
      </c>
      <c r="F1988" s="57" t="s">
        <v>140</v>
      </c>
      <c r="G1988" s="58" t="s">
        <v>685</v>
      </c>
      <c r="H1988" s="59" t="s">
        <v>686</v>
      </c>
      <c r="I1988" s="60" t="s">
        <v>29</v>
      </c>
      <c r="J1988" s="60" t="s">
        <v>6019</v>
      </c>
      <c r="K1988" s="11"/>
      <c r="L1988" s="61">
        <v>44021</v>
      </c>
      <c r="M1988" s="62">
        <v>1125.1125000007501</v>
      </c>
      <c r="N1988" s="63">
        <v>1125.1125000007501</v>
      </c>
      <c r="O1988" s="63">
        <v>1125.1125000007501</v>
      </c>
      <c r="P1988" s="64">
        <f t="shared" si="30"/>
        <v>1</v>
      </c>
      <c r="Q1988" s="61">
        <v>44021</v>
      </c>
      <c r="R1988" s="65">
        <v>2345344.1519999998</v>
      </c>
      <c r="S1988" s="65">
        <v>3563013.4193906202</v>
      </c>
      <c r="T1988" s="11"/>
      <c r="U1988" s="66">
        <v>3.9107344491640097E-6</v>
      </c>
      <c r="V1988" s="67">
        <v>3.66260182736369</v>
      </c>
      <c r="W1988" s="66">
        <v>1.22047136756009E-4</v>
      </c>
      <c r="X1988" s="67">
        <v>2.2905832623109701</v>
      </c>
      <c r="Y1988" s="66">
        <v>4.6407978024944896E-3</v>
      </c>
      <c r="Z1988" s="67">
        <v>18.148017392464698</v>
      </c>
      <c r="AA1988" s="66">
        <v>1.3217154313679201E-2</v>
      </c>
      <c r="AB1988" s="67">
        <v>21.5469035826682</v>
      </c>
      <c r="AC1988" s="66">
        <v>3.5019915932934999E-2</v>
      </c>
      <c r="AD1988" s="67">
        <v>27.787956853542699</v>
      </c>
      <c r="AE1988" s="66">
        <v>5.5377086986481999E-2</v>
      </c>
      <c r="AF1988" s="68">
        <v>22.485396310366902</v>
      </c>
      <c r="AG1988" s="66">
        <v>3.8664295061607798E-5</v>
      </c>
      <c r="AH1988" s="67">
        <v>-1.8376393063590499</v>
      </c>
      <c r="AI1988" s="66">
        <v>4.9537030627106998E-3</v>
      </c>
      <c r="AJ1988" s="67">
        <v>14.1861127872398</v>
      </c>
      <c r="AK1988" s="66">
        <v>0.12511249999995899</v>
      </c>
      <c r="AL1988" s="66">
        <v>1.49190294359869E-2</v>
      </c>
      <c r="AM1988" s="67">
        <v>18.000153664994301</v>
      </c>
      <c r="AN1988" s="11"/>
      <c r="AO1988" s="69">
        <v>6.01487317908322E-4</v>
      </c>
      <c r="AP1988" s="69">
        <v>3.5556186048779599E-6</v>
      </c>
      <c r="AQ1988" s="69">
        <v>1.68543910331209E-3</v>
      </c>
      <c r="AR1988" s="69">
        <v>3.8664295061607798E-5</v>
      </c>
      <c r="AS1988" s="70">
        <v>12</v>
      </c>
      <c r="AT1988" s="70">
        <v>0</v>
      </c>
      <c r="AU1988" s="70">
        <v>7</v>
      </c>
      <c r="AV1988" s="71">
        <v>5</v>
      </c>
      <c r="AW1988" s="11"/>
      <c r="AX1988" s="72">
        <v>1.0078476142757599E-3</v>
      </c>
      <c r="AY1988" s="73">
        <v>-16.232416671031402</v>
      </c>
      <c r="AZ1988" s="73">
        <v>0.570304962477167</v>
      </c>
      <c r="BA1988" s="73">
        <v>-13.2003378116642</v>
      </c>
      <c r="BB1988" s="64">
        <v>1.04141591361895E-4</v>
      </c>
      <c r="BC1988" s="74">
        <v>0</v>
      </c>
      <c r="BD1988" s="61">
        <v>44021</v>
      </c>
      <c r="BE1988" s="61"/>
      <c r="BF1988" s="70"/>
      <c r="BG1988" s="61"/>
      <c r="BH1988" s="11"/>
    </row>
    <row r="1989" spans="1:60" x14ac:dyDescent="0.3">
      <c r="A1989" s="11"/>
      <c r="B1989" s="56" t="s">
        <v>6295</v>
      </c>
      <c r="C1989" s="56" t="s">
        <v>6021</v>
      </c>
      <c r="D1989" s="56" t="s">
        <v>6015</v>
      </c>
      <c r="E1989" s="57" t="s">
        <v>248</v>
      </c>
      <c r="F1989" s="57" t="s">
        <v>140</v>
      </c>
      <c r="G1989" s="58" t="s">
        <v>685</v>
      </c>
      <c r="H1989" s="59" t="s">
        <v>686</v>
      </c>
      <c r="I1989" s="60" t="s">
        <v>29</v>
      </c>
      <c r="J1989" s="60" t="s">
        <v>6022</v>
      </c>
      <c r="K1989" s="11"/>
      <c r="L1989" s="61">
        <v>44021</v>
      </c>
      <c r="M1989" s="62">
        <v>1198.3498999998001</v>
      </c>
      <c r="N1989" s="63">
        <v>1198.3498999998001</v>
      </c>
      <c r="O1989" s="63">
        <v>1198.3498999998001</v>
      </c>
      <c r="P1989" s="64">
        <f t="shared" si="30"/>
        <v>1</v>
      </c>
      <c r="Q1989" s="61">
        <v>44021</v>
      </c>
      <c r="R1989" s="65">
        <v>1468046.6089999999</v>
      </c>
      <c r="S1989" s="65">
        <v>1690937.28367969</v>
      </c>
      <c r="T1989" s="11"/>
      <c r="U1989" s="66">
        <v>3.9220740291057197E-6</v>
      </c>
      <c r="V1989" s="67">
        <v>3.6626029613216802</v>
      </c>
      <c r="W1989" s="66">
        <v>1.22099449072266E-4</v>
      </c>
      <c r="X1989" s="67">
        <v>2.2905884935426002</v>
      </c>
      <c r="Y1989" s="66">
        <v>4.3314442373230096E-3</v>
      </c>
      <c r="Z1989" s="67">
        <v>18.117082035954802</v>
      </c>
      <c r="AA1989" s="66">
        <v>1.23737109424837E-2</v>
      </c>
      <c r="AB1989" s="67">
        <v>21.462559245555902</v>
      </c>
      <c r="AC1989" s="66">
        <v>3.2577795547695097E-2</v>
      </c>
      <c r="AD1989" s="67">
        <v>27.543744815018702</v>
      </c>
      <c r="AE1989" s="66">
        <v>5.1807734076646697E-2</v>
      </c>
      <c r="AF1989" s="68">
        <v>22.1284610193688</v>
      </c>
      <c r="AG1989" s="66">
        <v>3.8637954276055098E-5</v>
      </c>
      <c r="AH1989" s="67">
        <v>-1.8376419404376101</v>
      </c>
      <c r="AI1989" s="66">
        <v>4.6444110957963901E-3</v>
      </c>
      <c r="AJ1989" s="67">
        <v>14.1551835905411</v>
      </c>
      <c r="AK1989" s="66">
        <v>0.19464649586385299</v>
      </c>
      <c r="AL1989" s="66">
        <v>2.21251358107111E-2</v>
      </c>
      <c r="AM1989" s="67">
        <v>21.981433423672598</v>
      </c>
      <c r="AN1989" s="11"/>
      <c r="AO1989" s="69">
        <v>5.97394084252301E-4</v>
      </c>
      <c r="AP1989" s="69">
        <v>3.5886914702132302E-6</v>
      </c>
      <c r="AQ1989" s="69">
        <v>1.56975608842913E-3</v>
      </c>
      <c r="AR1989" s="69">
        <v>3.8637954276055098E-5</v>
      </c>
      <c r="AS1989" s="70">
        <v>12</v>
      </c>
      <c r="AT1989" s="70">
        <v>0</v>
      </c>
      <c r="AU1989" s="70">
        <v>7</v>
      </c>
      <c r="AV1989" s="71">
        <v>5</v>
      </c>
      <c r="AW1989" s="11"/>
      <c r="AX1989" s="72">
        <v>9.7808512054598407E-4</v>
      </c>
      <c r="AY1989" s="73">
        <v>-17.507407405413701</v>
      </c>
      <c r="AZ1989" s="73">
        <v>0.56750267870029303</v>
      </c>
      <c r="BA1989" s="73">
        <v>-13.519606630332399</v>
      </c>
      <c r="BB1989" s="64">
        <v>1.01066500918421E-4</v>
      </c>
      <c r="BC1989" s="74">
        <v>0</v>
      </c>
      <c r="BD1989" s="61">
        <v>44021</v>
      </c>
      <c r="BE1989" s="61"/>
      <c r="BF1989" s="70"/>
      <c r="BG1989" s="61"/>
      <c r="BH1989" s="11"/>
    </row>
    <row r="1990" spans="1:60" x14ac:dyDescent="0.3">
      <c r="A1990" s="11"/>
      <c r="B1990" s="56" t="s">
        <v>6298</v>
      </c>
      <c r="C1990" s="56" t="s">
        <v>6024</v>
      </c>
      <c r="D1990" s="56" t="s">
        <v>6015</v>
      </c>
      <c r="E1990" s="57" t="s">
        <v>490</v>
      </c>
      <c r="F1990" s="57" t="s">
        <v>140</v>
      </c>
      <c r="G1990" s="58" t="s">
        <v>685</v>
      </c>
      <c r="H1990" s="59" t="s">
        <v>686</v>
      </c>
      <c r="I1990" s="60" t="s">
        <v>29</v>
      </c>
      <c r="J1990" s="60" t="s">
        <v>6025</v>
      </c>
      <c r="K1990" s="11"/>
      <c r="L1990" s="61">
        <v>44021</v>
      </c>
      <c r="M1990" s="62">
        <v>1268.7909999992701</v>
      </c>
      <c r="N1990" s="63">
        <v>1268.7909999992701</v>
      </c>
      <c r="O1990" s="63">
        <v>1268.7909999992701</v>
      </c>
      <c r="P1990" s="64">
        <f t="shared" si="30"/>
        <v>1</v>
      </c>
      <c r="Q1990" s="61">
        <v>44021</v>
      </c>
      <c r="R1990" s="65">
        <v>11676145.239</v>
      </c>
      <c r="S1990" s="65">
        <v>8679228.6926406194</v>
      </c>
      <c r="T1990" s="11"/>
      <c r="U1990" s="66">
        <v>1.26105878734961E-5</v>
      </c>
      <c r="V1990" s="67">
        <v>3.6634718127061201</v>
      </c>
      <c r="W1990" s="66">
        <v>4.4802853153669302E-4</v>
      </c>
      <c r="X1990" s="67">
        <v>2.3231814017890402</v>
      </c>
      <c r="Y1990" s="66">
        <v>7.2922826002468398E-3</v>
      </c>
      <c r="Z1990" s="67">
        <v>18.413165872247198</v>
      </c>
      <c r="AA1990" s="66">
        <v>1.9355355998413901E-2</v>
      </c>
      <c r="AB1990" s="67">
        <v>22.1607237511489</v>
      </c>
      <c r="AC1990" s="66">
        <v>4.8216049699476599E-2</v>
      </c>
      <c r="AD1990" s="67">
        <v>29.107570230175</v>
      </c>
      <c r="AE1990" s="66">
        <v>7.6788882108303397E-2</v>
      </c>
      <c r="AF1990" s="68">
        <v>24.626575822534502</v>
      </c>
      <c r="AG1990" s="66">
        <v>1.2470117326301999E-4</v>
      </c>
      <c r="AH1990" s="67">
        <v>-1.8290356185389101</v>
      </c>
      <c r="AI1990" s="66">
        <v>7.7671215385635203E-3</v>
      </c>
      <c r="AJ1990" s="67">
        <v>14.467454634825099</v>
      </c>
      <c r="AK1990" s="66">
        <v>0.26879099999874601</v>
      </c>
      <c r="AL1990" s="66">
        <v>3.0358093159520601E-2</v>
      </c>
      <c r="AM1990" s="67">
        <v>32.368003664887503</v>
      </c>
      <c r="AN1990" s="11"/>
      <c r="AO1990" s="69">
        <v>6.0990416022832505E-4</v>
      </c>
      <c r="AP1990" s="69">
        <v>1.26105878734961E-5</v>
      </c>
      <c r="AQ1990" s="69">
        <v>2.2904056386323598E-3</v>
      </c>
      <c r="AR1990" s="69">
        <v>1.2470117326301999E-4</v>
      </c>
      <c r="AS1990" s="70">
        <v>12</v>
      </c>
      <c r="AT1990" s="70">
        <v>0</v>
      </c>
      <c r="AU1990" s="70">
        <v>7</v>
      </c>
      <c r="AV1990" s="71">
        <v>5</v>
      </c>
      <c r="AW1990" s="11"/>
      <c r="AX1990" s="72">
        <v>1.1067720850712699E-3</v>
      </c>
      <c r="AY1990" s="73">
        <v>-9.6494344021484704</v>
      </c>
      <c r="AZ1990" s="73">
        <v>0.59053126640264997</v>
      </c>
      <c r="BA1990" s="73">
        <v>-10.695890737217301</v>
      </c>
      <c r="BB1990" s="64">
        <v>1.14363126552206E-4</v>
      </c>
      <c r="BC1990" s="74">
        <v>0</v>
      </c>
      <c r="BD1990" s="61">
        <v>44021</v>
      </c>
      <c r="BE1990" s="61"/>
      <c r="BF1990" s="70"/>
      <c r="BG1990" s="61"/>
      <c r="BH1990" s="11"/>
    </row>
    <row r="1991" spans="1:60" x14ac:dyDescent="0.3">
      <c r="A1991" s="11"/>
      <c r="B1991" s="56" t="s">
        <v>6301</v>
      </c>
      <c r="C1991" s="56" t="s">
        <v>6027</v>
      </c>
      <c r="D1991" s="56" t="s">
        <v>6028</v>
      </c>
      <c r="E1991" s="57" t="s">
        <v>34</v>
      </c>
      <c r="F1991" s="57" t="s">
        <v>140</v>
      </c>
      <c r="G1991" s="58" t="s">
        <v>685</v>
      </c>
      <c r="H1991" s="59" t="s">
        <v>169</v>
      </c>
      <c r="I1991" s="60" t="s">
        <v>29</v>
      </c>
      <c r="J1991" s="60" t="s">
        <v>6029</v>
      </c>
      <c r="K1991" s="11"/>
      <c r="L1991" s="61">
        <v>44021</v>
      </c>
      <c r="M1991" s="62">
        <v>1271.9538000002501</v>
      </c>
      <c r="N1991" s="63">
        <v>1271.9538000002501</v>
      </c>
      <c r="O1991" s="63">
        <v>1283.6154999993701</v>
      </c>
      <c r="P1991" s="64">
        <f t="shared" ref="P1991:P2054" si="31">IFERROR(N1991/O1991,"")</f>
        <v>0.99091495856888168</v>
      </c>
      <c r="Q1991" s="61">
        <v>44018</v>
      </c>
      <c r="R1991" s="65">
        <v>491795.22</v>
      </c>
      <c r="S1991" s="65">
        <v>554016.722366211</v>
      </c>
      <c r="T1991" s="11"/>
      <c r="U1991" s="66">
        <v>-5.96101193696086E-3</v>
      </c>
      <c r="V1991" s="67">
        <v>3.06610956022269</v>
      </c>
      <c r="W1991" s="66">
        <v>-8.5146120791250706E-3</v>
      </c>
      <c r="X1991" s="67">
        <v>1.4269173407228699</v>
      </c>
      <c r="Y1991" s="66">
        <v>2.1149015083210499E-5</v>
      </c>
      <c r="Z1991" s="67">
        <v>17.686052513745398</v>
      </c>
      <c r="AA1991" s="66">
        <v>2.5724028602780901E-2</v>
      </c>
      <c r="AB1991" s="67">
        <v>22.797591011563799</v>
      </c>
      <c r="AC1991" s="66">
        <v>6.7616756987263202E-2</v>
      </c>
      <c r="AD1991" s="67">
        <v>31.047640958975499</v>
      </c>
      <c r="AE1991" s="66">
        <v>0.110633214902919</v>
      </c>
      <c r="AF1991" s="68">
        <v>28.011009102017901</v>
      </c>
      <c r="AG1991" s="66">
        <v>-2.40045424106938E-4</v>
      </c>
      <c r="AH1991" s="67">
        <v>-1.8655102782759101</v>
      </c>
      <c r="AI1991" s="66">
        <v>1.11283400110551E-3</v>
      </c>
      <c r="AJ1991" s="67">
        <v>13.802025881072</v>
      </c>
      <c r="AK1991" s="66">
        <v>0.265915383621177</v>
      </c>
      <c r="AL1991" s="66">
        <v>3.0418399537666101E-2</v>
      </c>
      <c r="AM1991" s="67">
        <v>29.633203728270001</v>
      </c>
      <c r="AN1991" s="11"/>
      <c r="AO1991" s="69">
        <v>1.6405360323915399E-2</v>
      </c>
      <c r="AP1991" s="69">
        <v>-2.0437751462850401E-2</v>
      </c>
      <c r="AQ1991" s="69">
        <v>3.6075681482543601E-2</v>
      </c>
      <c r="AR1991" s="69">
        <v>-1.7549461179441998E-2</v>
      </c>
      <c r="AS1991" s="70">
        <v>6</v>
      </c>
      <c r="AT1991" s="70">
        <v>6</v>
      </c>
      <c r="AU1991" s="70">
        <v>7</v>
      </c>
      <c r="AV1991" s="71">
        <v>5</v>
      </c>
      <c r="AW1991" s="11"/>
      <c r="AX1991" s="72">
        <v>5.14420161001908E-2</v>
      </c>
      <c r="AY1991" s="73">
        <v>0.1532817831594</v>
      </c>
      <c r="AZ1991" s="73">
        <v>0.70314861253155003</v>
      </c>
      <c r="BA1991" s="73">
        <v>0.22047955219772999</v>
      </c>
      <c r="BB1991" s="64">
        <v>5.3113946964822396E-3</v>
      </c>
      <c r="BC1991" s="74">
        <v>-5.9152325513496198</v>
      </c>
      <c r="BD1991" s="61">
        <v>43840</v>
      </c>
      <c r="BE1991" s="61">
        <v>43913</v>
      </c>
      <c r="BF1991" s="70">
        <v>106</v>
      </c>
      <c r="BG1991" s="61">
        <v>43990</v>
      </c>
      <c r="BH1991" s="11"/>
    </row>
    <row r="1992" spans="1:60" x14ac:dyDescent="0.3">
      <c r="A1992" s="11"/>
      <c r="B1992" s="56" t="s">
        <v>6304</v>
      </c>
      <c r="C1992" s="56" t="s">
        <v>6031</v>
      </c>
      <c r="D1992" s="56" t="s">
        <v>6028</v>
      </c>
      <c r="E1992" s="57" t="s">
        <v>254</v>
      </c>
      <c r="F1992" s="57" t="s">
        <v>140</v>
      </c>
      <c r="G1992" s="58" t="s">
        <v>685</v>
      </c>
      <c r="H1992" s="59" t="s">
        <v>169</v>
      </c>
      <c r="I1992" s="60" t="s">
        <v>29</v>
      </c>
      <c r="J1992" s="60" t="s">
        <v>1</v>
      </c>
      <c r="K1992" s="11"/>
      <c r="L1992" s="61">
        <v>44021</v>
      </c>
      <c r="M1992" s="62">
        <v>6537.7452000006997</v>
      </c>
      <c r="N1992" s="63">
        <v>6537.7452000006997</v>
      </c>
      <c r="O1992" s="63">
        <v>6596.8202000036799</v>
      </c>
      <c r="P1992" s="64">
        <f t="shared" si="31"/>
        <v>0.9910449279786423</v>
      </c>
      <c r="Q1992" s="61">
        <v>44018</v>
      </c>
      <c r="R1992" s="65">
        <v>69077.811000000002</v>
      </c>
      <c r="S1992" s="65">
        <v>67874.879751953107</v>
      </c>
      <c r="T1992" s="11"/>
      <c r="U1992" s="66">
        <v>-5.9175452033741697E-3</v>
      </c>
      <c r="V1992" s="67">
        <v>3.0704562335813499</v>
      </c>
      <c r="W1992" s="66">
        <v>-7.2135926220653302E-3</v>
      </c>
      <c r="X1992" s="67">
        <v>1.5570192864288399</v>
      </c>
      <c r="Y1992" s="66">
        <v>7.77768636908149E-3</v>
      </c>
      <c r="Z1992" s="67">
        <v>18.4617062491307</v>
      </c>
      <c r="AA1992" s="66">
        <v>3.8624698005150997E-2</v>
      </c>
      <c r="AB1992" s="67">
        <v>24.087657951808101</v>
      </c>
      <c r="AC1992" s="66">
        <v>9.1385022404283506E-2</v>
      </c>
      <c r="AD1992" s="67">
        <v>33.424467500648497</v>
      </c>
      <c r="AE1992" s="66">
        <v>0.14627910192764801</v>
      </c>
      <c r="AF1992" s="68">
        <v>31.575597804476299</v>
      </c>
      <c r="AG1992" s="66">
        <v>1.5334854651882801E-4</v>
      </c>
      <c r="AH1992" s="67">
        <v>-1.8261708812133299</v>
      </c>
      <c r="AI1992" s="66">
        <v>9.1141625034652004E-3</v>
      </c>
      <c r="AJ1992" s="67">
        <v>14.602158731315299</v>
      </c>
      <c r="AK1992" s="66"/>
      <c r="AL1992" s="66"/>
      <c r="AM1992" s="67"/>
      <c r="AN1992" s="11"/>
      <c r="AO1992" s="69">
        <v>1.6431864676633299E-2</v>
      </c>
      <c r="AP1992" s="69">
        <v>-2.0394938782374101E-2</v>
      </c>
      <c r="AQ1992" s="69">
        <v>3.7435379921589601E-2</v>
      </c>
      <c r="AR1992" s="69">
        <v>-1.63029210179957E-2</v>
      </c>
      <c r="AS1992" s="70">
        <v>7</v>
      </c>
      <c r="AT1992" s="70">
        <v>5</v>
      </c>
      <c r="AU1992" s="70">
        <v>7</v>
      </c>
      <c r="AV1992" s="71">
        <v>5</v>
      </c>
      <c r="AW1992" s="11"/>
      <c r="AX1992" s="72">
        <v>5.1394256800049297E-2</v>
      </c>
      <c r="AY1992" s="73">
        <v>0.38623264775378602</v>
      </c>
      <c r="AZ1992" s="73">
        <v>0.75158496498715999</v>
      </c>
      <c r="BA1992" s="73">
        <v>0.560709135571415</v>
      </c>
      <c r="BB1992" s="64">
        <v>5.3067776781153897E-3</v>
      </c>
      <c r="BC1992" s="74">
        <v>-5.6345255672858903</v>
      </c>
      <c r="BD1992" s="61">
        <v>43840</v>
      </c>
      <c r="BE1992" s="61">
        <v>43913</v>
      </c>
      <c r="BF1992" s="70">
        <v>67</v>
      </c>
      <c r="BG1992" s="61">
        <v>43935</v>
      </c>
      <c r="BH1992" s="11"/>
    </row>
    <row r="1993" spans="1:60" x14ac:dyDescent="0.3">
      <c r="A1993" s="11"/>
      <c r="B1993" s="56" t="s">
        <v>6307</v>
      </c>
      <c r="C1993" s="56" t="s">
        <v>6033</v>
      </c>
      <c r="D1993" s="56" t="s">
        <v>6034</v>
      </c>
      <c r="E1993" s="57" t="s">
        <v>41</v>
      </c>
      <c r="F1993" s="57" t="s">
        <v>35</v>
      </c>
      <c r="G1993" s="58" t="s">
        <v>685</v>
      </c>
      <c r="H1993" s="59" t="s">
        <v>710</v>
      </c>
      <c r="I1993" s="60" t="s">
        <v>400</v>
      </c>
      <c r="J1993" s="60" t="s">
        <v>6035</v>
      </c>
      <c r="K1993" s="11"/>
      <c r="L1993" s="61">
        <v>44021</v>
      </c>
      <c r="M1993" s="62">
        <v>832889.86266612995</v>
      </c>
      <c r="N1993" s="63">
        <v>832889.86266612995</v>
      </c>
      <c r="O1993" s="63">
        <v>916374.93488883995</v>
      </c>
      <c r="P1993" s="64">
        <f t="shared" si="31"/>
        <v>0.90889638177103016</v>
      </c>
      <c r="Q1993" s="61">
        <v>43910</v>
      </c>
      <c r="R1993" s="65">
        <v>20447298.613562498</v>
      </c>
      <c r="S1993" s="65">
        <v>13263088.8943906</v>
      </c>
      <c r="T1993" s="11"/>
      <c r="U1993" s="66">
        <v>-9.6940576477209106E-3</v>
      </c>
      <c r="V1993" s="67">
        <v>2.6928049891466799</v>
      </c>
      <c r="W1993" s="66">
        <v>2.2153782183522701E-2</v>
      </c>
      <c r="X1993" s="67">
        <v>4.4937567669912797</v>
      </c>
      <c r="Y1993" s="66">
        <v>3.2012471099733403E-2</v>
      </c>
      <c r="Z1993" s="67">
        <v>20.885184722195799</v>
      </c>
      <c r="AA1993" s="66">
        <v>0.165113837265526</v>
      </c>
      <c r="AB1993" s="67">
        <v>36.736571877845599</v>
      </c>
      <c r="AC1993" s="66">
        <v>0.23909916345117399</v>
      </c>
      <c r="AD1993" s="67">
        <v>48.195881605381103</v>
      </c>
      <c r="AE1993" s="66">
        <v>0.23675228677544499</v>
      </c>
      <c r="AF1993" s="68">
        <v>40.622916289255997</v>
      </c>
      <c r="AG1993" s="66">
        <v>-3.6938894682862197E-2</v>
      </c>
      <c r="AH1993" s="67">
        <v>-5.53539520415507</v>
      </c>
      <c r="AI1993" s="66">
        <v>6.3322405139842899E-2</v>
      </c>
      <c r="AJ1993" s="67">
        <v>20.022982994938499</v>
      </c>
      <c r="AK1993" s="66">
        <v>0.70695055334363099</v>
      </c>
      <c r="AL1993" s="66">
        <v>6.6992922071221997E-2</v>
      </c>
      <c r="AM1993" s="67">
        <v>77.741802094853497</v>
      </c>
      <c r="AN1993" s="11"/>
      <c r="AO1993" s="69">
        <v>5.1108063429637703E-2</v>
      </c>
      <c r="AP1993" s="69">
        <v>-3.47193115867412E-2</v>
      </c>
      <c r="AQ1993" s="69">
        <v>0.142256047518458</v>
      </c>
      <c r="AR1993" s="69">
        <v>-9.9331356748734806E-2</v>
      </c>
      <c r="AS1993" s="70">
        <v>8</v>
      </c>
      <c r="AT1993" s="70">
        <v>4</v>
      </c>
      <c r="AU1993" s="70">
        <v>7</v>
      </c>
      <c r="AV1993" s="71">
        <v>5</v>
      </c>
      <c r="AW1993" s="11"/>
      <c r="AX1993" s="72">
        <v>0.14731539997388601</v>
      </c>
      <c r="AY1993" s="73">
        <v>1.2027098402613801</v>
      </c>
      <c r="AZ1993" s="73">
        <v>1.01947118708267</v>
      </c>
      <c r="BA1993" s="73">
        <v>1.9294032779253001</v>
      </c>
      <c r="BB1993" s="64">
        <v>1.52677263659098E-2</v>
      </c>
      <c r="BC1993" s="74">
        <v>-11.5770748957148</v>
      </c>
      <c r="BD1993" s="61">
        <v>43910</v>
      </c>
      <c r="BE1993" s="61">
        <v>43990</v>
      </c>
      <c r="BF1993" s="70"/>
      <c r="BG1993" s="61"/>
      <c r="BH1993" s="11"/>
    </row>
    <row r="1994" spans="1:60" x14ac:dyDescent="0.3">
      <c r="A1994" s="11"/>
      <c r="B1994" s="56" t="s">
        <v>6311</v>
      </c>
      <c r="C1994" s="56" t="s">
        <v>6037</v>
      </c>
      <c r="D1994" s="56" t="s">
        <v>6034</v>
      </c>
      <c r="E1994" s="57" t="s">
        <v>52</v>
      </c>
      <c r="F1994" s="57" t="s">
        <v>35</v>
      </c>
      <c r="G1994" s="58" t="s">
        <v>685</v>
      </c>
      <c r="H1994" s="59" t="s">
        <v>710</v>
      </c>
      <c r="I1994" s="60" t="s">
        <v>400</v>
      </c>
      <c r="J1994" s="60" t="s">
        <v>6038</v>
      </c>
      <c r="K1994" s="11"/>
      <c r="L1994" s="61">
        <v>44021</v>
      </c>
      <c r="M1994" s="62">
        <v>842877.33615016902</v>
      </c>
      <c r="N1994" s="63">
        <v>842877.33615016902</v>
      </c>
      <c r="O1994" s="63">
        <v>926517.87158012402</v>
      </c>
      <c r="P1994" s="64">
        <f t="shared" si="31"/>
        <v>0.90972593406394764</v>
      </c>
      <c r="Q1994" s="61">
        <v>43910</v>
      </c>
      <c r="R1994" s="65">
        <v>14345736.7337969</v>
      </c>
      <c r="S1994" s="65">
        <v>11930016.3995625</v>
      </c>
      <c r="T1994" s="11"/>
      <c r="U1994" s="66">
        <v>-9.6858976030489395E-3</v>
      </c>
      <c r="V1994" s="67">
        <v>2.6936209936138802</v>
      </c>
      <c r="W1994" s="66">
        <v>2.2405798221370801E-2</v>
      </c>
      <c r="X1994" s="67">
        <v>4.5189583707760903</v>
      </c>
      <c r="Y1994" s="66">
        <v>3.3557414433744298E-2</v>
      </c>
      <c r="Z1994" s="67">
        <v>21.039679055596899</v>
      </c>
      <c r="AA1994" s="66">
        <v>0.16862369987938999</v>
      </c>
      <c r="AB1994" s="67">
        <v>37.087558139232002</v>
      </c>
      <c r="AC1994" s="66">
        <v>0.24655666698905401</v>
      </c>
      <c r="AD1994" s="67">
        <v>48.9416319591692</v>
      </c>
      <c r="AE1994" s="66">
        <v>0.24788113411166701</v>
      </c>
      <c r="AF1994" s="68">
        <v>41.735801022907303</v>
      </c>
      <c r="AG1994" s="66">
        <v>-3.68676508551289E-2</v>
      </c>
      <c r="AH1994" s="67">
        <v>-5.5282708213780998</v>
      </c>
      <c r="AI1994" s="66">
        <v>6.4992996747605503E-2</v>
      </c>
      <c r="AJ1994" s="67">
        <v>20.190042155736599</v>
      </c>
      <c r="AK1994" s="66">
        <v>0.72738464217749399</v>
      </c>
      <c r="AL1994" s="66">
        <v>6.8533833444234901E-2</v>
      </c>
      <c r="AM1994" s="67">
        <v>79.785210978239803</v>
      </c>
      <c r="AN1994" s="11"/>
      <c r="AO1994" s="69">
        <v>5.1133944751199999E-2</v>
      </c>
      <c r="AP1994" s="69">
        <v>-3.4711321226495798E-2</v>
      </c>
      <c r="AQ1994" s="69">
        <v>0.14253768804890601</v>
      </c>
      <c r="AR1994" s="69">
        <v>-9.9101776137103997E-2</v>
      </c>
      <c r="AS1994" s="70">
        <v>8</v>
      </c>
      <c r="AT1994" s="70">
        <v>4</v>
      </c>
      <c r="AU1994" s="70">
        <v>7</v>
      </c>
      <c r="AV1994" s="71">
        <v>5</v>
      </c>
      <c r="AW1994" s="11"/>
      <c r="AX1994" s="72">
        <v>0.14731048650282899</v>
      </c>
      <c r="AY1994" s="73">
        <v>1.2254961745475199</v>
      </c>
      <c r="AZ1994" s="73">
        <v>1.0299982992382899</v>
      </c>
      <c r="BA1994" s="73">
        <v>1.9679085028801599</v>
      </c>
      <c r="BB1994" s="64">
        <v>1.52674222759924E-2</v>
      </c>
      <c r="BC1994" s="74">
        <v>-11.518918993460799</v>
      </c>
      <c r="BD1994" s="61">
        <v>43910</v>
      </c>
      <c r="BE1994" s="61">
        <v>43990</v>
      </c>
      <c r="BF1994" s="70"/>
      <c r="BG1994" s="61"/>
      <c r="BH1994" s="11"/>
    </row>
    <row r="1995" spans="1:60" x14ac:dyDescent="0.3">
      <c r="A1995" s="11"/>
      <c r="B1995" s="56" t="s">
        <v>6314</v>
      </c>
      <c r="C1995" s="56" t="s">
        <v>6040</v>
      </c>
      <c r="D1995" s="56" t="s">
        <v>6034</v>
      </c>
      <c r="E1995" s="57" t="s">
        <v>56</v>
      </c>
      <c r="F1995" s="57" t="s">
        <v>35</v>
      </c>
      <c r="G1995" s="58" t="s">
        <v>685</v>
      </c>
      <c r="H1995" s="59" t="s">
        <v>710</v>
      </c>
      <c r="I1995" s="60" t="s">
        <v>400</v>
      </c>
      <c r="J1995" s="60" t="s">
        <v>6041</v>
      </c>
      <c r="K1995" s="11"/>
      <c r="L1995" s="61">
        <v>44021</v>
      </c>
      <c r="M1995" s="62">
        <v>848772.271025658</v>
      </c>
      <c r="N1995" s="63">
        <v>848772.271025658</v>
      </c>
      <c r="O1995" s="63">
        <v>932572.20079231297</v>
      </c>
      <c r="P1995" s="64">
        <f t="shared" si="31"/>
        <v>0.91014108109221081</v>
      </c>
      <c r="Q1995" s="61">
        <v>43910</v>
      </c>
      <c r="R1995" s="65">
        <v>37580329.742687501</v>
      </c>
      <c r="S1995" s="65">
        <v>26939855.198312499</v>
      </c>
      <c r="T1995" s="11"/>
      <c r="U1995" s="66">
        <v>-9.6817704052227799E-3</v>
      </c>
      <c r="V1995" s="67">
        <v>2.69403371339649</v>
      </c>
      <c r="W1995" s="66">
        <v>2.2531900383910401E-2</v>
      </c>
      <c r="X1995" s="67">
        <v>4.5315685870300504</v>
      </c>
      <c r="Y1995" s="66">
        <v>3.4330866892560201E-2</v>
      </c>
      <c r="Z1995" s="67">
        <v>21.1170243014931</v>
      </c>
      <c r="AA1995" s="66">
        <v>0.17038355515804099</v>
      </c>
      <c r="AB1995" s="67">
        <v>37.263543667097103</v>
      </c>
      <c r="AC1995" s="66">
        <v>0.25030320149206098</v>
      </c>
      <c r="AD1995" s="67">
        <v>49.316285409440802</v>
      </c>
      <c r="AE1995" s="66">
        <v>0.25348406213393898</v>
      </c>
      <c r="AF1995" s="68">
        <v>42.296093825134399</v>
      </c>
      <c r="AG1995" s="66">
        <v>-3.6831951611930001E-2</v>
      </c>
      <c r="AH1995" s="67">
        <v>-5.5247008970618499</v>
      </c>
      <c r="AI1995" s="66">
        <v>6.5829352673972594E-2</v>
      </c>
      <c r="AJ1995" s="67">
        <v>20.273677748366001</v>
      </c>
      <c r="AK1995" s="66">
        <v>0.73946566456695995</v>
      </c>
      <c r="AL1995" s="66">
        <v>6.9437331396329696E-2</v>
      </c>
      <c r="AM1995" s="67">
        <v>80.993313217186397</v>
      </c>
      <c r="AN1995" s="11"/>
      <c r="AO1995" s="69">
        <v>5.1146906309441E-2</v>
      </c>
      <c r="AP1995" s="69">
        <v>-3.47074023220557E-2</v>
      </c>
      <c r="AQ1995" s="69">
        <v>0.14267846846822099</v>
      </c>
      <c r="AR1995" s="69">
        <v>-9.8987033859884804E-2</v>
      </c>
      <c r="AS1995" s="70">
        <v>8</v>
      </c>
      <c r="AT1995" s="70">
        <v>4</v>
      </c>
      <c r="AU1995" s="70">
        <v>7</v>
      </c>
      <c r="AV1995" s="71">
        <v>5</v>
      </c>
      <c r="AW1995" s="11"/>
      <c r="AX1995" s="72">
        <v>0.14730792782473101</v>
      </c>
      <c r="AY1995" s="73">
        <v>1.2369187835356601</v>
      </c>
      <c r="AZ1995" s="73">
        <v>1.03527527226288</v>
      </c>
      <c r="BA1995" s="73">
        <v>1.98723859107122</v>
      </c>
      <c r="BB1995" s="64">
        <v>1.52672600152073E-2</v>
      </c>
      <c r="BC1995" s="74">
        <v>-11.4898241051123</v>
      </c>
      <c r="BD1995" s="61">
        <v>43910</v>
      </c>
      <c r="BE1995" s="61">
        <v>43990</v>
      </c>
      <c r="BF1995" s="70"/>
      <c r="BG1995" s="61"/>
      <c r="BH1995" s="11"/>
    </row>
    <row r="1996" spans="1:60" x14ac:dyDescent="0.3">
      <c r="A1996" s="11"/>
      <c r="B1996" s="56" t="s">
        <v>6317</v>
      </c>
      <c r="C1996" s="56" t="s">
        <v>6043</v>
      </c>
      <c r="D1996" s="56" t="s">
        <v>6034</v>
      </c>
      <c r="E1996" s="57" t="s">
        <v>60</v>
      </c>
      <c r="F1996" s="57" t="s">
        <v>35</v>
      </c>
      <c r="G1996" s="58" t="s">
        <v>685</v>
      </c>
      <c r="H1996" s="59" t="s">
        <v>710</v>
      </c>
      <c r="I1996" s="60" t="s">
        <v>400</v>
      </c>
      <c r="J1996" s="60" t="s">
        <v>1</v>
      </c>
      <c r="K1996" s="11"/>
      <c r="L1996" s="61">
        <v>44021</v>
      </c>
      <c r="M1996" s="62">
        <v>802002.81591606105</v>
      </c>
      <c r="N1996" s="63">
        <v>802002.81591606105</v>
      </c>
      <c r="O1996" s="63"/>
      <c r="P1996" s="64" t="str">
        <f t="shared" si="31"/>
        <v/>
      </c>
      <c r="Q1996" s="61"/>
      <c r="R1996" s="65">
        <v>106841.45318640101</v>
      </c>
      <c r="S1996" s="65"/>
      <c r="T1996" s="11"/>
      <c r="U1996" s="66">
        <v>-9.6736671457620105E-3</v>
      </c>
      <c r="V1996" s="67">
        <v>2.6948440393425699</v>
      </c>
      <c r="W1996" s="66">
        <v>2.2784515786042899E-2</v>
      </c>
      <c r="X1996" s="67">
        <v>4.5568301272433001</v>
      </c>
      <c r="Y1996" s="66">
        <v>3.3763171040845898E-2</v>
      </c>
      <c r="Z1996" s="67">
        <v>21.0602547163144</v>
      </c>
      <c r="AA1996" s="66"/>
      <c r="AB1996" s="67"/>
      <c r="AC1996" s="66"/>
      <c r="AD1996" s="67"/>
      <c r="AE1996" s="66"/>
      <c r="AF1996" s="68"/>
      <c r="AG1996" s="66">
        <v>-3.6760685933586501E-2</v>
      </c>
      <c r="AH1996" s="67">
        <v>-5.5175743292275001</v>
      </c>
      <c r="AI1996" s="66">
        <v>6.5323147247909205E-2</v>
      </c>
      <c r="AJ1996" s="67">
        <v>20.223057205759702</v>
      </c>
      <c r="AK1996" s="66">
        <v>0.12772413990751399</v>
      </c>
      <c r="AL1996" s="66">
        <v>0.13275585819792499</v>
      </c>
      <c r="AM1996" s="67">
        <v>28.448793916235399</v>
      </c>
      <c r="AN1996" s="11"/>
      <c r="AO1996" s="69">
        <v>5.1172928375308402E-2</v>
      </c>
      <c r="AP1996" s="69">
        <v>-3.4699495092354503E-2</v>
      </c>
      <c r="AQ1996" s="69">
        <v>0.142960349945497</v>
      </c>
      <c r="AR1996" s="69">
        <v>-9.8757465885719306E-2</v>
      </c>
      <c r="AS1996" s="70"/>
      <c r="AT1996" s="70"/>
      <c r="AU1996" s="70"/>
      <c r="AV1996" s="71"/>
      <c r="AW1996" s="11"/>
      <c r="AX1996" s="72">
        <v>0.15207451267720901</v>
      </c>
      <c r="AY1996" s="73">
        <v>1.0080106557470601</v>
      </c>
      <c r="AZ1996" s="73">
        <v>0.74901712848077295</v>
      </c>
      <c r="BA1996" s="73">
        <v>1.61530607112581</v>
      </c>
      <c r="BB1996" s="64">
        <v>1.57624666229822E-2</v>
      </c>
      <c r="BC1996" s="74">
        <v>-11.431609458479199</v>
      </c>
      <c r="BD1996" s="61">
        <v>43910</v>
      </c>
      <c r="BE1996" s="61">
        <v>43990</v>
      </c>
      <c r="BF1996" s="70"/>
      <c r="BG1996" s="61"/>
      <c r="BH1996" s="11"/>
    </row>
    <row r="1997" spans="1:60" x14ac:dyDescent="0.3">
      <c r="A1997" s="11"/>
      <c r="B1997" s="56" t="s">
        <v>6320</v>
      </c>
      <c r="C1997" s="56" t="s">
        <v>6045</v>
      </c>
      <c r="D1997" s="56" t="s">
        <v>6046</v>
      </c>
      <c r="E1997" s="57" t="s">
        <v>34</v>
      </c>
      <c r="F1997" s="57" t="s">
        <v>6047</v>
      </c>
      <c r="G1997" s="58" t="s">
        <v>685</v>
      </c>
      <c r="H1997" s="59" t="s">
        <v>710</v>
      </c>
      <c r="I1997" s="60" t="s">
        <v>400</v>
      </c>
      <c r="J1997" s="60" t="s">
        <v>6048</v>
      </c>
      <c r="K1997" s="11"/>
      <c r="L1997" s="61">
        <v>44021</v>
      </c>
      <c r="M1997" s="62">
        <v>1769340.6223373399</v>
      </c>
      <c r="N1997" s="63">
        <v>1769340.6223373399</v>
      </c>
      <c r="O1997" s="63">
        <v>1951714.3493194601</v>
      </c>
      <c r="P1997" s="64">
        <f t="shared" si="31"/>
        <v>0.90655716240150008</v>
      </c>
      <c r="Q1997" s="61">
        <v>43910</v>
      </c>
      <c r="R1997" s="65">
        <v>34934979.706124999</v>
      </c>
      <c r="S1997" s="65">
        <v>30827277.522374999</v>
      </c>
      <c r="T1997" s="11"/>
      <c r="U1997" s="66">
        <v>-9.6980988064387895E-3</v>
      </c>
      <c r="V1997" s="67">
        <v>2.6924008732748899</v>
      </c>
      <c r="W1997" s="66">
        <v>2.2043211092750401E-2</v>
      </c>
      <c r="X1997" s="67">
        <v>4.4826996579140497</v>
      </c>
      <c r="Y1997" s="66">
        <v>2.6434432766109201E-2</v>
      </c>
      <c r="Z1997" s="67">
        <v>20.3273808888334</v>
      </c>
      <c r="AA1997" s="66">
        <v>0.14930867033588599</v>
      </c>
      <c r="AB1997" s="67">
        <v>35.156055184896097</v>
      </c>
      <c r="AC1997" s="66">
        <v>0.205733349586953</v>
      </c>
      <c r="AD1997" s="67">
        <v>44.859300218930002</v>
      </c>
      <c r="AE1997" s="66">
        <v>0.192925265739323</v>
      </c>
      <c r="AF1997" s="68">
        <v>36.240214185672798</v>
      </c>
      <c r="AG1997" s="66">
        <v>-3.6956660352188898E-2</v>
      </c>
      <c r="AH1997" s="67">
        <v>-5.5371717710877402</v>
      </c>
      <c r="AI1997" s="66">
        <v>5.7179242929123603E-2</v>
      </c>
      <c r="AJ1997" s="67">
        <v>19.408666773873801</v>
      </c>
      <c r="AK1997" s="66">
        <v>1866.2400163960499</v>
      </c>
      <c r="AL1997" s="66">
        <v>0.803046669255709</v>
      </c>
      <c r="AM1997" s="67">
        <v>186577.676949024</v>
      </c>
      <c r="AN1997" s="11"/>
      <c r="AO1997" s="69">
        <v>3.6562467706971802E-2</v>
      </c>
      <c r="AP1997" s="69">
        <v>-2.3697969111708499E-2</v>
      </c>
      <c r="AQ1997" s="69">
        <v>0.14043535934979401</v>
      </c>
      <c r="AR1997" s="69">
        <v>-0.10072330853567101</v>
      </c>
      <c r="AS1997" s="70">
        <v>8</v>
      </c>
      <c r="AT1997" s="70">
        <v>4</v>
      </c>
      <c r="AU1997" s="70">
        <v>7</v>
      </c>
      <c r="AV1997" s="71">
        <v>5</v>
      </c>
      <c r="AW1997" s="11"/>
      <c r="AX1997" s="72">
        <v>0.13574913203730801</v>
      </c>
      <c r="AY1997" s="73">
        <v>1.0956706434244601</v>
      </c>
      <c r="AZ1997" s="73">
        <v>1.00834774030955</v>
      </c>
      <c r="BA1997" s="73">
        <v>1.72077904706748</v>
      </c>
      <c r="BB1997" s="64">
        <v>1.4048456082709901E-2</v>
      </c>
      <c r="BC1997" s="74">
        <v>-11.794363207751299</v>
      </c>
      <c r="BD1997" s="61">
        <v>43910</v>
      </c>
      <c r="BE1997" s="61">
        <v>43990</v>
      </c>
      <c r="BF1997" s="70"/>
      <c r="BG1997" s="61"/>
      <c r="BH1997" s="11"/>
    </row>
    <row r="1998" spans="1:60" x14ac:dyDescent="0.3">
      <c r="A1998" s="11"/>
      <c r="B1998" s="56" t="s">
        <v>6323</v>
      </c>
      <c r="C1998" s="56" t="s">
        <v>6050</v>
      </c>
      <c r="D1998" s="56" t="s">
        <v>6046</v>
      </c>
      <c r="E1998" s="57" t="s">
        <v>73</v>
      </c>
      <c r="F1998" s="57" t="s">
        <v>6047</v>
      </c>
      <c r="G1998" s="58" t="s">
        <v>685</v>
      </c>
      <c r="H1998" s="59" t="s">
        <v>710</v>
      </c>
      <c r="I1998" s="60" t="s">
        <v>400</v>
      </c>
      <c r="J1998" s="60" t="s">
        <v>6051</v>
      </c>
      <c r="K1998" s="11"/>
      <c r="L1998" s="61">
        <v>44021</v>
      </c>
      <c r="M1998" s="62">
        <v>1907913.10222816</v>
      </c>
      <c r="N1998" s="63">
        <v>1907913.10222816</v>
      </c>
      <c r="O1998" s="63">
        <v>2103360.5256118798</v>
      </c>
      <c r="P1998" s="64">
        <f t="shared" si="31"/>
        <v>0.90707849605247159</v>
      </c>
      <c r="Q1998" s="61">
        <v>43910</v>
      </c>
      <c r="R1998" s="65">
        <v>863922.90304199199</v>
      </c>
      <c r="S1998" s="65">
        <v>900073.94910449197</v>
      </c>
      <c r="T1998" s="11"/>
      <c r="U1998" s="66">
        <v>-9.6975666037906194E-3</v>
      </c>
      <c r="V1998" s="67">
        <v>2.6924540935397099</v>
      </c>
      <c r="W1998" s="66">
        <v>2.20601902037743E-2</v>
      </c>
      <c r="X1998" s="67">
        <v>4.4843975690164397</v>
      </c>
      <c r="Y1998" s="66">
        <v>2.80823575631075E-2</v>
      </c>
      <c r="Z1998" s="67">
        <v>20.4921733685478</v>
      </c>
      <c r="AA1998" s="66">
        <v>0.15346548245725</v>
      </c>
      <c r="AB1998" s="67">
        <v>35.571736397047097</v>
      </c>
      <c r="AC1998" s="66">
        <v>0.21383971169794699</v>
      </c>
      <c r="AD1998" s="67">
        <v>45.669936430058399</v>
      </c>
      <c r="AE1998" s="66">
        <v>0.201423402430082</v>
      </c>
      <c r="AF1998" s="68">
        <v>37.0900278547197</v>
      </c>
      <c r="AG1998" s="66">
        <v>-3.6951880627384498E-2</v>
      </c>
      <c r="AH1998" s="67">
        <v>-5.5366937986036602</v>
      </c>
      <c r="AI1998" s="66">
        <v>5.9028605026469401E-2</v>
      </c>
      <c r="AJ1998" s="67">
        <v>19.593602983601201</v>
      </c>
      <c r="AK1998" s="66">
        <v>0.74233808661461798</v>
      </c>
      <c r="AL1998" s="66">
        <v>6.0212616448552601E-2</v>
      </c>
      <c r="AM1998" s="67">
        <v>90.607706438284396</v>
      </c>
      <c r="AN1998" s="11"/>
      <c r="AO1998" s="69">
        <v>3.6573229575878899E-2</v>
      </c>
      <c r="AP1998" s="69">
        <v>-2.3671432782975899E-2</v>
      </c>
      <c r="AQ1998" s="69">
        <v>0.140766968561366</v>
      </c>
      <c r="AR1998" s="69">
        <v>-0.10036669425156999</v>
      </c>
      <c r="AS1998" s="70">
        <v>8</v>
      </c>
      <c r="AT1998" s="70">
        <v>4</v>
      </c>
      <c r="AU1998" s="70">
        <v>7</v>
      </c>
      <c r="AV1998" s="71">
        <v>5</v>
      </c>
      <c r="AW1998" s="11"/>
      <c r="AX1998" s="72">
        <v>0.135744994941779</v>
      </c>
      <c r="AY1998" s="73">
        <v>1.1248824160174999</v>
      </c>
      <c r="AZ1998" s="73">
        <v>1.0213178290996401</v>
      </c>
      <c r="BA1998" s="73">
        <v>1.76887648499724</v>
      </c>
      <c r="BB1998" s="64">
        <v>1.4048206272073E-2</v>
      </c>
      <c r="BC1998" s="74">
        <v>-11.7451542769704</v>
      </c>
      <c r="BD1998" s="61">
        <v>43910</v>
      </c>
      <c r="BE1998" s="61">
        <v>43990</v>
      </c>
      <c r="BF1998" s="70"/>
      <c r="BG1998" s="61"/>
      <c r="BH1998" s="11"/>
    </row>
    <row r="1999" spans="1:60" x14ac:dyDescent="0.3">
      <c r="A1999" s="11"/>
      <c r="B1999" s="56" t="s">
        <v>6326</v>
      </c>
      <c r="C1999" s="56" t="s">
        <v>6053</v>
      </c>
      <c r="D1999" s="56" t="s">
        <v>6046</v>
      </c>
      <c r="E1999" s="57" t="s">
        <v>52</v>
      </c>
      <c r="F1999" s="57" t="s">
        <v>6047</v>
      </c>
      <c r="G1999" s="58" t="s">
        <v>685</v>
      </c>
      <c r="H1999" s="59" t="s">
        <v>710</v>
      </c>
      <c r="I1999" s="60" t="s">
        <v>400</v>
      </c>
      <c r="J1999" s="60" t="s">
        <v>6054</v>
      </c>
      <c r="K1999" s="11"/>
      <c r="L1999" s="61">
        <v>44021</v>
      </c>
      <c r="M1999" s="62">
        <v>821566.27627181995</v>
      </c>
      <c r="N1999" s="63">
        <v>821566.27627181995</v>
      </c>
      <c r="O1999" s="63">
        <v>905794.61187839496</v>
      </c>
      <c r="P1999" s="64">
        <f t="shared" si="31"/>
        <v>0.9070116619131724</v>
      </c>
      <c r="Q1999" s="61">
        <v>43910</v>
      </c>
      <c r="R1999" s="65">
        <v>31266961.804062501</v>
      </c>
      <c r="S1999" s="65">
        <v>28974614.1464375</v>
      </c>
      <c r="T1999" s="11"/>
      <c r="U1999" s="66">
        <v>-9.6972088094844401E-3</v>
      </c>
      <c r="V1999" s="67">
        <v>2.6924898729703299</v>
      </c>
      <c r="W1999" s="66">
        <v>2.2068811087592601E-2</v>
      </c>
      <c r="X1999" s="67">
        <v>4.4852596573982701</v>
      </c>
      <c r="Y1999" s="66">
        <v>2.76126788085094E-2</v>
      </c>
      <c r="Z1999" s="67">
        <v>20.445205493073399</v>
      </c>
      <c r="AA1999" s="66">
        <v>0.155526021446422</v>
      </c>
      <c r="AB1999" s="67">
        <v>35.7777902959497</v>
      </c>
      <c r="AC1999" s="66">
        <v>0.222975427230413</v>
      </c>
      <c r="AD1999" s="67">
        <v>46.583507983304997</v>
      </c>
      <c r="AE1999" s="66">
        <v>0.212226787309337</v>
      </c>
      <c r="AF1999" s="68">
        <v>38.170366342645103</v>
      </c>
      <c r="AG1999" s="66">
        <v>-3.6949446981452597E-2</v>
      </c>
      <c r="AH1999" s="67">
        <v>-5.5364504340104803</v>
      </c>
      <c r="AI1999" s="66">
        <v>5.8471504195040297E-2</v>
      </c>
      <c r="AJ1999" s="67">
        <v>19.537892900465501</v>
      </c>
      <c r="AK1999" s="66">
        <v>1757.6023851513901</v>
      </c>
      <c r="AL1999" s="66">
        <v>1.1965411503880701</v>
      </c>
      <c r="AM1999" s="67">
        <v>175776.61241293</v>
      </c>
      <c r="AN1999" s="11"/>
      <c r="AO1999" s="69">
        <v>3.6589534614904599E-2</v>
      </c>
      <c r="AP1999" s="69">
        <v>-2.3625278454346699E-2</v>
      </c>
      <c r="AQ1999" s="69">
        <v>0.14130569006374599</v>
      </c>
      <c r="AR1999" s="69">
        <v>-0.10031269034239799</v>
      </c>
      <c r="AS1999" s="70">
        <v>8</v>
      </c>
      <c r="AT1999" s="70">
        <v>4</v>
      </c>
      <c r="AU1999" s="70">
        <v>7</v>
      </c>
      <c r="AV1999" s="71">
        <v>5</v>
      </c>
      <c r="AW1999" s="11"/>
      <c r="AX1999" s="72">
        <v>0.13574036650330501</v>
      </c>
      <c r="AY1999" s="73">
        <v>1.1396463763303499</v>
      </c>
      <c r="AZ1999" s="73">
        <v>1.0277739483408399</v>
      </c>
      <c r="BA1999" s="73">
        <v>1.79314397178132</v>
      </c>
      <c r="BB1999" s="64">
        <v>1.40478191948387E-2</v>
      </c>
      <c r="BC1999" s="74">
        <v>-11.752424384976599</v>
      </c>
      <c r="BD1999" s="61">
        <v>43910</v>
      </c>
      <c r="BE1999" s="61">
        <v>43990</v>
      </c>
      <c r="BF1999" s="70"/>
      <c r="BG1999" s="61"/>
      <c r="BH1999" s="11"/>
    </row>
    <row r="2000" spans="1:60" x14ac:dyDescent="0.3">
      <c r="A2000" s="11"/>
      <c r="B2000" s="56" t="s">
        <v>6329</v>
      </c>
      <c r="C2000" s="56" t="s">
        <v>6056</v>
      </c>
      <c r="D2000" s="56" t="s">
        <v>6046</v>
      </c>
      <c r="E2000" s="57" t="s">
        <v>56</v>
      </c>
      <c r="F2000" s="57" t="s">
        <v>6047</v>
      </c>
      <c r="G2000" s="58" t="s">
        <v>685</v>
      </c>
      <c r="H2000" s="59" t="s">
        <v>710</v>
      </c>
      <c r="I2000" s="60" t="s">
        <v>400</v>
      </c>
      <c r="J2000" s="60" t="s">
        <v>6057</v>
      </c>
      <c r="K2000" s="11"/>
      <c r="L2000" s="61">
        <v>44021</v>
      </c>
      <c r="M2000" s="62">
        <v>1930520.02260017</v>
      </c>
      <c r="N2000" s="63">
        <v>1930520.02260017</v>
      </c>
      <c r="O2000" s="63">
        <v>2125166.9239387498</v>
      </c>
      <c r="P2000" s="64">
        <f t="shared" si="31"/>
        <v>0.90840865291756734</v>
      </c>
      <c r="Q2000" s="61">
        <v>43910</v>
      </c>
      <c r="R2000" s="65">
        <v>130076470.13500001</v>
      </c>
      <c r="S2000" s="65">
        <v>93745667.963499993</v>
      </c>
      <c r="T2000" s="11"/>
      <c r="U2000" s="66">
        <v>-9.69286721556273E-3</v>
      </c>
      <c r="V2000" s="67">
        <v>2.6929240323624999</v>
      </c>
      <c r="W2000" s="66">
        <v>2.2215003871679101E-2</v>
      </c>
      <c r="X2000" s="67">
        <v>4.4998789358069198</v>
      </c>
      <c r="Y2000" s="66">
        <v>3.0402109226997698E-2</v>
      </c>
      <c r="Z2000" s="67">
        <v>20.724148534936798</v>
      </c>
      <c r="AA2000" s="66">
        <v>0.16291394296597</v>
      </c>
      <c r="AB2000" s="67">
        <v>36.516582447919099</v>
      </c>
      <c r="AC2000" s="66">
        <v>0.239829086358368</v>
      </c>
      <c r="AD2000" s="67">
        <v>48.268873896100601</v>
      </c>
      <c r="AE2000" s="66">
        <v>0.23797700384602599</v>
      </c>
      <c r="AF2000" s="68">
        <v>40.745387996314101</v>
      </c>
      <c r="AG2000" s="66">
        <v>-3.6910898574205903E-2</v>
      </c>
      <c r="AH2000" s="67">
        <v>-5.5325955932858104</v>
      </c>
      <c r="AI2000" s="66">
        <v>6.1532283703854801E-2</v>
      </c>
      <c r="AJ2000" s="67">
        <v>19.843970851361501</v>
      </c>
      <c r="AK2000" s="66">
        <v>2007.3851134490999</v>
      </c>
      <c r="AL2000" s="66">
        <v>0.81335852252086605</v>
      </c>
      <c r="AM2000" s="67">
        <v>200692.18665432901</v>
      </c>
      <c r="AN2000" s="11"/>
      <c r="AO2000" s="69">
        <v>3.6610188113627401E-2</v>
      </c>
      <c r="AP2000" s="69">
        <v>-2.3566579849102699E-2</v>
      </c>
      <c r="AQ2000" s="69">
        <v>0.14199147209918001</v>
      </c>
      <c r="AR2000" s="69">
        <v>-9.9759390966937603E-2</v>
      </c>
      <c r="AS2000" s="70">
        <v>8</v>
      </c>
      <c r="AT2000" s="70">
        <v>4</v>
      </c>
      <c r="AU2000" s="70">
        <v>7</v>
      </c>
      <c r="AV2000" s="71">
        <v>5</v>
      </c>
      <c r="AW2000" s="11"/>
      <c r="AX2000" s="72">
        <v>0.13571561264208901</v>
      </c>
      <c r="AY2000" s="73">
        <v>1.19158608520047</v>
      </c>
      <c r="AZ2000" s="73">
        <v>1.0508122970259099</v>
      </c>
      <c r="BA2000" s="73">
        <v>1.8789939654889201</v>
      </c>
      <c r="BB2000" s="64">
        <v>1.4045572396335001E-2</v>
      </c>
      <c r="BC2000" s="74">
        <v>-11.6297092118475</v>
      </c>
      <c r="BD2000" s="61">
        <v>43910</v>
      </c>
      <c r="BE2000" s="61">
        <v>43990</v>
      </c>
      <c r="BF2000" s="70"/>
      <c r="BG2000" s="61"/>
      <c r="BH2000" s="11"/>
    </row>
    <row r="2001" spans="1:60" x14ac:dyDescent="0.3">
      <c r="A2001" s="11"/>
      <c r="B2001" s="56" t="s">
        <v>6332</v>
      </c>
      <c r="C2001" s="56" t="s">
        <v>6059</v>
      </c>
      <c r="D2001" s="56" t="s">
        <v>6046</v>
      </c>
      <c r="E2001" s="57" t="s">
        <v>124</v>
      </c>
      <c r="F2001" s="57" t="s">
        <v>6047</v>
      </c>
      <c r="G2001" s="58" t="s">
        <v>685</v>
      </c>
      <c r="H2001" s="59" t="s">
        <v>710</v>
      </c>
      <c r="I2001" s="60" t="s">
        <v>400</v>
      </c>
      <c r="J2001" s="60" t="s">
        <v>6060</v>
      </c>
      <c r="K2001" s="11"/>
      <c r="L2001" s="61">
        <v>44021</v>
      </c>
      <c r="M2001" s="62">
        <v>797.89408199954801</v>
      </c>
      <c r="N2001" s="63">
        <v>797.89408199954801</v>
      </c>
      <c r="O2001" s="63">
        <v>876.68186600040599</v>
      </c>
      <c r="P2001" s="64">
        <f t="shared" si="31"/>
        <v>0.91012956118243526</v>
      </c>
      <c r="Q2001" s="61">
        <v>43910</v>
      </c>
      <c r="R2001" s="65">
        <v>352734.57083447301</v>
      </c>
      <c r="S2001" s="65">
        <v>344010.92704003898</v>
      </c>
      <c r="T2001" s="11"/>
      <c r="U2001" s="66">
        <v>-9.6991988721129001E-3</v>
      </c>
      <c r="V2001" s="67">
        <v>2.6922908667074799</v>
      </c>
      <c r="W2001" s="66">
        <v>2.2801392495239301E-2</v>
      </c>
      <c r="X2001" s="67">
        <v>4.5585177981629403</v>
      </c>
      <c r="Y2001" s="66">
        <v>3.1126486463108401E-2</v>
      </c>
      <c r="Z2001" s="67">
        <v>20.7965862585406</v>
      </c>
      <c r="AA2001" s="66">
        <v>0.154051396321011</v>
      </c>
      <c r="AB2001" s="67">
        <v>35.630327783408603</v>
      </c>
      <c r="AC2001" s="66">
        <v>0.212386102401069</v>
      </c>
      <c r="AD2001" s="67">
        <v>45.524575500341598</v>
      </c>
      <c r="AE2001" s="66">
        <v>0.197643544173916</v>
      </c>
      <c r="AF2001" s="68">
        <v>36.7120420291321</v>
      </c>
      <c r="AG2001" s="66">
        <v>-3.68740856702061E-2</v>
      </c>
      <c r="AH2001" s="67">
        <v>-5.5289143028858199</v>
      </c>
      <c r="AI2001" s="66">
        <v>6.1882199799583801E-2</v>
      </c>
      <c r="AJ2001" s="67">
        <v>19.8789624609344</v>
      </c>
      <c r="AK2001" s="66">
        <v>0.23662329438055199</v>
      </c>
      <c r="AL2001" s="66">
        <v>5.3926761658658499E-2</v>
      </c>
      <c r="AM2001" s="67">
        <v>26.741794316069001</v>
      </c>
      <c r="AN2001" s="11"/>
      <c r="AO2001" s="69">
        <v>3.6556978096996297E-2</v>
      </c>
      <c r="AP2001" s="69">
        <v>-2.3708267339316101E-2</v>
      </c>
      <c r="AQ2001" s="69">
        <v>0.14075838113058101</v>
      </c>
      <c r="AR2001" s="69">
        <v>-0.100971928765794</v>
      </c>
      <c r="AS2001" s="70">
        <v>8</v>
      </c>
      <c r="AT2001" s="70">
        <v>4</v>
      </c>
      <c r="AU2001" s="70">
        <v>7</v>
      </c>
      <c r="AV2001" s="71">
        <v>5</v>
      </c>
      <c r="AW2001" s="11"/>
      <c r="AX2001" s="72">
        <v>0.13576727831285099</v>
      </c>
      <c r="AY2001" s="73">
        <v>1.13063177948789</v>
      </c>
      <c r="AZ2001" s="73">
        <v>1.0238025097132799</v>
      </c>
      <c r="BA2001" s="73">
        <v>1.7796865029668001</v>
      </c>
      <c r="BB2001" s="64">
        <v>1.4050867513979E-2</v>
      </c>
      <c r="BC2001" s="74">
        <v>-11.512247819264299</v>
      </c>
      <c r="BD2001" s="61">
        <v>43910</v>
      </c>
      <c r="BE2001" s="61">
        <v>43990</v>
      </c>
      <c r="BF2001" s="70"/>
      <c r="BG2001" s="61"/>
      <c r="BH2001" s="11"/>
    </row>
    <row r="2002" spans="1:60" x14ac:dyDescent="0.3">
      <c r="A2002" s="11"/>
      <c r="B2002" s="56" t="s">
        <v>6335</v>
      </c>
      <c r="C2002" s="56" t="s">
        <v>6062</v>
      </c>
      <c r="D2002" s="56" t="s">
        <v>6046</v>
      </c>
      <c r="E2002" s="57" t="s">
        <v>131</v>
      </c>
      <c r="F2002" s="57" t="s">
        <v>6047</v>
      </c>
      <c r="G2002" s="58" t="s">
        <v>685</v>
      </c>
      <c r="H2002" s="59" t="s">
        <v>710</v>
      </c>
      <c r="I2002" s="60" t="s">
        <v>400</v>
      </c>
      <c r="J2002" s="60" t="s">
        <v>6063</v>
      </c>
      <c r="K2002" s="11"/>
      <c r="L2002" s="61">
        <v>44021</v>
      </c>
      <c r="M2002" s="62">
        <v>786.17999999970198</v>
      </c>
      <c r="N2002" s="63">
        <v>786.17999999970198</v>
      </c>
      <c r="O2002" s="63">
        <v>867.83000000007496</v>
      </c>
      <c r="P2002" s="64">
        <f t="shared" si="31"/>
        <v>0.90591475288896917</v>
      </c>
      <c r="Q2002" s="61">
        <v>43910</v>
      </c>
      <c r="R2002" s="65">
        <v>0</v>
      </c>
      <c r="S2002" s="65">
        <v>0</v>
      </c>
      <c r="T2002" s="11"/>
      <c r="U2002" s="66">
        <v>-9.6991988712034106E-3</v>
      </c>
      <c r="V2002" s="67">
        <v>2.6922908667984302</v>
      </c>
      <c r="W2002" s="66">
        <v>2.19951641829539E-2</v>
      </c>
      <c r="X2002" s="67">
        <v>4.4778949669344001</v>
      </c>
      <c r="Y2002" s="66">
        <v>2.52337545480259E-2</v>
      </c>
      <c r="Z2002" s="67">
        <v>20.2073130670178</v>
      </c>
      <c r="AA2002" s="66">
        <v>0.146319058658264</v>
      </c>
      <c r="AB2002" s="67">
        <v>34.857094017148498</v>
      </c>
      <c r="AC2002" s="66">
        <v>0.196020263794635</v>
      </c>
      <c r="AD2002" s="67">
        <v>43.887991639727304</v>
      </c>
      <c r="AE2002" s="66">
        <v>-0.99881993935909097</v>
      </c>
      <c r="AF2002" s="68">
        <v>-82.934306324226796</v>
      </c>
      <c r="AG2002" s="66">
        <v>-3.6968984272789399E-2</v>
      </c>
      <c r="AH2002" s="67">
        <v>-5.5384041631477903</v>
      </c>
      <c r="AI2002" s="66">
        <v>5.5813703633248203E-2</v>
      </c>
      <c r="AJ2002" s="67">
        <v>19.272112844279</v>
      </c>
      <c r="AK2002" s="66">
        <v>0.68285634779604198</v>
      </c>
      <c r="AL2002" s="66">
        <v>5.6341565941693303E-2</v>
      </c>
      <c r="AM2002" s="67">
        <v>84.659532556426697</v>
      </c>
      <c r="AN2002" s="11"/>
      <c r="AO2002" s="69">
        <v>3.6556978096996297E-2</v>
      </c>
      <c r="AP2002" s="69">
        <v>-2.37082673384066E-2</v>
      </c>
      <c r="AQ2002" s="69">
        <v>0.140306192692224</v>
      </c>
      <c r="AR2002" s="69">
        <v>-0.10097192876492</v>
      </c>
      <c r="AS2002" s="70">
        <v>8</v>
      </c>
      <c r="AT2002" s="70">
        <v>4</v>
      </c>
      <c r="AU2002" s="70">
        <v>7</v>
      </c>
      <c r="AV2002" s="71">
        <v>5</v>
      </c>
      <c r="AW2002" s="11"/>
      <c r="AX2002" s="72">
        <v>0.135765909449692</v>
      </c>
      <c r="AY2002" s="73">
        <v>1.0744655249600299</v>
      </c>
      <c r="AZ2002" s="73">
        <v>0.99898921115891404</v>
      </c>
      <c r="BA2002" s="73">
        <v>1.6862215630753801</v>
      </c>
      <c r="BB2002" s="64">
        <v>1.40501102300004E-2</v>
      </c>
      <c r="BC2002" s="74">
        <v>-11.8525517670932</v>
      </c>
      <c r="BD2002" s="61">
        <v>43910</v>
      </c>
      <c r="BE2002" s="61">
        <v>43990</v>
      </c>
      <c r="BF2002" s="70"/>
      <c r="BG2002" s="61"/>
      <c r="BH2002" s="11"/>
    </row>
    <row r="2003" spans="1:60" x14ac:dyDescent="0.3">
      <c r="A2003" s="11"/>
      <c r="B2003" s="56" t="s">
        <v>6338</v>
      </c>
      <c r="C2003" s="56" t="s">
        <v>6065</v>
      </c>
      <c r="D2003" s="56" t="s">
        <v>6066</v>
      </c>
      <c r="E2003" s="57" t="s">
        <v>34</v>
      </c>
      <c r="F2003" s="57" t="s">
        <v>420</v>
      </c>
      <c r="G2003" s="58" t="s">
        <v>111</v>
      </c>
      <c r="H2003" s="59" t="s">
        <v>279</v>
      </c>
      <c r="I2003" s="60" t="s">
        <v>29</v>
      </c>
      <c r="J2003" s="60" t="s">
        <v>6067</v>
      </c>
      <c r="K2003" s="11"/>
      <c r="L2003" s="61">
        <v>44021</v>
      </c>
      <c r="M2003" s="62">
        <v>979.24320000037596</v>
      </c>
      <c r="N2003" s="63">
        <v>979.24320000037596</v>
      </c>
      <c r="O2003" s="63">
        <v>1106.2894999999601</v>
      </c>
      <c r="P2003" s="64">
        <f t="shared" si="31"/>
        <v>0.88515998750816249</v>
      </c>
      <c r="Q2003" s="61">
        <v>43748</v>
      </c>
      <c r="R2003" s="65">
        <v>7554231.1560000004</v>
      </c>
      <c r="S2003" s="65">
        <v>26763743.805500001</v>
      </c>
      <c r="T2003" s="11"/>
      <c r="U2003" s="66">
        <v>-3.0420536422752801E-3</v>
      </c>
      <c r="V2003" s="67">
        <v>3.3580053896912401</v>
      </c>
      <c r="W2003" s="66">
        <v>9.9279416444915097E-3</v>
      </c>
      <c r="X2003" s="67">
        <v>3.2711727130845198</v>
      </c>
      <c r="Y2003" s="66">
        <v>-8.3425732397736305E-2</v>
      </c>
      <c r="Z2003" s="67">
        <v>9.3413643724488793</v>
      </c>
      <c r="AA2003" s="66">
        <v>-9.4517244190646998E-2</v>
      </c>
      <c r="AB2003" s="67">
        <v>10.773463732228301</v>
      </c>
      <c r="AC2003" s="66">
        <v>-4.7188366402260699E-2</v>
      </c>
      <c r="AD2003" s="67">
        <v>19.567128620023102</v>
      </c>
      <c r="AE2003" s="66"/>
      <c r="AF2003" s="68"/>
      <c r="AG2003" s="66">
        <v>-3.9803429044695804E-3</v>
      </c>
      <c r="AH2003" s="67">
        <v>-2.2395400263121701</v>
      </c>
      <c r="AI2003" s="66">
        <v>-8.1055804534116802E-2</v>
      </c>
      <c r="AJ2003" s="67">
        <v>5.5851620275498099</v>
      </c>
      <c r="AK2003" s="66">
        <v>-2.0756799999617201E-2</v>
      </c>
      <c r="AL2003" s="66">
        <v>-8.0130247588385793E-3</v>
      </c>
      <c r="AM2003" s="67">
        <v>26.1635895179352</v>
      </c>
      <c r="AN2003" s="11"/>
      <c r="AO2003" s="69">
        <v>1.44015961959667E-2</v>
      </c>
      <c r="AP2003" s="69">
        <v>-2.4580798755778201E-2</v>
      </c>
      <c r="AQ2003" s="69">
        <v>5.0683823743384003E-2</v>
      </c>
      <c r="AR2003" s="69">
        <v>-9.5808375213964597E-2</v>
      </c>
      <c r="AS2003" s="70">
        <v>6</v>
      </c>
      <c r="AT2003" s="70">
        <v>6</v>
      </c>
      <c r="AU2003" s="70">
        <v>7</v>
      </c>
      <c r="AV2003" s="71">
        <v>5</v>
      </c>
      <c r="AW2003" s="11"/>
      <c r="AX2003" s="72">
        <v>6.3680517004104306E-2</v>
      </c>
      <c r="AY2003" s="73">
        <v>-1.81825363139251</v>
      </c>
      <c r="AZ2003" s="73">
        <v>0.20516709498451699</v>
      </c>
      <c r="BA2003" s="73">
        <v>-2.20240670404382</v>
      </c>
      <c r="BB2003" s="64">
        <v>6.5521573161368002E-3</v>
      </c>
      <c r="BC2003" s="74">
        <v>-14.555981955898501</v>
      </c>
      <c r="BD2003" s="61">
        <v>43748</v>
      </c>
      <c r="BE2003" s="61">
        <v>43921</v>
      </c>
      <c r="BF2003" s="70"/>
      <c r="BG2003" s="61"/>
      <c r="BH2003" s="11"/>
    </row>
    <row r="2004" spans="1:60" x14ac:dyDescent="0.3">
      <c r="A2004" s="11"/>
      <c r="B2004" s="56" t="s">
        <v>6341</v>
      </c>
      <c r="C2004" s="56" t="s">
        <v>6069</v>
      </c>
      <c r="D2004" s="56" t="s">
        <v>6066</v>
      </c>
      <c r="E2004" s="57" t="s">
        <v>424</v>
      </c>
      <c r="F2004" s="57" t="s">
        <v>420</v>
      </c>
      <c r="G2004" s="58" t="s">
        <v>111</v>
      </c>
      <c r="H2004" s="59" t="s">
        <v>279</v>
      </c>
      <c r="I2004" s="60" t="s">
        <v>29</v>
      </c>
      <c r="J2004" s="60" t="s">
        <v>6070</v>
      </c>
      <c r="K2004" s="11"/>
      <c r="L2004" s="61">
        <v>44021</v>
      </c>
      <c r="M2004" s="62">
        <v>992.92169999983196</v>
      </c>
      <c r="N2004" s="63">
        <v>992.92169999983196</v>
      </c>
      <c r="O2004" s="63">
        <v>1115.2937000002701</v>
      </c>
      <c r="P2004" s="64">
        <f t="shared" si="31"/>
        <v>0.89027822895403386</v>
      </c>
      <c r="Q2004" s="61">
        <v>43748</v>
      </c>
      <c r="R2004" s="65">
        <v>182570.353</v>
      </c>
      <c r="S2004" s="65">
        <v>938999.33651953097</v>
      </c>
      <c r="T2004" s="11"/>
      <c r="U2004" s="66">
        <v>-3.0210943432393798E-3</v>
      </c>
      <c r="V2004" s="67">
        <v>3.3601013195948299</v>
      </c>
      <c r="W2004" s="66">
        <v>1.0567419831204501E-2</v>
      </c>
      <c r="X2004" s="67">
        <v>3.3351205317558201</v>
      </c>
      <c r="Y2004" s="66">
        <v>-7.9898790151710294E-2</v>
      </c>
      <c r="Z2004" s="67">
        <v>9.6940585970587598</v>
      </c>
      <c r="AA2004" s="66">
        <v>-8.7487530080543399E-2</v>
      </c>
      <c r="AB2004" s="67">
        <v>11.4764351432386</v>
      </c>
      <c r="AC2004" s="66">
        <v>-3.2346349480576499E-2</v>
      </c>
      <c r="AD2004" s="67">
        <v>21.051330312184302</v>
      </c>
      <c r="AE2004" s="66"/>
      <c r="AF2004" s="68"/>
      <c r="AG2004" s="66">
        <v>-3.7912094758212299E-3</v>
      </c>
      <c r="AH2004" s="67">
        <v>-2.2206266834473398</v>
      </c>
      <c r="AI2004" s="66">
        <v>-7.7344512625131798E-2</v>
      </c>
      <c r="AJ2004" s="67">
        <v>5.9562912184483103</v>
      </c>
      <c r="AK2004" s="66">
        <v>-9.4237863586386101E-3</v>
      </c>
      <c r="AL2004" s="66">
        <v>-3.8104094783193401E-3</v>
      </c>
      <c r="AM2004" s="67">
        <v>27.439078748197101</v>
      </c>
      <c r="AN2004" s="11"/>
      <c r="AO2004" s="69">
        <v>1.44229613742937E-2</v>
      </c>
      <c r="AP2004" s="69">
        <v>-2.45602217482883E-2</v>
      </c>
      <c r="AQ2004" s="69">
        <v>5.1349188492167699E-2</v>
      </c>
      <c r="AR2004" s="69">
        <v>-9.5216643808234996E-2</v>
      </c>
      <c r="AS2004" s="70">
        <v>6</v>
      </c>
      <c r="AT2004" s="70">
        <v>6</v>
      </c>
      <c r="AU2004" s="70">
        <v>7</v>
      </c>
      <c r="AV2004" s="71">
        <v>5</v>
      </c>
      <c r="AW2004" s="11"/>
      <c r="AX2004" s="72">
        <v>6.3674096735048799E-2</v>
      </c>
      <c r="AY2004" s="73">
        <v>-1.7172736754837401</v>
      </c>
      <c r="AZ2004" s="73">
        <v>0.228454962375508</v>
      </c>
      <c r="BA2004" s="73">
        <v>-2.0869547511974802</v>
      </c>
      <c r="BB2004" s="64">
        <v>6.5516552458575496E-3</v>
      </c>
      <c r="BC2004" s="74">
        <v>-14.2430733716756</v>
      </c>
      <c r="BD2004" s="61">
        <v>43748</v>
      </c>
      <c r="BE2004" s="61">
        <v>43921</v>
      </c>
      <c r="BF2004" s="70"/>
      <c r="BG2004" s="61"/>
      <c r="BH2004" s="11"/>
    </row>
    <row r="2005" spans="1:60" x14ac:dyDescent="0.3">
      <c r="A2005" s="11"/>
      <c r="B2005" s="56" t="s">
        <v>6344</v>
      </c>
      <c r="C2005" s="56" t="s">
        <v>6072</v>
      </c>
      <c r="D2005" s="56" t="s">
        <v>6066</v>
      </c>
      <c r="E2005" s="57" t="s">
        <v>428</v>
      </c>
      <c r="F2005" s="57" t="s">
        <v>420</v>
      </c>
      <c r="G2005" s="58" t="s">
        <v>111</v>
      </c>
      <c r="H2005" s="59" t="s">
        <v>279</v>
      </c>
      <c r="I2005" s="60" t="s">
        <v>29</v>
      </c>
      <c r="J2005" s="60" t="s">
        <v>6073</v>
      </c>
      <c r="K2005" s="11"/>
      <c r="L2005" s="61">
        <v>44021</v>
      </c>
      <c r="M2005" s="62">
        <v>999.90610000025504</v>
      </c>
      <c r="N2005" s="63">
        <v>999.90610000025504</v>
      </c>
      <c r="O2005" s="63">
        <v>1120.63279999979</v>
      </c>
      <c r="P2005" s="64">
        <f t="shared" si="31"/>
        <v>0.89226917148993179</v>
      </c>
      <c r="Q2005" s="61">
        <v>43748</v>
      </c>
      <c r="R2005" s="65">
        <v>31243.866000000002</v>
      </c>
      <c r="S2005" s="65">
        <v>3527263.83740234</v>
      </c>
      <c r="T2005" s="11"/>
      <c r="U2005" s="66">
        <v>-3.0128788930596801E-3</v>
      </c>
      <c r="V2005" s="67">
        <v>3.3609228646128</v>
      </c>
      <c r="W2005" s="66">
        <v>1.08154265726625E-2</v>
      </c>
      <c r="X2005" s="67">
        <v>3.3599212059016299</v>
      </c>
      <c r="Y2005" s="66">
        <v>-7.8529301556991393E-2</v>
      </c>
      <c r="Z2005" s="67">
        <v>9.8310074565233698</v>
      </c>
      <c r="AA2005" s="66">
        <v>-8.4748612668627196E-2</v>
      </c>
      <c r="AB2005" s="67">
        <v>11.750326884430301</v>
      </c>
      <c r="AC2005" s="66">
        <v>-2.6530697877206001E-2</v>
      </c>
      <c r="AD2005" s="67">
        <v>21.632895472517699</v>
      </c>
      <c r="AE2005" s="66"/>
      <c r="AF2005" s="68"/>
      <c r="AG2005" s="66">
        <v>-3.7179754917815401E-3</v>
      </c>
      <c r="AH2005" s="67">
        <v>-2.21330328504337</v>
      </c>
      <c r="AI2005" s="66">
        <v>-7.5903197684092497E-2</v>
      </c>
      <c r="AJ2005" s="67">
        <v>6.1004227125522403</v>
      </c>
      <c r="AK2005" s="66">
        <v>-2.4558849554523498E-3</v>
      </c>
      <c r="AL2005" s="66">
        <v>-9.9093942753825104E-4</v>
      </c>
      <c r="AM2005" s="67">
        <v>28.135868888522999</v>
      </c>
      <c r="AN2005" s="11"/>
      <c r="AO2005" s="69">
        <v>1.44313102664455E-2</v>
      </c>
      <c r="AP2005" s="69">
        <v>-2.4552219118049799E-2</v>
      </c>
      <c r="AQ2005" s="69">
        <v>5.1607485886051997E-2</v>
      </c>
      <c r="AR2005" s="69">
        <v>-9.4988771780626896E-2</v>
      </c>
      <c r="AS2005" s="70">
        <v>6</v>
      </c>
      <c r="AT2005" s="70">
        <v>6</v>
      </c>
      <c r="AU2005" s="70">
        <v>7</v>
      </c>
      <c r="AV2005" s="71">
        <v>5</v>
      </c>
      <c r="AW2005" s="11"/>
      <c r="AX2005" s="72">
        <v>6.3672389770581497E-2</v>
      </c>
      <c r="AY2005" s="73">
        <v>-1.67791180837776</v>
      </c>
      <c r="AZ2005" s="73">
        <v>0.23752596548820301</v>
      </c>
      <c r="BA2005" s="73">
        <v>-2.0417177386516401</v>
      </c>
      <c r="BB2005" s="64">
        <v>6.5515409351337402E-3</v>
      </c>
      <c r="BC2005" s="74">
        <v>-14.1215838051576</v>
      </c>
      <c r="BD2005" s="61">
        <v>43748</v>
      </c>
      <c r="BE2005" s="61">
        <v>43921</v>
      </c>
      <c r="BF2005" s="70"/>
      <c r="BG2005" s="61"/>
      <c r="BH2005" s="11"/>
    </row>
    <row r="2006" spans="1:60" x14ac:dyDescent="0.3">
      <c r="A2006" s="11"/>
      <c r="B2006" s="56" t="s">
        <v>6348</v>
      </c>
      <c r="C2006" s="56" t="s">
        <v>6075</v>
      </c>
      <c r="D2006" s="56" t="s">
        <v>6066</v>
      </c>
      <c r="E2006" s="57" t="s">
        <v>41</v>
      </c>
      <c r="F2006" s="57" t="s">
        <v>420</v>
      </c>
      <c r="G2006" s="58" t="s">
        <v>111</v>
      </c>
      <c r="H2006" s="59" t="s">
        <v>279</v>
      </c>
      <c r="I2006" s="60" t="s">
        <v>29</v>
      </c>
      <c r="J2006" s="60" t="s">
        <v>6076</v>
      </c>
      <c r="K2006" s="11"/>
      <c r="L2006" s="61">
        <v>44021</v>
      </c>
      <c r="M2006" s="62">
        <v>987.94070000015199</v>
      </c>
      <c r="N2006" s="63">
        <v>987.94070000015199</v>
      </c>
      <c r="O2006" s="63">
        <v>1113.9757000003001</v>
      </c>
      <c r="P2006" s="64">
        <f t="shared" si="31"/>
        <v>0.8868601891404686</v>
      </c>
      <c r="Q2006" s="61">
        <v>43748</v>
      </c>
      <c r="R2006" s="65">
        <v>9812101.6380000003</v>
      </c>
      <c r="S2006" s="65">
        <v>27408870.8822813</v>
      </c>
      <c r="T2006" s="11"/>
      <c r="U2006" s="66">
        <v>-3.0350725664902698E-3</v>
      </c>
      <c r="V2006" s="67">
        <v>3.3587034972697398</v>
      </c>
      <c r="W2006" s="66">
        <v>1.0140765634787399E-2</v>
      </c>
      <c r="X2006" s="67">
        <v>3.2924551121141099</v>
      </c>
      <c r="Y2006" s="66">
        <v>-8.2253337064757903E-2</v>
      </c>
      <c r="Z2006" s="67">
        <v>9.4586039057467097</v>
      </c>
      <c r="AA2006" s="66">
        <v>-9.2183543570136001E-2</v>
      </c>
      <c r="AB2006" s="67">
        <v>11.0068337942794</v>
      </c>
      <c r="AC2006" s="66">
        <v>-4.2274022236597403E-2</v>
      </c>
      <c r="AD2006" s="67">
        <v>20.0585630365822</v>
      </c>
      <c r="AE2006" s="66"/>
      <c r="AF2006" s="68"/>
      <c r="AG2006" s="66">
        <v>-3.9173201748781104E-3</v>
      </c>
      <c r="AH2006" s="67">
        <v>-2.2332377533530199</v>
      </c>
      <c r="AI2006" s="66">
        <v>-7.98222050179902E-2</v>
      </c>
      <c r="AJ2006" s="67">
        <v>5.7085219791624704</v>
      </c>
      <c r="AK2006" s="66">
        <v>-1.20593000001463E-2</v>
      </c>
      <c r="AL2006" s="66">
        <v>-4.68548031949467E-3</v>
      </c>
      <c r="AM2006" s="67">
        <v>27.7813297736284</v>
      </c>
      <c r="AN2006" s="11"/>
      <c r="AO2006" s="69">
        <v>1.44087762546405E-2</v>
      </c>
      <c r="AP2006" s="69">
        <v>-2.4574001353357699E-2</v>
      </c>
      <c r="AQ2006" s="69">
        <v>5.0905140829854603E-2</v>
      </c>
      <c r="AR2006" s="69">
        <v>-9.5611393852741505E-2</v>
      </c>
      <c r="AS2006" s="70">
        <v>6</v>
      </c>
      <c r="AT2006" s="70">
        <v>6</v>
      </c>
      <c r="AU2006" s="70">
        <v>7</v>
      </c>
      <c r="AV2006" s="71">
        <v>5</v>
      </c>
      <c r="AW2006" s="11"/>
      <c r="AX2006" s="72">
        <v>6.3678275500788001E-2</v>
      </c>
      <c r="AY2006" s="73">
        <v>-1.7847307033389399</v>
      </c>
      <c r="AZ2006" s="73">
        <v>0.21289962180799199</v>
      </c>
      <c r="BA2006" s="73">
        <v>-2.1641743059990399</v>
      </c>
      <c r="BB2006" s="64">
        <v>6.5519792548911901E-3</v>
      </c>
      <c r="BC2006" s="74">
        <v>-14.451966950495301</v>
      </c>
      <c r="BD2006" s="61">
        <v>43748</v>
      </c>
      <c r="BE2006" s="61">
        <v>43921</v>
      </c>
      <c r="BF2006" s="70"/>
      <c r="BG2006" s="61"/>
      <c r="BH2006" s="11"/>
    </row>
    <row r="2007" spans="1:60" x14ac:dyDescent="0.3">
      <c r="A2007" s="11"/>
      <c r="B2007" s="56" t="s">
        <v>6351</v>
      </c>
      <c r="C2007" s="56" t="s">
        <v>6078</v>
      </c>
      <c r="D2007" s="56" t="s">
        <v>6066</v>
      </c>
      <c r="E2007" s="57" t="s">
        <v>248</v>
      </c>
      <c r="F2007" s="57" t="s">
        <v>420</v>
      </c>
      <c r="G2007" s="58" t="s">
        <v>111</v>
      </c>
      <c r="H2007" s="59" t="s">
        <v>279</v>
      </c>
      <c r="I2007" s="60" t="s">
        <v>29</v>
      </c>
      <c r="J2007" s="60" t="s">
        <v>6079</v>
      </c>
      <c r="K2007" s="11"/>
      <c r="L2007" s="61">
        <v>44021</v>
      </c>
      <c r="M2007" s="62">
        <v>994.18549999967195</v>
      </c>
      <c r="N2007" s="63">
        <v>994.18549999967195</v>
      </c>
      <c r="O2007" s="63">
        <v>1117.7599999997799</v>
      </c>
      <c r="P2007" s="64">
        <f t="shared" si="31"/>
        <v>0.88944451402793778</v>
      </c>
      <c r="Q2007" s="61">
        <v>43748</v>
      </c>
      <c r="R2007" s="65">
        <v>17761024.096999999</v>
      </c>
      <c r="S2007" s="65">
        <v>30039969.6347812</v>
      </c>
      <c r="T2007" s="11"/>
      <c r="U2007" s="66">
        <v>-3.0244639629017898E-3</v>
      </c>
      <c r="V2007" s="67">
        <v>3.35976435762859</v>
      </c>
      <c r="W2007" s="66">
        <v>1.04635627649259E-2</v>
      </c>
      <c r="X2007" s="67">
        <v>3.32473482512796</v>
      </c>
      <c r="Y2007" s="66">
        <v>-8.0472841043083498E-2</v>
      </c>
      <c r="Z2007" s="67">
        <v>9.6366535079141595</v>
      </c>
      <c r="AA2007" s="66">
        <v>-8.8633474792877698E-2</v>
      </c>
      <c r="AB2007" s="67">
        <v>11.361840672005201</v>
      </c>
      <c r="AC2007" s="66">
        <v>-3.4773795716319E-2</v>
      </c>
      <c r="AD2007" s="67">
        <v>20.808585688617299</v>
      </c>
      <c r="AE2007" s="66"/>
      <c r="AF2007" s="68"/>
      <c r="AG2007" s="66">
        <v>-3.82194465419161E-3</v>
      </c>
      <c r="AH2007" s="67">
        <v>-2.2237002012843701</v>
      </c>
      <c r="AI2007" s="66">
        <v>-7.7948608844089898E-2</v>
      </c>
      <c r="AJ2007" s="67">
        <v>5.8958815965525</v>
      </c>
      <c r="AK2007" s="66">
        <v>-5.8145000002696196E-3</v>
      </c>
      <c r="AL2007" s="66">
        <v>-2.24446585889382E-3</v>
      </c>
      <c r="AM2007" s="67">
        <v>28.622004985576499</v>
      </c>
      <c r="AN2007" s="11"/>
      <c r="AO2007" s="69">
        <v>1.4419622870264E-2</v>
      </c>
      <c r="AP2007" s="69">
        <v>-2.4563532260799499E-2</v>
      </c>
      <c r="AQ2007" s="69">
        <v>5.1240966216937502E-2</v>
      </c>
      <c r="AR2007" s="69">
        <v>-9.5312789801100695E-2</v>
      </c>
      <c r="AS2007" s="70">
        <v>6</v>
      </c>
      <c r="AT2007" s="70">
        <v>6</v>
      </c>
      <c r="AU2007" s="70">
        <v>7</v>
      </c>
      <c r="AV2007" s="71">
        <v>5</v>
      </c>
      <c r="AW2007" s="11"/>
      <c r="AX2007" s="72">
        <v>6.36750953932642E-2</v>
      </c>
      <c r="AY2007" s="73">
        <v>-1.7337347578832101</v>
      </c>
      <c r="AZ2007" s="73">
        <v>0.224659613714948</v>
      </c>
      <c r="BA2007" s="73">
        <v>-2.1058337399881601</v>
      </c>
      <c r="BB2007" s="64">
        <v>6.55173222487974E-3</v>
      </c>
      <c r="BC2007" s="74">
        <v>-14.2939987116988</v>
      </c>
      <c r="BD2007" s="61">
        <v>43748</v>
      </c>
      <c r="BE2007" s="61">
        <v>43921</v>
      </c>
      <c r="BF2007" s="70"/>
      <c r="BG2007" s="61"/>
      <c r="BH2007" s="11"/>
    </row>
    <row r="2008" spans="1:60" x14ac:dyDescent="0.3">
      <c r="A2008" s="11"/>
      <c r="B2008" s="56" t="s">
        <v>6354</v>
      </c>
      <c r="C2008" s="56" t="s">
        <v>6081</v>
      </c>
      <c r="D2008" s="56" t="s">
        <v>6066</v>
      </c>
      <c r="E2008" s="57" t="s">
        <v>0</v>
      </c>
      <c r="F2008" s="57" t="s">
        <v>420</v>
      </c>
      <c r="G2008" s="58" t="s">
        <v>111</v>
      </c>
      <c r="H2008" s="59" t="s">
        <v>279</v>
      </c>
      <c r="I2008" s="60" t="s">
        <v>29</v>
      </c>
      <c r="J2008" s="60" t="s">
        <v>6082</v>
      </c>
      <c r="K2008" s="11"/>
      <c r="L2008" s="61">
        <v>44021</v>
      </c>
      <c r="M2008" s="62">
        <v>1006.90060000028</v>
      </c>
      <c r="N2008" s="63">
        <v>1006.90060000028</v>
      </c>
      <c r="O2008" s="63">
        <v>1128.3851999994399</v>
      </c>
      <c r="P2008" s="64">
        <f t="shared" si="31"/>
        <v>0.89233765207198723</v>
      </c>
      <c r="Q2008" s="61">
        <v>43748</v>
      </c>
      <c r="R2008" s="65">
        <v>21851026.388999999</v>
      </c>
      <c r="S2008" s="65">
        <v>59390169.5361875</v>
      </c>
      <c r="T2008" s="11"/>
      <c r="U2008" s="66">
        <v>-3.0126446708891299E-3</v>
      </c>
      <c r="V2008" s="67">
        <v>3.3609462868298601</v>
      </c>
      <c r="W2008" s="66">
        <v>1.0823910844919699E-2</v>
      </c>
      <c r="X2008" s="67">
        <v>3.36076963312735</v>
      </c>
      <c r="Y2008" s="66">
        <v>-7.8481583095708601E-2</v>
      </c>
      <c r="Z2008" s="67">
        <v>9.8357793026516394</v>
      </c>
      <c r="AA2008" s="66">
        <v>-8.4655123637348895E-2</v>
      </c>
      <c r="AB2008" s="67">
        <v>11.7596757875581</v>
      </c>
      <c r="AC2008" s="66">
        <v>-2.6333839167819E-2</v>
      </c>
      <c r="AD2008" s="67">
        <v>21.652581343456401</v>
      </c>
      <c r="AE2008" s="66"/>
      <c r="AF2008" s="68"/>
      <c r="AG2008" s="66">
        <v>-3.7153114981265398E-3</v>
      </c>
      <c r="AH2008" s="67">
        <v>-2.2130368856778699</v>
      </c>
      <c r="AI2008" s="66">
        <v>-7.5853061734087499E-2</v>
      </c>
      <c r="AJ2008" s="67">
        <v>6.1054363075527398</v>
      </c>
      <c r="AK2008" s="66">
        <v>6.90059999942605E-3</v>
      </c>
      <c r="AL2008" s="66">
        <v>2.6614783400873399E-3</v>
      </c>
      <c r="AM2008" s="67">
        <v>30.071640890120801</v>
      </c>
      <c r="AN2008" s="11"/>
      <c r="AO2008" s="69">
        <v>1.44315768666274E-2</v>
      </c>
      <c r="AP2008" s="69">
        <v>-2.45520151192977E-2</v>
      </c>
      <c r="AQ2008" s="69">
        <v>5.1615902390039999E-2</v>
      </c>
      <c r="AR2008" s="69">
        <v>-9.4979407726059395E-2</v>
      </c>
      <c r="AS2008" s="70">
        <v>6</v>
      </c>
      <c r="AT2008" s="70">
        <v>6</v>
      </c>
      <c r="AU2008" s="70">
        <v>7</v>
      </c>
      <c r="AV2008" s="71">
        <v>5</v>
      </c>
      <c r="AW2008" s="11"/>
      <c r="AX2008" s="72">
        <v>6.3671943929366495E-2</v>
      </c>
      <c r="AY2008" s="73">
        <v>-1.6765816602019199</v>
      </c>
      <c r="AZ2008" s="73">
        <v>0.23783483122201701</v>
      </c>
      <c r="BA2008" s="73">
        <v>-2.0401903037272899</v>
      </c>
      <c r="BB2008" s="64">
        <v>6.5514975066253102E-3</v>
      </c>
      <c r="BC2008" s="74">
        <v>-14.117359922762301</v>
      </c>
      <c r="BD2008" s="61">
        <v>43748</v>
      </c>
      <c r="BE2008" s="61">
        <v>43921</v>
      </c>
      <c r="BF2008" s="70"/>
      <c r="BG2008" s="61"/>
      <c r="BH2008" s="11"/>
    </row>
    <row r="2009" spans="1:60" x14ac:dyDescent="0.3">
      <c r="A2009" s="11"/>
      <c r="B2009" s="56" t="s">
        <v>6358</v>
      </c>
      <c r="C2009" s="56" t="s">
        <v>6084</v>
      </c>
      <c r="D2009" s="56" t="s">
        <v>6066</v>
      </c>
      <c r="E2009" s="57" t="s">
        <v>48</v>
      </c>
      <c r="F2009" s="57" t="s">
        <v>420</v>
      </c>
      <c r="G2009" s="58" t="s">
        <v>111</v>
      </c>
      <c r="H2009" s="59" t="s">
        <v>279</v>
      </c>
      <c r="I2009" s="60" t="s">
        <v>29</v>
      </c>
      <c r="J2009" s="60" t="s">
        <v>6085</v>
      </c>
      <c r="K2009" s="11"/>
      <c r="L2009" s="61">
        <v>44021</v>
      </c>
      <c r="M2009" s="62">
        <v>995.51119999960099</v>
      </c>
      <c r="N2009" s="63">
        <v>995.51119999960099</v>
      </c>
      <c r="O2009" s="63">
        <v>1119.7828999999899</v>
      </c>
      <c r="P2009" s="64">
        <f t="shared" si="31"/>
        <v>0.88902161302839144</v>
      </c>
      <c r="Q2009" s="61">
        <v>43748</v>
      </c>
      <c r="R2009" s="65">
        <v>10458396.404999999</v>
      </c>
      <c r="S2009" s="65">
        <v>42017104.181999996</v>
      </c>
      <c r="T2009" s="11"/>
      <c r="U2009" s="66">
        <v>-3.0261396495916402E-3</v>
      </c>
      <c r="V2009" s="67">
        <v>3.3595967889596099</v>
      </c>
      <c r="W2009" s="66">
        <v>1.04108189771068E-2</v>
      </c>
      <c r="X2009" s="67">
        <v>3.31946044634606</v>
      </c>
      <c r="Y2009" s="66">
        <v>-8.0764056996558795E-2</v>
      </c>
      <c r="Z2009" s="67">
        <v>9.6075319125666301</v>
      </c>
      <c r="AA2009" s="66">
        <v>-8.9214694155089105E-2</v>
      </c>
      <c r="AB2009" s="67">
        <v>11.3037187357841</v>
      </c>
      <c r="AC2009" s="66">
        <v>-3.6003671570142601E-2</v>
      </c>
      <c r="AD2009" s="67">
        <v>20.685598103213099</v>
      </c>
      <c r="AE2009" s="66"/>
      <c r="AF2009" s="68"/>
      <c r="AG2009" s="66">
        <v>-3.8375089634428202E-3</v>
      </c>
      <c r="AH2009" s="67">
        <v>-2.22525663220949</v>
      </c>
      <c r="AI2009" s="66">
        <v>-7.8255120926769506E-2</v>
      </c>
      <c r="AJ2009" s="67">
        <v>5.86523038828454</v>
      </c>
      <c r="AK2009" s="66">
        <v>-4.4888000002174496E-3</v>
      </c>
      <c r="AL2009" s="66">
        <v>-1.7399960279362899E-3</v>
      </c>
      <c r="AM2009" s="67">
        <v>28.538379773643101</v>
      </c>
      <c r="AN2009" s="11"/>
      <c r="AO2009" s="69">
        <v>1.4417851891266801E-2</v>
      </c>
      <c r="AP2009" s="69">
        <v>-2.4565310776779401E-2</v>
      </c>
      <c r="AQ2009" s="69">
        <v>5.11861291233799E-2</v>
      </c>
      <c r="AR2009" s="69">
        <v>-9.5361604812787895E-2</v>
      </c>
      <c r="AS2009" s="70">
        <v>6</v>
      </c>
      <c r="AT2009" s="70">
        <v>6</v>
      </c>
      <c r="AU2009" s="70">
        <v>7</v>
      </c>
      <c r="AV2009" s="71">
        <v>5</v>
      </c>
      <c r="AW2009" s="11"/>
      <c r="AX2009" s="72">
        <v>6.3675574390654202E-2</v>
      </c>
      <c r="AY2009" s="73">
        <v>-1.7420881169837199</v>
      </c>
      <c r="AZ2009" s="73">
        <v>0.22273380097453799</v>
      </c>
      <c r="BA2009" s="73">
        <v>-2.1154054483740801</v>
      </c>
      <c r="BB2009" s="64">
        <v>6.5517684137375897E-3</v>
      </c>
      <c r="BC2009" s="74">
        <v>-14.3198382471892</v>
      </c>
      <c r="BD2009" s="61">
        <v>43748</v>
      </c>
      <c r="BE2009" s="61">
        <v>43921</v>
      </c>
      <c r="BF2009" s="70"/>
      <c r="BG2009" s="61"/>
      <c r="BH2009" s="11"/>
    </row>
    <row r="2010" spans="1:60" x14ac:dyDescent="0.3">
      <c r="A2010" s="11"/>
      <c r="B2010" s="56" t="s">
        <v>6361</v>
      </c>
      <c r="C2010" s="56" t="s">
        <v>6087</v>
      </c>
      <c r="D2010" s="56" t="s">
        <v>6066</v>
      </c>
      <c r="E2010" s="57" t="s">
        <v>52</v>
      </c>
      <c r="F2010" s="57" t="s">
        <v>420</v>
      </c>
      <c r="G2010" s="58" t="s">
        <v>111</v>
      </c>
      <c r="H2010" s="59" t="s">
        <v>279</v>
      </c>
      <c r="I2010" s="60" t="s">
        <v>29</v>
      </c>
      <c r="J2010" s="60" t="s">
        <v>6088</v>
      </c>
      <c r="K2010" s="11"/>
      <c r="L2010" s="61">
        <v>44021</v>
      </c>
      <c r="M2010" s="62">
        <v>998.98280000034697</v>
      </c>
      <c r="N2010" s="63">
        <v>998.98280000034697</v>
      </c>
      <c r="O2010" s="63">
        <v>1122.3410000000099</v>
      </c>
      <c r="P2010" s="64">
        <f t="shared" si="31"/>
        <v>0.89008848469434709</v>
      </c>
      <c r="Q2010" s="61">
        <v>43748</v>
      </c>
      <c r="R2010" s="65">
        <v>27058306.605999999</v>
      </c>
      <c r="S2010" s="65">
        <v>104617583.69724999</v>
      </c>
      <c r="T2010" s="11"/>
      <c r="U2010" s="66">
        <v>-3.0218240181056899E-3</v>
      </c>
      <c r="V2010" s="67">
        <v>3.3600283521082002</v>
      </c>
      <c r="W2010" s="66">
        <v>1.0543825581407901E-2</v>
      </c>
      <c r="X2010" s="67">
        <v>3.33276110677616</v>
      </c>
      <c r="Y2010" s="66">
        <v>-8.00294248311548E-2</v>
      </c>
      <c r="Z2010" s="67">
        <v>9.6809951291070302</v>
      </c>
      <c r="AA2010" s="66">
        <v>-8.7748340590187601E-2</v>
      </c>
      <c r="AB2010" s="67">
        <v>11.4503540922742</v>
      </c>
      <c r="AC2010" s="66">
        <v>-3.28992244285473E-2</v>
      </c>
      <c r="AD2010" s="67">
        <v>20.9960428173945</v>
      </c>
      <c r="AE2010" s="66"/>
      <c r="AF2010" s="68"/>
      <c r="AG2010" s="66">
        <v>-3.7980976103426699E-3</v>
      </c>
      <c r="AH2010" s="67">
        <v>-2.2213154968994799</v>
      </c>
      <c r="AI2010" s="66">
        <v>-7.7482038524103694E-2</v>
      </c>
      <c r="AJ2010" s="67">
        <v>5.9425386285511204</v>
      </c>
      <c r="AK2010" s="66">
        <v>-1.0171999992962799E-3</v>
      </c>
      <c r="AL2010" s="66">
        <v>-3.9448349434678697E-4</v>
      </c>
      <c r="AM2010" s="67">
        <v>29.376856575370802</v>
      </c>
      <c r="AN2010" s="11"/>
      <c r="AO2010" s="69">
        <v>1.44222033577535E-2</v>
      </c>
      <c r="AP2010" s="69">
        <v>-2.4560938203649098E-2</v>
      </c>
      <c r="AQ2010" s="69">
        <v>5.1324615136763903E-2</v>
      </c>
      <c r="AR2010" s="69">
        <v>-9.5238583221507703E-2</v>
      </c>
      <c r="AS2010" s="70">
        <v>6</v>
      </c>
      <c r="AT2010" s="70">
        <v>6</v>
      </c>
      <c r="AU2010" s="70">
        <v>7</v>
      </c>
      <c r="AV2010" s="71">
        <v>5</v>
      </c>
      <c r="AW2010" s="11"/>
      <c r="AX2010" s="72">
        <v>6.3674350841029098E-2</v>
      </c>
      <c r="AY2010" s="73">
        <v>-1.7210218027812501</v>
      </c>
      <c r="AZ2010" s="73">
        <v>0.22759058534415999</v>
      </c>
      <c r="BA2010" s="73">
        <v>-2.0912558152413099</v>
      </c>
      <c r="BB2010" s="64">
        <v>6.5516755582848401E-3</v>
      </c>
      <c r="BC2010" s="74">
        <v>-14.2546694809862</v>
      </c>
      <c r="BD2010" s="61">
        <v>43748</v>
      </c>
      <c r="BE2010" s="61">
        <v>43921</v>
      </c>
      <c r="BF2010" s="70"/>
      <c r="BG2010" s="61"/>
      <c r="BH2010" s="11"/>
    </row>
    <row r="2011" spans="1:60" x14ac:dyDescent="0.3">
      <c r="A2011" s="11"/>
      <c r="B2011" s="56" t="s">
        <v>6364</v>
      </c>
      <c r="C2011" s="56" t="s">
        <v>6090</v>
      </c>
      <c r="D2011" s="56" t="s">
        <v>6066</v>
      </c>
      <c r="E2011" s="57" t="s">
        <v>447</v>
      </c>
      <c r="F2011" s="57" t="s">
        <v>420</v>
      </c>
      <c r="G2011" s="58" t="s">
        <v>111</v>
      </c>
      <c r="H2011" s="59" t="s">
        <v>279</v>
      </c>
      <c r="I2011" s="60" t="s">
        <v>29</v>
      </c>
      <c r="J2011" s="60" t="s">
        <v>6091</v>
      </c>
      <c r="K2011" s="11"/>
      <c r="L2011" s="61">
        <v>44021</v>
      </c>
      <c r="M2011" s="62">
        <v>1010.3443</v>
      </c>
      <c r="N2011" s="63">
        <v>1010.3443</v>
      </c>
      <c r="O2011" s="63">
        <v>1131.0194000005699</v>
      </c>
      <c r="P2011" s="64">
        <f t="shared" si="31"/>
        <v>0.89330412900034328</v>
      </c>
      <c r="Q2011" s="61">
        <v>43748</v>
      </c>
      <c r="R2011" s="65">
        <v>5951203.6140000001</v>
      </c>
      <c r="S2011" s="65">
        <v>21245736.4760313</v>
      </c>
      <c r="T2011" s="11"/>
      <c r="U2011" s="66">
        <v>-3.0087035302131001E-3</v>
      </c>
      <c r="V2011" s="67">
        <v>3.3613404008974599</v>
      </c>
      <c r="W2011" s="66">
        <v>1.09439919760916E-2</v>
      </c>
      <c r="X2011" s="67">
        <v>3.3727777462445401</v>
      </c>
      <c r="Y2011" s="66">
        <v>-7.7816868466470596E-2</v>
      </c>
      <c r="Z2011" s="67">
        <v>9.9022507655754506</v>
      </c>
      <c r="AA2011" s="66">
        <v>-8.3325114802428296E-2</v>
      </c>
      <c r="AB2011" s="67">
        <v>11.892676671050101</v>
      </c>
      <c r="AC2011" s="66">
        <v>-2.3504170246269499E-2</v>
      </c>
      <c r="AD2011" s="67">
        <v>21.935548235604099</v>
      </c>
      <c r="AE2011" s="66"/>
      <c r="AF2011" s="68"/>
      <c r="AG2011" s="66">
        <v>-3.67980345436081E-3</v>
      </c>
      <c r="AH2011" s="67">
        <v>-2.2094860813012902</v>
      </c>
      <c r="AI2011" s="66">
        <v>-7.5153504239133306E-2</v>
      </c>
      <c r="AJ2011" s="67">
        <v>6.1753920570481604</v>
      </c>
      <c r="AK2011" s="66">
        <v>1.03443000007246E-2</v>
      </c>
      <c r="AL2011" s="66">
        <v>3.9977749311219703E-3</v>
      </c>
      <c r="AM2011" s="67">
        <v>30.513006575376501</v>
      </c>
      <c r="AN2011" s="11"/>
      <c r="AO2011" s="69">
        <v>1.44355883821845E-2</v>
      </c>
      <c r="AP2011" s="69">
        <v>-2.4548116923142502E-2</v>
      </c>
      <c r="AQ2011" s="69">
        <v>5.1740907198109198E-2</v>
      </c>
      <c r="AR2011" s="69">
        <v>-9.4868239874776897E-2</v>
      </c>
      <c r="AS2011" s="70">
        <v>6</v>
      </c>
      <c r="AT2011" s="70">
        <v>6</v>
      </c>
      <c r="AU2011" s="70">
        <v>7</v>
      </c>
      <c r="AV2011" s="71">
        <v>5</v>
      </c>
      <c r="AW2011" s="11"/>
      <c r="AX2011" s="72">
        <v>6.3670913488167599E-2</v>
      </c>
      <c r="AY2011" s="73">
        <v>-1.6574703950118399</v>
      </c>
      <c r="AZ2011" s="73">
        <v>0.24223973262814999</v>
      </c>
      <c r="BA2011" s="73">
        <v>-2.0181798054109099</v>
      </c>
      <c r="BB2011" s="64">
        <v>6.5514215069833901E-3</v>
      </c>
      <c r="BC2011" s="74">
        <v>-14.058397229979199</v>
      </c>
      <c r="BD2011" s="61">
        <v>43748</v>
      </c>
      <c r="BE2011" s="61">
        <v>43921</v>
      </c>
      <c r="BF2011" s="70"/>
      <c r="BG2011" s="61"/>
      <c r="BH2011" s="11"/>
    </row>
    <row r="2012" spans="1:60" x14ac:dyDescent="0.3">
      <c r="A2012" s="11"/>
      <c r="B2012" s="56" t="s">
        <v>6367</v>
      </c>
      <c r="C2012" s="56" t="s">
        <v>6093</v>
      </c>
      <c r="D2012" s="56" t="s">
        <v>6066</v>
      </c>
      <c r="E2012" s="57" t="s">
        <v>56</v>
      </c>
      <c r="F2012" s="57" t="s">
        <v>420</v>
      </c>
      <c r="G2012" s="58" t="s">
        <v>111</v>
      </c>
      <c r="H2012" s="59" t="s">
        <v>279</v>
      </c>
      <c r="I2012" s="60" t="s">
        <v>29</v>
      </c>
      <c r="J2012" s="60" t="s">
        <v>6094</v>
      </c>
      <c r="K2012" s="11"/>
      <c r="L2012" s="61">
        <v>44021</v>
      </c>
      <c r="M2012" s="62">
        <v>1006.91920000035</v>
      </c>
      <c r="N2012" s="63">
        <v>1006.91920000035</v>
      </c>
      <c r="O2012" s="63">
        <v>1128.5072000008099</v>
      </c>
      <c r="P2012" s="64">
        <f t="shared" si="31"/>
        <v>0.89225766570175835</v>
      </c>
      <c r="Q2012" s="61">
        <v>43748</v>
      </c>
      <c r="R2012" s="65">
        <v>1694458.1939999999</v>
      </c>
      <c r="S2012" s="65">
        <v>13414080.852796899</v>
      </c>
      <c r="T2012" s="11"/>
      <c r="U2012" s="66">
        <v>-3.0129840497465899E-3</v>
      </c>
      <c r="V2012" s="67">
        <v>3.36091234894411</v>
      </c>
      <c r="W2012" s="66">
        <v>1.0813967297508499E-2</v>
      </c>
      <c r="X2012" s="67">
        <v>3.3597752783862198</v>
      </c>
      <c r="Y2012" s="66">
        <v>-7.85366646914918E-2</v>
      </c>
      <c r="Z2012" s="67">
        <v>9.8302711430733307</v>
      </c>
      <c r="AA2012" s="66">
        <v>-8.4765180255053599E-2</v>
      </c>
      <c r="AB2012" s="67">
        <v>11.7486701257876</v>
      </c>
      <c r="AC2012" s="66">
        <v>-2.6567745639113099E-2</v>
      </c>
      <c r="AD2012" s="67">
        <v>21.629190696316101</v>
      </c>
      <c r="AE2012" s="66"/>
      <c r="AF2012" s="68"/>
      <c r="AG2012" s="66">
        <v>-3.71829897721909E-3</v>
      </c>
      <c r="AH2012" s="67">
        <v>-2.2133356335871199</v>
      </c>
      <c r="AI2012" s="66">
        <v>-7.5910966100345798E-2</v>
      </c>
      <c r="AJ2012" s="67">
        <v>6.0996458709269099</v>
      </c>
      <c r="AK2012" s="66">
        <v>6.9192000009934401E-3</v>
      </c>
      <c r="AL2012" s="66">
        <v>2.6727417534857501E-3</v>
      </c>
      <c r="AM2012" s="67">
        <v>29.679179773753301</v>
      </c>
      <c r="AN2012" s="11"/>
      <c r="AO2012" s="69">
        <v>1.44312757856824E-2</v>
      </c>
      <c r="AP2012" s="69">
        <v>-2.4552255843445898E-2</v>
      </c>
      <c r="AQ2012" s="69">
        <v>5.1605619722977301E-2</v>
      </c>
      <c r="AR2012" s="69">
        <v>-9.4988690822938204E-2</v>
      </c>
      <c r="AS2012" s="70">
        <v>6</v>
      </c>
      <c r="AT2012" s="70">
        <v>6</v>
      </c>
      <c r="AU2012" s="70">
        <v>7</v>
      </c>
      <c r="AV2012" s="71">
        <v>5</v>
      </c>
      <c r="AW2012" s="11"/>
      <c r="AX2012" s="72">
        <v>6.3671957810511201E-2</v>
      </c>
      <c r="AY2012" s="73">
        <v>-1.6781642246569399</v>
      </c>
      <c r="AZ2012" s="73">
        <v>0.237470463101772</v>
      </c>
      <c r="BA2012" s="73">
        <v>-2.0420121612078201</v>
      </c>
      <c r="BB2012" s="64">
        <v>6.5514965456622996E-3</v>
      </c>
      <c r="BC2012" s="74">
        <v>-14.1222404253203</v>
      </c>
      <c r="BD2012" s="61">
        <v>43748</v>
      </c>
      <c r="BE2012" s="61">
        <v>43921</v>
      </c>
      <c r="BF2012" s="70"/>
      <c r="BG2012" s="61"/>
      <c r="BH2012" s="11"/>
    </row>
    <row r="2013" spans="1:60" x14ac:dyDescent="0.3">
      <c r="A2013" s="11"/>
      <c r="B2013" s="56" t="s">
        <v>6370</v>
      </c>
      <c r="C2013" s="56" t="s">
        <v>6096</v>
      </c>
      <c r="D2013" s="56" t="s">
        <v>6066</v>
      </c>
      <c r="E2013" s="57" t="s">
        <v>173</v>
      </c>
      <c r="F2013" s="57" t="s">
        <v>420</v>
      </c>
      <c r="G2013" s="58" t="s">
        <v>111</v>
      </c>
      <c r="H2013" s="59" t="s">
        <v>279</v>
      </c>
      <c r="I2013" s="60" t="s">
        <v>29</v>
      </c>
      <c r="J2013" s="60" t="s">
        <v>6097</v>
      </c>
      <c r="K2013" s="11"/>
      <c r="L2013" s="61">
        <v>44021</v>
      </c>
      <c r="M2013" s="62">
        <v>969.26209999993398</v>
      </c>
      <c r="N2013" s="63">
        <v>969.26209999993398</v>
      </c>
      <c r="O2013" s="63">
        <v>1084.6658999994399</v>
      </c>
      <c r="P2013" s="64">
        <f t="shared" si="31"/>
        <v>0.89360428865739616</v>
      </c>
      <c r="Q2013" s="61">
        <v>43748</v>
      </c>
      <c r="R2013" s="65">
        <v>317217.32400000002</v>
      </c>
      <c r="S2013" s="65">
        <v>1174660.3341445299</v>
      </c>
      <c r="T2013" s="11"/>
      <c r="U2013" s="66">
        <v>-3.0073469497438098E-3</v>
      </c>
      <c r="V2013" s="67">
        <v>3.3614760589443899</v>
      </c>
      <c r="W2013" s="66">
        <v>1.0981357809214399E-2</v>
      </c>
      <c r="X2013" s="67">
        <v>3.3765143295568101</v>
      </c>
      <c r="Y2013" s="66">
        <v>-7.7610505735719898E-2</v>
      </c>
      <c r="Z2013" s="67">
        <v>9.9228870386577892</v>
      </c>
      <c r="AA2013" s="66">
        <v>-8.2911955916642896E-2</v>
      </c>
      <c r="AB2013" s="67">
        <v>11.933992559628701</v>
      </c>
      <c r="AC2013" s="66"/>
      <c r="AD2013" s="67"/>
      <c r="AE2013" s="66"/>
      <c r="AF2013" s="68"/>
      <c r="AG2013" s="66">
        <v>-3.6687762476503801E-3</v>
      </c>
      <c r="AH2013" s="67">
        <v>-2.2083833606302501</v>
      </c>
      <c r="AI2013" s="66">
        <v>-7.4936243693664403E-2</v>
      </c>
      <c r="AJ2013" s="67">
        <v>6.1971181115950502</v>
      </c>
      <c r="AK2013" s="66">
        <v>-3.07378999996217E-2</v>
      </c>
      <c r="AL2013" s="66">
        <v>-1.8514105563554002E-2</v>
      </c>
      <c r="AM2013" s="67">
        <v>18.082959104416702</v>
      </c>
      <c r="AN2013" s="11"/>
      <c r="AO2013" s="69">
        <v>1.4436969564485499E-2</v>
      </c>
      <c r="AP2013" s="69">
        <v>-2.4546919991735201E-2</v>
      </c>
      <c r="AQ2013" s="69">
        <v>5.1779654128040399E-2</v>
      </c>
      <c r="AR2013" s="69">
        <v>-9.4833760087640301E-2</v>
      </c>
      <c r="AS2013" s="70">
        <v>6</v>
      </c>
      <c r="AT2013" s="70">
        <v>6</v>
      </c>
      <c r="AU2013" s="70">
        <v>7</v>
      </c>
      <c r="AV2013" s="71">
        <v>5</v>
      </c>
      <c r="AW2013" s="11"/>
      <c r="AX2013" s="72">
        <v>6.3670596767260598E-2</v>
      </c>
      <c r="AY2013" s="73">
        <v>-1.6515400716598401</v>
      </c>
      <c r="AZ2013" s="73">
        <v>0.243606609287781</v>
      </c>
      <c r="BA2013" s="73">
        <v>-2.0113432347716298</v>
      </c>
      <c r="BB2013" s="64">
        <v>6.5513981383446699E-3</v>
      </c>
      <c r="BC2013" s="74">
        <v>-14.040092898620101</v>
      </c>
      <c r="BD2013" s="61">
        <v>43748</v>
      </c>
      <c r="BE2013" s="61">
        <v>43921</v>
      </c>
      <c r="BF2013" s="70"/>
      <c r="BG2013" s="61"/>
      <c r="BH2013" s="11"/>
    </row>
    <row r="2014" spans="1:60" x14ac:dyDescent="0.3">
      <c r="A2014" s="11"/>
      <c r="B2014" s="56" t="s">
        <v>6373</v>
      </c>
      <c r="C2014" s="56" t="s">
        <v>6099</v>
      </c>
      <c r="D2014" s="56" t="s">
        <v>6066</v>
      </c>
      <c r="E2014" s="57" t="s">
        <v>309</v>
      </c>
      <c r="F2014" s="57" t="s">
        <v>420</v>
      </c>
      <c r="G2014" s="58" t="s">
        <v>111</v>
      </c>
      <c r="H2014" s="59" t="s">
        <v>279</v>
      </c>
      <c r="I2014" s="60" t="s">
        <v>29</v>
      </c>
      <c r="J2014" s="60" t="s">
        <v>6100</v>
      </c>
      <c r="K2014" s="11"/>
      <c r="L2014" s="61">
        <v>44021</v>
      </c>
      <c r="M2014" s="62">
        <v>916.51630000025</v>
      </c>
      <c r="N2014" s="63">
        <v>916.51630000025</v>
      </c>
      <c r="O2014" s="63">
        <v>1044.0883000008801</v>
      </c>
      <c r="P2014" s="64">
        <f t="shared" si="31"/>
        <v>0.87781493193581184</v>
      </c>
      <c r="Q2014" s="61">
        <v>43748</v>
      </c>
      <c r="R2014" s="65">
        <v>0</v>
      </c>
      <c r="S2014" s="65">
        <v>2661727.0385390599</v>
      </c>
      <c r="T2014" s="11"/>
      <c r="U2014" s="66">
        <v>0</v>
      </c>
      <c r="V2014" s="67">
        <v>3.66221075391877</v>
      </c>
      <c r="W2014" s="66">
        <v>0</v>
      </c>
      <c r="X2014" s="67">
        <v>2.27837854863537</v>
      </c>
      <c r="Y2014" s="66">
        <v>-9.5600661457865499E-2</v>
      </c>
      <c r="Z2014" s="67">
        <v>8.1238714664359595</v>
      </c>
      <c r="AA2014" s="66">
        <v>-0.119975668935658</v>
      </c>
      <c r="AB2014" s="67">
        <v>8.2276212577271508</v>
      </c>
      <c r="AC2014" s="66">
        <v>-9.8456533884891506E-2</v>
      </c>
      <c r="AD2014" s="67">
        <v>14.4403118717455</v>
      </c>
      <c r="AE2014" s="66"/>
      <c r="AF2014" s="68"/>
      <c r="AG2014" s="66">
        <v>0</v>
      </c>
      <c r="AH2014" s="67">
        <v>-1.84150573586521</v>
      </c>
      <c r="AI2014" s="66">
        <v>-9.2811323254864006E-2</v>
      </c>
      <c r="AJ2014" s="67">
        <v>4.4096101554750904</v>
      </c>
      <c r="AK2014" s="66">
        <v>-8.3483699999342201E-2</v>
      </c>
      <c r="AL2014" s="66">
        <v>-3.7421106810143101E-2</v>
      </c>
      <c r="AM2014" s="67">
        <v>20.476906651398199</v>
      </c>
      <c r="AN2014" s="11"/>
      <c r="AO2014" s="69">
        <v>9.82496108190389E-3</v>
      </c>
      <c r="AP2014" s="69">
        <v>-2.4542685882806801E-2</v>
      </c>
      <c r="AQ2014" s="69">
        <v>9.7507710943318705E-3</v>
      </c>
      <c r="AR2014" s="69">
        <v>-7.8267431045824204E-2</v>
      </c>
      <c r="AS2014" s="70">
        <v>2</v>
      </c>
      <c r="AT2014" s="70">
        <v>4</v>
      </c>
      <c r="AU2014" s="70">
        <v>7</v>
      </c>
      <c r="AV2014" s="71">
        <v>5</v>
      </c>
      <c r="AW2014" s="11"/>
      <c r="AX2014" s="72">
        <v>4.7352457991364602E-2</v>
      </c>
      <c r="AY2014" s="73">
        <v>-3.04516909822632</v>
      </c>
      <c r="AZ2014" s="73">
        <v>0.11611041278808901</v>
      </c>
      <c r="BA2014" s="73">
        <v>-3.2644482311479801</v>
      </c>
      <c r="BB2014" s="64">
        <v>4.8567995544590301E-3</v>
      </c>
      <c r="BC2014" s="74">
        <v>-12.2185068064136</v>
      </c>
      <c r="BD2014" s="61">
        <v>43748</v>
      </c>
      <c r="BE2014" s="61">
        <v>43914</v>
      </c>
      <c r="BF2014" s="70"/>
      <c r="BG2014" s="61"/>
      <c r="BH2014" s="11"/>
    </row>
    <row r="2015" spans="1:60" x14ac:dyDescent="0.3">
      <c r="A2015" s="11"/>
      <c r="B2015" s="56" t="s">
        <v>6376</v>
      </c>
      <c r="C2015" s="56" t="s">
        <v>6102</v>
      </c>
      <c r="D2015" s="56" t="s">
        <v>6103</v>
      </c>
      <c r="E2015" s="57" t="s">
        <v>34</v>
      </c>
      <c r="F2015" s="57" t="s">
        <v>420</v>
      </c>
      <c r="G2015" s="58" t="s">
        <v>111</v>
      </c>
      <c r="H2015" s="59" t="s">
        <v>186</v>
      </c>
      <c r="I2015" s="60" t="s">
        <v>29</v>
      </c>
      <c r="J2015" s="60" t="s">
        <v>6104</v>
      </c>
      <c r="K2015" s="11"/>
      <c r="L2015" s="61">
        <v>44021</v>
      </c>
      <c r="M2015" s="62">
        <v>1136.6444000005699</v>
      </c>
      <c r="N2015" s="63">
        <v>1136.6444000005699</v>
      </c>
      <c r="O2015" s="63">
        <v>1234.40069999918</v>
      </c>
      <c r="P2015" s="64">
        <f t="shared" si="31"/>
        <v>0.92080667161102958</v>
      </c>
      <c r="Q2015" s="61">
        <v>43881</v>
      </c>
      <c r="R2015" s="65">
        <v>6190266.3030000003</v>
      </c>
      <c r="S2015" s="65">
        <v>7791589.5607500002</v>
      </c>
      <c r="T2015" s="11"/>
      <c r="U2015" s="66">
        <v>-3.2630766181682702E-3</v>
      </c>
      <c r="V2015" s="67">
        <v>3.3359030921019399</v>
      </c>
      <c r="W2015" s="66">
        <v>5.5905043231177801E-2</v>
      </c>
      <c r="X2015" s="67">
        <v>7.8688828717568002</v>
      </c>
      <c r="Y2015" s="66">
        <v>-5.2498502028392999E-2</v>
      </c>
      <c r="Z2015" s="67">
        <v>12.4340874093905</v>
      </c>
      <c r="AA2015" s="66">
        <v>3.4074357650752098E-2</v>
      </c>
      <c r="AB2015" s="67">
        <v>23.632623916375501</v>
      </c>
      <c r="AC2015" s="66">
        <v>7.4121911760812495E-2</v>
      </c>
      <c r="AD2015" s="67">
        <v>31.698156436323199</v>
      </c>
      <c r="AE2015" s="66"/>
      <c r="AF2015" s="68"/>
      <c r="AG2015" s="66">
        <v>4.5490170032280704E-3</v>
      </c>
      <c r="AH2015" s="67">
        <v>-1.3866040355424001</v>
      </c>
      <c r="AI2015" s="66">
        <v>-3.0492986062199599E-2</v>
      </c>
      <c r="AJ2015" s="67">
        <v>10.6414438747452</v>
      </c>
      <c r="AK2015" s="66">
        <v>0.136644400001387</v>
      </c>
      <c r="AL2015" s="66">
        <v>4.2358777836852803E-2</v>
      </c>
      <c r="AM2015" s="67">
        <v>33.770129059499602</v>
      </c>
      <c r="AN2015" s="11"/>
      <c r="AO2015" s="69">
        <v>2.7160037045177901E-2</v>
      </c>
      <c r="AP2015" s="69">
        <v>-4.3872648700926199E-2</v>
      </c>
      <c r="AQ2015" s="69">
        <v>6.4681684185416102E-2</v>
      </c>
      <c r="AR2015" s="69">
        <v>-9.0708473045233398E-2</v>
      </c>
      <c r="AS2015" s="70">
        <v>7</v>
      </c>
      <c r="AT2015" s="70">
        <v>5</v>
      </c>
      <c r="AU2015" s="70">
        <v>7</v>
      </c>
      <c r="AV2015" s="71">
        <v>5</v>
      </c>
      <c r="AW2015" s="11"/>
      <c r="AX2015" s="72">
        <v>0.16154676994221501</v>
      </c>
      <c r="AY2015" s="73">
        <v>0.15166231540092701</v>
      </c>
      <c r="AZ2015" s="73">
        <v>0.78454042093744603</v>
      </c>
      <c r="BA2015" s="73">
        <v>0.20716347154166201</v>
      </c>
      <c r="BB2015" s="64">
        <v>1.66219285666739E-2</v>
      </c>
      <c r="BC2015" s="74">
        <v>-21.892647986911498</v>
      </c>
      <c r="BD2015" s="61">
        <v>43881</v>
      </c>
      <c r="BE2015" s="61">
        <v>43910</v>
      </c>
      <c r="BF2015" s="70"/>
      <c r="BG2015" s="61"/>
      <c r="BH2015" s="11"/>
    </row>
    <row r="2016" spans="1:60" x14ac:dyDescent="0.3">
      <c r="A2016" s="11"/>
      <c r="B2016" s="56" t="s">
        <v>6379</v>
      </c>
      <c r="C2016" s="56" t="s">
        <v>6106</v>
      </c>
      <c r="D2016" s="56" t="s">
        <v>6103</v>
      </c>
      <c r="E2016" s="57" t="s">
        <v>424</v>
      </c>
      <c r="F2016" s="57" t="s">
        <v>420</v>
      </c>
      <c r="G2016" s="58" t="s">
        <v>111</v>
      </c>
      <c r="H2016" s="59" t="s">
        <v>186</v>
      </c>
      <c r="I2016" s="60" t="s">
        <v>29</v>
      </c>
      <c r="J2016" s="60" t="s">
        <v>6107</v>
      </c>
      <c r="K2016" s="11"/>
      <c r="L2016" s="61">
        <v>44021</v>
      </c>
      <c r="M2016" s="62">
        <v>1184.8971999995399</v>
      </c>
      <c r="N2016" s="63">
        <v>1184.8971999995399</v>
      </c>
      <c r="O2016" s="63">
        <v>1278.1379000004399</v>
      </c>
      <c r="P2016" s="64">
        <f t="shared" si="31"/>
        <v>0.92704957735713189</v>
      </c>
      <c r="Q2016" s="61">
        <v>43881</v>
      </c>
      <c r="R2016" s="65">
        <v>115836.97199999999</v>
      </c>
      <c r="S2016" s="65">
        <v>147057.56623291</v>
      </c>
      <c r="T2016" s="11"/>
      <c r="U2016" s="66">
        <v>-3.2147221381819699E-3</v>
      </c>
      <c r="V2016" s="67">
        <v>3.34073854010057</v>
      </c>
      <c r="W2016" s="66">
        <v>5.7440888833298197E-2</v>
      </c>
      <c r="X2016" s="67">
        <v>8.0224674319615605</v>
      </c>
      <c r="Y2016" s="66">
        <v>-4.4143199288591901E-2</v>
      </c>
      <c r="Z2016" s="67">
        <v>13.269617683370599</v>
      </c>
      <c r="AA2016" s="66">
        <v>5.25021167341038E-2</v>
      </c>
      <c r="AB2016" s="67">
        <v>25.475399824703299</v>
      </c>
      <c r="AC2016" s="66">
        <v>0.112703442842758</v>
      </c>
      <c r="AD2016" s="67">
        <v>35.556309544539502</v>
      </c>
      <c r="AE2016" s="66"/>
      <c r="AF2016" s="68"/>
      <c r="AG2016" s="66">
        <v>4.9871193568833396E-3</v>
      </c>
      <c r="AH2016" s="67">
        <v>-1.34279380017688</v>
      </c>
      <c r="AI2016" s="66">
        <v>-2.15196004146492E-2</v>
      </c>
      <c r="AJ2016" s="67">
        <v>11.538782439500199</v>
      </c>
      <c r="AK2016" s="66">
        <v>0.18489719999895901</v>
      </c>
      <c r="AL2016" s="66">
        <v>5.8580138214892899E-2</v>
      </c>
      <c r="AM2016" s="67">
        <v>39.8581204819493</v>
      </c>
      <c r="AN2016" s="11"/>
      <c r="AO2016" s="69">
        <v>2.7209903255425199E-2</v>
      </c>
      <c r="AP2016" s="69">
        <v>-4.3734548406064298E-2</v>
      </c>
      <c r="AQ2016" s="69">
        <v>6.6225208391188103E-2</v>
      </c>
      <c r="AR2016" s="69">
        <v>-8.9350042587320794E-2</v>
      </c>
      <c r="AS2016" s="70">
        <v>7</v>
      </c>
      <c r="AT2016" s="70">
        <v>5</v>
      </c>
      <c r="AU2016" s="70">
        <v>7</v>
      </c>
      <c r="AV2016" s="71">
        <v>5</v>
      </c>
      <c r="AW2016" s="11"/>
      <c r="AX2016" s="72">
        <v>0.161532845116162</v>
      </c>
      <c r="AY2016" s="73">
        <v>0.25812004191493498</v>
      </c>
      <c r="AZ2016" s="73">
        <v>0.85379960147929501</v>
      </c>
      <c r="BA2016" s="73">
        <v>0.35407433990121701</v>
      </c>
      <c r="BB2016" s="64">
        <v>1.66218891830795E-2</v>
      </c>
      <c r="BC2016" s="74">
        <v>-21.783486742729998</v>
      </c>
      <c r="BD2016" s="61">
        <v>43881</v>
      </c>
      <c r="BE2016" s="61">
        <v>43910</v>
      </c>
      <c r="BF2016" s="70"/>
      <c r="BG2016" s="61"/>
      <c r="BH2016" s="11"/>
    </row>
    <row r="2017" spans="1:60" x14ac:dyDescent="0.3">
      <c r="A2017" s="11"/>
      <c r="B2017" s="56" t="s">
        <v>6382</v>
      </c>
      <c r="C2017" s="56" t="s">
        <v>6109</v>
      </c>
      <c r="D2017" s="56" t="s">
        <v>6103</v>
      </c>
      <c r="E2017" s="57" t="s">
        <v>428</v>
      </c>
      <c r="F2017" s="57" t="s">
        <v>420</v>
      </c>
      <c r="G2017" s="58" t="s">
        <v>111</v>
      </c>
      <c r="H2017" s="59" t="s">
        <v>186</v>
      </c>
      <c r="I2017" s="60" t="s">
        <v>29</v>
      </c>
      <c r="J2017" s="60" t="s">
        <v>6110</v>
      </c>
      <c r="K2017" s="11"/>
      <c r="L2017" s="61">
        <v>44021</v>
      </c>
      <c r="M2017" s="62">
        <v>1237.21700000018</v>
      </c>
      <c r="N2017" s="63">
        <v>1237.21700000018</v>
      </c>
      <c r="O2017" s="63">
        <v>1329.24389999919</v>
      </c>
      <c r="P2017" s="64">
        <f t="shared" si="31"/>
        <v>0.93076748368071038</v>
      </c>
      <c r="Q2017" s="61">
        <v>43881</v>
      </c>
      <c r="R2017" s="65">
        <v>201800.09400000001</v>
      </c>
      <c r="S2017" s="65">
        <v>265988.31525195303</v>
      </c>
      <c r="T2017" s="11"/>
      <c r="U2017" s="66">
        <v>-3.1864240563663801E-3</v>
      </c>
      <c r="V2017" s="67">
        <v>3.3435683482821301</v>
      </c>
      <c r="W2017" s="66">
        <v>5.8342329519291497E-2</v>
      </c>
      <c r="X2017" s="67">
        <v>8.1126115005608899</v>
      </c>
      <c r="Y2017" s="66">
        <v>-3.9152446558546203E-2</v>
      </c>
      <c r="Z2017" s="67">
        <v>13.7686929563642</v>
      </c>
      <c r="AA2017" s="66">
        <v>6.3613110803999007E-2</v>
      </c>
      <c r="AB2017" s="67">
        <v>26.586499231692901</v>
      </c>
      <c r="AC2017" s="66">
        <v>0.13632195125872401</v>
      </c>
      <c r="AD2017" s="67">
        <v>37.918160386092502</v>
      </c>
      <c r="AE2017" s="66"/>
      <c r="AF2017" s="68"/>
      <c r="AG2017" s="66">
        <v>5.2440648996707803E-3</v>
      </c>
      <c r="AH2017" s="67">
        <v>-1.3170992458981301</v>
      </c>
      <c r="AI2017" s="66">
        <v>-1.6156692627191702E-2</v>
      </c>
      <c r="AJ2017" s="67">
        <v>12.075073218249599</v>
      </c>
      <c r="AK2017" s="66">
        <v>0.23046200966025901</v>
      </c>
      <c r="AL2017" s="66">
        <v>7.2068712264808696E-2</v>
      </c>
      <c r="AM2017" s="67">
        <v>44.414601448108399</v>
      </c>
      <c r="AN2017" s="11"/>
      <c r="AO2017" s="69">
        <v>2.7239039147389101E-2</v>
      </c>
      <c r="AP2017" s="69">
        <v>-4.3652164853483597E-2</v>
      </c>
      <c r="AQ2017" s="69">
        <v>6.7145919947506599E-2</v>
      </c>
      <c r="AR2017" s="69">
        <v>-8.8539484736393198E-2</v>
      </c>
      <c r="AS2017" s="70">
        <v>7</v>
      </c>
      <c r="AT2017" s="70">
        <v>5</v>
      </c>
      <c r="AU2017" s="70">
        <v>7</v>
      </c>
      <c r="AV2017" s="71">
        <v>5</v>
      </c>
      <c r="AW2017" s="11"/>
      <c r="AX2017" s="72">
        <v>0.16152554664557101</v>
      </c>
      <c r="AY2017" s="73">
        <v>0.322290455251732</v>
      </c>
      <c r="AZ2017" s="73">
        <v>0.89553055539909099</v>
      </c>
      <c r="BA2017" s="73">
        <v>0.443214872333556</v>
      </c>
      <c r="BB2017" s="64">
        <v>1.6621967981827801E-2</v>
      </c>
      <c r="BC2017" s="74">
        <v>-21.7183768907562</v>
      </c>
      <c r="BD2017" s="61">
        <v>43881</v>
      </c>
      <c r="BE2017" s="61">
        <v>43910</v>
      </c>
      <c r="BF2017" s="70"/>
      <c r="BG2017" s="61"/>
      <c r="BH2017" s="11"/>
    </row>
    <row r="2018" spans="1:60" x14ac:dyDescent="0.3">
      <c r="A2018" s="11"/>
      <c r="B2018" s="56" t="s">
        <v>6386</v>
      </c>
      <c r="C2018" s="56" t="s">
        <v>6112</v>
      </c>
      <c r="D2018" s="56" t="s">
        <v>6103</v>
      </c>
      <c r="E2018" s="57" t="s">
        <v>41</v>
      </c>
      <c r="F2018" s="57" t="s">
        <v>420</v>
      </c>
      <c r="G2018" s="58" t="s">
        <v>111</v>
      </c>
      <c r="H2018" s="59" t="s">
        <v>186</v>
      </c>
      <c r="I2018" s="60" t="s">
        <v>29</v>
      </c>
      <c r="J2018" s="60" t="s">
        <v>6113</v>
      </c>
      <c r="K2018" s="11"/>
      <c r="L2018" s="61">
        <v>44021</v>
      </c>
      <c r="M2018" s="62">
        <v>1160.2986999992299</v>
      </c>
      <c r="N2018" s="63">
        <v>1160.2986999992299</v>
      </c>
      <c r="O2018" s="63">
        <v>1256.75520000048</v>
      </c>
      <c r="P2018" s="64">
        <f t="shared" si="31"/>
        <v>0.92324957159420284</v>
      </c>
      <c r="Q2018" s="61">
        <v>43881</v>
      </c>
      <c r="R2018" s="65">
        <v>11224615.608999999</v>
      </c>
      <c r="S2018" s="65">
        <v>14058955.929500001</v>
      </c>
      <c r="T2018" s="11"/>
      <c r="U2018" s="66">
        <v>-3.2442062174595802E-3</v>
      </c>
      <c r="V2018" s="67">
        <v>3.3377901321728101</v>
      </c>
      <c r="W2018" s="66">
        <v>5.6504718264477602E-2</v>
      </c>
      <c r="X2018" s="67">
        <v>7.9288503750867703</v>
      </c>
      <c r="Y2018" s="66">
        <v>-4.9229373445996302E-2</v>
      </c>
      <c r="Z2018" s="67">
        <v>12.761000267622901</v>
      </c>
      <c r="AA2018" s="66">
        <v>4.12711976496212E-2</v>
      </c>
      <c r="AB2018" s="67">
        <v>24.352307916269599</v>
      </c>
      <c r="AC2018" s="66">
        <v>8.9115218437655103E-2</v>
      </c>
      <c r="AD2018" s="67">
        <v>33.197487103985601</v>
      </c>
      <c r="AE2018" s="66"/>
      <c r="AF2018" s="68"/>
      <c r="AG2018" s="66">
        <v>4.7201029192365197E-3</v>
      </c>
      <c r="AH2018" s="67">
        <v>-1.3694954439415601</v>
      </c>
      <c r="AI2018" s="66">
        <v>-2.6982135126672802E-2</v>
      </c>
      <c r="AJ2018" s="67">
        <v>10.9925289683015</v>
      </c>
      <c r="AK2018" s="66">
        <v>0.16029869999882099</v>
      </c>
      <c r="AL2018" s="66">
        <v>4.9336166197463199E-2</v>
      </c>
      <c r="AM2018" s="67">
        <v>36.135559059272097</v>
      </c>
      <c r="AN2018" s="11"/>
      <c r="AO2018" s="69">
        <v>2.71795424887387E-2</v>
      </c>
      <c r="AP2018" s="69">
        <v>-4.3818413830231301E-2</v>
      </c>
      <c r="AQ2018" s="69">
        <v>6.5287959070701604E-2</v>
      </c>
      <c r="AR2018" s="69">
        <v>-9.0174847927264601E-2</v>
      </c>
      <c r="AS2018" s="70">
        <v>7</v>
      </c>
      <c r="AT2018" s="70">
        <v>5</v>
      </c>
      <c r="AU2018" s="70">
        <v>7</v>
      </c>
      <c r="AV2018" s="71">
        <v>5</v>
      </c>
      <c r="AW2018" s="11"/>
      <c r="AX2018" s="72">
        <v>0.16154094516765299</v>
      </c>
      <c r="AY2018" s="73">
        <v>0.19324693015732899</v>
      </c>
      <c r="AZ2018" s="73">
        <v>0.81159716962338302</v>
      </c>
      <c r="BA2018" s="73">
        <v>0.26440467858719802</v>
      </c>
      <c r="BB2018" s="64">
        <v>1.66218764213227E-2</v>
      </c>
      <c r="BC2018" s="74">
        <v>-21.849768355837998</v>
      </c>
      <c r="BD2018" s="61">
        <v>43881</v>
      </c>
      <c r="BE2018" s="61">
        <v>43910</v>
      </c>
      <c r="BF2018" s="70"/>
      <c r="BG2018" s="61"/>
      <c r="BH2018" s="11"/>
    </row>
    <row r="2019" spans="1:60" x14ac:dyDescent="0.3">
      <c r="A2019" s="11"/>
      <c r="B2019" s="56" t="s">
        <v>6389</v>
      </c>
      <c r="C2019" s="56" t="s">
        <v>6115</v>
      </c>
      <c r="D2019" s="56" t="s">
        <v>6103</v>
      </c>
      <c r="E2019" s="57" t="s">
        <v>248</v>
      </c>
      <c r="F2019" s="57" t="s">
        <v>420</v>
      </c>
      <c r="G2019" s="58" t="s">
        <v>111</v>
      </c>
      <c r="H2019" s="59" t="s">
        <v>186</v>
      </c>
      <c r="I2019" s="60" t="s">
        <v>29</v>
      </c>
      <c r="J2019" s="60" t="s">
        <v>6116</v>
      </c>
      <c r="K2019" s="11"/>
      <c r="L2019" s="61">
        <v>44021</v>
      </c>
      <c r="M2019" s="62">
        <v>1202.62450000085</v>
      </c>
      <c r="N2019" s="63">
        <v>1202.62450000085</v>
      </c>
      <c r="O2019" s="63">
        <v>1296.63360000029</v>
      </c>
      <c r="P2019" s="64">
        <f t="shared" si="31"/>
        <v>0.92749755983539306</v>
      </c>
      <c r="Q2019" s="61">
        <v>43881</v>
      </c>
      <c r="R2019" s="65">
        <v>20555052.401999999</v>
      </c>
      <c r="S2019" s="65">
        <v>23377774.9519375</v>
      </c>
      <c r="T2019" s="11"/>
      <c r="U2019" s="66">
        <v>-3.2115230569615999E-3</v>
      </c>
      <c r="V2019" s="67">
        <v>3.34105844822261</v>
      </c>
      <c r="W2019" s="66">
        <v>5.7544422381397502E-2</v>
      </c>
      <c r="X2019" s="67">
        <v>8.0328207867714791</v>
      </c>
      <c r="Y2019" s="66">
        <v>-4.3538472892614699E-2</v>
      </c>
      <c r="Z2019" s="67">
        <v>13.330090322968299</v>
      </c>
      <c r="AA2019" s="66">
        <v>5.3859482364714502E-2</v>
      </c>
      <c r="AB2019" s="67">
        <v>25.611136387771701</v>
      </c>
      <c r="AC2019" s="66">
        <v>0.115590274470451</v>
      </c>
      <c r="AD2019" s="67">
        <v>35.844992707308798</v>
      </c>
      <c r="AE2019" s="66"/>
      <c r="AF2019" s="68"/>
      <c r="AG2019" s="66">
        <v>5.0166238870588097E-3</v>
      </c>
      <c r="AH2019" s="67">
        <v>-1.3398433471593301</v>
      </c>
      <c r="AI2019" s="66">
        <v>-2.08691632342379E-2</v>
      </c>
      <c r="AJ2019" s="67">
        <v>11.603826157545001</v>
      </c>
      <c r="AK2019" s="66">
        <v>0.202624500001548</v>
      </c>
      <c r="AL2019" s="66">
        <v>6.1584868555655703E-2</v>
      </c>
      <c r="AM2019" s="67">
        <v>40.368139059515698</v>
      </c>
      <c r="AN2019" s="11"/>
      <c r="AO2019" s="69">
        <v>2.7213180957915001E-2</v>
      </c>
      <c r="AP2019" s="69">
        <v>-4.3724365496018401E-2</v>
      </c>
      <c r="AQ2019" s="69">
        <v>6.6339267106741304E-2</v>
      </c>
      <c r="AR2019" s="69">
        <v>-8.9249531709356206E-2</v>
      </c>
      <c r="AS2019" s="70">
        <v>7</v>
      </c>
      <c r="AT2019" s="70">
        <v>5</v>
      </c>
      <c r="AU2019" s="70">
        <v>7</v>
      </c>
      <c r="AV2019" s="71">
        <v>5</v>
      </c>
      <c r="AW2019" s="11"/>
      <c r="AX2019" s="72">
        <v>0.16153178527863901</v>
      </c>
      <c r="AY2019" s="73">
        <v>0.26596745377491998</v>
      </c>
      <c r="AZ2019" s="73">
        <v>0.85890145995381295</v>
      </c>
      <c r="BA2019" s="73">
        <v>0.36495188291473801</v>
      </c>
      <c r="BB2019" s="64">
        <v>1.6621882327344802E-2</v>
      </c>
      <c r="BC2019" s="74">
        <v>-21.775419054407401</v>
      </c>
      <c r="BD2019" s="61">
        <v>43881</v>
      </c>
      <c r="BE2019" s="61">
        <v>43910</v>
      </c>
      <c r="BF2019" s="70"/>
      <c r="BG2019" s="61"/>
      <c r="BH2019" s="11"/>
    </row>
    <row r="2020" spans="1:60" x14ac:dyDescent="0.3">
      <c r="A2020" s="11"/>
      <c r="B2020" s="56" t="s">
        <v>6391</v>
      </c>
      <c r="C2020" s="56" t="s">
        <v>6118</v>
      </c>
      <c r="D2020" s="56" t="s">
        <v>6103</v>
      </c>
      <c r="E2020" s="57" t="s">
        <v>0</v>
      </c>
      <c r="F2020" s="57" t="s">
        <v>420</v>
      </c>
      <c r="G2020" s="58" t="s">
        <v>111</v>
      </c>
      <c r="H2020" s="59" t="s">
        <v>186</v>
      </c>
      <c r="I2020" s="60" t="s">
        <v>29</v>
      </c>
      <c r="J2020" s="60" t="s">
        <v>6119</v>
      </c>
      <c r="K2020" s="11"/>
      <c r="L2020" s="61">
        <v>44021</v>
      </c>
      <c r="M2020" s="62">
        <v>1232.36889999919</v>
      </c>
      <c r="N2020" s="63">
        <v>1232.36889999919</v>
      </c>
      <c r="O2020" s="63">
        <v>1324.5417999997701</v>
      </c>
      <c r="P2020" s="64">
        <f t="shared" si="31"/>
        <v>0.93041148267227503</v>
      </c>
      <c r="Q2020" s="61">
        <v>43881</v>
      </c>
      <c r="R2020" s="65">
        <v>45103481.947999999</v>
      </c>
      <c r="S2020" s="65">
        <v>52289545.994125001</v>
      </c>
      <c r="T2020" s="11"/>
      <c r="U2020" s="66">
        <v>-3.1891633807390502E-3</v>
      </c>
      <c r="V2020" s="67">
        <v>3.3432944158448699</v>
      </c>
      <c r="W2020" s="66">
        <v>5.82555894288816E-2</v>
      </c>
      <c r="X2020" s="67">
        <v>8.10393749152718</v>
      </c>
      <c r="Y2020" s="66">
        <v>-3.9630203099477498E-2</v>
      </c>
      <c r="Z2020" s="67">
        <v>13.720917302271101</v>
      </c>
      <c r="AA2020" s="66">
        <v>6.2548563419113606E-2</v>
      </c>
      <c r="AB2020" s="67">
        <v>26.480044493218902</v>
      </c>
      <c r="AC2020" s="66">
        <v>0.13404994509808599</v>
      </c>
      <c r="AD2020" s="67">
        <v>37.690959770057802</v>
      </c>
      <c r="AE2020" s="66"/>
      <c r="AF2020" s="68"/>
      <c r="AG2020" s="66">
        <v>5.2193768824508897E-3</v>
      </c>
      <c r="AH2020" s="67">
        <v>-1.3195680476201199</v>
      </c>
      <c r="AI2020" s="66">
        <v>-1.6670033884111E-2</v>
      </c>
      <c r="AJ2020" s="67">
        <v>12.0237390925467</v>
      </c>
      <c r="AK2020" s="66">
        <v>0.23236889999854601</v>
      </c>
      <c r="AL2020" s="66">
        <v>7.0019269825934302E-2</v>
      </c>
      <c r="AM2020" s="67">
        <v>43.342579059244599</v>
      </c>
      <c r="AN2020" s="11"/>
      <c r="AO2020" s="69">
        <v>2.72361796160112E-2</v>
      </c>
      <c r="AP2020" s="69">
        <v>-4.3660137246697601E-2</v>
      </c>
      <c r="AQ2020" s="69">
        <v>6.7058308615742093E-2</v>
      </c>
      <c r="AR2020" s="69">
        <v>-8.8616729135537795E-2</v>
      </c>
      <c r="AS2020" s="70">
        <v>7</v>
      </c>
      <c r="AT2020" s="70">
        <v>5</v>
      </c>
      <c r="AU2020" s="70">
        <v>7</v>
      </c>
      <c r="AV2020" s="71">
        <v>5</v>
      </c>
      <c r="AW2020" s="11"/>
      <c r="AX2020" s="72">
        <v>0.161526203283574</v>
      </c>
      <c r="AY2020" s="73">
        <v>0.31614499775969301</v>
      </c>
      <c r="AZ2020" s="73">
        <v>0.89153392315893099</v>
      </c>
      <c r="BA2020" s="73">
        <v>0.43465902752859598</v>
      </c>
      <c r="BB2020" s="64">
        <v>1.66219561401704E-2</v>
      </c>
      <c r="BC2020" s="74">
        <v>-21.7245767555141</v>
      </c>
      <c r="BD2020" s="61">
        <v>43881</v>
      </c>
      <c r="BE2020" s="61">
        <v>43910</v>
      </c>
      <c r="BF2020" s="70"/>
      <c r="BG2020" s="61"/>
      <c r="BH2020" s="11"/>
    </row>
    <row r="2021" spans="1:60" x14ac:dyDescent="0.3">
      <c r="A2021" s="11"/>
      <c r="B2021" s="56" t="s">
        <v>6394</v>
      </c>
      <c r="C2021" s="56" t="s">
        <v>6121</v>
      </c>
      <c r="D2021" s="56" t="s">
        <v>6103</v>
      </c>
      <c r="E2021" s="57" t="s">
        <v>48</v>
      </c>
      <c r="F2021" s="57" t="s">
        <v>420</v>
      </c>
      <c r="G2021" s="58" t="s">
        <v>111</v>
      </c>
      <c r="H2021" s="59" t="s">
        <v>186</v>
      </c>
      <c r="I2021" s="60" t="s">
        <v>29</v>
      </c>
      <c r="J2021" s="60" t="s">
        <v>6122</v>
      </c>
      <c r="K2021" s="11"/>
      <c r="L2021" s="61">
        <v>44021</v>
      </c>
      <c r="M2021" s="62">
        <v>1192.4104999993001</v>
      </c>
      <c r="N2021" s="63">
        <v>1192.4104999993001</v>
      </c>
      <c r="O2021" s="63">
        <v>1287.0289999991701</v>
      </c>
      <c r="P2021" s="64">
        <f t="shared" si="31"/>
        <v>0.92648300854143073</v>
      </c>
      <c r="Q2021" s="61">
        <v>43881</v>
      </c>
      <c r="R2021" s="65">
        <v>11437725.355</v>
      </c>
      <c r="S2021" s="65">
        <v>14010758.807953101</v>
      </c>
      <c r="T2021" s="11"/>
      <c r="U2021" s="66">
        <v>-3.21927912864339E-3</v>
      </c>
      <c r="V2021" s="67">
        <v>3.3402828410544299</v>
      </c>
      <c r="W2021" s="66">
        <v>5.7296469562061199E-2</v>
      </c>
      <c r="X2021" s="67">
        <v>8.0080255048378604</v>
      </c>
      <c r="Y2021" s="66">
        <v>-4.4898276636595298E-2</v>
      </c>
      <c r="Z2021" s="67">
        <v>13.194109948570301</v>
      </c>
      <c r="AA2021" s="66">
        <v>5.0844510575188899E-2</v>
      </c>
      <c r="AB2021" s="67">
        <v>25.309639208804601</v>
      </c>
      <c r="AC2021" s="66">
        <v>0.109220514332264</v>
      </c>
      <c r="AD2021" s="67">
        <v>35.208016693475699</v>
      </c>
      <c r="AE2021" s="66"/>
      <c r="AF2021" s="68"/>
      <c r="AG2021" s="66">
        <v>4.94596946009551E-3</v>
      </c>
      <c r="AH2021" s="67">
        <v>-1.34690878985566</v>
      </c>
      <c r="AI2021" s="66">
        <v>-2.2330018598950101E-2</v>
      </c>
      <c r="AJ2021" s="67">
        <v>11.4577406210738</v>
      </c>
      <c r="AK2021" s="66">
        <v>0.19241049999982399</v>
      </c>
      <c r="AL2021" s="66">
        <v>5.8656049770434003E-2</v>
      </c>
      <c r="AM2021" s="67">
        <v>39.346739059372297</v>
      </c>
      <c r="AN2021" s="11"/>
      <c r="AO2021" s="69">
        <v>2.7205216778384101E-2</v>
      </c>
      <c r="AP2021" s="69">
        <v>-4.3746800100052503E-2</v>
      </c>
      <c r="AQ2021" s="69">
        <v>6.6088571084037498E-2</v>
      </c>
      <c r="AR2021" s="69">
        <v>-8.9470242673996794E-2</v>
      </c>
      <c r="AS2021" s="70">
        <v>7</v>
      </c>
      <c r="AT2021" s="70">
        <v>5</v>
      </c>
      <c r="AU2021" s="70">
        <v>7</v>
      </c>
      <c r="AV2021" s="71">
        <v>5</v>
      </c>
      <c r="AW2021" s="11"/>
      <c r="AX2021" s="72">
        <v>0.16153392639535</v>
      </c>
      <c r="AY2021" s="73">
        <v>0.24855188112997001</v>
      </c>
      <c r="AZ2021" s="73">
        <v>0.84757421008453104</v>
      </c>
      <c r="BA2021" s="73">
        <v>0.34082047429592399</v>
      </c>
      <c r="BB2021" s="64">
        <v>1.6621876276949499E-2</v>
      </c>
      <c r="BC2021" s="74">
        <v>-21.793153067963399</v>
      </c>
      <c r="BD2021" s="61">
        <v>43881</v>
      </c>
      <c r="BE2021" s="61">
        <v>43910</v>
      </c>
      <c r="BF2021" s="70"/>
      <c r="BG2021" s="61"/>
      <c r="BH2021" s="11"/>
    </row>
    <row r="2022" spans="1:60" x14ac:dyDescent="0.3">
      <c r="A2022" s="11"/>
      <c r="B2022" s="56" t="s">
        <v>6397</v>
      </c>
      <c r="C2022" s="56" t="s">
        <v>6124</v>
      </c>
      <c r="D2022" s="56" t="s">
        <v>6103</v>
      </c>
      <c r="E2022" s="57" t="s">
        <v>52</v>
      </c>
      <c r="F2022" s="57" t="s">
        <v>420</v>
      </c>
      <c r="G2022" s="58" t="s">
        <v>111</v>
      </c>
      <c r="H2022" s="59" t="s">
        <v>186</v>
      </c>
      <c r="I2022" s="60" t="s">
        <v>29</v>
      </c>
      <c r="J2022" s="60" t="s">
        <v>6125</v>
      </c>
      <c r="K2022" s="11"/>
      <c r="L2022" s="61">
        <v>44021</v>
      </c>
      <c r="M2022" s="62">
        <v>1203.80069999956</v>
      </c>
      <c r="N2022" s="63">
        <v>1203.80069999956</v>
      </c>
      <c r="O2022" s="63">
        <v>1297.75060000084</v>
      </c>
      <c r="P2022" s="64">
        <f t="shared" si="31"/>
        <v>0.92760558153375605</v>
      </c>
      <c r="Q2022" s="61">
        <v>43881</v>
      </c>
      <c r="R2022" s="65">
        <v>38985929.370999999</v>
      </c>
      <c r="S2022" s="65">
        <v>48006220.299999997</v>
      </c>
      <c r="T2022" s="11"/>
      <c r="U2022" s="66">
        <v>-3.2107062970681E-3</v>
      </c>
      <c r="V2022" s="67">
        <v>3.34114012421196</v>
      </c>
      <c r="W2022" s="66">
        <v>5.7570900387872798E-2</v>
      </c>
      <c r="X2022" s="67">
        <v>8.0354685874190199</v>
      </c>
      <c r="Y2022" s="66">
        <v>-4.3393650833459099E-2</v>
      </c>
      <c r="Z2022" s="67">
        <v>13.344572528876601</v>
      </c>
      <c r="AA2022" s="66">
        <v>5.4180816687221502E-2</v>
      </c>
      <c r="AB2022" s="67">
        <v>25.6432698200224</v>
      </c>
      <c r="AC2022" s="66">
        <v>0.116270161330322</v>
      </c>
      <c r="AD2022" s="67">
        <v>35.912981393281399</v>
      </c>
      <c r="AE2022" s="66"/>
      <c r="AF2022" s="68"/>
      <c r="AG2022" s="66">
        <v>5.0241997123521296E-3</v>
      </c>
      <c r="AH2022" s="67">
        <v>-1.3390857646300001</v>
      </c>
      <c r="AI2022" s="66">
        <v>-2.0713627480290601E-2</v>
      </c>
      <c r="AJ2022" s="67">
        <v>11.6193797329324</v>
      </c>
      <c r="AK2022" s="66">
        <v>0.20380069999926501</v>
      </c>
      <c r="AL2022" s="66">
        <v>6.19210573695455E-2</v>
      </c>
      <c r="AM2022" s="67">
        <v>40.4857590593165</v>
      </c>
      <c r="AN2022" s="11"/>
      <c r="AO2022" s="69">
        <v>2.72140445504192E-2</v>
      </c>
      <c r="AP2022" s="69">
        <v>-4.3721962213603499E-2</v>
      </c>
      <c r="AQ2022" s="69">
        <v>6.6366009927150998E-2</v>
      </c>
      <c r="AR2022" s="69">
        <v>-8.9226040762732703E-2</v>
      </c>
      <c r="AS2022" s="70">
        <v>7</v>
      </c>
      <c r="AT2022" s="70">
        <v>5</v>
      </c>
      <c r="AU2022" s="70">
        <v>7</v>
      </c>
      <c r="AV2022" s="71">
        <v>5</v>
      </c>
      <c r="AW2022" s="11"/>
      <c r="AX2022" s="72">
        <v>0.16153157447784899</v>
      </c>
      <c r="AY2022" s="73">
        <v>0.26782035125415898</v>
      </c>
      <c r="AZ2022" s="73">
        <v>0.86010719773639699</v>
      </c>
      <c r="BA2022" s="73">
        <v>0.36752113035026901</v>
      </c>
      <c r="BB2022" s="64">
        <v>1.6621884567284698E-2</v>
      </c>
      <c r="BC2022" s="74">
        <v>-21.773528750461999</v>
      </c>
      <c r="BD2022" s="61">
        <v>43881</v>
      </c>
      <c r="BE2022" s="61">
        <v>43910</v>
      </c>
      <c r="BF2022" s="70"/>
      <c r="BG2022" s="61"/>
      <c r="BH2022" s="11"/>
    </row>
    <row r="2023" spans="1:60" x14ac:dyDescent="0.3">
      <c r="A2023" s="11"/>
      <c r="B2023" s="56" t="s">
        <v>6400</v>
      </c>
      <c r="C2023" s="56" t="s">
        <v>6127</v>
      </c>
      <c r="D2023" s="56" t="s">
        <v>6103</v>
      </c>
      <c r="E2023" s="57" t="s">
        <v>447</v>
      </c>
      <c r="F2023" s="57" t="s">
        <v>420</v>
      </c>
      <c r="G2023" s="58" t="s">
        <v>111</v>
      </c>
      <c r="H2023" s="59" t="s">
        <v>186</v>
      </c>
      <c r="I2023" s="60" t="s">
        <v>29</v>
      </c>
      <c r="J2023" s="60" t="s">
        <v>6128</v>
      </c>
      <c r="K2023" s="11"/>
      <c r="L2023" s="61">
        <v>44021</v>
      </c>
      <c r="M2023" s="62">
        <v>1222.1883000005</v>
      </c>
      <c r="N2023" s="63">
        <v>1222.1883000005</v>
      </c>
      <c r="O2023" s="63">
        <v>1312.64540000074</v>
      </c>
      <c r="P2023" s="64">
        <f t="shared" si="31"/>
        <v>0.93108793890551933</v>
      </c>
      <c r="Q2023" s="61">
        <v>43881</v>
      </c>
      <c r="R2023" s="65">
        <v>10016691.682</v>
      </c>
      <c r="S2023" s="65">
        <v>12549816.581656201</v>
      </c>
      <c r="T2023" s="11"/>
      <c r="U2023" s="66">
        <v>-3.1840182973610401E-3</v>
      </c>
      <c r="V2023" s="67">
        <v>3.3438089241826701</v>
      </c>
      <c r="W2023" s="66">
        <v>5.8420394196218701E-2</v>
      </c>
      <c r="X2023" s="67">
        <v>8.1204179682536104</v>
      </c>
      <c r="Y2023" s="66">
        <v>-3.8722427696484402E-2</v>
      </c>
      <c r="Z2023" s="67">
        <v>13.8116948425741</v>
      </c>
      <c r="AA2023" s="66">
        <v>6.45720243610413E-2</v>
      </c>
      <c r="AB2023" s="67">
        <v>26.682390587404399</v>
      </c>
      <c r="AC2023" s="66">
        <v>0.13837053300449001</v>
      </c>
      <c r="AD2023" s="67">
        <v>38.123018560698299</v>
      </c>
      <c r="AE2023" s="66"/>
      <c r="AF2023" s="68"/>
      <c r="AG2023" s="66">
        <v>5.2663068236142897E-3</v>
      </c>
      <c r="AH2023" s="67">
        <v>-1.3148750535037801</v>
      </c>
      <c r="AI2023" s="66">
        <v>-1.5694515427639999E-2</v>
      </c>
      <c r="AJ2023" s="67">
        <v>12.121290938201099</v>
      </c>
      <c r="AK2023" s="66">
        <v>0.22218830000027101</v>
      </c>
      <c r="AL2023" s="66">
        <v>6.8143185679218704E-2</v>
      </c>
      <c r="AM2023" s="67">
        <v>42.804445427376798</v>
      </c>
      <c r="AN2023" s="11"/>
      <c r="AO2023" s="69">
        <v>2.7241487145147399E-2</v>
      </c>
      <c r="AP2023" s="69">
        <v>-4.3645194212367601E-2</v>
      </c>
      <c r="AQ2023" s="69">
        <v>6.7224890663055703E-2</v>
      </c>
      <c r="AR2023" s="69">
        <v>-8.8470036916114603E-2</v>
      </c>
      <c r="AS2023" s="70">
        <v>7</v>
      </c>
      <c r="AT2023" s="70">
        <v>5</v>
      </c>
      <c r="AU2023" s="70">
        <v>7</v>
      </c>
      <c r="AV2023" s="71">
        <v>5</v>
      </c>
      <c r="AW2023" s="11"/>
      <c r="AX2023" s="72">
        <v>0.16152493247267599</v>
      </c>
      <c r="AY2023" s="73">
        <v>0.32782820335933099</v>
      </c>
      <c r="AZ2023" s="73">
        <v>0.89913095503197804</v>
      </c>
      <c r="BA2023" s="73">
        <v>0.450927929252884</v>
      </c>
      <c r="BB2023" s="64">
        <v>1.6621975943999098E-2</v>
      </c>
      <c r="BC2023" s="74">
        <v>-21.712787017750099</v>
      </c>
      <c r="BD2023" s="61">
        <v>43881</v>
      </c>
      <c r="BE2023" s="61">
        <v>43910</v>
      </c>
      <c r="BF2023" s="70"/>
      <c r="BG2023" s="61"/>
      <c r="BH2023" s="11"/>
    </row>
    <row r="2024" spans="1:60" x14ac:dyDescent="0.3">
      <c r="A2024" s="11"/>
      <c r="B2024" s="56" t="s">
        <v>6403</v>
      </c>
      <c r="C2024" s="56" t="s">
        <v>6130</v>
      </c>
      <c r="D2024" s="56" t="s">
        <v>6103</v>
      </c>
      <c r="E2024" s="57" t="s">
        <v>56</v>
      </c>
      <c r="F2024" s="57" t="s">
        <v>420</v>
      </c>
      <c r="G2024" s="58" t="s">
        <v>111</v>
      </c>
      <c r="H2024" s="59" t="s">
        <v>186</v>
      </c>
      <c r="I2024" s="60" t="s">
        <v>29</v>
      </c>
      <c r="J2024" s="60" t="s">
        <v>6131</v>
      </c>
      <c r="K2024" s="11"/>
      <c r="L2024" s="61">
        <v>44021</v>
      </c>
      <c r="M2024" s="62">
        <v>1248.8339000009</v>
      </c>
      <c r="N2024" s="63">
        <v>1248.8339000009</v>
      </c>
      <c r="O2024" s="63">
        <v>1339.6715999990699</v>
      </c>
      <c r="P2024" s="64">
        <f t="shared" si="31"/>
        <v>0.93219405412622547</v>
      </c>
      <c r="Q2024" s="61">
        <v>43881</v>
      </c>
      <c r="R2024" s="65">
        <v>550998.65500000003</v>
      </c>
      <c r="S2024" s="65">
        <v>826974.83938964806</v>
      </c>
      <c r="T2024" s="11"/>
      <c r="U2024" s="66">
        <v>-3.1755754625919499E-3</v>
      </c>
      <c r="V2024" s="67">
        <v>3.3446532076595799</v>
      </c>
      <c r="W2024" s="66">
        <v>5.8689640944066902E-2</v>
      </c>
      <c r="X2024" s="67">
        <v>8.1473426430457003</v>
      </c>
      <c r="Y2024" s="66">
        <v>-3.7237498611830198E-2</v>
      </c>
      <c r="Z2024" s="67">
        <v>13.960187751043099</v>
      </c>
      <c r="AA2024" s="66">
        <v>6.78859630006627E-2</v>
      </c>
      <c r="AB2024" s="67">
        <v>27.013784451351999</v>
      </c>
      <c r="AC2024" s="66">
        <v>0.14546433477153201</v>
      </c>
      <c r="AD2024" s="67">
        <v>38.832398737373303</v>
      </c>
      <c r="AE2024" s="66"/>
      <c r="AF2024" s="68"/>
      <c r="AG2024" s="66">
        <v>5.3430342122737801E-3</v>
      </c>
      <c r="AH2024" s="67">
        <v>-1.30720231463783</v>
      </c>
      <c r="AI2024" s="66">
        <v>-1.40988406974429E-2</v>
      </c>
      <c r="AJ2024" s="67">
        <v>12.2808584112208</v>
      </c>
      <c r="AK2024" s="66">
        <v>0.24883390000119099</v>
      </c>
      <c r="AL2024" s="66">
        <v>7.4629071203162298E-2</v>
      </c>
      <c r="AM2024" s="67">
        <v>44.989079059509102</v>
      </c>
      <c r="AN2024" s="11"/>
      <c r="AO2024" s="69">
        <v>2.7250235118117399E-2</v>
      </c>
      <c r="AP2024" s="69">
        <v>-4.3620842897362302E-2</v>
      </c>
      <c r="AQ2024" s="69">
        <v>6.7497258934963597E-2</v>
      </c>
      <c r="AR2024" s="69">
        <v>-8.8230412966367994E-2</v>
      </c>
      <c r="AS2024" s="70">
        <v>7</v>
      </c>
      <c r="AT2024" s="70">
        <v>5</v>
      </c>
      <c r="AU2024" s="70">
        <v>7</v>
      </c>
      <c r="AV2024" s="71">
        <v>5</v>
      </c>
      <c r="AW2024" s="11"/>
      <c r="AX2024" s="72">
        <v>0.16152298748202201</v>
      </c>
      <c r="AY2024" s="73">
        <v>0.34696082805976403</v>
      </c>
      <c r="AZ2024" s="73">
        <v>0.91157152883170101</v>
      </c>
      <c r="BA2024" s="73">
        <v>0.47760113415688499</v>
      </c>
      <c r="BB2024" s="64">
        <v>1.6622021381663198E-2</v>
      </c>
      <c r="BC2024" s="74">
        <v>-21.693532952369399</v>
      </c>
      <c r="BD2024" s="61">
        <v>43881</v>
      </c>
      <c r="BE2024" s="61">
        <v>43910</v>
      </c>
      <c r="BF2024" s="70"/>
      <c r="BG2024" s="61"/>
      <c r="BH2024" s="11"/>
    </row>
    <row r="2025" spans="1:60" x14ac:dyDescent="0.3">
      <c r="A2025" s="11"/>
      <c r="B2025" s="56" t="s">
        <v>6407</v>
      </c>
      <c r="C2025" s="56" t="s">
        <v>6133</v>
      </c>
      <c r="D2025" s="56" t="s">
        <v>6103</v>
      </c>
      <c r="E2025" s="57" t="s">
        <v>173</v>
      </c>
      <c r="F2025" s="57" t="s">
        <v>420</v>
      </c>
      <c r="G2025" s="58" t="s">
        <v>111</v>
      </c>
      <c r="H2025" s="59" t="s">
        <v>186</v>
      </c>
      <c r="I2025" s="60" t="s">
        <v>29</v>
      </c>
      <c r="J2025" s="60" t="s">
        <v>6134</v>
      </c>
      <c r="K2025" s="11"/>
      <c r="L2025" s="61">
        <v>44021</v>
      </c>
      <c r="M2025" s="62">
        <v>1137.5436000004399</v>
      </c>
      <c r="N2025" s="63">
        <v>1137.5436000004399</v>
      </c>
      <c r="O2025" s="63">
        <v>1152.87959999964</v>
      </c>
      <c r="P2025" s="64">
        <f t="shared" si="31"/>
        <v>0.98669765689391598</v>
      </c>
      <c r="Q2025" s="61">
        <v>44018</v>
      </c>
      <c r="R2025" s="65">
        <v>394.16500000000002</v>
      </c>
      <c r="S2025" s="65">
        <v>36.798041984736898</v>
      </c>
      <c r="T2025" s="11"/>
      <c r="U2025" s="66">
        <v>-3.1713272055640101E-3</v>
      </c>
      <c r="V2025" s="67">
        <v>3.3450780333623702</v>
      </c>
      <c r="W2025" s="66">
        <v>5.88290813793719E-2</v>
      </c>
      <c r="X2025" s="67">
        <v>8.1612866865762008</v>
      </c>
      <c r="Y2025" s="66">
        <v>7.4370405294757802E-2</v>
      </c>
      <c r="Z2025" s="67">
        <v>25.120978141698298</v>
      </c>
      <c r="AA2025" s="66">
        <v>7.4370405294757802E-2</v>
      </c>
      <c r="AB2025" s="67">
        <v>27.662228680768699</v>
      </c>
      <c r="AC2025" s="66">
        <v>7.6787175752542694E-2</v>
      </c>
      <c r="AD2025" s="67">
        <v>31.964682835503499</v>
      </c>
      <c r="AE2025" s="66"/>
      <c r="AF2025" s="68"/>
      <c r="AG2025" s="66">
        <v>5.38450042040495E-3</v>
      </c>
      <c r="AH2025" s="67">
        <v>-1.30305569382472</v>
      </c>
      <c r="AI2025" s="66">
        <v>7.4370405294757802E-2</v>
      </c>
      <c r="AJ2025" s="67">
        <v>21.1277830104518</v>
      </c>
      <c r="AK2025" s="66">
        <v>0.137543599999917</v>
      </c>
      <c r="AL2025" s="66">
        <v>4.5237997659569401E-2</v>
      </c>
      <c r="AM2025" s="67">
        <v>36.243210360524202</v>
      </c>
      <c r="AN2025" s="11"/>
      <c r="AO2025" s="69">
        <v>2.7254797070781898E-2</v>
      </c>
      <c r="AP2025" s="69">
        <v>-1.00856151839253E-2</v>
      </c>
      <c r="AQ2025" s="69">
        <v>6.8616439626566703E-2</v>
      </c>
      <c r="AR2025" s="69">
        <v>0</v>
      </c>
      <c r="AS2025" s="70">
        <v>2</v>
      </c>
      <c r="AT2025" s="70">
        <v>0</v>
      </c>
      <c r="AU2025" s="70">
        <v>7</v>
      </c>
      <c r="AV2025" s="71">
        <v>5</v>
      </c>
      <c r="AW2025" s="11"/>
      <c r="AX2025" s="72">
        <v>4.4793894935864997E-2</v>
      </c>
      <c r="AY2025" s="73">
        <v>1.0717508936304501</v>
      </c>
      <c r="AZ2025" s="73">
        <v>0.79150875199684401</v>
      </c>
      <c r="BA2025" s="73">
        <v>2.8110407162966999</v>
      </c>
      <c r="BB2025" s="64">
        <v>4.6619928514792302E-3</v>
      </c>
      <c r="BC2025" s="74">
        <v>-1.6423208012020001</v>
      </c>
      <c r="BD2025" s="61">
        <v>44005</v>
      </c>
      <c r="BE2025" s="61">
        <v>44011</v>
      </c>
      <c r="BF2025" s="70">
        <v>9</v>
      </c>
      <c r="BG2025" s="61">
        <v>44018</v>
      </c>
      <c r="BH2025" s="11"/>
    </row>
    <row r="2026" spans="1:60" x14ac:dyDescent="0.3">
      <c r="A2026" s="11"/>
      <c r="B2026" s="56" t="s">
        <v>6410</v>
      </c>
      <c r="C2026" s="56" t="s">
        <v>6136</v>
      </c>
      <c r="D2026" s="56" t="s">
        <v>6103</v>
      </c>
      <c r="E2026" s="57" t="s">
        <v>309</v>
      </c>
      <c r="F2026" s="57" t="s">
        <v>420</v>
      </c>
      <c r="G2026" s="58" t="s">
        <v>111</v>
      </c>
      <c r="H2026" s="59" t="s">
        <v>186</v>
      </c>
      <c r="I2026" s="60" t="s">
        <v>29</v>
      </c>
      <c r="J2026" s="60" t="s">
        <v>6137</v>
      </c>
      <c r="K2026" s="11"/>
      <c r="L2026" s="61">
        <v>44021</v>
      </c>
      <c r="M2026" s="62">
        <v>1262.26999999955</v>
      </c>
      <c r="N2026" s="63">
        <v>1262.26999999955</v>
      </c>
      <c r="O2026" s="63">
        <v>1352.2400000002201</v>
      </c>
      <c r="P2026" s="64">
        <f t="shared" si="31"/>
        <v>0.93346595278896094</v>
      </c>
      <c r="Q2026" s="61">
        <v>43881</v>
      </c>
      <c r="R2026" s="65">
        <v>126.227</v>
      </c>
      <c r="S2026" s="65">
        <v>121.737740458012</v>
      </c>
      <c r="T2026" s="11"/>
      <c r="U2026" s="66">
        <v>-3.15888396653463E-3</v>
      </c>
      <c r="V2026" s="67">
        <v>3.34632235726531</v>
      </c>
      <c r="W2026" s="66">
        <v>5.9040187934442698E-2</v>
      </c>
      <c r="X2026" s="67">
        <v>8.1823973420832807</v>
      </c>
      <c r="Y2026" s="66">
        <v>-3.6008309022690803E-2</v>
      </c>
      <c r="Z2026" s="67">
        <v>14.083106709949799</v>
      </c>
      <c r="AA2026" s="66">
        <v>7.1063707022403805E-2</v>
      </c>
      <c r="AB2026" s="67">
        <v>27.331558853533402</v>
      </c>
      <c r="AC2026" s="66">
        <v>0.152663251421473</v>
      </c>
      <c r="AD2026" s="67">
        <v>39.552290402411003</v>
      </c>
      <c r="AE2026" s="66"/>
      <c r="AF2026" s="68"/>
      <c r="AG2026" s="66">
        <v>5.4563413032155898E-3</v>
      </c>
      <c r="AH2026" s="67">
        <v>-1.2958716055436501</v>
      </c>
      <c r="AI2026" s="66">
        <v>-1.28567071515135E-2</v>
      </c>
      <c r="AJ2026" s="67">
        <v>12.405071765810099</v>
      </c>
      <c r="AK2026" s="66">
        <v>0.26226999999926198</v>
      </c>
      <c r="AL2026" s="66">
        <v>7.8360499705013395E-2</v>
      </c>
      <c r="AM2026" s="67">
        <v>46.332689059316202</v>
      </c>
      <c r="AN2026" s="11"/>
      <c r="AO2026" s="69">
        <v>2.7259129790763802E-2</v>
      </c>
      <c r="AP2026" s="69">
        <v>-4.35962359097175E-2</v>
      </c>
      <c r="AQ2026" s="69">
        <v>6.7797998328387593E-2</v>
      </c>
      <c r="AR2026" s="69">
        <v>-8.7995173939852997E-2</v>
      </c>
      <c r="AS2026" s="70">
        <v>7</v>
      </c>
      <c r="AT2026" s="70">
        <v>5</v>
      </c>
      <c r="AU2026" s="70">
        <v>7</v>
      </c>
      <c r="AV2026" s="71">
        <v>5</v>
      </c>
      <c r="AW2026" s="11"/>
      <c r="AX2026" s="72">
        <v>0.16152690338145501</v>
      </c>
      <c r="AY2026" s="73">
        <v>0.365159008344563</v>
      </c>
      <c r="AZ2026" s="73">
        <v>0.92335524275131298</v>
      </c>
      <c r="BA2026" s="73">
        <v>0.5030063984359</v>
      </c>
      <c r="BB2026" s="64">
        <v>1.66226536410977E-2</v>
      </c>
      <c r="BC2026" s="74">
        <v>-21.676625451189501</v>
      </c>
      <c r="BD2026" s="61">
        <v>43881</v>
      </c>
      <c r="BE2026" s="61">
        <v>43910</v>
      </c>
      <c r="BF2026" s="70"/>
      <c r="BG2026" s="61"/>
      <c r="BH2026" s="11"/>
    </row>
    <row r="2027" spans="1:60" x14ac:dyDescent="0.3">
      <c r="A2027" s="11"/>
      <c r="B2027" s="56" t="s">
        <v>6413</v>
      </c>
      <c r="C2027" s="56" t="s">
        <v>6139</v>
      </c>
      <c r="D2027" s="56" t="s">
        <v>6140</v>
      </c>
      <c r="E2027" s="57" t="s">
        <v>34</v>
      </c>
      <c r="F2027" s="57" t="s">
        <v>420</v>
      </c>
      <c r="G2027" s="58" t="s">
        <v>111</v>
      </c>
      <c r="H2027" s="59" t="s">
        <v>178</v>
      </c>
      <c r="I2027" s="60" t="s">
        <v>29</v>
      </c>
      <c r="J2027" s="60" t="s">
        <v>6141</v>
      </c>
      <c r="K2027" s="11"/>
      <c r="L2027" s="61">
        <v>44021</v>
      </c>
      <c r="M2027" s="62">
        <v>1071.0150000005999</v>
      </c>
      <c r="N2027" s="63">
        <v>1071.0150000005999</v>
      </c>
      <c r="O2027" s="63">
        <v>1139.5724999997799</v>
      </c>
      <c r="P2027" s="64">
        <f t="shared" si="31"/>
        <v>0.93983928183665966</v>
      </c>
      <c r="Q2027" s="61">
        <v>43880</v>
      </c>
      <c r="R2027" s="65">
        <v>6270556.5329999998</v>
      </c>
      <c r="S2027" s="65">
        <v>5146748.9492578097</v>
      </c>
      <c r="T2027" s="11"/>
      <c r="U2027" s="66">
        <v>-4.0036446816884598E-3</v>
      </c>
      <c r="V2027" s="67">
        <v>3.2618462857499302</v>
      </c>
      <c r="W2027" s="66">
        <v>2.56748386236723E-2</v>
      </c>
      <c r="X2027" s="67">
        <v>4.84586241100624</v>
      </c>
      <c r="Y2027" s="66">
        <v>-4.4629878206251299E-2</v>
      </c>
      <c r="Z2027" s="67">
        <v>13.220949791604699</v>
      </c>
      <c r="AA2027" s="66">
        <v>1.1408452008254201E-2</v>
      </c>
      <c r="AB2027" s="67">
        <v>21.366033352125701</v>
      </c>
      <c r="AC2027" s="66">
        <v>7.1726948212017305E-2</v>
      </c>
      <c r="AD2027" s="67">
        <v>31.458660081436399</v>
      </c>
      <c r="AE2027" s="66"/>
      <c r="AF2027" s="68"/>
      <c r="AG2027" s="66">
        <v>-2.8157259066574599E-3</v>
      </c>
      <c r="AH2027" s="67">
        <v>-2.1230783265309601</v>
      </c>
      <c r="AI2027" s="66">
        <v>-3.17185047115345E-2</v>
      </c>
      <c r="AJ2027" s="67">
        <v>10.5188920098153</v>
      </c>
      <c r="AK2027" s="66">
        <v>7.1015000001352704E-2</v>
      </c>
      <c r="AL2027" s="66">
        <v>2.24710064703686E-2</v>
      </c>
      <c r="AM2027" s="67">
        <v>27.207189059496201</v>
      </c>
      <c r="AN2027" s="11"/>
      <c r="AO2027" s="69">
        <v>1.47755017915188E-2</v>
      </c>
      <c r="AP2027" s="69">
        <v>-2.22698200650484E-2</v>
      </c>
      <c r="AQ2027" s="69">
        <v>3.15515351921931E-2</v>
      </c>
      <c r="AR2027" s="69">
        <v>-6.4104209952347405E-2</v>
      </c>
      <c r="AS2027" s="70">
        <v>6</v>
      </c>
      <c r="AT2027" s="70">
        <v>6</v>
      </c>
      <c r="AU2027" s="70">
        <v>7</v>
      </c>
      <c r="AV2027" s="71">
        <v>5</v>
      </c>
      <c r="AW2027" s="11"/>
      <c r="AX2027" s="72">
        <v>8.4746992833679494E-2</v>
      </c>
      <c r="AY2027" s="73">
        <v>-9.4065602250566399E-2</v>
      </c>
      <c r="AZ2027" s="73">
        <v>0.62881605893835502</v>
      </c>
      <c r="BA2027" s="73">
        <v>-0.127590539688754</v>
      </c>
      <c r="BB2027" s="64">
        <v>8.73849490346402E-3</v>
      </c>
      <c r="BC2027" s="74">
        <v>-13.485197299814899</v>
      </c>
      <c r="BD2027" s="61">
        <v>43880</v>
      </c>
      <c r="BE2027" s="61">
        <v>43910</v>
      </c>
      <c r="BF2027" s="70"/>
      <c r="BG2027" s="61"/>
      <c r="BH2027" s="11"/>
    </row>
    <row r="2028" spans="1:60" x14ac:dyDescent="0.3">
      <c r="A2028" s="11"/>
      <c r="B2028" s="56" t="s">
        <v>6415</v>
      </c>
      <c r="C2028" s="56" t="s">
        <v>6143</v>
      </c>
      <c r="D2028" s="56" t="s">
        <v>6140</v>
      </c>
      <c r="E2028" s="57" t="s">
        <v>41</v>
      </c>
      <c r="F2028" s="57" t="s">
        <v>420</v>
      </c>
      <c r="G2028" s="58" t="s">
        <v>111</v>
      </c>
      <c r="H2028" s="59" t="s">
        <v>178</v>
      </c>
      <c r="I2028" s="60" t="s">
        <v>29</v>
      </c>
      <c r="J2028" s="60" t="s">
        <v>6144</v>
      </c>
      <c r="K2028" s="11"/>
      <c r="L2028" s="61">
        <v>44021</v>
      </c>
      <c r="M2028" s="62">
        <v>1084.4741999991199</v>
      </c>
      <c r="N2028" s="63">
        <v>1084.4741999991199</v>
      </c>
      <c r="O2028" s="63">
        <v>1152.1164999995401</v>
      </c>
      <c r="P2028" s="64">
        <f t="shared" si="31"/>
        <v>0.94128866308186099</v>
      </c>
      <c r="Q2028" s="61">
        <v>43880</v>
      </c>
      <c r="R2028" s="65">
        <v>6580878.3329999996</v>
      </c>
      <c r="S2028" s="65">
        <v>6069795.3225859404</v>
      </c>
      <c r="T2028" s="11"/>
      <c r="U2028" s="66">
        <v>-3.9926654644659703E-3</v>
      </c>
      <c r="V2028" s="67">
        <v>3.2629442074721702</v>
      </c>
      <c r="W2028" s="66">
        <v>2.6011257725258499E-2</v>
      </c>
      <c r="X2028" s="67">
        <v>4.8795043211648599</v>
      </c>
      <c r="Y2028" s="66">
        <v>-4.2727753240833402E-2</v>
      </c>
      <c r="Z2028" s="67">
        <v>13.4111622881464</v>
      </c>
      <c r="AA2028" s="66">
        <v>1.54863241787098E-2</v>
      </c>
      <c r="AB2028" s="67">
        <v>21.773820569156701</v>
      </c>
      <c r="AC2028" s="66">
        <v>8.0680901965097307E-2</v>
      </c>
      <c r="AD2028" s="67">
        <v>32.3540554567589</v>
      </c>
      <c r="AE2028" s="66"/>
      <c r="AF2028" s="68"/>
      <c r="AG2028" s="66">
        <v>-2.7176017147212401E-3</v>
      </c>
      <c r="AH2028" s="67">
        <v>-2.1132659073373401</v>
      </c>
      <c r="AI2028" s="66">
        <v>-2.9695165826524299E-2</v>
      </c>
      <c r="AJ2028" s="67">
        <v>10.7212258983054</v>
      </c>
      <c r="AK2028" s="66">
        <v>8.4474199999094696E-2</v>
      </c>
      <c r="AL2028" s="66">
        <v>2.6615387347192199E-2</v>
      </c>
      <c r="AM2028" s="67">
        <v>28.5531090592849</v>
      </c>
      <c r="AN2028" s="11"/>
      <c r="AO2028" s="69">
        <v>1.47866069528391E-2</v>
      </c>
      <c r="AP2028" s="69">
        <v>-2.2259183625465102E-2</v>
      </c>
      <c r="AQ2028" s="69">
        <v>3.18898827626981E-2</v>
      </c>
      <c r="AR2028" s="69">
        <v>-6.3787132179641007E-2</v>
      </c>
      <c r="AS2028" s="70">
        <v>6</v>
      </c>
      <c r="AT2028" s="70">
        <v>6</v>
      </c>
      <c r="AU2028" s="70">
        <v>7</v>
      </c>
      <c r="AV2028" s="71">
        <v>5</v>
      </c>
      <c r="AW2028" s="11"/>
      <c r="AX2028" s="72">
        <v>8.4747728069924005E-2</v>
      </c>
      <c r="AY2028" s="73">
        <v>-4.9688804549987302E-2</v>
      </c>
      <c r="AZ2028" s="73">
        <v>0.64342895841582504</v>
      </c>
      <c r="BA2028" s="73">
        <v>-6.7519329299102496E-2</v>
      </c>
      <c r="BB2028" s="64">
        <v>8.7387216373827001E-3</v>
      </c>
      <c r="BC2028" s="74">
        <v>-13.456833575430201</v>
      </c>
      <c r="BD2028" s="61">
        <v>43880</v>
      </c>
      <c r="BE2028" s="61">
        <v>43910</v>
      </c>
      <c r="BF2028" s="70"/>
      <c r="BG2028" s="61"/>
      <c r="BH2028" s="11"/>
    </row>
    <row r="2029" spans="1:60" x14ac:dyDescent="0.3">
      <c r="A2029" s="11"/>
      <c r="B2029" s="56" t="s">
        <v>6418</v>
      </c>
      <c r="C2029" s="56" t="s">
        <v>6146</v>
      </c>
      <c r="D2029" s="56" t="s">
        <v>6140</v>
      </c>
      <c r="E2029" s="57" t="s">
        <v>248</v>
      </c>
      <c r="F2029" s="57" t="s">
        <v>420</v>
      </c>
      <c r="G2029" s="58" t="s">
        <v>111</v>
      </c>
      <c r="H2029" s="59" t="s">
        <v>178</v>
      </c>
      <c r="I2029" s="60" t="s">
        <v>29</v>
      </c>
      <c r="J2029" s="60" t="s">
        <v>6147</v>
      </c>
      <c r="K2029" s="11"/>
      <c r="L2029" s="61">
        <v>44021</v>
      </c>
      <c r="M2029" s="62">
        <v>1102.9280999992</v>
      </c>
      <c r="N2029" s="63">
        <v>1102.9280999992</v>
      </c>
      <c r="O2029" s="63">
        <v>1168.3408000003501</v>
      </c>
      <c r="P2029" s="64">
        <f t="shared" si="31"/>
        <v>0.94401231216000459</v>
      </c>
      <c r="Q2029" s="61">
        <v>43880</v>
      </c>
      <c r="R2029" s="65">
        <v>12567123.093</v>
      </c>
      <c r="S2029" s="65">
        <v>9449994.7741562501</v>
      </c>
      <c r="T2029" s="11"/>
      <c r="U2029" s="66">
        <v>-3.9722694309603001E-3</v>
      </c>
      <c r="V2029" s="67">
        <v>3.26498381082274</v>
      </c>
      <c r="W2029" s="66">
        <v>2.66422180193331E-2</v>
      </c>
      <c r="X2029" s="67">
        <v>4.9426003505723202</v>
      </c>
      <c r="Y2029" s="66">
        <v>-3.9150923425950203E-2</v>
      </c>
      <c r="Z2029" s="67">
        <v>13.7688452696311</v>
      </c>
      <c r="AA2029" s="66">
        <v>2.29673459216428E-2</v>
      </c>
      <c r="AB2029" s="67">
        <v>22.521922743471801</v>
      </c>
      <c r="AC2029" s="66">
        <v>9.3884085159516004E-2</v>
      </c>
      <c r="AD2029" s="67">
        <v>33.6743737761863</v>
      </c>
      <c r="AE2029" s="66"/>
      <c r="AF2029" s="68"/>
      <c r="AG2029" s="66">
        <v>-2.5336212402180501E-3</v>
      </c>
      <c r="AH2029" s="67">
        <v>-2.0948678598870201</v>
      </c>
      <c r="AI2029" s="66">
        <v>-2.5890050528687401E-2</v>
      </c>
      <c r="AJ2029" s="67">
        <v>11.101737428092701</v>
      </c>
      <c r="AK2029" s="66">
        <v>0.102928099999262</v>
      </c>
      <c r="AL2029" s="66">
        <v>3.2241596134554101E-2</v>
      </c>
      <c r="AM2029" s="67">
        <v>30.398499059287101</v>
      </c>
      <c r="AN2029" s="11"/>
      <c r="AO2029" s="69">
        <v>1.4807387913606401E-2</v>
      </c>
      <c r="AP2029" s="69">
        <v>-2.22390156604888E-2</v>
      </c>
      <c r="AQ2029" s="69">
        <v>3.2524430102057501E-2</v>
      </c>
      <c r="AR2029" s="69">
        <v>-6.3192250639112907E-2</v>
      </c>
      <c r="AS2029" s="70">
        <v>6</v>
      </c>
      <c r="AT2029" s="70">
        <v>6</v>
      </c>
      <c r="AU2029" s="70">
        <v>7</v>
      </c>
      <c r="AV2029" s="71">
        <v>5</v>
      </c>
      <c r="AW2029" s="11"/>
      <c r="AX2029" s="72">
        <v>8.4748962208541306E-2</v>
      </c>
      <c r="AY2029" s="73">
        <v>3.1664429299098601E-2</v>
      </c>
      <c r="AZ2029" s="73">
        <v>0.67022552594607998</v>
      </c>
      <c r="BA2029" s="73">
        <v>4.3171080356671603E-2</v>
      </c>
      <c r="BB2029" s="64">
        <v>8.7391343328727094E-3</v>
      </c>
      <c r="BC2029" s="74">
        <v>-13.403614767259601</v>
      </c>
      <c r="BD2029" s="61">
        <v>43880</v>
      </c>
      <c r="BE2029" s="61">
        <v>43910</v>
      </c>
      <c r="BF2029" s="70"/>
      <c r="BG2029" s="61"/>
      <c r="BH2029" s="11"/>
    </row>
    <row r="2030" spans="1:60" x14ac:dyDescent="0.3">
      <c r="A2030" s="11"/>
      <c r="B2030" s="56" t="s">
        <v>6421</v>
      </c>
      <c r="C2030" s="56" t="s">
        <v>6149</v>
      </c>
      <c r="D2030" s="56" t="s">
        <v>6140</v>
      </c>
      <c r="E2030" s="57" t="s">
        <v>0</v>
      </c>
      <c r="F2030" s="57" t="s">
        <v>420</v>
      </c>
      <c r="G2030" s="58" t="s">
        <v>111</v>
      </c>
      <c r="H2030" s="59" t="s">
        <v>178</v>
      </c>
      <c r="I2030" s="60" t="s">
        <v>29</v>
      </c>
      <c r="J2030" s="60" t="s">
        <v>6150</v>
      </c>
      <c r="K2030" s="11"/>
      <c r="L2030" s="61">
        <v>44021</v>
      </c>
      <c r="M2030" s="62">
        <v>1120.92300000042</v>
      </c>
      <c r="N2030" s="63">
        <v>1120.92300000042</v>
      </c>
      <c r="O2030" s="63">
        <v>1184.88949999958</v>
      </c>
      <c r="P2030" s="64">
        <f t="shared" si="31"/>
        <v>0.94601479716110004</v>
      </c>
      <c r="Q2030" s="61">
        <v>43880</v>
      </c>
      <c r="R2030" s="65">
        <v>13902802.614</v>
      </c>
      <c r="S2030" s="65">
        <v>12032464.3038594</v>
      </c>
      <c r="T2030" s="11"/>
      <c r="U2030" s="66">
        <v>-3.9572537680214702E-3</v>
      </c>
      <c r="V2030" s="67">
        <v>3.26648537711662</v>
      </c>
      <c r="W2030" s="66">
        <v>2.7105160435894501E-2</v>
      </c>
      <c r="X2030" s="67">
        <v>4.9888945922284602</v>
      </c>
      <c r="Y2030" s="66">
        <v>-3.6519286968541599E-2</v>
      </c>
      <c r="Z2030" s="67">
        <v>14.032008915368399</v>
      </c>
      <c r="AA2030" s="66">
        <v>2.86103629750869E-2</v>
      </c>
      <c r="AB2030" s="67">
        <v>23.086224448808899</v>
      </c>
      <c r="AC2030" s="66">
        <v>0.105874044824304</v>
      </c>
      <c r="AD2030" s="67">
        <v>34.873369742650503</v>
      </c>
      <c r="AE2030" s="66"/>
      <c r="AF2030" s="68"/>
      <c r="AG2030" s="66">
        <v>-2.3987683362065599E-3</v>
      </c>
      <c r="AH2030" s="67">
        <v>-2.0813825694858701</v>
      </c>
      <c r="AI2030" s="66">
        <v>-2.30900381538959E-2</v>
      </c>
      <c r="AJ2030" s="67">
        <v>11.3817386655719</v>
      </c>
      <c r="AK2030" s="66">
        <v>0.120923000000475</v>
      </c>
      <c r="AL2030" s="66">
        <v>3.7666903008357601E-2</v>
      </c>
      <c r="AM2030" s="67">
        <v>32.197989059437496</v>
      </c>
      <c r="AN2030" s="11"/>
      <c r="AO2030" s="69">
        <v>1.48226495566632E-2</v>
      </c>
      <c r="AP2030" s="69">
        <v>-2.2224434815143499E-2</v>
      </c>
      <c r="AQ2030" s="69">
        <v>3.2989954044751399E-2</v>
      </c>
      <c r="AR2030" s="69">
        <v>-6.2755669527177801E-2</v>
      </c>
      <c r="AS2030" s="70">
        <v>6</v>
      </c>
      <c r="AT2030" s="70">
        <v>6</v>
      </c>
      <c r="AU2030" s="70">
        <v>7</v>
      </c>
      <c r="AV2030" s="71">
        <v>5</v>
      </c>
      <c r="AW2030" s="11"/>
      <c r="AX2030" s="72">
        <v>8.4750748077494803E-2</v>
      </c>
      <c r="AY2030" s="73">
        <v>9.3031977923374101E-2</v>
      </c>
      <c r="AZ2030" s="73">
        <v>0.69043153502116195</v>
      </c>
      <c r="BA2030" s="73">
        <v>0.12715355717614299</v>
      </c>
      <c r="BB2030" s="64">
        <v>8.7395267565352694E-3</v>
      </c>
      <c r="BC2030" s="74">
        <v>-13.3645542474842</v>
      </c>
      <c r="BD2030" s="61">
        <v>43880</v>
      </c>
      <c r="BE2030" s="61">
        <v>43910</v>
      </c>
      <c r="BF2030" s="70"/>
      <c r="BG2030" s="61"/>
      <c r="BH2030" s="11"/>
    </row>
    <row r="2031" spans="1:60" x14ac:dyDescent="0.3">
      <c r="A2031" s="11"/>
      <c r="B2031" s="56" t="s">
        <v>6424</v>
      </c>
      <c r="C2031" s="56" t="s">
        <v>6152</v>
      </c>
      <c r="D2031" s="56" t="s">
        <v>6140</v>
      </c>
      <c r="E2031" s="57" t="s">
        <v>48</v>
      </c>
      <c r="F2031" s="57" t="s">
        <v>420</v>
      </c>
      <c r="G2031" s="58" t="s">
        <v>111</v>
      </c>
      <c r="H2031" s="59" t="s">
        <v>178</v>
      </c>
      <c r="I2031" s="60" t="s">
        <v>29</v>
      </c>
      <c r="J2031" s="60" t="s">
        <v>6153</v>
      </c>
      <c r="K2031" s="11"/>
      <c r="L2031" s="61">
        <v>44021</v>
      </c>
      <c r="M2031" s="62">
        <v>1098.5244999993599</v>
      </c>
      <c r="N2031" s="63">
        <v>1098.5244999993599</v>
      </c>
      <c r="O2031" s="63">
        <v>1164.34850000031</v>
      </c>
      <c r="P2031" s="64">
        <f t="shared" si="31"/>
        <v>0.9434670976937467</v>
      </c>
      <c r="Q2031" s="61">
        <v>43880</v>
      </c>
      <c r="R2031" s="65">
        <v>8531657.8279999997</v>
      </c>
      <c r="S2031" s="65">
        <v>6642782.1199531201</v>
      </c>
      <c r="T2031" s="11"/>
      <c r="U2031" s="66">
        <v>-3.9763893728377298E-3</v>
      </c>
      <c r="V2031" s="67">
        <v>3.2645718166350002</v>
      </c>
      <c r="W2031" s="66">
        <v>2.65159461523581E-2</v>
      </c>
      <c r="X2031" s="67">
        <v>4.9299731638748199</v>
      </c>
      <c r="Y2031" s="66">
        <v>-3.9867215330559702E-2</v>
      </c>
      <c r="Z2031" s="67">
        <v>13.697216079162899</v>
      </c>
      <c r="AA2031" s="66">
        <v>2.1447216624437701E-2</v>
      </c>
      <c r="AB2031" s="67">
        <v>22.369909813743998</v>
      </c>
      <c r="AC2031" s="66">
        <v>9.0873224291572102E-2</v>
      </c>
      <c r="AD2031" s="67">
        <v>33.373287689406403</v>
      </c>
      <c r="AE2031" s="66"/>
      <c r="AF2031" s="68"/>
      <c r="AG2031" s="66">
        <v>-2.5704688450787199E-3</v>
      </c>
      <c r="AH2031" s="67">
        <v>-2.0985526203730802</v>
      </c>
      <c r="AI2031" s="66">
        <v>-2.6652124811334901E-2</v>
      </c>
      <c r="AJ2031" s="67">
        <v>11.0255299998244</v>
      </c>
      <c r="AK2031" s="66">
        <v>9.8524499999330106E-2</v>
      </c>
      <c r="AL2031" s="66">
        <v>3.0904846600606099E-2</v>
      </c>
      <c r="AM2031" s="67">
        <v>29.9581390593085</v>
      </c>
      <c r="AN2031" s="11"/>
      <c r="AO2031" s="69">
        <v>1.4803154568653601E-2</v>
      </c>
      <c r="AP2031" s="69">
        <v>-2.2243097794671499E-2</v>
      </c>
      <c r="AQ2031" s="69">
        <v>3.2397531862443402E-2</v>
      </c>
      <c r="AR2031" s="69">
        <v>-6.3311191968750805E-2</v>
      </c>
      <c r="AS2031" s="70">
        <v>6</v>
      </c>
      <c r="AT2031" s="70">
        <v>6</v>
      </c>
      <c r="AU2031" s="70">
        <v>7</v>
      </c>
      <c r="AV2031" s="71">
        <v>5</v>
      </c>
      <c r="AW2031" s="11"/>
      <c r="AX2031" s="72">
        <v>8.4748670890839997E-2</v>
      </c>
      <c r="AY2031" s="73">
        <v>1.5133588819580299E-2</v>
      </c>
      <c r="AZ2031" s="73">
        <v>0.66478125759567797</v>
      </c>
      <c r="BA2031" s="73">
        <v>2.06191697917575E-2</v>
      </c>
      <c r="BB2031" s="64">
        <v>8.7390473479263195E-3</v>
      </c>
      <c r="BC2031" s="74">
        <v>-13.414248397282799</v>
      </c>
      <c r="BD2031" s="61">
        <v>43880</v>
      </c>
      <c r="BE2031" s="61">
        <v>43910</v>
      </c>
      <c r="BF2031" s="70"/>
      <c r="BG2031" s="61"/>
      <c r="BH2031" s="11"/>
    </row>
    <row r="2032" spans="1:60" x14ac:dyDescent="0.3">
      <c r="A2032" s="11"/>
      <c r="B2032" s="56" t="s">
        <v>6426</v>
      </c>
      <c r="C2032" s="56" t="s">
        <v>6155</v>
      </c>
      <c r="D2032" s="56" t="s">
        <v>6140</v>
      </c>
      <c r="E2032" s="57" t="s">
        <v>52</v>
      </c>
      <c r="F2032" s="57" t="s">
        <v>420</v>
      </c>
      <c r="G2032" s="58" t="s">
        <v>111</v>
      </c>
      <c r="H2032" s="59" t="s">
        <v>178</v>
      </c>
      <c r="I2032" s="60" t="s">
        <v>29</v>
      </c>
      <c r="J2032" s="60" t="s">
        <v>6156</v>
      </c>
      <c r="K2032" s="11"/>
      <c r="L2032" s="61">
        <v>44021</v>
      </c>
      <c r="M2032" s="62">
        <v>1104.0322999991499</v>
      </c>
      <c r="N2032" s="63">
        <v>1104.0322999991499</v>
      </c>
      <c r="O2032" s="63">
        <v>1169.51009999961</v>
      </c>
      <c r="P2032" s="64">
        <f t="shared" si="31"/>
        <v>0.94401262545703379</v>
      </c>
      <c r="Q2032" s="61">
        <v>43880</v>
      </c>
      <c r="R2032" s="65">
        <v>16630440.734999999</v>
      </c>
      <c r="S2032" s="65">
        <v>13722429.0410781</v>
      </c>
      <c r="T2032" s="11"/>
      <c r="U2032" s="66">
        <v>-3.9723559902995502E-3</v>
      </c>
      <c r="V2032" s="67">
        <v>3.2649751548888202</v>
      </c>
      <c r="W2032" s="66">
        <v>2.66422610675363E-2</v>
      </c>
      <c r="X2032" s="67">
        <v>4.9426046553926399</v>
      </c>
      <c r="Y2032" s="66">
        <v>-3.9150428436187198E-2</v>
      </c>
      <c r="Z2032" s="67">
        <v>13.7688947686111</v>
      </c>
      <c r="AA2032" s="66">
        <v>2.3001573004876302E-2</v>
      </c>
      <c r="AB2032" s="67">
        <v>22.525345451780598</v>
      </c>
      <c r="AC2032" s="66">
        <v>9.4485214916931001E-2</v>
      </c>
      <c r="AD2032" s="67">
        <v>33.734486751956901</v>
      </c>
      <c r="AE2032" s="66"/>
      <c r="AF2032" s="68"/>
      <c r="AG2032" s="66">
        <v>-2.5337070956084101E-3</v>
      </c>
      <c r="AH2032" s="67">
        <v>-2.09487644542605</v>
      </c>
      <c r="AI2032" s="66">
        <v>-2.5889579874274201E-2</v>
      </c>
      <c r="AJ2032" s="67">
        <v>11.101784493541301</v>
      </c>
      <c r="AK2032" s="66">
        <v>0.104032299999817</v>
      </c>
      <c r="AL2032" s="66">
        <v>3.2576219235124902E-2</v>
      </c>
      <c r="AM2032" s="67">
        <v>30.508919059357101</v>
      </c>
      <c r="AN2032" s="11"/>
      <c r="AO2032" s="69">
        <v>1.4807419540375099E-2</v>
      </c>
      <c r="AP2032" s="69">
        <v>-2.2239067838199799E-2</v>
      </c>
      <c r="AQ2032" s="69">
        <v>3.2524416668820798E-2</v>
      </c>
      <c r="AR2032" s="69">
        <v>-6.3192129539893394E-2</v>
      </c>
      <c r="AS2032" s="70">
        <v>6</v>
      </c>
      <c r="AT2032" s="70">
        <v>6</v>
      </c>
      <c r="AU2032" s="70">
        <v>7</v>
      </c>
      <c r="AV2032" s="71">
        <v>5</v>
      </c>
      <c r="AW2032" s="11"/>
      <c r="AX2032" s="72">
        <v>8.4749076166917806E-2</v>
      </c>
      <c r="AY2032" s="73">
        <v>3.2041033000723501E-2</v>
      </c>
      <c r="AZ2032" s="73">
        <v>0.67034769625206503</v>
      </c>
      <c r="BA2032" s="73">
        <v>4.3684830879783497E-2</v>
      </c>
      <c r="BB2032" s="64">
        <v>8.7391458633555904E-3</v>
      </c>
      <c r="BC2032" s="74">
        <v>-13.4036037824117</v>
      </c>
      <c r="BD2032" s="61">
        <v>43880</v>
      </c>
      <c r="BE2032" s="61">
        <v>43910</v>
      </c>
      <c r="BF2032" s="70"/>
      <c r="BG2032" s="61"/>
      <c r="BH2032" s="11"/>
    </row>
    <row r="2033" spans="1:60" x14ac:dyDescent="0.3">
      <c r="A2033" s="11"/>
      <c r="B2033" s="56" t="s">
        <v>6434</v>
      </c>
      <c r="C2033" s="56" t="s">
        <v>6158</v>
      </c>
      <c r="D2033" s="56" t="s">
        <v>6140</v>
      </c>
      <c r="E2033" s="57" t="s">
        <v>447</v>
      </c>
      <c r="F2033" s="57" t="s">
        <v>420</v>
      </c>
      <c r="G2033" s="58" t="s">
        <v>111</v>
      </c>
      <c r="H2033" s="59" t="s">
        <v>178</v>
      </c>
      <c r="I2033" s="60" t="s">
        <v>29</v>
      </c>
      <c r="J2033" s="60" t="s">
        <v>6159</v>
      </c>
      <c r="K2033" s="11"/>
      <c r="L2033" s="61">
        <v>44021</v>
      </c>
      <c r="M2033" s="62">
        <v>1121.2288000006199</v>
      </c>
      <c r="N2033" s="63">
        <v>1121.2288000006199</v>
      </c>
      <c r="O2033" s="63">
        <v>1184.3000000007501</v>
      </c>
      <c r="P2033" s="64">
        <f t="shared" si="31"/>
        <v>0.94674389934975078</v>
      </c>
      <c r="Q2033" s="61">
        <v>43880</v>
      </c>
      <c r="R2033" s="65">
        <v>1854081.0460000001</v>
      </c>
      <c r="S2033" s="65">
        <v>1553033.1434277301</v>
      </c>
      <c r="T2033" s="11"/>
      <c r="U2033" s="66">
        <v>-3.9519315214420203E-3</v>
      </c>
      <c r="V2033" s="67">
        <v>3.2670176017745698</v>
      </c>
      <c r="W2033" s="66">
        <v>2.7273446077742802E-2</v>
      </c>
      <c r="X2033" s="67">
        <v>5.0057231564132998</v>
      </c>
      <c r="Y2033" s="66">
        <v>-3.5560596109462501E-2</v>
      </c>
      <c r="Z2033" s="67">
        <v>14.1278780012799</v>
      </c>
      <c r="AA2033" s="66">
        <v>3.0646325130874199E-2</v>
      </c>
      <c r="AB2033" s="67">
        <v>23.289820664387701</v>
      </c>
      <c r="AC2033" s="66">
        <v>0.109837428632163</v>
      </c>
      <c r="AD2033" s="67">
        <v>35.269708123465499</v>
      </c>
      <c r="AE2033" s="66"/>
      <c r="AF2033" s="68"/>
      <c r="AG2033" s="66">
        <v>-2.3497387946917999E-3</v>
      </c>
      <c r="AH2033" s="67">
        <v>-2.0764796153343901</v>
      </c>
      <c r="AI2033" s="66">
        <v>-2.2069933112106799E-2</v>
      </c>
      <c r="AJ2033" s="67">
        <v>11.4837491697544</v>
      </c>
      <c r="AK2033" s="66">
        <v>0.12122880000068099</v>
      </c>
      <c r="AL2033" s="66">
        <v>3.9463701912609402E-2</v>
      </c>
      <c r="AM2033" s="67">
        <v>33.876229672227097</v>
      </c>
      <c r="AN2033" s="11"/>
      <c r="AO2033" s="69">
        <v>1.48281927376956E-2</v>
      </c>
      <c r="AP2033" s="69">
        <v>-2.2219037282411602E-2</v>
      </c>
      <c r="AQ2033" s="69">
        <v>3.3159373251692201E-2</v>
      </c>
      <c r="AR2033" s="69">
        <v>-6.2596870686320499E-2</v>
      </c>
      <c r="AS2033" s="70">
        <v>6</v>
      </c>
      <c r="AT2033" s="70">
        <v>6</v>
      </c>
      <c r="AU2033" s="70">
        <v>7</v>
      </c>
      <c r="AV2033" s="71">
        <v>5</v>
      </c>
      <c r="AW2033" s="11"/>
      <c r="AX2033" s="72">
        <v>8.4751436454825996E-2</v>
      </c>
      <c r="AY2033" s="73">
        <v>0.11517065468740401</v>
      </c>
      <c r="AZ2033" s="73">
        <v>0.69772156895487603</v>
      </c>
      <c r="BA2033" s="73">
        <v>0.157553274266093</v>
      </c>
      <c r="BB2033" s="64">
        <v>8.7396738280403896E-3</v>
      </c>
      <c r="BC2033" s="74">
        <v>-13.3503588618041</v>
      </c>
      <c r="BD2033" s="61">
        <v>43880</v>
      </c>
      <c r="BE2033" s="61">
        <v>43910</v>
      </c>
      <c r="BF2033" s="70"/>
      <c r="BG2033" s="61"/>
      <c r="BH2033" s="11"/>
    </row>
    <row r="2034" spans="1:60" x14ac:dyDescent="0.3">
      <c r="A2034" s="11"/>
      <c r="B2034" s="56" t="s">
        <v>6439</v>
      </c>
      <c r="C2034" s="56" t="s">
        <v>6161</v>
      </c>
      <c r="D2034" s="56" t="s">
        <v>6140</v>
      </c>
      <c r="E2034" s="57" t="s">
        <v>56</v>
      </c>
      <c r="F2034" s="57" t="s">
        <v>420</v>
      </c>
      <c r="G2034" s="58" t="s">
        <v>111</v>
      </c>
      <c r="H2034" s="59" t="s">
        <v>178</v>
      </c>
      <c r="I2034" s="60" t="s">
        <v>29</v>
      </c>
      <c r="J2034" s="60" t="s">
        <v>6162</v>
      </c>
      <c r="K2034" s="11"/>
      <c r="L2034" s="61">
        <v>44021</v>
      </c>
      <c r="M2034" s="62">
        <v>1108.13089999929</v>
      </c>
      <c r="N2034" s="63">
        <v>1108.13089999929</v>
      </c>
      <c r="O2034" s="63">
        <v>1172.4956999998501</v>
      </c>
      <c r="P2034" s="64">
        <f t="shared" si="31"/>
        <v>0.94510444686443773</v>
      </c>
      <c r="Q2034" s="61">
        <v>43880</v>
      </c>
      <c r="R2034" s="65">
        <v>597395.29500000004</v>
      </c>
      <c r="S2034" s="65">
        <v>331449.98803808598</v>
      </c>
      <c r="T2034" s="11"/>
      <c r="U2034" s="66">
        <v>-3.9640782706555902E-3</v>
      </c>
      <c r="V2034" s="67">
        <v>3.2658029268532101</v>
      </c>
      <c r="W2034" s="66">
        <v>2.6894793247265601E-2</v>
      </c>
      <c r="X2034" s="67">
        <v>4.9678578733655696</v>
      </c>
      <c r="Y2034" s="66">
        <v>-3.7715866375037897E-2</v>
      </c>
      <c r="Z2034" s="67">
        <v>13.9123509747151</v>
      </c>
      <c r="AA2034" s="66">
        <v>2.5344578712974901E-2</v>
      </c>
      <c r="AB2034" s="67">
        <v>22.759646022605001</v>
      </c>
      <c r="AC2034" s="66">
        <v>9.6674924074322904E-2</v>
      </c>
      <c r="AD2034" s="67">
        <v>33.953457667667003</v>
      </c>
      <c r="AE2034" s="66"/>
      <c r="AF2034" s="68"/>
      <c r="AG2034" s="66">
        <v>-2.4600677843409401E-3</v>
      </c>
      <c r="AH2034" s="67">
        <v>-2.0875125142993101</v>
      </c>
      <c r="AI2034" s="66">
        <v>-2.4363210265619301E-2</v>
      </c>
      <c r="AJ2034" s="67">
        <v>11.2544214544032</v>
      </c>
      <c r="AK2034" s="66">
        <v>0.108130900000106</v>
      </c>
      <c r="AL2034" s="66">
        <v>3.3816307459346703E-2</v>
      </c>
      <c r="AM2034" s="67">
        <v>30.918779059371399</v>
      </c>
      <c r="AN2034" s="11"/>
      <c r="AO2034" s="69">
        <v>1.48157063522376E-2</v>
      </c>
      <c r="AP2034" s="69">
        <v>-2.2231084426493901E-2</v>
      </c>
      <c r="AQ2034" s="69">
        <v>3.2778416745713898E-2</v>
      </c>
      <c r="AR2034" s="69">
        <v>-6.2953954920885694E-2</v>
      </c>
      <c r="AS2034" s="70">
        <v>6</v>
      </c>
      <c r="AT2034" s="70">
        <v>6</v>
      </c>
      <c r="AU2034" s="70">
        <v>7</v>
      </c>
      <c r="AV2034" s="71">
        <v>5</v>
      </c>
      <c r="AW2034" s="11"/>
      <c r="AX2034" s="72">
        <v>8.4748045431333602E-2</v>
      </c>
      <c r="AY2034" s="73">
        <v>5.7421454070947703E-2</v>
      </c>
      <c r="AZ2034" s="73">
        <v>0.67873797412994497</v>
      </c>
      <c r="BA2034" s="73">
        <v>7.8377739146276298E-2</v>
      </c>
      <c r="BB2034" s="64">
        <v>8.7391510779070807E-3</v>
      </c>
      <c r="BC2034" s="74">
        <v>-13.382300677083499</v>
      </c>
      <c r="BD2034" s="61">
        <v>43880</v>
      </c>
      <c r="BE2034" s="61">
        <v>43910</v>
      </c>
      <c r="BF2034" s="70"/>
      <c r="BG2034" s="61"/>
      <c r="BH2034" s="11"/>
    </row>
    <row r="2035" spans="1:60" x14ac:dyDescent="0.3">
      <c r="A2035" s="11"/>
      <c r="B2035" s="56" t="s">
        <v>6442</v>
      </c>
      <c r="C2035" s="56" t="s">
        <v>6164</v>
      </c>
      <c r="D2035" s="56" t="s">
        <v>6140</v>
      </c>
      <c r="E2035" s="57" t="s">
        <v>173</v>
      </c>
      <c r="F2035" s="57" t="s">
        <v>420</v>
      </c>
      <c r="G2035" s="58" t="s">
        <v>111</v>
      </c>
      <c r="H2035" s="59" t="s">
        <v>178</v>
      </c>
      <c r="I2035" s="60" t="s">
        <v>29</v>
      </c>
      <c r="J2035" s="60" t="s">
        <v>6165</v>
      </c>
      <c r="K2035" s="11"/>
      <c r="L2035" s="61">
        <v>44021</v>
      </c>
      <c r="M2035" s="62">
        <v>1131.0756999999301</v>
      </c>
      <c r="N2035" s="63">
        <v>1131.0756999999301</v>
      </c>
      <c r="O2035" s="63">
        <v>1194.0106000006199</v>
      </c>
      <c r="P2035" s="64">
        <f t="shared" si="31"/>
        <v>0.94729117145136132</v>
      </c>
      <c r="Q2035" s="61">
        <v>43880</v>
      </c>
      <c r="R2035" s="65">
        <v>87774.915999999997</v>
      </c>
      <c r="S2035" s="65">
        <v>71699.238385498</v>
      </c>
      <c r="T2035" s="11"/>
      <c r="U2035" s="66">
        <v>-3.9478364269598396E-3</v>
      </c>
      <c r="V2035" s="67">
        <v>3.2674271112227902</v>
      </c>
      <c r="W2035" s="66">
        <v>2.7399855882322299E-2</v>
      </c>
      <c r="X2035" s="67">
        <v>5.0183641368712397</v>
      </c>
      <c r="Y2035" s="66">
        <v>-3.4841016698919702E-2</v>
      </c>
      <c r="Z2035" s="67">
        <v>14.1998359423305</v>
      </c>
      <c r="AA2035" s="66">
        <v>3.2291965562762898E-2</v>
      </c>
      <c r="AB2035" s="67">
        <v>23.454384707583799</v>
      </c>
      <c r="AC2035" s="66">
        <v>0.11492687614008899</v>
      </c>
      <c r="AD2035" s="67">
        <v>35.778652874229003</v>
      </c>
      <c r="AE2035" s="66"/>
      <c r="AF2035" s="68"/>
      <c r="AG2035" s="66">
        <v>-2.3128738530431301E-3</v>
      </c>
      <c r="AH2035" s="67">
        <v>-2.0727931211695201</v>
      </c>
      <c r="AI2035" s="66">
        <v>-2.1304032449734198E-2</v>
      </c>
      <c r="AJ2035" s="67">
        <v>11.5603392359917</v>
      </c>
      <c r="AK2035" s="66">
        <v>0.13107569999920099</v>
      </c>
      <c r="AL2035" s="66">
        <v>4.2426356274518198E-2</v>
      </c>
      <c r="AM2035" s="67">
        <v>35.008444268430999</v>
      </c>
      <c r="AN2035" s="11"/>
      <c r="AO2035" s="69">
        <v>1.4832304628725999E-2</v>
      </c>
      <c r="AP2035" s="69">
        <v>-2.2215043572941798E-2</v>
      </c>
      <c r="AQ2035" s="69">
        <v>3.32864016618259E-2</v>
      </c>
      <c r="AR2035" s="69">
        <v>-6.2477862103187398E-2</v>
      </c>
      <c r="AS2035" s="70">
        <v>6</v>
      </c>
      <c r="AT2035" s="70">
        <v>6</v>
      </c>
      <c r="AU2035" s="70">
        <v>7</v>
      </c>
      <c r="AV2035" s="71">
        <v>5</v>
      </c>
      <c r="AW2035" s="11"/>
      <c r="AX2035" s="72">
        <v>8.4752255617640895E-2</v>
      </c>
      <c r="AY2035" s="73">
        <v>0.133081283633146</v>
      </c>
      <c r="AZ2035" s="73">
        <v>0.70361443585898098</v>
      </c>
      <c r="BA2035" s="73">
        <v>0.18218117702349401</v>
      </c>
      <c r="BB2035" s="64">
        <v>8.7398142808888194E-3</v>
      </c>
      <c r="BC2035" s="74">
        <v>-13.3396973192721</v>
      </c>
      <c r="BD2035" s="61">
        <v>43880</v>
      </c>
      <c r="BE2035" s="61">
        <v>43910</v>
      </c>
      <c r="BF2035" s="70"/>
      <c r="BG2035" s="61"/>
      <c r="BH2035" s="11"/>
    </row>
    <row r="2036" spans="1:60" x14ac:dyDescent="0.3">
      <c r="A2036" s="11"/>
      <c r="B2036" s="56" t="s">
        <v>6445</v>
      </c>
      <c r="C2036" s="56" t="s">
        <v>6167</v>
      </c>
      <c r="D2036" s="56" t="s">
        <v>6140</v>
      </c>
      <c r="E2036" s="57" t="s">
        <v>309</v>
      </c>
      <c r="F2036" s="57" t="s">
        <v>420</v>
      </c>
      <c r="G2036" s="58" t="s">
        <v>111</v>
      </c>
      <c r="H2036" s="59" t="s">
        <v>178</v>
      </c>
      <c r="I2036" s="60" t="s">
        <v>29</v>
      </c>
      <c r="J2036" s="60" t="s">
        <v>6168</v>
      </c>
      <c r="K2036" s="11"/>
      <c r="L2036" s="61">
        <v>44021</v>
      </c>
      <c r="M2036" s="62">
        <v>1144.8100000005199</v>
      </c>
      <c r="N2036" s="63">
        <v>1144.8100000005199</v>
      </c>
      <c r="O2036" s="63">
        <v>1207.5299999993299</v>
      </c>
      <c r="P2036" s="64">
        <f t="shared" si="31"/>
        <v>0.94805926146858066</v>
      </c>
      <c r="Q2036" s="61">
        <v>43880</v>
      </c>
      <c r="R2036" s="65">
        <v>114.48099999999999</v>
      </c>
      <c r="S2036" s="65">
        <v>113.450549618363</v>
      </c>
      <c r="T2036" s="11"/>
      <c r="U2036" s="66">
        <v>-3.9500587281509096E-3</v>
      </c>
      <c r="V2036" s="67">
        <v>3.2672048811036798</v>
      </c>
      <c r="W2036" s="66">
        <v>2.75740739089088E-2</v>
      </c>
      <c r="X2036" s="67">
        <v>5.0357859395298901</v>
      </c>
      <c r="Y2036" s="66">
        <v>-3.3768842524295899E-2</v>
      </c>
      <c r="Z2036" s="67">
        <v>14.307053359792899</v>
      </c>
      <c r="AA2036" s="66">
        <v>3.4632034632522797E-2</v>
      </c>
      <c r="AB2036" s="67">
        <v>23.688391614559801</v>
      </c>
      <c r="AC2036" s="66">
        <v>0.121087782521499</v>
      </c>
      <c r="AD2036" s="67">
        <v>36.394743512384601</v>
      </c>
      <c r="AE2036" s="66"/>
      <c r="AF2036" s="68"/>
      <c r="AG2036" s="66">
        <v>-2.2833636903669698E-3</v>
      </c>
      <c r="AH2036" s="67">
        <v>-2.0698421049019098</v>
      </c>
      <c r="AI2036" s="66">
        <v>-2.0164845039289499E-2</v>
      </c>
      <c r="AJ2036" s="67">
        <v>11.6742579770362</v>
      </c>
      <c r="AK2036" s="66">
        <v>0.144809999999852</v>
      </c>
      <c r="AL2036" s="66">
        <v>4.4778413122912801E-2</v>
      </c>
      <c r="AM2036" s="67">
        <v>34.586689059331498</v>
      </c>
      <c r="AN2036" s="11"/>
      <c r="AO2036" s="69">
        <v>1.48359666345641E-2</v>
      </c>
      <c r="AP2036" s="69">
        <v>-2.22064471490739E-2</v>
      </c>
      <c r="AQ2036" s="69">
        <v>3.3453879521403003E-2</v>
      </c>
      <c r="AR2036" s="69">
        <v>-6.2281006071352799E-2</v>
      </c>
      <c r="AS2036" s="70">
        <v>7</v>
      </c>
      <c r="AT2036" s="70">
        <v>5</v>
      </c>
      <c r="AU2036" s="70">
        <v>7</v>
      </c>
      <c r="AV2036" s="71">
        <v>5</v>
      </c>
      <c r="AW2036" s="11"/>
      <c r="AX2036" s="72">
        <v>8.4744268601352798E-2</v>
      </c>
      <c r="AY2036" s="73">
        <v>0.15847580472518499</v>
      </c>
      <c r="AZ2036" s="73">
        <v>0.71195545875434596</v>
      </c>
      <c r="BA2036" s="73">
        <v>0.217173438323471</v>
      </c>
      <c r="BB2036" s="64">
        <v>8.7390822874931495E-3</v>
      </c>
      <c r="BC2036" s="74">
        <v>-13.3197518902161</v>
      </c>
      <c r="BD2036" s="61">
        <v>43880</v>
      </c>
      <c r="BE2036" s="61">
        <v>43910</v>
      </c>
      <c r="BF2036" s="70"/>
      <c r="BG2036" s="61"/>
      <c r="BH2036" s="11"/>
    </row>
    <row r="2037" spans="1:60" x14ac:dyDescent="0.3">
      <c r="A2037" s="11"/>
      <c r="B2037" s="56" t="s">
        <v>6448</v>
      </c>
      <c r="C2037" s="56" t="s">
        <v>6170</v>
      </c>
      <c r="D2037" s="56" t="s">
        <v>6171</v>
      </c>
      <c r="E2037" s="57" t="s">
        <v>73</v>
      </c>
      <c r="F2037" s="57" t="s">
        <v>1354</v>
      </c>
      <c r="G2037" s="58" t="s">
        <v>111</v>
      </c>
      <c r="H2037" s="59" t="s">
        <v>2001</v>
      </c>
      <c r="I2037" s="60" t="s">
        <v>29</v>
      </c>
      <c r="J2037" s="60" t="s">
        <v>6172</v>
      </c>
      <c r="K2037" s="11"/>
      <c r="L2037" s="61">
        <v>44021</v>
      </c>
      <c r="M2037" s="62">
        <v>2356.2036000005901</v>
      </c>
      <c r="N2037" s="63">
        <v>2356.2036000005901</v>
      </c>
      <c r="O2037" s="63">
        <v>2588.39490000159</v>
      </c>
      <c r="P2037" s="64">
        <f t="shared" si="31"/>
        <v>0.91029525672421263</v>
      </c>
      <c r="Q2037" s="61">
        <v>43881</v>
      </c>
      <c r="R2037" s="65">
        <v>4599720.4720000001</v>
      </c>
      <c r="S2037" s="65">
        <v>3971420.8823593701</v>
      </c>
      <c r="T2037" s="11"/>
      <c r="U2037" s="66">
        <v>-9.0915563596354297E-3</v>
      </c>
      <c r="V2037" s="67">
        <v>2.7530551179552298</v>
      </c>
      <c r="W2037" s="66">
        <v>7.1835562503110902E-3</v>
      </c>
      <c r="X2037" s="67">
        <v>2.9967341736664799</v>
      </c>
      <c r="Y2037" s="66">
        <v>-3.9953667505869803E-2</v>
      </c>
      <c r="Z2037" s="67">
        <v>13.6885708616319</v>
      </c>
      <c r="AA2037" s="66">
        <v>0.159381727007712</v>
      </c>
      <c r="AB2037" s="67">
        <v>36.163360852049699</v>
      </c>
      <c r="AC2037" s="66">
        <v>0.234554456830665</v>
      </c>
      <c r="AD2037" s="67">
        <v>47.741410943330301</v>
      </c>
      <c r="AE2037" s="66">
        <v>0.352066365343635</v>
      </c>
      <c r="AF2037" s="68">
        <v>52.154324146104003</v>
      </c>
      <c r="AG2037" s="66">
        <v>-1.54209530737717E-2</v>
      </c>
      <c r="AH2037" s="67">
        <v>-3.38360104324238</v>
      </c>
      <c r="AI2037" s="66">
        <v>-6.4225688229271301E-3</v>
      </c>
      <c r="AJ2037" s="67">
        <v>13.0484855986724</v>
      </c>
      <c r="AK2037" s="66">
        <v>1.3562036000005899</v>
      </c>
      <c r="AL2037" s="66">
        <v>0.105312864177977</v>
      </c>
      <c r="AM2037" s="67">
        <v>149.003564345185</v>
      </c>
      <c r="AN2037" s="11"/>
      <c r="AO2037" s="69">
        <v>5.0889882797491702E-2</v>
      </c>
      <c r="AP2037" s="69">
        <v>-8.14871681404475E-2</v>
      </c>
      <c r="AQ2037" s="69">
        <v>0.12843429064203499</v>
      </c>
      <c r="AR2037" s="69">
        <v>-0.103071855529415</v>
      </c>
      <c r="AS2037" s="70">
        <v>8</v>
      </c>
      <c r="AT2037" s="70">
        <v>4</v>
      </c>
      <c r="AU2037" s="70">
        <v>7</v>
      </c>
      <c r="AV2037" s="71">
        <v>5</v>
      </c>
      <c r="AW2037" s="11"/>
      <c r="AX2037" s="72">
        <v>0.23499694830534301</v>
      </c>
      <c r="AY2037" s="73">
        <v>0.76265579345818002</v>
      </c>
      <c r="AZ2037" s="73">
        <v>1.2211365515049699</v>
      </c>
      <c r="BA2037" s="73">
        <v>1.0687096072415401</v>
      </c>
      <c r="BB2037" s="64">
        <v>2.4109010887150398E-2</v>
      </c>
      <c r="BC2037" s="74">
        <v>-27.479242058499899</v>
      </c>
      <c r="BD2037" s="61">
        <v>43881</v>
      </c>
      <c r="BE2037" s="61">
        <v>43913</v>
      </c>
      <c r="BF2037" s="70"/>
      <c r="BG2037" s="61"/>
      <c r="BH2037" s="11"/>
    </row>
    <row r="2038" spans="1:60" x14ac:dyDescent="0.3">
      <c r="A2038" s="11"/>
      <c r="B2038" s="56" t="s">
        <v>6451</v>
      </c>
      <c r="C2038" s="56" t="s">
        <v>6174</v>
      </c>
      <c r="D2038" s="56" t="s">
        <v>6171</v>
      </c>
      <c r="E2038" s="57" t="s">
        <v>690</v>
      </c>
      <c r="F2038" s="57" t="s">
        <v>1354</v>
      </c>
      <c r="G2038" s="58" t="s">
        <v>111</v>
      </c>
      <c r="H2038" s="59" t="s">
        <v>2001</v>
      </c>
      <c r="I2038" s="60" t="s">
        <v>29</v>
      </c>
      <c r="J2038" s="60" t="s">
        <v>6175</v>
      </c>
      <c r="K2038" s="11"/>
      <c r="L2038" s="61">
        <v>44021</v>
      </c>
      <c r="M2038" s="62">
        <v>1906.8431000001699</v>
      </c>
      <c r="N2038" s="63">
        <v>1906.8431000001699</v>
      </c>
      <c r="O2038" s="63">
        <v>2115.3673000000399</v>
      </c>
      <c r="P2038" s="64">
        <f t="shared" si="31"/>
        <v>0.90142411674801526</v>
      </c>
      <c r="Q2038" s="61">
        <v>43881</v>
      </c>
      <c r="R2038" s="65">
        <v>5952060.591</v>
      </c>
      <c r="S2038" s="65">
        <v>5489665.0146249998</v>
      </c>
      <c r="T2038" s="11"/>
      <c r="U2038" s="66">
        <v>-9.1608460679708497E-3</v>
      </c>
      <c r="V2038" s="67">
        <v>2.7461261471216898</v>
      </c>
      <c r="W2038" s="66">
        <v>5.0720519902824899E-3</v>
      </c>
      <c r="X2038" s="67">
        <v>2.7855837476636198</v>
      </c>
      <c r="Y2038" s="66">
        <v>-5.2098695431632203E-2</v>
      </c>
      <c r="Z2038" s="67">
        <v>12.4740680690593</v>
      </c>
      <c r="AA2038" s="66">
        <v>0.13003748098170001</v>
      </c>
      <c r="AB2038" s="67">
        <v>33.228936249448502</v>
      </c>
      <c r="AC2038" s="66">
        <v>0.172890973735775</v>
      </c>
      <c r="AD2038" s="67">
        <v>41.575062633841299</v>
      </c>
      <c r="AE2038" s="66">
        <v>0.25188789987267202</v>
      </c>
      <c r="AF2038" s="68">
        <v>42.136477598978701</v>
      </c>
      <c r="AG2038" s="66">
        <v>-1.6040580649132601E-2</v>
      </c>
      <c r="AH2038" s="67">
        <v>-3.4455638007784701</v>
      </c>
      <c r="AI2038" s="66">
        <v>-1.96092232590672E-2</v>
      </c>
      <c r="AJ2038" s="67">
        <v>11.7298201550584</v>
      </c>
      <c r="AK2038" s="66">
        <v>0.90684309999924195</v>
      </c>
      <c r="AL2038" s="66">
        <v>7.8323069474208806E-2</v>
      </c>
      <c r="AM2038" s="67">
        <v>104.06751434505</v>
      </c>
      <c r="AN2038" s="11"/>
      <c r="AO2038" s="69">
        <v>5.0816381875847597E-2</v>
      </c>
      <c r="AP2038" s="69">
        <v>-8.16799377325515E-2</v>
      </c>
      <c r="AQ2038" s="69">
        <v>0.126062304874795</v>
      </c>
      <c r="AR2038" s="69">
        <v>-0.105014883753902</v>
      </c>
      <c r="AS2038" s="70">
        <v>7</v>
      </c>
      <c r="AT2038" s="70">
        <v>5</v>
      </c>
      <c r="AU2038" s="70">
        <v>7</v>
      </c>
      <c r="AV2038" s="71">
        <v>5</v>
      </c>
      <c r="AW2038" s="11"/>
      <c r="AX2038" s="72">
        <v>0.23498895150289201</v>
      </c>
      <c r="AY2038" s="73">
        <v>0.64191771679179499</v>
      </c>
      <c r="AZ2038" s="73">
        <v>1.11239650462267</v>
      </c>
      <c r="BA2038" s="73">
        <v>0.89604023051106196</v>
      </c>
      <c r="BB2038" s="64">
        <v>2.4105208283544899E-2</v>
      </c>
      <c r="BC2038" s="74">
        <v>-27.641402984707401</v>
      </c>
      <c r="BD2038" s="61">
        <v>43881</v>
      </c>
      <c r="BE2038" s="61">
        <v>43913</v>
      </c>
      <c r="BF2038" s="70"/>
      <c r="BG2038" s="61"/>
      <c r="BH2038" s="11"/>
    </row>
    <row r="2039" spans="1:60" x14ac:dyDescent="0.3">
      <c r="A2039" s="11"/>
      <c r="B2039" s="56" t="s">
        <v>6455</v>
      </c>
      <c r="C2039" s="56" t="s">
        <v>6177</v>
      </c>
      <c r="D2039" s="56" t="s">
        <v>6171</v>
      </c>
      <c r="E2039" s="57" t="s">
        <v>0</v>
      </c>
      <c r="F2039" s="57" t="s">
        <v>1354</v>
      </c>
      <c r="G2039" s="58" t="s">
        <v>111</v>
      </c>
      <c r="H2039" s="59" t="s">
        <v>2001</v>
      </c>
      <c r="I2039" s="60" t="s">
        <v>29</v>
      </c>
      <c r="J2039" s="60" t="s">
        <v>6178</v>
      </c>
      <c r="K2039" s="11"/>
      <c r="L2039" s="61">
        <v>44021</v>
      </c>
      <c r="M2039" s="62">
        <v>1417.2825000006701</v>
      </c>
      <c r="N2039" s="63">
        <v>1417.2825000006701</v>
      </c>
      <c r="O2039" s="63">
        <v>1568.3049999996999</v>
      </c>
      <c r="P2039" s="64">
        <f t="shared" si="31"/>
        <v>0.90370336127280171</v>
      </c>
      <c r="Q2039" s="61">
        <v>43881</v>
      </c>
      <c r="R2039" s="65">
        <v>1876158.166</v>
      </c>
      <c r="S2039" s="65">
        <v>1495673.7691269501</v>
      </c>
      <c r="T2039" s="11"/>
      <c r="U2039" s="66">
        <v>-9.1430110305736906E-3</v>
      </c>
      <c r="V2039" s="67">
        <v>2.7479096508613998</v>
      </c>
      <c r="W2039" s="66">
        <v>5.6161371139751299E-3</v>
      </c>
      <c r="X2039" s="67">
        <v>2.83999226003289</v>
      </c>
      <c r="Y2039" s="66">
        <v>-4.8981767842633403E-2</v>
      </c>
      <c r="Z2039" s="67">
        <v>12.7857608279592</v>
      </c>
      <c r="AA2039" s="66">
        <v>0.13753180561616299</v>
      </c>
      <c r="AB2039" s="67">
        <v>33.978368712938398</v>
      </c>
      <c r="AC2039" s="66">
        <v>0.18848888225504201</v>
      </c>
      <c r="AD2039" s="67">
        <v>43.134853485738901</v>
      </c>
      <c r="AE2039" s="66">
        <v>0.27698293851077299</v>
      </c>
      <c r="AF2039" s="68">
        <v>44.645981462788797</v>
      </c>
      <c r="AG2039" s="66">
        <v>-1.5880946023571599E-2</v>
      </c>
      <c r="AH2039" s="67">
        <v>-3.4296003382223699</v>
      </c>
      <c r="AI2039" s="66">
        <v>-1.62259816452206E-2</v>
      </c>
      <c r="AJ2039" s="67">
        <v>12.0681443164358</v>
      </c>
      <c r="AK2039" s="66">
        <v>0.41728250000043798</v>
      </c>
      <c r="AL2039" s="66">
        <v>4.1584460270314601E-2</v>
      </c>
      <c r="AM2039" s="67">
        <v>55.111454345227699</v>
      </c>
      <c r="AN2039" s="11"/>
      <c r="AO2039" s="69">
        <v>5.0835318874305799E-2</v>
      </c>
      <c r="AP2039" s="69">
        <v>-8.1630266544380006E-2</v>
      </c>
      <c r="AQ2039" s="69">
        <v>0.12667351889293099</v>
      </c>
      <c r="AR2039" s="69">
        <v>-0.10451433265378</v>
      </c>
      <c r="AS2039" s="70">
        <v>8</v>
      </c>
      <c r="AT2039" s="70">
        <v>4</v>
      </c>
      <c r="AU2039" s="70">
        <v>7</v>
      </c>
      <c r="AV2039" s="71">
        <v>5</v>
      </c>
      <c r="AW2039" s="11"/>
      <c r="AX2039" s="72">
        <v>0.23499068894452599</v>
      </c>
      <c r="AY2039" s="73">
        <v>0.67276574890092899</v>
      </c>
      <c r="AZ2039" s="73">
        <v>1.14018333087915</v>
      </c>
      <c r="BA2039" s="73">
        <v>0.94003954356139696</v>
      </c>
      <c r="BB2039" s="64">
        <v>2.4106154714972901E-2</v>
      </c>
      <c r="BC2039" s="74">
        <v>-27.5996314492659</v>
      </c>
      <c r="BD2039" s="61">
        <v>43881</v>
      </c>
      <c r="BE2039" s="61">
        <v>43913</v>
      </c>
      <c r="BF2039" s="70"/>
      <c r="BG2039" s="61"/>
      <c r="BH2039" s="11"/>
    </row>
    <row r="2040" spans="1:60" x14ac:dyDescent="0.3">
      <c r="A2040" s="11"/>
      <c r="B2040" s="56" t="s">
        <v>6458</v>
      </c>
      <c r="C2040" s="56" t="s">
        <v>6180</v>
      </c>
      <c r="D2040" s="56" t="s">
        <v>6171</v>
      </c>
      <c r="E2040" s="57" t="s">
        <v>48</v>
      </c>
      <c r="F2040" s="57" t="s">
        <v>1354</v>
      </c>
      <c r="G2040" s="58" t="s">
        <v>111</v>
      </c>
      <c r="H2040" s="59" t="s">
        <v>2001</v>
      </c>
      <c r="I2040" s="60" t="s">
        <v>29</v>
      </c>
      <c r="J2040" s="60" t="s">
        <v>6181</v>
      </c>
      <c r="K2040" s="11"/>
      <c r="L2040" s="61">
        <v>44021</v>
      </c>
      <c r="M2040" s="62">
        <v>1000</v>
      </c>
      <c r="N2040" s="63">
        <v>1000</v>
      </c>
      <c r="O2040" s="63">
        <v>1000</v>
      </c>
      <c r="P2040" s="64">
        <f t="shared" si="31"/>
        <v>1</v>
      </c>
      <c r="Q2040" s="61">
        <v>44021</v>
      </c>
      <c r="R2040" s="65">
        <v>0</v>
      </c>
      <c r="S2040" s="65">
        <v>0</v>
      </c>
      <c r="T2040" s="11"/>
      <c r="U2040" s="66">
        <v>0</v>
      </c>
      <c r="V2040" s="67">
        <v>3.66221075391877</v>
      </c>
      <c r="W2040" s="66">
        <v>0</v>
      </c>
      <c r="X2040" s="67">
        <v>2.27837854863537</v>
      </c>
      <c r="Y2040" s="66">
        <v>0</v>
      </c>
      <c r="Z2040" s="67">
        <v>17.6839376122225</v>
      </c>
      <c r="AA2040" s="66">
        <v>0</v>
      </c>
      <c r="AB2040" s="67">
        <v>20.225188151293001</v>
      </c>
      <c r="AC2040" s="66">
        <v>0</v>
      </c>
      <c r="AD2040" s="67">
        <v>24.2859652602347</v>
      </c>
      <c r="AE2040" s="66">
        <v>0</v>
      </c>
      <c r="AF2040" s="68">
        <v>16.947687611711402</v>
      </c>
      <c r="AG2040" s="66">
        <v>0</v>
      </c>
      <c r="AH2040" s="67">
        <v>-1.84150573586521</v>
      </c>
      <c r="AI2040" s="66">
        <v>0</v>
      </c>
      <c r="AJ2040" s="67">
        <v>13.6907424809615</v>
      </c>
      <c r="AK2040" s="66">
        <v>0</v>
      </c>
      <c r="AL2040" s="66">
        <v>0</v>
      </c>
      <c r="AM2040" s="67">
        <v>13.3832043451548</v>
      </c>
      <c r="AN2040" s="11"/>
      <c r="AO2040" s="69">
        <v>0</v>
      </c>
      <c r="AP2040" s="69">
        <v>0</v>
      </c>
      <c r="AQ2040" s="69">
        <v>0</v>
      </c>
      <c r="AR2040" s="69">
        <v>0</v>
      </c>
      <c r="AS2040" s="70">
        <v>0</v>
      </c>
      <c r="AT2040" s="70">
        <v>0</v>
      </c>
      <c r="AU2040" s="70">
        <v>7</v>
      </c>
      <c r="AV2040" s="71">
        <v>5</v>
      </c>
      <c r="AW2040" s="11"/>
      <c r="AX2040" s="72">
        <v>0</v>
      </c>
      <c r="AY2040" s="73">
        <v>-114.986466212431</v>
      </c>
      <c r="AZ2040" s="73">
        <v>0.42543970922542901</v>
      </c>
      <c r="BA2040" s="73">
        <v>-15.9635556657158</v>
      </c>
      <c r="BB2040" s="64">
        <v>0</v>
      </c>
      <c r="BC2040" s="74">
        <v>0</v>
      </c>
      <c r="BD2040" s="61">
        <v>43656</v>
      </c>
      <c r="BE2040" s="61"/>
      <c r="BF2040" s="70"/>
      <c r="BG2040" s="61"/>
      <c r="BH2040" s="11"/>
    </row>
    <row r="2041" spans="1:60" x14ac:dyDescent="0.3">
      <c r="A2041" s="11"/>
      <c r="B2041" s="56" t="s">
        <v>6460</v>
      </c>
      <c r="C2041" s="56" t="s">
        <v>6183</v>
      </c>
      <c r="D2041" s="56" t="s">
        <v>6171</v>
      </c>
      <c r="E2041" s="57" t="s">
        <v>79</v>
      </c>
      <c r="F2041" s="57" t="s">
        <v>1354</v>
      </c>
      <c r="G2041" s="58" t="s">
        <v>111</v>
      </c>
      <c r="H2041" s="59" t="s">
        <v>2001</v>
      </c>
      <c r="I2041" s="60" t="s">
        <v>29</v>
      </c>
      <c r="J2041" s="60" t="s">
        <v>1</v>
      </c>
      <c r="K2041" s="11"/>
      <c r="L2041" s="61">
        <v>44021</v>
      </c>
      <c r="M2041" s="62">
        <v>1482.37729999982</v>
      </c>
      <c r="N2041" s="63">
        <v>1482.37729999982</v>
      </c>
      <c r="O2041" s="63">
        <v>1628.4570000004001</v>
      </c>
      <c r="P2041" s="64">
        <f t="shared" si="31"/>
        <v>0.91029563568424332</v>
      </c>
      <c r="Q2041" s="61">
        <v>43881</v>
      </c>
      <c r="R2041" s="65">
        <v>483252.32900000003</v>
      </c>
      <c r="S2041" s="65">
        <v>487798.046057617</v>
      </c>
      <c r="T2041" s="11"/>
      <c r="U2041" s="66">
        <v>-9.0915107039109006E-3</v>
      </c>
      <c r="V2041" s="67">
        <v>2.7530596835276802</v>
      </c>
      <c r="W2041" s="66">
        <v>7.1835627622931497E-3</v>
      </c>
      <c r="X2041" s="67">
        <v>2.9967348248646899</v>
      </c>
      <c r="Y2041" s="66">
        <v>-3.9953294800397998E-2</v>
      </c>
      <c r="Z2041" s="67">
        <v>13.6886081321863</v>
      </c>
      <c r="AA2041" s="66">
        <v>0.15938258646929199</v>
      </c>
      <c r="AB2041" s="67">
        <v>36.163446798222097</v>
      </c>
      <c r="AC2041" s="66">
        <v>0.23455650185322199</v>
      </c>
      <c r="AD2041" s="67">
        <v>47.7416154455859</v>
      </c>
      <c r="AE2041" s="66">
        <v>0.35206747087824602</v>
      </c>
      <c r="AF2041" s="68">
        <v>52.154434699565201</v>
      </c>
      <c r="AG2041" s="66">
        <v>-1.54208811418357E-2</v>
      </c>
      <c r="AH2041" s="67">
        <v>-3.3835938500487801</v>
      </c>
      <c r="AI2041" s="66">
        <v>-6.4222274213534504E-3</v>
      </c>
      <c r="AJ2041" s="67">
        <v>13.0485197388334</v>
      </c>
      <c r="AK2041" s="66">
        <v>0.48379684844461701</v>
      </c>
      <c r="AL2041" s="66">
        <v>0.11765274820209</v>
      </c>
      <c r="AM2041" s="67">
        <v>53.771817335335101</v>
      </c>
      <c r="AN2041" s="11"/>
      <c r="AO2041" s="69">
        <v>5.0889900505353601E-2</v>
      </c>
      <c r="AP2041" s="69">
        <v>-8.1487264826137107E-2</v>
      </c>
      <c r="AQ2041" s="69">
        <v>0.12843439120668301</v>
      </c>
      <c r="AR2041" s="69">
        <v>-0.10307201637711801</v>
      </c>
      <c r="AS2041" s="70">
        <v>8</v>
      </c>
      <c r="AT2041" s="70">
        <v>4</v>
      </c>
      <c r="AU2041" s="70">
        <v>7</v>
      </c>
      <c r="AV2041" s="71">
        <v>5</v>
      </c>
      <c r="AW2041" s="11"/>
      <c r="AX2041" s="72">
        <v>0.23499696629296499</v>
      </c>
      <c r="AY2041" s="73">
        <v>0.76265953541315001</v>
      </c>
      <c r="AZ2041" s="73">
        <v>1.2211401563017701</v>
      </c>
      <c r="BA2041" s="73">
        <v>1.0687148654797101</v>
      </c>
      <c r="BB2041" s="64">
        <v>2.4109012546105101E-2</v>
      </c>
      <c r="BC2041" s="74">
        <v>-27.4792579724162</v>
      </c>
      <c r="BD2041" s="61">
        <v>43881</v>
      </c>
      <c r="BE2041" s="61">
        <v>43913</v>
      </c>
      <c r="BF2041" s="70"/>
      <c r="BG2041" s="61"/>
      <c r="BH2041" s="11"/>
    </row>
    <row r="2042" spans="1:60" x14ac:dyDescent="0.3">
      <c r="A2042" s="11"/>
      <c r="B2042" s="56" t="s">
        <v>6464</v>
      </c>
      <c r="C2042" s="56" t="s">
        <v>6185</v>
      </c>
      <c r="D2042" s="56" t="s">
        <v>6171</v>
      </c>
      <c r="E2042" s="57" t="s">
        <v>1360</v>
      </c>
      <c r="F2042" s="57" t="s">
        <v>1354</v>
      </c>
      <c r="G2042" s="58" t="s">
        <v>111</v>
      </c>
      <c r="H2042" s="59" t="s">
        <v>2001</v>
      </c>
      <c r="I2042" s="60" t="s">
        <v>29</v>
      </c>
      <c r="J2042" s="60" t="s">
        <v>6186</v>
      </c>
      <c r="K2042" s="11"/>
      <c r="L2042" s="61">
        <v>44021</v>
      </c>
      <c r="M2042" s="62">
        <v>1951.34200000018</v>
      </c>
      <c r="N2042" s="63">
        <v>1951.34200000018</v>
      </c>
      <c r="O2042" s="63">
        <v>2152.5108999982499</v>
      </c>
      <c r="P2042" s="64">
        <f t="shared" si="31"/>
        <v>0.90654221542003177</v>
      </c>
      <c r="Q2042" s="61">
        <v>43881</v>
      </c>
      <c r="R2042" s="65">
        <v>2809383.9950000001</v>
      </c>
      <c r="S2042" s="65">
        <v>2523837.5403125002</v>
      </c>
      <c r="T2042" s="11"/>
      <c r="U2042" s="66">
        <v>-9.1207876730550197E-3</v>
      </c>
      <c r="V2042" s="67">
        <v>2.7501319866132699</v>
      </c>
      <c r="W2042" s="66">
        <v>6.2922207034716796E-3</v>
      </c>
      <c r="X2042" s="67">
        <v>2.9076006189825399</v>
      </c>
      <c r="Y2042" s="66">
        <v>-4.5096200095067603E-2</v>
      </c>
      <c r="Z2042" s="67">
        <v>13.174317602723001</v>
      </c>
      <c r="AA2042" s="66">
        <v>0.14691073696492801</v>
      </c>
      <c r="AB2042" s="67">
        <v>34.916261847771203</v>
      </c>
      <c r="AC2042" s="66">
        <v>0.208156344064337</v>
      </c>
      <c r="AD2042" s="67">
        <v>45.101599666697403</v>
      </c>
      <c r="AE2042" s="66">
        <v>0.30886390268104202</v>
      </c>
      <c r="AF2042" s="68">
        <v>47.834077879844699</v>
      </c>
      <c r="AG2042" s="66">
        <v>-1.56824097757635E-2</v>
      </c>
      <c r="AH2042" s="67">
        <v>-3.4097467134415602</v>
      </c>
      <c r="AI2042" s="66">
        <v>-1.20071983747039E-2</v>
      </c>
      <c r="AJ2042" s="67">
        <v>12.490022643498399</v>
      </c>
      <c r="AK2042" s="66">
        <v>0.95134200000087699</v>
      </c>
      <c r="AL2042" s="66">
        <v>8.1233117222000106E-2</v>
      </c>
      <c r="AM2042" s="67">
        <v>108.517404345213</v>
      </c>
      <c r="AN2042" s="11"/>
      <c r="AO2042" s="69">
        <v>5.0858853834142799E-2</v>
      </c>
      <c r="AP2042" s="69">
        <v>-8.1568506440817104E-2</v>
      </c>
      <c r="AQ2042" s="69">
        <v>0.127433141258807</v>
      </c>
      <c r="AR2042" s="69">
        <v>-0.103892019098566</v>
      </c>
      <c r="AS2042" s="70">
        <v>8</v>
      </c>
      <c r="AT2042" s="70">
        <v>4</v>
      </c>
      <c r="AU2042" s="70">
        <v>7</v>
      </c>
      <c r="AV2042" s="71">
        <v>5</v>
      </c>
      <c r="AW2042" s="11"/>
      <c r="AX2042" s="72">
        <v>0.23499314286018499</v>
      </c>
      <c r="AY2042" s="73">
        <v>0.71135922405756002</v>
      </c>
      <c r="AZ2042" s="73">
        <v>1.1749429178926201</v>
      </c>
      <c r="BA2042" s="73">
        <v>0.99519998564210299</v>
      </c>
      <c r="BB2042" s="64">
        <v>2.4107361630449301E-2</v>
      </c>
      <c r="BC2042" s="74">
        <v>-27.547702545823999</v>
      </c>
      <c r="BD2042" s="61">
        <v>43881</v>
      </c>
      <c r="BE2042" s="61">
        <v>43913</v>
      </c>
      <c r="BF2042" s="70"/>
      <c r="BG2042" s="61"/>
      <c r="BH2042" s="11"/>
    </row>
    <row r="2043" spans="1:60" x14ac:dyDescent="0.3">
      <c r="A2043" s="11"/>
      <c r="B2043" s="56" t="s">
        <v>6467</v>
      </c>
      <c r="C2043" s="56" t="s">
        <v>6187</v>
      </c>
      <c r="D2043" s="56" t="s">
        <v>6171</v>
      </c>
      <c r="E2043" s="57" t="s">
        <v>1364</v>
      </c>
      <c r="F2043" s="57" t="s">
        <v>1354</v>
      </c>
      <c r="G2043" s="58" t="s">
        <v>111</v>
      </c>
      <c r="H2043" s="59" t="s">
        <v>2001</v>
      </c>
      <c r="I2043" s="60" t="s">
        <v>29</v>
      </c>
      <c r="J2043" s="60" t="s">
        <v>1</v>
      </c>
      <c r="K2043" s="11"/>
      <c r="L2043" s="61">
        <v>43817</v>
      </c>
      <c r="M2043" s="62"/>
      <c r="N2043" s="63"/>
      <c r="O2043" s="63"/>
      <c r="P2043" s="64" t="str">
        <f t="shared" si="31"/>
        <v/>
      </c>
      <c r="Q2043" s="61"/>
      <c r="R2043" s="65"/>
      <c r="S2043" s="65"/>
      <c r="T2043" s="11"/>
      <c r="U2043" s="66"/>
      <c r="V2043" s="67"/>
      <c r="W2043" s="66"/>
      <c r="X2043" s="67"/>
      <c r="Y2043" s="66"/>
      <c r="Z2043" s="67"/>
      <c r="AA2043" s="66"/>
      <c r="AB2043" s="67"/>
      <c r="AC2043" s="66"/>
      <c r="AD2043" s="67"/>
      <c r="AE2043" s="66"/>
      <c r="AF2043" s="68"/>
      <c r="AG2043" s="66"/>
      <c r="AH2043" s="67"/>
      <c r="AI2043" s="66"/>
      <c r="AJ2043" s="67"/>
      <c r="AK2043" s="66"/>
      <c r="AL2043" s="66"/>
      <c r="AM2043" s="67"/>
      <c r="AN2043" s="11"/>
      <c r="AO2043" s="69">
        <v>0</v>
      </c>
      <c r="AP2043" s="69">
        <v>0</v>
      </c>
      <c r="AQ2043" s="69"/>
      <c r="AR2043" s="69"/>
      <c r="AS2043" s="70"/>
      <c r="AT2043" s="70"/>
      <c r="AU2043" s="70"/>
      <c r="AV2043" s="71"/>
      <c r="AW2043" s="11"/>
      <c r="AX2043" s="72"/>
      <c r="AY2043" s="73"/>
      <c r="AZ2043" s="73"/>
      <c r="BA2043" s="73"/>
      <c r="BB2043" s="64"/>
      <c r="BC2043" s="74">
        <v>0</v>
      </c>
      <c r="BD2043" s="61">
        <v>43811</v>
      </c>
      <c r="BE2043" s="61"/>
      <c r="BF2043" s="70"/>
      <c r="BG2043" s="61"/>
      <c r="BH2043" s="11"/>
    </row>
    <row r="2044" spans="1:60" x14ac:dyDescent="0.3">
      <c r="A2044" s="11"/>
      <c r="B2044" s="56" t="s">
        <v>6470</v>
      </c>
      <c r="C2044" s="56" t="s">
        <v>6189</v>
      </c>
      <c r="D2044" s="56" t="s">
        <v>6171</v>
      </c>
      <c r="E2044" s="57" t="s">
        <v>1367</v>
      </c>
      <c r="F2044" s="57" t="s">
        <v>1354</v>
      </c>
      <c r="G2044" s="58" t="s">
        <v>111</v>
      </c>
      <c r="H2044" s="59" t="s">
        <v>2001</v>
      </c>
      <c r="I2044" s="60" t="s">
        <v>29</v>
      </c>
      <c r="J2044" s="60" t="s">
        <v>6190</v>
      </c>
      <c r="K2044" s="11"/>
      <c r="L2044" s="61">
        <v>44021</v>
      </c>
      <c r="M2044" s="62">
        <v>2078.4024999998501</v>
      </c>
      <c r="N2044" s="63">
        <v>2078.4024999998501</v>
      </c>
      <c r="O2044" s="63">
        <v>2297.8504000008102</v>
      </c>
      <c r="P2044" s="64">
        <f t="shared" si="31"/>
        <v>0.90449861313822577</v>
      </c>
      <c r="Q2044" s="61">
        <v>43881</v>
      </c>
      <c r="R2044" s="65">
        <v>907182.26500000001</v>
      </c>
      <c r="S2044" s="65">
        <v>838265.40742187505</v>
      </c>
      <c r="T2044" s="11"/>
      <c r="U2044" s="66">
        <v>-9.1367739059933194E-3</v>
      </c>
      <c r="V2044" s="67">
        <v>2.74853336331944</v>
      </c>
      <c r="W2044" s="66">
        <v>5.8056363286595998E-3</v>
      </c>
      <c r="X2044" s="67">
        <v>2.8589421815013298</v>
      </c>
      <c r="Y2044" s="66">
        <v>-4.7893675725426903E-2</v>
      </c>
      <c r="Z2044" s="67">
        <v>12.8945700396871</v>
      </c>
      <c r="AA2044" s="66">
        <v>0.140154772094393</v>
      </c>
      <c r="AB2044" s="67">
        <v>34.240665360761298</v>
      </c>
      <c r="AC2044" s="66">
        <v>0.19397312001267</v>
      </c>
      <c r="AD2044" s="67">
        <v>43.683277261501601</v>
      </c>
      <c r="AE2044" s="66">
        <v>0.28584654865146097</v>
      </c>
      <c r="AF2044" s="68">
        <v>45.532342476886697</v>
      </c>
      <c r="AG2044" s="66">
        <v>-1.5825240245248999E-2</v>
      </c>
      <c r="AH2044" s="67">
        <v>-3.42402976039011</v>
      </c>
      <c r="AI2044" s="66">
        <v>-1.5044532169667901E-2</v>
      </c>
      <c r="AJ2044" s="67">
        <v>12.1862892639911</v>
      </c>
      <c r="AK2044" s="66">
        <v>1.0784024999989199</v>
      </c>
      <c r="AL2044" s="66">
        <v>8.9231056177668494E-2</v>
      </c>
      <c r="AM2044" s="67">
        <v>121.223454345018</v>
      </c>
      <c r="AN2044" s="11"/>
      <c r="AO2044" s="69">
        <v>5.0841929754824398E-2</v>
      </c>
      <c r="AP2044" s="69">
        <v>-8.1612917372694896E-2</v>
      </c>
      <c r="AQ2044" s="69">
        <v>0.12688642195469599</v>
      </c>
      <c r="AR2044" s="69">
        <v>-0.104339828284574</v>
      </c>
      <c r="AS2044" s="70">
        <v>8</v>
      </c>
      <c r="AT2044" s="70">
        <v>4</v>
      </c>
      <c r="AU2044" s="70">
        <v>7</v>
      </c>
      <c r="AV2044" s="71">
        <v>5</v>
      </c>
      <c r="AW2044" s="11"/>
      <c r="AX2044" s="72">
        <v>0.23499131782940799</v>
      </c>
      <c r="AY2044" s="73">
        <v>0.68356053365368996</v>
      </c>
      <c r="AZ2044" s="73">
        <v>1.14990612752081</v>
      </c>
      <c r="BA2044" s="73">
        <v>0.95545553261399596</v>
      </c>
      <c r="BB2044" s="64">
        <v>2.4106487118479E-2</v>
      </c>
      <c r="BC2044" s="74">
        <v>-27.585068201151401</v>
      </c>
      <c r="BD2044" s="61">
        <v>43881</v>
      </c>
      <c r="BE2044" s="61">
        <v>43913</v>
      </c>
      <c r="BF2044" s="70"/>
      <c r="BG2044" s="61"/>
      <c r="BH2044" s="11"/>
    </row>
    <row r="2045" spans="1:60" x14ac:dyDescent="0.3">
      <c r="A2045" s="11"/>
      <c r="B2045" s="56" t="s">
        <v>6473</v>
      </c>
      <c r="C2045" s="56" t="s">
        <v>6192</v>
      </c>
      <c r="D2045" s="56" t="s">
        <v>6171</v>
      </c>
      <c r="E2045" s="57" t="s">
        <v>697</v>
      </c>
      <c r="F2045" s="57" t="s">
        <v>1354</v>
      </c>
      <c r="G2045" s="58" t="s">
        <v>111</v>
      </c>
      <c r="H2045" s="59" t="s">
        <v>2001</v>
      </c>
      <c r="I2045" s="60" t="s">
        <v>29</v>
      </c>
      <c r="J2045" s="60" t="s">
        <v>6193</v>
      </c>
      <c r="K2045" s="11"/>
      <c r="L2045" s="61">
        <v>44021</v>
      </c>
      <c r="M2045" s="62">
        <v>1733.6424000002401</v>
      </c>
      <c r="N2045" s="63">
        <v>1733.6424000002401</v>
      </c>
      <c r="O2045" s="63">
        <v>1930.1548999995</v>
      </c>
      <c r="P2045" s="64">
        <f t="shared" si="31"/>
        <v>0.89818822313208602</v>
      </c>
      <c r="Q2045" s="61">
        <v>43881</v>
      </c>
      <c r="R2045" s="65">
        <v>13684248.223999999</v>
      </c>
      <c r="S2045" s="65">
        <v>12527578.166625001</v>
      </c>
      <c r="T2045" s="11"/>
      <c r="U2045" s="66">
        <v>-9.1862918534388899E-3</v>
      </c>
      <c r="V2045" s="67">
        <v>2.7435815685748799</v>
      </c>
      <c r="W2045" s="66">
        <v>4.2978796536772296E-3</v>
      </c>
      <c r="X2045" s="67">
        <v>2.7081665140030999</v>
      </c>
      <c r="Y2045" s="66">
        <v>-5.6519961902304197E-2</v>
      </c>
      <c r="Z2045" s="67">
        <v>12.031941421999401</v>
      </c>
      <c r="AA2045" s="66">
        <v>0.119449566627736</v>
      </c>
      <c r="AB2045" s="67">
        <v>32.170144814066603</v>
      </c>
      <c r="AC2045" s="66">
        <v>0.148887804267433</v>
      </c>
      <c r="AD2045" s="67">
        <v>39.174745686992502</v>
      </c>
      <c r="AE2045" s="66">
        <v>0.211681594135298</v>
      </c>
      <c r="AF2045" s="68">
        <v>38.115847025241202</v>
      </c>
      <c r="AG2045" s="66">
        <v>-1.6268007526377901E-2</v>
      </c>
      <c r="AH2045" s="67">
        <v>-3.4683064885029999</v>
      </c>
      <c r="AI2045" s="66">
        <v>-2.4407614769188499E-2</v>
      </c>
      <c r="AJ2045" s="67">
        <v>11.249981004046299</v>
      </c>
      <c r="AK2045" s="66">
        <v>0.73364240000024405</v>
      </c>
      <c r="AL2045" s="66">
        <v>6.6393243563652504E-2</v>
      </c>
      <c r="AM2045" s="67">
        <v>86.7474443451501</v>
      </c>
      <c r="AN2045" s="11"/>
      <c r="AO2045" s="69">
        <v>5.0789352579158703E-2</v>
      </c>
      <c r="AP2045" s="69">
        <v>-8.1750703981087997E-2</v>
      </c>
      <c r="AQ2045" s="69">
        <v>0.125192680630862</v>
      </c>
      <c r="AR2045" s="69">
        <v>-0.105727253554505</v>
      </c>
      <c r="AS2045" s="70">
        <v>7</v>
      </c>
      <c r="AT2045" s="70">
        <v>5</v>
      </c>
      <c r="AU2045" s="70">
        <v>7</v>
      </c>
      <c r="AV2045" s="71">
        <v>5</v>
      </c>
      <c r="AW2045" s="11"/>
      <c r="AX2045" s="72">
        <v>0.234986817219178</v>
      </c>
      <c r="AY2045" s="73">
        <v>0.59832213234312803</v>
      </c>
      <c r="AZ2045" s="73">
        <v>1.07312142263982</v>
      </c>
      <c r="BA2045" s="73">
        <v>0.83399729648954202</v>
      </c>
      <c r="BB2045" s="64">
        <v>2.41038956533157E-2</v>
      </c>
      <c r="BC2045" s="74">
        <v>-27.7008596563537</v>
      </c>
      <c r="BD2045" s="61">
        <v>43881</v>
      </c>
      <c r="BE2045" s="61">
        <v>43913</v>
      </c>
      <c r="BF2045" s="70"/>
      <c r="BG2045" s="61"/>
      <c r="BH2045" s="11"/>
    </row>
    <row r="2046" spans="1:60" x14ac:dyDescent="0.3">
      <c r="A2046" s="11"/>
      <c r="B2046" s="56" t="s">
        <v>6476</v>
      </c>
      <c r="C2046" s="56" t="s">
        <v>6195</v>
      </c>
      <c r="D2046" s="56" t="s">
        <v>6171</v>
      </c>
      <c r="E2046" s="57" t="s">
        <v>1373</v>
      </c>
      <c r="F2046" s="57" t="s">
        <v>1354</v>
      </c>
      <c r="G2046" s="58" t="s">
        <v>111</v>
      </c>
      <c r="H2046" s="59" t="s">
        <v>2001</v>
      </c>
      <c r="I2046" s="60" t="s">
        <v>29</v>
      </c>
      <c r="J2046" s="60" t="s">
        <v>6196</v>
      </c>
      <c r="K2046" s="11"/>
      <c r="L2046" s="61">
        <v>44021</v>
      </c>
      <c r="M2046" s="62">
        <v>1305.41899999976</v>
      </c>
      <c r="N2046" s="63">
        <v>1305.41899999976</v>
      </c>
      <c r="O2046" s="63">
        <v>1429.1326999999601</v>
      </c>
      <c r="P2046" s="64">
        <f t="shared" si="31"/>
        <v>0.91343442075028891</v>
      </c>
      <c r="Q2046" s="61">
        <v>43881</v>
      </c>
      <c r="R2046" s="65">
        <v>1489871.2860000001</v>
      </c>
      <c r="S2046" s="65">
        <v>401914.87905371102</v>
      </c>
      <c r="T2046" s="11"/>
      <c r="U2046" s="66">
        <v>-9.0671992056741094E-3</v>
      </c>
      <c r="V2046" s="67">
        <v>2.7554908333513599</v>
      </c>
      <c r="W2046" s="66">
        <v>7.9267879318649596E-3</v>
      </c>
      <c r="X2046" s="67">
        <v>3.0710573418218701</v>
      </c>
      <c r="Y2046" s="66">
        <v>-3.56477155810353E-2</v>
      </c>
      <c r="Z2046" s="67">
        <v>14.1191660541226</v>
      </c>
      <c r="AA2046" s="66">
        <v>0.16987704550789201</v>
      </c>
      <c r="AB2046" s="67">
        <v>37.2128927020822</v>
      </c>
      <c r="AC2046" s="66">
        <v>0.18609144037705799</v>
      </c>
      <c r="AD2046" s="67">
        <v>42.8951092979405</v>
      </c>
      <c r="AE2046" s="66">
        <v>0.18609144037705799</v>
      </c>
      <c r="AF2046" s="68">
        <v>35.556831649446401</v>
      </c>
      <c r="AG2046" s="66">
        <v>-1.52031738161895E-2</v>
      </c>
      <c r="AH2046" s="67">
        <v>-3.36182311748416</v>
      </c>
      <c r="AI2046" s="66">
        <v>-1.7454289072702501E-3</v>
      </c>
      <c r="AJ2046" s="67">
        <v>13.5161995902308</v>
      </c>
      <c r="AK2046" s="66">
        <v>0.30541900000040201</v>
      </c>
      <c r="AL2046" s="66">
        <v>7.3338100981345605E-2</v>
      </c>
      <c r="AM2046" s="67">
        <v>34.2117864143802</v>
      </c>
      <c r="AN2046" s="11"/>
      <c r="AO2046" s="69">
        <v>5.0915734105728902E-2</v>
      </c>
      <c r="AP2046" s="69">
        <v>-8.1419476709997995E-2</v>
      </c>
      <c r="AQ2046" s="69">
        <v>0.12926954050824899</v>
      </c>
      <c r="AR2046" s="69">
        <v>-0.102388023945387</v>
      </c>
      <c r="AS2046" s="70">
        <v>8</v>
      </c>
      <c r="AT2046" s="70">
        <v>4</v>
      </c>
      <c r="AU2046" s="70">
        <v>7</v>
      </c>
      <c r="AV2046" s="71">
        <v>5</v>
      </c>
      <c r="AW2046" s="11"/>
      <c r="AX2046" s="72">
        <v>0.23500057639990701</v>
      </c>
      <c r="AY2046" s="73">
        <v>0.80580971959898295</v>
      </c>
      <c r="AZ2046" s="73">
        <v>1.25999099365254</v>
      </c>
      <c r="BA2046" s="73">
        <v>1.1307192477488599</v>
      </c>
      <c r="BB2046" s="64">
        <v>2.41104328070651E-2</v>
      </c>
      <c r="BC2046" s="74">
        <v>-27.422177100816</v>
      </c>
      <c r="BD2046" s="61">
        <v>43881</v>
      </c>
      <c r="BE2046" s="61">
        <v>43913</v>
      </c>
      <c r="BF2046" s="70"/>
      <c r="BG2046" s="61"/>
      <c r="BH2046" s="11"/>
    </row>
    <row r="2047" spans="1:60" x14ac:dyDescent="0.3">
      <c r="A2047" s="11"/>
      <c r="B2047" s="56" t="s">
        <v>6479</v>
      </c>
      <c r="C2047" s="56" t="s">
        <v>6198</v>
      </c>
      <c r="D2047" s="56" t="s">
        <v>6199</v>
      </c>
      <c r="E2047" s="57" t="s">
        <v>34</v>
      </c>
      <c r="F2047" s="57" t="s">
        <v>2595</v>
      </c>
      <c r="G2047" s="58" t="s">
        <v>111</v>
      </c>
      <c r="H2047" s="59" t="s">
        <v>1</v>
      </c>
      <c r="I2047" s="60" t="s">
        <v>29</v>
      </c>
      <c r="J2047" s="60" t="s">
        <v>6200</v>
      </c>
      <c r="K2047" s="11"/>
      <c r="L2047" s="61">
        <v>44021</v>
      </c>
      <c r="M2047" s="62">
        <v>1547.85899999924</v>
      </c>
      <c r="N2047" s="63">
        <v>1547.85899999924</v>
      </c>
      <c r="O2047" s="63">
        <v>1618.2025000005999</v>
      </c>
      <c r="P2047" s="64">
        <f t="shared" si="31"/>
        <v>0.95652985333953333</v>
      </c>
      <c r="Q2047" s="61">
        <v>43881</v>
      </c>
      <c r="R2047" s="65">
        <v>25931240.035</v>
      </c>
      <c r="S2047" s="65">
        <v>12394616.302015601</v>
      </c>
      <c r="T2047" s="11"/>
      <c r="U2047" s="66">
        <v>-5.2355852703840399E-3</v>
      </c>
      <c r="V2047" s="67">
        <v>3.13865222688037</v>
      </c>
      <c r="W2047" s="66">
        <v>2.82031662100053E-2</v>
      </c>
      <c r="X2047" s="67">
        <v>5.0986951696395399</v>
      </c>
      <c r="Y2047" s="66">
        <v>3.7708381001721102E-2</v>
      </c>
      <c r="Z2047" s="67">
        <v>21.4547757123946</v>
      </c>
      <c r="AA2047" s="66">
        <v>0.25358738445735102</v>
      </c>
      <c r="AB2047" s="67">
        <v>45.583926597027997</v>
      </c>
      <c r="AC2047" s="66">
        <v>0.37845685330859902</v>
      </c>
      <c r="AD2047" s="67">
        <v>62.131650591094498</v>
      </c>
      <c r="AE2047" s="66"/>
      <c r="AF2047" s="68"/>
      <c r="AG2047" s="66">
        <v>-1.7873538050480399E-2</v>
      </c>
      <c r="AH2047" s="67">
        <v>-3.62885954091325</v>
      </c>
      <c r="AI2047" s="66">
        <v>7.6546807622435195E-2</v>
      </c>
      <c r="AJ2047" s="67">
        <v>21.345423243212299</v>
      </c>
      <c r="AK2047" s="66">
        <v>0.52322779722628199</v>
      </c>
      <c r="AL2047" s="66">
        <v>0.184924802628229</v>
      </c>
      <c r="AM2047" s="67">
        <v>80.704237106721806</v>
      </c>
      <c r="AN2047" s="11"/>
      <c r="AO2047" s="69">
        <v>7.2507784059780506E-2</v>
      </c>
      <c r="AP2047" s="69">
        <v>-0.100313126334222</v>
      </c>
      <c r="AQ2047" s="69">
        <v>0.12778229213654399</v>
      </c>
      <c r="AR2047" s="69">
        <v>-8.2536143491743097E-2</v>
      </c>
      <c r="AS2047" s="70">
        <v>8</v>
      </c>
      <c r="AT2047" s="70">
        <v>4</v>
      </c>
      <c r="AU2047" s="70">
        <v>7</v>
      </c>
      <c r="AV2047" s="71">
        <v>5</v>
      </c>
      <c r="AW2047" s="11"/>
      <c r="AX2047" s="72">
        <v>0.29368099880899501</v>
      </c>
      <c r="AY2047" s="73">
        <v>0.960951823489268</v>
      </c>
      <c r="AZ2047" s="73">
        <v>1.62156430213327</v>
      </c>
      <c r="BA2047" s="73">
        <v>1.3926254464186101</v>
      </c>
      <c r="BB2047" s="64">
        <v>3.0182788799102099E-2</v>
      </c>
      <c r="BC2047" s="74">
        <v>-27.400625076319599</v>
      </c>
      <c r="BD2047" s="61">
        <v>43881</v>
      </c>
      <c r="BE2047" s="61">
        <v>43913</v>
      </c>
      <c r="BF2047" s="70"/>
      <c r="BG2047" s="61"/>
      <c r="BH2047" s="11"/>
    </row>
    <row r="2048" spans="1:60" x14ac:dyDescent="0.3">
      <c r="A2048" s="11"/>
      <c r="B2048" s="56" t="s">
        <v>6482</v>
      </c>
      <c r="C2048" s="56" t="s">
        <v>6202</v>
      </c>
      <c r="D2048" s="56" t="s">
        <v>6199</v>
      </c>
      <c r="E2048" s="57" t="s">
        <v>73</v>
      </c>
      <c r="F2048" s="57" t="s">
        <v>2595</v>
      </c>
      <c r="G2048" s="58" t="s">
        <v>111</v>
      </c>
      <c r="H2048" s="59" t="s">
        <v>1</v>
      </c>
      <c r="I2048" s="60" t="s">
        <v>29</v>
      </c>
      <c r="J2048" s="60" t="s">
        <v>1</v>
      </c>
      <c r="K2048" s="11"/>
      <c r="L2048" s="61">
        <v>44021</v>
      </c>
      <c r="M2048" s="62">
        <v>1538.24220000021</v>
      </c>
      <c r="N2048" s="63">
        <v>1538.24220000021</v>
      </c>
      <c r="O2048" s="63">
        <v>1614.1942999996199</v>
      </c>
      <c r="P2048" s="64">
        <f t="shared" si="31"/>
        <v>0.95294736203725428</v>
      </c>
      <c r="Q2048" s="61">
        <v>43881</v>
      </c>
      <c r="R2048" s="65">
        <v>3550203.5959999999</v>
      </c>
      <c r="S2048" s="65">
        <v>2023204.28277148</v>
      </c>
      <c r="T2048" s="11"/>
      <c r="U2048" s="66">
        <v>-5.2165525039527001E-3</v>
      </c>
      <c r="V2048" s="67">
        <v>3.1405555035235002</v>
      </c>
      <c r="W2048" s="66">
        <v>2.8793317133022401E-2</v>
      </c>
      <c r="X2048" s="67">
        <v>5.1577102619412498</v>
      </c>
      <c r="Y2048" s="66">
        <v>3.4357867783910499E-2</v>
      </c>
      <c r="Z2048" s="67">
        <v>21.119724390620799</v>
      </c>
      <c r="AA2048" s="66">
        <v>0.25342964371899102</v>
      </c>
      <c r="AB2048" s="67">
        <v>45.568152523192097</v>
      </c>
      <c r="AC2048" s="66"/>
      <c r="AD2048" s="67"/>
      <c r="AE2048" s="66"/>
      <c r="AF2048" s="68"/>
      <c r="AG2048" s="66">
        <v>-1.7704462189613E-2</v>
      </c>
      <c r="AH2048" s="67">
        <v>-3.6119519548265102</v>
      </c>
      <c r="AI2048" s="66">
        <v>7.3044252269028206E-2</v>
      </c>
      <c r="AJ2048" s="67">
        <v>20.995167707878899</v>
      </c>
      <c r="AK2048" s="66">
        <v>0.53824220000009504</v>
      </c>
      <c r="AL2048" s="66">
        <v>0.30815433506359102</v>
      </c>
      <c r="AM2048" s="67">
        <v>74.189473696635105</v>
      </c>
      <c r="AN2048" s="11"/>
      <c r="AO2048" s="69">
        <v>7.2528308379332898E-2</v>
      </c>
      <c r="AP2048" s="69">
        <v>-0.100261506601819</v>
      </c>
      <c r="AQ2048" s="69">
        <v>0.12795445798838001</v>
      </c>
      <c r="AR2048" s="69">
        <v>-8.2239770596934297E-2</v>
      </c>
      <c r="AS2048" s="70">
        <v>8</v>
      </c>
      <c r="AT2048" s="70">
        <v>4</v>
      </c>
      <c r="AU2048" s="70">
        <v>7</v>
      </c>
      <c r="AV2048" s="71">
        <v>5</v>
      </c>
      <c r="AW2048" s="11"/>
      <c r="AX2048" s="72">
        <v>0.29400220368872398</v>
      </c>
      <c r="AY2048" s="73">
        <v>0.95811981755832698</v>
      </c>
      <c r="AZ2048" s="73">
        <v>1.6184521814739099</v>
      </c>
      <c r="BA2048" s="73">
        <v>1.3853704625016701</v>
      </c>
      <c r="BB2048" s="64">
        <v>3.0211399723011699E-2</v>
      </c>
      <c r="BC2048" s="74">
        <v>-27.821774615382299</v>
      </c>
      <c r="BD2048" s="61">
        <v>43881</v>
      </c>
      <c r="BE2048" s="61">
        <v>43913</v>
      </c>
      <c r="BF2048" s="70"/>
      <c r="BG2048" s="61"/>
      <c r="BH2048" s="11"/>
    </row>
    <row r="2049" spans="1:60" x14ac:dyDescent="0.3">
      <c r="A2049" s="11"/>
      <c r="B2049" s="56" t="s">
        <v>6484</v>
      </c>
      <c r="C2049" s="56" t="s">
        <v>6204</v>
      </c>
      <c r="D2049" s="56" t="s">
        <v>6205</v>
      </c>
      <c r="E2049" s="57" t="s">
        <v>73</v>
      </c>
      <c r="F2049" s="57" t="s">
        <v>140</v>
      </c>
      <c r="G2049" s="58" t="s">
        <v>2080</v>
      </c>
      <c r="H2049" s="59" t="s">
        <v>237</v>
      </c>
      <c r="I2049" s="60" t="s">
        <v>29</v>
      </c>
      <c r="J2049" s="60" t="s">
        <v>1</v>
      </c>
      <c r="K2049" s="11"/>
      <c r="L2049" s="61">
        <v>44021</v>
      </c>
      <c r="M2049" s="62">
        <v>1124.8867000006101</v>
      </c>
      <c r="N2049" s="63">
        <v>1124.8867000006101</v>
      </c>
      <c r="O2049" s="63">
        <v>1129.2354000005901</v>
      </c>
      <c r="P2049" s="64">
        <f t="shared" si="31"/>
        <v>0.99614898718196598</v>
      </c>
      <c r="Q2049" s="61">
        <v>43984</v>
      </c>
      <c r="R2049" s="65">
        <v>69418.620999999999</v>
      </c>
      <c r="S2049" s="65">
        <v>88147.2122570801</v>
      </c>
      <c r="T2049" s="11"/>
      <c r="U2049" s="66">
        <v>-2.9256607558636498E-4</v>
      </c>
      <c r="V2049" s="67">
        <v>3.63295414636013</v>
      </c>
      <c r="W2049" s="66">
        <v>1.24380356828624E-3</v>
      </c>
      <c r="X2049" s="67">
        <v>2.4027589054640002</v>
      </c>
      <c r="Y2049" s="66">
        <v>1.22893506159016E-2</v>
      </c>
      <c r="Z2049" s="67">
        <v>18.912872673827199</v>
      </c>
      <c r="AA2049" s="66">
        <v>2.61309352717944E-2</v>
      </c>
      <c r="AB2049" s="67">
        <v>22.838281678472399</v>
      </c>
      <c r="AC2049" s="66">
        <v>5.6158059222070698E-2</v>
      </c>
      <c r="AD2049" s="67">
        <v>29.901771182456301</v>
      </c>
      <c r="AE2049" s="66">
        <v>8.3329007607972003E-2</v>
      </c>
      <c r="AF2049" s="68">
        <v>25.280588372523201</v>
      </c>
      <c r="AG2049" s="66">
        <v>-1.0862136241485099E-4</v>
      </c>
      <c r="AH2049" s="67">
        <v>-1.8523678721067001</v>
      </c>
      <c r="AI2049" s="66">
        <v>1.33667072350363E-2</v>
      </c>
      <c r="AJ2049" s="67">
        <v>15.027413204472399</v>
      </c>
      <c r="AK2049" s="66">
        <v>0.124886700001371</v>
      </c>
      <c r="AL2049" s="66">
        <v>2.8237279757377099E-2</v>
      </c>
      <c r="AM2049" s="67">
        <v>11.0735638558399</v>
      </c>
      <c r="AN2049" s="11"/>
      <c r="AO2049" s="69">
        <v>9.4149454635044094E-3</v>
      </c>
      <c r="AP2049" s="69">
        <v>-9.9501287540988397E-3</v>
      </c>
      <c r="AQ2049" s="69">
        <v>6.9687863015133198E-3</v>
      </c>
      <c r="AR2049" s="69">
        <v>-6.6387954202582504E-3</v>
      </c>
      <c r="AS2049" s="70">
        <v>9</v>
      </c>
      <c r="AT2049" s="70">
        <v>3</v>
      </c>
      <c r="AU2049" s="70">
        <v>7</v>
      </c>
      <c r="AV2049" s="71">
        <v>5</v>
      </c>
      <c r="AW2049" s="11"/>
      <c r="AX2049" s="72">
        <v>1.6800495557818099E-2</v>
      </c>
      <c r="AY2049" s="73">
        <v>-0.183917873855762</v>
      </c>
      <c r="AZ2049" s="73">
        <v>0.61808261359510697</v>
      </c>
      <c r="BA2049" s="73">
        <v>-0.255269263724131</v>
      </c>
      <c r="BB2049" s="64">
        <v>1.7351133256715901E-3</v>
      </c>
      <c r="BC2049" s="74">
        <v>-2.149518577462</v>
      </c>
      <c r="BD2049" s="61">
        <v>43745</v>
      </c>
      <c r="BE2049" s="61">
        <v>43783</v>
      </c>
      <c r="BF2049" s="70">
        <v>66</v>
      </c>
      <c r="BG2049" s="61">
        <v>43837</v>
      </c>
      <c r="BH2049" s="11"/>
    </row>
    <row r="2050" spans="1:60" x14ac:dyDescent="0.3">
      <c r="A2050" s="11"/>
      <c r="B2050" s="56" t="s">
        <v>6488</v>
      </c>
      <c r="C2050" s="56" t="s">
        <v>6207</v>
      </c>
      <c r="D2050" s="56" t="s">
        <v>6205</v>
      </c>
      <c r="E2050" s="57" t="s">
        <v>152</v>
      </c>
      <c r="F2050" s="57" t="s">
        <v>140</v>
      </c>
      <c r="G2050" s="58" t="s">
        <v>2080</v>
      </c>
      <c r="H2050" s="59" t="s">
        <v>237</v>
      </c>
      <c r="I2050" s="60" t="s">
        <v>29</v>
      </c>
      <c r="J2050" s="60" t="s">
        <v>1</v>
      </c>
      <c r="K2050" s="11"/>
      <c r="L2050" s="61">
        <v>44021</v>
      </c>
      <c r="M2050" s="62">
        <v>1032.93249999918</v>
      </c>
      <c r="N2050" s="63">
        <v>1032.93249999918</v>
      </c>
      <c r="O2050" s="63">
        <v>1040.3784999996401</v>
      </c>
      <c r="P2050" s="64">
        <f t="shared" si="31"/>
        <v>0.99284298935391047</v>
      </c>
      <c r="Q2050" s="61">
        <v>43745</v>
      </c>
      <c r="R2050" s="65">
        <v>28116.011999999999</v>
      </c>
      <c r="S2050" s="65">
        <v>8399.5112569274897</v>
      </c>
      <c r="T2050" s="11"/>
      <c r="U2050" s="66">
        <v>-2.9170548896218E-4</v>
      </c>
      <c r="V2050" s="67">
        <v>3.6330402050225499</v>
      </c>
      <c r="W2050" s="66">
        <v>1.27052375137282E-3</v>
      </c>
      <c r="X2050" s="67">
        <v>2.4054309237726601</v>
      </c>
      <c r="Y2050" s="66">
        <v>2.7789373525592999E-3</v>
      </c>
      <c r="Z2050" s="67">
        <v>17.961831347493</v>
      </c>
      <c r="AA2050" s="66">
        <v>-6.2717680875721297E-3</v>
      </c>
      <c r="AB2050" s="67">
        <v>19.598011342546702</v>
      </c>
      <c r="AC2050" s="66">
        <v>-5.1144120961907902E-3</v>
      </c>
      <c r="AD2050" s="67">
        <v>23.774524050619199</v>
      </c>
      <c r="AE2050" s="66">
        <v>2.0755398472829301E-2</v>
      </c>
      <c r="AF2050" s="68">
        <v>19.023227458994398</v>
      </c>
      <c r="AG2050" s="66">
        <v>-1.00674081295438E-4</v>
      </c>
      <c r="AH2050" s="67">
        <v>-1.85157314399476</v>
      </c>
      <c r="AI2050" s="66">
        <v>2.7789373525592999E-3</v>
      </c>
      <c r="AJ2050" s="67">
        <v>13.9686362162174</v>
      </c>
      <c r="AK2050" s="66">
        <v>3.1250736297806697E-2</v>
      </c>
      <c r="AL2050" s="66">
        <v>8.7412811226386094E-3</v>
      </c>
      <c r="AM2050" s="67">
        <v>8.6357926727068808</v>
      </c>
      <c r="AN2050" s="11"/>
      <c r="AO2050" s="69">
        <v>9.4158486390369892E-3</v>
      </c>
      <c r="AP2050" s="69">
        <v>-9.9493309326135204E-3</v>
      </c>
      <c r="AQ2050" s="69">
        <v>6.9961892950232097E-3</v>
      </c>
      <c r="AR2050" s="69">
        <v>-8.1924922524194699E-3</v>
      </c>
      <c r="AS2050" s="70">
        <v>1</v>
      </c>
      <c r="AT2050" s="70">
        <v>5</v>
      </c>
      <c r="AU2050" s="70">
        <v>7</v>
      </c>
      <c r="AV2050" s="71">
        <v>5</v>
      </c>
      <c r="AW2050" s="11"/>
      <c r="AX2050" s="72">
        <v>1.5027012107639201E-2</v>
      </c>
      <c r="AY2050" s="73">
        <v>-2.24362033980651</v>
      </c>
      <c r="AZ2050" s="73">
        <v>0.50670481115412302</v>
      </c>
      <c r="BA2050" s="73">
        <v>-3.0171571794999199</v>
      </c>
      <c r="BB2050" s="64">
        <v>1.55188720317256E-3</v>
      </c>
      <c r="BC2050" s="74">
        <v>-2.1462381239071</v>
      </c>
      <c r="BD2050" s="61">
        <v>43745</v>
      </c>
      <c r="BE2050" s="61">
        <v>43783</v>
      </c>
      <c r="BF2050" s="70"/>
      <c r="BG2050" s="61"/>
      <c r="BH2050" s="11"/>
    </row>
    <row r="2051" spans="1:60" x14ac:dyDescent="0.3">
      <c r="A2051" s="11"/>
      <c r="B2051" s="56" t="s">
        <v>6490</v>
      </c>
      <c r="C2051" s="56" t="s">
        <v>6209</v>
      </c>
      <c r="D2051" s="56" t="s">
        <v>6205</v>
      </c>
      <c r="E2051" s="57" t="s">
        <v>87</v>
      </c>
      <c r="F2051" s="57" t="s">
        <v>140</v>
      </c>
      <c r="G2051" s="58" t="s">
        <v>2080</v>
      </c>
      <c r="H2051" s="59" t="s">
        <v>237</v>
      </c>
      <c r="I2051" s="60" t="s">
        <v>29</v>
      </c>
      <c r="J2051" s="60" t="s">
        <v>1</v>
      </c>
      <c r="K2051" s="11"/>
      <c r="L2051" s="61">
        <v>44021</v>
      </c>
      <c r="M2051" s="62">
        <v>1112.7645999994099</v>
      </c>
      <c r="N2051" s="63">
        <v>1112.7645999994099</v>
      </c>
      <c r="O2051" s="63">
        <v>1117.1385999992499</v>
      </c>
      <c r="P2051" s="64">
        <f t="shared" si="31"/>
        <v>0.99608463981117212</v>
      </c>
      <c r="Q2051" s="61">
        <v>43984</v>
      </c>
      <c r="R2051" s="65">
        <v>333023.64500000002</v>
      </c>
      <c r="S2051" s="65">
        <v>273266.37419042998</v>
      </c>
      <c r="T2051" s="11"/>
      <c r="U2051" s="66">
        <v>-2.9431524217216098E-4</v>
      </c>
      <c r="V2051" s="67">
        <v>3.63277922970155</v>
      </c>
      <c r="W2051" s="66">
        <v>1.19133682710526E-3</v>
      </c>
      <c r="X2051" s="67">
        <v>2.3975122313459001</v>
      </c>
      <c r="Y2051" s="66">
        <v>1.1968030323259901E-2</v>
      </c>
      <c r="Z2051" s="67">
        <v>18.8807406445558</v>
      </c>
      <c r="AA2051" s="66">
        <v>2.54753203516884E-2</v>
      </c>
      <c r="AB2051" s="67">
        <v>22.772720186476398</v>
      </c>
      <c r="AC2051" s="66">
        <v>5.4808965251140797E-2</v>
      </c>
      <c r="AD2051" s="67">
        <v>29.766861785348699</v>
      </c>
      <c r="AE2051" s="66">
        <v>8.1250368630280706E-2</v>
      </c>
      <c r="AF2051" s="68">
        <v>25.072724474739498</v>
      </c>
      <c r="AG2051" s="66">
        <v>-1.2435944699973301E-4</v>
      </c>
      <c r="AH2051" s="67">
        <v>-1.85394168056519</v>
      </c>
      <c r="AI2051" s="66">
        <v>1.30292376743455E-2</v>
      </c>
      <c r="AJ2051" s="67">
        <v>14.993666248396</v>
      </c>
      <c r="AK2051" s="66">
        <v>0.11276459999862699</v>
      </c>
      <c r="AL2051" s="66">
        <v>2.60001135811763E-2</v>
      </c>
      <c r="AM2051" s="67">
        <v>11.2103402272623</v>
      </c>
      <c r="AN2051" s="11"/>
      <c r="AO2051" s="69">
        <v>9.4132292251742893E-3</v>
      </c>
      <c r="AP2051" s="69">
        <v>-9.9518718016042805E-3</v>
      </c>
      <c r="AQ2051" s="69">
        <v>6.9141524090809998E-3</v>
      </c>
      <c r="AR2051" s="69">
        <v>-6.6926777999469804E-3</v>
      </c>
      <c r="AS2051" s="70">
        <v>9</v>
      </c>
      <c r="AT2051" s="70">
        <v>3</v>
      </c>
      <c r="AU2051" s="70">
        <v>7</v>
      </c>
      <c r="AV2051" s="71">
        <v>5</v>
      </c>
      <c r="AW2051" s="11"/>
      <c r="AX2051" s="72">
        <v>1.6797816696798699E-2</v>
      </c>
      <c r="AY2051" s="73">
        <v>-0.21947880718858001</v>
      </c>
      <c r="AZ2051" s="73">
        <v>0.615910351979437</v>
      </c>
      <c r="BA2051" s="73">
        <v>-0.304345198213468</v>
      </c>
      <c r="BB2051" s="64">
        <v>1.73483344069155E-3</v>
      </c>
      <c r="BC2051" s="74">
        <v>-2.15601844885532</v>
      </c>
      <c r="BD2051" s="61">
        <v>43745</v>
      </c>
      <c r="BE2051" s="61">
        <v>43783</v>
      </c>
      <c r="BF2051" s="70">
        <v>70</v>
      </c>
      <c r="BG2051" s="61">
        <v>43843</v>
      </c>
      <c r="BH2051" s="11"/>
    </row>
    <row r="2052" spans="1:60" x14ac:dyDescent="0.3">
      <c r="A2052" s="11"/>
      <c r="B2052" s="56" t="s">
        <v>6493</v>
      </c>
      <c r="C2052" s="56" t="s">
        <v>6211</v>
      </c>
      <c r="D2052" s="56" t="s">
        <v>6205</v>
      </c>
      <c r="E2052" s="57" t="s">
        <v>159</v>
      </c>
      <c r="F2052" s="57" t="s">
        <v>140</v>
      </c>
      <c r="G2052" s="58" t="s">
        <v>2080</v>
      </c>
      <c r="H2052" s="59" t="s">
        <v>237</v>
      </c>
      <c r="I2052" s="60" t="s">
        <v>29</v>
      </c>
      <c r="J2052" s="60" t="s">
        <v>1</v>
      </c>
      <c r="K2052" s="11"/>
      <c r="L2052" s="61">
        <v>44021</v>
      </c>
      <c r="M2052" s="62">
        <v>1099.7025000005999</v>
      </c>
      <c r="N2052" s="63">
        <v>1099.7025000005999</v>
      </c>
      <c r="O2052" s="63">
        <v>1103.8639000002299</v>
      </c>
      <c r="P2052" s="64">
        <f t="shared" si="31"/>
        <v>0.9962301511992292</v>
      </c>
      <c r="Q2052" s="61">
        <v>43984</v>
      </c>
      <c r="R2052" s="65">
        <v>254991.29300000001</v>
      </c>
      <c r="S2052" s="65">
        <v>157151.19232617199</v>
      </c>
      <c r="T2052" s="11"/>
      <c r="U2052" s="66">
        <v>-2.9035785519226898E-4</v>
      </c>
      <c r="V2052" s="67">
        <v>3.63317496839954</v>
      </c>
      <c r="W2052" s="66">
        <v>1.30997671112709E-3</v>
      </c>
      <c r="X2052" s="67">
        <v>2.4093762197480801</v>
      </c>
      <c r="Y2052" s="66">
        <v>1.26952670852916E-2</v>
      </c>
      <c r="Z2052" s="67">
        <v>18.953464320744398</v>
      </c>
      <c r="AA2052" s="66">
        <v>3.58066925564344E-2</v>
      </c>
      <c r="AB2052" s="67">
        <v>23.8058574069291</v>
      </c>
      <c r="AC2052" s="66">
        <v>6.6973617762414506E-2</v>
      </c>
      <c r="AD2052" s="67">
        <v>30.983327036490699</v>
      </c>
      <c r="AE2052" s="66">
        <v>9.5309760206873803E-2</v>
      </c>
      <c r="AF2052" s="68">
        <v>26.478663632413401</v>
      </c>
      <c r="AG2052" s="66">
        <v>-8.8834317466535099E-5</v>
      </c>
      <c r="AH2052" s="67">
        <v>-1.85038916761187</v>
      </c>
      <c r="AI2052" s="66">
        <v>1.37932541292685E-2</v>
      </c>
      <c r="AJ2052" s="67">
        <v>15.0700678938883</v>
      </c>
      <c r="AK2052" s="66">
        <v>9.97024999996938E-2</v>
      </c>
      <c r="AL2052" s="66">
        <v>2.7244435574175399E-2</v>
      </c>
      <c r="AM2052" s="67">
        <v>15.4809690428956</v>
      </c>
      <c r="AN2052" s="11"/>
      <c r="AO2052" s="69">
        <v>2.77945318157435E-3</v>
      </c>
      <c r="AP2052" s="69">
        <v>-2.63180986530642E-3</v>
      </c>
      <c r="AQ2052" s="69">
        <v>7.0373705239035198E-3</v>
      </c>
      <c r="AR2052" s="69">
        <v>-3.0851960445943401E-3</v>
      </c>
      <c r="AS2052" s="70">
        <v>10</v>
      </c>
      <c r="AT2052" s="70">
        <v>2</v>
      </c>
      <c r="AU2052" s="70">
        <v>7</v>
      </c>
      <c r="AV2052" s="71">
        <v>5</v>
      </c>
      <c r="AW2052" s="11"/>
      <c r="AX2052" s="72">
        <v>8.2678169464634292E-3</v>
      </c>
      <c r="AY2052" s="73">
        <v>0.73477120137431495</v>
      </c>
      <c r="AZ2052" s="73">
        <v>0.64783875668945301</v>
      </c>
      <c r="BA2052" s="73">
        <v>1.0536096154319201</v>
      </c>
      <c r="BB2052" s="64">
        <v>8.54158983106572E-4</v>
      </c>
      <c r="BC2052" s="74">
        <v>-0.59961627911161497</v>
      </c>
      <c r="BD2052" s="61">
        <v>43907</v>
      </c>
      <c r="BE2052" s="61">
        <v>43914</v>
      </c>
      <c r="BF2052" s="70">
        <v>20</v>
      </c>
      <c r="BG2052" s="61">
        <v>43935</v>
      </c>
      <c r="BH2052" s="11"/>
    </row>
    <row r="2053" spans="1:60" x14ac:dyDescent="0.3">
      <c r="A2053" s="11"/>
      <c r="B2053" s="56" t="s">
        <v>6496</v>
      </c>
      <c r="C2053" s="56" t="s">
        <v>6213</v>
      </c>
      <c r="D2053" s="56" t="s">
        <v>6205</v>
      </c>
      <c r="E2053" s="57" t="s">
        <v>163</v>
      </c>
      <c r="F2053" s="57" t="s">
        <v>140</v>
      </c>
      <c r="G2053" s="58" t="s">
        <v>2080</v>
      </c>
      <c r="H2053" s="59" t="s">
        <v>237</v>
      </c>
      <c r="I2053" s="60" t="s">
        <v>29</v>
      </c>
      <c r="J2053" s="60" t="s">
        <v>1</v>
      </c>
      <c r="K2053" s="11"/>
      <c r="L2053" s="61">
        <v>44021</v>
      </c>
      <c r="M2053" s="62">
        <v>1181.9143000003</v>
      </c>
      <c r="N2053" s="63">
        <v>1181.9143000003</v>
      </c>
      <c r="O2053" s="63">
        <v>1186.7957000005999</v>
      </c>
      <c r="P2053" s="64">
        <f t="shared" si="31"/>
        <v>0.99588690791490275</v>
      </c>
      <c r="Q2053" s="61">
        <v>43984</v>
      </c>
      <c r="R2053" s="65">
        <v>7119077.0530000003</v>
      </c>
      <c r="S2053" s="65">
        <v>9340830.3537656292</v>
      </c>
      <c r="T2053" s="11"/>
      <c r="U2053" s="66">
        <v>-2.9967809314257498E-4</v>
      </c>
      <c r="V2053" s="67">
        <v>3.6322429446045099</v>
      </c>
      <c r="W2053" s="66">
        <v>1.0301533493475301E-3</v>
      </c>
      <c r="X2053" s="67">
        <v>2.38139388357013</v>
      </c>
      <c r="Y2053" s="66">
        <v>1.0980540891978301E-2</v>
      </c>
      <c r="Z2053" s="67">
        <v>18.7819917014276</v>
      </c>
      <c r="AA2053" s="66">
        <v>2.3462013426979001E-2</v>
      </c>
      <c r="AB2053" s="67">
        <v>22.571389493998101</v>
      </c>
      <c r="AC2053" s="66">
        <v>5.0675476861215402E-2</v>
      </c>
      <c r="AD2053" s="67">
        <v>29.353512946370799</v>
      </c>
      <c r="AE2053" s="66">
        <v>7.4891541309625595E-2</v>
      </c>
      <c r="AF2053" s="68">
        <v>24.4368417426886</v>
      </c>
      <c r="AG2053" s="66">
        <v>-1.72656139511673E-4</v>
      </c>
      <c r="AH2053" s="67">
        <v>-1.85877134981638</v>
      </c>
      <c r="AI2053" s="66">
        <v>1.1991946630587299E-2</v>
      </c>
      <c r="AJ2053" s="67">
        <v>14.8899371440202</v>
      </c>
      <c r="AK2053" s="66">
        <v>0.108109861588746</v>
      </c>
      <c r="AL2053" s="66">
        <v>2.4106646462314502E-2</v>
      </c>
      <c r="AM2053" s="67">
        <v>10.012506871687901</v>
      </c>
      <c r="AN2053" s="11"/>
      <c r="AO2053" s="69">
        <v>9.4077847552398505E-3</v>
      </c>
      <c r="AP2053" s="69">
        <v>-9.95718968897563E-3</v>
      </c>
      <c r="AQ2053" s="69">
        <v>6.7467961871443497E-3</v>
      </c>
      <c r="AR2053" s="69">
        <v>-6.8580939141611504E-3</v>
      </c>
      <c r="AS2053" s="70">
        <v>9</v>
      </c>
      <c r="AT2053" s="70">
        <v>3</v>
      </c>
      <c r="AU2053" s="70">
        <v>7</v>
      </c>
      <c r="AV2053" s="71">
        <v>5</v>
      </c>
      <c r="AW2053" s="11"/>
      <c r="AX2053" s="72">
        <v>1.6789714198821502E-2</v>
      </c>
      <c r="AY2053" s="73">
        <v>-0.32872706549687802</v>
      </c>
      <c r="AZ2053" s="73">
        <v>0.60924216290914002</v>
      </c>
      <c r="BA2053" s="73">
        <v>-0.45453499606310299</v>
      </c>
      <c r="BB2053" s="64">
        <v>1.7339866314796399E-3</v>
      </c>
      <c r="BC2053" s="74">
        <v>-2.1759841157145301</v>
      </c>
      <c r="BD2053" s="61">
        <v>43745</v>
      </c>
      <c r="BE2053" s="61">
        <v>43783</v>
      </c>
      <c r="BF2053" s="70">
        <v>73</v>
      </c>
      <c r="BG2053" s="61">
        <v>43846</v>
      </c>
      <c r="BH2053" s="11"/>
    </row>
    <row r="2054" spans="1:60" x14ac:dyDescent="0.3">
      <c r="A2054" s="11"/>
      <c r="B2054" s="56" t="s">
        <v>6500</v>
      </c>
      <c r="C2054" s="56" t="s">
        <v>6215</v>
      </c>
      <c r="D2054" s="56" t="s">
        <v>6216</v>
      </c>
      <c r="E2054" s="57" t="s">
        <v>25</v>
      </c>
      <c r="F2054" s="57" t="s">
        <v>140</v>
      </c>
      <c r="G2054" s="58" t="s">
        <v>2080</v>
      </c>
      <c r="H2054" s="59" t="s">
        <v>686</v>
      </c>
      <c r="I2054" s="60" t="s">
        <v>29</v>
      </c>
      <c r="J2054" s="60" t="s">
        <v>6217</v>
      </c>
      <c r="K2054" s="11"/>
      <c r="L2054" s="61">
        <v>44021</v>
      </c>
      <c r="M2054" s="62">
        <v>1047.2101000007201</v>
      </c>
      <c r="N2054" s="63">
        <v>1047.2101000007201</v>
      </c>
      <c r="O2054" s="63">
        <v>1047.2101000007201</v>
      </c>
      <c r="P2054" s="64">
        <f t="shared" si="31"/>
        <v>1</v>
      </c>
      <c r="Q2054" s="61">
        <v>44021</v>
      </c>
      <c r="R2054" s="65">
        <v>326904.71799999999</v>
      </c>
      <c r="S2054" s="65">
        <v>332558.65552685497</v>
      </c>
      <c r="T2054" s="11"/>
      <c r="U2054" s="66">
        <v>3.05574758385774E-6</v>
      </c>
      <c r="V2054" s="67">
        <v>3.6625163286771598</v>
      </c>
      <c r="W2054" s="66">
        <v>9.8079719464294599E-5</v>
      </c>
      <c r="X2054" s="67">
        <v>2.2881865205817999</v>
      </c>
      <c r="Y2054" s="66">
        <v>2.7348966668796501E-3</v>
      </c>
      <c r="Z2054" s="67">
        <v>17.957427278917699</v>
      </c>
      <c r="AA2054" s="66">
        <v>8.9070449303108E-3</v>
      </c>
      <c r="AB2054" s="67">
        <v>21.1158926443313</v>
      </c>
      <c r="AC2054" s="66">
        <v>2.22711811729823E-2</v>
      </c>
      <c r="AD2054" s="67">
        <v>26.513083377532901</v>
      </c>
      <c r="AE2054" s="66">
        <v>3.57918414774758E-2</v>
      </c>
      <c r="AF2054" s="68">
        <v>20.5268717594736</v>
      </c>
      <c r="AG2054" s="66">
        <v>2.9221351724118001E-5</v>
      </c>
      <c r="AH2054" s="67">
        <v>-1.8385836006928</v>
      </c>
      <c r="AI2054" s="66">
        <v>3.0037142969376899E-3</v>
      </c>
      <c r="AJ2054" s="67">
        <v>13.991113910655301</v>
      </c>
      <c r="AK2054" s="66">
        <v>4.7210100001393598E-2</v>
      </c>
      <c r="AL2054" s="66">
        <v>7.1264670605160098E-3</v>
      </c>
      <c r="AM2054" s="67">
        <v>-1.53904007183883</v>
      </c>
      <c r="AN2054" s="11"/>
      <c r="AO2054" s="69">
        <v>1.10050923467497E-4</v>
      </c>
      <c r="AP2054" s="69">
        <v>3.05574758385774E-6</v>
      </c>
      <c r="AQ2054" s="69">
        <v>1.0555227472650601E-3</v>
      </c>
      <c r="AR2054" s="69">
        <v>2.9221351724118001E-5</v>
      </c>
      <c r="AS2054" s="70">
        <v>12</v>
      </c>
      <c r="AT2054" s="70">
        <v>0</v>
      </c>
      <c r="AU2054" s="70">
        <v>7</v>
      </c>
      <c r="AV2054" s="71">
        <v>5</v>
      </c>
      <c r="AW2054" s="11"/>
      <c r="AX2054" s="72">
        <v>4.4537131517984101E-4</v>
      </c>
      <c r="AY2054" s="73">
        <v>-46.520918791415198</v>
      </c>
      <c r="AZ2054" s="73">
        <v>0.555556309592248</v>
      </c>
      <c r="BA2054" s="73">
        <v>-15.329656208399699</v>
      </c>
      <c r="BB2054" s="64">
        <v>4.6013830058555501E-5</v>
      </c>
      <c r="BC2054" s="74">
        <v>0</v>
      </c>
      <c r="BD2054" s="61">
        <v>44021</v>
      </c>
      <c r="BE2054" s="61"/>
      <c r="BF2054" s="70"/>
      <c r="BG2054" s="61"/>
      <c r="BH2054" s="11"/>
    </row>
    <row r="2055" spans="1:60" x14ac:dyDescent="0.3">
      <c r="A2055" s="11"/>
      <c r="B2055" s="56" t="s">
        <v>6503</v>
      </c>
      <c r="C2055" s="56" t="s">
        <v>6218</v>
      </c>
      <c r="D2055" s="56" t="s">
        <v>6219</v>
      </c>
      <c r="E2055" s="57" t="s">
        <v>34</v>
      </c>
      <c r="F2055" s="57" t="s">
        <v>26</v>
      </c>
      <c r="G2055" s="58" t="s">
        <v>111</v>
      </c>
      <c r="H2055" s="59" t="s">
        <v>186</v>
      </c>
      <c r="I2055" s="60" t="s">
        <v>29</v>
      </c>
      <c r="J2055" s="60" t="s">
        <v>6220</v>
      </c>
      <c r="K2055" s="11"/>
      <c r="L2055" s="61">
        <v>43874</v>
      </c>
      <c r="M2055" s="62"/>
      <c r="N2055" s="63"/>
      <c r="O2055" s="63">
        <v>633.83550000004504</v>
      </c>
      <c r="P2055" s="64">
        <f t="shared" ref="P2055:P2118" si="32">IFERROR(N2055/O2055,"")</f>
        <v>0</v>
      </c>
      <c r="Q2055" s="61">
        <v>43874</v>
      </c>
      <c r="R2055" s="65"/>
      <c r="S2055" s="65">
        <v>24825501.1709687</v>
      </c>
      <c r="T2055" s="11"/>
      <c r="U2055" s="66"/>
      <c r="V2055" s="67"/>
      <c r="W2055" s="66"/>
      <c r="X2055" s="67"/>
      <c r="Y2055" s="66"/>
      <c r="Z2055" s="67"/>
      <c r="AA2055" s="66"/>
      <c r="AB2055" s="67"/>
      <c r="AC2055" s="66"/>
      <c r="AD2055" s="67"/>
      <c r="AE2055" s="66"/>
      <c r="AF2055" s="68"/>
      <c r="AG2055" s="66"/>
      <c r="AH2055" s="67"/>
      <c r="AI2055" s="66"/>
      <c r="AJ2055" s="67"/>
      <c r="AK2055" s="66"/>
      <c r="AL2055" s="66"/>
      <c r="AM2055" s="67"/>
      <c r="AN2055" s="11"/>
      <c r="AO2055" s="69">
        <v>2.19181942084106E-2</v>
      </c>
      <c r="AP2055" s="69">
        <v>-1.80616635279875E-2</v>
      </c>
      <c r="AQ2055" s="69">
        <v>7.4214062356986701E-2</v>
      </c>
      <c r="AR2055" s="69">
        <v>-2.3175650993834999E-2</v>
      </c>
      <c r="AS2055" s="70"/>
      <c r="AT2055" s="70"/>
      <c r="AU2055" s="70"/>
      <c r="AV2055" s="71"/>
      <c r="AW2055" s="11"/>
      <c r="AX2055" s="72"/>
      <c r="AY2055" s="73"/>
      <c r="AZ2055" s="73"/>
      <c r="BA2055" s="73"/>
      <c r="BB2055" s="64"/>
      <c r="BC2055" s="74">
        <v>-4.79301557371946</v>
      </c>
      <c r="BD2055" s="61">
        <v>43797</v>
      </c>
      <c r="BE2055" s="61">
        <v>43808</v>
      </c>
      <c r="BF2055" s="70">
        <v>32</v>
      </c>
      <c r="BG2055" s="61">
        <v>43843</v>
      </c>
      <c r="BH2055" s="11"/>
    </row>
    <row r="2056" spans="1:60" x14ac:dyDescent="0.3">
      <c r="A2056" s="11"/>
      <c r="B2056" s="56" t="s">
        <v>6506</v>
      </c>
      <c r="C2056" s="56" t="s">
        <v>6222</v>
      </c>
      <c r="D2056" s="56" t="s">
        <v>6219</v>
      </c>
      <c r="E2056" s="57" t="s">
        <v>41</v>
      </c>
      <c r="F2056" s="57" t="s">
        <v>26</v>
      </c>
      <c r="G2056" s="58" t="s">
        <v>111</v>
      </c>
      <c r="H2056" s="59" t="s">
        <v>186</v>
      </c>
      <c r="I2056" s="60" t="s">
        <v>29</v>
      </c>
      <c r="J2056" s="60" t="s">
        <v>6223</v>
      </c>
      <c r="K2056" s="11"/>
      <c r="L2056" s="61">
        <v>44021</v>
      </c>
      <c r="M2056" s="62">
        <v>906.79580000042904</v>
      </c>
      <c r="N2056" s="63">
        <v>906.79580000042904</v>
      </c>
      <c r="O2056" s="63">
        <v>976.05179999954998</v>
      </c>
      <c r="P2056" s="64">
        <f t="shared" si="32"/>
        <v>0.92904474947010718</v>
      </c>
      <c r="Q2056" s="61">
        <v>43881</v>
      </c>
      <c r="R2056" s="65">
        <v>8285664.6059999997</v>
      </c>
      <c r="S2056" s="65">
        <v>7238481.9713359401</v>
      </c>
      <c r="T2056" s="11"/>
      <c r="U2056" s="66">
        <v>-3.8386663763958499E-3</v>
      </c>
      <c r="V2056" s="67">
        <v>3.27834411627919</v>
      </c>
      <c r="W2056" s="66">
        <v>3.0536197240508E-2</v>
      </c>
      <c r="X2056" s="67">
        <v>5.3319982726898196</v>
      </c>
      <c r="Y2056" s="66">
        <v>-3.5862200806150199E-2</v>
      </c>
      <c r="Z2056" s="67">
        <v>14.097717531607501</v>
      </c>
      <c r="AA2056" s="66">
        <v>9.5510259703587494E-2</v>
      </c>
      <c r="AB2056" s="67">
        <v>29.7762141216663</v>
      </c>
      <c r="AC2056" s="66">
        <v>0.120127567655873</v>
      </c>
      <c r="AD2056" s="67">
        <v>36.298722025821903</v>
      </c>
      <c r="AE2056" s="66">
        <v>0.13825878988252999</v>
      </c>
      <c r="AF2056" s="68">
        <v>30.773566599964401</v>
      </c>
      <c r="AG2056" s="66">
        <v>-1.46906296049565E-3</v>
      </c>
      <c r="AH2056" s="67">
        <v>-1.98841203191478</v>
      </c>
      <c r="AI2056" s="66">
        <v>-7.9189614389179007E-3</v>
      </c>
      <c r="AJ2056" s="67">
        <v>12.898846337077</v>
      </c>
      <c r="AK2056" s="66">
        <v>0.72168789990246296</v>
      </c>
      <c r="AL2056" s="66">
        <v>4.2585403707562398E-2</v>
      </c>
      <c r="AM2056" s="67">
        <v>48.182466900849199</v>
      </c>
      <c r="AN2056" s="11"/>
      <c r="AO2056" s="69">
        <v>3.61311745000421E-2</v>
      </c>
      <c r="AP2056" s="69">
        <v>-4.87422399910429E-2</v>
      </c>
      <c r="AQ2056" s="69">
        <v>7.9520113324179006E-2</v>
      </c>
      <c r="AR2056" s="69">
        <v>-0.11622669381904401</v>
      </c>
      <c r="AS2056" s="70">
        <v>6</v>
      </c>
      <c r="AT2056" s="70">
        <v>6</v>
      </c>
      <c r="AU2056" s="70">
        <v>7</v>
      </c>
      <c r="AV2056" s="71">
        <v>5</v>
      </c>
      <c r="AW2056" s="11"/>
      <c r="AX2056" s="72">
        <v>0.14859539373137501</v>
      </c>
      <c r="AY2056" s="73">
        <v>0.61228959314212295</v>
      </c>
      <c r="AZ2056" s="73">
        <v>1.12650429239329</v>
      </c>
      <c r="BA2056" s="73">
        <v>0.84760168104094202</v>
      </c>
      <c r="BB2056" s="64">
        <v>1.52876397717046E-2</v>
      </c>
      <c r="BC2056" s="74">
        <v>-25.2906454350159</v>
      </c>
      <c r="BD2056" s="61">
        <v>43881</v>
      </c>
      <c r="BE2056" s="61">
        <v>43913</v>
      </c>
      <c r="BF2056" s="70"/>
      <c r="BG2056" s="61"/>
      <c r="BH2056" s="11"/>
    </row>
    <row r="2057" spans="1:60" x14ac:dyDescent="0.3">
      <c r="A2057" s="11"/>
      <c r="B2057" s="56" t="s">
        <v>6509</v>
      </c>
      <c r="C2057" s="56" t="s">
        <v>6225</v>
      </c>
      <c r="D2057" s="56" t="s">
        <v>6219</v>
      </c>
      <c r="E2057" s="57" t="s">
        <v>500</v>
      </c>
      <c r="F2057" s="57" t="s">
        <v>26</v>
      </c>
      <c r="G2057" s="58" t="s">
        <v>111</v>
      </c>
      <c r="H2057" s="59" t="s">
        <v>186</v>
      </c>
      <c r="I2057" s="60" t="s">
        <v>29</v>
      </c>
      <c r="J2057" s="60" t="s">
        <v>6226</v>
      </c>
      <c r="K2057" s="11"/>
      <c r="L2057" s="61">
        <v>44021</v>
      </c>
      <c r="M2057" s="62">
        <v>2313.9453000016501</v>
      </c>
      <c r="N2057" s="63">
        <v>2313.9453000016501</v>
      </c>
      <c r="O2057" s="63">
        <v>2482.0872999988501</v>
      </c>
      <c r="P2057" s="64">
        <f t="shared" si="32"/>
        <v>0.93225782187545225</v>
      </c>
      <c r="Q2057" s="61">
        <v>43881</v>
      </c>
      <c r="R2057" s="65">
        <v>3724987.4980000001</v>
      </c>
      <c r="S2057" s="65">
        <v>3730411.6325625</v>
      </c>
      <c r="T2057" s="11"/>
      <c r="U2057" s="66">
        <v>-3.8140530623422802E-3</v>
      </c>
      <c r="V2057" s="67">
        <v>3.2808054476845401</v>
      </c>
      <c r="W2057" s="66">
        <v>3.1298556357796797E-2</v>
      </c>
      <c r="X2057" s="67">
        <v>5.4082341844186903</v>
      </c>
      <c r="Y2057" s="66">
        <v>-3.1525024201982901E-2</v>
      </c>
      <c r="Z2057" s="67">
        <v>14.531435192024199</v>
      </c>
      <c r="AA2057" s="66">
        <v>0.105442502996157</v>
      </c>
      <c r="AB2057" s="67">
        <v>30.7694384509232</v>
      </c>
      <c r="AC2057" s="66">
        <v>0.14050231393412099</v>
      </c>
      <c r="AD2057" s="67">
        <v>38.336196653661297</v>
      </c>
      <c r="AE2057" s="66"/>
      <c r="AF2057" s="68"/>
      <c r="AG2057" s="66">
        <v>-1.2474774302972901E-3</v>
      </c>
      <c r="AH2057" s="67">
        <v>-1.96625347889494</v>
      </c>
      <c r="AI2057" s="66">
        <v>-3.2349967377740502E-3</v>
      </c>
      <c r="AJ2057" s="67">
        <v>13.367242807187701</v>
      </c>
      <c r="AK2057" s="66">
        <v>0.15697265000024299</v>
      </c>
      <c r="AL2057" s="66">
        <v>5.3892498744971797E-2</v>
      </c>
      <c r="AM2057" s="67">
        <v>42.545579310273801</v>
      </c>
      <c r="AN2057" s="11"/>
      <c r="AO2057" s="69">
        <v>3.6156679316263797E-2</v>
      </c>
      <c r="AP2057" s="69">
        <v>-4.8718804758245797E-2</v>
      </c>
      <c r="AQ2057" s="69">
        <v>8.0319243245030494E-2</v>
      </c>
      <c r="AR2057" s="69">
        <v>-0.115550916356442</v>
      </c>
      <c r="AS2057" s="70">
        <v>6</v>
      </c>
      <c r="AT2057" s="70">
        <v>6</v>
      </c>
      <c r="AU2057" s="70">
        <v>7</v>
      </c>
      <c r="AV2057" s="71">
        <v>5</v>
      </c>
      <c r="AW2057" s="11"/>
      <c r="AX2057" s="72">
        <v>0.14859595675196</v>
      </c>
      <c r="AY2057" s="73">
        <v>0.67513695842535504</v>
      </c>
      <c r="AZ2057" s="73">
        <v>1.16625900988038</v>
      </c>
      <c r="BA2057" s="73">
        <v>0.93665490147032004</v>
      </c>
      <c r="BB2057" s="64">
        <v>1.52883461744204E-2</v>
      </c>
      <c r="BC2057" s="74">
        <v>-25.231666911888201</v>
      </c>
      <c r="BD2057" s="61">
        <v>43881</v>
      </c>
      <c r="BE2057" s="61">
        <v>43913</v>
      </c>
      <c r="BF2057" s="70"/>
      <c r="BG2057" s="61"/>
      <c r="BH2057" s="11"/>
    </row>
    <row r="2058" spans="1:60" x14ac:dyDescent="0.3">
      <c r="A2058" s="11"/>
      <c r="B2058" s="56" t="s">
        <v>6513</v>
      </c>
      <c r="C2058" s="56" t="s">
        <v>6228</v>
      </c>
      <c r="D2058" s="56" t="s">
        <v>6219</v>
      </c>
      <c r="E2058" s="57" t="s">
        <v>306</v>
      </c>
      <c r="F2058" s="57" t="s">
        <v>26</v>
      </c>
      <c r="G2058" s="58" t="s">
        <v>111</v>
      </c>
      <c r="H2058" s="59" t="s">
        <v>186</v>
      </c>
      <c r="I2058" s="60" t="s">
        <v>29</v>
      </c>
      <c r="J2058" s="60" t="s">
        <v>1</v>
      </c>
      <c r="K2058" s="11"/>
      <c r="L2058" s="61">
        <v>44021</v>
      </c>
      <c r="M2058" s="62">
        <v>585.26009999960695</v>
      </c>
      <c r="N2058" s="63">
        <v>585.26009999960695</v>
      </c>
      <c r="O2058" s="63"/>
      <c r="P2058" s="64" t="str">
        <f t="shared" si="32"/>
        <v/>
      </c>
      <c r="Q2058" s="61"/>
      <c r="R2058" s="65">
        <v>33659530.663000003</v>
      </c>
      <c r="S2058" s="65"/>
      <c r="T2058" s="11"/>
      <c r="U2058" s="66">
        <v>-3.89737043678906E-3</v>
      </c>
      <c r="V2058" s="67">
        <v>3.27247371023986</v>
      </c>
      <c r="W2058" s="66">
        <v>2.8715836764604302E-2</v>
      </c>
      <c r="X2058" s="67">
        <v>5.1499622250994399</v>
      </c>
      <c r="Y2058" s="66"/>
      <c r="Z2058" s="67"/>
      <c r="AA2058" s="66"/>
      <c r="AB2058" s="67"/>
      <c r="AC2058" s="66"/>
      <c r="AD2058" s="67"/>
      <c r="AE2058" s="66"/>
      <c r="AF2058" s="68"/>
      <c r="AG2058" s="66">
        <v>-1.99835616149358E-3</v>
      </c>
      <c r="AH2058" s="67">
        <v>-2.04134135201457</v>
      </c>
      <c r="AI2058" s="66"/>
      <c r="AJ2058" s="67"/>
      <c r="AK2058" s="66">
        <v>-7.4402958696737201E-2</v>
      </c>
      <c r="AL2058" s="66">
        <v>-0.17084099710511499</v>
      </c>
      <c r="AM2058" s="67">
        <v>5.9514182662533104</v>
      </c>
      <c r="AN2058" s="11"/>
      <c r="AO2058" s="69">
        <v>3.6069985193535103E-2</v>
      </c>
      <c r="AP2058" s="69">
        <v>-4.8798318445769803E-2</v>
      </c>
      <c r="AQ2058" s="69">
        <v>7.7613796020159498E-2</v>
      </c>
      <c r="AR2058" s="69">
        <v>-0.117839193927503</v>
      </c>
      <c r="AS2058" s="70"/>
      <c r="AT2058" s="70"/>
      <c r="AU2058" s="70"/>
      <c r="AV2058" s="71"/>
      <c r="AW2058" s="11"/>
      <c r="AX2058" s="72"/>
      <c r="AY2058" s="73"/>
      <c r="AZ2058" s="73"/>
      <c r="BA2058" s="73"/>
      <c r="BB2058" s="64"/>
      <c r="BC2058" s="74">
        <v>-25.4313135257398</v>
      </c>
      <c r="BD2058" s="61">
        <v>43881</v>
      </c>
      <c r="BE2058" s="61">
        <v>43913</v>
      </c>
      <c r="BF2058" s="70"/>
      <c r="BG2058" s="61"/>
      <c r="BH2058" s="11"/>
    </row>
    <row r="2059" spans="1:60" x14ac:dyDescent="0.3">
      <c r="A2059" s="11"/>
      <c r="B2059" s="56" t="s">
        <v>6515</v>
      </c>
      <c r="C2059" s="56" t="s">
        <v>6230</v>
      </c>
      <c r="D2059" s="56" t="s">
        <v>6231</v>
      </c>
      <c r="E2059" s="57" t="s">
        <v>34</v>
      </c>
      <c r="F2059" s="57" t="s">
        <v>673</v>
      </c>
      <c r="G2059" s="58" t="s">
        <v>200</v>
      </c>
      <c r="H2059" s="59" t="s">
        <v>201</v>
      </c>
      <c r="I2059" s="60" t="s">
        <v>29</v>
      </c>
      <c r="J2059" s="60" t="s">
        <v>6232</v>
      </c>
      <c r="K2059" s="11"/>
      <c r="L2059" s="61">
        <v>44021</v>
      </c>
      <c r="M2059" s="62">
        <v>3606.1860999986502</v>
      </c>
      <c r="N2059" s="63">
        <v>3606.1860999986502</v>
      </c>
      <c r="O2059" s="63">
        <v>3627.9792000018101</v>
      </c>
      <c r="P2059" s="64">
        <f t="shared" si="32"/>
        <v>0.99399304714780368</v>
      </c>
      <c r="Q2059" s="61">
        <v>43976</v>
      </c>
      <c r="R2059" s="65">
        <v>115109959.007</v>
      </c>
      <c r="S2059" s="65">
        <v>126256602.31825</v>
      </c>
      <c r="T2059" s="11"/>
      <c r="U2059" s="66">
        <v>-2.0057376450495199E-3</v>
      </c>
      <c r="V2059" s="67">
        <v>3.4616369894138201</v>
      </c>
      <c r="W2059" s="66">
        <v>5.3360629335657004E-3</v>
      </c>
      <c r="X2059" s="67">
        <v>2.81198484199194</v>
      </c>
      <c r="Y2059" s="66">
        <v>2.1023851737481902E-2</v>
      </c>
      <c r="Z2059" s="67">
        <v>19.786322785978001</v>
      </c>
      <c r="AA2059" s="66">
        <v>3.2006667459427297E-2</v>
      </c>
      <c r="AB2059" s="67">
        <v>23.425854897242999</v>
      </c>
      <c r="AC2059" s="66">
        <v>6.5158553636138095E-2</v>
      </c>
      <c r="AD2059" s="67">
        <v>30.801820623863001</v>
      </c>
      <c r="AE2059" s="66">
        <v>8.3907482599897804E-2</v>
      </c>
      <c r="AF2059" s="68">
        <v>25.338435871701201</v>
      </c>
      <c r="AG2059" s="66">
        <v>7.1056218257581295E-4</v>
      </c>
      <c r="AH2059" s="67">
        <v>-1.77044951760763</v>
      </c>
      <c r="AI2059" s="66">
        <v>2.3334337602136698E-2</v>
      </c>
      <c r="AJ2059" s="67">
        <v>16.0241762411897</v>
      </c>
      <c r="AK2059" s="66">
        <v>0.35201896328013399</v>
      </c>
      <c r="AL2059" s="66">
        <v>3.4543440931884099E-2</v>
      </c>
      <c r="AM2059" s="67">
        <v>38.273425729945302</v>
      </c>
      <c r="AN2059" s="11"/>
      <c r="AO2059" s="69">
        <v>1.98679056502442E-2</v>
      </c>
      <c r="AP2059" s="69">
        <v>-2.01796789733635E-2</v>
      </c>
      <c r="AQ2059" s="69">
        <v>2.3510988043199201E-2</v>
      </c>
      <c r="AR2059" s="69">
        <v>-1.53506014012237E-2</v>
      </c>
      <c r="AS2059" s="70">
        <v>7</v>
      </c>
      <c r="AT2059" s="70">
        <v>5</v>
      </c>
      <c r="AU2059" s="70">
        <v>7</v>
      </c>
      <c r="AV2059" s="71">
        <v>5</v>
      </c>
      <c r="AW2059" s="11"/>
      <c r="AX2059" s="72">
        <v>4.00836277758208E-2</v>
      </c>
      <c r="AY2059" s="73">
        <v>0.14143917964884201</v>
      </c>
      <c r="AZ2059" s="73">
        <v>0.65155583526757299</v>
      </c>
      <c r="BA2059" s="73">
        <v>0.197971686537358</v>
      </c>
      <c r="BB2059" s="64">
        <v>4.13928477730224E-3</v>
      </c>
      <c r="BC2059" s="74">
        <v>-5.0236406337062398</v>
      </c>
      <c r="BD2059" s="61">
        <v>43747</v>
      </c>
      <c r="BE2059" s="61">
        <v>43783</v>
      </c>
      <c r="BF2059" s="70">
        <v>134</v>
      </c>
      <c r="BG2059" s="61">
        <v>43935</v>
      </c>
      <c r="BH2059" s="11"/>
    </row>
    <row r="2060" spans="1:60" x14ac:dyDescent="0.3">
      <c r="A2060" s="11"/>
      <c r="B2060" s="56" t="s">
        <v>6517</v>
      </c>
      <c r="C2060" s="56" t="s">
        <v>6234</v>
      </c>
      <c r="D2060" s="56" t="s">
        <v>6231</v>
      </c>
      <c r="E2060" s="57" t="s">
        <v>73</v>
      </c>
      <c r="F2060" s="57" t="s">
        <v>673</v>
      </c>
      <c r="G2060" s="58" t="s">
        <v>200</v>
      </c>
      <c r="H2060" s="59" t="s">
        <v>201</v>
      </c>
      <c r="I2060" s="60" t="s">
        <v>29</v>
      </c>
      <c r="J2060" s="60" t="s">
        <v>1</v>
      </c>
      <c r="K2060" s="11"/>
      <c r="L2060" s="61">
        <v>44021</v>
      </c>
      <c r="M2060" s="62">
        <v>3811.0846999995401</v>
      </c>
      <c r="N2060" s="63">
        <v>3811.0846999995401</v>
      </c>
      <c r="O2060" s="63">
        <v>3831.6512999981601</v>
      </c>
      <c r="P2060" s="64">
        <f t="shared" si="32"/>
        <v>0.9946324447637942</v>
      </c>
      <c r="Q2060" s="61">
        <v>43976</v>
      </c>
      <c r="R2060" s="65">
        <v>1910288.0460000001</v>
      </c>
      <c r="S2060" s="65">
        <v>1859032.3173398401</v>
      </c>
      <c r="T2060" s="11"/>
      <c r="U2060" s="66">
        <v>-1.9914685390176601E-3</v>
      </c>
      <c r="V2060" s="67">
        <v>3.463063900017</v>
      </c>
      <c r="W2060" s="66">
        <v>5.7671852464409304E-3</v>
      </c>
      <c r="X2060" s="67">
        <v>2.8550970732794698</v>
      </c>
      <c r="Y2060" s="66">
        <v>2.36830842150084E-2</v>
      </c>
      <c r="Z2060" s="67">
        <v>20.052246033737902</v>
      </c>
      <c r="AA2060" s="66">
        <v>3.7425991808049702E-2</v>
      </c>
      <c r="AB2060" s="67">
        <v>23.9677873321052</v>
      </c>
      <c r="AC2060" s="66">
        <v>7.6367433568520895E-2</v>
      </c>
      <c r="AD2060" s="67">
        <v>31.922708617086801</v>
      </c>
      <c r="AE2060" s="66">
        <v>0.101089276970015</v>
      </c>
      <c r="AF2060" s="68">
        <v>27.0566153087129</v>
      </c>
      <c r="AG2060" s="66">
        <v>8.3928396270493998E-4</v>
      </c>
      <c r="AH2060" s="67">
        <v>-1.7575773395947201</v>
      </c>
      <c r="AI2060" s="66">
        <v>2.6131551448997901E-2</v>
      </c>
      <c r="AJ2060" s="67">
        <v>16.303897625853999</v>
      </c>
      <c r="AK2060" s="66">
        <v>0.41082311610632999</v>
      </c>
      <c r="AL2060" s="66">
        <v>3.95148340794549E-2</v>
      </c>
      <c r="AM2060" s="67">
        <v>44.153841012565003</v>
      </c>
      <c r="AN2060" s="11"/>
      <c r="AO2060" s="69">
        <v>1.9882529684764401E-2</v>
      </c>
      <c r="AP2060" s="69">
        <v>-2.0165641810308398E-2</v>
      </c>
      <c r="AQ2060" s="69">
        <v>2.3949859791173402E-2</v>
      </c>
      <c r="AR2060" s="69">
        <v>-1.49130447834978E-2</v>
      </c>
      <c r="AS2060" s="70">
        <v>7</v>
      </c>
      <c r="AT2060" s="70">
        <v>5</v>
      </c>
      <c r="AU2060" s="70">
        <v>7</v>
      </c>
      <c r="AV2060" s="71">
        <v>5</v>
      </c>
      <c r="AW2060" s="11"/>
      <c r="AX2060" s="72">
        <v>4.0089816242107203E-2</v>
      </c>
      <c r="AY2060" s="73">
        <v>0.26506963793735799</v>
      </c>
      <c r="AZ2060" s="73">
        <v>0.66976389407955095</v>
      </c>
      <c r="BA2060" s="73">
        <v>0.37222640047639299</v>
      </c>
      <c r="BB2060" s="64">
        <v>4.1399846189415302E-3</v>
      </c>
      <c r="BC2060" s="74">
        <v>-4.97463014836831</v>
      </c>
      <c r="BD2060" s="61">
        <v>43747</v>
      </c>
      <c r="BE2060" s="61">
        <v>43783</v>
      </c>
      <c r="BF2060" s="70">
        <v>131</v>
      </c>
      <c r="BG2060" s="61">
        <v>43930</v>
      </c>
      <c r="BH2060" s="11"/>
    </row>
    <row r="2061" spans="1:60" x14ac:dyDescent="0.3">
      <c r="A2061" s="11"/>
      <c r="B2061" s="56" t="s">
        <v>6520</v>
      </c>
      <c r="C2061" s="56" t="s">
        <v>6236</v>
      </c>
      <c r="D2061" s="56" t="s">
        <v>6231</v>
      </c>
      <c r="E2061" s="57" t="s">
        <v>52</v>
      </c>
      <c r="F2061" s="57" t="s">
        <v>673</v>
      </c>
      <c r="G2061" s="58" t="s">
        <v>200</v>
      </c>
      <c r="H2061" s="59" t="s">
        <v>201</v>
      </c>
      <c r="I2061" s="60" t="s">
        <v>29</v>
      </c>
      <c r="J2061" s="60" t="s">
        <v>1</v>
      </c>
      <c r="K2061" s="11"/>
      <c r="L2061" s="61">
        <v>44021</v>
      </c>
      <c r="M2061" s="62">
        <v>1179.3121000006799</v>
      </c>
      <c r="N2061" s="63">
        <v>1179.3121000006799</v>
      </c>
      <c r="O2061" s="63">
        <v>1185.8219000008</v>
      </c>
      <c r="P2061" s="64">
        <f t="shared" si="32"/>
        <v>0.99451030546820252</v>
      </c>
      <c r="Q2061" s="61">
        <v>43976</v>
      </c>
      <c r="R2061" s="65">
        <v>23632818.66</v>
      </c>
      <c r="S2061" s="65">
        <v>29481261.805718701</v>
      </c>
      <c r="T2061" s="11"/>
      <c r="U2061" s="66">
        <v>-1.9942139442719101E-3</v>
      </c>
      <c r="V2061" s="67">
        <v>3.46278935949158</v>
      </c>
      <c r="W2061" s="66">
        <v>5.6848368021746899E-3</v>
      </c>
      <c r="X2061" s="67">
        <v>2.84686222885284</v>
      </c>
      <c r="Y2061" s="66">
        <v>2.3174273432232401E-2</v>
      </c>
      <c r="Z2061" s="67">
        <v>20.001364955445801</v>
      </c>
      <c r="AA2061" s="66">
        <v>3.6386977461006602E-2</v>
      </c>
      <c r="AB2061" s="67">
        <v>23.8638858973864</v>
      </c>
      <c r="AC2061" s="66">
        <v>7.4215281174474498E-2</v>
      </c>
      <c r="AD2061" s="67">
        <v>31.707493377674801</v>
      </c>
      <c r="AE2061" s="66">
        <v>9.7782842109154403E-2</v>
      </c>
      <c r="AF2061" s="68">
        <v>26.725971822626899</v>
      </c>
      <c r="AG2061" s="66">
        <v>8.1461213449074399E-4</v>
      </c>
      <c r="AH2061" s="67">
        <v>-1.7600445224161401</v>
      </c>
      <c r="AI2061" s="66">
        <v>2.5596247260182298E-2</v>
      </c>
      <c r="AJ2061" s="67">
        <v>16.250367206987001</v>
      </c>
      <c r="AK2061" s="66">
        <v>0.179312100000971</v>
      </c>
      <c r="AL2061" s="66">
        <v>3.03084804854734E-2</v>
      </c>
      <c r="AM2061" s="67">
        <v>13.7720426968444</v>
      </c>
      <c r="AN2061" s="11"/>
      <c r="AO2061" s="69">
        <v>1.9879746168953698E-2</v>
      </c>
      <c r="AP2061" s="69">
        <v>-2.0168368780105101E-2</v>
      </c>
      <c r="AQ2061" s="69">
        <v>2.3865809416747701E-2</v>
      </c>
      <c r="AR2061" s="69">
        <v>-1.4996765939940799E-2</v>
      </c>
      <c r="AS2061" s="70">
        <v>7</v>
      </c>
      <c r="AT2061" s="70">
        <v>5</v>
      </c>
      <c r="AU2061" s="70">
        <v>7</v>
      </c>
      <c r="AV2061" s="71">
        <v>5</v>
      </c>
      <c r="AW2061" s="11"/>
      <c r="AX2061" s="72">
        <v>4.0088577530041199E-2</v>
      </c>
      <c r="AY2061" s="73">
        <v>0.24137289352688601</v>
      </c>
      <c r="AZ2061" s="73">
        <v>0.66627341029379705</v>
      </c>
      <c r="BA2061" s="73">
        <v>0.33873954484351998</v>
      </c>
      <c r="BB2061" s="64">
        <v>4.1398450303358897E-3</v>
      </c>
      <c r="BC2061" s="74">
        <v>-4.9840315523906602</v>
      </c>
      <c r="BD2061" s="61">
        <v>43747</v>
      </c>
      <c r="BE2061" s="61">
        <v>43783</v>
      </c>
      <c r="BF2061" s="70">
        <v>131</v>
      </c>
      <c r="BG2061" s="61">
        <v>43930</v>
      </c>
      <c r="BH2061" s="11"/>
    </row>
    <row r="2062" spans="1:60" x14ac:dyDescent="0.3">
      <c r="A2062" s="11"/>
      <c r="B2062" s="56" t="s">
        <v>6523</v>
      </c>
      <c r="C2062" s="56" t="s">
        <v>6238</v>
      </c>
      <c r="D2062" s="56" t="s">
        <v>6239</v>
      </c>
      <c r="E2062" s="57" t="s">
        <v>34</v>
      </c>
      <c r="F2062" s="57" t="s">
        <v>339</v>
      </c>
      <c r="G2062" s="58" t="s">
        <v>200</v>
      </c>
      <c r="H2062" s="59" t="s">
        <v>928</v>
      </c>
      <c r="I2062" s="60" t="s">
        <v>29</v>
      </c>
      <c r="J2062" s="60" t="s">
        <v>6240</v>
      </c>
      <c r="K2062" s="11"/>
      <c r="L2062" s="61">
        <v>44021</v>
      </c>
      <c r="M2062" s="62">
        <v>1257.0429999995999</v>
      </c>
      <c r="N2062" s="63">
        <v>1257.0429999995999</v>
      </c>
      <c r="O2062" s="63">
        <v>1458.37629999965</v>
      </c>
      <c r="P2062" s="64">
        <f t="shared" si="32"/>
        <v>0.86194694743729838</v>
      </c>
      <c r="Q2062" s="61">
        <v>43747</v>
      </c>
      <c r="R2062" s="65">
        <v>203195.242</v>
      </c>
      <c r="S2062" s="65">
        <v>523064.81911083998</v>
      </c>
      <c r="T2062" s="11"/>
      <c r="U2062" s="66">
        <v>-3.7157673750698502E-3</v>
      </c>
      <c r="V2062" s="67">
        <v>3.29063401641179</v>
      </c>
      <c r="W2062" s="66">
        <v>3.9916882295074202E-2</v>
      </c>
      <c r="X2062" s="67">
        <v>6.2700667781464299</v>
      </c>
      <c r="Y2062" s="66">
        <v>-4.2556708104748403E-2</v>
      </c>
      <c r="Z2062" s="67">
        <v>13.4282668017549</v>
      </c>
      <c r="AA2062" s="66">
        <v>-9.2092016397218701E-2</v>
      </c>
      <c r="AB2062" s="67">
        <v>11.0159865115711</v>
      </c>
      <c r="AC2062" s="66">
        <v>-5.8644084983825503E-3</v>
      </c>
      <c r="AD2062" s="67">
        <v>23.699524410389099</v>
      </c>
      <c r="AE2062" s="66">
        <v>2.23282848146482E-2</v>
      </c>
      <c r="AF2062" s="68">
        <v>19.180516093183499</v>
      </c>
      <c r="AG2062" s="66">
        <v>6.0942253039684103E-3</v>
      </c>
      <c r="AH2062" s="67">
        <v>-1.2320832054683699</v>
      </c>
      <c r="AI2062" s="66">
        <v>-4.1625134697824299E-2</v>
      </c>
      <c r="AJ2062" s="67">
        <v>9.5282290111790608</v>
      </c>
      <c r="AK2062" s="66">
        <v>0.257042999999539</v>
      </c>
      <c r="AL2062" s="66">
        <v>3.3725424267686301E-2</v>
      </c>
      <c r="AM2062" s="67">
        <v>18.960211128054699</v>
      </c>
      <c r="AN2062" s="11"/>
      <c r="AO2062" s="69">
        <v>2.44641125609633E-2</v>
      </c>
      <c r="AP2062" s="69">
        <v>-6.8067865223420093E-2</v>
      </c>
      <c r="AQ2062" s="69">
        <v>3.49481762514188E-2</v>
      </c>
      <c r="AR2062" s="69">
        <v>-7.6500695462527801E-2</v>
      </c>
      <c r="AS2062" s="70">
        <v>7</v>
      </c>
      <c r="AT2062" s="70">
        <v>5</v>
      </c>
      <c r="AU2062" s="70">
        <v>6</v>
      </c>
      <c r="AV2062" s="71">
        <v>6</v>
      </c>
      <c r="AW2062" s="11"/>
      <c r="AX2062" s="72">
        <v>0.10242928126812301</v>
      </c>
      <c r="AY2062" s="73">
        <v>-1.0863141827067</v>
      </c>
      <c r="AZ2062" s="73">
        <v>0.215288818923</v>
      </c>
      <c r="BA2062" s="73">
        <v>-1.2747051502465201</v>
      </c>
      <c r="BB2062" s="64">
        <v>1.0414575215854699E-2</v>
      </c>
      <c r="BC2062" s="74">
        <v>-20.749548658990498</v>
      </c>
      <c r="BD2062" s="61">
        <v>43747</v>
      </c>
      <c r="BE2062" s="61">
        <v>43928</v>
      </c>
      <c r="BF2062" s="70"/>
      <c r="BG2062" s="61"/>
      <c r="BH2062" s="11"/>
    </row>
    <row r="2063" spans="1:60" x14ac:dyDescent="0.3">
      <c r="A2063" s="11"/>
      <c r="B2063" s="56" t="s">
        <v>6526</v>
      </c>
      <c r="C2063" s="56" t="s">
        <v>6242</v>
      </c>
      <c r="D2063" s="56" t="s">
        <v>6239</v>
      </c>
      <c r="E2063" s="57" t="s">
        <v>41</v>
      </c>
      <c r="F2063" s="57" t="s">
        <v>339</v>
      </c>
      <c r="G2063" s="58" t="s">
        <v>200</v>
      </c>
      <c r="H2063" s="59" t="s">
        <v>928</v>
      </c>
      <c r="I2063" s="60" t="s">
        <v>29</v>
      </c>
      <c r="J2063" s="60" t="s">
        <v>6243</v>
      </c>
      <c r="K2063" s="11"/>
      <c r="L2063" s="61">
        <v>44021</v>
      </c>
      <c r="M2063" s="62">
        <v>1326.80340000056</v>
      </c>
      <c r="N2063" s="63">
        <v>1326.80340000056</v>
      </c>
      <c r="O2063" s="63">
        <v>1530.0472999997401</v>
      </c>
      <c r="P2063" s="64">
        <f t="shared" si="32"/>
        <v>0.86716495627343382</v>
      </c>
      <c r="Q2063" s="61">
        <v>43747</v>
      </c>
      <c r="R2063" s="65">
        <v>2422532.2859999998</v>
      </c>
      <c r="S2063" s="65">
        <v>3738848.4992695302</v>
      </c>
      <c r="T2063" s="11"/>
      <c r="U2063" s="66">
        <v>-3.6937875565854501E-3</v>
      </c>
      <c r="V2063" s="67">
        <v>3.2928319982602301</v>
      </c>
      <c r="W2063" s="66">
        <v>4.06043269831571E-2</v>
      </c>
      <c r="X2063" s="67">
        <v>6.3388112469547204</v>
      </c>
      <c r="Y2063" s="66">
        <v>-3.8710635181814702E-2</v>
      </c>
      <c r="Z2063" s="67">
        <v>13.8128740940447</v>
      </c>
      <c r="AA2063" s="66">
        <v>-8.4742879493278495E-2</v>
      </c>
      <c r="AB2063" s="67">
        <v>11.7509002019651</v>
      </c>
      <c r="AC2063" s="66">
        <v>1.0271498729707699E-2</v>
      </c>
      <c r="AD2063" s="67">
        <v>25.3131151332054</v>
      </c>
      <c r="AE2063" s="66">
        <v>4.7354379197713597E-2</v>
      </c>
      <c r="AF2063" s="68">
        <v>21.6831255314755</v>
      </c>
      <c r="AG2063" s="66">
        <v>6.2937185448390699E-3</v>
      </c>
      <c r="AH2063" s="67">
        <v>-1.2121338813813101</v>
      </c>
      <c r="AI2063" s="66">
        <v>-3.75845901353387E-2</v>
      </c>
      <c r="AJ2063" s="67">
        <v>9.9322834674239893</v>
      </c>
      <c r="AK2063" s="66">
        <v>0.32680340000137198</v>
      </c>
      <c r="AL2063" s="66">
        <v>4.1852520873362699E-2</v>
      </c>
      <c r="AM2063" s="67">
        <v>25.936251128237899</v>
      </c>
      <c r="AN2063" s="11"/>
      <c r="AO2063" s="69">
        <v>2.4486670976330099E-2</v>
      </c>
      <c r="AP2063" s="69">
        <v>-6.8047345638697201E-2</v>
      </c>
      <c r="AQ2063" s="69">
        <v>3.5655220699482001E-2</v>
      </c>
      <c r="AR2063" s="69">
        <v>-7.5869951636414107E-2</v>
      </c>
      <c r="AS2063" s="70">
        <v>7</v>
      </c>
      <c r="AT2063" s="70">
        <v>5</v>
      </c>
      <c r="AU2063" s="70">
        <v>6</v>
      </c>
      <c r="AV2063" s="71">
        <v>6</v>
      </c>
      <c r="AW2063" s="11"/>
      <c r="AX2063" s="72">
        <v>0.102447356263292</v>
      </c>
      <c r="AY2063" s="73">
        <v>-1.0193333419974799</v>
      </c>
      <c r="AZ2063" s="73">
        <v>0.238723049038299</v>
      </c>
      <c r="BA2063" s="73">
        <v>-1.1982558134186501</v>
      </c>
      <c r="BB2063" s="64">
        <v>1.04166977489149E-2</v>
      </c>
      <c r="BC2063" s="74">
        <v>-20.432950014015699</v>
      </c>
      <c r="BD2063" s="61">
        <v>43747</v>
      </c>
      <c r="BE2063" s="61">
        <v>43928</v>
      </c>
      <c r="BF2063" s="70"/>
      <c r="BG2063" s="61"/>
      <c r="BH2063" s="11"/>
    </row>
    <row r="2064" spans="1:60" x14ac:dyDescent="0.3">
      <c r="A2064" s="11"/>
      <c r="B2064" s="56" t="s">
        <v>6529</v>
      </c>
      <c r="C2064" s="56" t="s">
        <v>6245</v>
      </c>
      <c r="D2064" s="56" t="s">
        <v>6239</v>
      </c>
      <c r="E2064" s="57" t="s">
        <v>248</v>
      </c>
      <c r="F2064" s="57" t="s">
        <v>339</v>
      </c>
      <c r="G2064" s="58" t="s">
        <v>200</v>
      </c>
      <c r="H2064" s="59" t="s">
        <v>928</v>
      </c>
      <c r="I2064" s="60" t="s">
        <v>29</v>
      </c>
      <c r="J2064" s="60" t="s">
        <v>6246</v>
      </c>
      <c r="K2064" s="11"/>
      <c r="L2064" s="61">
        <v>44021</v>
      </c>
      <c r="M2064" s="62">
        <v>1349.5493999999001</v>
      </c>
      <c r="N2064" s="63">
        <v>1349.5493999999001</v>
      </c>
      <c r="O2064" s="63">
        <v>1553.3590999990699</v>
      </c>
      <c r="P2064" s="64">
        <f t="shared" si="32"/>
        <v>0.86879421506637333</v>
      </c>
      <c r="Q2064" s="61">
        <v>43747</v>
      </c>
      <c r="R2064" s="65">
        <v>5449278.2800000003</v>
      </c>
      <c r="S2064" s="65">
        <v>14083621.890687499</v>
      </c>
      <c r="T2064" s="11"/>
      <c r="U2064" s="66">
        <v>-3.6869983368887898E-3</v>
      </c>
      <c r="V2064" s="67">
        <v>3.29351092022989</v>
      </c>
      <c r="W2064" s="66">
        <v>4.0818168046826003E-2</v>
      </c>
      <c r="X2064" s="67">
        <v>6.3601953533216102</v>
      </c>
      <c r="Y2064" s="66">
        <v>-3.75110883660454E-2</v>
      </c>
      <c r="Z2064" s="67">
        <v>13.9328287756216</v>
      </c>
      <c r="AA2064" s="66">
        <v>-8.2445212017773897E-2</v>
      </c>
      <c r="AB2064" s="67">
        <v>11.9806669495156</v>
      </c>
      <c r="AC2064" s="66">
        <v>1.5343578335887301E-2</v>
      </c>
      <c r="AD2064" s="67">
        <v>25.820323093823401</v>
      </c>
      <c r="AE2064" s="66">
        <v>5.5263193493374302E-2</v>
      </c>
      <c r="AF2064" s="68">
        <v>22.474006961041599</v>
      </c>
      <c r="AG2064" s="66">
        <v>6.3558047077094696E-3</v>
      </c>
      <c r="AH2064" s="67">
        <v>-1.20592526509427</v>
      </c>
      <c r="AI2064" s="66">
        <v>-3.6324213084299103E-2</v>
      </c>
      <c r="AJ2064" s="67">
        <v>10.058321172531601</v>
      </c>
      <c r="AK2064" s="66">
        <v>0.349549399999669</v>
      </c>
      <c r="AL2064" s="66">
        <v>4.4423475663279498E-2</v>
      </c>
      <c r="AM2064" s="67">
        <v>28.210851128067599</v>
      </c>
      <c r="AN2064" s="11"/>
      <c r="AO2064" s="69">
        <v>2.4493722963597999E-2</v>
      </c>
      <c r="AP2064" s="69">
        <v>-6.8041001442907104E-2</v>
      </c>
      <c r="AQ2064" s="69">
        <v>3.5875197776476901E-2</v>
      </c>
      <c r="AR2064" s="69">
        <v>-7.5673550400097198E-2</v>
      </c>
      <c r="AS2064" s="70">
        <v>7</v>
      </c>
      <c r="AT2064" s="70">
        <v>5</v>
      </c>
      <c r="AU2064" s="70">
        <v>6</v>
      </c>
      <c r="AV2064" s="71">
        <v>6</v>
      </c>
      <c r="AW2064" s="11"/>
      <c r="AX2064" s="72">
        <v>0.10245314525440299</v>
      </c>
      <c r="AY2064" s="73">
        <v>-0.99839815434188495</v>
      </c>
      <c r="AZ2064" s="73">
        <v>0.246048309106982</v>
      </c>
      <c r="BA2064" s="73">
        <v>-1.17429997384352</v>
      </c>
      <c r="BB2064" s="64">
        <v>1.0417375279157599E-2</v>
      </c>
      <c r="BC2064" s="74">
        <v>-20.334242095006601</v>
      </c>
      <c r="BD2064" s="61">
        <v>43747</v>
      </c>
      <c r="BE2064" s="61">
        <v>43928</v>
      </c>
      <c r="BF2064" s="70"/>
      <c r="BG2064" s="61"/>
      <c r="BH2064" s="11"/>
    </row>
    <row r="2065" spans="1:60" x14ac:dyDescent="0.3">
      <c r="A2065" s="11"/>
      <c r="B2065" s="56" t="s">
        <v>6532</v>
      </c>
      <c r="C2065" s="56" t="s">
        <v>6248</v>
      </c>
      <c r="D2065" s="56" t="s">
        <v>6239</v>
      </c>
      <c r="E2065" s="57" t="s">
        <v>79</v>
      </c>
      <c r="F2065" s="57" t="s">
        <v>339</v>
      </c>
      <c r="G2065" s="58" t="s">
        <v>200</v>
      </c>
      <c r="H2065" s="59" t="s">
        <v>928</v>
      </c>
      <c r="I2065" s="60" t="s">
        <v>29</v>
      </c>
      <c r="J2065" s="60" t="s">
        <v>6249</v>
      </c>
      <c r="K2065" s="11"/>
      <c r="L2065" s="61">
        <v>44021</v>
      </c>
      <c r="M2065" s="62">
        <v>1182.6750000007501</v>
      </c>
      <c r="N2065" s="63">
        <v>1182.6750000007501</v>
      </c>
      <c r="O2065" s="63">
        <v>1368.84090000018</v>
      </c>
      <c r="P2065" s="64">
        <f t="shared" si="32"/>
        <v>0.86399741562412002</v>
      </c>
      <c r="Q2065" s="61">
        <v>43747</v>
      </c>
      <c r="R2065" s="65">
        <v>129410.226</v>
      </c>
      <c r="S2065" s="65">
        <v>184751.73536645499</v>
      </c>
      <c r="T2065" s="11"/>
      <c r="U2065" s="66">
        <v>-3.7070932967253598E-3</v>
      </c>
      <c r="V2065" s="67">
        <v>3.2915014242462299</v>
      </c>
      <c r="W2065" s="66">
        <v>4.0187513881392099E-2</v>
      </c>
      <c r="X2065" s="67">
        <v>6.2971299367782203</v>
      </c>
      <c r="Y2065" s="66">
        <v>-4.1044130172886099E-2</v>
      </c>
      <c r="Z2065" s="67">
        <v>13.5795245949412</v>
      </c>
      <c r="AA2065" s="66">
        <v>-8.92060900559591E-2</v>
      </c>
      <c r="AB2065" s="67">
        <v>11.304579145697099</v>
      </c>
      <c r="AC2065" s="66">
        <v>4.5654672612727197E-4</v>
      </c>
      <c r="AD2065" s="67">
        <v>24.331619932840098</v>
      </c>
      <c r="AE2065" s="66">
        <v>3.21064588788431E-2</v>
      </c>
      <c r="AF2065" s="68">
        <v>20.158333499595798</v>
      </c>
      <c r="AG2065" s="66">
        <v>6.1728610398859001E-3</v>
      </c>
      <c r="AH2065" s="67">
        <v>-1.2242196318766201</v>
      </c>
      <c r="AI2065" s="66">
        <v>-4.0036058458135799E-2</v>
      </c>
      <c r="AJ2065" s="67">
        <v>9.6871366351551806</v>
      </c>
      <c r="AK2065" s="66">
        <v>0.18267500000016301</v>
      </c>
      <c r="AL2065" s="66">
        <v>2.4625278534586001E-2</v>
      </c>
      <c r="AM2065" s="67">
        <v>11.523411128131601</v>
      </c>
      <c r="AN2065" s="11"/>
      <c r="AO2065" s="69">
        <v>2.44729804544477E-2</v>
      </c>
      <c r="AP2065" s="69">
        <v>-6.8059837988621405E-2</v>
      </c>
      <c r="AQ2065" s="69">
        <v>3.5226710571805597E-2</v>
      </c>
      <c r="AR2065" s="69">
        <v>-7.62523420780781E-2</v>
      </c>
      <c r="AS2065" s="70">
        <v>7</v>
      </c>
      <c r="AT2065" s="70">
        <v>5</v>
      </c>
      <c r="AU2065" s="70">
        <v>6</v>
      </c>
      <c r="AV2065" s="71">
        <v>6</v>
      </c>
      <c r="AW2065" s="11"/>
      <c r="AX2065" s="72">
        <v>0.10243633323189</v>
      </c>
      <c r="AY2065" s="73">
        <v>-1.06000682020385</v>
      </c>
      <c r="AZ2065" s="73">
        <v>0.22449259644622499</v>
      </c>
      <c r="BA2065" s="73">
        <v>-1.24471464366616</v>
      </c>
      <c r="BB2065" s="64">
        <v>1.0415403719925999E-2</v>
      </c>
      <c r="BC2065" s="74">
        <v>-20.6250704519625</v>
      </c>
      <c r="BD2065" s="61">
        <v>43747</v>
      </c>
      <c r="BE2065" s="61">
        <v>43928</v>
      </c>
      <c r="BF2065" s="70"/>
      <c r="BG2065" s="61"/>
      <c r="BH2065" s="11"/>
    </row>
    <row r="2066" spans="1:60" x14ac:dyDescent="0.3">
      <c r="A2066" s="11"/>
      <c r="B2066" s="56" t="s">
        <v>6535</v>
      </c>
      <c r="C2066" s="56" t="s">
        <v>6251</v>
      </c>
      <c r="D2066" s="56" t="s">
        <v>6239</v>
      </c>
      <c r="E2066" s="57" t="s">
        <v>56</v>
      </c>
      <c r="F2066" s="57" t="s">
        <v>339</v>
      </c>
      <c r="G2066" s="58" t="s">
        <v>200</v>
      </c>
      <c r="H2066" s="59" t="s">
        <v>928</v>
      </c>
      <c r="I2066" s="60" t="s">
        <v>29</v>
      </c>
      <c r="J2066" s="60" t="s">
        <v>6252</v>
      </c>
      <c r="K2066" s="11"/>
      <c r="L2066" s="61">
        <v>44021</v>
      </c>
      <c r="M2066" s="62">
        <v>1004.9347000001</v>
      </c>
      <c r="N2066" s="63">
        <v>1004.9347000001</v>
      </c>
      <c r="O2066" s="63"/>
      <c r="P2066" s="64" t="str">
        <f t="shared" si="32"/>
        <v/>
      </c>
      <c r="Q2066" s="61"/>
      <c r="R2066" s="65">
        <v>0</v>
      </c>
      <c r="S2066" s="65"/>
      <c r="T2066" s="11"/>
      <c r="U2066" s="66">
        <v>0</v>
      </c>
      <c r="V2066" s="67">
        <v>3.66221075391877</v>
      </c>
      <c r="W2066" s="66">
        <v>0</v>
      </c>
      <c r="X2066" s="67">
        <v>2.27837854863537</v>
      </c>
      <c r="Y2066" s="66">
        <v>0</v>
      </c>
      <c r="Z2066" s="67">
        <v>17.6839376122225</v>
      </c>
      <c r="AA2066" s="66"/>
      <c r="AB2066" s="67"/>
      <c r="AC2066" s="66"/>
      <c r="AD2066" s="67"/>
      <c r="AE2066" s="66"/>
      <c r="AF2066" s="68"/>
      <c r="AG2066" s="66">
        <v>0</v>
      </c>
      <c r="AH2066" s="67">
        <v>-1.84150573586521</v>
      </c>
      <c r="AI2066" s="66">
        <v>0</v>
      </c>
      <c r="AJ2066" s="67">
        <v>13.6907424809615</v>
      </c>
      <c r="AK2066" s="66">
        <v>4.9347000003763198E-3</v>
      </c>
      <c r="AL2066" s="66">
        <v>4.7825005840422801E-3</v>
      </c>
      <c r="AM2066" s="67">
        <v>21.047479961824099</v>
      </c>
      <c r="AN2066" s="11"/>
      <c r="AO2066" s="69">
        <v>2.5603363556001599E-3</v>
      </c>
      <c r="AP2066" s="69">
        <v>0</v>
      </c>
      <c r="AQ2066" s="69">
        <v>0</v>
      </c>
      <c r="AR2066" s="69">
        <v>0</v>
      </c>
      <c r="AS2066" s="70">
        <v>0</v>
      </c>
      <c r="AT2066" s="70">
        <v>0</v>
      </c>
      <c r="AU2066" s="70">
        <v>7</v>
      </c>
      <c r="AV2066" s="71">
        <v>5</v>
      </c>
      <c r="AW2066" s="11"/>
      <c r="AX2066" s="72">
        <v>2.97428591952212E-3</v>
      </c>
      <c r="AY2066" s="73">
        <v>-7.85824025152397</v>
      </c>
      <c r="AZ2066" s="73">
        <v>0.56021638142465202</v>
      </c>
      <c r="BA2066" s="73">
        <v>-13.3694604784541</v>
      </c>
      <c r="BB2066" s="64">
        <v>3.07611276803925E-4</v>
      </c>
      <c r="BC2066" s="74">
        <v>0</v>
      </c>
      <c r="BD2066" s="61">
        <v>43664</v>
      </c>
      <c r="BE2066" s="61"/>
      <c r="BF2066" s="70"/>
      <c r="BG2066" s="61"/>
      <c r="BH2066" s="11"/>
    </row>
    <row r="2067" spans="1:60" x14ac:dyDescent="0.3">
      <c r="A2067" s="11"/>
      <c r="B2067" s="56" t="s">
        <v>6538</v>
      </c>
      <c r="C2067" s="56" t="s">
        <v>6254</v>
      </c>
      <c r="D2067" s="56" t="s">
        <v>6239</v>
      </c>
      <c r="E2067" s="57" t="s">
        <v>352</v>
      </c>
      <c r="F2067" s="57" t="s">
        <v>339</v>
      </c>
      <c r="G2067" s="58" t="s">
        <v>200</v>
      </c>
      <c r="H2067" s="59" t="s">
        <v>928</v>
      </c>
      <c r="I2067" s="60" t="s">
        <v>29</v>
      </c>
      <c r="J2067" s="60" t="s">
        <v>6255</v>
      </c>
      <c r="K2067" s="11"/>
      <c r="L2067" s="61">
        <v>44021</v>
      </c>
      <c r="M2067" s="62">
        <v>1292.6798000000399</v>
      </c>
      <c r="N2067" s="63">
        <v>1292.6798000000399</v>
      </c>
      <c r="O2067" s="63">
        <v>1495.0390000007999</v>
      </c>
      <c r="P2067" s="64">
        <f t="shared" si="32"/>
        <v>0.8646462065533731</v>
      </c>
      <c r="Q2067" s="61">
        <v>43747</v>
      </c>
      <c r="R2067" s="65">
        <v>7701391.2690000003</v>
      </c>
      <c r="S2067" s="65">
        <v>20630483.650968701</v>
      </c>
      <c r="T2067" s="11"/>
      <c r="U2067" s="66">
        <v>-3.7043939264549399E-3</v>
      </c>
      <c r="V2067" s="67">
        <v>3.29177136127328</v>
      </c>
      <c r="W2067" s="66">
        <v>4.0273129277920802E-2</v>
      </c>
      <c r="X2067" s="67">
        <v>6.3056914764310896</v>
      </c>
      <c r="Y2067" s="66">
        <v>-4.0565626091847697E-2</v>
      </c>
      <c r="Z2067" s="67">
        <v>13.627375003037701</v>
      </c>
      <c r="AA2067" s="66">
        <v>-8.8292303964408306E-2</v>
      </c>
      <c r="AB2067" s="67">
        <v>11.3959577548521</v>
      </c>
      <c r="AC2067" s="66">
        <v>2.4626519243611299E-3</v>
      </c>
      <c r="AD2067" s="67">
        <v>24.532230452663502</v>
      </c>
      <c r="AE2067" s="66">
        <v>3.5216987338571898E-2</v>
      </c>
      <c r="AF2067" s="68">
        <v>20.4693863455614</v>
      </c>
      <c r="AG2067" s="66">
        <v>6.1977832647244196E-3</v>
      </c>
      <c r="AH2067" s="67">
        <v>-1.2217274093927699</v>
      </c>
      <c r="AI2067" s="66">
        <v>-3.9533541993478097E-2</v>
      </c>
      <c r="AJ2067" s="67">
        <v>9.7373882816173101</v>
      </c>
      <c r="AK2067" s="66">
        <v>0.29267980000091498</v>
      </c>
      <c r="AL2067" s="66">
        <v>3.7923985089946703E-2</v>
      </c>
      <c r="AM2067" s="67">
        <v>22.523891128192201</v>
      </c>
      <c r="AN2067" s="11"/>
      <c r="AO2067" s="69">
        <v>2.4475792302837401E-2</v>
      </c>
      <c r="AP2067" s="69">
        <v>-6.8057269480996205E-2</v>
      </c>
      <c r="AQ2067" s="69">
        <v>3.5314625813043697E-2</v>
      </c>
      <c r="AR2067" s="69">
        <v>-7.6173869725607801E-2</v>
      </c>
      <c r="AS2067" s="70">
        <v>7</v>
      </c>
      <c r="AT2067" s="70">
        <v>5</v>
      </c>
      <c r="AU2067" s="70">
        <v>6</v>
      </c>
      <c r="AV2067" s="71">
        <v>6</v>
      </c>
      <c r="AW2067" s="11"/>
      <c r="AX2067" s="72">
        <v>0.102438608332741</v>
      </c>
      <c r="AY2067" s="73">
        <v>-1.0516793483748199</v>
      </c>
      <c r="AZ2067" s="73">
        <v>0.22740585796509499</v>
      </c>
      <c r="BA2067" s="73">
        <v>-1.23521175326277</v>
      </c>
      <c r="BB2067" s="64">
        <v>1.0415670660131601E-2</v>
      </c>
      <c r="BC2067" s="74">
        <v>-20.5857171619718</v>
      </c>
      <c r="BD2067" s="61">
        <v>43747</v>
      </c>
      <c r="BE2067" s="61">
        <v>43928</v>
      </c>
      <c r="BF2067" s="70"/>
      <c r="BG2067" s="61"/>
      <c r="BH2067" s="11"/>
    </row>
    <row r="2068" spans="1:60" x14ac:dyDescent="0.3">
      <c r="A2068" s="11"/>
      <c r="B2068" s="56" t="s">
        <v>6541</v>
      </c>
      <c r="C2068" s="56" t="s">
        <v>6257</v>
      </c>
      <c r="D2068" s="56" t="s">
        <v>6239</v>
      </c>
      <c r="E2068" s="57" t="s">
        <v>356</v>
      </c>
      <c r="F2068" s="57" t="s">
        <v>339</v>
      </c>
      <c r="G2068" s="58" t="s">
        <v>200</v>
      </c>
      <c r="H2068" s="59" t="s">
        <v>928</v>
      </c>
      <c r="I2068" s="60" t="s">
        <v>29</v>
      </c>
      <c r="J2068" s="60" t="s">
        <v>6258</v>
      </c>
      <c r="K2068" s="11"/>
      <c r="L2068" s="61">
        <v>44021</v>
      </c>
      <c r="M2068" s="62">
        <v>1351.2324000000999</v>
      </c>
      <c r="N2068" s="63">
        <v>1351.2324000000999</v>
      </c>
      <c r="O2068" s="63">
        <v>1555.09789999947</v>
      </c>
      <c r="P2068" s="64">
        <f t="shared" si="32"/>
        <v>0.86890503806902475</v>
      </c>
      <c r="Q2068" s="61">
        <v>43747</v>
      </c>
      <c r="R2068" s="65">
        <v>2012228.6980000001</v>
      </c>
      <c r="S2068" s="65">
        <v>3105854.6278515598</v>
      </c>
      <c r="T2068" s="11"/>
      <c r="U2068" s="66">
        <v>-3.6865368629150899E-3</v>
      </c>
      <c r="V2068" s="67">
        <v>3.2935570676272601</v>
      </c>
      <c r="W2068" s="66">
        <v>4.0832596812833799E-2</v>
      </c>
      <c r="X2068" s="67">
        <v>6.3616382299223897</v>
      </c>
      <c r="Y2068" s="66">
        <v>-3.7429776871249501E-2</v>
      </c>
      <c r="Z2068" s="67">
        <v>13.9409599250939</v>
      </c>
      <c r="AA2068" s="66">
        <v>-8.2289030866377302E-2</v>
      </c>
      <c r="AB2068" s="67">
        <v>11.996285064655201</v>
      </c>
      <c r="AC2068" s="66">
        <v>1.5689287110944899E-2</v>
      </c>
      <c r="AD2068" s="67">
        <v>25.8548939713219</v>
      </c>
      <c r="AE2068" s="66">
        <v>5.6502695573726697E-2</v>
      </c>
      <c r="AF2068" s="68">
        <v>22.597957169084101</v>
      </c>
      <c r="AG2068" s="66">
        <v>6.3600549583497897E-3</v>
      </c>
      <c r="AH2068" s="67">
        <v>-1.2055002400302299</v>
      </c>
      <c r="AI2068" s="66">
        <v>-3.62387508603206E-2</v>
      </c>
      <c r="AJ2068" s="67">
        <v>10.066867394925801</v>
      </c>
      <c r="AK2068" s="66">
        <v>0.35123240000044498</v>
      </c>
      <c r="AL2068" s="66">
        <v>4.46122275516245E-2</v>
      </c>
      <c r="AM2068" s="67">
        <v>28.3791511281452</v>
      </c>
      <c r="AN2068" s="11"/>
      <c r="AO2068" s="69">
        <v>2.4494187489835902E-2</v>
      </c>
      <c r="AP2068" s="69">
        <v>-6.8040540502843194E-2</v>
      </c>
      <c r="AQ2068" s="69">
        <v>3.58901812487602E-2</v>
      </c>
      <c r="AR2068" s="69">
        <v>-7.5660233049347894E-2</v>
      </c>
      <c r="AS2068" s="70">
        <v>7</v>
      </c>
      <c r="AT2068" s="70">
        <v>5</v>
      </c>
      <c r="AU2068" s="70">
        <v>6</v>
      </c>
      <c r="AV2068" s="71">
        <v>6</v>
      </c>
      <c r="AW2068" s="11"/>
      <c r="AX2068" s="72">
        <v>0.102453507871396</v>
      </c>
      <c r="AY2068" s="73">
        <v>-0.99697425584963595</v>
      </c>
      <c r="AZ2068" s="73">
        <v>0.24654628130724601</v>
      </c>
      <c r="BA2068" s="73">
        <v>-1.1726696515561299</v>
      </c>
      <c r="BB2068" s="64">
        <v>1.0417418324814199E-2</v>
      </c>
      <c r="BC2068" s="74">
        <v>-20.327517643774598</v>
      </c>
      <c r="BD2068" s="61">
        <v>43747</v>
      </c>
      <c r="BE2068" s="61">
        <v>43928</v>
      </c>
      <c r="BF2068" s="70"/>
      <c r="BG2068" s="61"/>
      <c r="BH2068" s="11"/>
    </row>
    <row r="2069" spans="1:60" x14ac:dyDescent="0.3">
      <c r="A2069" s="11"/>
      <c r="B2069" s="56" t="s">
        <v>6544</v>
      </c>
      <c r="C2069" s="56" t="s">
        <v>6260</v>
      </c>
      <c r="D2069" s="56" t="s">
        <v>6239</v>
      </c>
      <c r="E2069" s="57" t="s">
        <v>360</v>
      </c>
      <c r="F2069" s="57" t="s">
        <v>339</v>
      </c>
      <c r="G2069" s="58" t="s">
        <v>200</v>
      </c>
      <c r="H2069" s="59" t="s">
        <v>928</v>
      </c>
      <c r="I2069" s="60" t="s">
        <v>29</v>
      </c>
      <c r="J2069" s="60" t="s">
        <v>6261</v>
      </c>
      <c r="K2069" s="11"/>
      <c r="L2069" s="61">
        <v>44021</v>
      </c>
      <c r="M2069" s="62">
        <v>1122.22870000079</v>
      </c>
      <c r="N2069" s="63">
        <v>1122.22870000079</v>
      </c>
      <c r="O2069" s="63">
        <v>1290.2544999998099</v>
      </c>
      <c r="P2069" s="64">
        <f t="shared" si="32"/>
        <v>0.86977313390571809</v>
      </c>
      <c r="Q2069" s="61">
        <v>43747</v>
      </c>
      <c r="R2069" s="65">
        <v>358751.40899999999</v>
      </c>
      <c r="S2069" s="65">
        <v>1970326.6583046899</v>
      </c>
      <c r="T2069" s="11"/>
      <c r="U2069" s="66">
        <v>-3.6828699448960799E-3</v>
      </c>
      <c r="V2069" s="67">
        <v>3.2939237594291599</v>
      </c>
      <c r="W2069" s="66">
        <v>4.0946593442640698E-2</v>
      </c>
      <c r="X2069" s="67">
        <v>6.3730378929030804</v>
      </c>
      <c r="Y2069" s="66">
        <v>-3.6790949669921198E-2</v>
      </c>
      <c r="Z2069" s="67">
        <v>14.004842645226701</v>
      </c>
      <c r="AA2069" s="66">
        <v>-8.1063790081389003E-2</v>
      </c>
      <c r="AB2069" s="67">
        <v>12.118809143154101</v>
      </c>
      <c r="AC2069" s="66">
        <v>1.8399047219645599E-2</v>
      </c>
      <c r="AD2069" s="67">
        <v>26.125869982206499</v>
      </c>
      <c r="AE2069" s="66">
        <v>6.0035465223336401E-2</v>
      </c>
      <c r="AF2069" s="68">
        <v>22.9512341340596</v>
      </c>
      <c r="AG2069" s="66">
        <v>6.3931503173080299E-3</v>
      </c>
      <c r="AH2069" s="67">
        <v>-1.20219070413441</v>
      </c>
      <c r="AI2069" s="66">
        <v>-3.5567501843615901E-2</v>
      </c>
      <c r="AJ2069" s="67">
        <v>10.133992296599899</v>
      </c>
      <c r="AK2069" s="66">
        <v>0.12222870000012299</v>
      </c>
      <c r="AL2069" s="66">
        <v>1.68608118747215E-2</v>
      </c>
      <c r="AM2069" s="67">
        <v>5.4787811281203203</v>
      </c>
      <c r="AN2069" s="11"/>
      <c r="AO2069" s="69">
        <v>2.4497958838764999E-2</v>
      </c>
      <c r="AP2069" s="69">
        <v>-6.8037167075090096E-2</v>
      </c>
      <c r="AQ2069" s="69">
        <v>3.6007414204504998E-2</v>
      </c>
      <c r="AR2069" s="69">
        <v>-7.5555845425697002E-2</v>
      </c>
      <c r="AS2069" s="70">
        <v>7</v>
      </c>
      <c r="AT2069" s="70">
        <v>5</v>
      </c>
      <c r="AU2069" s="70">
        <v>6</v>
      </c>
      <c r="AV2069" s="71">
        <v>6</v>
      </c>
      <c r="AW2069" s="11"/>
      <c r="AX2069" s="72">
        <v>0.102456656645372</v>
      </c>
      <c r="AY2069" s="73">
        <v>-0.98581347533490804</v>
      </c>
      <c r="AZ2069" s="73">
        <v>0.25045124894813903</v>
      </c>
      <c r="BA2069" s="73">
        <v>-1.1598856402306399</v>
      </c>
      <c r="BB2069" s="64">
        <v>1.04177859652918E-2</v>
      </c>
      <c r="BC2069" s="74">
        <v>-20.274961257644499</v>
      </c>
      <c r="BD2069" s="61">
        <v>43747</v>
      </c>
      <c r="BE2069" s="61">
        <v>43928</v>
      </c>
      <c r="BF2069" s="70"/>
      <c r="BG2069" s="61"/>
      <c r="BH2069" s="11"/>
    </row>
    <row r="2070" spans="1:60" x14ac:dyDescent="0.3">
      <c r="A2070" s="11"/>
      <c r="B2070" s="56" t="s">
        <v>6547</v>
      </c>
      <c r="C2070" s="56" t="s">
        <v>6263</v>
      </c>
      <c r="D2070" s="56" t="s">
        <v>6239</v>
      </c>
      <c r="E2070" s="57" t="s">
        <v>128</v>
      </c>
      <c r="F2070" s="57" t="s">
        <v>339</v>
      </c>
      <c r="G2070" s="58" t="s">
        <v>200</v>
      </c>
      <c r="H2070" s="59" t="s">
        <v>928</v>
      </c>
      <c r="I2070" s="60" t="s">
        <v>29</v>
      </c>
      <c r="J2070" s="60" t="s">
        <v>6264</v>
      </c>
      <c r="K2070" s="11"/>
      <c r="L2070" s="61">
        <v>44021</v>
      </c>
      <c r="M2070" s="62">
        <v>1048.67400000058</v>
      </c>
      <c r="N2070" s="63">
        <v>1048.67400000058</v>
      </c>
      <c r="O2070" s="63">
        <v>1198.46800000034</v>
      </c>
      <c r="P2070" s="64">
        <f t="shared" si="32"/>
        <v>0.87501209877967745</v>
      </c>
      <c r="Q2070" s="61">
        <v>43747</v>
      </c>
      <c r="R2070" s="65">
        <v>5241521.2350000003</v>
      </c>
      <c r="S2070" s="65">
        <v>7159371.11234375</v>
      </c>
      <c r="T2070" s="11"/>
      <c r="U2070" s="66">
        <v>-3.6609976759791598E-3</v>
      </c>
      <c r="V2070" s="67">
        <v>3.29611098632085</v>
      </c>
      <c r="W2070" s="66">
        <v>4.1631115376730997E-2</v>
      </c>
      <c r="X2070" s="67">
        <v>6.4414900863121103</v>
      </c>
      <c r="Y2070" s="66">
        <v>-3.2941394537374401E-2</v>
      </c>
      <c r="Z2070" s="67">
        <v>14.3897981584887</v>
      </c>
      <c r="AA2070" s="66">
        <v>-7.3663222343384405E-2</v>
      </c>
      <c r="AB2070" s="67">
        <v>12.8588659169618</v>
      </c>
      <c r="AC2070" s="66">
        <v>3.4848016561227303E-2</v>
      </c>
      <c r="AD2070" s="67">
        <v>27.7707669163647</v>
      </c>
      <c r="AE2070" s="66"/>
      <c r="AF2070" s="68"/>
      <c r="AG2070" s="66">
        <v>6.5917218616959898E-3</v>
      </c>
      <c r="AH2070" s="67">
        <v>-1.18233354969561</v>
      </c>
      <c r="AI2070" s="66">
        <v>-3.1521984265054898E-2</v>
      </c>
      <c r="AJ2070" s="67">
        <v>10.5385440544633</v>
      </c>
      <c r="AK2070" s="66">
        <v>4.8734197343947003E-2</v>
      </c>
      <c r="AL2070" s="66">
        <v>2.0673502109275401E-2</v>
      </c>
      <c r="AM2070" s="67">
        <v>33.047519516025197</v>
      </c>
      <c r="AN2070" s="11"/>
      <c r="AO2070" s="69">
        <v>2.4520384986317399E-2</v>
      </c>
      <c r="AP2070" s="69">
        <v>-6.8016708153663799E-2</v>
      </c>
      <c r="AQ2070" s="69">
        <v>3.6711605407617802E-2</v>
      </c>
      <c r="AR2070" s="69">
        <v>-7.4927805761981298E-2</v>
      </c>
      <c r="AS2070" s="70">
        <v>8</v>
      </c>
      <c r="AT2070" s="70">
        <v>4</v>
      </c>
      <c r="AU2070" s="70">
        <v>6</v>
      </c>
      <c r="AV2070" s="71">
        <v>6</v>
      </c>
      <c r="AW2070" s="11"/>
      <c r="AX2070" s="72">
        <v>0.10247568496022701</v>
      </c>
      <c r="AY2070" s="73">
        <v>-0.91842205795728704</v>
      </c>
      <c r="AZ2070" s="73">
        <v>0.27403482672343699</v>
      </c>
      <c r="BA2070" s="73">
        <v>-1.08251981627473</v>
      </c>
      <c r="BB2070" s="64">
        <v>1.0420008143974001E-2</v>
      </c>
      <c r="BC2070" s="74">
        <v>-19.958063127298399</v>
      </c>
      <c r="BD2070" s="61">
        <v>43747</v>
      </c>
      <c r="BE2070" s="61">
        <v>43928</v>
      </c>
      <c r="BF2070" s="70"/>
      <c r="BG2070" s="61"/>
      <c r="BH2070" s="11"/>
    </row>
    <row r="2071" spans="1:60" x14ac:dyDescent="0.3">
      <c r="A2071" s="11"/>
      <c r="B2071" s="56" t="s">
        <v>6550</v>
      </c>
      <c r="C2071" s="56" t="s">
        <v>6266</v>
      </c>
      <c r="D2071" s="56" t="s">
        <v>6239</v>
      </c>
      <c r="E2071" s="57" t="s">
        <v>367</v>
      </c>
      <c r="F2071" s="57" t="s">
        <v>339</v>
      </c>
      <c r="G2071" s="58" t="s">
        <v>200</v>
      </c>
      <c r="H2071" s="59" t="s">
        <v>928</v>
      </c>
      <c r="I2071" s="60" t="s">
        <v>29</v>
      </c>
      <c r="J2071" s="60" t="s">
        <v>6267</v>
      </c>
      <c r="K2071" s="11"/>
      <c r="L2071" s="61">
        <v>44021</v>
      </c>
      <c r="M2071" s="62">
        <v>1328.88949999958</v>
      </c>
      <c r="N2071" s="63">
        <v>1328.88949999958</v>
      </c>
      <c r="O2071" s="63">
        <v>1529.57870000042</v>
      </c>
      <c r="P2071" s="64">
        <f t="shared" si="32"/>
        <v>0.86879445954576584</v>
      </c>
      <c r="Q2071" s="61">
        <v>43747</v>
      </c>
      <c r="R2071" s="65">
        <v>27071.595000000001</v>
      </c>
      <c r="S2071" s="65">
        <v>35189.829229003903</v>
      </c>
      <c r="T2071" s="11"/>
      <c r="U2071" s="66">
        <v>-3.6869646528430201E-3</v>
      </c>
      <c r="V2071" s="67">
        <v>3.2935142886344702</v>
      </c>
      <c r="W2071" s="66">
        <v>4.0818271801981602E-2</v>
      </c>
      <c r="X2071" s="67">
        <v>6.3602057288371698</v>
      </c>
      <c r="Y2071" s="66">
        <v>-3.7511073344830899E-2</v>
      </c>
      <c r="Z2071" s="67">
        <v>13.932830277743101</v>
      </c>
      <c r="AA2071" s="66">
        <v>-8.2444868407037603E-2</v>
      </c>
      <c r="AB2071" s="67">
        <v>11.9807013105892</v>
      </c>
      <c r="AC2071" s="66">
        <v>1.5345134881499699E-2</v>
      </c>
      <c r="AD2071" s="67">
        <v>25.820478748384598</v>
      </c>
      <c r="AE2071" s="66">
        <v>5.52634788764408E-2</v>
      </c>
      <c r="AF2071" s="68">
        <v>22.474035499355502</v>
      </c>
      <c r="AG2071" s="66">
        <v>6.3557902103639199E-3</v>
      </c>
      <c r="AH2071" s="67">
        <v>-1.20592671482882</v>
      </c>
      <c r="AI2071" s="66">
        <v>-3.6324242289993001E-2</v>
      </c>
      <c r="AJ2071" s="67">
        <v>10.0583182519622</v>
      </c>
      <c r="AK2071" s="66">
        <v>0.32888949999876799</v>
      </c>
      <c r="AL2071" s="66">
        <v>4.2089873386430603E-2</v>
      </c>
      <c r="AM2071" s="67">
        <v>26.144861127977499</v>
      </c>
      <c r="AN2071" s="11"/>
      <c r="AO2071" s="69">
        <v>2.4493743483617401E-2</v>
      </c>
      <c r="AP2071" s="69">
        <v>-6.8040994283364895E-2</v>
      </c>
      <c r="AQ2071" s="69">
        <v>3.5875225838026402E-2</v>
      </c>
      <c r="AR2071" s="69">
        <v>-7.5673600869777105E-2</v>
      </c>
      <c r="AS2071" s="70">
        <v>7</v>
      </c>
      <c r="AT2071" s="70">
        <v>5</v>
      </c>
      <c r="AU2071" s="70">
        <v>6</v>
      </c>
      <c r="AV2071" s="71">
        <v>6</v>
      </c>
      <c r="AW2071" s="11"/>
      <c r="AX2071" s="72">
        <v>0.102453120611608</v>
      </c>
      <c r="AY2071" s="73">
        <v>-0.99839644485018697</v>
      </c>
      <c r="AZ2071" s="73">
        <v>0.24604898424104199</v>
      </c>
      <c r="BA2071" s="73">
        <v>-1.1742979842893</v>
      </c>
      <c r="BB2071" s="64">
        <v>1.0417372775064E-2</v>
      </c>
      <c r="BC2071" s="74">
        <v>-20.334213597583599</v>
      </c>
      <c r="BD2071" s="61">
        <v>43747</v>
      </c>
      <c r="BE2071" s="61">
        <v>43928</v>
      </c>
      <c r="BF2071" s="70"/>
      <c r="BG2071" s="61"/>
      <c r="BH2071" s="11"/>
    </row>
    <row r="2072" spans="1:60" x14ac:dyDescent="0.3">
      <c r="A2072" s="11"/>
      <c r="B2072" s="56" t="s">
        <v>6553</v>
      </c>
      <c r="C2072" s="56" t="s">
        <v>6269</v>
      </c>
      <c r="D2072" s="56" t="s">
        <v>6239</v>
      </c>
      <c r="E2072" s="57" t="s">
        <v>371</v>
      </c>
      <c r="F2072" s="57" t="s">
        <v>339</v>
      </c>
      <c r="G2072" s="58" t="s">
        <v>200</v>
      </c>
      <c r="H2072" s="59" t="s">
        <v>928</v>
      </c>
      <c r="I2072" s="60" t="s">
        <v>29</v>
      </c>
      <c r="J2072" s="60" t="s">
        <v>6270</v>
      </c>
      <c r="K2072" s="11"/>
      <c r="L2072" s="61">
        <v>44021</v>
      </c>
      <c r="M2072" s="62">
        <v>1357.7901000008001</v>
      </c>
      <c r="N2072" s="63">
        <v>1357.7901000008001</v>
      </c>
      <c r="O2072" s="63">
        <v>1561.6708000004301</v>
      </c>
      <c r="P2072" s="64">
        <f t="shared" si="32"/>
        <v>0.86944706912649339</v>
      </c>
      <c r="Q2072" s="61">
        <v>43747</v>
      </c>
      <c r="R2072" s="65">
        <v>41794.915000000001</v>
      </c>
      <c r="S2072" s="65">
        <v>26462.040667938199</v>
      </c>
      <c r="T2072" s="11"/>
      <c r="U2072" s="66">
        <v>-3.6842232711933299E-3</v>
      </c>
      <c r="V2072" s="67">
        <v>3.29378842679944</v>
      </c>
      <c r="W2072" s="66">
        <v>4.09038803572912E-2</v>
      </c>
      <c r="X2072" s="67">
        <v>6.3687665843681298</v>
      </c>
      <c r="Y2072" s="66">
        <v>-3.70306882205114E-2</v>
      </c>
      <c r="Z2072" s="67">
        <v>13.980868790167699</v>
      </c>
      <c r="AA2072" s="66">
        <v>-8.1524277651624302E-2</v>
      </c>
      <c r="AB2072" s="67">
        <v>12.072760386130501</v>
      </c>
      <c r="AC2072" s="66">
        <v>1.73801079836267E-2</v>
      </c>
      <c r="AD2072" s="67">
        <v>26.0239760586119</v>
      </c>
      <c r="AE2072" s="66">
        <v>5.8441883922569098E-2</v>
      </c>
      <c r="AF2072" s="68">
        <v>22.7918760039611</v>
      </c>
      <c r="AG2072" s="66">
        <v>6.3808330578467602E-3</v>
      </c>
      <c r="AH2072" s="67">
        <v>-1.2034224300805401</v>
      </c>
      <c r="AI2072" s="66">
        <v>-3.5819447957692298E-2</v>
      </c>
      <c r="AJ2072" s="67">
        <v>10.1087976851995</v>
      </c>
      <c r="AK2072" s="66">
        <v>0.35779010000056599</v>
      </c>
      <c r="AL2072" s="66">
        <v>4.5345774797169697E-2</v>
      </c>
      <c r="AM2072" s="67">
        <v>29.034921128157301</v>
      </c>
      <c r="AN2072" s="11"/>
      <c r="AO2072" s="69">
        <v>2.44965228903311E-2</v>
      </c>
      <c r="AP2072" s="69">
        <v>-6.8038399135766703E-2</v>
      </c>
      <c r="AQ2072" s="69">
        <v>3.5963080921646899E-2</v>
      </c>
      <c r="AR2072" s="69">
        <v>-7.5594918464994401E-2</v>
      </c>
      <c r="AS2072" s="70">
        <v>7</v>
      </c>
      <c r="AT2072" s="70">
        <v>5</v>
      </c>
      <c r="AU2072" s="70">
        <v>6</v>
      </c>
      <c r="AV2072" s="71">
        <v>6</v>
      </c>
      <c r="AW2072" s="11"/>
      <c r="AX2072" s="72">
        <v>0.10245544832185299</v>
      </c>
      <c r="AY2072" s="73">
        <v>-0.99000888374666796</v>
      </c>
      <c r="AZ2072" s="73">
        <v>0.248983922128446</v>
      </c>
      <c r="BA2072" s="73">
        <v>-1.16469241364757</v>
      </c>
      <c r="BB2072" s="64">
        <v>1.04176454649314E-2</v>
      </c>
      <c r="BC2072" s="74">
        <v>-20.294693350239001</v>
      </c>
      <c r="BD2072" s="61">
        <v>43747</v>
      </c>
      <c r="BE2072" s="61">
        <v>43928</v>
      </c>
      <c r="BF2072" s="70"/>
      <c r="BG2072" s="61"/>
      <c r="BH2072" s="11"/>
    </row>
    <row r="2073" spans="1:60" x14ac:dyDescent="0.3">
      <c r="A2073" s="11"/>
      <c r="B2073" s="56" t="s">
        <v>6556</v>
      </c>
      <c r="C2073" s="56" t="s">
        <v>6272</v>
      </c>
      <c r="D2073" s="56" t="s">
        <v>6239</v>
      </c>
      <c r="E2073" s="57" t="s">
        <v>375</v>
      </c>
      <c r="F2073" s="57" t="s">
        <v>339</v>
      </c>
      <c r="G2073" s="58" t="s">
        <v>200</v>
      </c>
      <c r="H2073" s="59" t="s">
        <v>928</v>
      </c>
      <c r="I2073" s="60" t="s">
        <v>29</v>
      </c>
      <c r="J2073" s="60" t="s">
        <v>6273</v>
      </c>
      <c r="K2073" s="11"/>
      <c r="L2073" s="61">
        <v>44021</v>
      </c>
      <c r="M2073" s="62">
        <v>1337.4187000002701</v>
      </c>
      <c r="N2073" s="63">
        <v>1337.4187000002701</v>
      </c>
      <c r="O2073" s="63">
        <v>1537.6644999999601</v>
      </c>
      <c r="P2073" s="64">
        <f t="shared" si="32"/>
        <v>0.86977276252414282</v>
      </c>
      <c r="Q2073" s="61">
        <v>43747</v>
      </c>
      <c r="R2073" s="65">
        <v>44343.165000000001</v>
      </c>
      <c r="S2073" s="65">
        <v>138270.909713623</v>
      </c>
      <c r="T2073" s="11"/>
      <c r="U2073" s="66">
        <v>-3.6829097953159401E-3</v>
      </c>
      <c r="V2073" s="67">
        <v>3.29391977438718</v>
      </c>
      <c r="W2073" s="66">
        <v>4.0946595920104301E-2</v>
      </c>
      <c r="X2073" s="67">
        <v>6.3730381406494399</v>
      </c>
      <c r="Y2073" s="66">
        <v>-3.6791334209738097E-2</v>
      </c>
      <c r="Z2073" s="67">
        <v>14.004804191252299</v>
      </c>
      <c r="AA2073" s="66">
        <v>-8.1064518345519906E-2</v>
      </c>
      <c r="AB2073" s="67">
        <v>12.118736316741</v>
      </c>
      <c r="AC2073" s="66">
        <v>1.83979151079257E-2</v>
      </c>
      <c r="AD2073" s="67">
        <v>26.1257567710418</v>
      </c>
      <c r="AE2073" s="66">
        <v>6.0034240195818697E-2</v>
      </c>
      <c r="AF2073" s="68">
        <v>22.951111631293301</v>
      </c>
      <c r="AG2073" s="66">
        <v>6.39307264464151E-3</v>
      </c>
      <c r="AH2073" s="67">
        <v>-1.2021984714010601</v>
      </c>
      <c r="AI2073" s="66">
        <v>-3.5567894306041098E-2</v>
      </c>
      <c r="AJ2073" s="67">
        <v>10.133953050361001</v>
      </c>
      <c r="AK2073" s="66">
        <v>0.337418700000853</v>
      </c>
      <c r="AL2073" s="66">
        <v>4.30570077660377E-2</v>
      </c>
      <c r="AM2073" s="67">
        <v>26.997781128185999</v>
      </c>
      <c r="AN2073" s="11"/>
      <c r="AO2073" s="69">
        <v>2.44978899536363E-2</v>
      </c>
      <c r="AP2073" s="69">
        <v>-6.8037122016030502E-2</v>
      </c>
      <c r="AQ2073" s="69">
        <v>3.6007082775540801E-2</v>
      </c>
      <c r="AR2073" s="69">
        <v>-7.5555870362222805E-2</v>
      </c>
      <c r="AS2073" s="70">
        <v>7</v>
      </c>
      <c r="AT2073" s="70">
        <v>5</v>
      </c>
      <c r="AU2073" s="70">
        <v>6</v>
      </c>
      <c r="AV2073" s="71">
        <v>6</v>
      </c>
      <c r="AW2073" s="11"/>
      <c r="AX2073" s="72">
        <v>0.10245658005456799</v>
      </c>
      <c r="AY2073" s="73">
        <v>-0.985821180443054</v>
      </c>
      <c r="AZ2073" s="73">
        <v>0.250449259616289</v>
      </c>
      <c r="BA2073" s="73">
        <v>-1.1598942985147001</v>
      </c>
      <c r="BB2073" s="64">
        <v>1.0417778212722601E-2</v>
      </c>
      <c r="BC2073" s="74">
        <v>-20.2749624511926</v>
      </c>
      <c r="BD2073" s="61">
        <v>43747</v>
      </c>
      <c r="BE2073" s="61">
        <v>43928</v>
      </c>
      <c r="BF2073" s="70"/>
      <c r="BG2073" s="61"/>
      <c r="BH2073" s="11"/>
    </row>
    <row r="2074" spans="1:60" x14ac:dyDescent="0.3">
      <c r="A2074" s="11"/>
      <c r="B2074" s="56" t="s">
        <v>6582</v>
      </c>
      <c r="C2074" s="56" t="s">
        <v>6275</v>
      </c>
      <c r="D2074" s="56" t="s">
        <v>6239</v>
      </c>
      <c r="E2074" s="57" t="s">
        <v>379</v>
      </c>
      <c r="F2074" s="57" t="s">
        <v>339</v>
      </c>
      <c r="G2074" s="58" t="s">
        <v>200</v>
      </c>
      <c r="H2074" s="59" t="s">
        <v>928</v>
      </c>
      <c r="I2074" s="60" t="s">
        <v>29</v>
      </c>
      <c r="J2074" s="60" t="s">
        <v>6276</v>
      </c>
      <c r="K2074" s="11"/>
      <c r="L2074" s="61">
        <v>44021</v>
      </c>
      <c r="M2074" s="62">
        <v>1362.83420000039</v>
      </c>
      <c r="N2074" s="63">
        <v>1362.83420000039</v>
      </c>
      <c r="O2074" s="63">
        <v>1566.2961999997499</v>
      </c>
      <c r="P2074" s="64">
        <f t="shared" si="32"/>
        <v>0.87009992107534162</v>
      </c>
      <c r="Q2074" s="61">
        <v>43747</v>
      </c>
      <c r="R2074" s="65">
        <v>294881.28999999998</v>
      </c>
      <c r="S2074" s="65">
        <v>631754.47369433602</v>
      </c>
      <c r="T2074" s="11"/>
      <c r="U2074" s="66">
        <v>-3.6814901995967401E-3</v>
      </c>
      <c r="V2074" s="67">
        <v>3.2940617339590998</v>
      </c>
      <c r="W2074" s="66">
        <v>4.0989339751831701E-2</v>
      </c>
      <c r="X2074" s="67">
        <v>6.3773125238221802</v>
      </c>
      <c r="Y2074" s="66">
        <v>-3.65504961973784E-2</v>
      </c>
      <c r="Z2074" s="67">
        <v>14.028887992491899</v>
      </c>
      <c r="AA2074" s="66">
        <v>-8.0603011604544E-2</v>
      </c>
      <c r="AB2074" s="67">
        <v>12.1648869908386</v>
      </c>
      <c r="AC2074" s="66">
        <v>1.94198040135234E-2</v>
      </c>
      <c r="AD2074" s="67">
        <v>26.2279456615797</v>
      </c>
      <c r="AE2074" s="66">
        <v>6.1631837063032401E-2</v>
      </c>
      <c r="AF2074" s="68">
        <v>23.110871318029201</v>
      </c>
      <c r="AG2074" s="66">
        <v>6.4055202929012003E-3</v>
      </c>
      <c r="AH2074" s="67">
        <v>-1.2009537065750899</v>
      </c>
      <c r="AI2074" s="66">
        <v>-3.5314748624841699E-2</v>
      </c>
      <c r="AJ2074" s="67">
        <v>10.159267618481</v>
      </c>
      <c r="AK2074" s="66">
        <v>0.36283420000108901</v>
      </c>
      <c r="AL2074" s="66">
        <v>4.5907951829576597E-2</v>
      </c>
      <c r="AM2074" s="67">
        <v>29.5393311282096</v>
      </c>
      <c r="AN2074" s="11"/>
      <c r="AO2074" s="69">
        <v>2.44993433680065E-2</v>
      </c>
      <c r="AP2074" s="69">
        <v>-6.8035845139092999E-2</v>
      </c>
      <c r="AQ2074" s="69">
        <v>3.6051227769348798E-2</v>
      </c>
      <c r="AR2074" s="69">
        <v>-7.55165395839867E-2</v>
      </c>
      <c r="AS2074" s="70">
        <v>8</v>
      </c>
      <c r="AT2074" s="70">
        <v>4</v>
      </c>
      <c r="AU2074" s="70">
        <v>6</v>
      </c>
      <c r="AV2074" s="71">
        <v>6</v>
      </c>
      <c r="AW2074" s="11"/>
      <c r="AX2074" s="72">
        <v>0.102457762862759</v>
      </c>
      <c r="AY2074" s="73">
        <v>-0.98161637372231803</v>
      </c>
      <c r="AZ2074" s="73">
        <v>0.25192047088330599</v>
      </c>
      <c r="BA2074" s="73">
        <v>-1.1550759836045501</v>
      </c>
      <c r="BB2074" s="64">
        <v>1.04179164526613E-2</v>
      </c>
      <c r="BC2074" s="74">
        <v>-20.255166296090501</v>
      </c>
      <c r="BD2074" s="61">
        <v>43747</v>
      </c>
      <c r="BE2074" s="61">
        <v>43928</v>
      </c>
      <c r="BF2074" s="70"/>
      <c r="BG2074" s="61"/>
      <c r="BH2074" s="11"/>
    </row>
    <row r="2075" spans="1:60" x14ac:dyDescent="0.3">
      <c r="A2075" s="11"/>
      <c r="B2075" s="56" t="s">
        <v>6586</v>
      </c>
      <c r="C2075" s="56" t="s">
        <v>6278</v>
      </c>
      <c r="D2075" s="56" t="s">
        <v>6279</v>
      </c>
      <c r="E2075" s="57" t="s">
        <v>34</v>
      </c>
      <c r="F2075" s="57" t="s">
        <v>2595</v>
      </c>
      <c r="G2075" s="58" t="s">
        <v>111</v>
      </c>
      <c r="H2075" s="59" t="s">
        <v>1</v>
      </c>
      <c r="I2075" s="60" t="s">
        <v>29</v>
      </c>
      <c r="J2075" s="60" t="s">
        <v>6280</v>
      </c>
      <c r="K2075" s="11"/>
      <c r="L2075" s="61">
        <v>44021</v>
      </c>
      <c r="M2075" s="62">
        <v>1338.7640000004301</v>
      </c>
      <c r="N2075" s="63">
        <v>1338.7640000004301</v>
      </c>
      <c r="O2075" s="63">
        <v>1345.54690000042</v>
      </c>
      <c r="P2075" s="64">
        <f t="shared" si="32"/>
        <v>0.99495900142909344</v>
      </c>
      <c r="Q2075" s="61">
        <v>44018</v>
      </c>
      <c r="R2075" s="65">
        <v>30779713.048</v>
      </c>
      <c r="S2075" s="65">
        <v>14848082.39725</v>
      </c>
      <c r="T2075" s="11"/>
      <c r="U2075" s="66">
        <v>-1.0342871291868501E-3</v>
      </c>
      <c r="V2075" s="67">
        <v>3.5587820410000899</v>
      </c>
      <c r="W2075" s="66">
        <v>2.6305968833184999E-2</v>
      </c>
      <c r="X2075" s="67">
        <v>4.9089754319575096</v>
      </c>
      <c r="Y2075" s="66">
        <v>5.8157799534456003E-2</v>
      </c>
      <c r="Z2075" s="67">
        <v>23.499717565660799</v>
      </c>
      <c r="AA2075" s="66">
        <v>0.16237478825671101</v>
      </c>
      <c r="AB2075" s="67">
        <v>36.462666976964101</v>
      </c>
      <c r="AC2075" s="66">
        <v>0.24698723582870999</v>
      </c>
      <c r="AD2075" s="67">
        <v>48.984688843134798</v>
      </c>
      <c r="AE2075" s="66"/>
      <c r="AF2075" s="68"/>
      <c r="AG2075" s="66">
        <v>-3.58593669716356E-3</v>
      </c>
      <c r="AH2075" s="67">
        <v>-2.2000994055815699</v>
      </c>
      <c r="AI2075" s="66">
        <v>7.8901074088207707E-2</v>
      </c>
      <c r="AJ2075" s="67">
        <v>21.5808498897823</v>
      </c>
      <c r="AK2075" s="66">
        <v>0.32949265005649098</v>
      </c>
      <c r="AL2075" s="66">
        <v>0.121683086412377</v>
      </c>
      <c r="AM2075" s="67">
        <v>61.330722389742697</v>
      </c>
      <c r="AN2075" s="11"/>
      <c r="AO2075" s="69">
        <v>2.6640728299753402E-2</v>
      </c>
      <c r="AP2075" s="69">
        <v>-4.3505557740936597E-2</v>
      </c>
      <c r="AQ2075" s="69">
        <v>6.3607237867472605E-2</v>
      </c>
      <c r="AR2075" s="69">
        <v>-3.3928087210370002E-2</v>
      </c>
      <c r="AS2075" s="70">
        <v>8</v>
      </c>
      <c r="AT2075" s="70">
        <v>4</v>
      </c>
      <c r="AU2075" s="70">
        <v>7</v>
      </c>
      <c r="AV2075" s="71">
        <v>5</v>
      </c>
      <c r="AW2075" s="11"/>
      <c r="AX2075" s="72">
        <v>0.13001289563704599</v>
      </c>
      <c r="AY2075" s="73">
        <v>1.07446102944596</v>
      </c>
      <c r="AZ2075" s="73">
        <v>1.2148494362118101</v>
      </c>
      <c r="BA2075" s="73">
        <v>1.55362727747888</v>
      </c>
      <c r="BB2075" s="64">
        <v>1.3403174117975101E-2</v>
      </c>
      <c r="BC2075" s="74">
        <v>-13.260438663070101</v>
      </c>
      <c r="BD2075" s="61">
        <v>43881</v>
      </c>
      <c r="BE2075" s="61">
        <v>43913</v>
      </c>
      <c r="BF2075" s="70">
        <v>85</v>
      </c>
      <c r="BG2075" s="61">
        <v>44000</v>
      </c>
      <c r="BH2075" s="11"/>
    </row>
    <row r="2076" spans="1:60" x14ac:dyDescent="0.3">
      <c r="A2076" s="11"/>
      <c r="B2076" s="56" t="s">
        <v>6589</v>
      </c>
      <c r="C2076" s="56" t="s">
        <v>6282</v>
      </c>
      <c r="D2076" s="56" t="s">
        <v>6279</v>
      </c>
      <c r="E2076" s="57" t="s">
        <v>73</v>
      </c>
      <c r="F2076" s="57" t="s">
        <v>2595</v>
      </c>
      <c r="G2076" s="58" t="s">
        <v>111</v>
      </c>
      <c r="H2076" s="59" t="s">
        <v>1</v>
      </c>
      <c r="I2076" s="60" t="s">
        <v>29</v>
      </c>
      <c r="J2076" s="60" t="s">
        <v>1</v>
      </c>
      <c r="K2076" s="11"/>
      <c r="L2076" s="61">
        <v>44021</v>
      </c>
      <c r="M2076" s="62">
        <v>1293.97430000082</v>
      </c>
      <c r="N2076" s="63">
        <v>1293.97430000082</v>
      </c>
      <c r="O2076" s="63">
        <v>1300.45560000092</v>
      </c>
      <c r="P2076" s="64">
        <f t="shared" si="32"/>
        <v>0.99501613126961397</v>
      </c>
      <c r="Q2076" s="61">
        <v>44018</v>
      </c>
      <c r="R2076" s="65">
        <v>1806743.02</v>
      </c>
      <c r="S2076" s="65">
        <v>906997.32788964803</v>
      </c>
      <c r="T2076" s="11"/>
      <c r="U2076" s="66">
        <v>-1.0151400938411799E-3</v>
      </c>
      <c r="V2076" s="67">
        <v>3.56069674453465</v>
      </c>
      <c r="W2076" s="66">
        <v>2.6895025992416801E-2</v>
      </c>
      <c r="X2076" s="67">
        <v>4.9678811478806901</v>
      </c>
      <c r="Y2076" s="66">
        <v>6.1945652745635002E-2</v>
      </c>
      <c r="Z2076" s="67">
        <v>23.8785028868006</v>
      </c>
      <c r="AA2076" s="66">
        <v>0.17015959611861001</v>
      </c>
      <c r="AB2076" s="67">
        <v>37.241147763153997</v>
      </c>
      <c r="AC2076" s="66"/>
      <c r="AD2076" s="67"/>
      <c r="AE2076" s="66"/>
      <c r="AF2076" s="68"/>
      <c r="AG2076" s="66">
        <v>-3.4144131623179402E-3</v>
      </c>
      <c r="AH2076" s="67">
        <v>-2.1829470520970098</v>
      </c>
      <c r="AI2076" s="66">
        <v>8.2836096113169305E-2</v>
      </c>
      <c r="AJ2076" s="67">
        <v>21.974352092278401</v>
      </c>
      <c r="AK2076" s="66">
        <v>0.29397430000070002</v>
      </c>
      <c r="AL2076" s="66">
        <v>0.17393115125742001</v>
      </c>
      <c r="AM2076" s="67">
        <v>49.605726641719201</v>
      </c>
      <c r="AN2076" s="11"/>
      <c r="AO2076" s="69">
        <v>2.66996402096993E-2</v>
      </c>
      <c r="AP2076" s="69">
        <v>-4.3450643745964003E-2</v>
      </c>
      <c r="AQ2076" s="69">
        <v>6.4217702920359401E-2</v>
      </c>
      <c r="AR2076" s="69">
        <v>-3.3532998362716199E-2</v>
      </c>
      <c r="AS2076" s="70">
        <v>8</v>
      </c>
      <c r="AT2076" s="70">
        <v>4</v>
      </c>
      <c r="AU2076" s="70">
        <v>7</v>
      </c>
      <c r="AV2076" s="71">
        <v>5</v>
      </c>
      <c r="AW2076" s="11"/>
      <c r="AX2076" s="72">
        <v>0.12957373053330201</v>
      </c>
      <c r="AY2076" s="73">
        <v>1.13293612521738</v>
      </c>
      <c r="AZ2076" s="73">
        <v>1.2430562956287801</v>
      </c>
      <c r="BA2076" s="73">
        <v>1.64166323594873</v>
      </c>
      <c r="BB2076" s="64">
        <v>1.33583471647398E-2</v>
      </c>
      <c r="BC2076" s="74">
        <v>-13.182178399336401</v>
      </c>
      <c r="BD2076" s="61">
        <v>43881</v>
      </c>
      <c r="BE2076" s="61">
        <v>43913</v>
      </c>
      <c r="BF2076" s="70">
        <v>85</v>
      </c>
      <c r="BG2076" s="61">
        <v>44000</v>
      </c>
      <c r="BH2076" s="11"/>
    </row>
    <row r="2077" spans="1:60" x14ac:dyDescent="0.3">
      <c r="A2077" s="11"/>
      <c r="B2077" s="56" t="s">
        <v>6592</v>
      </c>
      <c r="C2077" s="56" t="s">
        <v>6283</v>
      </c>
      <c r="D2077" s="56" t="s">
        <v>6284</v>
      </c>
      <c r="E2077" s="57" t="s">
        <v>25</v>
      </c>
      <c r="F2077" s="57" t="s">
        <v>26</v>
      </c>
      <c r="G2077" s="58" t="s">
        <v>1</v>
      </c>
      <c r="H2077" s="59" t="s">
        <v>2081</v>
      </c>
      <c r="I2077" s="60" t="s">
        <v>29</v>
      </c>
      <c r="J2077" s="60" t="s">
        <v>1</v>
      </c>
      <c r="K2077" s="11"/>
      <c r="L2077" s="61">
        <v>43847</v>
      </c>
      <c r="M2077" s="62"/>
      <c r="N2077" s="63"/>
      <c r="O2077" s="63">
        <v>1047.3414999991701</v>
      </c>
      <c r="P2077" s="64">
        <f t="shared" si="32"/>
        <v>0</v>
      </c>
      <c r="Q2077" s="61">
        <v>43847</v>
      </c>
      <c r="R2077" s="65"/>
      <c r="S2077" s="65">
        <v>7508738.5963515602</v>
      </c>
      <c r="T2077" s="11"/>
      <c r="U2077" s="66"/>
      <c r="V2077" s="67"/>
      <c r="W2077" s="66"/>
      <c r="X2077" s="67"/>
      <c r="Y2077" s="66"/>
      <c r="Z2077" s="67"/>
      <c r="AA2077" s="66"/>
      <c r="AB2077" s="67"/>
      <c r="AC2077" s="66"/>
      <c r="AD2077" s="67"/>
      <c r="AE2077" s="66"/>
      <c r="AF2077" s="68"/>
      <c r="AG2077" s="66"/>
      <c r="AH2077" s="67"/>
      <c r="AI2077" s="66"/>
      <c r="AJ2077" s="67"/>
      <c r="AK2077" s="66"/>
      <c r="AL2077" s="66"/>
      <c r="AM2077" s="67"/>
      <c r="AN2077" s="11"/>
      <c r="AO2077" s="69">
        <v>6.5514005837030698E-4</v>
      </c>
      <c r="AP2077" s="69">
        <v>-5.2998089267930503E-4</v>
      </c>
      <c r="AQ2077" s="69">
        <v>1.8458631220710201E-3</v>
      </c>
      <c r="AR2077" s="69">
        <v>9.19215903195436E-4</v>
      </c>
      <c r="AS2077" s="70"/>
      <c r="AT2077" s="70"/>
      <c r="AU2077" s="70"/>
      <c r="AV2077" s="71"/>
      <c r="AW2077" s="11"/>
      <c r="AX2077" s="72"/>
      <c r="AY2077" s="73"/>
      <c r="AZ2077" s="73"/>
      <c r="BA2077" s="73"/>
      <c r="BB2077" s="64"/>
      <c r="BC2077" s="74">
        <v>-0.117563267951596</v>
      </c>
      <c r="BD2077" s="61">
        <v>43754</v>
      </c>
      <c r="BE2077" s="61">
        <v>43760</v>
      </c>
      <c r="BF2077" s="70">
        <v>13</v>
      </c>
      <c r="BG2077" s="61">
        <v>43773</v>
      </c>
      <c r="BH2077" s="11"/>
    </row>
    <row r="2078" spans="1:60" x14ac:dyDescent="0.3">
      <c r="A2078" s="11"/>
      <c r="B2078" s="56" t="s">
        <v>6596</v>
      </c>
      <c r="C2078" s="56" t="s">
        <v>6286</v>
      </c>
      <c r="D2078" s="56" t="s">
        <v>6287</v>
      </c>
      <c r="E2078" s="57" t="s">
        <v>34</v>
      </c>
      <c r="F2078" s="57" t="s">
        <v>110</v>
      </c>
      <c r="G2078" s="58" t="s">
        <v>111</v>
      </c>
      <c r="H2078" s="59" t="s">
        <v>178</v>
      </c>
      <c r="I2078" s="60" t="s">
        <v>29</v>
      </c>
      <c r="J2078" s="60" t="s">
        <v>6288</v>
      </c>
      <c r="K2078" s="11"/>
      <c r="L2078" s="61">
        <v>44021</v>
      </c>
      <c r="M2078" s="62">
        <v>2400.6697000004401</v>
      </c>
      <c r="N2078" s="63">
        <v>2400.6697000004401</v>
      </c>
      <c r="O2078" s="63">
        <v>2591.23550000042</v>
      </c>
      <c r="P2078" s="64">
        <f t="shared" si="32"/>
        <v>0.92645755277744957</v>
      </c>
      <c r="Q2078" s="61">
        <v>43881</v>
      </c>
      <c r="R2078" s="65">
        <v>26289335.671999998</v>
      </c>
      <c r="S2078" s="65">
        <v>30401815.742343701</v>
      </c>
      <c r="T2078" s="11"/>
      <c r="U2078" s="66">
        <v>-5.0784038539859501E-3</v>
      </c>
      <c r="V2078" s="67">
        <v>3.1543703685201798</v>
      </c>
      <c r="W2078" s="66">
        <v>2.6216053800453699E-2</v>
      </c>
      <c r="X2078" s="67">
        <v>4.8999839286843798</v>
      </c>
      <c r="Y2078" s="66">
        <v>-5.7809699175777503E-2</v>
      </c>
      <c r="Z2078" s="67">
        <v>11.902967694652</v>
      </c>
      <c r="AA2078" s="66">
        <v>-3.5274586934065197E-2</v>
      </c>
      <c r="AB2078" s="67">
        <v>16.697729457897399</v>
      </c>
      <c r="AC2078" s="66">
        <v>6.8952665551478302E-3</v>
      </c>
      <c r="AD2078" s="67">
        <v>24.9754919157422</v>
      </c>
      <c r="AE2078" s="66">
        <v>3.8997949633994701E-2</v>
      </c>
      <c r="AF2078" s="68">
        <v>20.847482575103601</v>
      </c>
      <c r="AG2078" s="66">
        <v>3.7291934822860601E-3</v>
      </c>
      <c r="AH2078" s="67">
        <v>-1.4685863876366101</v>
      </c>
      <c r="AI2078" s="66">
        <v>-4.5462627841552597E-2</v>
      </c>
      <c r="AJ2078" s="67">
        <v>9.1444796968135105</v>
      </c>
      <c r="AK2078" s="66">
        <v>0.97885662237415105</v>
      </c>
      <c r="AL2078" s="66">
        <v>4.3404416484918301E-2</v>
      </c>
      <c r="AM2078" s="67">
        <v>-26.636941090575402</v>
      </c>
      <c r="AN2078" s="11"/>
      <c r="AO2078" s="69">
        <v>1.4405413696295E-2</v>
      </c>
      <c r="AP2078" s="69">
        <v>-3.01827031544235E-2</v>
      </c>
      <c r="AQ2078" s="69">
        <v>5.1378903963268399E-2</v>
      </c>
      <c r="AR2078" s="69">
        <v>-9.5888552049436804E-2</v>
      </c>
      <c r="AS2078" s="70">
        <v>6</v>
      </c>
      <c r="AT2078" s="70">
        <v>6</v>
      </c>
      <c r="AU2078" s="70">
        <v>7</v>
      </c>
      <c r="AV2078" s="71">
        <v>5</v>
      </c>
      <c r="AW2078" s="11"/>
      <c r="AX2078" s="72">
        <v>8.1741667588648897E-2</v>
      </c>
      <c r="AY2078" s="73">
        <v>-0.61775595556900997</v>
      </c>
      <c r="AZ2078" s="73">
        <v>0.42641187839717498</v>
      </c>
      <c r="BA2078" s="73">
        <v>-0.80091740620991902</v>
      </c>
      <c r="BB2078" s="64">
        <v>8.4166938441467207E-3</v>
      </c>
      <c r="BC2078" s="74">
        <v>-16.1697614903096</v>
      </c>
      <c r="BD2078" s="61">
        <v>43881</v>
      </c>
      <c r="BE2078" s="61">
        <v>43914</v>
      </c>
      <c r="BF2078" s="70"/>
      <c r="BG2078" s="61"/>
      <c r="BH2078" s="11"/>
    </row>
    <row r="2079" spans="1:60" x14ac:dyDescent="0.3">
      <c r="A2079" s="11"/>
      <c r="B2079" s="56" t="s">
        <v>6599</v>
      </c>
      <c r="C2079" s="56" t="s">
        <v>6290</v>
      </c>
      <c r="D2079" s="56" t="s">
        <v>6287</v>
      </c>
      <c r="E2079" s="57" t="s">
        <v>73</v>
      </c>
      <c r="F2079" s="57" t="s">
        <v>110</v>
      </c>
      <c r="G2079" s="58" t="s">
        <v>111</v>
      </c>
      <c r="H2079" s="59" t="s">
        <v>178</v>
      </c>
      <c r="I2079" s="60" t="s">
        <v>29</v>
      </c>
      <c r="J2079" s="60" t="s">
        <v>6291</v>
      </c>
      <c r="K2079" s="11"/>
      <c r="L2079" s="61">
        <v>44021</v>
      </c>
      <c r="M2079" s="62">
        <v>2891.11620000005</v>
      </c>
      <c r="N2079" s="63">
        <v>2891.11620000005</v>
      </c>
      <c r="O2079" s="63">
        <v>3105.72899999842</v>
      </c>
      <c r="P2079" s="64">
        <f t="shared" si="32"/>
        <v>0.9308977698960601</v>
      </c>
      <c r="Q2079" s="61">
        <v>43881</v>
      </c>
      <c r="R2079" s="65">
        <v>3270898.47</v>
      </c>
      <c r="S2079" s="65">
        <v>3795155.6803203099</v>
      </c>
      <c r="T2079" s="11"/>
      <c r="U2079" s="66">
        <v>-5.0444387588868302E-3</v>
      </c>
      <c r="V2079" s="67">
        <v>3.15776687803009</v>
      </c>
      <c r="W2079" s="66">
        <v>2.7268056121101801E-2</v>
      </c>
      <c r="X2079" s="67">
        <v>5.0051841607491996</v>
      </c>
      <c r="Y2079" s="66">
        <v>-5.1935048716623002E-2</v>
      </c>
      <c r="Z2079" s="67">
        <v>12.490432740567501</v>
      </c>
      <c r="AA2079" s="66">
        <v>-2.3123636491618499E-2</v>
      </c>
      <c r="AB2079" s="67">
        <v>17.912824502127499</v>
      </c>
      <c r="AC2079" s="66">
        <v>3.2402420645667E-2</v>
      </c>
      <c r="AD2079" s="67">
        <v>27.5262073248159</v>
      </c>
      <c r="AE2079" s="66">
        <v>7.8592266465420793E-2</v>
      </c>
      <c r="AF2079" s="68">
        <v>24.806914258253499</v>
      </c>
      <c r="AG2079" s="66">
        <v>4.0377643326792202E-3</v>
      </c>
      <c r="AH2079" s="67">
        <v>-1.4377293025972899</v>
      </c>
      <c r="AI2079" s="66">
        <v>-3.9215704519847301E-2</v>
      </c>
      <c r="AJ2079" s="67">
        <v>9.7691720289731201</v>
      </c>
      <c r="AK2079" s="66">
        <v>0.52236122373898997</v>
      </c>
      <c r="AL2079" s="66">
        <v>4.52505854409537E-2</v>
      </c>
      <c r="AM2079" s="67">
        <v>68.610020150663303</v>
      </c>
      <c r="AN2079" s="11"/>
      <c r="AO2079" s="69">
        <v>1.44400771150686E-2</v>
      </c>
      <c r="AP2079" s="69">
        <v>-3.01495812946087E-2</v>
      </c>
      <c r="AQ2079" s="69">
        <v>5.2456786401307902E-2</v>
      </c>
      <c r="AR2079" s="69">
        <v>-9.4931203086162E-2</v>
      </c>
      <c r="AS2079" s="70">
        <v>6</v>
      </c>
      <c r="AT2079" s="70">
        <v>6</v>
      </c>
      <c r="AU2079" s="70">
        <v>7</v>
      </c>
      <c r="AV2079" s="71">
        <v>5</v>
      </c>
      <c r="AW2079" s="11"/>
      <c r="AX2079" s="72">
        <v>8.1761694464657905E-2</v>
      </c>
      <c r="AY2079" s="73">
        <v>-0.47990060675374502</v>
      </c>
      <c r="AZ2079" s="73">
        <v>0.46748286676302098</v>
      </c>
      <c r="BA2079" s="73">
        <v>-0.62524961793587897</v>
      </c>
      <c r="BB2079" s="64">
        <v>8.4190879968446108E-3</v>
      </c>
      <c r="BC2079" s="74">
        <v>-16.0752596249513</v>
      </c>
      <c r="BD2079" s="61">
        <v>43881</v>
      </c>
      <c r="BE2079" s="61">
        <v>43914</v>
      </c>
      <c r="BF2079" s="70"/>
      <c r="BG2079" s="61"/>
      <c r="BH2079" s="11"/>
    </row>
    <row r="2080" spans="1:60" x14ac:dyDescent="0.3">
      <c r="A2080" s="11"/>
      <c r="B2080" s="56" t="s">
        <v>6602</v>
      </c>
      <c r="C2080" s="56" t="s">
        <v>6293</v>
      </c>
      <c r="D2080" s="56" t="s">
        <v>6287</v>
      </c>
      <c r="E2080" s="57" t="s">
        <v>6294</v>
      </c>
      <c r="F2080" s="57" t="s">
        <v>110</v>
      </c>
      <c r="G2080" s="58" t="s">
        <v>111</v>
      </c>
      <c r="H2080" s="59" t="s">
        <v>178</v>
      </c>
      <c r="I2080" s="60" t="s">
        <v>29</v>
      </c>
      <c r="J2080" s="60" t="s">
        <v>1</v>
      </c>
      <c r="K2080" s="11"/>
      <c r="L2080" s="61">
        <v>44021</v>
      </c>
      <c r="M2080" s="62">
        <v>1068.60899999924</v>
      </c>
      <c r="N2080" s="63">
        <v>1068.60899999924</v>
      </c>
      <c r="O2080" s="63">
        <v>1145.3013000004</v>
      </c>
      <c r="P2080" s="64">
        <f t="shared" si="32"/>
        <v>0.93303744612781525</v>
      </c>
      <c r="Q2080" s="61">
        <v>43881</v>
      </c>
      <c r="R2080" s="65">
        <v>5089879.7860000003</v>
      </c>
      <c r="S2080" s="65">
        <v>4838903.80001562</v>
      </c>
      <c r="T2080" s="11"/>
      <c r="U2080" s="66">
        <v>-5.0281687499591499E-3</v>
      </c>
      <c r="V2080" s="67">
        <v>3.1593938789228599</v>
      </c>
      <c r="W2080" s="66">
        <v>2.7773404321124E-2</v>
      </c>
      <c r="X2080" s="67">
        <v>5.0557189807514096</v>
      </c>
      <c r="Y2080" s="66">
        <v>-4.9101405727051302E-2</v>
      </c>
      <c r="Z2080" s="67">
        <v>12.7737970395247</v>
      </c>
      <c r="AA2080" s="66">
        <v>-1.723602304628E-2</v>
      </c>
      <c r="AB2080" s="67">
        <v>18.5015858466795</v>
      </c>
      <c r="AC2080" s="66">
        <v>4.4876204332467799E-2</v>
      </c>
      <c r="AD2080" s="67">
        <v>28.7735856934742</v>
      </c>
      <c r="AE2080" s="66"/>
      <c r="AF2080" s="68"/>
      <c r="AG2080" s="66">
        <v>4.1858579570544004E-3</v>
      </c>
      <c r="AH2080" s="67">
        <v>-1.4229199401597701</v>
      </c>
      <c r="AI2080" s="66">
        <v>-3.62018338355483E-2</v>
      </c>
      <c r="AJ2080" s="67">
        <v>10.0705590974103</v>
      </c>
      <c r="AK2080" s="66">
        <v>6.0311216480840799E-2</v>
      </c>
      <c r="AL2080" s="66">
        <v>2.3893365645562901E-2</v>
      </c>
      <c r="AM2080" s="67">
        <v>34.4125790321268</v>
      </c>
      <c r="AN2080" s="11"/>
      <c r="AO2080" s="69">
        <v>1.4456718850851801E-2</v>
      </c>
      <c r="AP2080" s="69">
        <v>-3.0133667581139899E-2</v>
      </c>
      <c r="AQ2080" s="69">
        <v>5.2974570764490601E-2</v>
      </c>
      <c r="AR2080" s="69">
        <v>-9.4470480479649302E-2</v>
      </c>
      <c r="AS2080" s="70">
        <v>6</v>
      </c>
      <c r="AT2080" s="70">
        <v>6</v>
      </c>
      <c r="AU2080" s="70">
        <v>7</v>
      </c>
      <c r="AV2080" s="71">
        <v>5</v>
      </c>
      <c r="AW2080" s="11"/>
      <c r="AX2080" s="72">
        <v>8.1771956516895394E-2</v>
      </c>
      <c r="AY2080" s="73">
        <v>-0.41314389533954499</v>
      </c>
      <c r="AZ2080" s="73">
        <v>0.48737448940073602</v>
      </c>
      <c r="BA2080" s="73">
        <v>-0.53954240982420698</v>
      </c>
      <c r="BB2080" s="64">
        <v>8.4203049176085204E-3</v>
      </c>
      <c r="BC2080" s="74">
        <v>-16.029781857418101</v>
      </c>
      <c r="BD2080" s="61">
        <v>43881</v>
      </c>
      <c r="BE2080" s="61">
        <v>43914</v>
      </c>
      <c r="BF2080" s="70"/>
      <c r="BG2080" s="61"/>
      <c r="BH2080" s="11"/>
    </row>
    <row r="2081" spans="1:60" x14ac:dyDescent="0.3">
      <c r="A2081" s="11"/>
      <c r="B2081" s="56" t="s">
        <v>6605</v>
      </c>
      <c r="C2081" s="56" t="s">
        <v>6296</v>
      </c>
      <c r="D2081" s="56" t="s">
        <v>6287</v>
      </c>
      <c r="E2081" s="57" t="s">
        <v>52</v>
      </c>
      <c r="F2081" s="57" t="s">
        <v>110</v>
      </c>
      <c r="G2081" s="58" t="s">
        <v>111</v>
      </c>
      <c r="H2081" s="59" t="s">
        <v>178</v>
      </c>
      <c r="I2081" s="60" t="s">
        <v>29</v>
      </c>
      <c r="J2081" s="60" t="s">
        <v>6297</v>
      </c>
      <c r="K2081" s="11"/>
      <c r="L2081" s="61">
        <v>44021</v>
      </c>
      <c r="M2081" s="62">
        <v>1897.9934000000401</v>
      </c>
      <c r="N2081" s="63">
        <v>1897.9934000000401</v>
      </c>
      <c r="O2081" s="63">
        <v>2038.33819999918</v>
      </c>
      <c r="P2081" s="64">
        <f t="shared" si="32"/>
        <v>0.93114744157804807</v>
      </c>
      <c r="Q2081" s="61">
        <v>43881</v>
      </c>
      <c r="R2081" s="65">
        <v>18452630.442000002</v>
      </c>
      <c r="S2081" s="65">
        <v>21743946.0784688</v>
      </c>
      <c r="T2081" s="11"/>
      <c r="U2081" s="66">
        <v>-5.0425332692611803E-3</v>
      </c>
      <c r="V2081" s="67">
        <v>3.1579574269926498</v>
      </c>
      <c r="W2081" s="66">
        <v>2.7326993040333002E-2</v>
      </c>
      <c r="X2081" s="67">
        <v>5.0110778526723196</v>
      </c>
      <c r="Y2081" s="66">
        <v>-5.1604535304286402E-2</v>
      </c>
      <c r="Z2081" s="67">
        <v>12.523484081801101</v>
      </c>
      <c r="AA2081" s="66">
        <v>-2.2438161015088599E-2</v>
      </c>
      <c r="AB2081" s="67">
        <v>17.981372049776802</v>
      </c>
      <c r="AC2081" s="66">
        <v>3.3850721676572E-2</v>
      </c>
      <c r="AD2081" s="67">
        <v>27.671037427906398</v>
      </c>
      <c r="AE2081" s="66">
        <v>8.1067531129519907E-2</v>
      </c>
      <c r="AF2081" s="68">
        <v>25.054440724663401</v>
      </c>
      <c r="AG2081" s="66">
        <v>4.0550103440182301E-3</v>
      </c>
      <c r="AH2081" s="67">
        <v>-1.4360047014633901</v>
      </c>
      <c r="AI2081" s="66">
        <v>-3.8864202940203499E-2</v>
      </c>
      <c r="AJ2081" s="67">
        <v>9.8043221869447699</v>
      </c>
      <c r="AK2081" s="66">
        <v>0.582056680837995</v>
      </c>
      <c r="AL2081" s="66">
        <v>4.9492898717289797E-2</v>
      </c>
      <c r="AM2081" s="67">
        <v>74.579565860563903</v>
      </c>
      <c r="AN2081" s="11"/>
      <c r="AO2081" s="69">
        <v>1.4442019883063E-2</v>
      </c>
      <c r="AP2081" s="69">
        <v>-3.0147745838803499E-2</v>
      </c>
      <c r="AQ2081" s="69">
        <v>5.2517179014103001E-2</v>
      </c>
      <c r="AR2081" s="69">
        <v>-9.4877134910348104E-2</v>
      </c>
      <c r="AS2081" s="70">
        <v>6</v>
      </c>
      <c r="AT2081" s="70">
        <v>6</v>
      </c>
      <c r="AU2081" s="70">
        <v>7</v>
      </c>
      <c r="AV2081" s="71">
        <v>5</v>
      </c>
      <c r="AW2081" s="11"/>
      <c r="AX2081" s="72">
        <v>8.1762829870131101E-2</v>
      </c>
      <c r="AY2081" s="73">
        <v>-0.47212636250378598</v>
      </c>
      <c r="AZ2081" s="73">
        <v>0.46979938917411301</v>
      </c>
      <c r="BA2081" s="73">
        <v>-0.61529001001781602</v>
      </c>
      <c r="BB2081" s="64">
        <v>8.4192236717444795E-3</v>
      </c>
      <c r="BC2081" s="74">
        <v>-16.069928925426201</v>
      </c>
      <c r="BD2081" s="61">
        <v>43881</v>
      </c>
      <c r="BE2081" s="61">
        <v>43914</v>
      </c>
      <c r="BF2081" s="70"/>
      <c r="BG2081" s="61"/>
      <c r="BH2081" s="11"/>
    </row>
    <row r="2082" spans="1:60" x14ac:dyDescent="0.3">
      <c r="A2082" s="11"/>
      <c r="B2082" s="56" t="s">
        <v>6608</v>
      </c>
      <c r="C2082" s="56" t="s">
        <v>6299</v>
      </c>
      <c r="D2082" s="56" t="s">
        <v>6287</v>
      </c>
      <c r="E2082" s="57" t="s">
        <v>56</v>
      </c>
      <c r="F2082" s="57" t="s">
        <v>110</v>
      </c>
      <c r="G2082" s="58" t="s">
        <v>111</v>
      </c>
      <c r="H2082" s="59" t="s">
        <v>178</v>
      </c>
      <c r="I2082" s="60" t="s">
        <v>29</v>
      </c>
      <c r="J2082" s="60" t="s">
        <v>6300</v>
      </c>
      <c r="K2082" s="11"/>
      <c r="L2082" s="61">
        <v>44021</v>
      </c>
      <c r="M2082" s="62">
        <v>1414.96509999968</v>
      </c>
      <c r="N2082" s="63">
        <v>1414.96509999968</v>
      </c>
      <c r="O2082" s="63">
        <v>1517.0953999999899</v>
      </c>
      <c r="P2082" s="64">
        <f t="shared" si="32"/>
        <v>0.93268037066073062</v>
      </c>
      <c r="Q2082" s="61">
        <v>43881</v>
      </c>
      <c r="R2082" s="65">
        <v>1695514.885</v>
      </c>
      <c r="S2082" s="65">
        <v>1750898.4905683601</v>
      </c>
      <c r="T2082" s="11"/>
      <c r="U2082" s="66">
        <v>-5.0308008576394102E-3</v>
      </c>
      <c r="V2082" s="67">
        <v>3.1591306681548299</v>
      </c>
      <c r="W2082" s="66">
        <v>2.7689171194651901E-2</v>
      </c>
      <c r="X2082" s="67">
        <v>5.0472956681041996</v>
      </c>
      <c r="Y2082" s="66">
        <v>-4.9574349937756799E-2</v>
      </c>
      <c r="Z2082" s="67">
        <v>12.7265026184468</v>
      </c>
      <c r="AA2082" s="66">
        <v>-1.8219928461803599E-2</v>
      </c>
      <c r="AB2082" s="67">
        <v>18.403195305116199</v>
      </c>
      <c r="AC2082" s="66">
        <v>4.2786396925293999E-2</v>
      </c>
      <c r="AD2082" s="67">
        <v>28.564604952756799</v>
      </c>
      <c r="AE2082" s="66">
        <v>9.5136760801397005E-2</v>
      </c>
      <c r="AF2082" s="68">
        <v>26.461363691865699</v>
      </c>
      <c r="AG2082" s="66">
        <v>4.1612332388467604E-3</v>
      </c>
      <c r="AH2082" s="67">
        <v>-1.4253824119805401</v>
      </c>
      <c r="AI2082" s="66">
        <v>-3.67048994194192E-2</v>
      </c>
      <c r="AJ2082" s="67">
        <v>10.0202525390196</v>
      </c>
      <c r="AK2082" s="66">
        <v>0.41496509999909897</v>
      </c>
      <c r="AL2082" s="66">
        <v>3.7228884466458098E-2</v>
      </c>
      <c r="AM2082" s="67">
        <v>57.870407776732499</v>
      </c>
      <c r="AN2082" s="11"/>
      <c r="AO2082" s="69">
        <v>1.44539172015357E-2</v>
      </c>
      <c r="AP2082" s="69">
        <v>-3.0136311633214102E-2</v>
      </c>
      <c r="AQ2082" s="69">
        <v>5.2888232601617298E-2</v>
      </c>
      <c r="AR2082" s="69">
        <v>-9.4547447929508102E-2</v>
      </c>
      <c r="AS2082" s="70">
        <v>6</v>
      </c>
      <c r="AT2082" s="70">
        <v>6</v>
      </c>
      <c r="AU2082" s="70">
        <v>7</v>
      </c>
      <c r="AV2082" s="71">
        <v>5</v>
      </c>
      <c r="AW2082" s="11"/>
      <c r="AX2082" s="72">
        <v>8.1770246676169306E-2</v>
      </c>
      <c r="AY2082" s="73">
        <v>-0.42429982119347198</v>
      </c>
      <c r="AZ2082" s="73">
        <v>0.48405004179449002</v>
      </c>
      <c r="BA2082" s="73">
        <v>-0.55389427488535103</v>
      </c>
      <c r="BB2082" s="64">
        <v>8.4201021829630896E-3</v>
      </c>
      <c r="BC2082" s="74">
        <v>-16.0373764234246</v>
      </c>
      <c r="BD2082" s="61">
        <v>43881</v>
      </c>
      <c r="BE2082" s="61">
        <v>43914</v>
      </c>
      <c r="BF2082" s="70"/>
      <c r="BG2082" s="61"/>
      <c r="BH2082" s="11"/>
    </row>
    <row r="2083" spans="1:60" x14ac:dyDescent="0.3">
      <c r="A2083" s="11"/>
      <c r="B2083" s="56" t="s">
        <v>6611</v>
      </c>
      <c r="C2083" s="56" t="s">
        <v>6302</v>
      </c>
      <c r="D2083" s="56" t="s">
        <v>6287</v>
      </c>
      <c r="E2083" s="57" t="s">
        <v>124</v>
      </c>
      <c r="F2083" s="57" t="s">
        <v>110</v>
      </c>
      <c r="G2083" s="58" t="s">
        <v>111</v>
      </c>
      <c r="H2083" s="59" t="s">
        <v>178</v>
      </c>
      <c r="I2083" s="60" t="s">
        <v>29</v>
      </c>
      <c r="J2083" s="60" t="s">
        <v>6303</v>
      </c>
      <c r="K2083" s="11"/>
      <c r="L2083" s="61">
        <v>44021</v>
      </c>
      <c r="M2083" s="62">
        <v>1235.81039999984</v>
      </c>
      <c r="N2083" s="63">
        <v>1235.81039999984</v>
      </c>
      <c r="O2083" s="63">
        <v>1235.81039999984</v>
      </c>
      <c r="P2083" s="64">
        <f t="shared" si="32"/>
        <v>1</v>
      </c>
      <c r="Q2083" s="61">
        <v>44021</v>
      </c>
      <c r="R2083" s="65">
        <v>0</v>
      </c>
      <c r="S2083" s="65">
        <v>0</v>
      </c>
      <c r="T2083" s="11"/>
      <c r="U2083" s="66">
        <v>0</v>
      </c>
      <c r="V2083" s="67">
        <v>3.66221075391877</v>
      </c>
      <c r="W2083" s="66">
        <v>0</v>
      </c>
      <c r="X2083" s="67">
        <v>2.27837854863537</v>
      </c>
      <c r="Y2083" s="66">
        <v>0</v>
      </c>
      <c r="Z2083" s="67">
        <v>17.6839376122225</v>
      </c>
      <c r="AA2083" s="66">
        <v>0</v>
      </c>
      <c r="AB2083" s="67">
        <v>20.225188151293001</v>
      </c>
      <c r="AC2083" s="66">
        <v>6.4550870156381297E-3</v>
      </c>
      <c r="AD2083" s="67">
        <v>24.931473961798499</v>
      </c>
      <c r="AE2083" s="66">
        <v>6.7662336785360794E-2</v>
      </c>
      <c r="AF2083" s="68">
        <v>23.7139212902403</v>
      </c>
      <c r="AG2083" s="66">
        <v>0</v>
      </c>
      <c r="AH2083" s="67">
        <v>-1.84150573586521</v>
      </c>
      <c r="AI2083" s="66">
        <v>0</v>
      </c>
      <c r="AJ2083" s="67">
        <v>13.6907424809615</v>
      </c>
      <c r="AK2083" s="66">
        <v>0.23581039999960901</v>
      </c>
      <c r="AL2083" s="66">
        <v>4.0995119985382203E-2</v>
      </c>
      <c r="AM2083" s="67">
        <v>21.422709421691302</v>
      </c>
      <c r="AN2083" s="11"/>
      <c r="AO2083" s="69">
        <v>0</v>
      </c>
      <c r="AP2083" s="69">
        <v>0</v>
      </c>
      <c r="AQ2083" s="69">
        <v>0</v>
      </c>
      <c r="AR2083" s="69">
        <v>0</v>
      </c>
      <c r="AS2083" s="70">
        <v>0</v>
      </c>
      <c r="AT2083" s="70">
        <v>0</v>
      </c>
      <c r="AU2083" s="70">
        <v>7</v>
      </c>
      <c r="AV2083" s="71">
        <v>5</v>
      </c>
      <c r="AW2083" s="11"/>
      <c r="AX2083" s="72">
        <v>0</v>
      </c>
      <c r="AY2083" s="73">
        <v>-115.357016523136</v>
      </c>
      <c r="AZ2083" s="73">
        <v>0.52607977638217596</v>
      </c>
      <c r="BA2083" s="73">
        <v>-15.9646500268718</v>
      </c>
      <c r="BB2083" s="64">
        <v>0</v>
      </c>
      <c r="BC2083" s="74">
        <v>0</v>
      </c>
      <c r="BD2083" s="61">
        <v>43656</v>
      </c>
      <c r="BE2083" s="61"/>
      <c r="BF2083" s="70"/>
      <c r="BG2083" s="61"/>
      <c r="BH2083" s="11"/>
    </row>
    <row r="2084" spans="1:60" x14ac:dyDescent="0.3">
      <c r="A2084" s="11"/>
      <c r="B2084" s="56" t="s">
        <v>6614</v>
      </c>
      <c r="C2084" s="56" t="s">
        <v>6305</v>
      </c>
      <c r="D2084" s="56" t="s">
        <v>6287</v>
      </c>
      <c r="E2084" s="57" t="s">
        <v>131</v>
      </c>
      <c r="F2084" s="57" t="s">
        <v>110</v>
      </c>
      <c r="G2084" s="58" t="s">
        <v>111</v>
      </c>
      <c r="H2084" s="59" t="s">
        <v>178</v>
      </c>
      <c r="I2084" s="60" t="s">
        <v>29</v>
      </c>
      <c r="J2084" s="60" t="s">
        <v>6306</v>
      </c>
      <c r="K2084" s="11"/>
      <c r="L2084" s="61">
        <v>44021</v>
      </c>
      <c r="M2084" s="62">
        <v>1510.22140000015</v>
      </c>
      <c r="N2084" s="63">
        <v>1510.22140000015</v>
      </c>
      <c r="O2084" s="63">
        <v>1626.3166000004901</v>
      </c>
      <c r="P2084" s="64">
        <f t="shared" si="32"/>
        <v>0.92861463751873086</v>
      </c>
      <c r="Q2084" s="61">
        <v>43881</v>
      </c>
      <c r="R2084" s="65">
        <v>30005.041000000001</v>
      </c>
      <c r="S2084" s="65">
        <v>27743.713106872601</v>
      </c>
      <c r="T2084" s="11"/>
      <c r="U2084" s="66">
        <v>-5.0618457753444099E-3</v>
      </c>
      <c r="V2084" s="67">
        <v>3.15602617638433</v>
      </c>
      <c r="W2084" s="66">
        <v>2.6727649426902599E-2</v>
      </c>
      <c r="X2084" s="67">
        <v>4.9511434913292804</v>
      </c>
      <c r="Y2084" s="66">
        <v>-5.4956782188164702E-2</v>
      </c>
      <c r="Z2084" s="67">
        <v>12.188259393413301</v>
      </c>
      <c r="AA2084" s="66">
        <v>-2.93823309857544E-2</v>
      </c>
      <c r="AB2084" s="67">
        <v>17.286955052724799</v>
      </c>
      <c r="AC2084" s="66">
        <v>1.92230353295599E-2</v>
      </c>
      <c r="AD2084" s="67">
        <v>26.2082687931834</v>
      </c>
      <c r="AE2084" s="66">
        <v>5.8167339275314603E-2</v>
      </c>
      <c r="AF2084" s="68">
        <v>22.764421539235599</v>
      </c>
      <c r="AG2084" s="66">
        <v>3.87932507328514E-3</v>
      </c>
      <c r="AH2084" s="67">
        <v>-1.4535732285367</v>
      </c>
      <c r="AI2084" s="66">
        <v>-4.2429134292469799E-2</v>
      </c>
      <c r="AJ2084" s="67">
        <v>9.4478290517145105</v>
      </c>
      <c r="AK2084" s="66">
        <v>0.51022140000015503</v>
      </c>
      <c r="AL2084" s="66">
        <v>4.4369684146658997E-2</v>
      </c>
      <c r="AM2084" s="67">
        <v>67.396037776838099</v>
      </c>
      <c r="AN2084" s="11"/>
      <c r="AO2084" s="69">
        <v>1.44222613635066E-2</v>
      </c>
      <c r="AP2084" s="69">
        <v>-3.01665577671884E-2</v>
      </c>
      <c r="AQ2084" s="69">
        <v>5.1903335863244103E-2</v>
      </c>
      <c r="AR2084" s="69">
        <v>-9.5422862825216698E-2</v>
      </c>
      <c r="AS2084" s="70">
        <v>6</v>
      </c>
      <c r="AT2084" s="70">
        <v>6</v>
      </c>
      <c r="AU2084" s="70">
        <v>7</v>
      </c>
      <c r="AV2084" s="71">
        <v>5</v>
      </c>
      <c r="AW2084" s="11"/>
      <c r="AX2084" s="72">
        <v>8.1751126506423993E-2</v>
      </c>
      <c r="AY2084" s="73">
        <v>-0.55089326568850105</v>
      </c>
      <c r="AZ2084" s="73">
        <v>0.44633134823470799</v>
      </c>
      <c r="BA2084" s="73">
        <v>-0.71593858725464099</v>
      </c>
      <c r="BB2084" s="64">
        <v>8.4178291831813103E-3</v>
      </c>
      <c r="BC2084" s="74">
        <v>-16.123797789507101</v>
      </c>
      <c r="BD2084" s="61">
        <v>43881</v>
      </c>
      <c r="BE2084" s="61">
        <v>43914</v>
      </c>
      <c r="BF2084" s="70"/>
      <c r="BG2084" s="61"/>
      <c r="BH2084" s="11"/>
    </row>
    <row r="2085" spans="1:60" x14ac:dyDescent="0.3">
      <c r="A2085" s="11"/>
      <c r="B2085" s="56" t="s">
        <v>6617</v>
      </c>
      <c r="C2085" s="56" t="s">
        <v>6308</v>
      </c>
      <c r="D2085" s="56" t="s">
        <v>6309</v>
      </c>
      <c r="E2085" s="57" t="s">
        <v>34</v>
      </c>
      <c r="F2085" s="57" t="s">
        <v>339</v>
      </c>
      <c r="G2085" s="58" t="s">
        <v>36</v>
      </c>
      <c r="H2085" s="59" t="s">
        <v>384</v>
      </c>
      <c r="I2085" s="60" t="s">
        <v>29</v>
      </c>
      <c r="J2085" s="60" t="s">
        <v>6310</v>
      </c>
      <c r="K2085" s="11"/>
      <c r="L2085" s="61">
        <v>44021</v>
      </c>
      <c r="M2085" s="62">
        <v>1559.12560000084</v>
      </c>
      <c r="N2085" s="63">
        <v>1559.12560000084</v>
      </c>
      <c r="O2085" s="63">
        <v>1570.9812000002701</v>
      </c>
      <c r="P2085" s="64">
        <f t="shared" si="32"/>
        <v>0.99245337881864659</v>
      </c>
      <c r="Q2085" s="61">
        <v>43843</v>
      </c>
      <c r="R2085" s="65">
        <v>606115.304</v>
      </c>
      <c r="S2085" s="65">
        <v>490456.36370605498</v>
      </c>
      <c r="T2085" s="11"/>
      <c r="U2085" s="66">
        <v>8.0912363519018999E-3</v>
      </c>
      <c r="V2085" s="67">
        <v>4.4713343891125996</v>
      </c>
      <c r="W2085" s="66">
        <v>0.102908806127816</v>
      </c>
      <c r="X2085" s="67">
        <v>12.5692591614206</v>
      </c>
      <c r="Y2085" s="66">
        <v>2.7442701455584001E-2</v>
      </c>
      <c r="Z2085" s="67">
        <v>20.428207757795501</v>
      </c>
      <c r="AA2085" s="66">
        <v>0.21627941936283601</v>
      </c>
      <c r="AB2085" s="67">
        <v>41.853130087605699</v>
      </c>
      <c r="AC2085" s="66">
        <v>0.19449830362835199</v>
      </c>
      <c r="AD2085" s="67">
        <v>43.735795623099001</v>
      </c>
      <c r="AE2085" s="66">
        <v>0.220018809783214</v>
      </c>
      <c r="AF2085" s="68">
        <v>38.949568590032897</v>
      </c>
      <c r="AG2085" s="66">
        <v>3.33183528600784E-2</v>
      </c>
      <c r="AH2085" s="67">
        <v>1.4903295501426299</v>
      </c>
      <c r="AI2085" s="66">
        <v>5.9595725097096902E-2</v>
      </c>
      <c r="AJ2085" s="67">
        <v>19.650314990663901</v>
      </c>
      <c r="AK2085" s="66">
        <v>0.83612313635065205</v>
      </c>
      <c r="AL2085" s="66">
        <v>5.2278911005487302E-2</v>
      </c>
      <c r="AM2085" s="67">
        <v>13.9379749005893</v>
      </c>
      <c r="AN2085" s="11"/>
      <c r="AO2085" s="69">
        <v>3.5251201257779002E-2</v>
      </c>
      <c r="AP2085" s="69">
        <v>-4.6045429192454301E-2</v>
      </c>
      <c r="AQ2085" s="69">
        <v>0.10510480811542899</v>
      </c>
      <c r="AR2085" s="69">
        <v>-9.5933162828296198E-2</v>
      </c>
      <c r="AS2085" s="70">
        <v>7</v>
      </c>
      <c r="AT2085" s="70">
        <v>5</v>
      </c>
      <c r="AU2085" s="70">
        <v>9</v>
      </c>
      <c r="AV2085" s="71">
        <v>3</v>
      </c>
      <c r="AW2085" s="11"/>
      <c r="AX2085" s="72">
        <v>0.170239971474512</v>
      </c>
      <c r="AY2085" s="73">
        <v>1.1293841458482301</v>
      </c>
      <c r="AZ2085" s="73">
        <v>1.25053154312991</v>
      </c>
      <c r="BA2085" s="73">
        <v>1.6345017230360099</v>
      </c>
      <c r="BB2085" s="64">
        <v>1.7549080508270001E-2</v>
      </c>
      <c r="BC2085" s="74">
        <v>-21.272049595485399</v>
      </c>
      <c r="BD2085" s="61">
        <v>43843</v>
      </c>
      <c r="BE2085" s="61">
        <v>43910</v>
      </c>
      <c r="BF2085" s="70"/>
      <c r="BG2085" s="61"/>
      <c r="BH2085" s="11"/>
    </row>
    <row r="2086" spans="1:60" x14ac:dyDescent="0.3">
      <c r="A2086" s="11"/>
      <c r="B2086" s="56" t="s">
        <v>6620</v>
      </c>
      <c r="C2086" s="56" t="s">
        <v>6312</v>
      </c>
      <c r="D2086" s="56" t="s">
        <v>6309</v>
      </c>
      <c r="E2086" s="57" t="s">
        <v>41</v>
      </c>
      <c r="F2086" s="57" t="s">
        <v>339</v>
      </c>
      <c r="G2086" s="58" t="s">
        <v>36</v>
      </c>
      <c r="H2086" s="59" t="s">
        <v>384</v>
      </c>
      <c r="I2086" s="60" t="s">
        <v>29</v>
      </c>
      <c r="J2086" s="60" t="s">
        <v>6313</v>
      </c>
      <c r="K2086" s="11"/>
      <c r="L2086" s="61">
        <v>44021</v>
      </c>
      <c r="M2086" s="62">
        <v>2531.3973000012302</v>
      </c>
      <c r="N2086" s="63">
        <v>2531.3973000012302</v>
      </c>
      <c r="O2086" s="63">
        <v>2531.3973000012302</v>
      </c>
      <c r="P2086" s="64">
        <f t="shared" si="32"/>
        <v>1</v>
      </c>
      <c r="Q2086" s="61">
        <v>44021</v>
      </c>
      <c r="R2086" s="65">
        <v>4289167.267</v>
      </c>
      <c r="S2086" s="65">
        <v>3873956.54487109</v>
      </c>
      <c r="T2086" s="11"/>
      <c r="U2086" s="66">
        <v>8.1682263935363205E-3</v>
      </c>
      <c r="V2086" s="67">
        <v>4.4790333932760404</v>
      </c>
      <c r="W2086" s="66">
        <v>0.10543934907225801</v>
      </c>
      <c r="X2086" s="67">
        <v>12.8223134558648</v>
      </c>
      <c r="Y2086" s="66">
        <v>4.1826536149528699E-2</v>
      </c>
      <c r="Z2086" s="67">
        <v>21.866591227182699</v>
      </c>
      <c r="AA2086" s="66">
        <v>0.25076439801167</v>
      </c>
      <c r="AB2086" s="67">
        <v>45.301627952489099</v>
      </c>
      <c r="AC2086" s="66">
        <v>0.26309654480806799</v>
      </c>
      <c r="AD2086" s="67">
        <v>50.5956197410705</v>
      </c>
      <c r="AE2086" s="66">
        <v>0.326762009072117</v>
      </c>
      <c r="AF2086" s="68">
        <v>49.623888518952299</v>
      </c>
      <c r="AG2086" s="66">
        <v>3.4029001861199497E-2</v>
      </c>
      <c r="AH2086" s="67">
        <v>1.5613944502547401</v>
      </c>
      <c r="AI2086" s="66">
        <v>7.51686573348707E-2</v>
      </c>
      <c r="AJ2086" s="67">
        <v>21.2076082144631</v>
      </c>
      <c r="AK2086" s="66">
        <v>1.6778771818499101</v>
      </c>
      <c r="AL2086" s="66">
        <v>8.6112029734067605E-2</v>
      </c>
      <c r="AM2086" s="67">
        <v>98.113379450514898</v>
      </c>
      <c r="AN2086" s="11"/>
      <c r="AO2086" s="69">
        <v>3.5330297161635799E-2</v>
      </c>
      <c r="AP2086" s="69">
        <v>-4.5972559802103199E-2</v>
      </c>
      <c r="AQ2086" s="69">
        <v>0.107640456266381</v>
      </c>
      <c r="AR2086" s="69">
        <v>-9.3789782824460405E-2</v>
      </c>
      <c r="AS2086" s="70">
        <v>7</v>
      </c>
      <c r="AT2086" s="70">
        <v>5</v>
      </c>
      <c r="AU2086" s="70">
        <v>9</v>
      </c>
      <c r="AV2086" s="71">
        <v>3</v>
      </c>
      <c r="AW2086" s="11"/>
      <c r="AX2086" s="72">
        <v>0.17029681246640399</v>
      </c>
      <c r="AY2086" s="73">
        <v>1.3165295933886201</v>
      </c>
      <c r="AZ2086" s="73">
        <v>1.35799640664482</v>
      </c>
      <c r="BA2086" s="73">
        <v>1.91708816739447</v>
      </c>
      <c r="BB2086" s="64">
        <v>1.7556794953470699E-2</v>
      </c>
      <c r="BC2086" s="74">
        <v>-20.868082166416599</v>
      </c>
      <c r="BD2086" s="61">
        <v>43843</v>
      </c>
      <c r="BE2086" s="61">
        <v>43910</v>
      </c>
      <c r="BF2086" s="70">
        <v>125</v>
      </c>
      <c r="BG2086" s="61">
        <v>44018</v>
      </c>
      <c r="BH2086" s="11"/>
    </row>
    <row r="2087" spans="1:60" x14ac:dyDescent="0.3">
      <c r="A2087" s="11"/>
      <c r="B2087" s="56" t="s">
        <v>6623</v>
      </c>
      <c r="C2087" s="56" t="s">
        <v>6315</v>
      </c>
      <c r="D2087" s="56" t="s">
        <v>6309</v>
      </c>
      <c r="E2087" s="57" t="s">
        <v>248</v>
      </c>
      <c r="F2087" s="57" t="s">
        <v>339</v>
      </c>
      <c r="G2087" s="58" t="s">
        <v>36</v>
      </c>
      <c r="H2087" s="59" t="s">
        <v>384</v>
      </c>
      <c r="I2087" s="60" t="s">
        <v>29</v>
      </c>
      <c r="J2087" s="60" t="s">
        <v>6316</v>
      </c>
      <c r="K2087" s="11"/>
      <c r="L2087" s="61">
        <v>44021</v>
      </c>
      <c r="M2087" s="62">
        <v>2660.0038999989602</v>
      </c>
      <c r="N2087" s="63">
        <v>2660.0038999989602</v>
      </c>
      <c r="O2087" s="63">
        <v>2660.0038999989602</v>
      </c>
      <c r="P2087" s="64">
        <f t="shared" si="32"/>
        <v>1</v>
      </c>
      <c r="Q2087" s="61">
        <v>44021</v>
      </c>
      <c r="R2087" s="65">
        <v>28302023.853999998</v>
      </c>
      <c r="S2087" s="65">
        <v>26039919.3558437</v>
      </c>
      <c r="T2087" s="11"/>
      <c r="U2087" s="66">
        <v>8.1779026604635909E-3</v>
      </c>
      <c r="V2087" s="67">
        <v>4.4800010199687703</v>
      </c>
      <c r="W2087" s="66">
        <v>0.10575734581288999</v>
      </c>
      <c r="X2087" s="67">
        <v>12.854113129928001</v>
      </c>
      <c r="Y2087" s="66">
        <v>4.3646733316563803E-2</v>
      </c>
      <c r="Z2087" s="67">
        <v>22.048610943893401</v>
      </c>
      <c r="AA2087" s="66">
        <v>0.25516304190212402</v>
      </c>
      <c r="AB2087" s="67">
        <v>45.741492341505399</v>
      </c>
      <c r="AC2087" s="66">
        <v>0.27198317235714098</v>
      </c>
      <c r="AD2087" s="67">
        <v>51.484282495977801</v>
      </c>
      <c r="AE2087" s="66">
        <v>0.34080724744475399</v>
      </c>
      <c r="AF2087" s="68">
        <v>51.028412356216002</v>
      </c>
      <c r="AG2087" s="66">
        <v>3.4118231807951802E-2</v>
      </c>
      <c r="AH2087" s="67">
        <v>1.5703174449299699</v>
      </c>
      <c r="AI2087" s="66">
        <v>7.7140040270023705E-2</v>
      </c>
      <c r="AJ2087" s="67">
        <v>21.4047465079639</v>
      </c>
      <c r="AK2087" s="66">
        <v>1.7881471426761699</v>
      </c>
      <c r="AL2087" s="66">
        <v>8.97936611290788E-2</v>
      </c>
      <c r="AM2087" s="67">
        <v>109.140375533141</v>
      </c>
      <c r="AN2087" s="11"/>
      <c r="AO2087" s="69">
        <v>3.5340195938260897E-2</v>
      </c>
      <c r="AP2087" s="69">
        <v>-4.5963420591797297E-2</v>
      </c>
      <c r="AQ2087" s="69">
        <v>0.107959047973127</v>
      </c>
      <c r="AR2087" s="69">
        <v>-9.3520369096077097E-2</v>
      </c>
      <c r="AS2087" s="70">
        <v>7</v>
      </c>
      <c r="AT2087" s="70">
        <v>5</v>
      </c>
      <c r="AU2087" s="70">
        <v>9</v>
      </c>
      <c r="AV2087" s="71">
        <v>3</v>
      </c>
      <c r="AW2087" s="11"/>
      <c r="AX2087" s="72">
        <v>0.17030431820254299</v>
      </c>
      <c r="AY2087" s="73">
        <v>1.34037601667114</v>
      </c>
      <c r="AZ2087" s="73">
        <v>1.3716920677434199</v>
      </c>
      <c r="BA2087" s="73">
        <v>1.9533184933225101</v>
      </c>
      <c r="BB2087" s="64">
        <v>1.7557801884886402E-2</v>
      </c>
      <c r="BC2087" s="74">
        <v>-20.817223105404999</v>
      </c>
      <c r="BD2087" s="61">
        <v>43843</v>
      </c>
      <c r="BE2087" s="61">
        <v>43910</v>
      </c>
      <c r="BF2087" s="70">
        <v>125</v>
      </c>
      <c r="BG2087" s="61">
        <v>44018</v>
      </c>
      <c r="BH2087" s="11"/>
    </row>
    <row r="2088" spans="1:60" x14ac:dyDescent="0.3">
      <c r="A2088" s="11"/>
      <c r="B2088" s="56" t="s">
        <v>6626</v>
      </c>
      <c r="C2088" s="56" t="s">
        <v>6318</v>
      </c>
      <c r="D2088" s="56" t="s">
        <v>6309</v>
      </c>
      <c r="E2088" s="57" t="s">
        <v>79</v>
      </c>
      <c r="F2088" s="57" t="s">
        <v>339</v>
      </c>
      <c r="G2088" s="58" t="s">
        <v>36</v>
      </c>
      <c r="H2088" s="59" t="s">
        <v>384</v>
      </c>
      <c r="I2088" s="60" t="s">
        <v>29</v>
      </c>
      <c r="J2088" s="60" t="s">
        <v>6319</v>
      </c>
      <c r="K2088" s="11"/>
      <c r="L2088" s="61">
        <v>44021</v>
      </c>
      <c r="M2088" s="62">
        <v>1545.5047999993001</v>
      </c>
      <c r="N2088" s="63">
        <v>1545.5047999993001</v>
      </c>
      <c r="O2088" s="63">
        <v>1552.8030999992</v>
      </c>
      <c r="P2088" s="64">
        <f t="shared" si="32"/>
        <v>0.99529991922356176</v>
      </c>
      <c r="Q2088" s="61">
        <v>43843</v>
      </c>
      <c r="R2088" s="65">
        <v>607589.68200000003</v>
      </c>
      <c r="S2088" s="65">
        <v>267806.22595043899</v>
      </c>
      <c r="T2088" s="11"/>
      <c r="U2088" s="66">
        <v>8.1074284989881597E-3</v>
      </c>
      <c r="V2088" s="67">
        <v>4.4729536038212201</v>
      </c>
      <c r="W2088" s="66">
        <v>0.10344152024306801</v>
      </c>
      <c r="X2088" s="67">
        <v>12.6225305729458</v>
      </c>
      <c r="Y2088" s="66">
        <v>3.0455928826995701E-2</v>
      </c>
      <c r="Z2088" s="67">
        <v>20.729530494922098</v>
      </c>
      <c r="AA2088" s="66">
        <v>0.22346399539848799</v>
      </c>
      <c r="AB2088" s="67">
        <v>42.571587691141801</v>
      </c>
      <c r="AC2088" s="66">
        <v>0.20863274695526299</v>
      </c>
      <c r="AD2088" s="67">
        <v>45.149239955760997</v>
      </c>
      <c r="AE2088" s="66">
        <v>0.24177436511497899</v>
      </c>
      <c r="AF2088" s="68">
        <v>41.1251241232385</v>
      </c>
      <c r="AG2088" s="66">
        <v>3.3468079409431098E-2</v>
      </c>
      <c r="AH2088" s="67">
        <v>1.5053022050778999</v>
      </c>
      <c r="AI2088" s="66">
        <v>6.2857127137249294E-2</v>
      </c>
      <c r="AJ2088" s="67">
        <v>19.976455194701</v>
      </c>
      <c r="AK2088" s="66">
        <v>1.1623012242012201</v>
      </c>
      <c r="AL2088" s="66">
        <v>6.6807720595534206E-2</v>
      </c>
      <c r="AM2088" s="67">
        <v>46.555783685645999</v>
      </c>
      <c r="AN2088" s="11"/>
      <c r="AO2088" s="69">
        <v>3.52678682811529E-2</v>
      </c>
      <c r="AP2088" s="69">
        <v>-4.6030095824826298E-2</v>
      </c>
      <c r="AQ2088" s="69">
        <v>0.105638515931787</v>
      </c>
      <c r="AR2088" s="69">
        <v>-9.5482060099166099E-2</v>
      </c>
      <c r="AS2088" s="70">
        <v>7</v>
      </c>
      <c r="AT2088" s="70">
        <v>5</v>
      </c>
      <c r="AU2088" s="70">
        <v>9</v>
      </c>
      <c r="AV2088" s="71">
        <v>3</v>
      </c>
      <c r="AW2088" s="11"/>
      <c r="AX2088" s="72">
        <v>0.170251532744151</v>
      </c>
      <c r="AY2088" s="73">
        <v>1.16840170028081</v>
      </c>
      <c r="AZ2088" s="73">
        <v>1.2729339782490601</v>
      </c>
      <c r="BA2088" s="73">
        <v>1.6931588339430199</v>
      </c>
      <c r="BB2088" s="64">
        <v>1.7550662395769901E-2</v>
      </c>
      <c r="BC2088" s="74">
        <v>-21.187122823146598</v>
      </c>
      <c r="BD2088" s="61">
        <v>43843</v>
      </c>
      <c r="BE2088" s="61">
        <v>43910</v>
      </c>
      <c r="BF2088" s="70"/>
      <c r="BG2088" s="61"/>
      <c r="BH2088" s="11"/>
    </row>
    <row r="2089" spans="1:60" x14ac:dyDescent="0.3">
      <c r="A2089" s="11"/>
      <c r="B2089" s="56" t="s">
        <v>6629</v>
      </c>
      <c r="C2089" s="56" t="s">
        <v>6321</v>
      </c>
      <c r="D2089" s="56" t="s">
        <v>6309</v>
      </c>
      <c r="E2089" s="57" t="s">
        <v>352</v>
      </c>
      <c r="F2089" s="57" t="s">
        <v>339</v>
      </c>
      <c r="G2089" s="58" t="s">
        <v>36</v>
      </c>
      <c r="H2089" s="59" t="s">
        <v>384</v>
      </c>
      <c r="I2089" s="60" t="s">
        <v>29</v>
      </c>
      <c r="J2089" s="60" t="s">
        <v>6322</v>
      </c>
      <c r="K2089" s="11"/>
      <c r="L2089" s="61">
        <v>44021</v>
      </c>
      <c r="M2089" s="62">
        <v>2023.4557000007501</v>
      </c>
      <c r="N2089" s="63">
        <v>2023.4557000007501</v>
      </c>
      <c r="O2089" s="63">
        <v>2026.76700000092</v>
      </c>
      <c r="P2089" s="64">
        <f t="shared" si="32"/>
        <v>0.99836621575140683</v>
      </c>
      <c r="Q2089" s="61">
        <v>43843</v>
      </c>
      <c r="R2089" s="65">
        <v>19345518.695</v>
      </c>
      <c r="S2089" s="65">
        <v>15952936.5522031</v>
      </c>
      <c r="T2089" s="11"/>
      <c r="U2089" s="66">
        <v>8.12486214999808E-3</v>
      </c>
      <c r="V2089" s="67">
        <v>4.4746969689222196</v>
      </c>
      <c r="W2089" s="66">
        <v>0.104013738411595</v>
      </c>
      <c r="X2089" s="67">
        <v>12.6797523897985</v>
      </c>
      <c r="Y2089" s="66">
        <v>3.3701976506563397E-2</v>
      </c>
      <c r="Z2089" s="67">
        <v>21.054135262878798</v>
      </c>
      <c r="AA2089" s="66">
        <v>0.231227222406305</v>
      </c>
      <c r="AB2089" s="67">
        <v>43.347910391923499</v>
      </c>
      <c r="AC2089" s="66">
        <v>0.223997246959771</v>
      </c>
      <c r="AD2089" s="67">
        <v>46.6856899562408</v>
      </c>
      <c r="AE2089" s="66">
        <v>0.265554084655305</v>
      </c>
      <c r="AF2089" s="68">
        <v>43.503096077241899</v>
      </c>
      <c r="AG2089" s="66">
        <v>3.3628737459366703E-2</v>
      </c>
      <c r="AH2089" s="67">
        <v>1.5213680100714599</v>
      </c>
      <c r="AI2089" s="66">
        <v>6.6371160941344001E-2</v>
      </c>
      <c r="AJ2089" s="67">
        <v>20.327858575095899</v>
      </c>
      <c r="AK2089" s="66">
        <v>1.23460337268654</v>
      </c>
      <c r="AL2089" s="66">
        <v>6.9754275906234398E-2</v>
      </c>
      <c r="AM2089" s="67">
        <v>53.785998534178397</v>
      </c>
      <c r="AN2089" s="11"/>
      <c r="AO2089" s="69">
        <v>3.5285718984596301E-2</v>
      </c>
      <c r="AP2089" s="69">
        <v>-4.6013590248549001E-2</v>
      </c>
      <c r="AQ2089" s="69">
        <v>0.106212005821435</v>
      </c>
      <c r="AR2089" s="69">
        <v>-9.4997358104592394E-2</v>
      </c>
      <c r="AS2089" s="70">
        <v>7</v>
      </c>
      <c r="AT2089" s="70">
        <v>5</v>
      </c>
      <c r="AU2089" s="70">
        <v>9</v>
      </c>
      <c r="AV2089" s="71">
        <v>3</v>
      </c>
      <c r="AW2089" s="11"/>
      <c r="AX2089" s="72">
        <v>0.17026413331186599</v>
      </c>
      <c r="AY2089" s="73">
        <v>1.2105457260877299</v>
      </c>
      <c r="AZ2089" s="73">
        <v>1.29713294853173</v>
      </c>
      <c r="BA2089" s="73">
        <v>1.75667049438562</v>
      </c>
      <c r="BB2089" s="64">
        <v>1.7552380846518601E-2</v>
      </c>
      <c r="BC2089" s="74">
        <v>-21.095824038988201</v>
      </c>
      <c r="BD2089" s="61">
        <v>43843</v>
      </c>
      <c r="BE2089" s="61">
        <v>43910</v>
      </c>
      <c r="BF2089" s="70"/>
      <c r="BG2089" s="61"/>
      <c r="BH2089" s="11"/>
    </row>
    <row r="2090" spans="1:60" x14ac:dyDescent="0.3">
      <c r="A2090" s="11"/>
      <c r="B2090" s="56" t="s">
        <v>6633</v>
      </c>
      <c r="C2090" s="56" t="s">
        <v>6324</v>
      </c>
      <c r="D2090" s="56" t="s">
        <v>6309</v>
      </c>
      <c r="E2090" s="57" t="s">
        <v>356</v>
      </c>
      <c r="F2090" s="57" t="s">
        <v>339</v>
      </c>
      <c r="G2090" s="58" t="s">
        <v>36</v>
      </c>
      <c r="H2090" s="59" t="s">
        <v>384</v>
      </c>
      <c r="I2090" s="60" t="s">
        <v>29</v>
      </c>
      <c r="J2090" s="60" t="s">
        <v>6325</v>
      </c>
      <c r="K2090" s="11"/>
      <c r="L2090" s="61">
        <v>44021</v>
      </c>
      <c r="M2090" s="62">
        <v>2389.76749999821</v>
      </c>
      <c r="N2090" s="63">
        <v>2389.76749999821</v>
      </c>
      <c r="O2090" s="63">
        <v>2389.76749999821</v>
      </c>
      <c r="P2090" s="64">
        <f t="shared" si="32"/>
        <v>1</v>
      </c>
      <c r="Q2090" s="61">
        <v>44021</v>
      </c>
      <c r="R2090" s="65">
        <v>2490673.9670000002</v>
      </c>
      <c r="S2090" s="65">
        <v>1966566.9933710899</v>
      </c>
      <c r="T2090" s="11"/>
      <c r="U2090" s="66">
        <v>8.1577600612945406E-3</v>
      </c>
      <c r="V2090" s="67">
        <v>4.4779867600518601</v>
      </c>
      <c r="W2090" s="66">
        <v>0.10509418445508301</v>
      </c>
      <c r="X2090" s="67">
        <v>12.787796994147399</v>
      </c>
      <c r="Y2090" s="66">
        <v>3.9854313985415502E-2</v>
      </c>
      <c r="Z2090" s="67">
        <v>21.669369010778599</v>
      </c>
      <c r="AA2090" s="66">
        <v>0.24600775988976201</v>
      </c>
      <c r="AB2090" s="67">
        <v>44.825964140298296</v>
      </c>
      <c r="AC2090" s="66">
        <v>0.25352016412391098</v>
      </c>
      <c r="AD2090" s="67">
        <v>49.637981672654902</v>
      </c>
      <c r="AE2090" s="66">
        <v>0.311681656054279</v>
      </c>
      <c r="AF2090" s="68">
        <v>48.115853217139403</v>
      </c>
      <c r="AG2090" s="66">
        <v>3.3932107489818002E-2</v>
      </c>
      <c r="AH2090" s="67">
        <v>1.5517050131165899</v>
      </c>
      <c r="AI2090" s="66">
        <v>7.3032776796026197E-2</v>
      </c>
      <c r="AJ2090" s="67">
        <v>20.9940201605787</v>
      </c>
      <c r="AK2090" s="66">
        <v>1.56313816551119</v>
      </c>
      <c r="AL2090" s="66">
        <v>8.2130696189851707E-2</v>
      </c>
      <c r="AM2090" s="67">
        <v>86.639477816643193</v>
      </c>
      <c r="AN2090" s="11"/>
      <c r="AO2090" s="69">
        <v>3.5319495706062298E-2</v>
      </c>
      <c r="AP2090" s="69">
        <v>-4.5982495049465798E-2</v>
      </c>
      <c r="AQ2090" s="69">
        <v>0.107294545290642</v>
      </c>
      <c r="AR2090" s="69">
        <v>-9.4082209769112496E-2</v>
      </c>
      <c r="AS2090" s="70">
        <v>7</v>
      </c>
      <c r="AT2090" s="70">
        <v>5</v>
      </c>
      <c r="AU2090" s="70">
        <v>9</v>
      </c>
      <c r="AV2090" s="71">
        <v>3</v>
      </c>
      <c r="AW2090" s="11"/>
      <c r="AX2090" s="72">
        <v>0.17028874216950499</v>
      </c>
      <c r="AY2090" s="73">
        <v>1.2907351878257001</v>
      </c>
      <c r="AZ2090" s="73">
        <v>1.3431825107381901</v>
      </c>
      <c r="BA2090" s="73">
        <v>1.8779538452108699</v>
      </c>
      <c r="BB2090" s="64">
        <v>1.75557096764715E-2</v>
      </c>
      <c r="BC2090" s="74">
        <v>-20.9232623405696</v>
      </c>
      <c r="BD2090" s="61">
        <v>43843</v>
      </c>
      <c r="BE2090" s="61">
        <v>43910</v>
      </c>
      <c r="BF2090" s="70">
        <v>125</v>
      </c>
      <c r="BG2090" s="61">
        <v>44018</v>
      </c>
      <c r="BH2090" s="11"/>
    </row>
    <row r="2091" spans="1:60" x14ac:dyDescent="0.3">
      <c r="A2091" s="11"/>
      <c r="B2091" s="56" t="s">
        <v>6636</v>
      </c>
      <c r="C2091" s="56" t="s">
        <v>6327</v>
      </c>
      <c r="D2091" s="56" t="s">
        <v>6309</v>
      </c>
      <c r="E2091" s="57" t="s">
        <v>360</v>
      </c>
      <c r="F2091" s="57" t="s">
        <v>339</v>
      </c>
      <c r="G2091" s="58" t="s">
        <v>36</v>
      </c>
      <c r="H2091" s="59" t="s">
        <v>384</v>
      </c>
      <c r="I2091" s="60" t="s">
        <v>29</v>
      </c>
      <c r="J2091" s="60" t="s">
        <v>6328</v>
      </c>
      <c r="K2091" s="11"/>
      <c r="L2091" s="61">
        <v>44021</v>
      </c>
      <c r="M2091" s="62">
        <v>1472.87939999998</v>
      </c>
      <c r="N2091" s="63">
        <v>1472.87939999998</v>
      </c>
      <c r="O2091" s="63">
        <v>1472.87939999998</v>
      </c>
      <c r="P2091" s="64">
        <f t="shared" si="32"/>
        <v>1</v>
      </c>
      <c r="Q2091" s="61">
        <v>44021</v>
      </c>
      <c r="R2091" s="65">
        <v>587297.33499999996</v>
      </c>
      <c r="S2091" s="65">
        <v>708127.42680957005</v>
      </c>
      <c r="T2091" s="11"/>
      <c r="U2091" s="66">
        <v>8.1875916384888097E-3</v>
      </c>
      <c r="V2091" s="67">
        <v>4.4809699177712901</v>
      </c>
      <c r="W2091" s="66">
        <v>0.106075464855239</v>
      </c>
      <c r="X2091" s="67">
        <v>12.8859250341629</v>
      </c>
      <c r="Y2091" s="66">
        <v>4.5469806447727003E-2</v>
      </c>
      <c r="Z2091" s="67">
        <v>22.2309182570025</v>
      </c>
      <c r="AA2091" s="66">
        <v>0.25957653725519803</v>
      </c>
      <c r="AB2091" s="67">
        <v>46.182841876812702</v>
      </c>
      <c r="AC2091" s="66">
        <v>0.28093177371018102</v>
      </c>
      <c r="AD2091" s="67">
        <v>52.379142631252797</v>
      </c>
      <c r="AE2091" s="66">
        <v>0.35499970975099099</v>
      </c>
      <c r="AF2091" s="68">
        <v>52.447658586839701</v>
      </c>
      <c r="AG2091" s="66">
        <v>3.4207475215225699E-2</v>
      </c>
      <c r="AH2091" s="67">
        <v>1.57924178565736</v>
      </c>
      <c r="AI2091" s="66">
        <v>7.9114824800853994E-2</v>
      </c>
      <c r="AJ2091" s="67">
        <v>21.6022249610396</v>
      </c>
      <c r="AK2091" s="66">
        <v>0.47287940000009299</v>
      </c>
      <c r="AL2091" s="66">
        <v>4.1780110817853697E-2</v>
      </c>
      <c r="AM2091" s="67">
        <v>63.614832152263297</v>
      </c>
      <c r="AN2091" s="11"/>
      <c r="AO2091" s="69">
        <v>3.53501155223057E-2</v>
      </c>
      <c r="AP2091" s="69">
        <v>-4.5954224170636701E-2</v>
      </c>
      <c r="AQ2091" s="69">
        <v>0.108277988698392</v>
      </c>
      <c r="AR2091" s="69">
        <v>-9.32506817208196E-2</v>
      </c>
      <c r="AS2091" s="70">
        <v>7</v>
      </c>
      <c r="AT2091" s="70">
        <v>5</v>
      </c>
      <c r="AU2091" s="70">
        <v>9</v>
      </c>
      <c r="AV2091" s="71">
        <v>3</v>
      </c>
      <c r="AW2091" s="11"/>
      <c r="AX2091" s="72">
        <v>0.17031192472350101</v>
      </c>
      <c r="AY2091" s="73">
        <v>1.3642974405902399</v>
      </c>
      <c r="AZ2091" s="73">
        <v>1.38543193301666</v>
      </c>
      <c r="BA2091" s="73">
        <v>1.9897135843511899</v>
      </c>
      <c r="BB2091" s="64">
        <v>1.7558819694659202E-2</v>
      </c>
      <c r="BC2091" s="74">
        <v>-20.766312688938299</v>
      </c>
      <c r="BD2091" s="61">
        <v>43843</v>
      </c>
      <c r="BE2091" s="61">
        <v>43910</v>
      </c>
      <c r="BF2091" s="70">
        <v>125</v>
      </c>
      <c r="BG2091" s="61">
        <v>44018</v>
      </c>
      <c r="BH2091" s="11"/>
    </row>
    <row r="2092" spans="1:60" x14ac:dyDescent="0.3">
      <c r="A2092" s="11"/>
      <c r="B2092" s="56" t="s">
        <v>6639</v>
      </c>
      <c r="C2092" s="56" t="s">
        <v>6330</v>
      </c>
      <c r="D2092" s="56" t="s">
        <v>6309</v>
      </c>
      <c r="E2092" s="57" t="s">
        <v>128</v>
      </c>
      <c r="F2092" s="57" t="s">
        <v>339</v>
      </c>
      <c r="G2092" s="58" t="s">
        <v>36</v>
      </c>
      <c r="H2092" s="59" t="s">
        <v>384</v>
      </c>
      <c r="I2092" s="60" t="s">
        <v>29</v>
      </c>
      <c r="J2092" s="60" t="s">
        <v>6331</v>
      </c>
      <c r="K2092" s="11"/>
      <c r="L2092" s="61">
        <v>44021</v>
      </c>
      <c r="M2092" s="62">
        <v>1338.5573999993501</v>
      </c>
      <c r="N2092" s="63">
        <v>1338.5573999993501</v>
      </c>
      <c r="O2092" s="63">
        <v>1338.5573999993501</v>
      </c>
      <c r="P2092" s="64">
        <f t="shared" si="32"/>
        <v>1</v>
      </c>
      <c r="Q2092" s="61">
        <v>44021</v>
      </c>
      <c r="R2092" s="65">
        <v>17620383.375999998</v>
      </c>
      <c r="S2092" s="65">
        <v>14936638.133125</v>
      </c>
      <c r="T2092" s="11"/>
      <c r="U2092" s="66">
        <v>8.2234666697331704E-3</v>
      </c>
      <c r="V2092" s="67">
        <v>4.4845574208957304</v>
      </c>
      <c r="W2092" s="66">
        <v>0.10725796531914999</v>
      </c>
      <c r="X2092" s="67">
        <v>13.004175080554001</v>
      </c>
      <c r="Y2092" s="66">
        <v>5.2269077523305903E-2</v>
      </c>
      <c r="Z2092" s="67">
        <v>22.910845364560402</v>
      </c>
      <c r="AA2092" s="66">
        <v>0.27610361307248199</v>
      </c>
      <c r="AB2092" s="67">
        <v>47.835549458570298</v>
      </c>
      <c r="AC2092" s="66">
        <v>0.31472085356479501</v>
      </c>
      <c r="AD2092" s="67">
        <v>55.7580506167142</v>
      </c>
      <c r="AE2092" s="66"/>
      <c r="AF2092" s="68"/>
      <c r="AG2092" s="66">
        <v>3.4539061312898398E-2</v>
      </c>
      <c r="AH2092" s="67">
        <v>1.61240039542463</v>
      </c>
      <c r="AI2092" s="66">
        <v>8.6481166246812805E-2</v>
      </c>
      <c r="AJ2092" s="67">
        <v>22.338859105657299</v>
      </c>
      <c r="AK2092" s="66">
        <v>0.33712373592949002</v>
      </c>
      <c r="AL2092" s="66">
        <v>0.13307352852469201</v>
      </c>
      <c r="AM2092" s="67">
        <v>61.886473374557703</v>
      </c>
      <c r="AN2092" s="11"/>
      <c r="AO2092" s="69">
        <v>3.5387038482440403E-2</v>
      </c>
      <c r="AP2092" s="69">
        <v>-4.59202905376878E-2</v>
      </c>
      <c r="AQ2092" s="69">
        <v>0.109462632905052</v>
      </c>
      <c r="AR2092" s="69">
        <v>-9.2248911054484795E-2</v>
      </c>
      <c r="AS2092" s="70">
        <v>7</v>
      </c>
      <c r="AT2092" s="70">
        <v>5</v>
      </c>
      <c r="AU2092" s="70">
        <v>9</v>
      </c>
      <c r="AV2092" s="71">
        <v>3</v>
      </c>
      <c r="AW2092" s="11"/>
      <c r="AX2092" s="72">
        <v>0.17034091164037801</v>
      </c>
      <c r="AY2092" s="73">
        <v>1.4538259199052801</v>
      </c>
      <c r="AZ2092" s="73">
        <v>1.43685979676957</v>
      </c>
      <c r="BA2092" s="73">
        <v>2.12636627809843</v>
      </c>
      <c r="BB2092" s="64">
        <v>1.7562675798144502E-2</v>
      </c>
      <c r="BC2092" s="74">
        <v>-20.5770086050034</v>
      </c>
      <c r="BD2092" s="61">
        <v>43843</v>
      </c>
      <c r="BE2092" s="61">
        <v>43910</v>
      </c>
      <c r="BF2092" s="70">
        <v>125</v>
      </c>
      <c r="BG2092" s="61">
        <v>44018</v>
      </c>
      <c r="BH2092" s="11"/>
    </row>
    <row r="2093" spans="1:60" x14ac:dyDescent="0.3">
      <c r="A2093" s="11"/>
      <c r="B2093" s="56" t="s">
        <v>6642</v>
      </c>
      <c r="C2093" s="56" t="s">
        <v>6333</v>
      </c>
      <c r="D2093" s="56" t="s">
        <v>6309</v>
      </c>
      <c r="E2093" s="57" t="s">
        <v>367</v>
      </c>
      <c r="F2093" s="57" t="s">
        <v>339</v>
      </c>
      <c r="G2093" s="58" t="s">
        <v>36</v>
      </c>
      <c r="H2093" s="59" t="s">
        <v>384</v>
      </c>
      <c r="I2093" s="60" t="s">
        <v>29</v>
      </c>
      <c r="J2093" s="60" t="s">
        <v>6334</v>
      </c>
      <c r="K2093" s="11"/>
      <c r="L2093" s="61">
        <v>44021</v>
      </c>
      <c r="M2093" s="62">
        <v>2142.88800000027</v>
      </c>
      <c r="N2093" s="63">
        <v>2142.88800000027</v>
      </c>
      <c r="O2093" s="63">
        <v>2142.88800000027</v>
      </c>
      <c r="P2093" s="64">
        <f t="shared" si="32"/>
        <v>1</v>
      </c>
      <c r="Q2093" s="61">
        <v>44021</v>
      </c>
      <c r="R2093" s="65">
        <v>135905.63099999999</v>
      </c>
      <c r="S2093" s="65">
        <v>131604.52216027799</v>
      </c>
      <c r="T2093" s="11"/>
      <c r="U2093" s="66">
        <v>8.1779122883745003E-3</v>
      </c>
      <c r="V2093" s="67">
        <v>4.4800019827598598</v>
      </c>
      <c r="W2093" s="66">
        <v>0.105757422017632</v>
      </c>
      <c r="X2093" s="67">
        <v>12.854120750402201</v>
      </c>
      <c r="Y2093" s="66">
        <v>4.3646577765684903E-2</v>
      </c>
      <c r="Z2093" s="67">
        <v>22.048595388798301</v>
      </c>
      <c r="AA2093" s="66">
        <v>0.255162660714705</v>
      </c>
      <c r="AB2093" s="67">
        <v>45.741454222763402</v>
      </c>
      <c r="AC2093" s="66">
        <v>0.271983447562961</v>
      </c>
      <c r="AD2093" s="67">
        <v>51.484310016559903</v>
      </c>
      <c r="AE2093" s="66">
        <v>0.34080754245223899</v>
      </c>
      <c r="AF2093" s="68">
        <v>51.028441856964498</v>
      </c>
      <c r="AG2093" s="66">
        <v>3.4118226498321698E-2</v>
      </c>
      <c r="AH2093" s="67">
        <v>1.5703169139669599</v>
      </c>
      <c r="AI2093" s="66">
        <v>7.7139861732575796E-2</v>
      </c>
      <c r="AJ2093" s="67">
        <v>21.404728654219099</v>
      </c>
      <c r="AK2093" s="66">
        <v>1.19337959835306</v>
      </c>
      <c r="AL2093" s="66">
        <v>9.3166145552531804E-2</v>
      </c>
      <c r="AM2093" s="67">
        <v>122.48427246790401</v>
      </c>
      <c r="AN2093" s="11"/>
      <c r="AO2093" s="69">
        <v>3.5340210093636401E-2</v>
      </c>
      <c r="AP2093" s="69">
        <v>-4.5963385557115502E-2</v>
      </c>
      <c r="AQ2093" s="69">
        <v>0.107958999564289</v>
      </c>
      <c r="AR2093" s="69">
        <v>-9.3520348199526801E-2</v>
      </c>
      <c r="AS2093" s="70">
        <v>7</v>
      </c>
      <c r="AT2093" s="70">
        <v>5</v>
      </c>
      <c r="AU2093" s="70">
        <v>9</v>
      </c>
      <c r="AV2093" s="71">
        <v>3</v>
      </c>
      <c r="AW2093" s="11"/>
      <c r="AX2093" s="72">
        <v>0.170304273368965</v>
      </c>
      <c r="AY2093" s="73">
        <v>1.3403748140026399</v>
      </c>
      <c r="AZ2093" s="73">
        <v>1.3716918414411301</v>
      </c>
      <c r="BA2093" s="73">
        <v>1.9533167716781501</v>
      </c>
      <c r="BB2093" s="64">
        <v>1.7557797343524702E-2</v>
      </c>
      <c r="BC2093" s="74">
        <v>-20.817204861348699</v>
      </c>
      <c r="BD2093" s="61">
        <v>43843</v>
      </c>
      <c r="BE2093" s="61">
        <v>43910</v>
      </c>
      <c r="BF2093" s="70">
        <v>125</v>
      </c>
      <c r="BG2093" s="61">
        <v>44018</v>
      </c>
      <c r="BH2093" s="11"/>
    </row>
    <row r="2094" spans="1:60" x14ac:dyDescent="0.3">
      <c r="A2094" s="11"/>
      <c r="B2094" s="56" t="s">
        <v>6645</v>
      </c>
      <c r="C2094" s="56" t="s">
        <v>6336</v>
      </c>
      <c r="D2094" s="56" t="s">
        <v>6309</v>
      </c>
      <c r="E2094" s="57" t="s">
        <v>371</v>
      </c>
      <c r="F2094" s="57" t="s">
        <v>339</v>
      </c>
      <c r="G2094" s="58" t="s">
        <v>36</v>
      </c>
      <c r="H2094" s="59" t="s">
        <v>384</v>
      </c>
      <c r="I2094" s="60" t="s">
        <v>29</v>
      </c>
      <c r="J2094" s="60" t="s">
        <v>6337</v>
      </c>
      <c r="K2094" s="11"/>
      <c r="L2094" s="61">
        <v>44021</v>
      </c>
      <c r="M2094" s="62">
        <v>2722.1838000007001</v>
      </c>
      <c r="N2094" s="63">
        <v>2722.1838000007001</v>
      </c>
      <c r="O2094" s="63">
        <v>2722.1838000007001</v>
      </c>
      <c r="P2094" s="64">
        <f t="shared" si="32"/>
        <v>1</v>
      </c>
      <c r="Q2094" s="61">
        <v>44021</v>
      </c>
      <c r="R2094" s="65">
        <v>240081.05799999999</v>
      </c>
      <c r="S2094" s="65">
        <v>243413.98594653301</v>
      </c>
      <c r="T2094" s="11"/>
      <c r="U2094" s="66">
        <v>8.1834375905600592E-3</v>
      </c>
      <c r="V2094" s="67">
        <v>4.4805545129784203</v>
      </c>
      <c r="W2094" s="66">
        <v>0.105939358720207</v>
      </c>
      <c r="X2094" s="67">
        <v>12.8723144206597</v>
      </c>
      <c r="Y2094" s="66">
        <v>4.4688062316709E-2</v>
      </c>
      <c r="Z2094" s="67">
        <v>22.152743843907999</v>
      </c>
      <c r="AA2094" s="66">
        <v>0.25768253773101601</v>
      </c>
      <c r="AB2094" s="67">
        <v>45.993441924394602</v>
      </c>
      <c r="AC2094" s="66">
        <v>0.277088528584573</v>
      </c>
      <c r="AD2094" s="67">
        <v>51.994818118691903</v>
      </c>
      <c r="AE2094" s="66">
        <v>0.34889886592631197</v>
      </c>
      <c r="AF2094" s="68">
        <v>51.837574204371798</v>
      </c>
      <c r="AG2094" s="66">
        <v>3.4169235421359197E-2</v>
      </c>
      <c r="AH2094" s="67">
        <v>1.57541780627071</v>
      </c>
      <c r="AI2094" s="66">
        <v>7.8267935372423394E-2</v>
      </c>
      <c r="AJ2094" s="67">
        <v>21.517536018218401</v>
      </c>
      <c r="AK2094" s="66">
        <v>1.23107874635374</v>
      </c>
      <c r="AL2094" s="66">
        <v>9.5280970097519499E-2</v>
      </c>
      <c r="AM2094" s="67">
        <v>126.254187267972</v>
      </c>
      <c r="AN2094" s="11"/>
      <c r="AO2094" s="69">
        <v>3.5345892940313199E-2</v>
      </c>
      <c r="AP2094" s="69">
        <v>-4.5958191072713803E-2</v>
      </c>
      <c r="AQ2094" s="69">
        <v>0.10814130803555599</v>
      </c>
      <c r="AR2094" s="69">
        <v>-9.3366362098167899E-2</v>
      </c>
      <c r="AS2094" s="70">
        <v>7</v>
      </c>
      <c r="AT2094" s="70">
        <v>5</v>
      </c>
      <c r="AU2094" s="70">
        <v>9</v>
      </c>
      <c r="AV2094" s="71">
        <v>3</v>
      </c>
      <c r="AW2094" s="11"/>
      <c r="AX2094" s="72">
        <v>0.17030867036344699</v>
      </c>
      <c r="AY2094" s="73">
        <v>1.35403256647987</v>
      </c>
      <c r="AZ2094" s="73">
        <v>1.3795362440559999</v>
      </c>
      <c r="BA2094" s="73">
        <v>1.97409000566404</v>
      </c>
      <c r="BB2094" s="64">
        <v>1.7558383964969799E-2</v>
      </c>
      <c r="BC2094" s="74">
        <v>-20.788139235723101</v>
      </c>
      <c r="BD2094" s="61">
        <v>43843</v>
      </c>
      <c r="BE2094" s="61">
        <v>43910</v>
      </c>
      <c r="BF2094" s="70">
        <v>125</v>
      </c>
      <c r="BG2094" s="61">
        <v>44018</v>
      </c>
      <c r="BH2094" s="11"/>
    </row>
    <row r="2095" spans="1:60" x14ac:dyDescent="0.3">
      <c r="A2095" s="11"/>
      <c r="B2095" s="56" t="s">
        <v>6648</v>
      </c>
      <c r="C2095" s="56" t="s">
        <v>6339</v>
      </c>
      <c r="D2095" s="56" t="s">
        <v>6309</v>
      </c>
      <c r="E2095" s="57" t="s">
        <v>375</v>
      </c>
      <c r="F2095" s="57" t="s">
        <v>339</v>
      </c>
      <c r="G2095" s="58" t="s">
        <v>36</v>
      </c>
      <c r="H2095" s="59" t="s">
        <v>384</v>
      </c>
      <c r="I2095" s="60" t="s">
        <v>29</v>
      </c>
      <c r="J2095" s="60" t="s">
        <v>6340</v>
      </c>
      <c r="K2095" s="11"/>
      <c r="L2095" s="61">
        <v>44021</v>
      </c>
      <c r="M2095" s="62">
        <v>2392.8782999999798</v>
      </c>
      <c r="N2095" s="63">
        <v>2392.8782999999798</v>
      </c>
      <c r="O2095" s="63">
        <v>2392.8782999999798</v>
      </c>
      <c r="P2095" s="64">
        <f t="shared" si="32"/>
        <v>1</v>
      </c>
      <c r="Q2095" s="61">
        <v>44021</v>
      </c>
      <c r="R2095" s="65">
        <v>688722.93500000006</v>
      </c>
      <c r="S2095" s="65">
        <v>619986.64005761698</v>
      </c>
      <c r="T2095" s="11"/>
      <c r="U2095" s="66">
        <v>8.1889498651435098E-3</v>
      </c>
      <c r="V2095" s="67">
        <v>4.4811057404367602</v>
      </c>
      <c r="W2095" s="66">
        <v>0.10612099693215001</v>
      </c>
      <c r="X2095" s="67">
        <v>12.890478241854</v>
      </c>
      <c r="Y2095" s="66">
        <v>4.5730325515250997E-2</v>
      </c>
      <c r="Z2095" s="67">
        <v>22.2569701637549</v>
      </c>
      <c r="AA2095" s="66">
        <v>0.26020727645838598</v>
      </c>
      <c r="AB2095" s="67">
        <v>46.245915797131602</v>
      </c>
      <c r="AC2095" s="66">
        <v>0.28221414761908797</v>
      </c>
      <c r="AD2095" s="67">
        <v>52.507380022143501</v>
      </c>
      <c r="AE2095" s="66">
        <v>0.35703948000446001</v>
      </c>
      <c r="AF2095" s="68">
        <v>52.651635612186503</v>
      </c>
      <c r="AG2095" s="66">
        <v>3.4220255083710099E-2</v>
      </c>
      <c r="AH2095" s="67">
        <v>1.5805197725058</v>
      </c>
      <c r="AI2095" s="66">
        <v>7.9396954051844701E-2</v>
      </c>
      <c r="AJ2095" s="67">
        <v>21.630437886138701</v>
      </c>
      <c r="AK2095" s="66">
        <v>1.2694432799983799</v>
      </c>
      <c r="AL2095" s="66">
        <v>9.7400841501512306E-2</v>
      </c>
      <c r="AM2095" s="67">
        <v>130.09064063243599</v>
      </c>
      <c r="AN2095" s="11"/>
      <c r="AO2095" s="69">
        <v>3.5351569325939601E-2</v>
      </c>
      <c r="AP2095" s="69">
        <v>-4.5952935168315903E-2</v>
      </c>
      <c r="AQ2095" s="69">
        <v>0.10832355113787299</v>
      </c>
      <c r="AR2095" s="69">
        <v>-9.3212315869168394E-2</v>
      </c>
      <c r="AS2095" s="70">
        <v>7</v>
      </c>
      <c r="AT2095" s="70">
        <v>5</v>
      </c>
      <c r="AU2095" s="70">
        <v>9</v>
      </c>
      <c r="AV2095" s="71">
        <v>3</v>
      </c>
      <c r="AW2095" s="11"/>
      <c r="AX2095" s="72">
        <v>0.17031300092377899</v>
      </c>
      <c r="AY2095" s="73">
        <v>1.3677164921518901</v>
      </c>
      <c r="AZ2095" s="73">
        <v>1.38739579960929</v>
      </c>
      <c r="BA2095" s="73">
        <v>1.9949192041749499</v>
      </c>
      <c r="BB2095" s="64">
        <v>1.7558963822448301E-2</v>
      </c>
      <c r="BC2095" s="74">
        <v>-20.759044180303999</v>
      </c>
      <c r="BD2095" s="61">
        <v>43843</v>
      </c>
      <c r="BE2095" s="61">
        <v>43910</v>
      </c>
      <c r="BF2095" s="70">
        <v>125</v>
      </c>
      <c r="BG2095" s="61">
        <v>44018</v>
      </c>
      <c r="BH2095" s="11"/>
    </row>
    <row r="2096" spans="1:60" x14ac:dyDescent="0.3">
      <c r="B2096" s="56" t="s">
        <v>6651</v>
      </c>
      <c r="C2096" s="56" t="s">
        <v>6342</v>
      </c>
      <c r="D2096" s="56" t="s">
        <v>6309</v>
      </c>
      <c r="E2096" s="57" t="s">
        <v>379</v>
      </c>
      <c r="F2096" s="57" t="s">
        <v>339</v>
      </c>
      <c r="G2096" s="58" t="s">
        <v>36</v>
      </c>
      <c r="H2096" s="59" t="s">
        <v>384</v>
      </c>
      <c r="I2096" s="60" t="s">
        <v>29</v>
      </c>
      <c r="J2096" s="60" t="s">
        <v>6343</v>
      </c>
      <c r="L2096" s="61">
        <v>44021</v>
      </c>
      <c r="M2096" s="62">
        <v>2280.15929999948</v>
      </c>
      <c r="N2096" s="63">
        <v>2280.15929999948</v>
      </c>
      <c r="O2096" s="63">
        <v>2280.15929999948</v>
      </c>
      <c r="P2096" s="64">
        <f t="shared" si="32"/>
        <v>1</v>
      </c>
      <c r="Q2096" s="61">
        <v>44021</v>
      </c>
      <c r="R2096" s="65">
        <v>1655741.0490000001</v>
      </c>
      <c r="S2096" s="65">
        <v>1495151.5029589799</v>
      </c>
      <c r="T2096" s="11"/>
      <c r="U2096" s="66">
        <v>8.1945010897470603E-3</v>
      </c>
      <c r="V2096" s="67">
        <v>4.4816608628971197</v>
      </c>
      <c r="W2096" s="66">
        <v>0.106302895052067</v>
      </c>
      <c r="X2096" s="67">
        <v>12.908668053845799</v>
      </c>
      <c r="Y2096" s="66">
        <v>4.6773889223913998E-2</v>
      </c>
      <c r="Z2096" s="67">
        <v>22.361326534621199</v>
      </c>
      <c r="AA2096" s="66">
        <v>0.26273734688584199</v>
      </c>
      <c r="AB2096" s="67">
        <v>46.498922839877203</v>
      </c>
      <c r="AC2096" s="66">
        <v>0.28824961143254801</v>
      </c>
      <c r="AD2096" s="67">
        <v>53.110926403489401</v>
      </c>
      <c r="AE2096" s="66">
        <v>0.36617097298032603</v>
      </c>
      <c r="AF2096" s="68">
        <v>53.564784909773202</v>
      </c>
      <c r="AG2096" s="66">
        <v>3.4271268677912303E-2</v>
      </c>
      <c r="AH2096" s="67">
        <v>1.5856211319260201</v>
      </c>
      <c r="AI2096" s="66">
        <v>8.0527357184182594E-2</v>
      </c>
      <c r="AJ2096" s="67">
        <v>21.743478199379801</v>
      </c>
      <c r="AK2096" s="66">
        <v>1.31002796154236</v>
      </c>
      <c r="AL2096" s="66">
        <v>9.9609082839451704E-2</v>
      </c>
      <c r="AM2096" s="67">
        <v>134.14910878683401</v>
      </c>
      <c r="AN2096" s="11"/>
      <c r="AO2096" s="69">
        <v>3.5357224534891402E-2</v>
      </c>
      <c r="AP2096" s="69">
        <v>-4.5947696550720098E-2</v>
      </c>
      <c r="AQ2096" s="69">
        <v>0.10850566664521499</v>
      </c>
      <c r="AR2096" s="69">
        <v>-9.3058323724107994E-2</v>
      </c>
      <c r="AS2096" s="70">
        <v>7</v>
      </c>
      <c r="AT2096" s="70">
        <v>5</v>
      </c>
      <c r="AU2096" s="70">
        <v>9</v>
      </c>
      <c r="AV2096" s="71">
        <v>3</v>
      </c>
      <c r="AW2096" s="11"/>
      <c r="AX2096" s="72">
        <v>0.170317415861064</v>
      </c>
      <c r="AY2096" s="73">
        <v>1.3814254325625399</v>
      </c>
      <c r="AZ2096" s="73">
        <v>1.3952706261407</v>
      </c>
      <c r="BA2096" s="73">
        <v>2.0158030761522201</v>
      </c>
      <c r="BB2096" s="64">
        <v>1.7559552412458299E-2</v>
      </c>
      <c r="BC2096" s="74">
        <v>-20.7299686418264</v>
      </c>
      <c r="BD2096" s="61">
        <v>43843</v>
      </c>
      <c r="BE2096" s="61">
        <v>43910</v>
      </c>
      <c r="BF2096" s="70">
        <v>125</v>
      </c>
      <c r="BG2096" s="61">
        <v>44018</v>
      </c>
    </row>
    <row r="2097" spans="2:59" x14ac:dyDescent="0.3">
      <c r="B2097" s="56" t="s">
        <v>6654</v>
      </c>
      <c r="C2097" s="56" t="s">
        <v>6345</v>
      </c>
      <c r="D2097" s="56" t="s">
        <v>6346</v>
      </c>
      <c r="E2097" s="57" t="s">
        <v>34</v>
      </c>
      <c r="F2097" s="57" t="s">
        <v>339</v>
      </c>
      <c r="G2097" s="58" t="s">
        <v>200</v>
      </c>
      <c r="H2097" s="59" t="s">
        <v>1198</v>
      </c>
      <c r="I2097" s="60" t="s">
        <v>29</v>
      </c>
      <c r="J2097" s="60" t="s">
        <v>6347</v>
      </c>
      <c r="L2097" s="61">
        <v>44021</v>
      </c>
      <c r="M2097" s="62">
        <v>82687.997400045395</v>
      </c>
      <c r="N2097" s="63">
        <v>82687.997400045395</v>
      </c>
      <c r="O2097" s="63">
        <v>86280.942700028405</v>
      </c>
      <c r="P2097" s="64">
        <f t="shared" si="32"/>
        <v>0.95835760264610759</v>
      </c>
      <c r="Q2097" s="61">
        <v>43747</v>
      </c>
      <c r="R2097" s="65">
        <v>45375881.214000002</v>
      </c>
      <c r="S2097" s="65">
        <v>61776666.904624999</v>
      </c>
      <c r="T2097" s="11"/>
      <c r="U2097" s="66">
        <v>-2.34113459009677E-3</v>
      </c>
      <c r="V2097" s="67">
        <v>3.4280972949090902</v>
      </c>
      <c r="W2097" s="66">
        <v>1.9824797504043101E-2</v>
      </c>
      <c r="X2097" s="67">
        <v>4.2608582990433197</v>
      </c>
      <c r="Y2097" s="66">
        <v>9.7565713440417301E-4</v>
      </c>
      <c r="Z2097" s="67">
        <v>17.781503325677502</v>
      </c>
      <c r="AA2097" s="66">
        <v>-4.0181859385484096E-3</v>
      </c>
      <c r="AB2097" s="67">
        <v>19.8233695574454</v>
      </c>
      <c r="AC2097" s="66">
        <v>6.5378109702578499E-2</v>
      </c>
      <c r="AD2097" s="67">
        <v>30.8237762305071</v>
      </c>
      <c r="AE2097" s="66">
        <v>9.2367198105494E-2</v>
      </c>
      <c r="AF2097" s="68">
        <v>26.184407422260801</v>
      </c>
      <c r="AG2097" s="66">
        <v>3.1430717299372199E-3</v>
      </c>
      <c r="AH2097" s="67">
        <v>-1.5271985628714899</v>
      </c>
      <c r="AI2097" s="66">
        <v>3.8812708971818202E-3</v>
      </c>
      <c r="AJ2097" s="67">
        <v>14.0788695706869</v>
      </c>
      <c r="AK2097" s="66">
        <v>0.90085864616441502</v>
      </c>
      <c r="AL2097" s="66">
        <v>4.0795613944283098E-2</v>
      </c>
      <c r="AM2097" s="67">
        <v>-34.436738711548998</v>
      </c>
      <c r="AN2097" s="11"/>
      <c r="AO2097" s="69">
        <v>2.34439546056819E-2</v>
      </c>
      <c r="AP2097" s="69">
        <v>-3.8950663255491201E-2</v>
      </c>
      <c r="AQ2097" s="69">
        <v>2.4424388106126599E-2</v>
      </c>
      <c r="AR2097" s="69">
        <v>-3.3944790662644699E-2</v>
      </c>
      <c r="AS2097" s="70">
        <v>8</v>
      </c>
      <c r="AT2097" s="70">
        <v>4</v>
      </c>
      <c r="AU2097" s="70">
        <v>7</v>
      </c>
      <c r="AV2097" s="71">
        <v>5</v>
      </c>
      <c r="AW2097" s="11"/>
      <c r="AX2097" s="72">
        <v>6.1261212734898401E-2</v>
      </c>
      <c r="AY2097" s="73">
        <v>-0.47114039022926602</v>
      </c>
      <c r="AZ2097" s="73">
        <v>0.51902150933619895</v>
      </c>
      <c r="BA2097" s="73">
        <v>-0.58574324177425297</v>
      </c>
      <c r="BB2097" s="64">
        <v>6.2853472488677703E-3</v>
      </c>
      <c r="BC2097" s="74">
        <v>-9.2204168742755392</v>
      </c>
      <c r="BD2097" s="61">
        <v>43747</v>
      </c>
      <c r="BE2097" s="61">
        <v>43783</v>
      </c>
      <c r="BF2097" s="70"/>
      <c r="BG2097" s="61"/>
    </row>
    <row r="2098" spans="2:59" x14ac:dyDescent="0.3">
      <c r="B2098" s="56" t="s">
        <v>6657</v>
      </c>
      <c r="C2098" s="56" t="s">
        <v>6349</v>
      </c>
      <c r="D2098" s="56" t="s">
        <v>6346</v>
      </c>
      <c r="E2098" s="57" t="s">
        <v>41</v>
      </c>
      <c r="F2098" s="57" t="s">
        <v>339</v>
      </c>
      <c r="G2098" s="58" t="s">
        <v>200</v>
      </c>
      <c r="H2098" s="59" t="s">
        <v>1198</v>
      </c>
      <c r="I2098" s="60" t="s">
        <v>29</v>
      </c>
      <c r="J2098" s="60" t="s">
        <v>6350</v>
      </c>
      <c r="L2098" s="61">
        <v>44021</v>
      </c>
      <c r="M2098" s="62">
        <v>94319.401200056105</v>
      </c>
      <c r="N2098" s="63">
        <v>94319.401200056105</v>
      </c>
      <c r="O2098" s="63">
        <v>97825.516999959902</v>
      </c>
      <c r="P2098" s="64">
        <f t="shared" si="32"/>
        <v>0.96415949634178544</v>
      </c>
      <c r="Q2098" s="61">
        <v>43747</v>
      </c>
      <c r="R2098" s="65">
        <v>15670435.052999999</v>
      </c>
      <c r="S2098" s="65">
        <v>18050594.686718799</v>
      </c>
      <c r="T2098" s="11"/>
      <c r="U2098" s="66">
        <v>-2.3191583222796899E-3</v>
      </c>
      <c r="V2098" s="67">
        <v>3.4302949216908001</v>
      </c>
      <c r="W2098" s="66">
        <v>2.0498973739449901E-2</v>
      </c>
      <c r="X2098" s="67">
        <v>4.328275922584</v>
      </c>
      <c r="Y2098" s="66">
        <v>4.9967718914558602E-3</v>
      </c>
      <c r="Z2098" s="67">
        <v>18.1836148013826</v>
      </c>
      <c r="AA2098" s="66">
        <v>4.0442246900056497E-3</v>
      </c>
      <c r="AB2098" s="67">
        <v>20.629610620293501</v>
      </c>
      <c r="AC2098" s="66">
        <v>8.2672417240246404E-2</v>
      </c>
      <c r="AD2098" s="67">
        <v>32.553206984244802</v>
      </c>
      <c r="AE2098" s="66">
        <v>0.11911047200555901</v>
      </c>
      <c r="AF2098" s="68">
        <v>28.8587348122674</v>
      </c>
      <c r="AG2098" s="66">
        <v>3.3419712071918201E-3</v>
      </c>
      <c r="AH2098" s="67">
        <v>-1.50730861514603</v>
      </c>
      <c r="AI2098" s="66">
        <v>8.1138998448295804E-3</v>
      </c>
      <c r="AJ2098" s="67">
        <v>14.5021324654517</v>
      </c>
      <c r="AK2098" s="66">
        <v>1.1423830937861901</v>
      </c>
      <c r="AL2098" s="66">
        <v>4.8574585482128903E-2</v>
      </c>
      <c r="AM2098" s="67">
        <v>-10.2842939493712</v>
      </c>
      <c r="AN2098" s="11"/>
      <c r="AO2098" s="69">
        <v>2.3466500062568198E-2</v>
      </c>
      <c r="AP2098" s="69">
        <v>-3.8929492613533498E-2</v>
      </c>
      <c r="AQ2098" s="69">
        <v>2.5101602794166001E-2</v>
      </c>
      <c r="AR2098" s="69">
        <v>-3.3284870884926897E-2</v>
      </c>
      <c r="AS2098" s="70">
        <v>8</v>
      </c>
      <c r="AT2098" s="70">
        <v>4</v>
      </c>
      <c r="AU2098" s="70">
        <v>7</v>
      </c>
      <c r="AV2098" s="71">
        <v>5</v>
      </c>
      <c r="AW2098" s="11"/>
      <c r="AX2098" s="72">
        <v>6.1278079084731901E-2</v>
      </c>
      <c r="AY2098" s="73">
        <v>-0.35001892446962302</v>
      </c>
      <c r="AZ2098" s="73">
        <v>0.54571410565859002</v>
      </c>
      <c r="BA2098" s="73">
        <v>-0.43644646864049702</v>
      </c>
      <c r="BB2098" s="64">
        <v>6.2872419286850298E-3</v>
      </c>
      <c r="BC2098" s="74">
        <v>-9.1483987761603203</v>
      </c>
      <c r="BD2098" s="61">
        <v>43747</v>
      </c>
      <c r="BE2098" s="61">
        <v>43783</v>
      </c>
      <c r="BF2098" s="70"/>
      <c r="BG2098" s="61"/>
    </row>
    <row r="2099" spans="2:59" x14ac:dyDescent="0.3">
      <c r="B2099" s="56" t="s">
        <v>6660</v>
      </c>
      <c r="C2099" s="56" t="s">
        <v>6352</v>
      </c>
      <c r="D2099" s="56" t="s">
        <v>6346</v>
      </c>
      <c r="E2099" s="57" t="s">
        <v>248</v>
      </c>
      <c r="F2099" s="57" t="s">
        <v>339</v>
      </c>
      <c r="G2099" s="58" t="s">
        <v>200</v>
      </c>
      <c r="H2099" s="59" t="s">
        <v>1198</v>
      </c>
      <c r="I2099" s="60" t="s">
        <v>29</v>
      </c>
      <c r="J2099" s="60" t="s">
        <v>6353</v>
      </c>
      <c r="L2099" s="61">
        <v>44021</v>
      </c>
      <c r="M2099" s="62">
        <v>98922.273800015406</v>
      </c>
      <c r="N2099" s="63">
        <v>98922.273800015406</v>
      </c>
      <c r="O2099" s="63">
        <v>102407.116299987</v>
      </c>
      <c r="P2099" s="64">
        <f t="shared" si="32"/>
        <v>0.96597069983141359</v>
      </c>
      <c r="Q2099" s="61">
        <v>43747</v>
      </c>
      <c r="R2099" s="65">
        <v>51521258.718999997</v>
      </c>
      <c r="S2099" s="65">
        <v>67633708.337687507</v>
      </c>
      <c r="T2099" s="11"/>
      <c r="U2099" s="66">
        <v>-2.3123250512071501E-3</v>
      </c>
      <c r="V2099" s="67">
        <v>3.43097824879806</v>
      </c>
      <c r="W2099" s="66">
        <v>2.07086900263675E-2</v>
      </c>
      <c r="X2099" s="67">
        <v>4.34924755127577</v>
      </c>
      <c r="Y2099" s="66">
        <v>6.2503883345925697E-3</v>
      </c>
      <c r="Z2099" s="67">
        <v>18.308976445696299</v>
      </c>
      <c r="AA2099" s="66">
        <v>6.5644391288515198E-3</v>
      </c>
      <c r="AB2099" s="67">
        <v>20.881632064178099</v>
      </c>
      <c r="AC2099" s="66">
        <v>8.8106933171802695E-2</v>
      </c>
      <c r="AD2099" s="67">
        <v>33.096658577444003</v>
      </c>
      <c r="AE2099" s="66">
        <v>0.127558748939919</v>
      </c>
      <c r="AF2099" s="68">
        <v>29.703562505717901</v>
      </c>
      <c r="AG2099" s="66">
        <v>3.4038231606245998E-3</v>
      </c>
      <c r="AH2099" s="67">
        <v>-1.5011234198027501</v>
      </c>
      <c r="AI2099" s="66">
        <v>9.4336312886298401E-3</v>
      </c>
      <c r="AJ2099" s="67">
        <v>14.6341056098317</v>
      </c>
      <c r="AK2099" s="66">
        <v>1.2297951169242201</v>
      </c>
      <c r="AL2099" s="66">
        <v>5.1188318728236502E-2</v>
      </c>
      <c r="AM2099" s="67">
        <v>-1.5430916355690001</v>
      </c>
      <c r="AN2099" s="11"/>
      <c r="AO2099" s="69">
        <v>2.3473510320400199E-2</v>
      </c>
      <c r="AP2099" s="69">
        <v>-3.8922910441215201E-2</v>
      </c>
      <c r="AQ2099" s="69">
        <v>2.5312266237961002E-2</v>
      </c>
      <c r="AR2099" s="69">
        <v>-3.3079580557569002E-2</v>
      </c>
      <c r="AS2099" s="70">
        <v>8</v>
      </c>
      <c r="AT2099" s="70">
        <v>4</v>
      </c>
      <c r="AU2099" s="70">
        <v>7</v>
      </c>
      <c r="AV2099" s="71">
        <v>5</v>
      </c>
      <c r="AW2099" s="11"/>
      <c r="AX2099" s="72">
        <v>6.12835810772231E-2</v>
      </c>
      <c r="AY2099" s="73">
        <v>-0.31217719942287703</v>
      </c>
      <c r="AZ2099" s="73">
        <v>0.55405553287801002</v>
      </c>
      <c r="BA2099" s="73">
        <v>-0.389617383260429</v>
      </c>
      <c r="BB2099" s="64">
        <v>6.2878579092557601E-3</v>
      </c>
      <c r="BC2099" s="74">
        <v>-9.1259933270775893</v>
      </c>
      <c r="BD2099" s="61">
        <v>43747</v>
      </c>
      <c r="BE2099" s="61">
        <v>43783</v>
      </c>
      <c r="BF2099" s="70"/>
      <c r="BG2099" s="61"/>
    </row>
    <row r="2100" spans="2:59" x14ac:dyDescent="0.3">
      <c r="B2100" s="56" t="s">
        <v>6663</v>
      </c>
      <c r="C2100" s="56" t="s">
        <v>6355</v>
      </c>
      <c r="D2100" s="56" t="s">
        <v>6346</v>
      </c>
      <c r="E2100" s="57" t="s">
        <v>79</v>
      </c>
      <c r="F2100" s="57" t="s">
        <v>339</v>
      </c>
      <c r="G2100" s="58" t="s">
        <v>200</v>
      </c>
      <c r="H2100" s="59" t="s">
        <v>1198</v>
      </c>
      <c r="I2100" s="60" t="s">
        <v>29</v>
      </c>
      <c r="J2100" s="60" t="s">
        <v>6356</v>
      </c>
      <c r="L2100" s="61">
        <v>44021</v>
      </c>
      <c r="M2100" s="62">
        <v>1436.59850000031</v>
      </c>
      <c r="N2100" s="63">
        <v>1436.59850000031</v>
      </c>
      <c r="O2100" s="63">
        <v>1495.4637000002001</v>
      </c>
      <c r="P2100" s="64">
        <f t="shared" si="32"/>
        <v>0.96063749324046965</v>
      </c>
      <c r="Q2100" s="61">
        <v>43747</v>
      </c>
      <c r="R2100" s="65">
        <v>7808248.2479999997</v>
      </c>
      <c r="S2100" s="65">
        <v>10599211.6892031</v>
      </c>
      <c r="T2100" s="11"/>
      <c r="U2100" s="66">
        <v>-2.3324998828684299E-3</v>
      </c>
      <c r="V2100" s="67">
        <v>3.4289607656319299</v>
      </c>
      <c r="W2100" s="66">
        <v>2.0090101188543499E-2</v>
      </c>
      <c r="X2100" s="67">
        <v>4.2873886674933601</v>
      </c>
      <c r="Y2100" s="66">
        <v>2.5569206027285002E-3</v>
      </c>
      <c r="Z2100" s="67">
        <v>17.939629672502601</v>
      </c>
      <c r="AA2100" s="66">
        <v>-8.5177370874589499E-4</v>
      </c>
      <c r="AB2100" s="67">
        <v>20.140010780421999</v>
      </c>
      <c r="AC2100" s="66">
        <v>7.21550824764563E-2</v>
      </c>
      <c r="AD2100" s="67">
        <v>31.501473507873001</v>
      </c>
      <c r="AE2100" s="66">
        <v>0.102819908692327</v>
      </c>
      <c r="AF2100" s="68">
        <v>27.229678480944099</v>
      </c>
      <c r="AG2100" s="66">
        <v>3.2213312751991898E-3</v>
      </c>
      <c r="AH2100" s="67">
        <v>-1.5193726083452901</v>
      </c>
      <c r="AI2100" s="66">
        <v>5.5456256141042104E-3</v>
      </c>
      <c r="AJ2100" s="67">
        <v>14.245305042379201</v>
      </c>
      <c r="AK2100" s="66">
        <v>0.43659850000054601</v>
      </c>
      <c r="AL2100" s="66">
        <v>3.7746127301943502E-2</v>
      </c>
      <c r="AM2100" s="67">
        <v>57.361005377722897</v>
      </c>
      <c r="AN2100" s="11"/>
      <c r="AO2100" s="69">
        <v>2.3452810322851299E-2</v>
      </c>
      <c r="AP2100" s="69">
        <v>-3.8942317968576397E-2</v>
      </c>
      <c r="AQ2100" s="69">
        <v>2.4691007893125099E-2</v>
      </c>
      <c r="AR2100" s="69">
        <v>-3.3685040384625602E-2</v>
      </c>
      <c r="AS2100" s="70">
        <v>8</v>
      </c>
      <c r="AT2100" s="70">
        <v>4</v>
      </c>
      <c r="AU2100" s="70">
        <v>7</v>
      </c>
      <c r="AV2100" s="71">
        <v>5</v>
      </c>
      <c r="AW2100" s="11"/>
      <c r="AX2100" s="72">
        <v>6.1267697688454102E-2</v>
      </c>
      <c r="AY2100" s="73">
        <v>-0.42356023701131601</v>
      </c>
      <c r="AZ2100" s="73">
        <v>0.52950617431997704</v>
      </c>
      <c r="BA2100" s="73">
        <v>-0.52720270539794001</v>
      </c>
      <c r="BB2100" s="64">
        <v>6.2860769960207102E-3</v>
      </c>
      <c r="BC2100" s="74">
        <v>-9.1920920581906103</v>
      </c>
      <c r="BD2100" s="61">
        <v>43747</v>
      </c>
      <c r="BE2100" s="61">
        <v>43783</v>
      </c>
      <c r="BF2100" s="70"/>
      <c r="BG2100" s="61"/>
    </row>
    <row r="2101" spans="2:59" x14ac:dyDescent="0.3">
      <c r="B2101" s="56" t="s">
        <v>6666</v>
      </c>
      <c r="C2101" s="56" t="s">
        <v>6357</v>
      </c>
      <c r="D2101" s="56" t="s">
        <v>6346</v>
      </c>
      <c r="E2101" s="57" t="s">
        <v>56</v>
      </c>
      <c r="F2101" s="57" t="s">
        <v>339</v>
      </c>
      <c r="G2101" s="58" t="s">
        <v>200</v>
      </c>
      <c r="H2101" s="59" t="s">
        <v>1198</v>
      </c>
      <c r="I2101" s="60" t="s">
        <v>29</v>
      </c>
      <c r="J2101" s="60" t="s">
        <v>1</v>
      </c>
      <c r="L2101" s="61">
        <v>43705</v>
      </c>
      <c r="M2101" s="62"/>
      <c r="N2101" s="63"/>
      <c r="O2101" s="63"/>
      <c r="P2101" s="64" t="str">
        <f t="shared" si="32"/>
        <v/>
      </c>
      <c r="Q2101" s="61"/>
      <c r="R2101" s="65"/>
      <c r="S2101" s="65"/>
      <c r="T2101" s="11"/>
      <c r="U2101" s="66"/>
      <c r="V2101" s="67"/>
      <c r="W2101" s="66"/>
      <c r="X2101" s="67"/>
      <c r="Y2101" s="66"/>
      <c r="Z2101" s="67"/>
      <c r="AA2101" s="66"/>
      <c r="AB2101" s="67"/>
      <c r="AC2101" s="66"/>
      <c r="AD2101" s="67"/>
      <c r="AE2101" s="66"/>
      <c r="AF2101" s="68"/>
      <c r="AG2101" s="66"/>
      <c r="AH2101" s="67"/>
      <c r="AI2101" s="66"/>
      <c r="AJ2101" s="67"/>
      <c r="AK2101" s="66"/>
      <c r="AL2101" s="66"/>
      <c r="AM2101" s="67"/>
      <c r="AN2101" s="11"/>
      <c r="AO2101" s="69"/>
      <c r="AP2101" s="69"/>
      <c r="AQ2101" s="69"/>
      <c r="AR2101" s="69"/>
      <c r="AS2101" s="70"/>
      <c r="AT2101" s="70"/>
      <c r="AU2101" s="70"/>
      <c r="AV2101" s="71"/>
      <c r="AW2101" s="11"/>
      <c r="AX2101" s="72"/>
      <c r="AY2101" s="73"/>
      <c r="AZ2101" s="73"/>
      <c r="BA2101" s="73"/>
      <c r="BB2101" s="64"/>
      <c r="BC2101" s="74">
        <v>0</v>
      </c>
      <c r="BD2101" s="61">
        <v>43705</v>
      </c>
      <c r="BE2101" s="61"/>
      <c r="BF2101" s="70"/>
      <c r="BG2101" s="61"/>
    </row>
    <row r="2102" spans="2:59" x14ac:dyDescent="0.3">
      <c r="B2102" s="56" t="s">
        <v>6669</v>
      </c>
      <c r="C2102" s="56" t="s">
        <v>6359</v>
      </c>
      <c r="D2102" s="56" t="s">
        <v>6346</v>
      </c>
      <c r="E2102" s="57" t="s">
        <v>352</v>
      </c>
      <c r="F2102" s="57" t="s">
        <v>339</v>
      </c>
      <c r="G2102" s="58" t="s">
        <v>200</v>
      </c>
      <c r="H2102" s="59" t="s">
        <v>1198</v>
      </c>
      <c r="I2102" s="60" t="s">
        <v>29</v>
      </c>
      <c r="J2102" s="60" t="s">
        <v>6360</v>
      </c>
      <c r="L2102" s="61">
        <v>44021</v>
      </c>
      <c r="M2102" s="62">
        <v>2125.0899999998501</v>
      </c>
      <c r="N2102" s="63">
        <v>2125.0899999998501</v>
      </c>
      <c r="O2102" s="63">
        <v>2210.5062999986098</v>
      </c>
      <c r="P2102" s="64">
        <f t="shared" si="32"/>
        <v>0.96135894297210844</v>
      </c>
      <c r="Q2102" s="61">
        <v>43747</v>
      </c>
      <c r="R2102" s="65">
        <v>74699913.863999993</v>
      </c>
      <c r="S2102" s="65">
        <v>106996734.05687501</v>
      </c>
      <c r="T2102" s="11"/>
      <c r="U2102" s="66">
        <v>-2.3297547822949101E-3</v>
      </c>
      <c r="V2102" s="67">
        <v>3.4292352756892801</v>
      </c>
      <c r="W2102" s="66">
        <v>2.01741087421397E-2</v>
      </c>
      <c r="X2102" s="67">
        <v>4.2957894228529803</v>
      </c>
      <c r="Y2102" s="66">
        <v>3.0567153808078698E-3</v>
      </c>
      <c r="Z2102" s="67">
        <v>17.989609150303298</v>
      </c>
      <c r="AA2102" s="66">
        <v>1.5051039372338001E-4</v>
      </c>
      <c r="AB2102" s="67">
        <v>20.240239190665299</v>
      </c>
      <c r="AC2102" s="66">
        <v>7.4302434417404598E-2</v>
      </c>
      <c r="AD2102" s="67">
        <v>31.716208701982399</v>
      </c>
      <c r="AE2102" s="66">
        <v>0.10614094595439399</v>
      </c>
      <c r="AF2102" s="68">
        <v>27.5617822071654</v>
      </c>
      <c r="AG2102" s="66">
        <v>3.2460835755046E-3</v>
      </c>
      <c r="AH2102" s="67">
        <v>-1.5168973783147499</v>
      </c>
      <c r="AI2102" s="66">
        <v>6.0717766064044597E-3</v>
      </c>
      <c r="AJ2102" s="67">
        <v>14.2979201416019</v>
      </c>
      <c r="AK2102" s="66">
        <v>1.0278156817436701</v>
      </c>
      <c r="AL2102" s="66">
        <v>4.49931241255399E-2</v>
      </c>
      <c r="AM2102" s="67">
        <v>-21.741035153623699</v>
      </c>
      <c r="AN2102" s="11"/>
      <c r="AO2102" s="69">
        <v>2.34556388913916E-2</v>
      </c>
      <c r="AP2102" s="69">
        <v>-3.89397086619283E-2</v>
      </c>
      <c r="AQ2102" s="69">
        <v>2.47752705963649E-2</v>
      </c>
      <c r="AR2102" s="69">
        <v>-3.3603042204958897E-2</v>
      </c>
      <c r="AS2102" s="70">
        <v>8</v>
      </c>
      <c r="AT2102" s="70">
        <v>4</v>
      </c>
      <c r="AU2102" s="70">
        <v>7</v>
      </c>
      <c r="AV2102" s="71">
        <v>5</v>
      </c>
      <c r="AW2102" s="11"/>
      <c r="AX2102" s="72">
        <v>6.1269804490802902E-2</v>
      </c>
      <c r="AY2102" s="73">
        <v>-0.40850145544982303</v>
      </c>
      <c r="AZ2102" s="73">
        <v>0.53282458689318402</v>
      </c>
      <c r="BA2102" s="73">
        <v>-0.50864600835302598</v>
      </c>
      <c r="BB2102" s="64">
        <v>6.2863135392672099E-3</v>
      </c>
      <c r="BC2102" s="74">
        <v>-9.1831133889354497</v>
      </c>
      <c r="BD2102" s="61">
        <v>43747</v>
      </c>
      <c r="BE2102" s="61">
        <v>43783</v>
      </c>
      <c r="BF2102" s="70"/>
      <c r="BG2102" s="61"/>
    </row>
    <row r="2103" spans="2:59" x14ac:dyDescent="0.3">
      <c r="B2103" s="56" t="s">
        <v>6671</v>
      </c>
      <c r="C2103" s="56" t="s">
        <v>6362</v>
      </c>
      <c r="D2103" s="56" t="s">
        <v>6346</v>
      </c>
      <c r="E2103" s="57" t="s">
        <v>356</v>
      </c>
      <c r="F2103" s="57" t="s">
        <v>339</v>
      </c>
      <c r="G2103" s="58" t="s">
        <v>200</v>
      </c>
      <c r="H2103" s="59" t="s">
        <v>1198</v>
      </c>
      <c r="I2103" s="60" t="s">
        <v>29</v>
      </c>
      <c r="J2103" s="60" t="s">
        <v>6363</v>
      </c>
      <c r="L2103" s="61">
        <v>44021</v>
      </c>
      <c r="M2103" s="62">
        <v>2358.6306000016598</v>
      </c>
      <c r="N2103" s="63">
        <v>2358.6306000016598</v>
      </c>
      <c r="O2103" s="63">
        <v>2441.4094000011701</v>
      </c>
      <c r="P2103" s="64">
        <f t="shared" si="32"/>
        <v>0.96609384726729131</v>
      </c>
      <c r="Q2103" s="61">
        <v>43747</v>
      </c>
      <c r="R2103" s="65">
        <v>12426585.562999999</v>
      </c>
      <c r="S2103" s="65">
        <v>14535548.080937499</v>
      </c>
      <c r="T2103" s="11"/>
      <c r="U2103" s="66">
        <v>-2.31187725239579E-3</v>
      </c>
      <c r="V2103" s="67">
        <v>3.4310230286791898</v>
      </c>
      <c r="W2103" s="66">
        <v>2.07229252282559E-2</v>
      </c>
      <c r="X2103" s="67">
        <v>4.3506710714645997</v>
      </c>
      <c r="Y2103" s="66">
        <v>6.3356596601806797E-3</v>
      </c>
      <c r="Z2103" s="67">
        <v>18.3175035782333</v>
      </c>
      <c r="AA2103" s="66">
        <v>6.7356854578974898E-3</v>
      </c>
      <c r="AB2103" s="67">
        <v>20.898756697075399</v>
      </c>
      <c r="AC2103" s="66">
        <v>8.8476896033244004E-2</v>
      </c>
      <c r="AD2103" s="67">
        <v>33.133654863573597</v>
      </c>
      <c r="AE2103" s="66">
        <v>0.128135136841593</v>
      </c>
      <c r="AF2103" s="68">
        <v>29.7612012958853</v>
      </c>
      <c r="AG2103" s="66">
        <v>3.4079949218721599E-3</v>
      </c>
      <c r="AH2103" s="67">
        <v>-1.5007062436780001</v>
      </c>
      <c r="AI2103" s="66">
        <v>9.5234499949583603E-3</v>
      </c>
      <c r="AJ2103" s="67">
        <v>14.643087480464599</v>
      </c>
      <c r="AK2103" s="66">
        <v>1.24469012905378</v>
      </c>
      <c r="AL2103" s="66">
        <v>5.1624091356643503E-2</v>
      </c>
      <c r="AM2103" s="67">
        <v>-5.3590422612614902E-2</v>
      </c>
      <c r="AN2103" s="11"/>
      <c r="AO2103" s="69">
        <v>2.3473983090298099E-2</v>
      </c>
      <c r="AP2103" s="69">
        <v>-3.89224446498702E-2</v>
      </c>
      <c r="AQ2103" s="69">
        <v>2.53264655257226E-2</v>
      </c>
      <c r="AR2103" s="69">
        <v>-3.3065674148929199E-2</v>
      </c>
      <c r="AS2103" s="70">
        <v>8</v>
      </c>
      <c r="AT2103" s="70">
        <v>4</v>
      </c>
      <c r="AU2103" s="70">
        <v>7</v>
      </c>
      <c r="AV2103" s="71">
        <v>5</v>
      </c>
      <c r="AW2103" s="11"/>
      <c r="AX2103" s="72">
        <v>6.12839418117073E-2</v>
      </c>
      <c r="AY2103" s="73">
        <v>-0.30960690612437203</v>
      </c>
      <c r="AZ2103" s="73">
        <v>0.55462227079169701</v>
      </c>
      <c r="BA2103" s="73">
        <v>-0.38643349209178302</v>
      </c>
      <c r="BB2103" s="64">
        <v>6.2878984657254496E-3</v>
      </c>
      <c r="BC2103" s="74">
        <v>-9.1244794912636298</v>
      </c>
      <c r="BD2103" s="61">
        <v>43747</v>
      </c>
      <c r="BE2103" s="61">
        <v>43783</v>
      </c>
      <c r="BF2103" s="70"/>
      <c r="BG2103" s="61"/>
    </row>
    <row r="2104" spans="2:59" x14ac:dyDescent="0.3">
      <c r="B2104" s="56" t="s">
        <v>6673</v>
      </c>
      <c r="C2104" s="56" t="s">
        <v>6365</v>
      </c>
      <c r="D2104" s="56" t="s">
        <v>6346</v>
      </c>
      <c r="E2104" s="57" t="s">
        <v>360</v>
      </c>
      <c r="F2104" s="57" t="s">
        <v>339</v>
      </c>
      <c r="G2104" s="58" t="s">
        <v>200</v>
      </c>
      <c r="H2104" s="59" t="s">
        <v>1198</v>
      </c>
      <c r="I2104" s="60" t="s">
        <v>29</v>
      </c>
      <c r="J2104" s="60" t="s">
        <v>6366</v>
      </c>
      <c r="L2104" s="61">
        <v>44021</v>
      </c>
      <c r="M2104" s="62">
        <v>1452.9616000000401</v>
      </c>
      <c r="N2104" s="63">
        <v>1452.9616000000401</v>
      </c>
      <c r="O2104" s="63">
        <v>1503.5817000009099</v>
      </c>
      <c r="P2104" s="64">
        <f t="shared" si="32"/>
        <v>0.96633365516430592</v>
      </c>
      <c r="Q2104" s="61">
        <v>43747</v>
      </c>
      <c r="R2104" s="65">
        <v>6692041.5999999996</v>
      </c>
      <c r="S2104" s="65">
        <v>9482233.5263593793</v>
      </c>
      <c r="T2104" s="11"/>
      <c r="U2104" s="66">
        <v>-2.3109506091714099E-3</v>
      </c>
      <c r="V2104" s="67">
        <v>3.43111569300163</v>
      </c>
      <c r="W2104" s="66">
        <v>2.0750660063640701E-2</v>
      </c>
      <c r="X2104" s="67">
        <v>4.3534445550030796</v>
      </c>
      <c r="Y2104" s="66">
        <v>6.5016320586437403E-3</v>
      </c>
      <c r="Z2104" s="67">
        <v>18.334100818086899</v>
      </c>
      <c r="AA2104" s="66">
        <v>7.0697750761610197E-3</v>
      </c>
      <c r="AB2104" s="67">
        <v>20.932165658916301</v>
      </c>
      <c r="AC2104" s="66">
        <v>8.9197595485602493E-2</v>
      </c>
      <c r="AD2104" s="67">
        <v>33.205724808794898</v>
      </c>
      <c r="AE2104" s="66">
        <v>0.12925641046793299</v>
      </c>
      <c r="AF2104" s="68">
        <v>29.873328658519299</v>
      </c>
      <c r="AG2104" s="66">
        <v>3.4161941275669999E-3</v>
      </c>
      <c r="AH2104" s="67">
        <v>-1.49988632310851</v>
      </c>
      <c r="AI2104" s="66">
        <v>9.6981534279621008E-3</v>
      </c>
      <c r="AJ2104" s="67">
        <v>14.660557823765</v>
      </c>
      <c r="AK2104" s="66">
        <v>0.156535437685379</v>
      </c>
      <c r="AL2104" s="66">
        <v>3.8383341583539697E-2</v>
      </c>
      <c r="AM2104" s="67">
        <v>18.534682616445899</v>
      </c>
      <c r="AN2104" s="11"/>
      <c r="AO2104" s="69">
        <v>2.3474926385461E-2</v>
      </c>
      <c r="AP2104" s="69">
        <v>-3.8921625860894003E-2</v>
      </c>
      <c r="AQ2104" s="69">
        <v>2.5354380431963398E-2</v>
      </c>
      <c r="AR2104" s="69">
        <v>-3.3038539047993302E-2</v>
      </c>
      <c r="AS2104" s="70">
        <v>8</v>
      </c>
      <c r="AT2104" s="70">
        <v>4</v>
      </c>
      <c r="AU2104" s="70">
        <v>7</v>
      </c>
      <c r="AV2104" s="71">
        <v>5</v>
      </c>
      <c r="AW2104" s="11"/>
      <c r="AX2104" s="72">
        <v>6.1284734933942701E-2</v>
      </c>
      <c r="AY2104" s="73">
        <v>-0.30458791656337803</v>
      </c>
      <c r="AZ2104" s="73">
        <v>0.55572838084208298</v>
      </c>
      <c r="BA2104" s="73">
        <v>-0.38021511394208601</v>
      </c>
      <c r="BB2104" s="64">
        <v>6.2879865678041802E-3</v>
      </c>
      <c r="BC2104" s="74">
        <v>-9.1215063339477602</v>
      </c>
      <c r="BD2104" s="61">
        <v>43747</v>
      </c>
      <c r="BE2104" s="61">
        <v>43783</v>
      </c>
      <c r="BF2104" s="70"/>
      <c r="BG2104" s="61"/>
    </row>
    <row r="2105" spans="2:59" x14ac:dyDescent="0.3">
      <c r="B2105" s="56" t="s">
        <v>6675</v>
      </c>
      <c r="C2105" s="56" t="s">
        <v>6368</v>
      </c>
      <c r="D2105" s="56" t="s">
        <v>6346</v>
      </c>
      <c r="E2105" s="57" t="s">
        <v>128</v>
      </c>
      <c r="F2105" s="57" t="s">
        <v>339</v>
      </c>
      <c r="G2105" s="58" t="s">
        <v>200</v>
      </c>
      <c r="H2105" s="59" t="s">
        <v>1198</v>
      </c>
      <c r="I2105" s="60" t="s">
        <v>29</v>
      </c>
      <c r="J2105" s="60" t="s">
        <v>6369</v>
      </c>
      <c r="L2105" s="61">
        <v>44021</v>
      </c>
      <c r="M2105" s="62">
        <v>1154.88949999958</v>
      </c>
      <c r="N2105" s="63">
        <v>1154.88949999958</v>
      </c>
      <c r="O2105" s="63">
        <v>1187.9695999994899</v>
      </c>
      <c r="P2105" s="64">
        <f t="shared" si="32"/>
        <v>0.97215408542447213</v>
      </c>
      <c r="Q2105" s="61">
        <v>43747</v>
      </c>
      <c r="R2105" s="65">
        <v>66853187.903999999</v>
      </c>
      <c r="S2105" s="65">
        <v>63042923.253937498</v>
      </c>
      <c r="T2105" s="11"/>
      <c r="U2105" s="66">
        <v>-2.2890801456014699E-3</v>
      </c>
      <c r="V2105" s="67">
        <v>3.43330273935862</v>
      </c>
      <c r="W2105" s="66">
        <v>2.14220209418272E-2</v>
      </c>
      <c r="X2105" s="67">
        <v>4.4205806428217302</v>
      </c>
      <c r="Y2105" s="66">
        <v>1.05243714533572E-2</v>
      </c>
      <c r="Z2105" s="67">
        <v>18.736374757572801</v>
      </c>
      <c r="AA2105" s="66">
        <v>1.5180465812591099E-2</v>
      </c>
      <c r="AB2105" s="67">
        <v>21.743234732566599</v>
      </c>
      <c r="AC2105" s="66">
        <v>0.106789215447934</v>
      </c>
      <c r="AD2105" s="67">
        <v>34.964886805042603</v>
      </c>
      <c r="AE2105" s="66">
        <v>0.15676299334343599</v>
      </c>
      <c r="AF2105" s="68">
        <v>32.6239869460696</v>
      </c>
      <c r="AG2105" s="66">
        <v>3.6142259195912599E-3</v>
      </c>
      <c r="AH2105" s="67">
        <v>-1.48008314390609</v>
      </c>
      <c r="AI2105" s="66">
        <v>1.3933659391113899E-2</v>
      </c>
      <c r="AJ2105" s="67">
        <v>15.0841084200802</v>
      </c>
      <c r="AK2105" s="66">
        <v>0.15355760239253899</v>
      </c>
      <c r="AL2105" s="66">
        <v>4.4822482374002E-2</v>
      </c>
      <c r="AM2105" s="67">
        <v>32.278057263931302</v>
      </c>
      <c r="AN2105" s="11"/>
      <c r="AO2105" s="69">
        <v>2.3497381858760501E-2</v>
      </c>
      <c r="AP2105" s="69">
        <v>-3.8900544169337102E-2</v>
      </c>
      <c r="AQ2105" s="69">
        <v>2.60287911423802E-2</v>
      </c>
      <c r="AR2105" s="69">
        <v>-3.2381196851019901E-2</v>
      </c>
      <c r="AS2105" s="70">
        <v>8</v>
      </c>
      <c r="AT2105" s="70">
        <v>4</v>
      </c>
      <c r="AU2105" s="70">
        <v>7</v>
      </c>
      <c r="AV2105" s="71">
        <v>5</v>
      </c>
      <c r="AW2105" s="11"/>
      <c r="AX2105" s="72">
        <v>6.1303210613914402E-2</v>
      </c>
      <c r="AY2105" s="73">
        <v>-0.18287616286011099</v>
      </c>
      <c r="AZ2105" s="73">
        <v>0.582564982855729</v>
      </c>
      <c r="BA2105" s="73">
        <v>-0.22895130970323399</v>
      </c>
      <c r="BB2105" s="64">
        <v>6.2900484220426702E-3</v>
      </c>
      <c r="BC2105" s="74">
        <v>-9.0497938667831495</v>
      </c>
      <c r="BD2105" s="61">
        <v>43747</v>
      </c>
      <c r="BE2105" s="61">
        <v>43783</v>
      </c>
      <c r="BF2105" s="70"/>
      <c r="BG2105" s="61"/>
    </row>
    <row r="2106" spans="2:59" x14ac:dyDescent="0.3">
      <c r="B2106" s="56" t="s">
        <v>6677</v>
      </c>
      <c r="C2106" s="56" t="s">
        <v>6371</v>
      </c>
      <c r="D2106" s="56" t="s">
        <v>6346</v>
      </c>
      <c r="E2106" s="57" t="s">
        <v>367</v>
      </c>
      <c r="F2106" s="57" t="s">
        <v>339</v>
      </c>
      <c r="G2106" s="58" t="s">
        <v>200</v>
      </c>
      <c r="H2106" s="59" t="s">
        <v>1198</v>
      </c>
      <c r="I2106" s="60" t="s">
        <v>29</v>
      </c>
      <c r="J2106" s="60" t="s">
        <v>6372</v>
      </c>
      <c r="L2106" s="61">
        <v>44021</v>
      </c>
      <c r="M2106" s="62">
        <v>1705.90990000032</v>
      </c>
      <c r="N2106" s="63">
        <v>1705.90990000032</v>
      </c>
      <c r="O2106" s="63">
        <v>1766.0055999998001</v>
      </c>
      <c r="P2106" s="64">
        <f t="shared" si="32"/>
        <v>0.96597083270886186</v>
      </c>
      <c r="Q2106" s="61">
        <v>43747</v>
      </c>
      <c r="R2106" s="65">
        <v>1371273.037</v>
      </c>
      <c r="S2106" s="65">
        <v>1442997.4877480499</v>
      </c>
      <c r="T2106" s="11"/>
      <c r="U2106" s="66">
        <v>-2.31234805414715E-3</v>
      </c>
      <c r="V2106" s="67">
        <v>3.4309759485040598</v>
      </c>
      <c r="W2106" s="66">
        <v>2.07087371654779E-2</v>
      </c>
      <c r="X2106" s="67">
        <v>4.3492522651868102</v>
      </c>
      <c r="Y2106" s="66">
        <v>6.2506447920895897E-3</v>
      </c>
      <c r="Z2106" s="67">
        <v>18.3090020914387</v>
      </c>
      <c r="AA2106" s="66">
        <v>6.5646112016111103E-3</v>
      </c>
      <c r="AB2106" s="67">
        <v>20.8816492714686</v>
      </c>
      <c r="AC2106" s="66">
        <v>8.8107214711344597E-2</v>
      </c>
      <c r="AD2106" s="67">
        <v>33.096686731383699</v>
      </c>
      <c r="AE2106" s="66">
        <v>0.12755979009860299</v>
      </c>
      <c r="AF2106" s="68">
        <v>29.703666621586301</v>
      </c>
      <c r="AG2106" s="66">
        <v>3.40381254864042E-3</v>
      </c>
      <c r="AH2106" s="67">
        <v>-1.5011244810011699</v>
      </c>
      <c r="AI2106" s="66">
        <v>9.4338528506341408E-3</v>
      </c>
      <c r="AJ2106" s="67">
        <v>14.6341277660249</v>
      </c>
      <c r="AK2106" s="66">
        <v>0.56558639171067604</v>
      </c>
      <c r="AL2106" s="66">
        <v>5.2152239548377097E-2</v>
      </c>
      <c r="AM2106" s="67">
        <v>59.704951803723802</v>
      </c>
      <c r="AN2106" s="11"/>
      <c r="AO2106" s="69">
        <v>2.34734912210115E-2</v>
      </c>
      <c r="AP2106" s="69">
        <v>-3.8922889921195698E-2</v>
      </c>
      <c r="AQ2106" s="69">
        <v>2.53123229340417E-2</v>
      </c>
      <c r="AR2106" s="69">
        <v>-3.3079571872804102E-2</v>
      </c>
      <c r="AS2106" s="70">
        <v>8</v>
      </c>
      <c r="AT2106" s="70">
        <v>4</v>
      </c>
      <c r="AU2106" s="70">
        <v>7</v>
      </c>
      <c r="AV2106" s="71">
        <v>5</v>
      </c>
      <c r="AW2106" s="11"/>
      <c r="AX2106" s="72">
        <v>6.1283557667848099E-2</v>
      </c>
      <c r="AY2106" s="73">
        <v>-0.31217238484350701</v>
      </c>
      <c r="AZ2106" s="73">
        <v>0.55405644488564598</v>
      </c>
      <c r="BA2106" s="73">
        <v>-0.38961131976429902</v>
      </c>
      <c r="BB2106" s="64">
        <v>6.2878555189490697E-3</v>
      </c>
      <c r="BC2106" s="74">
        <v>-9.1259903139725793</v>
      </c>
      <c r="BD2106" s="61">
        <v>43747</v>
      </c>
      <c r="BE2106" s="61">
        <v>43783</v>
      </c>
      <c r="BF2106" s="70"/>
      <c r="BG2106" s="61"/>
    </row>
    <row r="2107" spans="2:59" x14ac:dyDescent="0.3">
      <c r="B2107" s="56" t="s">
        <v>6679</v>
      </c>
      <c r="C2107" s="56" t="s">
        <v>6374</v>
      </c>
      <c r="D2107" s="56" t="s">
        <v>6346</v>
      </c>
      <c r="E2107" s="57" t="s">
        <v>371</v>
      </c>
      <c r="F2107" s="57" t="s">
        <v>339</v>
      </c>
      <c r="G2107" s="58" t="s">
        <v>200</v>
      </c>
      <c r="H2107" s="59" t="s">
        <v>1198</v>
      </c>
      <c r="I2107" s="60" t="s">
        <v>29</v>
      </c>
      <c r="J2107" s="60" t="s">
        <v>6375</v>
      </c>
      <c r="L2107" s="61">
        <v>44021</v>
      </c>
      <c r="M2107" s="62">
        <v>1813.7687999997299</v>
      </c>
      <c r="N2107" s="63">
        <v>1813.7687999997299</v>
      </c>
      <c r="O2107" s="63">
        <v>1876.25569999963</v>
      </c>
      <c r="P2107" s="64">
        <f t="shared" si="32"/>
        <v>0.96669595727282143</v>
      </c>
      <c r="Q2107" s="61">
        <v>43747</v>
      </c>
      <c r="R2107" s="65">
        <v>592221.87800000003</v>
      </c>
      <c r="S2107" s="65">
        <v>795340.608580078</v>
      </c>
      <c r="T2107" s="11"/>
      <c r="U2107" s="66">
        <v>-2.30961211855174E-3</v>
      </c>
      <c r="V2107" s="67">
        <v>3.4312495420636</v>
      </c>
      <c r="W2107" s="66">
        <v>2.0792662682652001E-2</v>
      </c>
      <c r="X2107" s="67">
        <v>4.3576448169042097</v>
      </c>
      <c r="Y2107" s="66">
        <v>6.7522611370804996E-3</v>
      </c>
      <c r="Z2107" s="67">
        <v>18.359163725923299</v>
      </c>
      <c r="AA2107" s="66">
        <v>7.5742690496554098E-3</v>
      </c>
      <c r="AB2107" s="67">
        <v>20.982615056273101</v>
      </c>
      <c r="AC2107" s="66">
        <v>9.0289196097728605E-2</v>
      </c>
      <c r="AD2107" s="67">
        <v>33.314884870022098</v>
      </c>
      <c r="AE2107" s="66">
        <v>0.13095686969609199</v>
      </c>
      <c r="AF2107" s="68">
        <v>30.043374581320698</v>
      </c>
      <c r="AG2107" s="66">
        <v>3.4285227447981002E-3</v>
      </c>
      <c r="AH2107" s="67">
        <v>-1.4986534613853999</v>
      </c>
      <c r="AI2107" s="66">
        <v>9.9619779357453808E-3</v>
      </c>
      <c r="AJ2107" s="67">
        <v>14.686940274535999</v>
      </c>
      <c r="AK2107" s="66">
        <v>0.57898893522156902</v>
      </c>
      <c r="AL2107" s="66">
        <v>5.3169899920249002E-2</v>
      </c>
      <c r="AM2107" s="67">
        <v>61.045206154813101</v>
      </c>
      <c r="AN2107" s="11"/>
      <c r="AO2107" s="69">
        <v>2.34762931759178E-2</v>
      </c>
      <c r="AP2107" s="69">
        <v>-3.8920252043681103E-2</v>
      </c>
      <c r="AQ2107" s="69">
        <v>2.5396635783181399E-2</v>
      </c>
      <c r="AR2107" s="69">
        <v>-3.2997611191603902E-2</v>
      </c>
      <c r="AS2107" s="70">
        <v>8</v>
      </c>
      <c r="AT2107" s="70">
        <v>4</v>
      </c>
      <c r="AU2107" s="70">
        <v>7</v>
      </c>
      <c r="AV2107" s="71">
        <v>5</v>
      </c>
      <c r="AW2107" s="11"/>
      <c r="AX2107" s="72">
        <v>6.1285803696155203E-2</v>
      </c>
      <c r="AY2107" s="73">
        <v>-0.29701698518374497</v>
      </c>
      <c r="AZ2107" s="73">
        <v>0.55739756884486302</v>
      </c>
      <c r="BA2107" s="73">
        <v>-0.37083212134120902</v>
      </c>
      <c r="BB2107" s="64">
        <v>6.2881066454974601E-3</v>
      </c>
      <c r="BC2107" s="74">
        <v>-9.1170355938520498</v>
      </c>
      <c r="BD2107" s="61">
        <v>43747</v>
      </c>
      <c r="BE2107" s="61">
        <v>43783</v>
      </c>
      <c r="BF2107" s="70"/>
      <c r="BG2107" s="61"/>
    </row>
    <row r="2108" spans="2:59" x14ac:dyDescent="0.3">
      <c r="B2108" s="56" t="s">
        <v>6681</v>
      </c>
      <c r="C2108" s="56" t="s">
        <v>6377</v>
      </c>
      <c r="D2108" s="56" t="s">
        <v>6346</v>
      </c>
      <c r="E2108" s="57" t="s">
        <v>375</v>
      </c>
      <c r="F2108" s="57" t="s">
        <v>339</v>
      </c>
      <c r="G2108" s="58" t="s">
        <v>200</v>
      </c>
      <c r="H2108" s="59" t="s">
        <v>1198</v>
      </c>
      <c r="I2108" s="60" t="s">
        <v>29</v>
      </c>
      <c r="J2108" s="60" t="s">
        <v>6378</v>
      </c>
      <c r="L2108" s="61">
        <v>44021</v>
      </c>
      <c r="M2108" s="62">
        <v>1735.75210000016</v>
      </c>
      <c r="N2108" s="63">
        <v>1735.75210000016</v>
      </c>
      <c r="O2108" s="63">
        <v>1794.8767000008399</v>
      </c>
      <c r="P2108" s="64">
        <f t="shared" si="32"/>
        <v>0.9670592414505953</v>
      </c>
      <c r="Q2108" s="61">
        <v>43747</v>
      </c>
      <c r="R2108" s="65">
        <v>1880262.2860000001</v>
      </c>
      <c r="S2108" s="65">
        <v>2429931.9257539101</v>
      </c>
      <c r="T2108" s="11"/>
      <c r="U2108" s="66">
        <v>-2.30823893161869E-3</v>
      </c>
      <c r="V2108" s="67">
        <v>3.4313868607568998</v>
      </c>
      <c r="W2108" s="66">
        <v>2.0834586768614799E-2</v>
      </c>
      <c r="X2108" s="67">
        <v>4.3618372255004898</v>
      </c>
      <c r="Y2108" s="66">
        <v>7.0036197557783496E-3</v>
      </c>
      <c r="Z2108" s="67">
        <v>18.3842995878076</v>
      </c>
      <c r="AA2108" s="66">
        <v>8.0800209270819306E-3</v>
      </c>
      <c r="AB2108" s="67">
        <v>21.0331902439939</v>
      </c>
      <c r="AC2108" s="66">
        <v>9.1381551243102904E-2</v>
      </c>
      <c r="AD2108" s="67">
        <v>33.424120384559501</v>
      </c>
      <c r="AE2108" s="66">
        <v>0.13265906132437499</v>
      </c>
      <c r="AF2108" s="68">
        <v>30.213593744149001</v>
      </c>
      <c r="AG2108" s="66">
        <v>3.4409180243528698E-3</v>
      </c>
      <c r="AH2108" s="67">
        <v>-1.4974139334299299</v>
      </c>
      <c r="AI2108" s="66">
        <v>1.0226629803582901E-2</v>
      </c>
      <c r="AJ2108" s="67">
        <v>14.713405461327101</v>
      </c>
      <c r="AK2108" s="66">
        <v>0.58572651446796997</v>
      </c>
      <c r="AL2108" s="66">
        <v>5.36785974854865E-2</v>
      </c>
      <c r="AM2108" s="67">
        <v>61.718964079453102</v>
      </c>
      <c r="AN2108" s="11"/>
      <c r="AO2108" s="69">
        <v>2.3477709060898602E-2</v>
      </c>
      <c r="AP2108" s="69">
        <v>-3.8918972547435302E-2</v>
      </c>
      <c r="AQ2108" s="69">
        <v>2.5438851662329402E-2</v>
      </c>
      <c r="AR2108" s="69">
        <v>-3.2956212183307798E-2</v>
      </c>
      <c r="AS2108" s="70">
        <v>8</v>
      </c>
      <c r="AT2108" s="70">
        <v>4</v>
      </c>
      <c r="AU2108" s="70">
        <v>7</v>
      </c>
      <c r="AV2108" s="71">
        <v>5</v>
      </c>
      <c r="AW2108" s="11"/>
      <c r="AX2108" s="72">
        <v>6.1286934623422003E-2</v>
      </c>
      <c r="AY2108" s="73">
        <v>-0.289423052649454</v>
      </c>
      <c r="AZ2108" s="73">
        <v>0.55907179443966004</v>
      </c>
      <c r="BA2108" s="73">
        <v>-0.361417111100309</v>
      </c>
      <c r="BB2108" s="64">
        <v>6.2882329186049902E-3</v>
      </c>
      <c r="BC2108" s="74">
        <v>-9.1125535252649605</v>
      </c>
      <c r="BD2108" s="61">
        <v>43747</v>
      </c>
      <c r="BE2108" s="61">
        <v>43783</v>
      </c>
      <c r="BF2108" s="70"/>
      <c r="BG2108" s="61"/>
    </row>
    <row r="2109" spans="2:59" x14ac:dyDescent="0.3">
      <c r="B2109" s="56" t="s">
        <v>6685</v>
      </c>
      <c r="C2109" s="56" t="s">
        <v>6380</v>
      </c>
      <c r="D2109" s="56" t="s">
        <v>6346</v>
      </c>
      <c r="E2109" s="57" t="s">
        <v>379</v>
      </c>
      <c r="F2109" s="57" t="s">
        <v>339</v>
      </c>
      <c r="G2109" s="58" t="s">
        <v>200</v>
      </c>
      <c r="H2109" s="59" t="s">
        <v>1198</v>
      </c>
      <c r="I2109" s="60" t="s">
        <v>29</v>
      </c>
      <c r="J2109" s="60" t="s">
        <v>6381</v>
      </c>
      <c r="L2109" s="61">
        <v>44021</v>
      </c>
      <c r="M2109" s="62">
        <v>1777.9846999999099</v>
      </c>
      <c r="N2109" s="63">
        <v>1777.9846999999099</v>
      </c>
      <c r="O2109" s="63">
        <v>1837.85879999958</v>
      </c>
      <c r="P2109" s="64">
        <f t="shared" si="32"/>
        <v>0.96742181717132802</v>
      </c>
      <c r="Q2109" s="61">
        <v>43747</v>
      </c>
      <c r="R2109" s="65">
        <v>5008714.3849999998</v>
      </c>
      <c r="S2109" s="65">
        <v>5912257.2210625</v>
      </c>
      <c r="T2109" s="11"/>
      <c r="U2109" s="66">
        <v>-2.30683458812564E-3</v>
      </c>
      <c r="V2109" s="67">
        <v>3.4315272951062101</v>
      </c>
      <c r="W2109" s="66">
        <v>2.0876413291262001E-2</v>
      </c>
      <c r="X2109" s="67">
        <v>4.3660198777652104</v>
      </c>
      <c r="Y2109" s="66">
        <v>7.2539906832389499E-3</v>
      </c>
      <c r="Z2109" s="67">
        <v>18.409336680546399</v>
      </c>
      <c r="AA2109" s="66">
        <v>8.5847868031123705E-3</v>
      </c>
      <c r="AB2109" s="67">
        <v>21.083666831604202</v>
      </c>
      <c r="AC2109" s="66">
        <v>9.2473920494812803E-2</v>
      </c>
      <c r="AD2109" s="67">
        <v>33.533357309701401</v>
      </c>
      <c r="AE2109" s="66">
        <v>0.13436264763004099</v>
      </c>
      <c r="AF2109" s="68">
        <v>30.383952374715602</v>
      </c>
      <c r="AG2109" s="66">
        <v>3.4533087400632199E-3</v>
      </c>
      <c r="AH2109" s="67">
        <v>-1.4961748618588899</v>
      </c>
      <c r="AI2109" s="66">
        <v>1.0490206201211501E-2</v>
      </c>
      <c r="AJ2109" s="67">
        <v>14.7397631010826</v>
      </c>
      <c r="AK2109" s="66">
        <v>0.59249131197982896</v>
      </c>
      <c r="AL2109" s="66">
        <v>5.4187425810596303E-2</v>
      </c>
      <c r="AM2109" s="67">
        <v>62.395443830639103</v>
      </c>
      <c r="AN2109" s="11"/>
      <c r="AO2109" s="69">
        <v>2.3479145393139299E-2</v>
      </c>
      <c r="AP2109" s="69">
        <v>-3.8917650998882898E-2</v>
      </c>
      <c r="AQ2109" s="69">
        <v>2.5480855045316299E-2</v>
      </c>
      <c r="AR2109" s="69">
        <v>-3.2915399565354199E-2</v>
      </c>
      <c r="AS2109" s="70">
        <v>8</v>
      </c>
      <c r="AT2109" s="70">
        <v>4</v>
      </c>
      <c r="AU2109" s="70">
        <v>7</v>
      </c>
      <c r="AV2109" s="71">
        <v>5</v>
      </c>
      <c r="AW2109" s="11"/>
      <c r="AX2109" s="72">
        <v>6.1288098590885097E-2</v>
      </c>
      <c r="AY2109" s="73">
        <v>-0.28184610242715302</v>
      </c>
      <c r="AZ2109" s="73">
        <v>0.56074217616242095</v>
      </c>
      <c r="BA2109" s="73">
        <v>-0.352019698280856</v>
      </c>
      <c r="BB2109" s="64">
        <v>6.2883627601695502E-3</v>
      </c>
      <c r="BC2109" s="74">
        <v>-9.1080664086039196</v>
      </c>
      <c r="BD2109" s="61">
        <v>43747</v>
      </c>
      <c r="BE2109" s="61">
        <v>43783</v>
      </c>
      <c r="BF2109" s="70"/>
      <c r="BG2109" s="61"/>
    </row>
    <row r="2110" spans="2:59" x14ac:dyDescent="0.3">
      <c r="B2110" s="56" t="s">
        <v>6688</v>
      </c>
      <c r="C2110" s="56" t="s">
        <v>6383</v>
      </c>
      <c r="D2110" s="56" t="s">
        <v>6384</v>
      </c>
      <c r="E2110" s="57" t="s">
        <v>34</v>
      </c>
      <c r="F2110" s="57" t="s">
        <v>110</v>
      </c>
      <c r="G2110" s="58" t="s">
        <v>111</v>
      </c>
      <c r="H2110" s="59" t="s">
        <v>169</v>
      </c>
      <c r="I2110" s="60" t="s">
        <v>29</v>
      </c>
      <c r="J2110" s="60" t="s">
        <v>6385</v>
      </c>
      <c r="L2110" s="61">
        <v>44021</v>
      </c>
      <c r="M2110" s="62">
        <v>1644.3927999995601</v>
      </c>
      <c r="N2110" s="63">
        <v>1644.3927999995601</v>
      </c>
      <c r="O2110" s="63">
        <v>1858.70830000006</v>
      </c>
      <c r="P2110" s="64">
        <f t="shared" si="32"/>
        <v>0.88469653898866596</v>
      </c>
      <c r="Q2110" s="61">
        <v>43753</v>
      </c>
      <c r="R2110" s="65">
        <v>8091345.9479999999</v>
      </c>
      <c r="S2110" s="65">
        <v>11590660.647531301</v>
      </c>
      <c r="T2110" s="11"/>
      <c r="U2110" s="66">
        <v>-1.0278487089635699E-2</v>
      </c>
      <c r="V2110" s="67">
        <v>2.6343620449551999</v>
      </c>
      <c r="W2110" s="66">
        <v>1.1241097254241999E-2</v>
      </c>
      <c r="X2110" s="67">
        <v>3.4024882740595799</v>
      </c>
      <c r="Y2110" s="66">
        <v>-5.0468205414290403E-2</v>
      </c>
      <c r="Z2110" s="67">
        <v>12.6371170708007</v>
      </c>
      <c r="AA2110" s="66">
        <v>-9.5121802509383999E-2</v>
      </c>
      <c r="AB2110" s="67">
        <v>10.713007900354601</v>
      </c>
      <c r="AC2110" s="66">
        <v>-4.9438380601714002E-2</v>
      </c>
      <c r="AD2110" s="67">
        <v>19.3421272000705</v>
      </c>
      <c r="AE2110" s="66">
        <v>-2.9654442407263601E-2</v>
      </c>
      <c r="AF2110" s="68">
        <v>13.9822433709924</v>
      </c>
      <c r="AG2110" s="66">
        <v>3.8709393847966601E-3</v>
      </c>
      <c r="AH2110" s="67">
        <v>-1.4544117973855499</v>
      </c>
      <c r="AI2110" s="66">
        <v>-4.3519806684344103E-2</v>
      </c>
      <c r="AJ2110" s="67">
        <v>9.3387618125270802</v>
      </c>
      <c r="AK2110" s="66">
        <v>0.23255814650649001</v>
      </c>
      <c r="AL2110" s="66">
        <v>2.1447516322950801E-2</v>
      </c>
      <c r="AM2110" s="67">
        <v>42.084948504809297</v>
      </c>
      <c r="AN2110" s="11"/>
      <c r="AO2110" s="69">
        <v>2.6369657753093599E-2</v>
      </c>
      <c r="AP2110" s="69">
        <v>-2.2728034570718599E-2</v>
      </c>
      <c r="AQ2110" s="69">
        <v>3.5504746241713299E-2</v>
      </c>
      <c r="AR2110" s="69">
        <v>-5.0962356136587901E-2</v>
      </c>
      <c r="AS2110" s="70">
        <v>7</v>
      </c>
      <c r="AT2110" s="70">
        <v>5</v>
      </c>
      <c r="AU2110" s="70">
        <v>6</v>
      </c>
      <c r="AV2110" s="71">
        <v>6</v>
      </c>
      <c r="AW2110" s="11"/>
      <c r="AX2110" s="72">
        <v>6.1941810439602701E-2</v>
      </c>
      <c r="AY2110" s="73">
        <v>-1.7452635495592399</v>
      </c>
      <c r="AZ2110" s="73">
        <v>0.22775052153747299</v>
      </c>
      <c r="BA2110" s="73">
        <v>-2.2055109799475798</v>
      </c>
      <c r="BB2110" s="64">
        <v>6.3898488924587597E-3</v>
      </c>
      <c r="BC2110" s="74">
        <v>-15.856404149089901</v>
      </c>
      <c r="BD2110" s="61">
        <v>43753</v>
      </c>
      <c r="BE2110" s="61">
        <v>43914</v>
      </c>
      <c r="BF2110" s="70"/>
      <c r="BG2110" s="61"/>
    </row>
    <row r="2111" spans="2:59" x14ac:dyDescent="0.3">
      <c r="B2111" s="56" t="s">
        <v>6691</v>
      </c>
      <c r="C2111" s="56" t="s">
        <v>6387</v>
      </c>
      <c r="D2111" s="56" t="s">
        <v>6384</v>
      </c>
      <c r="E2111" s="57" t="s">
        <v>73</v>
      </c>
      <c r="F2111" s="57" t="s">
        <v>110</v>
      </c>
      <c r="G2111" s="58" t="s">
        <v>111</v>
      </c>
      <c r="H2111" s="59" t="s">
        <v>169</v>
      </c>
      <c r="I2111" s="60" t="s">
        <v>29</v>
      </c>
      <c r="J2111" s="60" t="s">
        <v>6388</v>
      </c>
      <c r="L2111" s="61">
        <v>44021</v>
      </c>
      <c r="M2111" s="62">
        <v>1833.9218000005901</v>
      </c>
      <c r="N2111" s="63">
        <v>1833.9218000005901</v>
      </c>
      <c r="O2111" s="63">
        <v>2054.7888000011399</v>
      </c>
      <c r="P2111" s="64">
        <f t="shared" si="32"/>
        <v>0.8925110940840113</v>
      </c>
      <c r="Q2111" s="61">
        <v>43753</v>
      </c>
      <c r="R2111" s="65">
        <v>1482199.7660000001</v>
      </c>
      <c r="S2111" s="65">
        <v>1762192.4166113299</v>
      </c>
      <c r="T2111" s="11"/>
      <c r="U2111" s="66">
        <v>-1.02460631042049E-2</v>
      </c>
      <c r="V2111" s="67">
        <v>2.6376044434982799</v>
      </c>
      <c r="W2111" s="66">
        <v>1.2236328515427899E-2</v>
      </c>
      <c r="X2111" s="67">
        <v>3.5020114001781599</v>
      </c>
      <c r="Y2111" s="66">
        <v>-4.4784933584232897E-2</v>
      </c>
      <c r="Z2111" s="67">
        <v>13.205444253806499</v>
      </c>
      <c r="AA2111" s="66">
        <v>-8.4182909754454194E-2</v>
      </c>
      <c r="AB2111" s="67">
        <v>11.806897175847601</v>
      </c>
      <c r="AC2111" s="66">
        <v>-2.6332975935474699E-2</v>
      </c>
      <c r="AD2111" s="67">
        <v>21.6526676666981</v>
      </c>
      <c r="AE2111" s="66">
        <v>5.7160449705406799E-3</v>
      </c>
      <c r="AF2111" s="68">
        <v>17.519292108772799</v>
      </c>
      <c r="AG2111" s="66">
        <v>4.1672527750051796E-3</v>
      </c>
      <c r="AH2111" s="67">
        <v>-1.4247804583646899</v>
      </c>
      <c r="AI2111" s="66">
        <v>-3.7510911779463599E-2</v>
      </c>
      <c r="AJ2111" s="67">
        <v>9.9396513030223996</v>
      </c>
      <c r="AK2111" s="66">
        <v>0.31372579639893999</v>
      </c>
      <c r="AL2111" s="66">
        <v>2.9151697361157899E-2</v>
      </c>
      <c r="AM2111" s="67">
        <v>47.746477416716502</v>
      </c>
      <c r="AN2111" s="11"/>
      <c r="AO2111" s="69">
        <v>2.64034329793503E-2</v>
      </c>
      <c r="AP2111" s="69">
        <v>-2.2696011041261999E-2</v>
      </c>
      <c r="AQ2111" s="69">
        <v>3.6523824606774703E-2</v>
      </c>
      <c r="AR2111" s="69">
        <v>-4.99971977724636E-2</v>
      </c>
      <c r="AS2111" s="70">
        <v>7</v>
      </c>
      <c r="AT2111" s="70">
        <v>5</v>
      </c>
      <c r="AU2111" s="70">
        <v>6</v>
      </c>
      <c r="AV2111" s="71">
        <v>6</v>
      </c>
      <c r="AW2111" s="11"/>
      <c r="AX2111" s="72">
        <v>6.1922603556522501E-2</v>
      </c>
      <c r="AY2111" s="73">
        <v>-1.5807343777760301</v>
      </c>
      <c r="AZ2111" s="73">
        <v>0.26801428592534599</v>
      </c>
      <c r="BA2111" s="73">
        <v>-2.00968024267058</v>
      </c>
      <c r="BB2111" s="64">
        <v>6.3881108036912297E-3</v>
      </c>
      <c r="BC2111" s="74">
        <v>-15.4104548361356</v>
      </c>
      <c r="BD2111" s="61">
        <v>43753</v>
      </c>
      <c r="BE2111" s="61">
        <v>43914</v>
      </c>
      <c r="BF2111" s="70"/>
      <c r="BG2111" s="61"/>
    </row>
    <row r="2112" spans="2:59" x14ac:dyDescent="0.3">
      <c r="B2112" s="56" t="s">
        <v>6694</v>
      </c>
      <c r="C2112" s="56" t="s">
        <v>6390</v>
      </c>
      <c r="D2112" s="56" t="s">
        <v>6384</v>
      </c>
      <c r="E2112" s="57" t="s">
        <v>6294</v>
      </c>
      <c r="F2112" s="57" t="s">
        <v>110</v>
      </c>
      <c r="G2112" s="58" t="s">
        <v>111</v>
      </c>
      <c r="H2112" s="59" t="s">
        <v>169</v>
      </c>
      <c r="I2112" s="60" t="s">
        <v>29</v>
      </c>
      <c r="J2112" s="60" t="s">
        <v>1</v>
      </c>
      <c r="L2112" s="61">
        <v>44021</v>
      </c>
      <c r="M2112" s="62">
        <v>985.14489999972295</v>
      </c>
      <c r="N2112" s="63">
        <v>985.14489999972295</v>
      </c>
      <c r="O2112" s="63">
        <v>1100.5592000000199</v>
      </c>
      <c r="P2112" s="64">
        <f t="shared" si="32"/>
        <v>0.89513122056469574</v>
      </c>
      <c r="Q2112" s="61">
        <v>43753</v>
      </c>
      <c r="R2112" s="65">
        <v>1019717.9790000001</v>
      </c>
      <c r="S2112" s="65">
        <v>1716905.7041289101</v>
      </c>
      <c r="T2112" s="11"/>
      <c r="U2112" s="66">
        <v>-1.02351747254943E-2</v>
      </c>
      <c r="V2112" s="67">
        <v>2.6386932813693398</v>
      </c>
      <c r="W2112" s="66">
        <v>1.25682869129378E-2</v>
      </c>
      <c r="X2112" s="67">
        <v>3.5352072399291501</v>
      </c>
      <c r="Y2112" s="66">
        <v>-4.2882933334112701E-2</v>
      </c>
      <c r="Z2112" s="67">
        <v>13.3956442788185</v>
      </c>
      <c r="AA2112" s="66">
        <v>-8.0507250137161507E-2</v>
      </c>
      <c r="AB2112" s="67">
        <v>12.174463137576801</v>
      </c>
      <c r="AC2112" s="66">
        <v>-1.8505767796341398E-2</v>
      </c>
      <c r="AD2112" s="67">
        <v>22.4353884806042</v>
      </c>
      <c r="AE2112" s="66"/>
      <c r="AF2112" s="68"/>
      <c r="AG2112" s="66">
        <v>4.2660246836021499E-3</v>
      </c>
      <c r="AH2112" s="67">
        <v>-1.414903267505</v>
      </c>
      <c r="AI2112" s="66">
        <v>-3.54996512651269E-2</v>
      </c>
      <c r="AJ2112" s="67">
        <v>10.140777354448799</v>
      </c>
      <c r="AK2112" s="66">
        <v>-1.4721791858392E-2</v>
      </c>
      <c r="AL2112" s="66">
        <v>-6.19945679409284E-3</v>
      </c>
      <c r="AM2112" s="67">
        <v>25.685682691168001</v>
      </c>
      <c r="AN2112" s="11"/>
      <c r="AO2112" s="69">
        <v>2.6414681191454299E-2</v>
      </c>
      <c r="AP2112" s="69">
        <v>-2.2685233546326299E-2</v>
      </c>
      <c r="AQ2112" s="69">
        <v>3.6863744708170998E-2</v>
      </c>
      <c r="AR2112" s="69">
        <v>-4.9675224149759702E-2</v>
      </c>
      <c r="AS2112" s="70">
        <v>7</v>
      </c>
      <c r="AT2112" s="70">
        <v>5</v>
      </c>
      <c r="AU2112" s="70">
        <v>6</v>
      </c>
      <c r="AV2112" s="71">
        <v>6</v>
      </c>
      <c r="AW2112" s="11"/>
      <c r="AX2112" s="72">
        <v>6.1916732690588103E-2</v>
      </c>
      <c r="AY2112" s="73">
        <v>-1.5254273237278499</v>
      </c>
      <c r="AZ2112" s="73">
        <v>0.28153757832660598</v>
      </c>
      <c r="BA2112" s="73">
        <v>-1.9432553030619599</v>
      </c>
      <c r="BB2112" s="64">
        <v>6.3875864336751E-3</v>
      </c>
      <c r="BC2112" s="74">
        <v>-15.261287171088</v>
      </c>
      <c r="BD2112" s="61">
        <v>43753</v>
      </c>
      <c r="BE2112" s="61">
        <v>43914</v>
      </c>
      <c r="BF2112" s="70"/>
      <c r="BG2112" s="61"/>
    </row>
    <row r="2113" spans="2:59" x14ac:dyDescent="0.3">
      <c r="B2113" s="56" t="s">
        <v>6697</v>
      </c>
      <c r="C2113" s="56" t="s">
        <v>6392</v>
      </c>
      <c r="D2113" s="56" t="s">
        <v>6384</v>
      </c>
      <c r="E2113" s="57" t="s">
        <v>52</v>
      </c>
      <c r="F2113" s="57" t="s">
        <v>110</v>
      </c>
      <c r="G2113" s="58" t="s">
        <v>111</v>
      </c>
      <c r="H2113" s="59" t="s">
        <v>169</v>
      </c>
      <c r="I2113" s="60" t="s">
        <v>29</v>
      </c>
      <c r="J2113" s="60" t="s">
        <v>6393</v>
      </c>
      <c r="L2113" s="61">
        <v>44021</v>
      </c>
      <c r="M2113" s="62">
        <v>1703.81860000081</v>
      </c>
      <c r="N2113" s="63">
        <v>1703.81860000081</v>
      </c>
      <c r="O2113" s="63">
        <v>1910.83630000055</v>
      </c>
      <c r="P2113" s="64">
        <f t="shared" si="32"/>
        <v>0.89166120614325761</v>
      </c>
      <c r="Q2113" s="61">
        <v>43753</v>
      </c>
      <c r="R2113" s="65">
        <v>5300251.88</v>
      </c>
      <c r="S2113" s="65">
        <v>8462446.8522109408</v>
      </c>
      <c r="T2113" s="11"/>
      <c r="U2113" s="66">
        <v>-1.0249596432913699E-2</v>
      </c>
      <c r="V2113" s="67">
        <v>2.6372511106274001</v>
      </c>
      <c r="W2113" s="66">
        <v>1.2128419029977499E-2</v>
      </c>
      <c r="X2113" s="67">
        <v>3.4912204516331302</v>
      </c>
      <c r="Y2113" s="66">
        <v>-4.5402231553453E-2</v>
      </c>
      <c r="Z2113" s="67">
        <v>13.1437144568772</v>
      </c>
      <c r="AA2113" s="66">
        <v>-8.53742645440798E-2</v>
      </c>
      <c r="AB2113" s="67">
        <v>11.687761696885</v>
      </c>
      <c r="AC2113" s="66">
        <v>-2.88623872320386E-2</v>
      </c>
      <c r="AD2113" s="67">
        <v>21.399726537027199</v>
      </c>
      <c r="AE2113" s="66">
        <v>2.0731713630084401E-3</v>
      </c>
      <c r="AF2113" s="68">
        <v>17.155004748026801</v>
      </c>
      <c r="AG2113" s="66">
        <v>4.1351316103828096E-3</v>
      </c>
      <c r="AH2113" s="67">
        <v>-1.42799257482693</v>
      </c>
      <c r="AI2113" s="66">
        <v>-3.8163677034390303E-2</v>
      </c>
      <c r="AJ2113" s="67">
        <v>9.8743747775297397</v>
      </c>
      <c r="AK2113" s="66">
        <v>0.34731820338522101</v>
      </c>
      <c r="AL2113" s="66">
        <v>3.1891737149635398E-2</v>
      </c>
      <c r="AM2113" s="67">
        <v>51.105718115344601</v>
      </c>
      <c r="AN2113" s="11"/>
      <c r="AO2113" s="69">
        <v>2.63997261808981E-2</v>
      </c>
      <c r="AP2113" s="69">
        <v>-2.2699457220369399E-2</v>
      </c>
      <c r="AQ2113" s="69">
        <v>3.6413331126823302E-2</v>
      </c>
      <c r="AR2113" s="69">
        <v>-5.0101771355912199E-2</v>
      </c>
      <c r="AS2113" s="70">
        <v>7</v>
      </c>
      <c r="AT2113" s="70">
        <v>5</v>
      </c>
      <c r="AU2113" s="70">
        <v>6</v>
      </c>
      <c r="AV2113" s="71">
        <v>6</v>
      </c>
      <c r="AW2113" s="11"/>
      <c r="AX2113" s="72">
        <v>6.1924482901231398E-2</v>
      </c>
      <c r="AY2113" s="73">
        <v>-1.5986614039065901</v>
      </c>
      <c r="AZ2113" s="73">
        <v>0.26363015319748201</v>
      </c>
      <c r="BA2113" s="73">
        <v>-2.0311468890904498</v>
      </c>
      <c r="BB2113" s="64">
        <v>6.3882782831842597E-3</v>
      </c>
      <c r="BC2113" s="74">
        <v>-15.458880491292801</v>
      </c>
      <c r="BD2113" s="61">
        <v>43753</v>
      </c>
      <c r="BE2113" s="61">
        <v>43914</v>
      </c>
      <c r="BF2113" s="70"/>
      <c r="BG2113" s="61"/>
    </row>
    <row r="2114" spans="2:59" x14ac:dyDescent="0.3">
      <c r="B2114" s="56" t="s">
        <v>6700</v>
      </c>
      <c r="C2114" s="56" t="s">
        <v>6395</v>
      </c>
      <c r="D2114" s="56" t="s">
        <v>6384</v>
      </c>
      <c r="E2114" s="57" t="s">
        <v>56</v>
      </c>
      <c r="F2114" s="57" t="s">
        <v>110</v>
      </c>
      <c r="G2114" s="58" t="s">
        <v>111</v>
      </c>
      <c r="H2114" s="59" t="s">
        <v>169</v>
      </c>
      <c r="I2114" s="60" t="s">
        <v>29</v>
      </c>
      <c r="J2114" s="60" t="s">
        <v>6396</v>
      </c>
      <c r="L2114" s="61">
        <v>44021</v>
      </c>
      <c r="M2114" s="62">
        <v>1002.47250000015</v>
      </c>
      <c r="N2114" s="63">
        <v>1002.47250000015</v>
      </c>
      <c r="O2114" s="63">
        <v>1002.47250000015</v>
      </c>
      <c r="P2114" s="64">
        <f t="shared" si="32"/>
        <v>1</v>
      </c>
      <c r="Q2114" s="61">
        <v>44021</v>
      </c>
      <c r="R2114" s="65">
        <v>0</v>
      </c>
      <c r="S2114" s="65">
        <v>2368.8259580154399</v>
      </c>
      <c r="T2114" s="11"/>
      <c r="U2114" s="66">
        <v>0</v>
      </c>
      <c r="V2114" s="67">
        <v>3.66221075391877</v>
      </c>
      <c r="W2114" s="66">
        <v>0</v>
      </c>
      <c r="X2114" s="67">
        <v>2.27837854863537</v>
      </c>
      <c r="Y2114" s="66">
        <v>0</v>
      </c>
      <c r="Z2114" s="67">
        <v>17.6839376122225</v>
      </c>
      <c r="AA2114" s="66">
        <v>2.0950108100805699E-3</v>
      </c>
      <c r="AB2114" s="67">
        <v>20.434689232293699</v>
      </c>
      <c r="AC2114" s="66">
        <v>2.08058628231811E-3</v>
      </c>
      <c r="AD2114" s="67">
        <v>24.4940238884592</v>
      </c>
      <c r="AE2114" s="66">
        <v>1.7828581592766599E-2</v>
      </c>
      <c r="AF2114" s="68">
        <v>18.730545770988101</v>
      </c>
      <c r="AG2114" s="66">
        <v>0</v>
      </c>
      <c r="AH2114" s="67">
        <v>-1.84150573586521</v>
      </c>
      <c r="AI2114" s="66">
        <v>0</v>
      </c>
      <c r="AJ2114" s="67">
        <v>13.6907424809615</v>
      </c>
      <c r="AK2114" s="66">
        <v>2.4725000002945299E-3</v>
      </c>
      <c r="AL2114" s="66">
        <v>2.60084378169267E-4</v>
      </c>
      <c r="AM2114" s="67">
        <v>16.6211477768375</v>
      </c>
      <c r="AN2114" s="11"/>
      <c r="AO2114" s="69">
        <v>2.0399315581016699E-3</v>
      </c>
      <c r="AP2114" s="69">
        <v>0</v>
      </c>
      <c r="AQ2114" s="69">
        <v>2.0399315581016699E-3</v>
      </c>
      <c r="AR2114" s="69">
        <v>0</v>
      </c>
      <c r="AS2114" s="70">
        <v>2</v>
      </c>
      <c r="AT2114" s="70">
        <v>0</v>
      </c>
      <c r="AU2114" s="70">
        <v>7</v>
      </c>
      <c r="AV2114" s="71">
        <v>5</v>
      </c>
      <c r="AW2114" s="11"/>
      <c r="AX2114" s="72">
        <v>1.9952866884545999E-3</v>
      </c>
      <c r="AY2114" s="73">
        <v>-12.9410712257959</v>
      </c>
      <c r="AZ2114" s="73">
        <v>0.53354844625846498</v>
      </c>
      <c r="BA2114" s="73">
        <v>-14.861503034873699</v>
      </c>
      <c r="BB2114" s="64">
        <v>2.0634369534406E-4</v>
      </c>
      <c r="BC2114" s="74">
        <v>0</v>
      </c>
      <c r="BD2114" s="61">
        <v>43710</v>
      </c>
      <c r="BE2114" s="61"/>
      <c r="BF2114" s="70"/>
      <c r="BG2114" s="61"/>
    </row>
    <row r="2115" spans="2:59" x14ac:dyDescent="0.3">
      <c r="B2115" s="56" t="s">
        <v>6703</v>
      </c>
      <c r="C2115" s="56" t="s">
        <v>6398</v>
      </c>
      <c r="D2115" s="56" t="s">
        <v>6384</v>
      </c>
      <c r="E2115" s="57" t="s">
        <v>131</v>
      </c>
      <c r="F2115" s="57" t="s">
        <v>110</v>
      </c>
      <c r="G2115" s="58" t="s">
        <v>111</v>
      </c>
      <c r="H2115" s="59" t="s">
        <v>169</v>
      </c>
      <c r="I2115" s="60" t="s">
        <v>29</v>
      </c>
      <c r="J2115" s="60" t="s">
        <v>6399</v>
      </c>
      <c r="L2115" s="61">
        <v>44021</v>
      </c>
      <c r="M2115" s="62">
        <v>1270.67760000005</v>
      </c>
      <c r="N2115" s="63">
        <v>1270.67760000005</v>
      </c>
      <c r="O2115" s="63">
        <v>1432.5230000000399</v>
      </c>
      <c r="P2115" s="64">
        <f t="shared" si="32"/>
        <v>0.88702073195335407</v>
      </c>
      <c r="Q2115" s="61">
        <v>43753</v>
      </c>
      <c r="R2115" s="65">
        <v>266823.40399999998</v>
      </c>
      <c r="S2115" s="65">
        <v>287593.14930517599</v>
      </c>
      <c r="T2115" s="11"/>
      <c r="U2115" s="66">
        <v>-1.0268788381836201E-2</v>
      </c>
      <c r="V2115" s="67">
        <v>2.6353319157351498</v>
      </c>
      <c r="W2115" s="66">
        <v>1.15379612434481E-2</v>
      </c>
      <c r="X2115" s="67">
        <v>3.4321746729801799</v>
      </c>
      <c r="Y2115" s="66">
        <v>-4.8776176989122198E-2</v>
      </c>
      <c r="Z2115" s="67">
        <v>12.8063199133176</v>
      </c>
      <c r="AA2115" s="66">
        <v>-9.1872050827078097E-2</v>
      </c>
      <c r="AB2115" s="67">
        <v>11.0379830685852</v>
      </c>
      <c r="AC2115" s="66">
        <v>-4.2602924260791E-2</v>
      </c>
      <c r="AD2115" s="67">
        <v>20.025672834162801</v>
      </c>
      <c r="AE2115" s="66">
        <v>-1.9152604544615301E-2</v>
      </c>
      <c r="AF2115" s="68">
        <v>15.0324271572463</v>
      </c>
      <c r="AG2115" s="66">
        <v>3.9594164736627101E-3</v>
      </c>
      <c r="AH2115" s="67">
        <v>-1.44556408849894</v>
      </c>
      <c r="AI2115" s="66">
        <v>-4.17310230996372E-2</v>
      </c>
      <c r="AJ2115" s="67">
        <v>9.5176401710050396</v>
      </c>
      <c r="AK2115" s="66">
        <v>0.270677599999472</v>
      </c>
      <c r="AL2115" s="66">
        <v>2.5547235623889698E-2</v>
      </c>
      <c r="AM2115" s="67">
        <v>43.441657776769702</v>
      </c>
      <c r="AN2115" s="11"/>
      <c r="AO2115" s="69">
        <v>2.6379734981674102E-2</v>
      </c>
      <c r="AP2115" s="69">
        <v>-2.2718539161360199E-2</v>
      </c>
      <c r="AQ2115" s="69">
        <v>3.58086659252876E-2</v>
      </c>
      <c r="AR2115" s="69">
        <v>-5.0674489046286901E-2</v>
      </c>
      <c r="AS2115" s="70">
        <v>7</v>
      </c>
      <c r="AT2115" s="70">
        <v>5</v>
      </c>
      <c r="AU2115" s="70">
        <v>6</v>
      </c>
      <c r="AV2115" s="71">
        <v>6</v>
      </c>
      <c r="AW2115" s="11"/>
      <c r="AX2115" s="72">
        <v>6.1935780240455603E-2</v>
      </c>
      <c r="AY2115" s="73">
        <v>-1.69639818672658</v>
      </c>
      <c r="AZ2115" s="73">
        <v>0.23971513677020101</v>
      </c>
      <c r="BA2115" s="73">
        <v>-2.14762760849771</v>
      </c>
      <c r="BB2115" s="64">
        <v>6.38929933605141E-3</v>
      </c>
      <c r="BC2115" s="74">
        <v>-15.723607928128301</v>
      </c>
      <c r="BD2115" s="61">
        <v>43753</v>
      </c>
      <c r="BE2115" s="61">
        <v>43914</v>
      </c>
      <c r="BF2115" s="70"/>
      <c r="BG2115" s="61"/>
    </row>
    <row r="2116" spans="2:59" x14ac:dyDescent="0.3">
      <c r="B2116" s="56" t="s">
        <v>6706</v>
      </c>
      <c r="C2116" s="56" t="s">
        <v>6401</v>
      </c>
      <c r="D2116" s="56" t="s">
        <v>6384</v>
      </c>
      <c r="E2116" s="57" t="s">
        <v>135</v>
      </c>
      <c r="F2116" s="57" t="s">
        <v>110</v>
      </c>
      <c r="G2116" s="58" t="s">
        <v>111</v>
      </c>
      <c r="H2116" s="59" t="s">
        <v>169</v>
      </c>
      <c r="I2116" s="60" t="s">
        <v>29</v>
      </c>
      <c r="J2116" s="60" t="s">
        <v>6402</v>
      </c>
      <c r="L2116" s="61">
        <v>44021</v>
      </c>
      <c r="M2116" s="62">
        <v>1032.0504000000701</v>
      </c>
      <c r="N2116" s="63">
        <v>1032.0504000000701</v>
      </c>
      <c r="O2116" s="63">
        <v>1149.41669999994</v>
      </c>
      <c r="P2116" s="64">
        <f t="shared" si="32"/>
        <v>0.89789055614045277</v>
      </c>
      <c r="Q2116" s="61">
        <v>43753</v>
      </c>
      <c r="R2116" s="65">
        <v>8797626.5500000007</v>
      </c>
      <c r="S2116" s="65">
        <v>9503306.7697187494</v>
      </c>
      <c r="T2116" s="11"/>
      <c r="U2116" s="66">
        <v>-1.0223925900390901E-2</v>
      </c>
      <c r="V2116" s="67">
        <v>2.63981816387968</v>
      </c>
      <c r="W2116" s="66">
        <v>1.2916906101963801E-2</v>
      </c>
      <c r="X2116" s="67">
        <v>3.5700691588317599</v>
      </c>
      <c r="Y2116" s="66">
        <v>-4.0881899481100797E-2</v>
      </c>
      <c r="Z2116" s="67">
        <v>13.595747664119701</v>
      </c>
      <c r="AA2116" s="66">
        <v>-7.6632205496062006E-2</v>
      </c>
      <c r="AB2116" s="67">
        <v>12.5619676016941</v>
      </c>
      <c r="AC2116" s="66">
        <v>-1.02215528113447E-2</v>
      </c>
      <c r="AD2116" s="67">
        <v>23.263809979107499</v>
      </c>
      <c r="AE2116" s="66">
        <v>3.1110130672459501E-2</v>
      </c>
      <c r="AF2116" s="68">
        <v>20.0587006789574</v>
      </c>
      <c r="AG2116" s="66">
        <v>4.3697683104255702E-3</v>
      </c>
      <c r="AH2116" s="67">
        <v>-1.4045289048226599</v>
      </c>
      <c r="AI2116" s="66">
        <v>-3.3383269636033198E-2</v>
      </c>
      <c r="AJ2116" s="67">
        <v>10.352415517365401</v>
      </c>
      <c r="AK2116" s="66">
        <v>3.2828222934767802E-2</v>
      </c>
      <c r="AL2116" s="66">
        <v>1.00375551355683E-2</v>
      </c>
      <c r="AM2116" s="67">
        <v>20.526811965741199</v>
      </c>
      <c r="AN2116" s="11"/>
      <c r="AO2116" s="69">
        <v>2.6426456623085001E-2</v>
      </c>
      <c r="AP2116" s="69">
        <v>-2.2674136342175199E-2</v>
      </c>
      <c r="AQ2116" s="69">
        <v>3.7220731652269003E-2</v>
      </c>
      <c r="AR2116" s="69">
        <v>-4.93370825397869E-2</v>
      </c>
      <c r="AS2116" s="70">
        <v>7</v>
      </c>
      <c r="AT2116" s="70">
        <v>5</v>
      </c>
      <c r="AU2116" s="70">
        <v>6</v>
      </c>
      <c r="AV2116" s="71">
        <v>6</v>
      </c>
      <c r="AW2116" s="11"/>
      <c r="AX2116" s="72">
        <v>6.1911091116780899E-2</v>
      </c>
      <c r="AY2116" s="73">
        <v>-1.4671043079561099</v>
      </c>
      <c r="AZ2116" s="73">
        <v>0.29579130229512901</v>
      </c>
      <c r="BA2116" s="73">
        <v>-1.87288598624946</v>
      </c>
      <c r="BB2116" s="64">
        <v>6.3870895186300897E-3</v>
      </c>
      <c r="BC2116" s="74">
        <v>-15.1043742448092</v>
      </c>
      <c r="BD2116" s="61">
        <v>43753</v>
      </c>
      <c r="BE2116" s="61">
        <v>43914</v>
      </c>
      <c r="BF2116" s="70"/>
      <c r="BG2116" s="61"/>
    </row>
    <row r="2117" spans="2:59" x14ac:dyDescent="0.3">
      <c r="B2117" s="56" t="s">
        <v>6709</v>
      </c>
      <c r="C2117" s="56" t="s">
        <v>6404</v>
      </c>
      <c r="D2117" s="56" t="s">
        <v>6405</v>
      </c>
      <c r="E2117" s="57" t="s">
        <v>34</v>
      </c>
      <c r="F2117" s="57" t="s">
        <v>236</v>
      </c>
      <c r="G2117" s="58" t="s">
        <v>215</v>
      </c>
      <c r="H2117" s="59" t="s">
        <v>216</v>
      </c>
      <c r="I2117" s="60" t="s">
        <v>29</v>
      </c>
      <c r="J2117" s="60" t="s">
        <v>6406</v>
      </c>
      <c r="L2117" s="61">
        <v>44021</v>
      </c>
      <c r="M2117" s="62">
        <v>1815.22179999948</v>
      </c>
      <c r="N2117" s="63">
        <v>1815.22179999948</v>
      </c>
      <c r="O2117" s="63">
        <v>1817.5955999996499</v>
      </c>
      <c r="P2117" s="64">
        <f t="shared" si="32"/>
        <v>0.99869398891581251</v>
      </c>
      <c r="Q2117" s="61">
        <v>43984</v>
      </c>
      <c r="R2117" s="65">
        <v>302099765.04900002</v>
      </c>
      <c r="S2117" s="65">
        <v>326247514.82300001</v>
      </c>
      <c r="T2117" s="11"/>
      <c r="U2117" s="66">
        <v>-3.9472700245823901E-4</v>
      </c>
      <c r="V2117" s="67">
        <v>3.6227380536729501</v>
      </c>
      <c r="W2117" s="66">
        <v>2.11423817745526E-4</v>
      </c>
      <c r="X2117" s="67">
        <v>2.2995209304099302</v>
      </c>
      <c r="Y2117" s="66">
        <v>1.38207374002377E-2</v>
      </c>
      <c r="Z2117" s="67">
        <v>19.066011352260801</v>
      </c>
      <c r="AA2117" s="66">
        <v>2.6643836294169901E-2</v>
      </c>
      <c r="AB2117" s="67">
        <v>22.889571780717201</v>
      </c>
      <c r="AC2117" s="66">
        <v>6.0346744174239603E-2</v>
      </c>
      <c r="AD2117" s="67">
        <v>30.320639677665898</v>
      </c>
      <c r="AE2117" s="66">
        <v>8.7708247458067504E-2</v>
      </c>
      <c r="AF2117" s="68">
        <v>25.718512357532699</v>
      </c>
      <c r="AG2117" s="66">
        <v>3.3401011569367299E-4</v>
      </c>
      <c r="AH2117" s="67">
        <v>-1.8081047242958399</v>
      </c>
      <c r="AI2117" s="66">
        <v>1.60220817597292E-2</v>
      </c>
      <c r="AJ2117" s="67">
        <v>15.2929506569344</v>
      </c>
      <c r="AK2117" s="66">
        <v>0.81522179999970801</v>
      </c>
      <c r="AL2117" s="66">
        <v>4.1672155675769297E-2</v>
      </c>
      <c r="AM2117" s="67">
        <v>-4.8917831118451396</v>
      </c>
      <c r="AN2117" s="11"/>
      <c r="AO2117" s="69">
        <v>3.2396974747825901E-3</v>
      </c>
      <c r="AP2117" s="69">
        <v>-4.0745028791206997E-3</v>
      </c>
      <c r="AQ2117" s="69">
        <v>6.6459752997616297E-3</v>
      </c>
      <c r="AR2117" s="69">
        <v>-3.0760453610127999E-3</v>
      </c>
      <c r="AS2117" s="70">
        <v>8</v>
      </c>
      <c r="AT2117" s="70">
        <v>4</v>
      </c>
      <c r="AU2117" s="70">
        <v>7</v>
      </c>
      <c r="AV2117" s="71">
        <v>5</v>
      </c>
      <c r="AW2117" s="11"/>
      <c r="AX2117" s="72">
        <v>8.2269189879753003E-3</v>
      </c>
      <c r="AY2117" s="73">
        <v>-0.31940160544218099</v>
      </c>
      <c r="AZ2117" s="73">
        <v>0.61927663416372503</v>
      </c>
      <c r="BA2117" s="73">
        <v>-0.42139965865817403</v>
      </c>
      <c r="BB2117" s="64">
        <v>8.4970868485129396E-4</v>
      </c>
      <c r="BC2117" s="74">
        <v>-1.0876811867565299</v>
      </c>
      <c r="BD2117" s="61">
        <v>43753</v>
      </c>
      <c r="BE2117" s="61">
        <v>43783</v>
      </c>
      <c r="BF2117" s="70">
        <v>58</v>
      </c>
      <c r="BG2117" s="61">
        <v>43833</v>
      </c>
    </row>
    <row r="2118" spans="2:59" x14ac:dyDescent="0.3">
      <c r="B2118" s="56" t="s">
        <v>6712</v>
      </c>
      <c r="C2118" s="56" t="s">
        <v>6408</v>
      </c>
      <c r="D2118" s="56" t="s">
        <v>6405</v>
      </c>
      <c r="E2118" s="57" t="s">
        <v>73</v>
      </c>
      <c r="F2118" s="57" t="s">
        <v>236</v>
      </c>
      <c r="G2118" s="58" t="s">
        <v>215</v>
      </c>
      <c r="H2118" s="59" t="s">
        <v>216</v>
      </c>
      <c r="I2118" s="60" t="s">
        <v>29</v>
      </c>
      <c r="J2118" s="60" t="s">
        <v>6409</v>
      </c>
      <c r="L2118" s="61">
        <v>44021</v>
      </c>
      <c r="M2118" s="62">
        <v>1267.3176000006499</v>
      </c>
      <c r="N2118" s="63">
        <v>1267.3176000006499</v>
      </c>
      <c r="O2118" s="63">
        <v>1269.1896999999899</v>
      </c>
      <c r="P2118" s="64">
        <f t="shared" si="32"/>
        <v>0.99852496439315575</v>
      </c>
      <c r="Q2118" s="61">
        <v>43984</v>
      </c>
      <c r="R2118" s="65">
        <v>9228108.5109999999</v>
      </c>
      <c r="S2118" s="65">
        <v>8595514.8708593808</v>
      </c>
      <c r="T2118" s="11"/>
      <c r="U2118" s="66">
        <v>-3.9934568121680102E-4</v>
      </c>
      <c r="V2118" s="67">
        <v>3.62227618579709</v>
      </c>
      <c r="W2118" s="66">
        <v>7.4177911301376298E-5</v>
      </c>
      <c r="X2118" s="67">
        <v>2.2857963397655099</v>
      </c>
      <c r="Y2118" s="66">
        <v>1.29768420556502E-2</v>
      </c>
      <c r="Z2118" s="67">
        <v>18.9816218178021</v>
      </c>
      <c r="AA2118" s="66">
        <v>2.4925986459493302E-2</v>
      </c>
      <c r="AB2118" s="67">
        <v>22.717786797235</v>
      </c>
      <c r="AC2118" s="66">
        <v>5.6806148186296902E-2</v>
      </c>
      <c r="AD2118" s="67">
        <v>29.966580078878899</v>
      </c>
      <c r="AE2118" s="66">
        <v>8.2257239742902999E-2</v>
      </c>
      <c r="AF2118" s="68">
        <v>25.173411586001698</v>
      </c>
      <c r="AG2118" s="66">
        <v>2.9283002186275602E-4</v>
      </c>
      <c r="AH2118" s="67">
        <v>-1.81222273367894</v>
      </c>
      <c r="AI2118" s="66">
        <v>1.5134530091018001E-2</v>
      </c>
      <c r="AJ2118" s="67">
        <v>15.204195490063301</v>
      </c>
      <c r="AK2118" s="66">
        <v>0.267317600000824</v>
      </c>
      <c r="AL2118" s="66">
        <v>3.3551933467606397E-2</v>
      </c>
      <c r="AM2118" s="67">
        <v>21.1924851571966</v>
      </c>
      <c r="AN2118" s="11"/>
      <c r="AO2118" s="69">
        <v>3.2350203982787198E-3</v>
      </c>
      <c r="AP2118" s="69">
        <v>-4.0789964104988004E-3</v>
      </c>
      <c r="AQ2118" s="69">
        <v>6.5077525177912304E-3</v>
      </c>
      <c r="AR2118" s="69">
        <v>-3.2174055468203698E-3</v>
      </c>
      <c r="AS2118" s="70">
        <v>8</v>
      </c>
      <c r="AT2118" s="70">
        <v>4</v>
      </c>
      <c r="AU2118" s="70">
        <v>7</v>
      </c>
      <c r="AV2118" s="71">
        <v>5</v>
      </c>
      <c r="AW2118" s="11"/>
      <c r="AX2118" s="72">
        <v>8.2216646647611906E-3</v>
      </c>
      <c r="AY2118" s="73">
        <v>-0.50948687580421403</v>
      </c>
      <c r="AZ2118" s="73">
        <v>0.61358568881678399</v>
      </c>
      <c r="BA2118" s="73">
        <v>-0.66848566439512103</v>
      </c>
      <c r="BB2118" s="64">
        <v>8.4916150871208599E-4</v>
      </c>
      <c r="BC2118" s="74">
        <v>-1.1012458570694399</v>
      </c>
      <c r="BD2118" s="61">
        <v>43753</v>
      </c>
      <c r="BE2118" s="61">
        <v>43783</v>
      </c>
      <c r="BF2118" s="70">
        <v>59</v>
      </c>
      <c r="BG2118" s="61">
        <v>43836</v>
      </c>
    </row>
    <row r="2119" spans="2:59" x14ac:dyDescent="0.3">
      <c r="B2119" s="56" t="s">
        <v>6715</v>
      </c>
      <c r="C2119" s="56" t="s">
        <v>6411</v>
      </c>
      <c r="D2119" s="56" t="s">
        <v>6405</v>
      </c>
      <c r="E2119" s="57" t="s">
        <v>41</v>
      </c>
      <c r="F2119" s="57" t="s">
        <v>236</v>
      </c>
      <c r="G2119" s="58" t="s">
        <v>215</v>
      </c>
      <c r="H2119" s="59" t="s">
        <v>216</v>
      </c>
      <c r="I2119" s="60" t="s">
        <v>29</v>
      </c>
      <c r="J2119" s="60" t="s">
        <v>6412</v>
      </c>
      <c r="L2119" s="61">
        <v>44021</v>
      </c>
      <c r="M2119" s="62">
        <v>1785.88990000077</v>
      </c>
      <c r="N2119" s="63">
        <v>1785.88990000077</v>
      </c>
      <c r="O2119" s="63">
        <v>1789.08840000071</v>
      </c>
      <c r="P2119" s="64">
        <f t="shared" ref="P2119:P2182" si="33">IFERROR(N2119/O2119,"")</f>
        <v>0.99821221802123439</v>
      </c>
      <c r="Q2119" s="61">
        <v>43984</v>
      </c>
      <c r="R2119" s="65">
        <v>70397059.916125</v>
      </c>
      <c r="S2119" s="65">
        <v>74714518.993750006</v>
      </c>
      <c r="T2119" s="11"/>
      <c r="U2119" s="66">
        <v>-4.0780950075713901E-4</v>
      </c>
      <c r="V2119" s="67">
        <v>3.6214298038430601</v>
      </c>
      <c r="W2119" s="66">
        <v>-1.7982197095989201E-4</v>
      </c>
      <c r="X2119" s="67">
        <v>2.2603963515393799</v>
      </c>
      <c r="Y2119" s="66">
        <v>1.1417260202506401E-2</v>
      </c>
      <c r="Z2119" s="67">
        <v>18.825663632480399</v>
      </c>
      <c r="AA2119" s="66">
        <v>2.1755172369012098E-2</v>
      </c>
      <c r="AB2119" s="67">
        <v>22.400705388194201</v>
      </c>
      <c r="AC2119" s="66">
        <v>5.0286167695958298E-2</v>
      </c>
      <c r="AD2119" s="67">
        <v>29.3145820298232</v>
      </c>
      <c r="AE2119" s="66">
        <v>7.2243722454004497E-2</v>
      </c>
      <c r="AF2119" s="68">
        <v>24.172059857111901</v>
      </c>
      <c r="AG2119" s="66">
        <v>2.16577602259349E-4</v>
      </c>
      <c r="AH2119" s="67">
        <v>-1.81984797563928</v>
      </c>
      <c r="AI2119" s="66">
        <v>1.3494380293195701E-2</v>
      </c>
      <c r="AJ2119" s="67">
        <v>15.0401805102883</v>
      </c>
      <c r="AK2119" s="66">
        <v>0.70302090286742902</v>
      </c>
      <c r="AL2119" s="66">
        <v>3.7130824295672903E-2</v>
      </c>
      <c r="AM2119" s="67">
        <v>-16.1118728250731</v>
      </c>
      <c r="AN2119" s="11"/>
      <c r="AO2119" s="69">
        <v>3.2265658956021101E-3</v>
      </c>
      <c r="AP2119" s="69">
        <v>-4.0874608230296898E-3</v>
      </c>
      <c r="AQ2119" s="69">
        <v>6.25218247841985E-3</v>
      </c>
      <c r="AR2119" s="69">
        <v>-3.4790358658938199E-3</v>
      </c>
      <c r="AS2119" s="70">
        <v>8</v>
      </c>
      <c r="AT2119" s="70">
        <v>4</v>
      </c>
      <c r="AU2119" s="70">
        <v>7</v>
      </c>
      <c r="AV2119" s="71">
        <v>5</v>
      </c>
      <c r="AW2119" s="11"/>
      <c r="AX2119" s="72">
        <v>8.2132414663738003E-3</v>
      </c>
      <c r="AY2119" s="73">
        <v>-0.86085321674090698</v>
      </c>
      <c r="AZ2119" s="73">
        <v>0.60307979544268198</v>
      </c>
      <c r="BA2119" s="73">
        <v>-1.1179376159489001</v>
      </c>
      <c r="BB2119" s="64">
        <v>8.4828335207589602E-4</v>
      </c>
      <c r="BC2119" s="74">
        <v>-1.12636484154064</v>
      </c>
      <c r="BD2119" s="61">
        <v>43753</v>
      </c>
      <c r="BE2119" s="61">
        <v>43783</v>
      </c>
      <c r="BF2119" s="70">
        <v>62</v>
      </c>
      <c r="BG2119" s="61">
        <v>43839</v>
      </c>
    </row>
    <row r="2120" spans="2:59" x14ac:dyDescent="0.3">
      <c r="B2120" s="56" t="s">
        <v>6718</v>
      </c>
      <c r="C2120" s="56" t="s">
        <v>6414</v>
      </c>
      <c r="D2120" s="56" t="s">
        <v>6405</v>
      </c>
      <c r="E2120" s="57" t="s">
        <v>245</v>
      </c>
      <c r="F2120" s="57" t="s">
        <v>236</v>
      </c>
      <c r="G2120" s="58" t="s">
        <v>215</v>
      </c>
      <c r="H2120" s="59" t="s">
        <v>216</v>
      </c>
      <c r="I2120" s="60" t="s">
        <v>29</v>
      </c>
      <c r="J2120" s="60" t="s">
        <v>1</v>
      </c>
      <c r="L2120" s="61">
        <v>44021</v>
      </c>
      <c r="M2120" s="62">
        <v>1036.32220000029</v>
      </c>
      <c r="N2120" s="63">
        <v>1036.32220000029</v>
      </c>
      <c r="O2120" s="63">
        <v>1036.8015000000601</v>
      </c>
      <c r="P2120" s="64">
        <f t="shared" si="33"/>
        <v>0.99953771286039805</v>
      </c>
      <c r="Q2120" s="61">
        <v>43984</v>
      </c>
      <c r="R2120" s="65">
        <v>1717677.2120000001</v>
      </c>
      <c r="S2120" s="65">
        <v>1454865.4608750001</v>
      </c>
      <c r="T2120" s="11"/>
      <c r="U2120" s="66">
        <v>-3.7194665674178401E-4</v>
      </c>
      <c r="V2120" s="67">
        <v>3.6250160882445899</v>
      </c>
      <c r="W2120" s="66">
        <v>8.9647033018991405E-4</v>
      </c>
      <c r="X2120" s="67">
        <v>2.3680255816543601</v>
      </c>
      <c r="Y2120" s="66">
        <v>1.8040533512248699E-2</v>
      </c>
      <c r="Z2120" s="67">
        <v>19.487990963447398</v>
      </c>
      <c r="AA2120" s="66">
        <v>3.5255265922387501E-2</v>
      </c>
      <c r="AB2120" s="67">
        <v>23.750714743539</v>
      </c>
      <c r="AC2120" s="66"/>
      <c r="AD2120" s="67"/>
      <c r="AE2120" s="66"/>
      <c r="AF2120" s="68"/>
      <c r="AG2120" s="66">
        <v>5.3950545225234204E-4</v>
      </c>
      <c r="AH2120" s="67">
        <v>-1.78755519063998</v>
      </c>
      <c r="AI2120" s="66">
        <v>2.0460669582462301E-2</v>
      </c>
      <c r="AJ2120" s="67">
        <v>15.736809439215</v>
      </c>
      <c r="AK2120" s="66">
        <v>3.6322199999631301E-2</v>
      </c>
      <c r="AL2120" s="66">
        <v>3.4247088986376198E-2</v>
      </c>
      <c r="AM2120" s="67">
        <v>23.1452865984465</v>
      </c>
      <c r="AN2120" s="11"/>
      <c r="AO2120" s="69">
        <v>3.2625673811708098E-3</v>
      </c>
      <c r="AP2120" s="69">
        <v>-4.0517202651244597E-3</v>
      </c>
      <c r="AQ2120" s="69">
        <v>7.3353603838768296E-3</v>
      </c>
      <c r="AR2120" s="69">
        <v>-2.3705798039372898E-3</v>
      </c>
      <c r="AS2120" s="70">
        <v>9</v>
      </c>
      <c r="AT2120" s="70">
        <v>3</v>
      </c>
      <c r="AU2120" s="70">
        <v>7</v>
      </c>
      <c r="AV2120" s="71">
        <v>5</v>
      </c>
      <c r="AW2120" s="11"/>
      <c r="AX2120" s="72">
        <v>8.2586351589634399E-3</v>
      </c>
      <c r="AY2120" s="73">
        <v>0.62944116948619899</v>
      </c>
      <c r="AZ2120" s="73">
        <v>0.64779752401318502</v>
      </c>
      <c r="BA2120" s="73">
        <v>0.85334593906463896</v>
      </c>
      <c r="BB2120" s="64">
        <v>8.5300757092568295E-4</v>
      </c>
      <c r="BC2120" s="74">
        <v>-1.0199318330414799</v>
      </c>
      <c r="BD2120" s="61">
        <v>43753</v>
      </c>
      <c r="BE2120" s="61">
        <v>43783</v>
      </c>
      <c r="BF2120" s="70">
        <v>52</v>
      </c>
      <c r="BG2120" s="61">
        <v>43825</v>
      </c>
    </row>
    <row r="2121" spans="2:59" x14ac:dyDescent="0.3">
      <c r="B2121" s="56" t="s">
        <v>6722</v>
      </c>
      <c r="C2121" s="56" t="s">
        <v>6416</v>
      </c>
      <c r="D2121" s="56" t="s">
        <v>6405</v>
      </c>
      <c r="E2121" s="57" t="s">
        <v>248</v>
      </c>
      <c r="F2121" s="57" t="s">
        <v>236</v>
      </c>
      <c r="G2121" s="58" t="s">
        <v>215</v>
      </c>
      <c r="H2121" s="59" t="s">
        <v>216</v>
      </c>
      <c r="I2121" s="60" t="s">
        <v>29</v>
      </c>
      <c r="J2121" s="60" t="s">
        <v>6417</v>
      </c>
      <c r="L2121" s="61">
        <v>44021</v>
      </c>
      <c r="M2121" s="62">
        <v>1592.3546999990899</v>
      </c>
      <c r="N2121" s="63">
        <v>1592.3546999990899</v>
      </c>
      <c r="O2121" s="63">
        <v>1595.9765000007999</v>
      </c>
      <c r="P2121" s="64">
        <f t="shared" si="33"/>
        <v>0.99773066833897106</v>
      </c>
      <c r="Q2121" s="61">
        <v>43984</v>
      </c>
      <c r="R2121" s="65">
        <v>11742473.598999999</v>
      </c>
      <c r="S2121" s="65">
        <v>11957466.437000001</v>
      </c>
      <c r="T2121" s="11"/>
      <c r="U2121" s="66">
        <v>-4.2077180296473698E-4</v>
      </c>
      <c r="V2121" s="67">
        <v>3.6201335736222999</v>
      </c>
      <c r="W2121" s="66">
        <v>-5.7090339669230205E-4</v>
      </c>
      <c r="X2121" s="67">
        <v>2.2212882089661399</v>
      </c>
      <c r="Y2121" s="66">
        <v>9.0194610565958993E-3</v>
      </c>
      <c r="Z2121" s="67">
        <v>18.5858837178966</v>
      </c>
      <c r="AA2121" s="66">
        <v>1.6889700345927801E-2</v>
      </c>
      <c r="AB2121" s="67">
        <v>21.9141581858858</v>
      </c>
      <c r="AC2121" s="66">
        <v>4.0320898866411901E-2</v>
      </c>
      <c r="AD2121" s="67">
        <v>28.318055146868598</v>
      </c>
      <c r="AE2121" s="66">
        <v>5.6998913896677501E-2</v>
      </c>
      <c r="AF2121" s="68">
        <v>22.647579001379199</v>
      </c>
      <c r="AG2121" s="66">
        <v>9.9233970104251098E-5</v>
      </c>
      <c r="AH2121" s="67">
        <v>-1.83158233885479</v>
      </c>
      <c r="AI2121" s="66">
        <v>1.09730263648089E-2</v>
      </c>
      <c r="AJ2121" s="67">
        <v>14.788045117442399</v>
      </c>
      <c r="AK2121" s="66">
        <v>0.59235469999839596</v>
      </c>
      <c r="AL2121" s="66">
        <v>3.2369903381550102E-2</v>
      </c>
      <c r="AM2121" s="67">
        <v>-27.178493111976401</v>
      </c>
      <c r="AN2121" s="11"/>
      <c r="AO2121" s="69">
        <v>3.2134419034264301E-3</v>
      </c>
      <c r="AP2121" s="69">
        <v>-4.1004218101079503E-3</v>
      </c>
      <c r="AQ2121" s="69">
        <v>5.8585539427440398E-3</v>
      </c>
      <c r="AR2121" s="69">
        <v>-3.8818624680061501E-3</v>
      </c>
      <c r="AS2121" s="70">
        <v>8</v>
      </c>
      <c r="AT2121" s="70">
        <v>4</v>
      </c>
      <c r="AU2121" s="70">
        <v>7</v>
      </c>
      <c r="AV2121" s="71">
        <v>5</v>
      </c>
      <c r="AW2121" s="11"/>
      <c r="AX2121" s="72">
        <v>8.2028571590126408E-3</v>
      </c>
      <c r="AY2121" s="73">
        <v>-1.40103472056217</v>
      </c>
      <c r="AZ2121" s="73">
        <v>0.58695532924321003</v>
      </c>
      <c r="BA2121" s="73">
        <v>-1.7903790175332699</v>
      </c>
      <c r="BB2121" s="64">
        <v>8.4719850624651396E-4</v>
      </c>
      <c r="BC2121" s="74">
        <v>-1.1650411814152899</v>
      </c>
      <c r="BD2121" s="61">
        <v>43753</v>
      </c>
      <c r="BE2121" s="61">
        <v>43783</v>
      </c>
      <c r="BF2121" s="70">
        <v>74</v>
      </c>
      <c r="BG2121" s="61">
        <v>43857</v>
      </c>
    </row>
    <row r="2122" spans="2:59" x14ac:dyDescent="0.3">
      <c r="B2122" s="56" t="s">
        <v>6729</v>
      </c>
      <c r="C2122" s="56" t="s">
        <v>6419</v>
      </c>
      <c r="D2122" s="56" t="s">
        <v>6405</v>
      </c>
      <c r="E2122" s="57" t="s">
        <v>52</v>
      </c>
      <c r="F2122" s="57" t="s">
        <v>236</v>
      </c>
      <c r="G2122" s="58" t="s">
        <v>215</v>
      </c>
      <c r="H2122" s="59" t="s">
        <v>216</v>
      </c>
      <c r="I2122" s="60" t="s">
        <v>29</v>
      </c>
      <c r="J2122" s="60" t="s">
        <v>6420</v>
      </c>
      <c r="L2122" s="61">
        <v>44021</v>
      </c>
      <c r="M2122" s="62">
        <v>1087.87560000084</v>
      </c>
      <c r="N2122" s="63">
        <v>1087.87560000084</v>
      </c>
      <c r="O2122" s="63">
        <v>1088.5111999996</v>
      </c>
      <c r="P2122" s="64">
        <f t="shared" si="33"/>
        <v>0.99941608317970432</v>
      </c>
      <c r="Q2122" s="61">
        <v>43984</v>
      </c>
      <c r="R2122" s="65">
        <v>11214.888999999999</v>
      </c>
      <c r="S2122" s="65">
        <v>11032.8012366486</v>
      </c>
      <c r="T2122" s="11"/>
      <c r="U2122" s="66">
        <v>-3.75177836758667E-4</v>
      </c>
      <c r="V2122" s="67">
        <v>3.6246929702428998</v>
      </c>
      <c r="W2122" s="66">
        <v>7.9787799222685895E-4</v>
      </c>
      <c r="X2122" s="67">
        <v>2.3581663478580599</v>
      </c>
      <c r="Y2122" s="66">
        <v>1.7427020022296302E-2</v>
      </c>
      <c r="Z2122" s="67">
        <v>19.4266396144521</v>
      </c>
      <c r="AA2122" s="66">
        <v>3.4004876537437702E-2</v>
      </c>
      <c r="AB2122" s="67">
        <v>23.625675805029498</v>
      </c>
      <c r="AC2122" s="66">
        <v>7.5406476980788298E-2</v>
      </c>
      <c r="AD2122" s="67">
        <v>31.8266129583062</v>
      </c>
      <c r="AE2122" s="66"/>
      <c r="AF2122" s="68"/>
      <c r="AG2122" s="66">
        <v>5.0996895151911303E-4</v>
      </c>
      <c r="AH2122" s="67">
        <v>-1.7905088407133001</v>
      </c>
      <c r="AI2122" s="66">
        <v>1.9815366063994599E-2</v>
      </c>
      <c r="AJ2122" s="67">
        <v>15.6722790873609</v>
      </c>
      <c r="AK2122" s="66">
        <v>8.7875600000261303E-2</v>
      </c>
      <c r="AL2122" s="66">
        <v>3.51730963393493E-2</v>
      </c>
      <c r="AM2122" s="67">
        <v>36.076572457153802</v>
      </c>
      <c r="AN2122" s="11"/>
      <c r="AO2122" s="69">
        <v>3.25931878796837E-3</v>
      </c>
      <c r="AP2122" s="69">
        <v>-4.0550556577727496E-3</v>
      </c>
      <c r="AQ2122" s="69">
        <v>7.2350575774180496E-3</v>
      </c>
      <c r="AR2122" s="69">
        <v>-2.4718458371353301E-3</v>
      </c>
      <c r="AS2122" s="70">
        <v>9</v>
      </c>
      <c r="AT2122" s="70">
        <v>3</v>
      </c>
      <c r="AU2122" s="70">
        <v>7</v>
      </c>
      <c r="AV2122" s="71">
        <v>5</v>
      </c>
      <c r="AW2122" s="11"/>
      <c r="AX2122" s="72">
        <v>8.2534183022926304E-3</v>
      </c>
      <c r="AY2122" s="73">
        <v>0.49219607461100201</v>
      </c>
      <c r="AZ2122" s="73">
        <v>0.64365765787078999</v>
      </c>
      <c r="BA2122" s="73">
        <v>0.66467412406200299</v>
      </c>
      <c r="BB2122" s="64">
        <v>8.5246532223663999E-4</v>
      </c>
      <c r="BC2122" s="74">
        <v>-1.0296951105046901</v>
      </c>
      <c r="BD2122" s="61">
        <v>43753</v>
      </c>
      <c r="BE2122" s="61">
        <v>43783</v>
      </c>
      <c r="BF2122" s="70">
        <v>53</v>
      </c>
      <c r="BG2122" s="61">
        <v>43826</v>
      </c>
    </row>
    <row r="2123" spans="2:59" x14ac:dyDescent="0.3">
      <c r="B2123" s="56" t="s">
        <v>6732</v>
      </c>
      <c r="C2123" s="56" t="s">
        <v>6422</v>
      </c>
      <c r="D2123" s="56" t="s">
        <v>6405</v>
      </c>
      <c r="E2123" s="57" t="s">
        <v>56</v>
      </c>
      <c r="F2123" s="57" t="s">
        <v>236</v>
      </c>
      <c r="G2123" s="58" t="s">
        <v>215</v>
      </c>
      <c r="H2123" s="59" t="s">
        <v>216</v>
      </c>
      <c r="I2123" s="60" t="s">
        <v>29</v>
      </c>
      <c r="J2123" s="60" t="s">
        <v>6423</v>
      </c>
      <c r="L2123" s="61">
        <v>44021</v>
      </c>
      <c r="M2123" s="62">
        <v>1325.5318</v>
      </c>
      <c r="N2123" s="63">
        <v>1325.5318</v>
      </c>
      <c r="O2123" s="63">
        <v>1326.6249000001701</v>
      </c>
      <c r="P2123" s="64">
        <f t="shared" si="33"/>
        <v>0.99917602933566985</v>
      </c>
      <c r="Q2123" s="61">
        <v>43984</v>
      </c>
      <c r="R2123" s="65">
        <v>30356054.245000001</v>
      </c>
      <c r="S2123" s="65">
        <v>33039283.730218701</v>
      </c>
      <c r="T2123" s="11"/>
      <c r="U2123" s="66">
        <v>-3.8166329977684698E-4</v>
      </c>
      <c r="V2123" s="67">
        <v>3.6240444239410898</v>
      </c>
      <c r="W2123" s="66">
        <v>6.0291390036582005E-4</v>
      </c>
      <c r="X2123" s="67">
        <v>2.33866993867196</v>
      </c>
      <c r="Y2123" s="66">
        <v>1.62300036336092E-2</v>
      </c>
      <c r="Z2123" s="67">
        <v>19.306937975576101</v>
      </c>
      <c r="AA2123" s="66">
        <v>3.15559038535866E-2</v>
      </c>
      <c r="AB2123" s="67">
        <v>23.380778536666199</v>
      </c>
      <c r="AC2123" s="66">
        <v>7.05036754425237E-2</v>
      </c>
      <c r="AD2123" s="67">
        <v>31.336332804494301</v>
      </c>
      <c r="AE2123" s="66">
        <v>0.10339563838351799</v>
      </c>
      <c r="AF2123" s="68">
        <v>27.287251450063199</v>
      </c>
      <c r="AG2123" s="66">
        <v>4.5141881309973498E-4</v>
      </c>
      <c r="AH2123" s="67">
        <v>-1.7963638545552401</v>
      </c>
      <c r="AI2123" s="66">
        <v>1.8556102460934198E-2</v>
      </c>
      <c r="AJ2123" s="67">
        <v>15.5463527270622</v>
      </c>
      <c r="AK2123" s="66">
        <v>0.32553179999929899</v>
      </c>
      <c r="AL2123" s="66">
        <v>4.0038399492914302E-2</v>
      </c>
      <c r="AM2123" s="67">
        <v>27.0139051570441</v>
      </c>
      <c r="AN2123" s="11"/>
      <c r="AO2123" s="69">
        <v>3.25271210749634E-3</v>
      </c>
      <c r="AP2123" s="69">
        <v>-4.0614804529468503E-3</v>
      </c>
      <c r="AQ2123" s="69">
        <v>7.0398588050011304E-3</v>
      </c>
      <c r="AR2123" s="69">
        <v>-2.6729835544756502E-3</v>
      </c>
      <c r="AS2123" s="70">
        <v>9</v>
      </c>
      <c r="AT2123" s="70">
        <v>3</v>
      </c>
      <c r="AU2123" s="70">
        <v>7</v>
      </c>
      <c r="AV2123" s="71">
        <v>5</v>
      </c>
      <c r="AW2123" s="11"/>
      <c r="AX2123" s="72">
        <v>8.2437804109304104E-3</v>
      </c>
      <c r="AY2123" s="73">
        <v>0.22276516506963201</v>
      </c>
      <c r="AZ2123" s="73">
        <v>0.63554721206401199</v>
      </c>
      <c r="BA2123" s="73">
        <v>0.29852288959637002</v>
      </c>
      <c r="BB2123" s="64">
        <v>8.5146324769425498E-4</v>
      </c>
      <c r="BC2123" s="74">
        <v>-1.04896630972326</v>
      </c>
      <c r="BD2123" s="61">
        <v>43753</v>
      </c>
      <c r="BE2123" s="61">
        <v>43783</v>
      </c>
      <c r="BF2123" s="70">
        <v>55</v>
      </c>
      <c r="BG2123" s="61">
        <v>43830</v>
      </c>
    </row>
    <row r="2124" spans="2:59" x14ac:dyDescent="0.3">
      <c r="B2124" s="56" t="s">
        <v>6734</v>
      </c>
      <c r="C2124" s="56" t="s">
        <v>6425</v>
      </c>
      <c r="D2124" s="56" t="s">
        <v>6405</v>
      </c>
      <c r="E2124" s="57" t="s">
        <v>630</v>
      </c>
      <c r="F2124" s="57" t="s">
        <v>236</v>
      </c>
      <c r="G2124" s="58" t="s">
        <v>215</v>
      </c>
      <c r="H2124" s="59" t="s">
        <v>216</v>
      </c>
      <c r="I2124" s="60" t="s">
        <v>29</v>
      </c>
      <c r="J2124" s="60" t="s">
        <v>1</v>
      </c>
      <c r="L2124" s="61">
        <v>44021</v>
      </c>
      <c r="M2124" s="62">
        <v>1056.7312000002701</v>
      </c>
      <c r="N2124" s="63">
        <v>1056.7312000002701</v>
      </c>
      <c r="O2124" s="63">
        <v>1058.29209999926</v>
      </c>
      <c r="P2124" s="64">
        <f t="shared" si="33"/>
        <v>0.99852507639526833</v>
      </c>
      <c r="Q2124" s="61">
        <v>43984</v>
      </c>
      <c r="R2124" s="65">
        <v>992964.41099999996</v>
      </c>
      <c r="S2124" s="65">
        <v>871638.179064453</v>
      </c>
      <c r="T2124" s="11"/>
      <c r="U2124" s="66">
        <v>-3.9927983925736E-4</v>
      </c>
      <c r="V2124" s="67">
        <v>3.62228276999303</v>
      </c>
      <c r="W2124" s="66">
        <v>7.4291203418397304E-5</v>
      </c>
      <c r="X2124" s="67">
        <v>2.2858076689772102</v>
      </c>
      <c r="Y2124" s="66">
        <v>1.2977170583326401E-2</v>
      </c>
      <c r="Z2124" s="67">
        <v>18.981654670555098</v>
      </c>
      <c r="AA2124" s="66">
        <v>2.4926600177423101E-2</v>
      </c>
      <c r="AB2124" s="67">
        <v>22.7178481690353</v>
      </c>
      <c r="AC2124" s="66"/>
      <c r="AD2124" s="67"/>
      <c r="AE2124" s="66"/>
      <c r="AF2124" s="68"/>
      <c r="AG2124" s="66">
        <v>2.9287544020917299E-4</v>
      </c>
      <c r="AH2124" s="67">
        <v>-1.8122181918442899</v>
      </c>
      <c r="AI2124" s="66">
        <v>1.5134929612031601E-2</v>
      </c>
      <c r="AJ2124" s="67">
        <v>15.2042354421719</v>
      </c>
      <c r="AK2124" s="66">
        <v>5.6731200000285802E-2</v>
      </c>
      <c r="AL2124" s="66">
        <v>2.6996783770300702E-2</v>
      </c>
      <c r="AM2124" s="67">
        <v>29.9272281867161</v>
      </c>
      <c r="AN2124" s="11"/>
      <c r="AO2124" s="69">
        <v>3.2351205391023502E-3</v>
      </c>
      <c r="AP2124" s="69">
        <v>-4.0790175735310203E-3</v>
      </c>
      <c r="AQ2124" s="69">
        <v>6.50782284174056E-3</v>
      </c>
      <c r="AR2124" s="69">
        <v>-3.2174492271224201E-3</v>
      </c>
      <c r="AS2124" s="70">
        <v>8</v>
      </c>
      <c r="AT2124" s="70">
        <v>4</v>
      </c>
      <c r="AU2124" s="70">
        <v>7</v>
      </c>
      <c r="AV2124" s="71">
        <v>5</v>
      </c>
      <c r="AW2124" s="11"/>
      <c r="AX2124" s="72">
        <v>8.2217674413459507E-3</v>
      </c>
      <c r="AY2124" s="73">
        <v>-0.50938688910810004</v>
      </c>
      <c r="AZ2124" s="73">
        <v>0.61358836703675501</v>
      </c>
      <c r="BA2124" s="73">
        <v>-0.66835984009412597</v>
      </c>
      <c r="BB2124" s="64">
        <v>8.4917214764573205E-4</v>
      </c>
      <c r="BC2124" s="74">
        <v>-1.10125474906999</v>
      </c>
      <c r="BD2124" s="61">
        <v>43753</v>
      </c>
      <c r="BE2124" s="61">
        <v>43783</v>
      </c>
      <c r="BF2124" s="70">
        <v>59</v>
      </c>
      <c r="BG2124" s="61">
        <v>43836</v>
      </c>
    </row>
    <row r="2125" spans="2:59" x14ac:dyDescent="0.3">
      <c r="B2125" s="56" t="s">
        <v>6737</v>
      </c>
      <c r="C2125" s="56" t="s">
        <v>6427</v>
      </c>
      <c r="D2125" s="56" t="s">
        <v>6405</v>
      </c>
      <c r="E2125" s="57" t="s">
        <v>254</v>
      </c>
      <c r="F2125" s="57" t="s">
        <v>236</v>
      </c>
      <c r="G2125" s="58" t="s">
        <v>215</v>
      </c>
      <c r="H2125" s="59" t="s">
        <v>216</v>
      </c>
      <c r="I2125" s="60" t="s">
        <v>29</v>
      </c>
      <c r="J2125" s="60" t="s">
        <v>1</v>
      </c>
      <c r="L2125" s="61">
        <v>44021</v>
      </c>
      <c r="M2125" s="62">
        <v>1182.15130000003</v>
      </c>
      <c r="N2125" s="63">
        <v>1182.15130000003</v>
      </c>
      <c r="O2125" s="63">
        <v>1182.8780000004899</v>
      </c>
      <c r="P2125" s="64">
        <f t="shared" si="33"/>
        <v>0.99938565092895493</v>
      </c>
      <c r="Q2125" s="61">
        <v>43984</v>
      </c>
      <c r="R2125" s="65">
        <v>70549976.594999999</v>
      </c>
      <c r="S2125" s="65">
        <v>71128932.803499997</v>
      </c>
      <c r="T2125" s="11"/>
      <c r="U2125" s="66">
        <v>-3.7603712553391201E-4</v>
      </c>
      <c r="V2125" s="67">
        <v>3.6246070413653801</v>
      </c>
      <c r="W2125" s="66">
        <v>7.7308715299295695E-4</v>
      </c>
      <c r="X2125" s="67">
        <v>2.3556872639346702</v>
      </c>
      <c r="Y2125" s="66">
        <v>1.7279402969506901E-2</v>
      </c>
      <c r="Z2125" s="67">
        <v>19.4118779091805</v>
      </c>
      <c r="AA2125" s="66">
        <v>3.3699267338306499E-2</v>
      </c>
      <c r="AB2125" s="67">
        <v>23.595114885130901</v>
      </c>
      <c r="AC2125" s="66">
        <v>7.4950760463252705E-2</v>
      </c>
      <c r="AD2125" s="67">
        <v>31.781041306559899</v>
      </c>
      <c r="AE2125" s="66">
        <v>0.110287914720248</v>
      </c>
      <c r="AF2125" s="68">
        <v>27.976479083736201</v>
      </c>
      <c r="AG2125" s="66">
        <v>5.0247232866240698E-4</v>
      </c>
      <c r="AH2125" s="67">
        <v>-1.79125850299897</v>
      </c>
      <c r="AI2125" s="66">
        <v>1.9659925696032601E-2</v>
      </c>
      <c r="AJ2125" s="67">
        <v>15.6567350505647</v>
      </c>
      <c r="AK2125" s="66">
        <v>0.182151299999678</v>
      </c>
      <c r="AL2125" s="66">
        <v>3.7053635827760403E-2</v>
      </c>
      <c r="AM2125" s="67">
        <v>9.4116274520347396</v>
      </c>
      <c r="AN2125" s="11"/>
      <c r="AO2125" s="69">
        <v>3.2583900720055698E-3</v>
      </c>
      <c r="AP2125" s="69">
        <v>-4.0558170048825603E-3</v>
      </c>
      <c r="AQ2125" s="69">
        <v>7.2111588979169002E-3</v>
      </c>
      <c r="AR2125" s="69">
        <v>-2.49757148139906E-3</v>
      </c>
      <c r="AS2125" s="70">
        <v>9</v>
      </c>
      <c r="AT2125" s="70">
        <v>3</v>
      </c>
      <c r="AU2125" s="70">
        <v>7</v>
      </c>
      <c r="AV2125" s="71">
        <v>5</v>
      </c>
      <c r="AW2125" s="11"/>
      <c r="AX2125" s="72">
        <v>8.2521749131046797E-3</v>
      </c>
      <c r="AY2125" s="73">
        <v>0.45858088323711899</v>
      </c>
      <c r="AZ2125" s="73">
        <v>0.64264492869187995</v>
      </c>
      <c r="BA2125" s="73">
        <v>0.61868828289789202</v>
      </c>
      <c r="BB2125" s="64">
        <v>8.5233606428459997E-4</v>
      </c>
      <c r="BC2125" s="74">
        <v>-1.0321300618998099</v>
      </c>
      <c r="BD2125" s="61">
        <v>43753</v>
      </c>
      <c r="BE2125" s="61">
        <v>43783</v>
      </c>
      <c r="BF2125" s="70">
        <v>53</v>
      </c>
      <c r="BG2125" s="61">
        <v>43826</v>
      </c>
    </row>
    <row r="2126" spans="2:59" x14ac:dyDescent="0.3">
      <c r="B2126" s="56" t="s">
        <v>6740</v>
      </c>
      <c r="C2126" s="56" t="s">
        <v>6428</v>
      </c>
      <c r="D2126" s="56" t="s">
        <v>6429</v>
      </c>
      <c r="E2126" s="57" t="s">
        <v>34</v>
      </c>
      <c r="F2126" s="57" t="s">
        <v>26</v>
      </c>
      <c r="G2126" s="58" t="s">
        <v>111</v>
      </c>
      <c r="H2126" s="59" t="s">
        <v>186</v>
      </c>
      <c r="I2126" s="60" t="s">
        <v>29</v>
      </c>
      <c r="J2126" s="60" t="s">
        <v>6430</v>
      </c>
      <c r="L2126" s="61">
        <v>43881</v>
      </c>
      <c r="M2126" s="62"/>
      <c r="N2126" s="63"/>
      <c r="O2126" s="63">
        <v>1237.7732999995401</v>
      </c>
      <c r="P2126" s="64">
        <f t="shared" si="33"/>
        <v>0</v>
      </c>
      <c r="Q2126" s="61">
        <v>43712</v>
      </c>
      <c r="R2126" s="65"/>
      <c r="S2126" s="65">
        <v>955947.80317382806</v>
      </c>
      <c r="T2126" s="11"/>
      <c r="U2126" s="66"/>
      <c r="V2126" s="67"/>
      <c r="W2126" s="66"/>
      <c r="X2126" s="67"/>
      <c r="Y2126" s="66"/>
      <c r="Z2126" s="67"/>
      <c r="AA2126" s="66"/>
      <c r="AB2126" s="67"/>
      <c r="AC2126" s="66"/>
      <c r="AD2126" s="67"/>
      <c r="AE2126" s="66"/>
      <c r="AF2126" s="68"/>
      <c r="AG2126" s="66"/>
      <c r="AH2126" s="67"/>
      <c r="AI2126" s="66"/>
      <c r="AJ2126" s="67"/>
      <c r="AK2126" s="66"/>
      <c r="AL2126" s="66"/>
      <c r="AM2126" s="67"/>
      <c r="AN2126" s="11"/>
      <c r="AO2126" s="69">
        <v>1.6410874122811898E-2</v>
      </c>
      <c r="AP2126" s="69">
        <v>-2.0563409895658E-2</v>
      </c>
      <c r="AQ2126" s="69">
        <v>3.7086252472363399E-2</v>
      </c>
      <c r="AR2126" s="69">
        <v>-3.6449398880904503E-2</v>
      </c>
      <c r="AS2126" s="70"/>
      <c r="AT2126" s="70"/>
      <c r="AU2126" s="70"/>
      <c r="AV2126" s="71"/>
      <c r="AW2126" s="11"/>
      <c r="AX2126" s="72"/>
      <c r="AY2126" s="73"/>
      <c r="AZ2126" s="73"/>
      <c r="BA2126" s="73"/>
      <c r="BB2126" s="64"/>
      <c r="BC2126" s="74">
        <v>-5.5876467847410796</v>
      </c>
      <c r="BD2126" s="61">
        <v>43712</v>
      </c>
      <c r="BE2126" s="61">
        <v>43753</v>
      </c>
      <c r="BF2126" s="70"/>
      <c r="BG2126" s="61"/>
    </row>
    <row r="2127" spans="2:59" x14ac:dyDescent="0.3">
      <c r="B2127" s="56" t="s">
        <v>6743</v>
      </c>
      <c r="C2127" s="56" t="s">
        <v>6431</v>
      </c>
      <c r="D2127" s="56" t="s">
        <v>6429</v>
      </c>
      <c r="E2127" s="57" t="s">
        <v>41</v>
      </c>
      <c r="F2127" s="57" t="s">
        <v>26</v>
      </c>
      <c r="G2127" s="58" t="s">
        <v>111</v>
      </c>
      <c r="H2127" s="59" t="s">
        <v>186</v>
      </c>
      <c r="I2127" s="60" t="s">
        <v>29</v>
      </c>
      <c r="J2127" s="60" t="s">
        <v>6432</v>
      </c>
      <c r="L2127" s="61">
        <v>43936</v>
      </c>
      <c r="M2127" s="62"/>
      <c r="N2127" s="63"/>
      <c r="O2127" s="63">
        <v>2570.6149000003902</v>
      </c>
      <c r="P2127" s="64">
        <f t="shared" si="33"/>
        <v>0</v>
      </c>
      <c r="Q2127" s="61">
        <v>43712</v>
      </c>
      <c r="R2127" s="65"/>
      <c r="S2127" s="65">
        <v>70748.166125000003</v>
      </c>
      <c r="T2127" s="11"/>
      <c r="U2127" s="66"/>
      <c r="V2127" s="67"/>
      <c r="W2127" s="66"/>
      <c r="X2127" s="67"/>
      <c r="Y2127" s="66"/>
      <c r="Z2127" s="67"/>
      <c r="AA2127" s="66"/>
      <c r="AB2127" s="67"/>
      <c r="AC2127" s="66"/>
      <c r="AD2127" s="67"/>
      <c r="AE2127" s="66"/>
      <c r="AF2127" s="68"/>
      <c r="AG2127" s="66"/>
      <c r="AH2127" s="67"/>
      <c r="AI2127" s="66"/>
      <c r="AJ2127" s="67"/>
      <c r="AK2127" s="66"/>
      <c r="AL2127" s="66"/>
      <c r="AM2127" s="67"/>
      <c r="AN2127" s="11"/>
      <c r="AO2127" s="69">
        <v>1.6424756875494499E-2</v>
      </c>
      <c r="AP2127" s="69">
        <v>-3.5158657908141301E-2</v>
      </c>
      <c r="AQ2127" s="69">
        <v>3.7512403492655701E-2</v>
      </c>
      <c r="AR2127" s="69">
        <v>-7.5050815697104603E-2</v>
      </c>
      <c r="AS2127" s="70"/>
      <c r="AT2127" s="70"/>
      <c r="AU2127" s="70"/>
      <c r="AV2127" s="71"/>
      <c r="AW2127" s="11"/>
      <c r="AX2127" s="72"/>
      <c r="AY2127" s="73"/>
      <c r="AZ2127" s="73"/>
      <c r="BA2127" s="73"/>
      <c r="BB2127" s="64"/>
      <c r="BC2127" s="74">
        <v>-16.515433719760001</v>
      </c>
      <c r="BD2127" s="61">
        <v>43712</v>
      </c>
      <c r="BE2127" s="61">
        <v>43909</v>
      </c>
      <c r="BF2127" s="70"/>
      <c r="BG2127" s="61"/>
    </row>
    <row r="2128" spans="2:59" x14ac:dyDescent="0.3">
      <c r="B2128" s="56" t="s">
        <v>6745</v>
      </c>
      <c r="C2128" s="56" t="s">
        <v>6433</v>
      </c>
      <c r="D2128" s="56" t="s">
        <v>6429</v>
      </c>
      <c r="E2128" s="57" t="s">
        <v>306</v>
      </c>
      <c r="F2128" s="57" t="s">
        <v>26</v>
      </c>
      <c r="G2128" s="58" t="s">
        <v>111</v>
      </c>
      <c r="H2128" s="59" t="s">
        <v>186</v>
      </c>
      <c r="I2128" s="60" t="s">
        <v>29</v>
      </c>
      <c r="J2128" s="60" t="s">
        <v>1</v>
      </c>
      <c r="L2128" s="61">
        <v>43936</v>
      </c>
      <c r="M2128" s="62"/>
      <c r="N2128" s="63"/>
      <c r="O2128" s="63"/>
      <c r="P2128" s="64" t="str">
        <f t="shared" si="33"/>
        <v/>
      </c>
      <c r="Q2128" s="61"/>
      <c r="R2128" s="65"/>
      <c r="S2128" s="65"/>
      <c r="T2128" s="11"/>
      <c r="U2128" s="66"/>
      <c r="V2128" s="67"/>
      <c r="W2128" s="66"/>
      <c r="X2128" s="67"/>
      <c r="Y2128" s="66"/>
      <c r="Z2128" s="67"/>
      <c r="AA2128" s="66"/>
      <c r="AB2128" s="67"/>
      <c r="AC2128" s="66"/>
      <c r="AD2128" s="67"/>
      <c r="AE2128" s="66"/>
      <c r="AF2128" s="68"/>
      <c r="AG2128" s="66"/>
      <c r="AH2128" s="67"/>
      <c r="AI2128" s="66"/>
      <c r="AJ2128" s="67"/>
      <c r="AK2128" s="66"/>
      <c r="AL2128" s="66"/>
      <c r="AM2128" s="67"/>
      <c r="AN2128" s="11"/>
      <c r="AO2128" s="69">
        <v>1.4428084115934299E-2</v>
      </c>
      <c r="AP2128" s="69">
        <v>-3.5171845363038301E-2</v>
      </c>
      <c r="AQ2128" s="69">
        <v>5.4390991299442196E-3</v>
      </c>
      <c r="AR2128" s="69">
        <v>-1.5270124757989801E-2</v>
      </c>
      <c r="AS2128" s="70"/>
      <c r="AT2128" s="70"/>
      <c r="AU2128" s="70"/>
      <c r="AV2128" s="71"/>
      <c r="AW2128" s="11"/>
      <c r="AX2128" s="72"/>
      <c r="AY2128" s="73"/>
      <c r="AZ2128" s="73"/>
      <c r="BA2128" s="73"/>
      <c r="BB2128" s="64"/>
      <c r="BC2128" s="74">
        <v>-12.801462237199299</v>
      </c>
      <c r="BD2128" s="61">
        <v>43882</v>
      </c>
      <c r="BE2128" s="61">
        <v>43909</v>
      </c>
      <c r="BF2128" s="70"/>
      <c r="BG2128" s="61"/>
    </row>
    <row r="2129" spans="2:59" x14ac:dyDescent="0.3">
      <c r="B2129" s="56" t="s">
        <v>6748</v>
      </c>
      <c r="C2129" s="56" t="s">
        <v>6435</v>
      </c>
      <c r="D2129" s="56" t="s">
        <v>6436</v>
      </c>
      <c r="E2129" s="57" t="s">
        <v>34</v>
      </c>
      <c r="F2129" s="57" t="s">
        <v>6437</v>
      </c>
      <c r="G2129" s="58" t="s">
        <v>215</v>
      </c>
      <c r="H2129" s="59" t="s">
        <v>216</v>
      </c>
      <c r="I2129" s="60" t="s">
        <v>29</v>
      </c>
      <c r="J2129" s="60" t="s">
        <v>6438</v>
      </c>
      <c r="L2129" s="61">
        <v>44021</v>
      </c>
      <c r="M2129" s="62">
        <v>1148.5684999991199</v>
      </c>
      <c r="N2129" s="63">
        <v>1148.5684999991199</v>
      </c>
      <c r="O2129" s="63">
        <v>1149.9116999991199</v>
      </c>
      <c r="P2129" s="64">
        <f t="shared" si="33"/>
        <v>0.99883191031102558</v>
      </c>
      <c r="Q2129" s="61">
        <v>43984</v>
      </c>
      <c r="R2129" s="65">
        <v>1528601.963</v>
      </c>
      <c r="S2129" s="65">
        <v>1117751.02547461</v>
      </c>
      <c r="T2129" s="11"/>
      <c r="U2129" s="66">
        <v>-5.4707756135030595E-4</v>
      </c>
      <c r="V2129" s="67">
        <v>3.6075029977837398</v>
      </c>
      <c r="W2129" s="66">
        <v>3.50297686964041E-4</v>
      </c>
      <c r="X2129" s="67">
        <v>2.3134083173317799</v>
      </c>
      <c r="Y2129" s="66">
        <v>1.2348058789939401E-2</v>
      </c>
      <c r="Z2129" s="67">
        <v>18.918743491231002</v>
      </c>
      <c r="AA2129" s="66">
        <v>2.3028845198496101E-2</v>
      </c>
      <c r="AB2129" s="67">
        <v>22.5280726711499</v>
      </c>
      <c r="AC2129" s="66">
        <v>5.4154617499079898E-2</v>
      </c>
      <c r="AD2129" s="67">
        <v>29.701427010149899</v>
      </c>
      <c r="AE2129" s="66">
        <v>7.8987204735312802E-2</v>
      </c>
      <c r="AF2129" s="68">
        <v>24.846408085257298</v>
      </c>
      <c r="AG2129" s="66">
        <v>-1.3092846438667001E-4</v>
      </c>
      <c r="AH2129" s="67">
        <v>-1.85459858230388</v>
      </c>
      <c r="AI2129" s="66">
        <v>1.46484053202585E-2</v>
      </c>
      <c r="AJ2129" s="67">
        <v>15.155583012994599</v>
      </c>
      <c r="AK2129" s="66">
        <v>0.148383610237943</v>
      </c>
      <c r="AL2129" s="66">
        <v>2.9681602823984601E-2</v>
      </c>
      <c r="AM2129" s="67">
        <v>1.89965135850071</v>
      </c>
      <c r="AN2129" s="11"/>
      <c r="AO2129" s="69">
        <v>2.9347250783757798E-3</v>
      </c>
      <c r="AP2129" s="69">
        <v>-1.9452461365290199E-3</v>
      </c>
      <c r="AQ2129" s="69">
        <v>7.1568033108633201E-3</v>
      </c>
      <c r="AR2129" s="69">
        <v>-1.5255327825798299E-3</v>
      </c>
      <c r="AS2129" s="70">
        <v>7</v>
      </c>
      <c r="AT2129" s="70">
        <v>5</v>
      </c>
      <c r="AU2129" s="70">
        <v>7</v>
      </c>
      <c r="AV2129" s="71">
        <v>5</v>
      </c>
      <c r="AW2129" s="11"/>
      <c r="AX2129" s="72">
        <v>6.92244951963403E-3</v>
      </c>
      <c r="AY2129" s="73">
        <v>-0.92214895657161799</v>
      </c>
      <c r="AZ2129" s="73">
        <v>0.71035258746542196</v>
      </c>
      <c r="BA2129" s="73">
        <v>-1.3148821125541901</v>
      </c>
      <c r="BB2129" s="64">
        <v>7.1529949624505196E-4</v>
      </c>
      <c r="BC2129" s="74">
        <v>-0.45042117139019</v>
      </c>
      <c r="BD2129" s="61">
        <v>43907</v>
      </c>
      <c r="BE2129" s="61">
        <v>43913</v>
      </c>
      <c r="BF2129" s="70">
        <v>11</v>
      </c>
      <c r="BG2129" s="61">
        <v>43922</v>
      </c>
    </row>
    <row r="2130" spans="2:59" x14ac:dyDescent="0.3">
      <c r="B2130" s="56" t="s">
        <v>6750</v>
      </c>
      <c r="C2130" s="56" t="s">
        <v>6440</v>
      </c>
      <c r="D2130" s="56" t="s">
        <v>6436</v>
      </c>
      <c r="E2130" s="57" t="s">
        <v>41</v>
      </c>
      <c r="F2130" s="57" t="s">
        <v>6437</v>
      </c>
      <c r="G2130" s="58" t="s">
        <v>215</v>
      </c>
      <c r="H2130" s="59" t="s">
        <v>216</v>
      </c>
      <c r="I2130" s="60" t="s">
        <v>29</v>
      </c>
      <c r="J2130" s="60" t="s">
        <v>6441</v>
      </c>
      <c r="L2130" s="61">
        <v>44021</v>
      </c>
      <c r="M2130" s="62">
        <v>1146.3193999994501</v>
      </c>
      <c r="N2130" s="63">
        <v>1146.3193999994501</v>
      </c>
      <c r="O2130" s="63">
        <v>1147.7183999996601</v>
      </c>
      <c r="P2130" s="64">
        <f t="shared" si="33"/>
        <v>0.99878105988349541</v>
      </c>
      <c r="Q2130" s="61">
        <v>43984</v>
      </c>
      <c r="R2130" s="65">
        <v>9724.5290000000005</v>
      </c>
      <c r="S2130" s="65">
        <v>20013.479904205298</v>
      </c>
      <c r="T2130" s="11"/>
      <c r="U2130" s="66">
        <v>-5.4841176824993497E-4</v>
      </c>
      <c r="V2130" s="67">
        <v>3.6073695770937801</v>
      </c>
      <c r="W2130" s="66">
        <v>3.0873527066432898E-4</v>
      </c>
      <c r="X2130" s="67">
        <v>2.30925207570181</v>
      </c>
      <c r="Y2130" s="66">
        <v>1.2096837919671101E-2</v>
      </c>
      <c r="Z2130" s="67">
        <v>18.893621404189599</v>
      </c>
      <c r="AA2130" s="66">
        <v>2.2516022982017599E-2</v>
      </c>
      <c r="AB2130" s="67">
        <v>22.4767904494947</v>
      </c>
      <c r="AC2130" s="66">
        <v>5.3100521487067502E-2</v>
      </c>
      <c r="AD2130" s="67">
        <v>29.5960174089414</v>
      </c>
      <c r="AE2130" s="66">
        <v>7.7366338298816104E-2</v>
      </c>
      <c r="AF2130" s="68">
        <v>24.6843214416003</v>
      </c>
      <c r="AG2130" s="66">
        <v>-1.4313332940219E-4</v>
      </c>
      <c r="AH2130" s="67">
        <v>-1.8558190688054299</v>
      </c>
      <c r="AI2130" s="66">
        <v>1.4384046218765399E-2</v>
      </c>
      <c r="AJ2130" s="67">
        <v>15.129147102837999</v>
      </c>
      <c r="AK2130" s="66">
        <v>0.14577034684960399</v>
      </c>
      <c r="AL2130" s="66">
        <v>2.91857948977849E-2</v>
      </c>
      <c r="AM2130" s="67">
        <v>1.63832501966681</v>
      </c>
      <c r="AN2130" s="11"/>
      <c r="AO2130" s="69">
        <v>2.9333791189856098E-3</v>
      </c>
      <c r="AP2130" s="69">
        <v>-1.9465631830826199E-3</v>
      </c>
      <c r="AQ2130" s="69">
        <v>7.1151904212456403E-3</v>
      </c>
      <c r="AR2130" s="69">
        <v>-1.56464726751437E-3</v>
      </c>
      <c r="AS2130" s="70">
        <v>7</v>
      </c>
      <c r="AT2130" s="70">
        <v>5</v>
      </c>
      <c r="AU2130" s="70">
        <v>7</v>
      </c>
      <c r="AV2130" s="71">
        <v>5</v>
      </c>
      <c r="AW2130" s="11"/>
      <c r="AX2130" s="72">
        <v>6.9206289386875104E-3</v>
      </c>
      <c r="AY2130" s="73">
        <v>-0.99001218049033901</v>
      </c>
      <c r="AZ2130" s="73">
        <v>0.70860240929505403</v>
      </c>
      <c r="BA2130" s="73">
        <v>-1.4080303304071999</v>
      </c>
      <c r="BB2130" s="64">
        <v>7.1511035288949597E-4</v>
      </c>
      <c r="BC2130" s="74">
        <v>-0.45248236555562499</v>
      </c>
      <c r="BD2130" s="61">
        <v>43753</v>
      </c>
      <c r="BE2130" s="61">
        <v>43783</v>
      </c>
      <c r="BF2130" s="70">
        <v>57</v>
      </c>
      <c r="BG2130" s="61">
        <v>43832</v>
      </c>
    </row>
    <row r="2131" spans="2:59" x14ac:dyDescent="0.3">
      <c r="B2131" s="56" t="s">
        <v>6753</v>
      </c>
      <c r="C2131" s="56" t="s">
        <v>6443</v>
      </c>
      <c r="D2131" s="56" t="s">
        <v>6436</v>
      </c>
      <c r="E2131" s="57" t="s">
        <v>248</v>
      </c>
      <c r="F2131" s="57" t="s">
        <v>6437</v>
      </c>
      <c r="G2131" s="58" t="s">
        <v>215</v>
      </c>
      <c r="H2131" s="59" t="s">
        <v>216</v>
      </c>
      <c r="I2131" s="60" t="s">
        <v>29</v>
      </c>
      <c r="J2131" s="60" t="s">
        <v>6444</v>
      </c>
      <c r="L2131" s="61">
        <v>44021</v>
      </c>
      <c r="M2131" s="62">
        <v>1164.71429999918</v>
      </c>
      <c r="N2131" s="63">
        <v>1164.71429999918</v>
      </c>
      <c r="O2131" s="63">
        <v>1165.7227999996401</v>
      </c>
      <c r="P2131" s="64">
        <f t="shared" si="33"/>
        <v>0.99913487151451408</v>
      </c>
      <c r="Q2131" s="61">
        <v>43984</v>
      </c>
      <c r="R2131" s="65">
        <v>512482.69900000002</v>
      </c>
      <c r="S2131" s="65">
        <v>426943.72906884801</v>
      </c>
      <c r="T2131" s="11"/>
      <c r="U2131" s="66">
        <v>-5.3889745595370197E-4</v>
      </c>
      <c r="V2131" s="67">
        <v>3.6083210083233999</v>
      </c>
      <c r="W2131" s="66">
        <v>5.9629549468809295E-4</v>
      </c>
      <c r="X2131" s="67">
        <v>2.3380080981041802</v>
      </c>
      <c r="Y2131" s="66">
        <v>1.3859507798770199E-2</v>
      </c>
      <c r="Z2131" s="67">
        <v>19.069888392114098</v>
      </c>
      <c r="AA2131" s="66">
        <v>2.61068616327975E-2</v>
      </c>
      <c r="AB2131" s="67">
        <v>22.835874314565402</v>
      </c>
      <c r="AC2131" s="66">
        <v>6.0503499425976798E-2</v>
      </c>
      <c r="AD2131" s="67">
        <v>30.336315202846901</v>
      </c>
      <c r="AE2131" s="66">
        <v>8.8765299035003395E-2</v>
      </c>
      <c r="AF2131" s="68">
        <v>25.824217515211799</v>
      </c>
      <c r="AG2131" s="66">
        <v>-5.7178135648427997E-5</v>
      </c>
      <c r="AH2131" s="67">
        <v>-1.84722354943005</v>
      </c>
      <c r="AI2131" s="66">
        <v>1.6238412694292499E-2</v>
      </c>
      <c r="AJ2131" s="67">
        <v>15.314583750398</v>
      </c>
      <c r="AK2131" s="66">
        <v>0.16423242419841699</v>
      </c>
      <c r="AL2131" s="66">
        <v>3.2669644491761601E-2</v>
      </c>
      <c r="AM2131" s="67">
        <v>3.4845327545481299</v>
      </c>
      <c r="AN2131" s="11"/>
      <c r="AO2131" s="69">
        <v>2.9429809164866999E-3</v>
      </c>
      <c r="AP2131" s="69">
        <v>-1.9370003901713099E-3</v>
      </c>
      <c r="AQ2131" s="69">
        <v>7.4044517241418396E-3</v>
      </c>
      <c r="AR2131" s="69">
        <v>-1.2881449247288399E-3</v>
      </c>
      <c r="AS2131" s="70">
        <v>7</v>
      </c>
      <c r="AT2131" s="70">
        <v>5</v>
      </c>
      <c r="AU2131" s="70">
        <v>7</v>
      </c>
      <c r="AV2131" s="71">
        <v>5</v>
      </c>
      <c r="AW2131" s="11"/>
      <c r="AX2131" s="72">
        <v>6.9344323490076899E-3</v>
      </c>
      <c r="AY2131" s="73">
        <v>-0.51566754903524303</v>
      </c>
      <c r="AZ2131" s="73">
        <v>0.72085418588721994</v>
      </c>
      <c r="BA2131" s="73">
        <v>-0.74666150146094901</v>
      </c>
      <c r="BB2131" s="64">
        <v>7.1654391208198799E-4</v>
      </c>
      <c r="BC2131" s="74">
        <v>-0.44552022684956699</v>
      </c>
      <c r="BD2131" s="61">
        <v>43907</v>
      </c>
      <c r="BE2131" s="61">
        <v>43913</v>
      </c>
      <c r="BF2131" s="70">
        <v>11</v>
      </c>
      <c r="BG2131" s="61">
        <v>43922</v>
      </c>
    </row>
    <row r="2132" spans="2:59" x14ac:dyDescent="0.3">
      <c r="B2132" s="56" t="s">
        <v>6756</v>
      </c>
      <c r="C2132" s="56" t="s">
        <v>6446</v>
      </c>
      <c r="D2132" s="56" t="s">
        <v>6436</v>
      </c>
      <c r="E2132" s="57" t="s">
        <v>0</v>
      </c>
      <c r="F2132" s="57" t="s">
        <v>6437</v>
      </c>
      <c r="G2132" s="58" t="s">
        <v>215</v>
      </c>
      <c r="H2132" s="59" t="s">
        <v>216</v>
      </c>
      <c r="I2132" s="60" t="s">
        <v>29</v>
      </c>
      <c r="J2132" s="60" t="s">
        <v>6447</v>
      </c>
      <c r="L2132" s="61">
        <v>44021</v>
      </c>
      <c r="M2132" s="62">
        <v>1141.7156000006901</v>
      </c>
      <c r="N2132" s="63">
        <v>1141.7156000006901</v>
      </c>
      <c r="O2132" s="63">
        <v>1143.22409999929</v>
      </c>
      <c r="P2132" s="64">
        <f t="shared" si="33"/>
        <v>0.99868048618061767</v>
      </c>
      <c r="Q2132" s="61">
        <v>43984</v>
      </c>
      <c r="R2132" s="65">
        <v>12289277.089</v>
      </c>
      <c r="S2132" s="65">
        <v>9939448.0009531192</v>
      </c>
      <c r="T2132" s="11"/>
      <c r="U2132" s="66">
        <v>-5.5123437687143505E-4</v>
      </c>
      <c r="V2132" s="67">
        <v>3.6070873162316301</v>
      </c>
      <c r="W2132" s="66">
        <v>2.2734120102541099E-4</v>
      </c>
      <c r="X2132" s="67">
        <v>2.3011126687379102</v>
      </c>
      <c r="Y2132" s="66">
        <v>1.15934270470461E-2</v>
      </c>
      <c r="Z2132" s="67">
        <v>18.843280316941701</v>
      </c>
      <c r="AA2132" s="66">
        <v>2.1493844325959799E-2</v>
      </c>
      <c r="AB2132" s="67">
        <v>22.374572583881701</v>
      </c>
      <c r="AC2132" s="66">
        <v>5.0996039188248701E-2</v>
      </c>
      <c r="AD2132" s="67">
        <v>29.3855691790523</v>
      </c>
      <c r="AE2132" s="66">
        <v>7.4133383210209999E-2</v>
      </c>
      <c r="AF2132" s="68">
        <v>24.3610259327397</v>
      </c>
      <c r="AG2132" s="66">
        <v>-1.6787702315923501E-4</v>
      </c>
      <c r="AH2132" s="67">
        <v>-1.85829343818114</v>
      </c>
      <c r="AI2132" s="66">
        <v>1.3854640077624899E-2</v>
      </c>
      <c r="AJ2132" s="67">
        <v>15.076206488724001</v>
      </c>
      <c r="AK2132" s="66">
        <v>0.14171560000075301</v>
      </c>
      <c r="AL2132" s="66">
        <v>2.819882239055E-2</v>
      </c>
      <c r="AM2132" s="67">
        <v>2.3254200699739198</v>
      </c>
      <c r="AN2132" s="11"/>
      <c r="AO2132" s="69">
        <v>2.9305948773981098E-3</v>
      </c>
      <c r="AP2132" s="69">
        <v>-1.9493121890263899E-3</v>
      </c>
      <c r="AQ2132" s="69">
        <v>7.03296742176462E-3</v>
      </c>
      <c r="AR2132" s="69">
        <v>-1.6441501084045701E-3</v>
      </c>
      <c r="AS2132" s="70">
        <v>7</v>
      </c>
      <c r="AT2132" s="70">
        <v>5</v>
      </c>
      <c r="AU2132" s="70">
        <v>7</v>
      </c>
      <c r="AV2132" s="71">
        <v>5</v>
      </c>
      <c r="AW2132" s="11"/>
      <c r="AX2132" s="72">
        <v>6.9170208605373804E-3</v>
      </c>
      <c r="AY2132" s="73">
        <v>-1.12530836429687</v>
      </c>
      <c r="AZ2132" s="73">
        <v>0.70511377700313504</v>
      </c>
      <c r="BA2132" s="73">
        <v>-1.59223831816053</v>
      </c>
      <c r="BB2132" s="64">
        <v>7.1473545419507899E-4</v>
      </c>
      <c r="BC2132" s="74">
        <v>-0.46071729999084698</v>
      </c>
      <c r="BD2132" s="61">
        <v>43753</v>
      </c>
      <c r="BE2132" s="61">
        <v>43783</v>
      </c>
      <c r="BF2132" s="70">
        <v>58</v>
      </c>
      <c r="BG2132" s="61">
        <v>43833</v>
      </c>
    </row>
    <row r="2133" spans="2:59" x14ac:dyDescent="0.3">
      <c r="B2133" s="56" t="s">
        <v>6758</v>
      </c>
      <c r="C2133" s="56" t="s">
        <v>6449</v>
      </c>
      <c r="D2133" s="56" t="s">
        <v>6436</v>
      </c>
      <c r="E2133" s="57" t="s">
        <v>2511</v>
      </c>
      <c r="F2133" s="57" t="s">
        <v>6437</v>
      </c>
      <c r="G2133" s="58" t="s">
        <v>215</v>
      </c>
      <c r="H2133" s="59" t="s">
        <v>216</v>
      </c>
      <c r="I2133" s="60" t="s">
        <v>29</v>
      </c>
      <c r="J2133" s="60" t="s">
        <v>6450</v>
      </c>
      <c r="L2133" s="61">
        <v>44021</v>
      </c>
      <c r="M2133" s="62">
        <v>1037.23909999989</v>
      </c>
      <c r="N2133" s="63">
        <v>1037.23909999989</v>
      </c>
      <c r="O2133" s="63">
        <v>1038.0533000007299</v>
      </c>
      <c r="P2133" s="64">
        <f t="shared" si="33"/>
        <v>0.99921564721114087</v>
      </c>
      <c r="Q2133" s="61">
        <v>43984</v>
      </c>
      <c r="R2133" s="65">
        <v>67957.356</v>
      </c>
      <c r="S2133" s="65">
        <v>78447.595049804702</v>
      </c>
      <c r="T2133" s="11"/>
      <c r="U2133" s="66">
        <v>-5.36714293048135E-4</v>
      </c>
      <c r="V2133" s="67">
        <v>3.6085393246139601</v>
      </c>
      <c r="W2133" s="66">
        <v>6.6180883550259805E-4</v>
      </c>
      <c r="X2133" s="67">
        <v>2.3445594321856298</v>
      </c>
      <c r="Y2133" s="66">
        <v>1.53551504427014E-2</v>
      </c>
      <c r="Z2133" s="67">
        <v>19.219452656485402</v>
      </c>
      <c r="AA2133" s="66">
        <v>2.3903575058284301E-2</v>
      </c>
      <c r="AB2133" s="67">
        <v>22.615545657114101</v>
      </c>
      <c r="AC2133" s="66"/>
      <c r="AD2133" s="67"/>
      <c r="AE2133" s="66"/>
      <c r="AF2133" s="68"/>
      <c r="AG2133" s="66">
        <v>-3.7502001760003602E-5</v>
      </c>
      <c r="AH2133" s="67">
        <v>-1.84525593604121</v>
      </c>
      <c r="AI2133" s="66">
        <v>1.7757591291228898E-2</v>
      </c>
      <c r="AJ2133" s="67">
        <v>15.466501610091701</v>
      </c>
      <c r="AK2133" s="66">
        <v>3.7239100000078899E-2</v>
      </c>
      <c r="AL2133" s="66">
        <v>2.3068346057698402E-2</v>
      </c>
      <c r="AM2133" s="67">
        <v>24.089163696597101</v>
      </c>
      <c r="AN2133" s="11"/>
      <c r="AO2133" s="69">
        <v>2.9217860792414298E-3</v>
      </c>
      <c r="AP2133" s="69">
        <v>-1.9462963427940799E-3</v>
      </c>
      <c r="AQ2133" s="69">
        <v>7.7243798386916803E-3</v>
      </c>
      <c r="AR2133" s="69">
        <v>-1.2085337039025E-3</v>
      </c>
      <c r="AS2133" s="70">
        <v>6</v>
      </c>
      <c r="AT2133" s="70">
        <v>4</v>
      </c>
      <c r="AU2133" s="70">
        <v>7</v>
      </c>
      <c r="AV2133" s="71">
        <v>5</v>
      </c>
      <c r="AW2133" s="11"/>
      <c r="AX2133" s="72">
        <v>6.4595789196300801E-3</v>
      </c>
      <c r="AY2133" s="73">
        <v>-0.87387157482317002</v>
      </c>
      <c r="AZ2133" s="73">
        <v>0.71306185067078298</v>
      </c>
      <c r="BA2133" s="73">
        <v>-1.2917110532398499</v>
      </c>
      <c r="BB2133" s="64">
        <v>6.6750451776215398E-4</v>
      </c>
      <c r="BC2133" s="74">
        <v>-0.44035035133356398</v>
      </c>
      <c r="BD2133" s="61">
        <v>43907</v>
      </c>
      <c r="BE2133" s="61">
        <v>43914</v>
      </c>
      <c r="BF2133" s="70">
        <v>11</v>
      </c>
      <c r="BG2133" s="61">
        <v>43922</v>
      </c>
    </row>
    <row r="2134" spans="2:59" x14ac:dyDescent="0.3">
      <c r="B2134" s="56" t="s">
        <v>6760</v>
      </c>
      <c r="C2134" s="56" t="s">
        <v>6452</v>
      </c>
      <c r="D2134" s="56" t="s">
        <v>6436</v>
      </c>
      <c r="E2134" s="57" t="s">
        <v>6453</v>
      </c>
      <c r="F2134" s="57" t="s">
        <v>6437</v>
      </c>
      <c r="G2134" s="58" t="s">
        <v>215</v>
      </c>
      <c r="H2134" s="59" t="s">
        <v>216</v>
      </c>
      <c r="I2134" s="60" t="s">
        <v>29</v>
      </c>
      <c r="J2134" s="60" t="s">
        <v>6454</v>
      </c>
      <c r="L2134" s="61">
        <v>44021</v>
      </c>
      <c r="M2134" s="62">
        <v>1117.65929999948</v>
      </c>
      <c r="N2134" s="63">
        <v>1117.65929999948</v>
      </c>
      <c r="O2134" s="63">
        <v>1118.57049999945</v>
      </c>
      <c r="P2134" s="64">
        <f t="shared" si="33"/>
        <v>0.99918538885124319</v>
      </c>
      <c r="Q2134" s="61">
        <v>43984</v>
      </c>
      <c r="R2134" s="65">
        <v>266423.25400000002</v>
      </c>
      <c r="S2134" s="65">
        <v>134333.93883911101</v>
      </c>
      <c r="T2134" s="11"/>
      <c r="U2134" s="66">
        <v>-5.3753132942801997E-4</v>
      </c>
      <c r="V2134" s="67">
        <v>3.6084576209759698</v>
      </c>
      <c r="W2134" s="66">
        <v>6.3727256565471201E-4</v>
      </c>
      <c r="X2134" s="67">
        <v>2.3421058052008399</v>
      </c>
      <c r="Y2134" s="66">
        <v>1.4111700800640401E-2</v>
      </c>
      <c r="Z2134" s="67">
        <v>19.095107692293801</v>
      </c>
      <c r="AA2134" s="66">
        <v>2.6620446702509099E-2</v>
      </c>
      <c r="AB2134" s="67">
        <v>22.887232821551201</v>
      </c>
      <c r="AC2134" s="66">
        <v>6.1564934958369101E-2</v>
      </c>
      <c r="AD2134" s="67">
        <v>30.442458756064301</v>
      </c>
      <c r="AE2134" s="66">
        <v>9.0403040399978596E-2</v>
      </c>
      <c r="AF2134" s="68">
        <v>25.987991651723899</v>
      </c>
      <c r="AG2134" s="66">
        <v>-4.4913280362379703E-5</v>
      </c>
      <c r="AH2134" s="67">
        <v>-1.84599706390145</v>
      </c>
      <c r="AI2134" s="66">
        <v>1.6503665758136801E-2</v>
      </c>
      <c r="AJ2134" s="67">
        <v>15.3411090567824</v>
      </c>
      <c r="AK2134" s="66">
        <v>0.11765930000008699</v>
      </c>
      <c r="AL2134" s="66">
        <v>3.0368340198037899E-2</v>
      </c>
      <c r="AM2134" s="67">
        <v>16.089401362580201</v>
      </c>
      <c r="AN2134" s="11"/>
      <c r="AO2134" s="69">
        <v>2.94425260290154E-3</v>
      </c>
      <c r="AP2134" s="69">
        <v>-1.9356046304892501E-3</v>
      </c>
      <c r="AQ2134" s="69">
        <v>7.4456985621509401E-3</v>
      </c>
      <c r="AR2134" s="69">
        <v>-1.2486251325754E-3</v>
      </c>
      <c r="AS2134" s="70">
        <v>7</v>
      </c>
      <c r="AT2134" s="70">
        <v>5</v>
      </c>
      <c r="AU2134" s="70">
        <v>7</v>
      </c>
      <c r="AV2134" s="71">
        <v>5</v>
      </c>
      <c r="AW2134" s="11"/>
      <c r="AX2134" s="72">
        <v>6.9365873090464396E-3</v>
      </c>
      <c r="AY2134" s="73">
        <v>-0.447974224396603</v>
      </c>
      <c r="AZ2134" s="73">
        <v>0.72260641408774995</v>
      </c>
      <c r="BA2134" s="73">
        <v>-0.650295319516772</v>
      </c>
      <c r="BB2134" s="64">
        <v>7.16767609951603E-4</v>
      </c>
      <c r="BC2134" s="74">
        <v>-0.44469517717698198</v>
      </c>
      <c r="BD2134" s="61">
        <v>43907</v>
      </c>
      <c r="BE2134" s="61">
        <v>43913</v>
      </c>
      <c r="BF2134" s="70">
        <v>11</v>
      </c>
      <c r="BG2134" s="61">
        <v>43922</v>
      </c>
    </row>
    <row r="2135" spans="2:59" x14ac:dyDescent="0.3">
      <c r="B2135" s="56" t="s">
        <v>6764</v>
      </c>
      <c r="C2135" s="56" t="s">
        <v>6456</v>
      </c>
      <c r="D2135" s="56" t="s">
        <v>6436</v>
      </c>
      <c r="E2135" s="57" t="s">
        <v>56</v>
      </c>
      <c r="F2135" s="57" t="s">
        <v>6437</v>
      </c>
      <c r="G2135" s="58" t="s">
        <v>215</v>
      </c>
      <c r="H2135" s="59" t="s">
        <v>216</v>
      </c>
      <c r="I2135" s="60" t="s">
        <v>29</v>
      </c>
      <c r="J2135" s="60" t="s">
        <v>6457</v>
      </c>
      <c r="L2135" s="61">
        <v>44021</v>
      </c>
      <c r="M2135" s="62">
        <v>1024.3010000009101</v>
      </c>
      <c r="N2135" s="63">
        <v>1024.3010000009101</v>
      </c>
      <c r="O2135" s="63">
        <v>1025.1878999993201</v>
      </c>
      <c r="P2135" s="64">
        <f t="shared" si="33"/>
        <v>0.99913489029824631</v>
      </c>
      <c r="Q2135" s="61">
        <v>43984</v>
      </c>
      <c r="R2135" s="65">
        <v>3644910.247</v>
      </c>
      <c r="S2135" s="65">
        <v>1581889.11426758</v>
      </c>
      <c r="T2135" s="11"/>
      <c r="U2135" s="66">
        <v>-5.3890639628661997E-4</v>
      </c>
      <c r="V2135" s="67">
        <v>3.6083201142901098</v>
      </c>
      <c r="W2135" s="66">
        <v>5.9627391419780895E-4</v>
      </c>
      <c r="X2135" s="67">
        <v>2.3380059400551501</v>
      </c>
      <c r="Y2135" s="66">
        <v>1.3859464152119499E-2</v>
      </c>
      <c r="Z2135" s="67">
        <v>19.069884027441699</v>
      </c>
      <c r="AA2135" s="66">
        <v>1.6790376208518899E-2</v>
      </c>
      <c r="AB2135" s="67">
        <v>21.9042257721594</v>
      </c>
      <c r="AC2135" s="66">
        <v>1.6790376208518899E-2</v>
      </c>
      <c r="AD2135" s="67">
        <v>25.9650028811011</v>
      </c>
      <c r="AE2135" s="66"/>
      <c r="AF2135" s="68"/>
      <c r="AG2135" s="66">
        <v>-5.7206472774851102E-5</v>
      </c>
      <c r="AH2135" s="67">
        <v>-1.8472263831427</v>
      </c>
      <c r="AI2135" s="66">
        <v>1.6238368036283601E-2</v>
      </c>
      <c r="AJ2135" s="67">
        <v>15.3145792845899</v>
      </c>
      <c r="AK2135" s="66">
        <v>2.43010000012873E-2</v>
      </c>
      <c r="AL2135" s="66">
        <v>7.8276784188346903E-3</v>
      </c>
      <c r="AM2135" s="67">
        <v>22.384197834093399</v>
      </c>
      <c r="AN2135" s="11"/>
      <c r="AO2135" s="69">
        <v>2.9429763744701601E-3</v>
      </c>
      <c r="AP2135" s="69">
        <v>-1.9369955816728201E-3</v>
      </c>
      <c r="AQ2135" s="69">
        <v>7.4044621778739401E-3</v>
      </c>
      <c r="AR2135" s="69">
        <v>-1.7071896727429701E-3</v>
      </c>
      <c r="AS2135" s="70">
        <v>5</v>
      </c>
      <c r="AT2135" s="70">
        <v>4</v>
      </c>
      <c r="AU2135" s="70">
        <v>7</v>
      </c>
      <c r="AV2135" s="71">
        <v>5</v>
      </c>
      <c r="AW2135" s="11"/>
      <c r="AX2135" s="72">
        <v>6.3611052076066703E-3</v>
      </c>
      <c r="AY2135" s="73">
        <v>-1.9479394147419999</v>
      </c>
      <c r="AZ2135" s="73">
        <v>0.68808893226741896</v>
      </c>
      <c r="BA2135" s="73">
        <v>-2.7844991893871298</v>
      </c>
      <c r="BB2135" s="64">
        <v>6.5733114942531797E-4</v>
      </c>
      <c r="BC2135" s="74">
        <v>-0.44551911738017203</v>
      </c>
      <c r="BD2135" s="61">
        <v>43907</v>
      </c>
      <c r="BE2135" s="61">
        <v>43913</v>
      </c>
      <c r="BF2135" s="70">
        <v>11</v>
      </c>
      <c r="BG2135" s="61">
        <v>43922</v>
      </c>
    </row>
    <row r="2136" spans="2:59" x14ac:dyDescent="0.3">
      <c r="B2136" s="56" t="s">
        <v>6767</v>
      </c>
      <c r="C2136" s="56" t="s">
        <v>6459</v>
      </c>
      <c r="D2136" s="56" t="s">
        <v>6436</v>
      </c>
      <c r="E2136" s="57" t="s">
        <v>131</v>
      </c>
      <c r="F2136" s="57" t="s">
        <v>6437</v>
      </c>
      <c r="G2136" s="58" t="s">
        <v>215</v>
      </c>
      <c r="H2136" s="59" t="s">
        <v>216</v>
      </c>
      <c r="I2136" s="60" t="s">
        <v>29</v>
      </c>
      <c r="J2136" s="60" t="s">
        <v>1</v>
      </c>
      <c r="L2136" s="61">
        <v>44021</v>
      </c>
      <c r="M2136" s="62">
        <v>1050.0923999995</v>
      </c>
      <c r="N2136" s="63">
        <v>1050.0923999995</v>
      </c>
      <c r="O2136" s="63">
        <v>1051.2993999999001</v>
      </c>
      <c r="P2136" s="64">
        <f t="shared" si="33"/>
        <v>0.99885189699489962</v>
      </c>
      <c r="Q2136" s="61">
        <v>43984</v>
      </c>
      <c r="R2136" s="65">
        <v>61587.067999999999</v>
      </c>
      <c r="S2136" s="65">
        <v>60879.059704956097</v>
      </c>
      <c r="T2136" s="11"/>
      <c r="U2136" s="66">
        <v>-5.4660531259287403E-4</v>
      </c>
      <c r="V2136" s="67">
        <v>3.60755022265948</v>
      </c>
      <c r="W2136" s="66">
        <v>3.6648297464125801E-4</v>
      </c>
      <c r="X2136" s="67">
        <v>2.3150268460994998</v>
      </c>
      <c r="Y2136" s="66">
        <v>1.24486480599444E-2</v>
      </c>
      <c r="Z2136" s="67">
        <v>18.928802418231498</v>
      </c>
      <c r="AA2136" s="66">
        <v>2.3233443031131201E-2</v>
      </c>
      <c r="AB2136" s="67">
        <v>22.548532454413401</v>
      </c>
      <c r="AC2136" s="66"/>
      <c r="AD2136" s="67"/>
      <c r="AE2136" s="66"/>
      <c r="AF2136" s="68"/>
      <c r="AG2136" s="66">
        <v>-1.26068247482181E-4</v>
      </c>
      <c r="AH2136" s="67">
        <v>-1.8541125606134301</v>
      </c>
      <c r="AI2136" s="66">
        <v>1.47541940441442E-2</v>
      </c>
      <c r="AJ2136" s="67">
        <v>15.1661618853832</v>
      </c>
      <c r="AK2136" s="66">
        <v>5.0092399998902699E-2</v>
      </c>
      <c r="AL2136" s="66">
        <v>2.7938636281760399E-2</v>
      </c>
      <c r="AM2136" s="67">
        <v>26.166143270616899</v>
      </c>
      <c r="AN2136" s="11"/>
      <c r="AO2136" s="69">
        <v>2.93531927854929E-3</v>
      </c>
      <c r="AP2136" s="69">
        <v>-1.94464646938286E-3</v>
      </c>
      <c r="AQ2136" s="69">
        <v>7.1733634085831E-3</v>
      </c>
      <c r="AR2136" s="69">
        <v>-1.50970275262807E-3</v>
      </c>
      <c r="AS2136" s="70">
        <v>7</v>
      </c>
      <c r="AT2136" s="70">
        <v>5</v>
      </c>
      <c r="AU2136" s="70">
        <v>7</v>
      </c>
      <c r="AV2136" s="71">
        <v>5</v>
      </c>
      <c r="AW2136" s="11"/>
      <c r="AX2136" s="72">
        <v>6.9232099116197801E-3</v>
      </c>
      <c r="AY2136" s="73">
        <v>-0.89511257874710304</v>
      </c>
      <c r="AZ2136" s="73">
        <v>0.71105035716845999</v>
      </c>
      <c r="BA2136" s="73">
        <v>-1.2776438063247</v>
      </c>
      <c r="BB2136" s="64">
        <v>7.1537849055062E-4</v>
      </c>
      <c r="BC2136" s="74">
        <v>-0.45008949901739498</v>
      </c>
      <c r="BD2136" s="61">
        <v>43907</v>
      </c>
      <c r="BE2136" s="61">
        <v>43913</v>
      </c>
      <c r="BF2136" s="70">
        <v>11</v>
      </c>
      <c r="BG2136" s="61">
        <v>43922</v>
      </c>
    </row>
    <row r="2137" spans="2:59" x14ac:dyDescent="0.3">
      <c r="B2137" s="56" t="s">
        <v>6770</v>
      </c>
      <c r="C2137" s="56" t="s">
        <v>6461</v>
      </c>
      <c r="D2137" s="56" t="s">
        <v>6462</v>
      </c>
      <c r="E2137" s="57" t="s">
        <v>34</v>
      </c>
      <c r="F2137" s="57" t="s">
        <v>6437</v>
      </c>
      <c r="G2137" s="58" t="s">
        <v>215</v>
      </c>
      <c r="H2137" s="59" t="s">
        <v>237</v>
      </c>
      <c r="I2137" s="60" t="s">
        <v>29</v>
      </c>
      <c r="J2137" s="60" t="s">
        <v>6463</v>
      </c>
      <c r="L2137" s="61">
        <v>44021</v>
      </c>
      <c r="M2137" s="62">
        <v>1107.1819000001999</v>
      </c>
      <c r="N2137" s="63">
        <v>1107.1819000001999</v>
      </c>
      <c r="O2137" s="63">
        <v>1112.1044999994299</v>
      </c>
      <c r="P2137" s="64">
        <f t="shared" si="33"/>
        <v>0.99557361740804706</v>
      </c>
      <c r="Q2137" s="61">
        <v>43984</v>
      </c>
      <c r="R2137" s="65">
        <v>88011.798999999999</v>
      </c>
      <c r="S2137" s="65">
        <v>34055.845846740704</v>
      </c>
      <c r="T2137" s="11"/>
      <c r="U2137" s="66">
        <v>-4.9867554025695405E-4</v>
      </c>
      <c r="V2137" s="67">
        <v>3.6123431998930799</v>
      </c>
      <c r="W2137" s="66">
        <v>1.2185571176814801E-4</v>
      </c>
      <c r="X2137" s="67">
        <v>2.2905641198121902</v>
      </c>
      <c r="Y2137" s="66">
        <v>1.0992070450811299E-2</v>
      </c>
      <c r="Z2137" s="67">
        <v>18.7831446572964</v>
      </c>
      <c r="AA2137" s="66">
        <v>1.01032042748557E-2</v>
      </c>
      <c r="AB2137" s="67">
        <v>21.235508578771299</v>
      </c>
      <c r="AC2137" s="66">
        <v>3.6926306132954799E-2</v>
      </c>
      <c r="AD2137" s="67">
        <v>27.978595873544698</v>
      </c>
      <c r="AE2137" s="66">
        <v>5.6060845819956698E-2</v>
      </c>
      <c r="AF2137" s="68">
        <v>22.5537721936998</v>
      </c>
      <c r="AG2137" s="66">
        <v>-1.8566219932836199E-4</v>
      </c>
      <c r="AH2137" s="67">
        <v>-1.8600719557980501</v>
      </c>
      <c r="AI2137" s="66">
        <v>1.2439992839063101E-2</v>
      </c>
      <c r="AJ2137" s="67">
        <v>14.9347417648678</v>
      </c>
      <c r="AK2137" s="66">
        <v>0.107099199689401</v>
      </c>
      <c r="AL2137" s="66">
        <v>2.17424777911219E-2</v>
      </c>
      <c r="AM2137" s="67">
        <v>-2.2287896963534899</v>
      </c>
      <c r="AN2137" s="11"/>
      <c r="AO2137" s="69">
        <v>9.7472257439221704E-3</v>
      </c>
      <c r="AP2137" s="69">
        <v>-1.5249528248205E-2</v>
      </c>
      <c r="AQ2137" s="69">
        <v>7.1781816350267001E-3</v>
      </c>
      <c r="AR2137" s="69">
        <v>-1.11737440993238E-2</v>
      </c>
      <c r="AS2137" s="70">
        <v>8</v>
      </c>
      <c r="AT2137" s="70">
        <v>4</v>
      </c>
      <c r="AU2137" s="70">
        <v>7</v>
      </c>
      <c r="AV2137" s="71">
        <v>5</v>
      </c>
      <c r="AW2137" s="11"/>
      <c r="AX2137" s="72">
        <v>2.18761116801761E-2</v>
      </c>
      <c r="AY2137" s="73">
        <v>-0.86378103533934303</v>
      </c>
      <c r="AZ2137" s="73">
        <v>0.66549748608031201</v>
      </c>
      <c r="BA2137" s="73">
        <v>-1.0636232716497001</v>
      </c>
      <c r="BB2137" s="64">
        <v>2.2535449804740901E-3</v>
      </c>
      <c r="BC2137" s="74">
        <v>-3.04885598628243</v>
      </c>
      <c r="BD2137" s="61">
        <v>43745</v>
      </c>
      <c r="BE2137" s="61">
        <v>43783</v>
      </c>
      <c r="BF2137" s="70">
        <v>162</v>
      </c>
      <c r="BG2137" s="61">
        <v>43971</v>
      </c>
    </row>
    <row r="2138" spans="2:59" x14ac:dyDescent="0.3">
      <c r="B2138" s="56" t="s">
        <v>6773</v>
      </c>
      <c r="C2138" s="56" t="s">
        <v>6465</v>
      </c>
      <c r="D2138" s="56" t="s">
        <v>6462</v>
      </c>
      <c r="E2138" s="57" t="s">
        <v>41</v>
      </c>
      <c r="F2138" s="57" t="s">
        <v>6437</v>
      </c>
      <c r="G2138" s="58" t="s">
        <v>215</v>
      </c>
      <c r="H2138" s="59" t="s">
        <v>237</v>
      </c>
      <c r="I2138" s="60" t="s">
        <v>29</v>
      </c>
      <c r="J2138" s="60" t="s">
        <v>6466</v>
      </c>
      <c r="L2138" s="61">
        <v>44021</v>
      </c>
      <c r="M2138" s="62">
        <v>1105.1524999998501</v>
      </c>
      <c r="N2138" s="63">
        <v>1105.1524999998501</v>
      </c>
      <c r="O2138" s="63">
        <v>1110.12160000019</v>
      </c>
      <c r="P2138" s="64">
        <f t="shared" si="33"/>
        <v>0.99552382369612569</v>
      </c>
      <c r="Q2138" s="61">
        <v>43984</v>
      </c>
      <c r="R2138" s="65">
        <v>10527.203</v>
      </c>
      <c r="S2138" s="65">
        <v>13041.6215325623</v>
      </c>
      <c r="T2138" s="11"/>
      <c r="U2138" s="66">
        <v>-5.0004277727566703E-4</v>
      </c>
      <c r="V2138" s="67">
        <v>3.6122064761911998</v>
      </c>
      <c r="W2138" s="66">
        <v>8.1171858255402199E-5</v>
      </c>
      <c r="X2138" s="67">
        <v>2.2864957344609098</v>
      </c>
      <c r="Y2138" s="66">
        <v>1.0743313299826701E-2</v>
      </c>
      <c r="Z2138" s="67">
        <v>18.758268942212499</v>
      </c>
      <c r="AA2138" s="66">
        <v>9.6037984367285407E-3</v>
      </c>
      <c r="AB2138" s="67">
        <v>21.185567994980399</v>
      </c>
      <c r="AC2138" s="66">
        <v>3.5893684171242099E-2</v>
      </c>
      <c r="AD2138" s="67">
        <v>27.8753336773661</v>
      </c>
      <c r="AE2138" s="66">
        <v>5.4493775433002198E-2</v>
      </c>
      <c r="AF2138" s="68">
        <v>22.397065155004402</v>
      </c>
      <c r="AG2138" s="66">
        <v>-1.97761637537042E-4</v>
      </c>
      <c r="AH2138" s="67">
        <v>-1.86128189961892</v>
      </c>
      <c r="AI2138" s="66">
        <v>1.2178814951767E-2</v>
      </c>
      <c r="AJ2138" s="67">
        <v>14.9086239761382</v>
      </c>
      <c r="AK2138" s="66">
        <v>0.10459766059473601</v>
      </c>
      <c r="AL2138" s="66">
        <v>2.1253967444863499E-2</v>
      </c>
      <c r="AM2138" s="67">
        <v>-2.4789436058199499</v>
      </c>
      <c r="AN2138" s="11"/>
      <c r="AO2138" s="69">
        <v>9.7458722884766792E-3</v>
      </c>
      <c r="AP2138" s="69">
        <v>-1.5250950084919199E-2</v>
      </c>
      <c r="AQ2138" s="69">
        <v>7.1358425902872096E-3</v>
      </c>
      <c r="AR2138" s="69">
        <v>-1.12152246410915E-2</v>
      </c>
      <c r="AS2138" s="70">
        <v>8</v>
      </c>
      <c r="AT2138" s="70">
        <v>4</v>
      </c>
      <c r="AU2138" s="70">
        <v>7</v>
      </c>
      <c r="AV2138" s="71">
        <v>5</v>
      </c>
      <c r="AW2138" s="11"/>
      <c r="AX2138" s="72">
        <v>2.1875017276979599E-2</v>
      </c>
      <c r="AY2138" s="73">
        <v>-0.88468542140435602</v>
      </c>
      <c r="AZ2138" s="73">
        <v>0.66379328918810598</v>
      </c>
      <c r="BA2138" s="73">
        <v>-1.08888973044304</v>
      </c>
      <c r="BB2138" s="64">
        <v>2.2534286089717199E-3</v>
      </c>
      <c r="BC2138" s="74">
        <v>-3.0539765228895699</v>
      </c>
      <c r="BD2138" s="61">
        <v>43745</v>
      </c>
      <c r="BE2138" s="61">
        <v>43783</v>
      </c>
      <c r="BF2138" s="70">
        <v>164</v>
      </c>
      <c r="BG2138" s="61">
        <v>43973</v>
      </c>
    </row>
    <row r="2139" spans="2:59" x14ac:dyDescent="0.3">
      <c r="B2139" s="56" t="s">
        <v>6776</v>
      </c>
      <c r="C2139" s="56" t="s">
        <v>6468</v>
      </c>
      <c r="D2139" s="56" t="s">
        <v>6462</v>
      </c>
      <c r="E2139" s="57" t="s">
        <v>248</v>
      </c>
      <c r="F2139" s="57" t="s">
        <v>6437</v>
      </c>
      <c r="G2139" s="58" t="s">
        <v>215</v>
      </c>
      <c r="H2139" s="59" t="s">
        <v>237</v>
      </c>
      <c r="I2139" s="60" t="s">
        <v>29</v>
      </c>
      <c r="J2139" s="60" t="s">
        <v>6469</v>
      </c>
      <c r="L2139" s="61">
        <v>44021</v>
      </c>
      <c r="M2139" s="62">
        <v>1122.9953000005301</v>
      </c>
      <c r="N2139" s="63">
        <v>1122.9953000005301</v>
      </c>
      <c r="O2139" s="63">
        <v>1127.6461999993801</v>
      </c>
      <c r="P2139" s="64">
        <f t="shared" si="33"/>
        <v>0.99587556806483046</v>
      </c>
      <c r="Q2139" s="61">
        <v>43984</v>
      </c>
      <c r="R2139" s="65">
        <v>511657.80200000003</v>
      </c>
      <c r="S2139" s="65">
        <v>443431.30392724602</v>
      </c>
      <c r="T2139" s="11"/>
      <c r="U2139" s="66">
        <v>-4.9041147576644995E-4</v>
      </c>
      <c r="V2139" s="67">
        <v>3.6131696063421299</v>
      </c>
      <c r="W2139" s="66">
        <v>3.67723530871444E-4</v>
      </c>
      <c r="X2139" s="67">
        <v>2.3151509017225198</v>
      </c>
      <c r="Y2139" s="66">
        <v>1.2501880979471001E-2</v>
      </c>
      <c r="Z2139" s="67">
        <v>18.934125710162299</v>
      </c>
      <c r="AA2139" s="66">
        <v>1.31453223675635E-2</v>
      </c>
      <c r="AB2139" s="67">
        <v>21.539720388041999</v>
      </c>
      <c r="AC2139" s="66">
        <v>4.3173538542760098E-2</v>
      </c>
      <c r="AD2139" s="67">
        <v>28.6033191145107</v>
      </c>
      <c r="AE2139" s="66">
        <v>6.5634132775812801E-2</v>
      </c>
      <c r="AF2139" s="68">
        <v>23.5111008893</v>
      </c>
      <c r="AG2139" s="66">
        <v>-1.1192026431672299E-4</v>
      </c>
      <c r="AH2139" s="67">
        <v>-1.8526977622968801</v>
      </c>
      <c r="AI2139" s="66">
        <v>1.4027224624442201E-2</v>
      </c>
      <c r="AJ2139" s="67">
        <v>15.093464943405699</v>
      </c>
      <c r="AK2139" s="66">
        <v>0.122379899101361</v>
      </c>
      <c r="AL2139" s="66">
        <v>2.47077994281426E-2</v>
      </c>
      <c r="AM2139" s="67">
        <v>-0.70071975515747897</v>
      </c>
      <c r="AN2139" s="11"/>
      <c r="AO2139" s="69">
        <v>9.7554637886787497E-3</v>
      </c>
      <c r="AP2139" s="69">
        <v>-1.52414343801865E-2</v>
      </c>
      <c r="AQ2139" s="69">
        <v>7.4340727205708399E-3</v>
      </c>
      <c r="AR2139" s="69">
        <v>-1.0930861089946099E-2</v>
      </c>
      <c r="AS2139" s="70">
        <v>8</v>
      </c>
      <c r="AT2139" s="70">
        <v>4</v>
      </c>
      <c r="AU2139" s="70">
        <v>7</v>
      </c>
      <c r="AV2139" s="71">
        <v>5</v>
      </c>
      <c r="AW2139" s="11"/>
      <c r="AX2139" s="72">
        <v>2.1883211733547799E-2</v>
      </c>
      <c r="AY2139" s="73">
        <v>-0.73636245349462104</v>
      </c>
      <c r="AZ2139" s="73">
        <v>0.67587971879402198</v>
      </c>
      <c r="BA2139" s="73">
        <v>-0.90909502566410105</v>
      </c>
      <c r="BB2139" s="64">
        <v>2.2542977609759898E-3</v>
      </c>
      <c r="BC2139" s="74">
        <v>-3.0186154676957799</v>
      </c>
      <c r="BD2139" s="61">
        <v>43745</v>
      </c>
      <c r="BE2139" s="61">
        <v>43783</v>
      </c>
      <c r="BF2139" s="70">
        <v>157</v>
      </c>
      <c r="BG2139" s="61">
        <v>43964</v>
      </c>
    </row>
    <row r="2140" spans="2:59" x14ac:dyDescent="0.3">
      <c r="B2140" s="56" t="s">
        <v>6779</v>
      </c>
      <c r="C2140" s="56" t="s">
        <v>6471</v>
      </c>
      <c r="D2140" s="56" t="s">
        <v>6462</v>
      </c>
      <c r="E2140" s="57" t="s">
        <v>0</v>
      </c>
      <c r="F2140" s="57" t="s">
        <v>6437</v>
      </c>
      <c r="G2140" s="58" t="s">
        <v>215</v>
      </c>
      <c r="H2140" s="59" t="s">
        <v>237</v>
      </c>
      <c r="I2140" s="60" t="s">
        <v>29</v>
      </c>
      <c r="J2140" s="60" t="s">
        <v>6472</v>
      </c>
      <c r="L2140" s="61">
        <v>44021</v>
      </c>
      <c r="M2140" s="62">
        <v>1100.7153999991699</v>
      </c>
      <c r="N2140" s="63">
        <v>1100.7153999991699</v>
      </c>
      <c r="O2140" s="63">
        <v>1105.7770000006999</v>
      </c>
      <c r="P2140" s="64">
        <f t="shared" si="33"/>
        <v>0.99542258520341187</v>
      </c>
      <c r="Q2140" s="61">
        <v>43984</v>
      </c>
      <c r="R2140" s="65">
        <v>3329138.622</v>
      </c>
      <c r="S2140" s="65">
        <v>3691037.9495937498</v>
      </c>
      <c r="T2140" s="11"/>
      <c r="U2140" s="66">
        <v>-5.0278356138733205E-4</v>
      </c>
      <c r="V2140" s="67">
        <v>3.6119323977800399</v>
      </c>
      <c r="W2140" s="66">
        <v>-1.1810498108388901E-6</v>
      </c>
      <c r="X2140" s="67">
        <v>2.2782604436542901</v>
      </c>
      <c r="Y2140" s="66">
        <v>1.0238908476822E-2</v>
      </c>
      <c r="Z2140" s="67">
        <v>18.707828459912001</v>
      </c>
      <c r="AA2140" s="66">
        <v>8.5905384949001001E-3</v>
      </c>
      <c r="AB2140" s="67">
        <v>21.084242000797499</v>
      </c>
      <c r="AC2140" s="66">
        <v>3.3821368084318203E-2</v>
      </c>
      <c r="AD2140" s="67">
        <v>27.668102068681002</v>
      </c>
      <c r="AE2140" s="66">
        <v>5.1313043633854201E-2</v>
      </c>
      <c r="AF2140" s="68">
        <v>22.0789919751114</v>
      </c>
      <c r="AG2140" s="66">
        <v>-2.2253298175201099E-4</v>
      </c>
      <c r="AH2140" s="67">
        <v>-1.86375903404041</v>
      </c>
      <c r="AI2140" s="66">
        <v>1.16487327541108E-2</v>
      </c>
      <c r="AJ2140" s="67">
        <v>14.8556157563726</v>
      </c>
      <c r="AK2140" s="66">
        <v>0.10071539999989899</v>
      </c>
      <c r="AL2140" s="66">
        <v>2.03389649341261E-2</v>
      </c>
      <c r="AM2140" s="67">
        <v>-1.7745999301114399</v>
      </c>
      <c r="AN2140" s="11"/>
      <c r="AO2140" s="69">
        <v>9.74300058260269E-3</v>
      </c>
      <c r="AP2140" s="69">
        <v>-1.5253646287419501E-2</v>
      </c>
      <c r="AQ2140" s="69">
        <v>7.0502118760487099E-3</v>
      </c>
      <c r="AR2140" s="69">
        <v>-1.12965465787056E-2</v>
      </c>
      <c r="AS2140" s="70">
        <v>8</v>
      </c>
      <c r="AT2140" s="70">
        <v>4</v>
      </c>
      <c r="AU2140" s="70">
        <v>7</v>
      </c>
      <c r="AV2140" s="71">
        <v>5</v>
      </c>
      <c r="AW2140" s="11"/>
      <c r="AX2140" s="72">
        <v>2.1872830194915899E-2</v>
      </c>
      <c r="AY2140" s="73">
        <v>-0.92715115009014004</v>
      </c>
      <c r="AZ2140" s="73">
        <v>0.66033441430772699</v>
      </c>
      <c r="BA2140" s="73">
        <v>-1.1401545875742201</v>
      </c>
      <c r="BB2140" s="64">
        <v>2.25319621949438E-3</v>
      </c>
      <c r="BC2140" s="74">
        <v>-3.0640409761290401</v>
      </c>
      <c r="BD2140" s="61">
        <v>43745</v>
      </c>
      <c r="BE2140" s="61">
        <v>43783</v>
      </c>
      <c r="BF2140" s="70">
        <v>165</v>
      </c>
      <c r="BG2140" s="61">
        <v>43976</v>
      </c>
    </row>
    <row r="2141" spans="2:59" x14ac:dyDescent="0.3">
      <c r="B2141" s="56" t="s">
        <v>6782</v>
      </c>
      <c r="C2141" s="56" t="s">
        <v>6474</v>
      </c>
      <c r="D2141" s="56" t="s">
        <v>6462</v>
      </c>
      <c r="E2141" s="57" t="s">
        <v>2511</v>
      </c>
      <c r="F2141" s="57" t="s">
        <v>6437</v>
      </c>
      <c r="G2141" s="58" t="s">
        <v>215</v>
      </c>
      <c r="H2141" s="59" t="s">
        <v>237</v>
      </c>
      <c r="I2141" s="60" t="s">
        <v>29</v>
      </c>
      <c r="J2141" s="60" t="s">
        <v>6475</v>
      </c>
      <c r="L2141" s="61">
        <v>44021</v>
      </c>
      <c r="M2141" s="62">
        <v>1037.51640000008</v>
      </c>
      <c r="N2141" s="63">
        <v>1037.51640000008</v>
      </c>
      <c r="O2141" s="63">
        <v>1048.5124999992499</v>
      </c>
      <c r="P2141" s="64">
        <f t="shared" si="33"/>
        <v>0.98951266675487626</v>
      </c>
      <c r="Q2141" s="61">
        <v>43745</v>
      </c>
      <c r="R2141" s="65">
        <v>0</v>
      </c>
      <c r="S2141" s="65">
        <v>151.09006513404799</v>
      </c>
      <c r="T2141" s="11"/>
      <c r="U2141" s="66">
        <v>0</v>
      </c>
      <c r="V2141" s="67">
        <v>3.66221075391877</v>
      </c>
      <c r="W2141" s="66">
        <v>0</v>
      </c>
      <c r="X2141" s="67">
        <v>2.27837854863537</v>
      </c>
      <c r="Y2141" s="66">
        <v>1.6741935069148901E-3</v>
      </c>
      <c r="Z2141" s="67">
        <v>17.851356962928499</v>
      </c>
      <c r="AA2141" s="66">
        <v>2.7492775971040802E-3</v>
      </c>
      <c r="AB2141" s="67">
        <v>20.500115911010699</v>
      </c>
      <c r="AC2141" s="66">
        <v>3.3304856067843502E-2</v>
      </c>
      <c r="AD2141" s="67">
        <v>27.616450867033599</v>
      </c>
      <c r="AE2141" s="66"/>
      <c r="AF2141" s="68"/>
      <c r="AG2141" s="66">
        <v>0</v>
      </c>
      <c r="AH2141" s="67">
        <v>-1.84150573586521</v>
      </c>
      <c r="AI2141" s="66">
        <v>3.2001336676330499E-3</v>
      </c>
      <c r="AJ2141" s="67">
        <v>14.010755847732099</v>
      </c>
      <c r="AK2141" s="66">
        <v>3.7516399999731199E-2</v>
      </c>
      <c r="AL2141" s="66">
        <v>1.69557393473951E-2</v>
      </c>
      <c r="AM2141" s="67">
        <v>30.3662622717675</v>
      </c>
      <c r="AN2141" s="11"/>
      <c r="AO2141" s="69">
        <v>9.7562419414316502E-3</v>
      </c>
      <c r="AP2141" s="69">
        <v>-1.5235317848237199E-2</v>
      </c>
      <c r="AQ2141" s="69">
        <v>6.7524590922403097E-3</v>
      </c>
      <c r="AR2141" s="69">
        <v>-1.08621520903398E-2</v>
      </c>
      <c r="AS2141" s="70">
        <v>4</v>
      </c>
      <c r="AT2141" s="70">
        <v>2</v>
      </c>
      <c r="AU2141" s="70">
        <v>7</v>
      </c>
      <c r="AV2141" s="71">
        <v>5</v>
      </c>
      <c r="AW2141" s="11"/>
      <c r="AX2141" s="72">
        <v>2.0113017045914599E-2</v>
      </c>
      <c r="AY2141" s="73">
        <v>-1.3074635096654701</v>
      </c>
      <c r="AZ2141" s="73">
        <v>0.63982269065491004</v>
      </c>
      <c r="BA2141" s="73">
        <v>-1.59320898494661</v>
      </c>
      <c r="BB2141" s="64">
        <v>2.0710432145574502E-3</v>
      </c>
      <c r="BC2141" s="74">
        <v>-3.0093394212162798</v>
      </c>
      <c r="BD2141" s="61">
        <v>43745</v>
      </c>
      <c r="BE2141" s="61">
        <v>43783</v>
      </c>
      <c r="BF2141" s="70"/>
      <c r="BG2141" s="61"/>
    </row>
    <row r="2142" spans="2:59" x14ac:dyDescent="0.3">
      <c r="B2142" s="56" t="s">
        <v>6784</v>
      </c>
      <c r="C2142" s="56" t="s">
        <v>6477</v>
      </c>
      <c r="D2142" s="56" t="s">
        <v>6462</v>
      </c>
      <c r="E2142" s="57" t="s">
        <v>6453</v>
      </c>
      <c r="F2142" s="57" t="s">
        <v>6437</v>
      </c>
      <c r="G2142" s="58" t="s">
        <v>215</v>
      </c>
      <c r="H2142" s="59" t="s">
        <v>237</v>
      </c>
      <c r="I2142" s="60" t="s">
        <v>29</v>
      </c>
      <c r="J2142" s="60" t="s">
        <v>6478</v>
      </c>
      <c r="L2142" s="61">
        <v>44021</v>
      </c>
      <c r="M2142" s="62">
        <v>1018.1902999999</v>
      </c>
      <c r="N2142" s="63">
        <v>1018.1902999999</v>
      </c>
      <c r="O2142" s="63">
        <v>1022.35539999977</v>
      </c>
      <c r="P2142" s="64">
        <f t="shared" si="33"/>
        <v>0.99592597642671921</v>
      </c>
      <c r="Q2142" s="61">
        <v>43984</v>
      </c>
      <c r="R2142" s="65">
        <v>20094.898000000001</v>
      </c>
      <c r="S2142" s="65">
        <v>4419.9682950210599</v>
      </c>
      <c r="T2142" s="11"/>
      <c r="U2142" s="66">
        <v>-4.8906019856076498E-4</v>
      </c>
      <c r="V2142" s="67">
        <v>3.61330473406269</v>
      </c>
      <c r="W2142" s="66">
        <v>4.0883331530494599E-4</v>
      </c>
      <c r="X2142" s="67">
        <v>2.31926188016587</v>
      </c>
      <c r="Y2142" s="66">
        <v>3.1392982818943E-3</v>
      </c>
      <c r="Z2142" s="67">
        <v>17.9978674404265</v>
      </c>
      <c r="AA2142" s="66">
        <v>3.1392982818943E-3</v>
      </c>
      <c r="AB2142" s="67">
        <v>20.539117979497</v>
      </c>
      <c r="AC2142" s="66">
        <v>1.3297491732373601E-2</v>
      </c>
      <c r="AD2142" s="67">
        <v>25.615714433486598</v>
      </c>
      <c r="AE2142" s="66"/>
      <c r="AF2142" s="68"/>
      <c r="AG2142" s="66">
        <v>-9.96767330434523E-5</v>
      </c>
      <c r="AH2142" s="67">
        <v>-1.8514734091695599</v>
      </c>
      <c r="AI2142" s="66">
        <v>3.1392982818943E-3</v>
      </c>
      <c r="AJ2142" s="67">
        <v>14.0046723091509</v>
      </c>
      <c r="AK2142" s="66">
        <v>1.8190299999332599E-2</v>
      </c>
      <c r="AL2142" s="66">
        <v>8.2039054868800997E-3</v>
      </c>
      <c r="AM2142" s="67">
        <v>29.977473578299399</v>
      </c>
      <c r="AN2142" s="11"/>
      <c r="AO2142" s="69">
        <v>1.31351357777021E-3</v>
      </c>
      <c r="AP2142" s="69">
        <v>-1.8140102238248801E-3</v>
      </c>
      <c r="AQ2142" s="69">
        <v>7.4766522902791604E-3</v>
      </c>
      <c r="AR2142" s="69">
        <v>-3.1640959978176402E-3</v>
      </c>
      <c r="AS2142" s="70">
        <v>1</v>
      </c>
      <c r="AT2142" s="70">
        <v>3</v>
      </c>
      <c r="AU2142" s="70">
        <v>7</v>
      </c>
      <c r="AV2142" s="71">
        <v>5</v>
      </c>
      <c r="AW2142" s="11"/>
      <c r="AX2142" s="72">
        <v>4.2849558853504301E-3</v>
      </c>
      <c r="AY2142" s="73">
        <v>-5.7611682486822202</v>
      </c>
      <c r="AZ2142" s="73">
        <v>0.64049956154030996</v>
      </c>
      <c r="BA2142" s="73">
        <v>-6.6818588878304599</v>
      </c>
      <c r="BB2142" s="64">
        <v>4.4262028074911099E-4</v>
      </c>
      <c r="BC2142" s="74">
        <v>-0.54824379071305895</v>
      </c>
      <c r="BD2142" s="61">
        <v>43984</v>
      </c>
      <c r="BE2142" s="61">
        <v>43998</v>
      </c>
      <c r="BF2142" s="70"/>
      <c r="BG2142" s="61"/>
    </row>
    <row r="2143" spans="2:59" x14ac:dyDescent="0.3">
      <c r="B2143" s="56" t="s">
        <v>6786</v>
      </c>
      <c r="C2143" s="56" t="s">
        <v>6480</v>
      </c>
      <c r="D2143" s="56" t="s">
        <v>6462</v>
      </c>
      <c r="E2143" s="57" t="s">
        <v>56</v>
      </c>
      <c r="F2143" s="57" t="s">
        <v>6437</v>
      </c>
      <c r="G2143" s="58" t="s">
        <v>215</v>
      </c>
      <c r="H2143" s="59" t="s">
        <v>237</v>
      </c>
      <c r="I2143" s="60" t="s">
        <v>29</v>
      </c>
      <c r="J2143" s="60" t="s">
        <v>6481</v>
      </c>
      <c r="L2143" s="61">
        <v>44021</v>
      </c>
      <c r="M2143" s="62">
        <v>1035.7309000007799</v>
      </c>
      <c r="N2143" s="63">
        <v>1035.7309000007799</v>
      </c>
      <c r="O2143" s="63">
        <v>1040.02040000074</v>
      </c>
      <c r="P2143" s="64">
        <f t="shared" si="33"/>
        <v>0.9958755616717162</v>
      </c>
      <c r="Q2143" s="61">
        <v>43984</v>
      </c>
      <c r="R2143" s="65">
        <v>1478553.425</v>
      </c>
      <c r="S2143" s="65">
        <v>638896.97346777294</v>
      </c>
      <c r="T2143" s="11"/>
      <c r="U2143" s="66">
        <v>-4.9042735281545902E-4</v>
      </c>
      <c r="V2143" s="67">
        <v>3.6131680186372299</v>
      </c>
      <c r="W2143" s="66">
        <v>3.6779829497390898E-4</v>
      </c>
      <c r="X2143" s="67">
        <v>2.31515837813276</v>
      </c>
      <c r="Y2143" s="66">
        <v>1.2501879382398299E-2</v>
      </c>
      <c r="Z2143" s="67">
        <v>18.934125550469599</v>
      </c>
      <c r="AA2143" s="66">
        <v>1.31451589168137E-2</v>
      </c>
      <c r="AB2143" s="67">
        <v>21.539704042981601</v>
      </c>
      <c r="AC2143" s="66"/>
      <c r="AD2143" s="67"/>
      <c r="AE2143" s="66"/>
      <c r="AF2143" s="68"/>
      <c r="AG2143" s="66">
        <v>-1.11889131403586E-4</v>
      </c>
      <c r="AH2143" s="67">
        <v>-1.85269464900557</v>
      </c>
      <c r="AI2143" s="66">
        <v>1.40271694781404E-2</v>
      </c>
      <c r="AJ2143" s="67">
        <v>15.093459428782801</v>
      </c>
      <c r="AK2143" s="66">
        <v>3.57309000009991E-2</v>
      </c>
      <c r="AL2143" s="66">
        <v>1.9504488782331499E-2</v>
      </c>
      <c r="AM2143" s="67">
        <v>27.885700278973701</v>
      </c>
      <c r="AN2143" s="11"/>
      <c r="AO2143" s="69">
        <v>9.7554754647717293E-3</v>
      </c>
      <c r="AP2143" s="69">
        <v>-1.52414897611379E-2</v>
      </c>
      <c r="AQ2143" s="69">
        <v>7.4340587561891897E-3</v>
      </c>
      <c r="AR2143" s="69">
        <v>-1.09308208266157E-2</v>
      </c>
      <c r="AS2143" s="70">
        <v>8</v>
      </c>
      <c r="AT2143" s="70">
        <v>4</v>
      </c>
      <c r="AU2143" s="70">
        <v>7</v>
      </c>
      <c r="AV2143" s="71">
        <v>5</v>
      </c>
      <c r="AW2143" s="11"/>
      <c r="AX2143" s="72">
        <v>2.1883241460891399E-2</v>
      </c>
      <c r="AY2143" s="73">
        <v>-0.73636355745475202</v>
      </c>
      <c r="AZ2143" s="73">
        <v>0.675879394715594</v>
      </c>
      <c r="BA2143" s="73">
        <v>-0.90909662824742599</v>
      </c>
      <c r="BB2143" s="64">
        <v>2.25430077518922E-3</v>
      </c>
      <c r="BC2143" s="74">
        <v>-3.01862403650011</v>
      </c>
      <c r="BD2143" s="61">
        <v>43745</v>
      </c>
      <c r="BE2143" s="61">
        <v>43783</v>
      </c>
      <c r="BF2143" s="70">
        <v>157</v>
      </c>
      <c r="BG2143" s="61">
        <v>43964</v>
      </c>
    </row>
    <row r="2144" spans="2:59" x14ac:dyDescent="0.3">
      <c r="B2144" s="56" t="s">
        <v>6788</v>
      </c>
      <c r="C2144" s="56" t="s">
        <v>6483</v>
      </c>
      <c r="D2144" s="56" t="s">
        <v>6462</v>
      </c>
      <c r="E2144" s="57" t="s">
        <v>131</v>
      </c>
      <c r="F2144" s="57" t="s">
        <v>6437</v>
      </c>
      <c r="G2144" s="58" t="s">
        <v>215</v>
      </c>
      <c r="H2144" s="59" t="s">
        <v>237</v>
      </c>
      <c r="I2144" s="60" t="s">
        <v>29</v>
      </c>
      <c r="J2144" s="60" t="s">
        <v>1</v>
      </c>
      <c r="L2144" s="61">
        <v>44021</v>
      </c>
      <c r="M2144" s="62">
        <v>1009.9338999996</v>
      </c>
      <c r="N2144" s="63">
        <v>1009.9338999996</v>
      </c>
      <c r="O2144" s="63">
        <v>1022.19319999963</v>
      </c>
      <c r="P2144" s="64">
        <f t="shared" si="33"/>
        <v>0.98800686602098864</v>
      </c>
      <c r="Q2144" s="61">
        <v>43745</v>
      </c>
      <c r="R2144" s="65">
        <v>0</v>
      </c>
      <c r="S2144" s="65">
        <v>7406.6755440597499</v>
      </c>
      <c r="T2144" s="11"/>
      <c r="U2144" s="66">
        <v>0</v>
      </c>
      <c r="V2144" s="67">
        <v>3.66221075391877</v>
      </c>
      <c r="W2144" s="66">
        <v>0</v>
      </c>
      <c r="X2144" s="67">
        <v>2.27837854863537</v>
      </c>
      <c r="Y2144" s="66">
        <v>3.5176091114408302E-3</v>
      </c>
      <c r="Z2144" s="67">
        <v>18.035698523366602</v>
      </c>
      <c r="AA2144" s="66">
        <v>-1.1710238745763501E-2</v>
      </c>
      <c r="AB2144" s="67">
        <v>19.0541642767203</v>
      </c>
      <c r="AC2144" s="66"/>
      <c r="AD2144" s="67"/>
      <c r="AE2144" s="66"/>
      <c r="AF2144" s="68"/>
      <c r="AG2144" s="66">
        <v>0</v>
      </c>
      <c r="AH2144" s="67">
        <v>-1.84150573586521</v>
      </c>
      <c r="AI2144" s="66">
        <v>3.5176091114408302E-3</v>
      </c>
      <c r="AJ2144" s="67">
        <v>14.0425033921056</v>
      </c>
      <c r="AK2144" s="66">
        <v>9.9338999989413406E-3</v>
      </c>
      <c r="AL2144" s="66">
        <v>5.5882421092974298E-3</v>
      </c>
      <c r="AM2144" s="67">
        <v>22.1502932706208</v>
      </c>
      <c r="AN2144" s="11"/>
      <c r="AO2144" s="69">
        <v>2.3417850679834399E-3</v>
      </c>
      <c r="AP2144" s="69">
        <v>-2.4629362724226701E-3</v>
      </c>
      <c r="AQ2144" s="69">
        <v>2.2010171705915101E-3</v>
      </c>
      <c r="AR2144" s="69">
        <v>-9.4604113164678E-3</v>
      </c>
      <c r="AS2144" s="70">
        <v>2</v>
      </c>
      <c r="AT2144" s="70">
        <v>2</v>
      </c>
      <c r="AU2144" s="70">
        <v>7</v>
      </c>
      <c r="AV2144" s="71">
        <v>5</v>
      </c>
      <c r="AW2144" s="11"/>
      <c r="AX2144" s="72">
        <v>5.7177485888678303E-3</v>
      </c>
      <c r="AY2144" s="73">
        <v>-6.9901751653742403</v>
      </c>
      <c r="AZ2144" s="73">
        <v>0.589146418206838</v>
      </c>
      <c r="BA2144" s="73">
        <v>-7.1014989269169702</v>
      </c>
      <c r="BB2144" s="64">
        <v>5.9040203446670604E-4</v>
      </c>
      <c r="BC2144" s="74">
        <v>-1.54563736091222</v>
      </c>
      <c r="BD2144" s="61">
        <v>43745</v>
      </c>
      <c r="BE2144" s="61">
        <v>43782</v>
      </c>
      <c r="BF2144" s="70"/>
      <c r="BG2144" s="61"/>
    </row>
    <row r="2145" spans="2:59" x14ac:dyDescent="0.3">
      <c r="B2145" s="56" t="s">
        <v>6790</v>
      </c>
      <c r="C2145" s="56" t="s">
        <v>6485</v>
      </c>
      <c r="D2145" s="56" t="s">
        <v>6486</v>
      </c>
      <c r="E2145" s="57" t="s">
        <v>73</v>
      </c>
      <c r="F2145" s="57" t="s">
        <v>315</v>
      </c>
      <c r="G2145" s="58" t="s">
        <v>685</v>
      </c>
      <c r="H2145" s="59" t="s">
        <v>686</v>
      </c>
      <c r="I2145" s="60" t="s">
        <v>29</v>
      </c>
      <c r="J2145" s="60" t="s">
        <v>6487</v>
      </c>
      <c r="L2145" s="61">
        <v>44021</v>
      </c>
      <c r="M2145" s="62">
        <v>50978.478299975402</v>
      </c>
      <c r="N2145" s="63">
        <v>50978.478299975402</v>
      </c>
      <c r="O2145" s="63">
        <v>50978.478299975402</v>
      </c>
      <c r="P2145" s="64">
        <f t="shared" si="33"/>
        <v>1</v>
      </c>
      <c r="Q2145" s="61">
        <v>44021</v>
      </c>
      <c r="R2145" s="65">
        <v>12629.918</v>
      </c>
      <c r="S2145" s="65">
        <v>14536.218690841701</v>
      </c>
      <c r="T2145" s="11"/>
      <c r="U2145" s="66">
        <v>3.3249434636673001E-6</v>
      </c>
      <c r="V2145" s="67">
        <v>3.6625432482651399</v>
      </c>
      <c r="W2145" s="66">
        <v>1.3327203123480999E-4</v>
      </c>
      <c r="X2145" s="67">
        <v>2.2917057517588502</v>
      </c>
      <c r="Y2145" s="66">
        <v>4.6320991968968901E-3</v>
      </c>
      <c r="Z2145" s="67">
        <v>18.1471475319122</v>
      </c>
      <c r="AA2145" s="66">
        <v>1.3565836476118399E-2</v>
      </c>
      <c r="AB2145" s="67">
        <v>21.581771798897499</v>
      </c>
      <c r="AC2145" s="66">
        <v>3.6326486502730397E-2</v>
      </c>
      <c r="AD2145" s="67">
        <v>27.918613910500401</v>
      </c>
      <c r="AE2145" s="66">
        <v>5.78995606065291E-2</v>
      </c>
      <c r="AF2145" s="68">
        <v>22.737643672357098</v>
      </c>
      <c r="AG2145" s="66">
        <v>3.0009641704964499E-5</v>
      </c>
      <c r="AH2145" s="67">
        <v>-1.83850477169472</v>
      </c>
      <c r="AI2145" s="66">
        <v>4.9577417248656301E-3</v>
      </c>
      <c r="AJ2145" s="67">
        <v>14.1865166534553</v>
      </c>
      <c r="AK2145" s="66">
        <v>0.29769194093387302</v>
      </c>
      <c r="AL2145" s="66">
        <v>2.99672167166136E-2</v>
      </c>
      <c r="AM2145" s="67">
        <v>33.2487898890395</v>
      </c>
      <c r="AN2145" s="11"/>
      <c r="AO2145" s="69">
        <v>5.1299141705385398E-4</v>
      </c>
      <c r="AP2145" s="69">
        <v>3.3249434636673001E-6</v>
      </c>
      <c r="AQ2145" s="69">
        <v>1.84156047362194E-3</v>
      </c>
      <c r="AR2145" s="69">
        <v>3.0009641704964499E-5</v>
      </c>
      <c r="AS2145" s="70">
        <v>12</v>
      </c>
      <c r="AT2145" s="70">
        <v>0</v>
      </c>
      <c r="AU2145" s="70">
        <v>7</v>
      </c>
      <c r="AV2145" s="71">
        <v>5</v>
      </c>
      <c r="AW2145" s="11"/>
      <c r="AX2145" s="72">
        <v>8.7671355860948104E-4</v>
      </c>
      <c r="AY2145" s="73">
        <v>-18.295015594398102</v>
      </c>
      <c r="AZ2145" s="73">
        <v>0.57130307883289799</v>
      </c>
      <c r="BA2145" s="73">
        <v>-13.4519938913436</v>
      </c>
      <c r="BB2145" s="64">
        <v>9.0588512314297993E-5</v>
      </c>
      <c r="BC2145" s="74">
        <v>0</v>
      </c>
      <c r="BD2145" s="61">
        <v>44021</v>
      </c>
      <c r="BE2145" s="61"/>
      <c r="BF2145" s="70"/>
      <c r="BG2145" s="61"/>
    </row>
    <row r="2146" spans="2:59" x14ac:dyDescent="0.3">
      <c r="B2146" s="56" t="s">
        <v>6792</v>
      </c>
      <c r="C2146" s="56" t="s">
        <v>6489</v>
      </c>
      <c r="D2146" s="56" t="s">
        <v>6486</v>
      </c>
      <c r="E2146" s="57" t="s">
        <v>323</v>
      </c>
      <c r="F2146" s="57" t="s">
        <v>315</v>
      </c>
      <c r="G2146" s="58" t="s">
        <v>685</v>
      </c>
      <c r="H2146" s="59" t="s">
        <v>686</v>
      </c>
      <c r="I2146" s="60" t="s">
        <v>29</v>
      </c>
      <c r="J2146" s="60" t="s">
        <v>1</v>
      </c>
      <c r="L2146" s="61">
        <v>44021</v>
      </c>
      <c r="M2146" s="62">
        <v>10538.3085000068</v>
      </c>
      <c r="N2146" s="63">
        <v>10538.3085000068</v>
      </c>
      <c r="O2146" s="63">
        <v>10538.3085000068</v>
      </c>
      <c r="P2146" s="64">
        <f t="shared" si="33"/>
        <v>1</v>
      </c>
      <c r="Q2146" s="61">
        <v>44021</v>
      </c>
      <c r="R2146" s="65">
        <v>15969008.861</v>
      </c>
      <c r="S2146" s="65">
        <v>8710102.8585468791</v>
      </c>
      <c r="T2146" s="11"/>
      <c r="U2146" s="66">
        <v>1.56099613377592E-5</v>
      </c>
      <c r="V2146" s="67">
        <v>3.66377175005255</v>
      </c>
      <c r="W2146" s="66">
        <v>5.1632650502142496E-4</v>
      </c>
      <c r="X2146" s="67">
        <v>2.3300111991375201</v>
      </c>
      <c r="Y2146" s="66">
        <v>7.8348304814426194E-3</v>
      </c>
      <c r="Z2146" s="67">
        <v>18.467420660366798</v>
      </c>
      <c r="AA2146" s="66">
        <v>2.0390796686115199E-2</v>
      </c>
      <c r="AB2146" s="67">
        <v>22.2642678199045</v>
      </c>
      <c r="AC2146" s="66">
        <v>5.0551616164739202E-2</v>
      </c>
      <c r="AD2146" s="67">
        <v>29.3411268767086</v>
      </c>
      <c r="AE2146" s="66"/>
      <c r="AF2146" s="68"/>
      <c r="AG2146" s="66">
        <v>1.4719898535986401E-4</v>
      </c>
      <c r="AH2146" s="67">
        <v>-1.8267858373292301</v>
      </c>
      <c r="AI2146" s="66">
        <v>8.3352572764852102E-3</v>
      </c>
      <c r="AJ2146" s="67">
        <v>14.52426820861</v>
      </c>
      <c r="AK2146" s="66">
        <v>5.3752672090922701E-2</v>
      </c>
      <c r="AL2146" s="66">
        <v>2.2537647646458901E-2</v>
      </c>
      <c r="AM2146" s="67">
        <v>32.5188183743157</v>
      </c>
      <c r="AN2146" s="11"/>
      <c r="AO2146" s="69">
        <v>5.3213952196529103E-4</v>
      </c>
      <c r="AP2146" s="69">
        <v>1.5353982234955799E-5</v>
      </c>
      <c r="AQ2146" s="69">
        <v>2.4182319266401499E-3</v>
      </c>
      <c r="AR2146" s="69">
        <v>1.4719898535986401E-4</v>
      </c>
      <c r="AS2146" s="70">
        <v>12</v>
      </c>
      <c r="AT2146" s="70">
        <v>0</v>
      </c>
      <c r="AU2146" s="70">
        <v>7</v>
      </c>
      <c r="AV2146" s="71">
        <v>5</v>
      </c>
      <c r="AW2146" s="11"/>
      <c r="AX2146" s="72">
        <v>1.01559795917751E-3</v>
      </c>
      <c r="AY2146" s="73">
        <v>-9.5433161264227202</v>
      </c>
      <c r="AZ2146" s="73">
        <v>0.59385105282581196</v>
      </c>
      <c r="BA2146" s="73">
        <v>-10.4623329865135</v>
      </c>
      <c r="BB2146" s="64">
        <v>1.04939879517332E-4</v>
      </c>
      <c r="BC2146" s="74">
        <v>0</v>
      </c>
      <c r="BD2146" s="61">
        <v>44021</v>
      </c>
      <c r="BE2146" s="61"/>
      <c r="BF2146" s="70"/>
      <c r="BG2146" s="61"/>
    </row>
    <row r="2147" spans="2:59" x14ac:dyDescent="0.3">
      <c r="B2147" s="56" t="s">
        <v>6796</v>
      </c>
      <c r="C2147" s="56" t="s">
        <v>6491</v>
      </c>
      <c r="D2147" s="56" t="s">
        <v>6486</v>
      </c>
      <c r="E2147" s="57" t="s">
        <v>330</v>
      </c>
      <c r="F2147" s="57" t="s">
        <v>315</v>
      </c>
      <c r="G2147" s="58" t="s">
        <v>685</v>
      </c>
      <c r="H2147" s="59" t="s">
        <v>686</v>
      </c>
      <c r="I2147" s="60" t="s">
        <v>29</v>
      </c>
      <c r="J2147" s="60" t="s">
        <v>6492</v>
      </c>
      <c r="L2147" s="61">
        <v>44021</v>
      </c>
      <c r="M2147" s="62">
        <v>40776.869300007798</v>
      </c>
      <c r="N2147" s="63">
        <v>40776.869300007798</v>
      </c>
      <c r="O2147" s="63">
        <v>40776.869300007798</v>
      </c>
      <c r="P2147" s="64">
        <f t="shared" si="33"/>
        <v>1</v>
      </c>
      <c r="Q2147" s="61">
        <v>44021</v>
      </c>
      <c r="R2147" s="65">
        <v>206746695.25099999</v>
      </c>
      <c r="S2147" s="65">
        <v>168179160.58899999</v>
      </c>
      <c r="T2147" s="11"/>
      <c r="U2147" s="66">
        <v>3.3327833079965802E-6</v>
      </c>
      <c r="V2147" s="67">
        <v>3.6625440322495701</v>
      </c>
      <c r="W2147" s="66">
        <v>1.2182899808976801E-4</v>
      </c>
      <c r="X2147" s="67">
        <v>2.2905614484443499</v>
      </c>
      <c r="Y2147" s="66">
        <v>3.3366531533829398E-3</v>
      </c>
      <c r="Z2147" s="67">
        <v>18.0176029275754</v>
      </c>
      <c r="AA2147" s="66">
        <v>9.1266526633262401E-3</v>
      </c>
      <c r="AB2147" s="67">
        <v>21.1378534176329</v>
      </c>
      <c r="AC2147" s="66">
        <v>2.2645602308330098E-2</v>
      </c>
      <c r="AD2147" s="67">
        <v>26.550525491067699</v>
      </c>
      <c r="AE2147" s="66">
        <v>3.4633651026524603E-2</v>
      </c>
      <c r="AF2147" s="68">
        <v>20.411052714363901</v>
      </c>
      <c r="AG2147" s="66">
        <v>3.0000750484759899E-5</v>
      </c>
      <c r="AH2147" s="67">
        <v>-1.8385056608167401</v>
      </c>
      <c r="AI2147" s="66">
        <v>3.5367665823287102E-3</v>
      </c>
      <c r="AJ2147" s="67">
        <v>14.044419139201599</v>
      </c>
      <c r="AK2147" s="66">
        <v>0.19747768285742501</v>
      </c>
      <c r="AL2147" s="66">
        <v>2.0630239610909502E-2</v>
      </c>
      <c r="AM2147" s="67">
        <v>23.227364081423701</v>
      </c>
      <c r="AN2147" s="11"/>
      <c r="AO2147" s="69">
        <v>4.8867253099160702E-4</v>
      </c>
      <c r="AP2147" s="69">
        <v>3.3327833079965802E-6</v>
      </c>
      <c r="AQ2147" s="69">
        <v>1.3440840666589799E-3</v>
      </c>
      <c r="AR2147" s="69">
        <v>3.0000750484759899E-5</v>
      </c>
      <c r="AS2147" s="70">
        <v>12</v>
      </c>
      <c r="AT2147" s="70">
        <v>0</v>
      </c>
      <c r="AU2147" s="70">
        <v>7</v>
      </c>
      <c r="AV2147" s="71">
        <v>5</v>
      </c>
      <c r="AW2147" s="11"/>
      <c r="AX2147" s="72">
        <v>7.10492006245431E-4</v>
      </c>
      <c r="AY2147" s="73">
        <v>-27.778416234708899</v>
      </c>
      <c r="AZ2147" s="73">
        <v>0.55652711560196599</v>
      </c>
      <c r="BA2147" s="73">
        <v>-14.847060165760899</v>
      </c>
      <c r="BB2147" s="64">
        <v>7.3414667616660304E-5</v>
      </c>
      <c r="BC2147" s="74">
        <v>0</v>
      </c>
      <c r="BD2147" s="61">
        <v>44021</v>
      </c>
      <c r="BE2147" s="61"/>
      <c r="BF2147" s="70"/>
      <c r="BG2147" s="61"/>
    </row>
    <row r="2148" spans="2:59" x14ac:dyDescent="0.3">
      <c r="B2148" s="56" t="s">
        <v>6799</v>
      </c>
      <c r="C2148" s="56" t="s">
        <v>6494</v>
      </c>
      <c r="D2148" s="56" t="s">
        <v>6486</v>
      </c>
      <c r="E2148" s="57" t="s">
        <v>334</v>
      </c>
      <c r="F2148" s="57" t="s">
        <v>315</v>
      </c>
      <c r="G2148" s="58" t="s">
        <v>685</v>
      </c>
      <c r="H2148" s="59" t="s">
        <v>686</v>
      </c>
      <c r="I2148" s="60" t="s">
        <v>29</v>
      </c>
      <c r="J2148" s="60" t="s">
        <v>6495</v>
      </c>
      <c r="L2148" s="61">
        <v>44021</v>
      </c>
      <c r="M2148" s="62">
        <v>10841.799999997</v>
      </c>
      <c r="N2148" s="63">
        <v>10841.799999997</v>
      </c>
      <c r="O2148" s="63">
        <v>10841.799999997</v>
      </c>
      <c r="P2148" s="64">
        <f t="shared" si="33"/>
        <v>1</v>
      </c>
      <c r="Q2148" s="61">
        <v>44021</v>
      </c>
      <c r="R2148" s="65">
        <v>0</v>
      </c>
      <c r="S2148" s="65">
        <v>0</v>
      </c>
      <c r="T2148" s="11"/>
      <c r="U2148" s="66">
        <v>0</v>
      </c>
      <c r="V2148" s="67">
        <v>3.66221075391877</v>
      </c>
      <c r="W2148" s="66">
        <v>0</v>
      </c>
      <c r="X2148" s="67">
        <v>2.27837854863537</v>
      </c>
      <c r="Y2148" s="66">
        <v>0</v>
      </c>
      <c r="Z2148" s="67">
        <v>17.6839376122225</v>
      </c>
      <c r="AA2148" s="66">
        <v>0</v>
      </c>
      <c r="AB2148" s="67">
        <v>20.225188151293001</v>
      </c>
      <c r="AC2148" s="66">
        <v>0</v>
      </c>
      <c r="AD2148" s="67">
        <v>24.2859652602347</v>
      </c>
      <c r="AE2148" s="66">
        <v>0</v>
      </c>
      <c r="AF2148" s="68">
        <v>16.947687611711402</v>
      </c>
      <c r="AG2148" s="66">
        <v>0</v>
      </c>
      <c r="AH2148" s="67">
        <v>-1.84150573586521</v>
      </c>
      <c r="AI2148" s="66">
        <v>0</v>
      </c>
      <c r="AJ2148" s="67">
        <v>13.6907424809615</v>
      </c>
      <c r="AK2148" s="66">
        <v>8.4179999999905705E-2</v>
      </c>
      <c r="AL2148" s="66">
        <v>9.2001721950509801E-3</v>
      </c>
      <c r="AM2148" s="67">
        <v>11.897595795657301</v>
      </c>
      <c r="AN2148" s="11"/>
      <c r="AO2148" s="69">
        <v>0</v>
      </c>
      <c r="AP2148" s="69">
        <v>0</v>
      </c>
      <c r="AQ2148" s="69">
        <v>0</v>
      </c>
      <c r="AR2148" s="69">
        <v>0</v>
      </c>
      <c r="AS2148" s="70">
        <v>0</v>
      </c>
      <c r="AT2148" s="70">
        <v>0</v>
      </c>
      <c r="AU2148" s="70">
        <v>7</v>
      </c>
      <c r="AV2148" s="71">
        <v>5</v>
      </c>
      <c r="AW2148" s="11"/>
      <c r="AX2148" s="72">
        <v>0</v>
      </c>
      <c r="AY2148" s="73">
        <v>-115.357016523136</v>
      </c>
      <c r="AZ2148" s="73">
        <v>0.52607977638217596</v>
      </c>
      <c r="BA2148" s="73">
        <v>-15.9646500268718</v>
      </c>
      <c r="BB2148" s="64">
        <v>0</v>
      </c>
      <c r="BC2148" s="74">
        <v>0</v>
      </c>
      <c r="BD2148" s="61">
        <v>43656</v>
      </c>
      <c r="BE2148" s="61"/>
      <c r="BF2148" s="70"/>
      <c r="BG2148" s="61"/>
    </row>
    <row r="2149" spans="2:59" x14ac:dyDescent="0.3">
      <c r="B2149" s="56" t="s">
        <v>6802</v>
      </c>
      <c r="C2149" s="56" t="s">
        <v>6497</v>
      </c>
      <c r="D2149" s="56" t="s">
        <v>6498</v>
      </c>
      <c r="E2149" s="57" t="s">
        <v>34</v>
      </c>
      <c r="F2149" s="57" t="s">
        <v>2104</v>
      </c>
      <c r="G2149" s="58" t="s">
        <v>200</v>
      </c>
      <c r="H2149" s="59" t="s">
        <v>279</v>
      </c>
      <c r="I2149" s="60" t="s">
        <v>29</v>
      </c>
      <c r="J2149" s="60" t="s">
        <v>6499</v>
      </c>
      <c r="L2149" s="61">
        <v>44021</v>
      </c>
      <c r="M2149" s="62">
        <v>1243.97919999994</v>
      </c>
      <c r="N2149" s="63">
        <v>1243.97919999994</v>
      </c>
      <c r="O2149" s="63">
        <v>1441.91559999995</v>
      </c>
      <c r="P2149" s="64">
        <f t="shared" si="33"/>
        <v>0.86272677818312182</v>
      </c>
      <c r="Q2149" s="61">
        <v>43747</v>
      </c>
      <c r="R2149" s="65">
        <v>30554841.111000001</v>
      </c>
      <c r="S2149" s="65">
        <v>49459536.954687499</v>
      </c>
      <c r="T2149" s="11"/>
      <c r="U2149" s="66">
        <v>-1.85758692714444E-3</v>
      </c>
      <c r="V2149" s="67">
        <v>3.4764520612043301</v>
      </c>
      <c r="W2149" s="66">
        <v>3.3797516733102398E-2</v>
      </c>
      <c r="X2149" s="67">
        <v>5.65813022194925</v>
      </c>
      <c r="Y2149" s="66">
        <v>-7.5308396124455598E-2</v>
      </c>
      <c r="Z2149" s="67">
        <v>10.1530979997769</v>
      </c>
      <c r="AA2149" s="66">
        <v>-0.109149998876092</v>
      </c>
      <c r="AB2149" s="67">
        <v>9.3101882636838091</v>
      </c>
      <c r="AC2149" s="66">
        <v>-5.3737718637421501E-2</v>
      </c>
      <c r="AD2149" s="67">
        <v>18.912193396507099</v>
      </c>
      <c r="AE2149" s="66">
        <v>-2.5556004402460499E-2</v>
      </c>
      <c r="AF2149" s="68">
        <v>14.3920871714654</v>
      </c>
      <c r="AG2149" s="66">
        <v>9.3689504792564497E-3</v>
      </c>
      <c r="AH2149" s="67">
        <v>-0.904610687939567</v>
      </c>
      <c r="AI2149" s="66">
        <v>-7.3093879575026194E-2</v>
      </c>
      <c r="AJ2149" s="67">
        <v>6.38135452345887</v>
      </c>
      <c r="AK2149" s="66">
        <v>0.24396676033211401</v>
      </c>
      <c r="AL2149" s="66">
        <v>2.8688080654319499E-2</v>
      </c>
      <c r="AM2149" s="67">
        <v>34.5066484565032</v>
      </c>
      <c r="AN2149" s="11"/>
      <c r="AO2149" s="69">
        <v>1.7129176463640799E-2</v>
      </c>
      <c r="AP2149" s="69">
        <v>-2.76328754043789E-2</v>
      </c>
      <c r="AQ2149" s="69">
        <v>1.0758834761873001E-2</v>
      </c>
      <c r="AR2149" s="69">
        <v>-6.5773922851803904E-2</v>
      </c>
      <c r="AS2149" s="70">
        <v>6</v>
      </c>
      <c r="AT2149" s="70">
        <v>6</v>
      </c>
      <c r="AU2149" s="70">
        <v>6</v>
      </c>
      <c r="AV2149" s="71">
        <v>6</v>
      </c>
      <c r="AW2149" s="11"/>
      <c r="AX2149" s="72">
        <v>5.8727442373856298E-2</v>
      </c>
      <c r="AY2149" s="73">
        <v>-2.2786891369323699</v>
      </c>
      <c r="AZ2149" s="73">
        <v>0.152666506537571</v>
      </c>
      <c r="BA2149" s="73">
        <v>-2.6520686297153602</v>
      </c>
      <c r="BB2149" s="64">
        <v>6.04029796320901E-3</v>
      </c>
      <c r="BC2149" s="74">
        <v>-16.693723266478599</v>
      </c>
      <c r="BD2149" s="61">
        <v>43747</v>
      </c>
      <c r="BE2149" s="61">
        <v>43990</v>
      </c>
      <c r="BF2149" s="70"/>
      <c r="BG2149" s="61"/>
    </row>
    <row r="2150" spans="2:59" x14ac:dyDescent="0.3">
      <c r="B2150" s="56" t="s">
        <v>6805</v>
      </c>
      <c r="C2150" s="56" t="s">
        <v>6501</v>
      </c>
      <c r="D2150" s="56" t="s">
        <v>6498</v>
      </c>
      <c r="E2150" s="57" t="s">
        <v>41</v>
      </c>
      <c r="F2150" s="57" t="s">
        <v>2104</v>
      </c>
      <c r="G2150" s="58" t="s">
        <v>200</v>
      </c>
      <c r="H2150" s="59" t="s">
        <v>279</v>
      </c>
      <c r="I2150" s="60" t="s">
        <v>29</v>
      </c>
      <c r="J2150" s="60" t="s">
        <v>6502</v>
      </c>
      <c r="L2150" s="61">
        <v>44021</v>
      </c>
      <c r="M2150" s="62">
        <v>1247.4956999998501</v>
      </c>
      <c r="N2150" s="63">
        <v>1247.4956999998501</v>
      </c>
      <c r="O2150" s="63">
        <v>1443.41579999961</v>
      </c>
      <c r="P2150" s="64">
        <f t="shared" si="33"/>
        <v>0.86426634653728129</v>
      </c>
      <c r="Q2150" s="61">
        <v>43747</v>
      </c>
      <c r="R2150" s="65">
        <v>1099722.8910000001</v>
      </c>
      <c r="S2150" s="65">
        <v>1579313.44271289</v>
      </c>
      <c r="T2150" s="11"/>
      <c r="U2150" s="66">
        <v>-1.85108254936495E-3</v>
      </c>
      <c r="V2150" s="67">
        <v>3.4771024989822799</v>
      </c>
      <c r="W2150" s="66">
        <v>3.39991703112901E-2</v>
      </c>
      <c r="X2150" s="67">
        <v>5.6782955797680197</v>
      </c>
      <c r="Y2150" s="66">
        <v>-7.4213457204677993E-2</v>
      </c>
      <c r="Z2150" s="67">
        <v>10.262591891762</v>
      </c>
      <c r="AA2150" s="66">
        <v>-0.107024694090796</v>
      </c>
      <c r="AB2150" s="67">
        <v>9.5227187422133301</v>
      </c>
      <c r="AC2150" s="66">
        <v>-4.9220300798915602E-2</v>
      </c>
      <c r="AD2150" s="67">
        <v>19.3639351803577</v>
      </c>
      <c r="AE2150" s="66">
        <v>-1.85585513863771E-2</v>
      </c>
      <c r="AF2150" s="68">
        <v>15.091832473073699</v>
      </c>
      <c r="AG2150" s="66">
        <v>9.4279683471540903E-3</v>
      </c>
      <c r="AH2150" s="67">
        <v>-0.89870890114980295</v>
      </c>
      <c r="AI2150" s="66">
        <v>-7.1942036611290006E-2</v>
      </c>
      <c r="AJ2150" s="67">
        <v>6.49653881983249</v>
      </c>
      <c r="AK2150" s="66">
        <v>0.247495699999563</v>
      </c>
      <c r="AL2150" s="66">
        <v>2.9065708939015202E-2</v>
      </c>
      <c r="AM2150" s="67">
        <v>34.859542423277198</v>
      </c>
      <c r="AN2150" s="11"/>
      <c r="AO2150" s="69">
        <v>1.7135809808678501E-2</v>
      </c>
      <c r="AP2150" s="69">
        <v>-2.7626539951597799E-2</v>
      </c>
      <c r="AQ2150" s="69">
        <v>1.0956104659271699E-2</v>
      </c>
      <c r="AR2150" s="69">
        <v>-6.5585695800109506E-2</v>
      </c>
      <c r="AS2150" s="70">
        <v>6</v>
      </c>
      <c r="AT2150" s="70">
        <v>6</v>
      </c>
      <c r="AU2150" s="70">
        <v>6</v>
      </c>
      <c r="AV2150" s="71">
        <v>6</v>
      </c>
      <c r="AW2150" s="11"/>
      <c r="AX2150" s="72">
        <v>5.8731504816096299E-2</v>
      </c>
      <c r="AY2150" s="73">
        <v>-2.2454757434716202</v>
      </c>
      <c r="AZ2150" s="73">
        <v>0.15967368670476401</v>
      </c>
      <c r="BA2150" s="73">
        <v>-2.61617974730689</v>
      </c>
      <c r="BB2150" s="64">
        <v>6.0407591371767896E-3</v>
      </c>
      <c r="BC2150" s="74">
        <v>-16.561880505992999</v>
      </c>
      <c r="BD2150" s="61">
        <v>43747</v>
      </c>
      <c r="BE2150" s="61">
        <v>43990</v>
      </c>
      <c r="BF2150" s="70"/>
      <c r="BG2150" s="61"/>
    </row>
    <row r="2151" spans="2:59" x14ac:dyDescent="0.3">
      <c r="B2151" s="56" t="s">
        <v>6808</v>
      </c>
      <c r="C2151" s="56" t="s">
        <v>6504</v>
      </c>
      <c r="D2151" s="56" t="s">
        <v>6498</v>
      </c>
      <c r="E2151" s="57" t="s">
        <v>2279</v>
      </c>
      <c r="F2151" s="57" t="s">
        <v>2104</v>
      </c>
      <c r="G2151" s="58" t="s">
        <v>200</v>
      </c>
      <c r="H2151" s="59" t="s">
        <v>279</v>
      </c>
      <c r="I2151" s="60" t="s">
        <v>29</v>
      </c>
      <c r="J2151" s="60" t="s">
        <v>6505</v>
      </c>
      <c r="L2151" s="61">
        <v>44021</v>
      </c>
      <c r="M2151" s="62">
        <v>1300.78720000014</v>
      </c>
      <c r="N2151" s="63">
        <v>1300.78720000014</v>
      </c>
      <c r="O2151" s="63">
        <v>1500.74090000056</v>
      </c>
      <c r="P2151" s="64">
        <f t="shared" si="33"/>
        <v>0.86676334335903993</v>
      </c>
      <c r="Q2151" s="61">
        <v>43747</v>
      </c>
      <c r="R2151" s="65">
        <v>2174681.0690000001</v>
      </c>
      <c r="S2151" s="65">
        <v>2609940.7087734402</v>
      </c>
      <c r="T2151" s="11"/>
      <c r="U2151" s="66">
        <v>-1.8405664022793601E-3</v>
      </c>
      <c r="V2151" s="67">
        <v>3.4781541136908301</v>
      </c>
      <c r="W2151" s="66">
        <v>3.4325669166719301E-2</v>
      </c>
      <c r="X2151" s="67">
        <v>5.7109454653109397</v>
      </c>
      <c r="Y2151" s="66">
        <v>-7.2438833164633301E-2</v>
      </c>
      <c r="Z2151" s="67">
        <v>10.4400542957592</v>
      </c>
      <c r="AA2151" s="66">
        <v>-0.10357516321892</v>
      </c>
      <c r="AB2151" s="67">
        <v>9.8676718294009298</v>
      </c>
      <c r="AC2151" s="66">
        <v>-4.1864975732096403E-2</v>
      </c>
      <c r="AD2151" s="67">
        <v>20.0994676870178</v>
      </c>
      <c r="AE2151" s="66">
        <v>-7.1290787645921202E-3</v>
      </c>
      <c r="AF2151" s="68">
        <v>16.2347797352413</v>
      </c>
      <c r="AG2151" s="66">
        <v>9.5235922181018395E-3</v>
      </c>
      <c r="AH2151" s="67">
        <v>-0.88914651405502798</v>
      </c>
      <c r="AI2151" s="66">
        <v>-7.0075185390160194E-2</v>
      </c>
      <c r="AJ2151" s="67">
        <v>6.68322394194547</v>
      </c>
      <c r="AK2151" s="66">
        <v>0.300787199999904</v>
      </c>
      <c r="AL2151" s="66">
        <v>3.4658197382668697E-2</v>
      </c>
      <c r="AM2151" s="67">
        <v>40.188692423282198</v>
      </c>
      <c r="AN2151" s="11"/>
      <c r="AO2151" s="69">
        <v>1.7146515909189499E-2</v>
      </c>
      <c r="AP2151" s="69">
        <v>-2.7616344418674998E-2</v>
      </c>
      <c r="AQ2151" s="69">
        <v>1.12752859859029E-2</v>
      </c>
      <c r="AR2151" s="69">
        <v>-6.5280692268061102E-2</v>
      </c>
      <c r="AS2151" s="70">
        <v>6</v>
      </c>
      <c r="AT2151" s="70">
        <v>6</v>
      </c>
      <c r="AU2151" s="70">
        <v>6</v>
      </c>
      <c r="AV2151" s="71">
        <v>6</v>
      </c>
      <c r="AW2151" s="11"/>
      <c r="AX2151" s="72">
        <v>5.8738131011341503E-2</v>
      </c>
      <c r="AY2151" s="73">
        <v>-2.1915750399857599</v>
      </c>
      <c r="AZ2151" s="73">
        <v>0.17104681863725099</v>
      </c>
      <c r="BA2151" s="73">
        <v>-2.5577502898522702</v>
      </c>
      <c r="BB2151" s="64">
        <v>6.0415108546294496E-3</v>
      </c>
      <c r="BC2151" s="74">
        <v>-16.3481117893534</v>
      </c>
      <c r="BD2151" s="61">
        <v>43747</v>
      </c>
      <c r="BE2151" s="61">
        <v>43990</v>
      </c>
      <c r="BF2151" s="70"/>
      <c r="BG2151" s="61"/>
    </row>
    <row r="2152" spans="2:59" x14ac:dyDescent="0.3">
      <c r="B2152" s="56" t="s">
        <v>6811</v>
      </c>
      <c r="C2152" s="56" t="s">
        <v>6507</v>
      </c>
      <c r="D2152" s="56" t="s">
        <v>6498</v>
      </c>
      <c r="E2152" s="57" t="s">
        <v>248</v>
      </c>
      <c r="F2152" s="57" t="s">
        <v>2104</v>
      </c>
      <c r="G2152" s="58" t="s">
        <v>200</v>
      </c>
      <c r="H2152" s="59" t="s">
        <v>279</v>
      </c>
      <c r="I2152" s="60" t="s">
        <v>29</v>
      </c>
      <c r="J2152" s="60" t="s">
        <v>6508</v>
      </c>
      <c r="L2152" s="61">
        <v>44021</v>
      </c>
      <c r="M2152" s="62">
        <v>1342.88849999942</v>
      </c>
      <c r="N2152" s="63">
        <v>1342.88849999942</v>
      </c>
      <c r="O2152" s="63">
        <v>1544.6776999998799</v>
      </c>
      <c r="P2152" s="64">
        <f t="shared" si="33"/>
        <v>0.8693648519684879</v>
      </c>
      <c r="Q2152" s="61">
        <v>43747</v>
      </c>
      <c r="R2152" s="65">
        <v>14485799.067</v>
      </c>
      <c r="S2152" s="65">
        <v>14099088.092687501</v>
      </c>
      <c r="T2152" s="11"/>
      <c r="U2152" s="66">
        <v>-1.8296354110134401E-3</v>
      </c>
      <c r="V2152" s="67">
        <v>3.4792472128174299</v>
      </c>
      <c r="W2152" s="66">
        <v>3.4664843615246403E-2</v>
      </c>
      <c r="X2152" s="67">
        <v>5.7448629101636497</v>
      </c>
      <c r="Y2152" s="66">
        <v>-7.0592396011343206E-2</v>
      </c>
      <c r="Z2152" s="67">
        <v>10.624698011088199</v>
      </c>
      <c r="AA2152" s="66">
        <v>-9.9977179209381595E-2</v>
      </c>
      <c r="AB2152" s="67">
        <v>10.2274702303548</v>
      </c>
      <c r="AC2152" s="66">
        <v>-3.4163808055382099E-2</v>
      </c>
      <c r="AD2152" s="67">
        <v>20.8695844546892</v>
      </c>
      <c r="AE2152" s="66">
        <v>4.8846086410776497E-3</v>
      </c>
      <c r="AF2152" s="68">
        <v>17.436148475826499</v>
      </c>
      <c r="AG2152" s="66">
        <v>9.6228125439665694E-3</v>
      </c>
      <c r="AH2152" s="67">
        <v>-0.87922448146855503</v>
      </c>
      <c r="AI2152" s="66">
        <v>-6.8132330090520596E-2</v>
      </c>
      <c r="AJ2152" s="67">
        <v>6.8775094719094296</v>
      </c>
      <c r="AK2152" s="66">
        <v>0.34288849999953502</v>
      </c>
      <c r="AL2152" s="66">
        <v>3.8937060124226298E-2</v>
      </c>
      <c r="AM2152" s="67">
        <v>44.398822423245299</v>
      </c>
      <c r="AN2152" s="11"/>
      <c r="AO2152" s="69">
        <v>1.71576827215176E-2</v>
      </c>
      <c r="AP2152" s="69">
        <v>-2.7605688121184399E-2</v>
      </c>
      <c r="AQ2152" s="69">
        <v>1.16069156410958E-2</v>
      </c>
      <c r="AR2152" s="69">
        <v>-6.4964188733065406E-2</v>
      </c>
      <c r="AS2152" s="70">
        <v>6</v>
      </c>
      <c r="AT2152" s="70">
        <v>6</v>
      </c>
      <c r="AU2152" s="70">
        <v>6</v>
      </c>
      <c r="AV2152" s="71">
        <v>6</v>
      </c>
      <c r="AW2152" s="11"/>
      <c r="AX2152" s="72">
        <v>5.8745424185035498E-2</v>
      </c>
      <c r="AY2152" s="73">
        <v>-2.1353639745684601</v>
      </c>
      <c r="AZ2152" s="73">
        <v>0.18290664760456801</v>
      </c>
      <c r="BA2152" s="73">
        <v>-2.4965756656820299</v>
      </c>
      <c r="BB2152" s="64">
        <v>6.0423343791717304E-3</v>
      </c>
      <c r="BC2152" s="74">
        <v>-16.125454520428299</v>
      </c>
      <c r="BD2152" s="61">
        <v>43747</v>
      </c>
      <c r="BE2152" s="61">
        <v>43990</v>
      </c>
      <c r="BF2152" s="70"/>
      <c r="BG2152" s="61"/>
    </row>
    <row r="2153" spans="2:59" x14ac:dyDescent="0.3">
      <c r="B2153" s="56" t="s">
        <v>6814</v>
      </c>
      <c r="C2153" s="56" t="s">
        <v>6510</v>
      </c>
      <c r="D2153" s="56" t="s">
        <v>6498</v>
      </c>
      <c r="E2153" s="57" t="s">
        <v>6511</v>
      </c>
      <c r="F2153" s="57" t="s">
        <v>2104</v>
      </c>
      <c r="G2153" s="58" t="s">
        <v>200</v>
      </c>
      <c r="H2153" s="59" t="s">
        <v>279</v>
      </c>
      <c r="I2153" s="60" t="s">
        <v>29</v>
      </c>
      <c r="J2153" s="60" t="s">
        <v>6512</v>
      </c>
      <c r="L2153" s="61">
        <v>44021</v>
      </c>
      <c r="M2153" s="62">
        <v>1000</v>
      </c>
      <c r="N2153" s="63">
        <v>1000</v>
      </c>
      <c r="O2153" s="63">
        <v>1000</v>
      </c>
      <c r="P2153" s="64">
        <f t="shared" si="33"/>
        <v>1</v>
      </c>
      <c r="Q2153" s="61">
        <v>44021</v>
      </c>
      <c r="R2153" s="65">
        <v>0</v>
      </c>
      <c r="S2153" s="65">
        <v>0</v>
      </c>
      <c r="T2153" s="11"/>
      <c r="U2153" s="66">
        <v>0</v>
      </c>
      <c r="V2153" s="67">
        <v>3.66221075391877</v>
      </c>
      <c r="W2153" s="66">
        <v>0</v>
      </c>
      <c r="X2153" s="67">
        <v>2.27837854863537</v>
      </c>
      <c r="Y2153" s="66">
        <v>0</v>
      </c>
      <c r="Z2153" s="67">
        <v>17.6839376122225</v>
      </c>
      <c r="AA2153" s="66">
        <v>0</v>
      </c>
      <c r="AB2153" s="67">
        <v>20.225188151293001</v>
      </c>
      <c r="AC2153" s="66">
        <v>0</v>
      </c>
      <c r="AD2153" s="67">
        <v>24.2859652602347</v>
      </c>
      <c r="AE2153" s="66">
        <v>0</v>
      </c>
      <c r="AF2153" s="68">
        <v>16.947687611711402</v>
      </c>
      <c r="AG2153" s="66">
        <v>0</v>
      </c>
      <c r="AH2153" s="67">
        <v>-1.84150573586521</v>
      </c>
      <c r="AI2153" s="66">
        <v>0</v>
      </c>
      <c r="AJ2153" s="67">
        <v>13.6907424809615</v>
      </c>
      <c r="AK2153" s="66">
        <v>0</v>
      </c>
      <c r="AL2153" s="66">
        <v>0</v>
      </c>
      <c r="AM2153" s="67">
        <v>10.109972423291801</v>
      </c>
      <c r="AN2153" s="11"/>
      <c r="AO2153" s="69">
        <v>0</v>
      </c>
      <c r="AP2153" s="69">
        <v>0</v>
      </c>
      <c r="AQ2153" s="69">
        <v>0</v>
      </c>
      <c r="AR2153" s="69">
        <v>0</v>
      </c>
      <c r="AS2153" s="70">
        <v>0</v>
      </c>
      <c r="AT2153" s="70">
        <v>0</v>
      </c>
      <c r="AU2153" s="70">
        <v>7</v>
      </c>
      <c r="AV2153" s="71">
        <v>5</v>
      </c>
      <c r="AW2153" s="11"/>
      <c r="AX2153" s="72">
        <v>0</v>
      </c>
      <c r="AY2153" s="73">
        <v>-115.357016523136</v>
      </c>
      <c r="AZ2153" s="73">
        <v>0.52607977638217596</v>
      </c>
      <c r="BA2153" s="73">
        <v>-15.9646500268718</v>
      </c>
      <c r="BB2153" s="64">
        <v>0</v>
      </c>
      <c r="BC2153" s="74">
        <v>0</v>
      </c>
      <c r="BD2153" s="61">
        <v>43656</v>
      </c>
      <c r="BE2153" s="61"/>
      <c r="BF2153" s="70"/>
      <c r="BG2153" s="61"/>
    </row>
    <row r="2154" spans="2:59" x14ac:dyDescent="0.3">
      <c r="B2154" s="56" t="s">
        <v>6818</v>
      </c>
      <c r="C2154" s="56" t="s">
        <v>6514</v>
      </c>
      <c r="D2154" s="56" t="s">
        <v>6498</v>
      </c>
      <c r="E2154" s="57" t="s">
        <v>52</v>
      </c>
      <c r="F2154" s="57" t="s">
        <v>2104</v>
      </c>
      <c r="G2154" s="58" t="s">
        <v>200</v>
      </c>
      <c r="H2154" s="59" t="s">
        <v>279</v>
      </c>
      <c r="I2154" s="60" t="s">
        <v>29</v>
      </c>
      <c r="J2154" s="60" t="s">
        <v>1</v>
      </c>
      <c r="L2154" s="61">
        <v>44021</v>
      </c>
      <c r="M2154" s="62">
        <v>1098.4804999995999</v>
      </c>
      <c r="N2154" s="63">
        <v>1098.4804999995999</v>
      </c>
      <c r="O2154" s="63">
        <v>1098.4804999995999</v>
      </c>
      <c r="P2154" s="64">
        <f t="shared" si="33"/>
        <v>1</v>
      </c>
      <c r="Q2154" s="61">
        <v>44021</v>
      </c>
      <c r="R2154" s="65">
        <v>0</v>
      </c>
      <c r="S2154" s="65">
        <v>0</v>
      </c>
      <c r="T2154" s="11"/>
      <c r="U2154" s="66">
        <v>0</v>
      </c>
      <c r="V2154" s="67">
        <v>3.66221075391877</v>
      </c>
      <c r="W2154" s="66">
        <v>0</v>
      </c>
      <c r="X2154" s="67">
        <v>2.27837854863537</v>
      </c>
      <c r="Y2154" s="66">
        <v>0</v>
      </c>
      <c r="Z2154" s="67">
        <v>17.6839376122225</v>
      </c>
      <c r="AA2154" s="66">
        <v>0</v>
      </c>
      <c r="AB2154" s="67">
        <v>20.225188151293001</v>
      </c>
      <c r="AC2154" s="66">
        <v>2.4238567439169901E-2</v>
      </c>
      <c r="AD2154" s="67">
        <v>26.709822004166199</v>
      </c>
      <c r="AE2154" s="66">
        <v>5.25636728471E-2</v>
      </c>
      <c r="AF2154" s="68">
        <v>22.204054896428701</v>
      </c>
      <c r="AG2154" s="66">
        <v>0</v>
      </c>
      <c r="AH2154" s="67">
        <v>-1.84150573586521</v>
      </c>
      <c r="AI2154" s="66">
        <v>0</v>
      </c>
      <c r="AJ2154" s="67">
        <v>13.6907424809615</v>
      </c>
      <c r="AK2154" s="66">
        <v>9.8480499998986504E-2</v>
      </c>
      <c r="AL2154" s="66">
        <v>1.9147203654938501E-2</v>
      </c>
      <c r="AM2154" s="67">
        <v>-0.53688068328483496</v>
      </c>
      <c r="AN2154" s="11"/>
      <c r="AO2154" s="69">
        <v>0</v>
      </c>
      <c r="AP2154" s="69">
        <v>0</v>
      </c>
      <c r="AQ2154" s="69">
        <v>0</v>
      </c>
      <c r="AR2154" s="69">
        <v>0</v>
      </c>
      <c r="AS2154" s="70">
        <v>0</v>
      </c>
      <c r="AT2154" s="70">
        <v>0</v>
      </c>
      <c r="AU2154" s="70">
        <v>7</v>
      </c>
      <c r="AV2154" s="71">
        <v>5</v>
      </c>
      <c r="AW2154" s="11"/>
      <c r="AX2154" s="72">
        <v>0</v>
      </c>
      <c r="AY2154" s="73">
        <v>-115.357016523136</v>
      </c>
      <c r="AZ2154" s="73">
        <v>0.52607977638217596</v>
      </c>
      <c r="BA2154" s="73">
        <v>-15.9646500268718</v>
      </c>
      <c r="BB2154" s="64">
        <v>0</v>
      </c>
      <c r="BC2154" s="74">
        <v>0</v>
      </c>
      <c r="BD2154" s="61">
        <v>43656</v>
      </c>
      <c r="BE2154" s="61"/>
      <c r="BF2154" s="70"/>
      <c r="BG2154" s="61"/>
    </row>
    <row r="2155" spans="2:59" x14ac:dyDescent="0.3">
      <c r="B2155" s="56" t="s">
        <v>6821</v>
      </c>
      <c r="C2155" s="56" t="s">
        <v>6516</v>
      </c>
      <c r="D2155" s="56" t="s">
        <v>6498</v>
      </c>
      <c r="E2155" s="57" t="s">
        <v>2288</v>
      </c>
      <c r="F2155" s="57" t="s">
        <v>2104</v>
      </c>
      <c r="G2155" s="58" t="s">
        <v>200</v>
      </c>
      <c r="H2155" s="59" t="s">
        <v>279</v>
      </c>
      <c r="I2155" s="60" t="s">
        <v>29</v>
      </c>
      <c r="J2155" s="60" t="s">
        <v>1</v>
      </c>
      <c r="L2155" s="61">
        <v>44021</v>
      </c>
      <c r="M2155" s="62">
        <v>1000</v>
      </c>
      <c r="N2155" s="63">
        <v>1000</v>
      </c>
      <c r="O2155" s="63">
        <v>1000</v>
      </c>
      <c r="P2155" s="64">
        <f t="shared" si="33"/>
        <v>1</v>
      </c>
      <c r="Q2155" s="61">
        <v>44021</v>
      </c>
      <c r="R2155" s="65">
        <v>0</v>
      </c>
      <c r="S2155" s="65">
        <v>0</v>
      </c>
      <c r="T2155" s="11"/>
      <c r="U2155" s="66">
        <v>0</v>
      </c>
      <c r="V2155" s="67">
        <v>3.66221075391877</v>
      </c>
      <c r="W2155" s="66">
        <v>0</v>
      </c>
      <c r="X2155" s="67">
        <v>2.27837854863537</v>
      </c>
      <c r="Y2155" s="66">
        <v>0</v>
      </c>
      <c r="Z2155" s="67">
        <v>17.6839376122225</v>
      </c>
      <c r="AA2155" s="66">
        <v>0</v>
      </c>
      <c r="AB2155" s="67">
        <v>20.225188151293001</v>
      </c>
      <c r="AC2155" s="66">
        <v>0</v>
      </c>
      <c r="AD2155" s="67">
        <v>24.2859652602347</v>
      </c>
      <c r="AE2155" s="66">
        <v>0</v>
      </c>
      <c r="AF2155" s="68">
        <v>16.947687611711402</v>
      </c>
      <c r="AG2155" s="66">
        <v>0</v>
      </c>
      <c r="AH2155" s="67">
        <v>-1.84150573586521</v>
      </c>
      <c r="AI2155" s="66">
        <v>0</v>
      </c>
      <c r="AJ2155" s="67">
        <v>13.6907424809615</v>
      </c>
      <c r="AK2155" s="66">
        <v>0</v>
      </c>
      <c r="AL2155" s="66">
        <v>0</v>
      </c>
      <c r="AM2155" s="67">
        <v>-10.3849306831835</v>
      </c>
      <c r="AN2155" s="11"/>
      <c r="AO2155" s="69">
        <v>0</v>
      </c>
      <c r="AP2155" s="69">
        <v>0</v>
      </c>
      <c r="AQ2155" s="69">
        <v>0</v>
      </c>
      <c r="AR2155" s="69">
        <v>0</v>
      </c>
      <c r="AS2155" s="70">
        <v>0</v>
      </c>
      <c r="AT2155" s="70">
        <v>0</v>
      </c>
      <c r="AU2155" s="70">
        <v>7</v>
      </c>
      <c r="AV2155" s="71">
        <v>5</v>
      </c>
      <c r="AW2155" s="11"/>
      <c r="AX2155" s="72">
        <v>0</v>
      </c>
      <c r="AY2155" s="73">
        <v>-115.357016523136</v>
      </c>
      <c r="AZ2155" s="73">
        <v>0.52607977638217596</v>
      </c>
      <c r="BA2155" s="73">
        <v>-15.9646500268718</v>
      </c>
      <c r="BB2155" s="64">
        <v>0</v>
      </c>
      <c r="BC2155" s="74">
        <v>0</v>
      </c>
      <c r="BD2155" s="61">
        <v>43656</v>
      </c>
      <c r="BE2155" s="61"/>
      <c r="BF2155" s="70"/>
      <c r="BG2155" s="61"/>
    </row>
    <row r="2156" spans="2:59" x14ac:dyDescent="0.3">
      <c r="B2156" s="56" t="s">
        <v>6824</v>
      </c>
      <c r="C2156" s="56" t="s">
        <v>6518</v>
      </c>
      <c r="D2156" s="56" t="s">
        <v>6498</v>
      </c>
      <c r="E2156" s="57" t="s">
        <v>56</v>
      </c>
      <c r="F2156" s="57" t="s">
        <v>2104</v>
      </c>
      <c r="G2156" s="58" t="s">
        <v>200</v>
      </c>
      <c r="H2156" s="59" t="s">
        <v>279</v>
      </c>
      <c r="I2156" s="60" t="s">
        <v>29</v>
      </c>
      <c r="J2156" s="60" t="s">
        <v>6519</v>
      </c>
      <c r="L2156" s="61">
        <v>44021</v>
      </c>
      <c r="M2156" s="62">
        <v>1383.58290000074</v>
      </c>
      <c r="N2156" s="63">
        <v>1383.58290000074</v>
      </c>
      <c r="O2156" s="63">
        <v>1586.6644000001299</v>
      </c>
      <c r="P2156" s="64">
        <f t="shared" si="33"/>
        <v>0.8720072751368384</v>
      </c>
      <c r="Q2156" s="61">
        <v>43747</v>
      </c>
      <c r="R2156" s="65">
        <v>27557637.451000001</v>
      </c>
      <c r="S2156" s="65">
        <v>55492122.633687504</v>
      </c>
      <c r="T2156" s="11"/>
      <c r="U2156" s="66">
        <v>-1.8186229499406201E-3</v>
      </c>
      <c r="V2156" s="67">
        <v>3.48034845892471</v>
      </c>
      <c r="W2156" s="66">
        <v>3.5008572813239901E-2</v>
      </c>
      <c r="X2156" s="67">
        <v>5.7792358299629996</v>
      </c>
      <c r="Y2156" s="66">
        <v>-6.8718531168124194E-2</v>
      </c>
      <c r="Z2156" s="67">
        <v>10.812084495410099</v>
      </c>
      <c r="AA2156" s="66">
        <v>-9.6319750006805399E-2</v>
      </c>
      <c r="AB2156" s="67">
        <v>10.593213150612399</v>
      </c>
      <c r="AC2156" s="66">
        <v>-2.63035701518675E-2</v>
      </c>
      <c r="AD2156" s="67">
        <v>21.655608245055198</v>
      </c>
      <c r="AE2156" s="66">
        <v>1.7196912966028301E-2</v>
      </c>
      <c r="AF2156" s="68">
        <v>18.667378908314301</v>
      </c>
      <c r="AG2156" s="66">
        <v>9.7234151235170395E-3</v>
      </c>
      <c r="AH2156" s="67">
        <v>-0.86916422351350797</v>
      </c>
      <c r="AI2156" s="66">
        <v>-6.6160472950286903E-2</v>
      </c>
      <c r="AJ2156" s="67">
        <v>7.0746951859328</v>
      </c>
      <c r="AK2156" s="66">
        <v>0.38358290000003797</v>
      </c>
      <c r="AL2156" s="66">
        <v>4.2963361720467198E-2</v>
      </c>
      <c r="AM2156" s="67">
        <v>48.468262423295499</v>
      </c>
      <c r="AN2156" s="11"/>
      <c r="AO2156" s="69">
        <v>1.71689746712218E-2</v>
      </c>
      <c r="AP2156" s="69">
        <v>-2.7594834211413399E-2</v>
      </c>
      <c r="AQ2156" s="69">
        <v>1.1943025241635E-2</v>
      </c>
      <c r="AR2156" s="69">
        <v>-6.4643418621926699E-2</v>
      </c>
      <c r="AS2156" s="70">
        <v>6</v>
      </c>
      <c r="AT2156" s="70">
        <v>6</v>
      </c>
      <c r="AU2156" s="70">
        <v>6</v>
      </c>
      <c r="AV2156" s="71">
        <v>6</v>
      </c>
      <c r="AW2156" s="11"/>
      <c r="AX2156" s="72">
        <v>5.8753091581238599E-2</v>
      </c>
      <c r="AY2156" s="73">
        <v>-2.0782372141657102</v>
      </c>
      <c r="AZ2156" s="73">
        <v>0.19495997703415899</v>
      </c>
      <c r="BA2156" s="73">
        <v>-2.4341527287215299</v>
      </c>
      <c r="BB2156" s="64">
        <v>6.0431977276584796E-3</v>
      </c>
      <c r="BC2156" s="74">
        <v>-15.8993924612878</v>
      </c>
      <c r="BD2156" s="61">
        <v>43747</v>
      </c>
      <c r="BE2156" s="61">
        <v>43990</v>
      </c>
      <c r="BF2156" s="70"/>
      <c r="BG2156" s="61"/>
    </row>
    <row r="2157" spans="2:59" x14ac:dyDescent="0.3">
      <c r="B2157" s="56" t="s">
        <v>6827</v>
      </c>
      <c r="C2157" s="56" t="s">
        <v>6521</v>
      </c>
      <c r="D2157" s="56" t="s">
        <v>6498</v>
      </c>
      <c r="E2157" s="57" t="s">
        <v>2294</v>
      </c>
      <c r="F2157" s="57" t="s">
        <v>2104</v>
      </c>
      <c r="G2157" s="58" t="s">
        <v>200</v>
      </c>
      <c r="H2157" s="59" t="s">
        <v>279</v>
      </c>
      <c r="I2157" s="60" t="s">
        <v>29</v>
      </c>
      <c r="J2157" s="60" t="s">
        <v>6522</v>
      </c>
      <c r="L2157" s="61">
        <v>44021</v>
      </c>
      <c r="M2157" s="62">
        <v>927.50800000037998</v>
      </c>
      <c r="N2157" s="63">
        <v>927.50800000037998</v>
      </c>
      <c r="O2157" s="63">
        <v>1000.61780000012</v>
      </c>
      <c r="P2157" s="64">
        <f t="shared" si="33"/>
        <v>0.92693533934761974</v>
      </c>
      <c r="Q2157" s="61">
        <v>43851</v>
      </c>
      <c r="R2157" s="65">
        <v>219097.049</v>
      </c>
      <c r="S2157" s="65">
        <v>105158.929721313</v>
      </c>
      <c r="T2157" s="11"/>
      <c r="U2157" s="66">
        <v>-1.8159797164116801E-3</v>
      </c>
      <c r="V2157" s="67">
        <v>3.4806127822775998</v>
      </c>
      <c r="W2157" s="66">
        <v>3.5088817667201497E-2</v>
      </c>
      <c r="X2157" s="67">
        <v>5.78726031535916</v>
      </c>
      <c r="Y2157" s="66">
        <v>-7.2491999999328996E-2</v>
      </c>
      <c r="Z2157" s="67">
        <v>10.434737612289601</v>
      </c>
      <c r="AA2157" s="66">
        <v>-7.2491999999328996E-2</v>
      </c>
      <c r="AB2157" s="67">
        <v>12.975988151360101</v>
      </c>
      <c r="AC2157" s="66">
        <v>-7.2491999999328996E-2</v>
      </c>
      <c r="AD2157" s="67">
        <v>17.036765260301799</v>
      </c>
      <c r="AE2157" s="66">
        <v>-7.2491999999328996E-2</v>
      </c>
      <c r="AF2157" s="68">
        <v>9.6984876117785497</v>
      </c>
      <c r="AG2157" s="66">
        <v>9.7469405482115707E-3</v>
      </c>
      <c r="AH2157" s="67">
        <v>-0.86681168104405504</v>
      </c>
      <c r="AI2157" s="66">
        <v>-7.2491999999328996E-2</v>
      </c>
      <c r="AJ2157" s="67">
        <v>6.4415424810285904</v>
      </c>
      <c r="AK2157" s="66">
        <v>-7.2491999999328996E-2</v>
      </c>
      <c r="AL2157" s="66">
        <v>-9.7027361462096503E-3</v>
      </c>
      <c r="AM2157" s="67">
        <v>2.8607724233588701</v>
      </c>
      <c r="AN2157" s="11"/>
      <c r="AO2157" s="69">
        <v>7.5947253571939698E-3</v>
      </c>
      <c r="AP2157" s="69">
        <v>-1.5678685255807099E-2</v>
      </c>
      <c r="AQ2157" s="69">
        <v>1.20215688184544E-2</v>
      </c>
      <c r="AR2157" s="69">
        <v>-6.45681300120486E-2</v>
      </c>
      <c r="AS2157" s="70">
        <v>3</v>
      </c>
      <c r="AT2157" s="70">
        <v>4</v>
      </c>
      <c r="AU2157" s="70">
        <v>7</v>
      </c>
      <c r="AV2157" s="71">
        <v>5</v>
      </c>
      <c r="AW2157" s="11"/>
      <c r="AX2157" s="72">
        <v>4.2536779059955697E-2</v>
      </c>
      <c r="AY2157" s="73">
        <v>-2.33754147555373</v>
      </c>
      <c r="AZ2157" s="73">
        <v>0.27523357067957499</v>
      </c>
      <c r="BA2157" s="73">
        <v>-2.6844770493880801</v>
      </c>
      <c r="BB2157" s="64">
        <v>4.3797320627209004E-3</v>
      </c>
      <c r="BC2157" s="74">
        <v>-10.6090257438773</v>
      </c>
      <c r="BD2157" s="61">
        <v>43851</v>
      </c>
      <c r="BE2157" s="61">
        <v>43990</v>
      </c>
      <c r="BF2157" s="70"/>
      <c r="BG2157" s="61"/>
    </row>
    <row r="2158" spans="2:59" x14ac:dyDescent="0.3">
      <c r="B2158" s="56" t="s">
        <v>6830</v>
      </c>
      <c r="C2158" s="56" t="s">
        <v>6524</v>
      </c>
      <c r="D2158" s="56" t="s">
        <v>6498</v>
      </c>
      <c r="E2158" s="57" t="s">
        <v>34</v>
      </c>
      <c r="F2158" s="57" t="s">
        <v>420</v>
      </c>
      <c r="G2158" s="58" t="s">
        <v>200</v>
      </c>
      <c r="H2158" s="59" t="s">
        <v>279</v>
      </c>
      <c r="I2158" s="60" t="s">
        <v>29</v>
      </c>
      <c r="J2158" s="60" t="s">
        <v>6525</v>
      </c>
      <c r="L2158" s="61">
        <v>44021</v>
      </c>
      <c r="M2158" s="62">
        <v>1291.1510000005401</v>
      </c>
      <c r="N2158" s="63">
        <v>1291.1510000005401</v>
      </c>
      <c r="O2158" s="63">
        <v>1379.57389999926</v>
      </c>
      <c r="P2158" s="64">
        <f t="shared" si="33"/>
        <v>0.9359056444901086</v>
      </c>
      <c r="Q2158" s="61">
        <v>43748</v>
      </c>
      <c r="R2158" s="65">
        <v>1575646.004</v>
      </c>
      <c r="S2158" s="65">
        <v>3445319.7874648399</v>
      </c>
      <c r="T2158" s="11"/>
      <c r="U2158" s="66">
        <v>-3.2106604921864298E-3</v>
      </c>
      <c r="V2158" s="67">
        <v>3.3411447047001301</v>
      </c>
      <c r="W2158" s="66">
        <v>8.9354974916204793E-3</v>
      </c>
      <c r="X2158" s="67">
        <v>3.1719282977974199</v>
      </c>
      <c r="Y2158" s="66">
        <v>-2.6781337763168302E-2</v>
      </c>
      <c r="Z2158" s="67">
        <v>15.005803835912999</v>
      </c>
      <c r="AA2158" s="66">
        <v>-3.8490796245241703E-2</v>
      </c>
      <c r="AB2158" s="67">
        <v>16.3761085267761</v>
      </c>
      <c r="AC2158" s="66">
        <v>1.0574887246548301E-2</v>
      </c>
      <c r="AD2158" s="67">
        <v>25.343453984882199</v>
      </c>
      <c r="AE2158" s="66">
        <v>3.2946003882898402E-2</v>
      </c>
      <c r="AF2158" s="68">
        <v>20.2422880000086</v>
      </c>
      <c r="AG2158" s="66">
        <v>8.1329402746632695E-5</v>
      </c>
      <c r="AH2158" s="67">
        <v>-1.8333727955905501</v>
      </c>
      <c r="AI2158" s="66">
        <v>-2.4731900619371999E-2</v>
      </c>
      <c r="AJ2158" s="67">
        <v>11.217552419024299</v>
      </c>
      <c r="AK2158" s="66">
        <v>0.29115100000140998</v>
      </c>
      <c r="AL2158" s="66">
        <v>3.5814732253129498E-2</v>
      </c>
      <c r="AM2158" s="67">
        <v>24.822950276225999</v>
      </c>
      <c r="AN2158" s="11"/>
      <c r="AO2158" s="69">
        <v>1.24401954999485E-2</v>
      </c>
      <c r="AP2158" s="69">
        <v>-2.2354047278895499E-2</v>
      </c>
      <c r="AQ2158" s="69">
        <v>3.03717596780189E-2</v>
      </c>
      <c r="AR2158" s="69">
        <v>-4.1652758571217398E-2</v>
      </c>
      <c r="AS2158" s="70">
        <v>7</v>
      </c>
      <c r="AT2158" s="70">
        <v>5</v>
      </c>
      <c r="AU2158" s="70">
        <v>7</v>
      </c>
      <c r="AV2158" s="71">
        <v>5</v>
      </c>
      <c r="AW2158" s="11"/>
      <c r="AX2158" s="72">
        <v>5.0079173947888203E-2</v>
      </c>
      <c r="AY2158" s="73">
        <v>-1.2273716717500101</v>
      </c>
      <c r="AZ2158" s="73">
        <v>0.399815743274758</v>
      </c>
      <c r="BA2158" s="73">
        <v>-1.5397844152903399</v>
      </c>
      <c r="BB2158" s="64">
        <v>5.1593497684734799E-3</v>
      </c>
      <c r="BC2158" s="74">
        <v>-10.0226019062247</v>
      </c>
      <c r="BD2158" s="61">
        <v>43748</v>
      </c>
      <c r="BE2158" s="61">
        <v>43920</v>
      </c>
      <c r="BF2158" s="70"/>
      <c r="BG2158" s="61"/>
    </row>
    <row r="2159" spans="2:59" x14ac:dyDescent="0.3">
      <c r="B2159" s="56" t="s">
        <v>6833</v>
      </c>
      <c r="C2159" s="56" t="s">
        <v>6527</v>
      </c>
      <c r="D2159" s="56" t="s">
        <v>6498</v>
      </c>
      <c r="E2159" s="57" t="s">
        <v>424</v>
      </c>
      <c r="F2159" s="57" t="s">
        <v>420</v>
      </c>
      <c r="G2159" s="58" t="s">
        <v>200</v>
      </c>
      <c r="H2159" s="59" t="s">
        <v>279</v>
      </c>
      <c r="I2159" s="60" t="s">
        <v>29</v>
      </c>
      <c r="J2159" s="60" t="s">
        <v>6528</v>
      </c>
      <c r="L2159" s="61">
        <v>44021</v>
      </c>
      <c r="M2159" s="62">
        <v>1155.3784999996401</v>
      </c>
      <c r="N2159" s="63">
        <v>1155.3784999996401</v>
      </c>
      <c r="O2159" s="63">
        <v>1230.6023999992799</v>
      </c>
      <c r="P2159" s="64">
        <f t="shared" si="33"/>
        <v>0.93887229538989703</v>
      </c>
      <c r="Q2159" s="61">
        <v>43748</v>
      </c>
      <c r="R2159" s="65">
        <v>113.274</v>
      </c>
      <c r="S2159" s="65">
        <v>115.53306106865401</v>
      </c>
      <c r="T2159" s="11"/>
      <c r="U2159" s="66">
        <v>-3.2031129212555199E-3</v>
      </c>
      <c r="V2159" s="67">
        <v>3.3418994617932198</v>
      </c>
      <c r="W2159" s="66">
        <v>9.2663980012730497E-3</v>
      </c>
      <c r="X2159" s="67">
        <v>3.20501834876268</v>
      </c>
      <c r="Y2159" s="66">
        <v>-2.4769492629275199E-2</v>
      </c>
      <c r="Z2159" s="67">
        <v>15.206988349295001</v>
      </c>
      <c r="AA2159" s="66">
        <v>-3.4206962917778597E-2</v>
      </c>
      <c r="AB2159" s="67">
        <v>16.804491859511501</v>
      </c>
      <c r="AC2159" s="66">
        <v>1.9246868936534201E-2</v>
      </c>
      <c r="AD2159" s="67">
        <v>26.210652153880801</v>
      </c>
      <c r="AE2159" s="66">
        <v>4.6391774052608498E-2</v>
      </c>
      <c r="AF2159" s="68">
        <v>21.586865016986799</v>
      </c>
      <c r="AG2159" s="66">
        <v>1.9425979553489001E-4</v>
      </c>
      <c r="AH2159" s="67">
        <v>-1.8220797563117199</v>
      </c>
      <c r="AI2159" s="66">
        <v>-2.2598412188017399E-2</v>
      </c>
      <c r="AJ2159" s="67">
        <v>11.430901262167</v>
      </c>
      <c r="AK2159" s="66">
        <v>0.15537849999964201</v>
      </c>
      <c r="AL2159" s="66">
        <v>2.97864966451016E-2</v>
      </c>
      <c r="AM2159" s="67">
        <v>9.5800260054675199</v>
      </c>
      <c r="AN2159" s="11"/>
      <c r="AO2159" s="69">
        <v>1.24436218029587E-2</v>
      </c>
      <c r="AP2159" s="69">
        <v>-2.2346442435264201E-2</v>
      </c>
      <c r="AQ2159" s="69">
        <v>3.0713948124685E-2</v>
      </c>
      <c r="AR2159" s="69">
        <v>-4.1343331655298202E-2</v>
      </c>
      <c r="AS2159" s="70">
        <v>7</v>
      </c>
      <c r="AT2159" s="70">
        <v>5</v>
      </c>
      <c r="AU2159" s="70">
        <v>7</v>
      </c>
      <c r="AV2159" s="71">
        <v>5</v>
      </c>
      <c r="AW2159" s="11"/>
      <c r="AX2159" s="72">
        <v>5.0081891838708502E-2</v>
      </c>
      <c r="AY2159" s="73">
        <v>-1.14845980406062</v>
      </c>
      <c r="AZ2159" s="73">
        <v>0.414115687372487</v>
      </c>
      <c r="BA2159" s="73">
        <v>-1.44424810573764</v>
      </c>
      <c r="BB2159" s="64">
        <v>5.1596954472916002E-3</v>
      </c>
      <c r="BC2159" s="74">
        <v>-9.8392868403025204</v>
      </c>
      <c r="BD2159" s="61">
        <v>43748</v>
      </c>
      <c r="BE2159" s="61">
        <v>43920</v>
      </c>
      <c r="BF2159" s="70"/>
      <c r="BG2159" s="61"/>
    </row>
    <row r="2160" spans="2:59" x14ac:dyDescent="0.3">
      <c r="B2160" s="56" t="s">
        <v>6836</v>
      </c>
      <c r="C2160" s="56" t="s">
        <v>6530</v>
      </c>
      <c r="D2160" s="56" t="s">
        <v>6498</v>
      </c>
      <c r="E2160" s="57" t="s">
        <v>428</v>
      </c>
      <c r="F2160" s="57" t="s">
        <v>420</v>
      </c>
      <c r="G2160" s="58" t="s">
        <v>200</v>
      </c>
      <c r="H2160" s="59" t="s">
        <v>279</v>
      </c>
      <c r="I2160" s="60" t="s">
        <v>29</v>
      </c>
      <c r="J2160" s="60" t="s">
        <v>6531</v>
      </c>
      <c r="L2160" s="61">
        <v>44021</v>
      </c>
      <c r="M2160" s="62">
        <v>1069.1139000002299</v>
      </c>
      <c r="N2160" s="63">
        <v>1069.1139000002299</v>
      </c>
      <c r="O2160" s="63">
        <v>1069.1139000002299</v>
      </c>
      <c r="P2160" s="64">
        <f t="shared" si="33"/>
        <v>1</v>
      </c>
      <c r="Q2160" s="61">
        <v>44021</v>
      </c>
      <c r="R2160" s="65">
        <v>0</v>
      </c>
      <c r="S2160" s="65">
        <v>0</v>
      </c>
      <c r="T2160" s="11"/>
      <c r="U2160" s="66">
        <v>0</v>
      </c>
      <c r="V2160" s="67">
        <v>3.66221075391877</v>
      </c>
      <c r="W2160" s="66">
        <v>0</v>
      </c>
      <c r="X2160" s="67">
        <v>2.27837854863537</v>
      </c>
      <c r="Y2160" s="66">
        <v>0</v>
      </c>
      <c r="Z2160" s="67">
        <v>17.6839376122225</v>
      </c>
      <c r="AA2160" s="66">
        <v>0</v>
      </c>
      <c r="AB2160" s="67">
        <v>20.225188151293001</v>
      </c>
      <c r="AC2160" s="66">
        <v>0</v>
      </c>
      <c r="AD2160" s="67">
        <v>24.2859652602347</v>
      </c>
      <c r="AE2160" s="66">
        <v>0</v>
      </c>
      <c r="AF2160" s="68">
        <v>16.947687611711402</v>
      </c>
      <c r="AG2160" s="66">
        <v>0</v>
      </c>
      <c r="AH2160" s="67">
        <v>-1.84150573586521</v>
      </c>
      <c r="AI2160" s="66">
        <v>0</v>
      </c>
      <c r="AJ2160" s="67">
        <v>13.6907424809615</v>
      </c>
      <c r="AK2160" s="66">
        <v>6.9113900000957101E-2</v>
      </c>
      <c r="AL2160" s="66">
        <v>1.36742652321118E-2</v>
      </c>
      <c r="AM2160" s="67">
        <v>0.95356600559171101</v>
      </c>
      <c r="AN2160" s="11"/>
      <c r="AO2160" s="69">
        <v>0</v>
      </c>
      <c r="AP2160" s="69">
        <v>0</v>
      </c>
      <c r="AQ2160" s="69">
        <v>0</v>
      </c>
      <c r="AR2160" s="69">
        <v>0</v>
      </c>
      <c r="AS2160" s="70">
        <v>0</v>
      </c>
      <c r="AT2160" s="70">
        <v>0</v>
      </c>
      <c r="AU2160" s="70">
        <v>7</v>
      </c>
      <c r="AV2160" s="71">
        <v>5</v>
      </c>
      <c r="AW2160" s="11"/>
      <c r="AX2160" s="72">
        <v>0</v>
      </c>
      <c r="AY2160" s="73">
        <v>-115.357016523136</v>
      </c>
      <c r="AZ2160" s="73">
        <v>0.52607977638217596</v>
      </c>
      <c r="BA2160" s="73">
        <v>-15.9646500268718</v>
      </c>
      <c r="BB2160" s="64">
        <v>0</v>
      </c>
      <c r="BC2160" s="74">
        <v>0</v>
      </c>
      <c r="BD2160" s="61">
        <v>43656</v>
      </c>
      <c r="BE2160" s="61"/>
      <c r="BF2160" s="70"/>
      <c r="BG2160" s="61"/>
    </row>
    <row r="2161" spans="2:59" x14ac:dyDescent="0.3">
      <c r="B2161" s="56" t="s">
        <v>6840</v>
      </c>
      <c r="C2161" s="56" t="s">
        <v>6533</v>
      </c>
      <c r="D2161" s="56" t="s">
        <v>6498</v>
      </c>
      <c r="E2161" s="57" t="s">
        <v>41</v>
      </c>
      <c r="F2161" s="57" t="s">
        <v>420</v>
      </c>
      <c r="G2161" s="58" t="s">
        <v>200</v>
      </c>
      <c r="H2161" s="59" t="s">
        <v>279</v>
      </c>
      <c r="I2161" s="60" t="s">
        <v>29</v>
      </c>
      <c r="J2161" s="60" t="s">
        <v>6534</v>
      </c>
      <c r="L2161" s="61">
        <v>44021</v>
      </c>
      <c r="M2161" s="62">
        <v>1323.5571999996901</v>
      </c>
      <c r="N2161" s="63">
        <v>1323.5571999996901</v>
      </c>
      <c r="O2161" s="63">
        <v>1410.43539999984</v>
      </c>
      <c r="P2161" s="64">
        <f t="shared" si="33"/>
        <v>0.93840327603791018</v>
      </c>
      <c r="Q2161" s="61">
        <v>43748</v>
      </c>
      <c r="R2161" s="65">
        <v>1412854.68</v>
      </c>
      <c r="S2161" s="65">
        <v>2185405.8562968802</v>
      </c>
      <c r="T2161" s="11"/>
      <c r="U2161" s="66">
        <v>-3.2009911074055699E-3</v>
      </c>
      <c r="V2161" s="67">
        <v>3.3421116431782099</v>
      </c>
      <c r="W2161" s="66">
        <v>9.23068758311274E-3</v>
      </c>
      <c r="X2161" s="67">
        <v>3.2014473069466498</v>
      </c>
      <c r="Y2161" s="66">
        <v>-2.5052023214811901E-2</v>
      </c>
      <c r="Z2161" s="67">
        <v>15.178735290741299</v>
      </c>
      <c r="AA2161" s="66">
        <v>-3.5047443212533801E-2</v>
      </c>
      <c r="AB2161" s="67">
        <v>16.720443830039599</v>
      </c>
      <c r="AC2161" s="66">
        <v>1.7821292147345999E-2</v>
      </c>
      <c r="AD2161" s="67">
        <v>26.068094474961999</v>
      </c>
      <c r="AE2161" s="66">
        <v>4.40941299111728E-2</v>
      </c>
      <c r="AF2161" s="68">
        <v>21.357100602821401</v>
      </c>
      <c r="AG2161" s="66">
        <v>1.69118378835265E-4</v>
      </c>
      <c r="AH2161" s="67">
        <v>-1.82459389798169</v>
      </c>
      <c r="AI2161" s="66">
        <v>-2.2913190382496399E-2</v>
      </c>
      <c r="AJ2161" s="67">
        <v>11.3994234427082</v>
      </c>
      <c r="AK2161" s="66">
        <v>0.32355719999934102</v>
      </c>
      <c r="AL2161" s="66">
        <v>3.9356581743049901E-2</v>
      </c>
      <c r="AM2161" s="67">
        <v>28.063570276019199</v>
      </c>
      <c r="AN2161" s="11"/>
      <c r="AO2161" s="69">
        <v>1.2450047470338199E-2</v>
      </c>
      <c r="AP2161" s="69">
        <v>-2.23444327348261E-2</v>
      </c>
      <c r="AQ2161" s="69">
        <v>3.06732732824457E-2</v>
      </c>
      <c r="AR2161" s="69">
        <v>-4.1362880843735197E-2</v>
      </c>
      <c r="AS2161" s="70">
        <v>7</v>
      </c>
      <c r="AT2161" s="70">
        <v>5</v>
      </c>
      <c r="AU2161" s="70">
        <v>7</v>
      </c>
      <c r="AV2161" s="71">
        <v>5</v>
      </c>
      <c r="AW2161" s="11"/>
      <c r="AX2161" s="72">
        <v>5.0078582734422498E-2</v>
      </c>
      <c r="AY2161" s="73">
        <v>-1.16435979467497</v>
      </c>
      <c r="AZ2161" s="73">
        <v>0.41128376246842901</v>
      </c>
      <c r="BA2161" s="73">
        <v>-1.46365215543301</v>
      </c>
      <c r="BB2161" s="64">
        <v>5.1593475020308699E-3</v>
      </c>
      <c r="BC2161" s="74">
        <v>-9.8713205864769407</v>
      </c>
      <c r="BD2161" s="61">
        <v>43748</v>
      </c>
      <c r="BE2161" s="61">
        <v>43920</v>
      </c>
      <c r="BF2161" s="70"/>
      <c r="BG2161" s="61"/>
    </row>
    <row r="2162" spans="2:59" x14ac:dyDescent="0.3">
      <c r="B2162" s="56" t="s">
        <v>6843</v>
      </c>
      <c r="C2162" s="56" t="s">
        <v>6536</v>
      </c>
      <c r="D2162" s="56" t="s">
        <v>6498</v>
      </c>
      <c r="E2162" s="57" t="s">
        <v>248</v>
      </c>
      <c r="F2162" s="57" t="s">
        <v>420</v>
      </c>
      <c r="G2162" s="58" t="s">
        <v>200</v>
      </c>
      <c r="H2162" s="59" t="s">
        <v>279</v>
      </c>
      <c r="I2162" s="60" t="s">
        <v>29</v>
      </c>
      <c r="J2162" s="60" t="s">
        <v>6537</v>
      </c>
      <c r="L2162" s="61">
        <v>44021</v>
      </c>
      <c r="M2162" s="62">
        <v>1354.62240000069</v>
      </c>
      <c r="N2162" s="63">
        <v>1354.62240000069</v>
      </c>
      <c r="O2162" s="63">
        <v>1439.8056000005499</v>
      </c>
      <c r="P2162" s="64">
        <f t="shared" si="33"/>
        <v>0.9408370129968745</v>
      </c>
      <c r="Q2162" s="61">
        <v>43748</v>
      </c>
      <c r="R2162" s="65">
        <v>3458255.3810000001</v>
      </c>
      <c r="S2162" s="65">
        <v>4500648.6245390596</v>
      </c>
      <c r="T2162" s="11"/>
      <c r="U2162" s="66">
        <v>-3.19148583821516E-3</v>
      </c>
      <c r="V2162" s="67">
        <v>3.34306217009726</v>
      </c>
      <c r="W2162" s="66">
        <v>9.5178234787454095E-3</v>
      </c>
      <c r="X2162" s="67">
        <v>3.23016089650991</v>
      </c>
      <c r="Y2162" s="66">
        <v>-2.3368475192000901E-2</v>
      </c>
      <c r="Z2162" s="67">
        <v>15.3470900930261</v>
      </c>
      <c r="AA2162" s="66">
        <v>-3.1689243292930797E-2</v>
      </c>
      <c r="AB2162" s="67">
        <v>17.056263822014401</v>
      </c>
      <c r="AC2162" s="66">
        <v>2.4913319613915502E-2</v>
      </c>
      <c r="AD2162" s="67">
        <v>26.777297221618898</v>
      </c>
      <c r="AE2162" s="66">
        <v>5.5043364245648298E-2</v>
      </c>
      <c r="AF2162" s="68">
        <v>22.452024036290801</v>
      </c>
      <c r="AG2162" s="66">
        <v>2.5445296523685101E-4</v>
      </c>
      <c r="AH2162" s="67">
        <v>-1.8160604393415301</v>
      </c>
      <c r="AI2162" s="66">
        <v>-2.1142495551430301E-2</v>
      </c>
      <c r="AJ2162" s="67">
        <v>11.576492925814801</v>
      </c>
      <c r="AK2162" s="66">
        <v>0.35462240000022599</v>
      </c>
      <c r="AL2162" s="66">
        <v>4.2682349070673802E-2</v>
      </c>
      <c r="AM2162" s="67">
        <v>31.1700902761077</v>
      </c>
      <c r="AN2162" s="11"/>
      <c r="AO2162" s="69">
        <v>1.24596306795866E-2</v>
      </c>
      <c r="AP2162" s="69">
        <v>-2.2335127529004201E-2</v>
      </c>
      <c r="AQ2162" s="69">
        <v>3.0966460222771299E-2</v>
      </c>
      <c r="AR2162" s="69">
        <v>-4.1081141340328003E-2</v>
      </c>
      <c r="AS2162" s="70">
        <v>7</v>
      </c>
      <c r="AT2162" s="70">
        <v>5</v>
      </c>
      <c r="AU2162" s="70">
        <v>7</v>
      </c>
      <c r="AV2162" s="71">
        <v>5</v>
      </c>
      <c r="AW2162" s="11"/>
      <c r="AX2162" s="72">
        <v>5.0078355497316797E-2</v>
      </c>
      <c r="AY2162" s="73">
        <v>-1.1029096323381999</v>
      </c>
      <c r="AZ2162" s="73">
        <v>0.42246580637765901</v>
      </c>
      <c r="BA2162" s="73">
        <v>-1.38909721564232</v>
      </c>
      <c r="BB2162" s="64">
        <v>5.1593812292776396E-3</v>
      </c>
      <c r="BC2162" s="74">
        <v>-9.7240488577372197</v>
      </c>
      <c r="BD2162" s="61">
        <v>43748</v>
      </c>
      <c r="BE2162" s="61">
        <v>43920</v>
      </c>
      <c r="BF2162" s="70"/>
      <c r="BG2162" s="61"/>
    </row>
    <row r="2163" spans="2:59" x14ac:dyDescent="0.3">
      <c r="B2163" s="56" t="s">
        <v>6846</v>
      </c>
      <c r="C2163" s="56" t="s">
        <v>6539</v>
      </c>
      <c r="D2163" s="56" t="s">
        <v>6498</v>
      </c>
      <c r="E2163" s="57" t="s">
        <v>0</v>
      </c>
      <c r="F2163" s="57" t="s">
        <v>420</v>
      </c>
      <c r="G2163" s="58" t="s">
        <v>200</v>
      </c>
      <c r="H2163" s="59" t="s">
        <v>279</v>
      </c>
      <c r="I2163" s="60" t="s">
        <v>29</v>
      </c>
      <c r="J2163" s="60" t="s">
        <v>6540</v>
      </c>
      <c r="L2163" s="61">
        <v>44021</v>
      </c>
      <c r="M2163" s="62">
        <v>1402.8803000003099</v>
      </c>
      <c r="N2163" s="63">
        <v>1402.8803000003099</v>
      </c>
      <c r="O2163" s="63">
        <v>1485.5427999999399</v>
      </c>
      <c r="P2163" s="64">
        <f t="shared" si="33"/>
        <v>0.94435535617039557</v>
      </c>
      <c r="Q2163" s="61">
        <v>43748</v>
      </c>
      <c r="R2163" s="65">
        <v>2226465.3820000002</v>
      </c>
      <c r="S2163" s="65">
        <v>4097123.0185859399</v>
      </c>
      <c r="T2163" s="11"/>
      <c r="U2163" s="66">
        <v>-3.1779522523720499E-3</v>
      </c>
      <c r="V2163" s="67">
        <v>3.3444155286815702</v>
      </c>
      <c r="W2163" s="66">
        <v>9.9315772367845109E-3</v>
      </c>
      <c r="X2163" s="67">
        <v>3.2715362723138202</v>
      </c>
      <c r="Y2163" s="66">
        <v>-2.0937191704433599E-2</v>
      </c>
      <c r="Z2163" s="67">
        <v>15.590218441779101</v>
      </c>
      <c r="AA2163" s="66">
        <v>-2.68290671210707E-2</v>
      </c>
      <c r="AB2163" s="67">
        <v>17.542281439178598</v>
      </c>
      <c r="AC2163" s="66">
        <v>3.52209562552162E-2</v>
      </c>
      <c r="AD2163" s="67">
        <v>27.808060885756301</v>
      </c>
      <c r="AE2163" s="66">
        <v>7.1025182234734502E-2</v>
      </c>
      <c r="AF2163" s="68">
        <v>24.050205835199399</v>
      </c>
      <c r="AG2163" s="66">
        <v>3.7743760367447998E-4</v>
      </c>
      <c r="AH2163" s="67">
        <v>-1.8037619754977601</v>
      </c>
      <c r="AI2163" s="66">
        <v>-1.8584955784717701E-2</v>
      </c>
      <c r="AJ2163" s="67">
        <v>11.8322469024861</v>
      </c>
      <c r="AK2163" s="66">
        <v>0.402880299999961</v>
      </c>
      <c r="AL2163" s="66">
        <v>4.7720549318910302E-2</v>
      </c>
      <c r="AM2163" s="67">
        <v>35.995880276081202</v>
      </c>
      <c r="AN2163" s="11"/>
      <c r="AO2163" s="69">
        <v>1.2473514078010299E-2</v>
      </c>
      <c r="AP2163" s="69">
        <v>-2.2321798695884399E-2</v>
      </c>
      <c r="AQ2163" s="69">
        <v>3.1389105028210899E-2</v>
      </c>
      <c r="AR2163" s="69">
        <v>-4.06749921176379E-2</v>
      </c>
      <c r="AS2163" s="70">
        <v>8</v>
      </c>
      <c r="AT2163" s="70">
        <v>4</v>
      </c>
      <c r="AU2163" s="70">
        <v>7</v>
      </c>
      <c r="AV2163" s="71">
        <v>5</v>
      </c>
      <c r="AW2163" s="11"/>
      <c r="AX2163" s="72">
        <v>5.0078608193580301E-2</v>
      </c>
      <c r="AY2163" s="73">
        <v>-1.0139655718539899</v>
      </c>
      <c r="AZ2163" s="73">
        <v>0.43864673909274599</v>
      </c>
      <c r="BA2163" s="73">
        <v>-1.2806434947397101</v>
      </c>
      <c r="BB2163" s="64">
        <v>5.15948980390021E-3</v>
      </c>
      <c r="BC2163" s="74">
        <v>-9.5113920649309893</v>
      </c>
      <c r="BD2163" s="61">
        <v>43748</v>
      </c>
      <c r="BE2163" s="61">
        <v>43920</v>
      </c>
      <c r="BF2163" s="70"/>
      <c r="BG2163" s="61"/>
    </row>
    <row r="2164" spans="2:59" x14ac:dyDescent="0.3">
      <c r="B2164" s="56" t="s">
        <v>6849</v>
      </c>
      <c r="C2164" s="56" t="s">
        <v>6542</v>
      </c>
      <c r="D2164" s="56" t="s">
        <v>6498</v>
      </c>
      <c r="E2164" s="57" t="s">
        <v>48</v>
      </c>
      <c r="F2164" s="57" t="s">
        <v>420</v>
      </c>
      <c r="G2164" s="58" t="s">
        <v>200</v>
      </c>
      <c r="H2164" s="59" t="s">
        <v>279</v>
      </c>
      <c r="I2164" s="60" t="s">
        <v>29</v>
      </c>
      <c r="J2164" s="60" t="s">
        <v>6543</v>
      </c>
      <c r="L2164" s="61">
        <v>44021</v>
      </c>
      <c r="M2164" s="62">
        <v>1345.61319999956</v>
      </c>
      <c r="N2164" s="63">
        <v>1345.61319999956</v>
      </c>
      <c r="O2164" s="63">
        <v>1431.3936000000699</v>
      </c>
      <c r="P2164" s="64">
        <f t="shared" si="33"/>
        <v>0.94007210874737346</v>
      </c>
      <c r="Q2164" s="61">
        <v>43748</v>
      </c>
      <c r="R2164" s="65">
        <v>605397.99699999997</v>
      </c>
      <c r="S2164" s="65">
        <v>1223853.2020996099</v>
      </c>
      <c r="T2164" s="11"/>
      <c r="U2164" s="66">
        <v>-3.1944725842549802E-3</v>
      </c>
      <c r="V2164" s="67">
        <v>3.3427634954932701</v>
      </c>
      <c r="W2164" s="66">
        <v>9.4276587806234602E-3</v>
      </c>
      <c r="X2164" s="67">
        <v>3.2211444266977201</v>
      </c>
      <c r="Y2164" s="66">
        <v>-2.3897448723801101E-2</v>
      </c>
      <c r="Z2164" s="67">
        <v>15.2941927398497</v>
      </c>
      <c r="AA2164" s="66">
        <v>-3.2745026297561701E-2</v>
      </c>
      <c r="AB2164" s="67">
        <v>16.9506855215295</v>
      </c>
      <c r="AC2164" s="66">
        <v>2.2681089956677201E-2</v>
      </c>
      <c r="AD2164" s="67">
        <v>26.554074255895099</v>
      </c>
      <c r="AE2164" s="66">
        <v>5.1592960928246598E-2</v>
      </c>
      <c r="AF2164" s="68">
        <v>22.1069837045507</v>
      </c>
      <c r="AG2164" s="66">
        <v>2.2768038979847899E-4</v>
      </c>
      <c r="AH2164" s="67">
        <v>-1.8187376968853599</v>
      </c>
      <c r="AI2164" s="66">
        <v>-2.1698864038626201E-2</v>
      </c>
      <c r="AJ2164" s="67">
        <v>11.5208560770989</v>
      </c>
      <c r="AK2164" s="66">
        <v>0.34561319999920698</v>
      </c>
      <c r="AL2164" s="66">
        <v>4.17246741180861E-2</v>
      </c>
      <c r="AM2164" s="67">
        <v>30.269170276005799</v>
      </c>
      <c r="AN2164" s="11"/>
      <c r="AO2164" s="69">
        <v>1.2456598391509E-2</v>
      </c>
      <c r="AP2164" s="69">
        <v>-2.2338072857564801E-2</v>
      </c>
      <c r="AQ2164" s="69">
        <v>3.08744112990098E-2</v>
      </c>
      <c r="AR2164" s="69">
        <v>-4.1169641165688498E-2</v>
      </c>
      <c r="AS2164" s="70">
        <v>7</v>
      </c>
      <c r="AT2164" s="70">
        <v>5</v>
      </c>
      <c r="AU2164" s="70">
        <v>7</v>
      </c>
      <c r="AV2164" s="71">
        <v>5</v>
      </c>
      <c r="AW2164" s="11"/>
      <c r="AX2164" s="72">
        <v>5.0078401800928998E-2</v>
      </c>
      <c r="AY2164" s="73">
        <v>-1.1222294798280901</v>
      </c>
      <c r="AZ2164" s="73">
        <v>0.41895027142527402</v>
      </c>
      <c r="BA2164" s="73">
        <v>-1.4125697328290701</v>
      </c>
      <c r="BB2164" s="64">
        <v>5.1593679912821204E-3</v>
      </c>
      <c r="BC2164" s="74">
        <v>-9.7703175423230295</v>
      </c>
      <c r="BD2164" s="61">
        <v>43748</v>
      </c>
      <c r="BE2164" s="61">
        <v>43920</v>
      </c>
      <c r="BF2164" s="70"/>
      <c r="BG2164" s="61"/>
    </row>
    <row r="2165" spans="2:59" x14ac:dyDescent="0.3">
      <c r="B2165" s="56" t="s">
        <v>6852</v>
      </c>
      <c r="C2165" s="56" t="s">
        <v>6545</v>
      </c>
      <c r="D2165" s="56" t="s">
        <v>6498</v>
      </c>
      <c r="E2165" s="57" t="s">
        <v>52</v>
      </c>
      <c r="F2165" s="57" t="s">
        <v>420</v>
      </c>
      <c r="G2165" s="58" t="s">
        <v>200</v>
      </c>
      <c r="H2165" s="59" t="s">
        <v>279</v>
      </c>
      <c r="I2165" s="60" t="s">
        <v>29</v>
      </c>
      <c r="J2165" s="60" t="s">
        <v>6546</v>
      </c>
      <c r="L2165" s="61">
        <v>44021</v>
      </c>
      <c r="M2165" s="62">
        <v>1359.4684999994899</v>
      </c>
      <c r="N2165" s="63">
        <v>1359.4684999994899</v>
      </c>
      <c r="O2165" s="63">
        <v>1444.8479999993001</v>
      </c>
      <c r="P2165" s="64">
        <f t="shared" si="33"/>
        <v>0.94090762488521185</v>
      </c>
      <c r="Q2165" s="61">
        <v>43748</v>
      </c>
      <c r="R2165" s="65">
        <v>3622089.5869999998</v>
      </c>
      <c r="S2165" s="65">
        <v>6162339.8877968797</v>
      </c>
      <c r="T2165" s="11"/>
      <c r="U2165" s="66">
        <v>-3.1912550393826699E-3</v>
      </c>
      <c r="V2165" s="67">
        <v>3.3430852499805002</v>
      </c>
      <c r="W2165" s="66">
        <v>9.5260776015493303E-3</v>
      </c>
      <c r="X2165" s="67">
        <v>3.2309863087903099</v>
      </c>
      <c r="Y2165" s="66">
        <v>-2.3319672184698E-2</v>
      </c>
      <c r="Z2165" s="67">
        <v>15.351970393749101</v>
      </c>
      <c r="AA2165" s="66">
        <v>-3.1591713311172498E-2</v>
      </c>
      <c r="AB2165" s="67">
        <v>17.066016820172099</v>
      </c>
      <c r="AC2165" s="66">
        <v>2.51196710723889E-2</v>
      </c>
      <c r="AD2165" s="67">
        <v>26.797932367480801</v>
      </c>
      <c r="AE2165" s="66">
        <v>5.5362518631227403E-2</v>
      </c>
      <c r="AF2165" s="68">
        <v>22.483939474826901</v>
      </c>
      <c r="AG2165" s="66">
        <v>2.5693108727864499E-4</v>
      </c>
      <c r="AH2165" s="67">
        <v>-1.81581262713735</v>
      </c>
      <c r="AI2165" s="66">
        <v>-2.1091132442961701E-2</v>
      </c>
      <c r="AJ2165" s="67">
        <v>11.5816292366653</v>
      </c>
      <c r="AK2165" s="66">
        <v>0.35946849999891101</v>
      </c>
      <c r="AL2165" s="66">
        <v>4.3195218368055101E-2</v>
      </c>
      <c r="AM2165" s="67">
        <v>31.6547002759762</v>
      </c>
      <c r="AN2165" s="11"/>
      <c r="AO2165" s="69">
        <v>1.2459848461730901E-2</v>
      </c>
      <c r="AP2165" s="69">
        <v>-2.2334906916512399E-2</v>
      </c>
      <c r="AQ2165" s="69">
        <v>3.0974988412708598E-2</v>
      </c>
      <c r="AR2165" s="69">
        <v>-4.1072973803238703E-2</v>
      </c>
      <c r="AS2165" s="70">
        <v>7</v>
      </c>
      <c r="AT2165" s="70">
        <v>5</v>
      </c>
      <c r="AU2165" s="70">
        <v>7</v>
      </c>
      <c r="AV2165" s="71">
        <v>5</v>
      </c>
      <c r="AW2165" s="11"/>
      <c r="AX2165" s="72">
        <v>5.0078333919955198E-2</v>
      </c>
      <c r="AY2165" s="73">
        <v>-1.1011196280687701</v>
      </c>
      <c r="AZ2165" s="73">
        <v>0.42279134094224002</v>
      </c>
      <c r="BA2165" s="73">
        <v>-1.3869200964909401</v>
      </c>
      <c r="BB2165" s="64">
        <v>5.1593805774791703E-3</v>
      </c>
      <c r="BC2165" s="74">
        <v>-9.7197767515317501</v>
      </c>
      <c r="BD2165" s="61">
        <v>43748</v>
      </c>
      <c r="BE2165" s="61">
        <v>43920</v>
      </c>
      <c r="BF2165" s="70"/>
      <c r="BG2165" s="61"/>
    </row>
    <row r="2166" spans="2:59" x14ac:dyDescent="0.3">
      <c r="B2166" s="56" t="s">
        <v>6855</v>
      </c>
      <c r="C2166" s="56" t="s">
        <v>6548</v>
      </c>
      <c r="D2166" s="56" t="s">
        <v>6498</v>
      </c>
      <c r="E2166" s="57" t="s">
        <v>447</v>
      </c>
      <c r="F2166" s="57" t="s">
        <v>420</v>
      </c>
      <c r="G2166" s="58" t="s">
        <v>200</v>
      </c>
      <c r="H2166" s="59" t="s">
        <v>279</v>
      </c>
      <c r="I2166" s="60" t="s">
        <v>29</v>
      </c>
      <c r="J2166" s="60" t="s">
        <v>6549</v>
      </c>
      <c r="L2166" s="61">
        <v>44021</v>
      </c>
      <c r="M2166" s="62">
        <v>1400.3805999998001</v>
      </c>
      <c r="N2166" s="63">
        <v>1400.3805999998001</v>
      </c>
      <c r="O2166" s="63">
        <v>1481.78910000063</v>
      </c>
      <c r="P2166" s="64">
        <f t="shared" si="33"/>
        <v>0.94506067023924301</v>
      </c>
      <c r="Q2166" s="61">
        <v>43748</v>
      </c>
      <c r="R2166" s="65">
        <v>729616.98199999996</v>
      </c>
      <c r="S2166" s="65">
        <v>1889505.73514062</v>
      </c>
      <c r="T2166" s="11"/>
      <c r="U2166" s="66">
        <v>-3.1751631431688999E-3</v>
      </c>
      <c r="V2166" s="67">
        <v>3.3446944396018798</v>
      </c>
      <c r="W2166" s="66">
        <v>1.00143837444193E-2</v>
      </c>
      <c r="X2166" s="67">
        <v>3.27981692307731</v>
      </c>
      <c r="Y2166" s="66">
        <v>-2.0450169678042598E-2</v>
      </c>
      <c r="Z2166" s="67">
        <v>15.638920644414601</v>
      </c>
      <c r="AA2166" s="66">
        <v>-2.58540416416508E-2</v>
      </c>
      <c r="AB2166" s="67">
        <v>17.6397839871352</v>
      </c>
      <c r="AC2166" s="66">
        <v>3.7294913086952902E-2</v>
      </c>
      <c r="AD2166" s="67">
        <v>28.015456568944501</v>
      </c>
      <c r="AE2166" s="66">
        <v>7.4250501595088295E-2</v>
      </c>
      <c r="AF2166" s="68">
        <v>24.372737771220301</v>
      </c>
      <c r="AG2166" s="66">
        <v>4.02052324716351E-4</v>
      </c>
      <c r="AH2166" s="67">
        <v>-1.8013005033935801</v>
      </c>
      <c r="AI2166" s="66">
        <v>-1.80726498865624E-2</v>
      </c>
      <c r="AJ2166" s="67">
        <v>11.8834774923016</v>
      </c>
      <c r="AK2166" s="66">
        <v>0.40038059999991699</v>
      </c>
      <c r="AL2166" s="66">
        <v>4.7463275217523901E-2</v>
      </c>
      <c r="AM2166" s="67">
        <v>35.745910276076799</v>
      </c>
      <c r="AN2166" s="11"/>
      <c r="AO2166" s="69">
        <v>1.2476220032112901E-2</v>
      </c>
      <c r="AP2166" s="69">
        <v>-2.2319121560030901E-2</v>
      </c>
      <c r="AQ2166" s="69">
        <v>3.1473618990276002E-2</v>
      </c>
      <c r="AR2166" s="69">
        <v>-4.0593720363176503E-2</v>
      </c>
      <c r="AS2166" s="70">
        <v>8</v>
      </c>
      <c r="AT2166" s="70">
        <v>4</v>
      </c>
      <c r="AU2166" s="70">
        <v>7</v>
      </c>
      <c r="AV2166" s="71">
        <v>5</v>
      </c>
      <c r="AW2166" s="11"/>
      <c r="AX2166" s="72">
        <v>5.0078701888851399E-2</v>
      </c>
      <c r="AY2166" s="73">
        <v>-0.99612974149386002</v>
      </c>
      <c r="AZ2166" s="73">
        <v>0.44189142194818498</v>
      </c>
      <c r="BA2166" s="73">
        <v>-1.25881852455313</v>
      </c>
      <c r="BB2166" s="64">
        <v>5.1595159562384703E-3</v>
      </c>
      <c r="BC2166" s="74">
        <v>-9.4687968754005905</v>
      </c>
      <c r="BD2166" s="61">
        <v>43748</v>
      </c>
      <c r="BE2166" s="61">
        <v>43920</v>
      </c>
      <c r="BF2166" s="70"/>
      <c r="BG2166" s="61"/>
    </row>
    <row r="2167" spans="2:59" x14ac:dyDescent="0.3">
      <c r="B2167" s="56" t="s">
        <v>6858</v>
      </c>
      <c r="C2167" s="56" t="s">
        <v>6551</v>
      </c>
      <c r="D2167" s="56" t="s">
        <v>6498</v>
      </c>
      <c r="E2167" s="57" t="s">
        <v>56</v>
      </c>
      <c r="F2167" s="57" t="s">
        <v>420</v>
      </c>
      <c r="G2167" s="58" t="s">
        <v>200</v>
      </c>
      <c r="H2167" s="59" t="s">
        <v>279</v>
      </c>
      <c r="I2167" s="60" t="s">
        <v>29</v>
      </c>
      <c r="J2167" s="60" t="s">
        <v>6552</v>
      </c>
      <c r="L2167" s="61">
        <v>44021</v>
      </c>
      <c r="M2167" s="62">
        <v>1174.25339999981</v>
      </c>
      <c r="N2167" s="63">
        <v>1174.25339999981</v>
      </c>
      <c r="O2167" s="63">
        <v>1214.99899999984</v>
      </c>
      <c r="P2167" s="64">
        <f t="shared" si="33"/>
        <v>0.96646449914770682</v>
      </c>
      <c r="Q2167" s="61">
        <v>43748</v>
      </c>
      <c r="R2167" s="65">
        <v>0</v>
      </c>
      <c r="S2167" s="65">
        <v>535296.34277880902</v>
      </c>
      <c r="T2167" s="11"/>
      <c r="U2167" s="66">
        <v>0</v>
      </c>
      <c r="V2167" s="67">
        <v>3.66221075391877</v>
      </c>
      <c r="W2167" s="66">
        <v>0</v>
      </c>
      <c r="X2167" s="67">
        <v>2.27837854863537</v>
      </c>
      <c r="Y2167" s="66">
        <v>2.9839593917131398E-3</v>
      </c>
      <c r="Z2167" s="67">
        <v>17.982333551393801</v>
      </c>
      <c r="AA2167" s="66">
        <v>-5.0598817915670198E-3</v>
      </c>
      <c r="AB2167" s="67">
        <v>19.719199972139901</v>
      </c>
      <c r="AC2167" s="66">
        <v>5.4153293598574202E-2</v>
      </c>
      <c r="AD2167" s="67">
        <v>29.701294620084798</v>
      </c>
      <c r="AE2167" s="66">
        <v>8.6234815304196702E-2</v>
      </c>
      <c r="AF2167" s="68">
        <v>25.571169142145699</v>
      </c>
      <c r="AG2167" s="66">
        <v>0</v>
      </c>
      <c r="AH2167" s="67">
        <v>-1.84150573586521</v>
      </c>
      <c r="AI2167" s="66">
        <v>5.2947223648516202E-3</v>
      </c>
      <c r="AJ2167" s="67">
        <v>14.220214717453899</v>
      </c>
      <c r="AK2167" s="66">
        <v>0.174253400000453</v>
      </c>
      <c r="AL2167" s="66">
        <v>2.23663495908113E-2</v>
      </c>
      <c r="AM2167" s="67">
        <v>13.1331902761303</v>
      </c>
      <c r="AN2167" s="11"/>
      <c r="AO2167" s="69">
        <v>1.18446604137716E-2</v>
      </c>
      <c r="AP2167" s="69">
        <v>-2.2332496214403402E-2</v>
      </c>
      <c r="AQ2167" s="69">
        <v>1.3443033238217999E-2</v>
      </c>
      <c r="AR2167" s="69">
        <v>-2.9645625134435201E-2</v>
      </c>
      <c r="AS2167" s="70">
        <v>5</v>
      </c>
      <c r="AT2167" s="70">
        <v>2</v>
      </c>
      <c r="AU2167" s="70">
        <v>7</v>
      </c>
      <c r="AV2167" s="71">
        <v>5</v>
      </c>
      <c r="AW2167" s="11"/>
      <c r="AX2167" s="72">
        <v>3.1909627918576003E-2</v>
      </c>
      <c r="AY2167" s="73">
        <v>-1.03362860060406</v>
      </c>
      <c r="AZ2167" s="73">
        <v>0.51011444983851095</v>
      </c>
      <c r="BA2167" s="73">
        <v>-1.2633684951961199</v>
      </c>
      <c r="BB2167" s="64">
        <v>3.2815108632212298E-3</v>
      </c>
      <c r="BC2167" s="74">
        <v>-6.0491654724828496</v>
      </c>
      <c r="BD2167" s="61">
        <v>43748</v>
      </c>
      <c r="BE2167" s="61">
        <v>43783</v>
      </c>
      <c r="BF2167" s="70"/>
      <c r="BG2167" s="61"/>
    </row>
    <row r="2168" spans="2:59" x14ac:dyDescent="0.3">
      <c r="B2168" s="56" t="s">
        <v>6861</v>
      </c>
      <c r="C2168" s="56" t="s">
        <v>6554</v>
      </c>
      <c r="D2168" s="56" t="s">
        <v>6498</v>
      </c>
      <c r="E2168" s="57" t="s">
        <v>309</v>
      </c>
      <c r="F2168" s="57" t="s">
        <v>420</v>
      </c>
      <c r="G2168" s="58" t="s">
        <v>200</v>
      </c>
      <c r="H2168" s="59" t="s">
        <v>279</v>
      </c>
      <c r="I2168" s="60" t="s">
        <v>29</v>
      </c>
      <c r="J2168" s="60" t="s">
        <v>6555</v>
      </c>
      <c r="L2168" s="61">
        <v>44021</v>
      </c>
      <c r="M2168" s="62">
        <v>1142.52040000074</v>
      </c>
      <c r="N2168" s="63">
        <v>1142.52040000074</v>
      </c>
      <c r="O2168" s="63">
        <v>1206.42049999908</v>
      </c>
      <c r="P2168" s="64">
        <f t="shared" si="33"/>
        <v>0.94703331052614848</v>
      </c>
      <c r="Q2168" s="61">
        <v>43748</v>
      </c>
      <c r="R2168" s="65">
        <v>118.54300000000001</v>
      </c>
      <c r="S2168" s="65">
        <v>120.22188549614</v>
      </c>
      <c r="T2168" s="11"/>
      <c r="U2168" s="66">
        <v>-3.1701676352895399E-3</v>
      </c>
      <c r="V2168" s="67">
        <v>3.34519399038982</v>
      </c>
      <c r="W2168" s="66">
        <v>1.01231541393645E-2</v>
      </c>
      <c r="X2168" s="67">
        <v>3.2906939625718201</v>
      </c>
      <c r="Y2168" s="66">
        <v>-1.9471110872473201E-2</v>
      </c>
      <c r="Z2168" s="67">
        <v>15.736826524982501</v>
      </c>
      <c r="AA2168" s="66">
        <v>-2.2704583625454699E-2</v>
      </c>
      <c r="AB2168" s="67">
        <v>17.954729788762101</v>
      </c>
      <c r="AC2168" s="66">
        <v>4.4913943613210001E-2</v>
      </c>
      <c r="AD2168" s="67">
        <v>28.777359621570199</v>
      </c>
      <c r="AE2168" s="66">
        <v>8.6424190627440098E-2</v>
      </c>
      <c r="AF2168" s="68">
        <v>25.59010667447</v>
      </c>
      <c r="AG2168" s="66">
        <v>4.3887178071599898E-4</v>
      </c>
      <c r="AH2168" s="67">
        <v>-1.7976185577936099</v>
      </c>
      <c r="AI2168" s="66">
        <v>-1.69911656394106E-2</v>
      </c>
      <c r="AJ2168" s="67">
        <v>11.991625917027701</v>
      </c>
      <c r="AK2168" s="66">
        <v>0.142520400000649</v>
      </c>
      <c r="AL2168" s="66">
        <v>3.3632664662945899E-2</v>
      </c>
      <c r="AM2168" s="67">
        <v>16.946106173883901</v>
      </c>
      <c r="AN2168" s="11"/>
      <c r="AO2168" s="69">
        <v>1.2483400556447999E-2</v>
      </c>
      <c r="AP2168" s="69">
        <v>-2.2301693707049701E-2</v>
      </c>
      <c r="AQ2168" s="69">
        <v>3.1596581546182299E-2</v>
      </c>
      <c r="AR2168" s="69">
        <v>-4.0479796913132297E-2</v>
      </c>
      <c r="AS2168" s="70">
        <v>8</v>
      </c>
      <c r="AT2168" s="70">
        <v>4</v>
      </c>
      <c r="AU2168" s="70">
        <v>7</v>
      </c>
      <c r="AV2168" s="71">
        <v>5</v>
      </c>
      <c r="AW2168" s="11"/>
      <c r="AX2168" s="72">
        <v>5.00831202015979E-2</v>
      </c>
      <c r="AY2168" s="73">
        <v>-0.93836257005295898</v>
      </c>
      <c r="AZ2168" s="73">
        <v>0.45236323502422199</v>
      </c>
      <c r="BA2168" s="73">
        <v>-1.18771340203057</v>
      </c>
      <c r="BB2168" s="64">
        <v>5.1600227663766403E-3</v>
      </c>
      <c r="BC2168" s="74">
        <v>-9.3119107308448292</v>
      </c>
      <c r="BD2168" s="61">
        <v>43748</v>
      </c>
      <c r="BE2168" s="61">
        <v>43920</v>
      </c>
      <c r="BF2168" s="70"/>
      <c r="BG2168" s="61"/>
    </row>
    <row r="2169" spans="2:59" x14ac:dyDescent="0.3">
      <c r="B2169" s="56" t="s">
        <v>6864</v>
      </c>
      <c r="C2169" s="56" t="s">
        <v>6557</v>
      </c>
      <c r="D2169" s="56" t="s">
        <v>6498</v>
      </c>
      <c r="E2169" s="57" t="s">
        <v>6558</v>
      </c>
      <c r="F2169" s="57" t="s">
        <v>420</v>
      </c>
      <c r="G2169" s="58" t="s">
        <v>200</v>
      </c>
      <c r="H2169" s="59" t="s">
        <v>279</v>
      </c>
      <c r="I2169" s="60" t="s">
        <v>29</v>
      </c>
      <c r="J2169" s="60" t="s">
        <v>1</v>
      </c>
      <c r="L2169" s="61">
        <v>44021</v>
      </c>
      <c r="M2169" s="62">
        <v>1100.4049999993299</v>
      </c>
      <c r="N2169" s="63">
        <v>1100.4049999993299</v>
      </c>
      <c r="O2169" s="63">
        <v>1157.8739000000101</v>
      </c>
      <c r="P2169" s="64">
        <f t="shared" si="33"/>
        <v>0.95036687501058648</v>
      </c>
      <c r="Q2169" s="61">
        <v>43748</v>
      </c>
      <c r="R2169" s="65">
        <v>4127181.89</v>
      </c>
      <c r="S2169" s="65">
        <v>7414455.9135156199</v>
      </c>
      <c r="T2169" s="11"/>
      <c r="U2169" s="66">
        <v>-3.1547598828183302E-3</v>
      </c>
      <c r="V2169" s="67">
        <v>3.3467347656369402</v>
      </c>
      <c r="W2169" s="66">
        <v>1.0635503525918501E-2</v>
      </c>
      <c r="X2169" s="67">
        <v>3.3419289012272202</v>
      </c>
      <c r="Y2169" s="66">
        <v>-1.67900825990728E-2</v>
      </c>
      <c r="Z2169" s="67">
        <v>16.0049293523189</v>
      </c>
      <c r="AA2169" s="66">
        <v>-1.8510763644371798E-2</v>
      </c>
      <c r="AB2169" s="67">
        <v>18.3741117868631</v>
      </c>
      <c r="AC2169" s="66">
        <v>5.2982057663029998E-2</v>
      </c>
      <c r="AD2169" s="67">
        <v>29.5841710265377</v>
      </c>
      <c r="AE2169" s="66"/>
      <c r="AF2169" s="68"/>
      <c r="AG2169" s="66">
        <v>5.8658258058130698E-4</v>
      </c>
      <c r="AH2169" s="67">
        <v>-1.78284747780708</v>
      </c>
      <c r="AI2169" s="66">
        <v>-1.42218721712197E-2</v>
      </c>
      <c r="AJ2169" s="67">
        <v>12.268555263843201</v>
      </c>
      <c r="AK2169" s="66">
        <v>0.1004049999993</v>
      </c>
      <c r="AL2169" s="66">
        <v>3.1476130474402501E-2</v>
      </c>
      <c r="AM2169" s="67">
        <v>30.146189059305499</v>
      </c>
      <c r="AN2169" s="11"/>
      <c r="AO2169" s="69">
        <v>1.2496888670284499E-2</v>
      </c>
      <c r="AP2169" s="69">
        <v>-2.2299014117379602E-2</v>
      </c>
      <c r="AQ2169" s="69">
        <v>3.2107998655192198E-2</v>
      </c>
      <c r="AR2169" s="69">
        <v>-3.9984083233321102E-2</v>
      </c>
      <c r="AS2169" s="70">
        <v>8</v>
      </c>
      <c r="AT2169" s="70">
        <v>4</v>
      </c>
      <c r="AU2169" s="70">
        <v>7</v>
      </c>
      <c r="AV2169" s="71">
        <v>5</v>
      </c>
      <c r="AW2169" s="11"/>
      <c r="AX2169" s="72">
        <v>5.00802852830384E-2</v>
      </c>
      <c r="AY2169" s="73">
        <v>-0.86176401831744398</v>
      </c>
      <c r="AZ2169" s="73">
        <v>0.46632965337721499</v>
      </c>
      <c r="BA2169" s="73">
        <v>-1.0935852121401699</v>
      </c>
      <c r="BB2169" s="64">
        <v>5.1598036863288099E-3</v>
      </c>
      <c r="BC2169" s="74">
        <v>-9.1487250900390809</v>
      </c>
      <c r="BD2169" s="61">
        <v>43748</v>
      </c>
      <c r="BE2169" s="61">
        <v>43920</v>
      </c>
      <c r="BF2169" s="70"/>
      <c r="BG2169" s="61"/>
    </row>
    <row r="2170" spans="2:59" x14ac:dyDescent="0.3">
      <c r="B2170" s="56" t="s">
        <v>6867</v>
      </c>
      <c r="C2170" s="56" t="s">
        <v>6559</v>
      </c>
      <c r="D2170" s="56" t="s">
        <v>6560</v>
      </c>
      <c r="E2170" s="57" t="s">
        <v>34</v>
      </c>
      <c r="F2170" s="57" t="s">
        <v>420</v>
      </c>
      <c r="G2170" s="58" t="s">
        <v>200</v>
      </c>
      <c r="H2170" s="59" t="s">
        <v>603</v>
      </c>
      <c r="I2170" s="60" t="s">
        <v>29</v>
      </c>
      <c r="J2170" s="60" t="s">
        <v>6561</v>
      </c>
      <c r="L2170" s="61">
        <v>43782</v>
      </c>
      <c r="M2170" s="62"/>
      <c r="N2170" s="63"/>
      <c r="O2170" s="63">
        <v>1230.0646999999899</v>
      </c>
      <c r="P2170" s="64">
        <f t="shared" si="33"/>
        <v>0</v>
      </c>
      <c r="Q2170" s="61">
        <v>43774</v>
      </c>
      <c r="R2170" s="65"/>
      <c r="S2170" s="65">
        <v>754399.67598925799</v>
      </c>
      <c r="T2170" s="11"/>
      <c r="U2170" s="66"/>
      <c r="V2170" s="67"/>
      <c r="W2170" s="66"/>
      <c r="X2170" s="67"/>
      <c r="Y2170" s="66"/>
      <c r="Z2170" s="67"/>
      <c r="AA2170" s="66"/>
      <c r="AB2170" s="67"/>
      <c r="AC2170" s="66"/>
      <c r="AD2170" s="67"/>
      <c r="AE2170" s="66"/>
      <c r="AF2170" s="68"/>
      <c r="AG2170" s="66"/>
      <c r="AH2170" s="67"/>
      <c r="AI2170" s="66"/>
      <c r="AJ2170" s="67"/>
      <c r="AK2170" s="66"/>
      <c r="AL2170" s="66"/>
      <c r="AM2170" s="67"/>
      <c r="AN2170" s="11"/>
      <c r="AO2170" s="69">
        <v>1.8818132475644199E-2</v>
      </c>
      <c r="AP2170" s="69">
        <v>-1.21578792850414E-2</v>
      </c>
      <c r="AQ2170" s="69">
        <v>4.5164122733695002E-2</v>
      </c>
      <c r="AR2170" s="69">
        <v>9.0006333084602392E-3</v>
      </c>
      <c r="AS2170" s="70"/>
      <c r="AT2170" s="70"/>
      <c r="AU2170" s="70"/>
      <c r="AV2170" s="71"/>
      <c r="AW2170" s="11"/>
      <c r="AX2170" s="72"/>
      <c r="AY2170" s="73"/>
      <c r="AZ2170" s="73"/>
      <c r="BA2170" s="73"/>
      <c r="BB2170" s="64"/>
      <c r="BC2170" s="74">
        <v>-3.4922351496497899</v>
      </c>
      <c r="BD2170" s="61">
        <v>43711</v>
      </c>
      <c r="BE2170" s="61">
        <v>43721</v>
      </c>
      <c r="BF2170" s="70">
        <v>19</v>
      </c>
      <c r="BG2170" s="61">
        <v>43738</v>
      </c>
    </row>
    <row r="2171" spans="2:59" x14ac:dyDescent="0.3">
      <c r="B2171" s="56" t="s">
        <v>6870</v>
      </c>
      <c r="C2171" s="56" t="s">
        <v>6562</v>
      </c>
      <c r="D2171" s="56" t="s">
        <v>6560</v>
      </c>
      <c r="E2171" s="57" t="s">
        <v>424</v>
      </c>
      <c r="F2171" s="57" t="s">
        <v>420</v>
      </c>
      <c r="G2171" s="58" t="s">
        <v>200</v>
      </c>
      <c r="H2171" s="59" t="s">
        <v>603</v>
      </c>
      <c r="I2171" s="60" t="s">
        <v>29</v>
      </c>
      <c r="J2171" s="60" t="s">
        <v>6563</v>
      </c>
      <c r="L2171" s="61">
        <v>43782</v>
      </c>
      <c r="M2171" s="62"/>
      <c r="N2171" s="63"/>
      <c r="O2171" s="63">
        <v>1261.9506000000999</v>
      </c>
      <c r="P2171" s="64">
        <f t="shared" si="33"/>
        <v>0</v>
      </c>
      <c r="Q2171" s="61">
        <v>43739</v>
      </c>
      <c r="R2171" s="65"/>
      <c r="S2171" s="65">
        <v>94.951241758227397</v>
      </c>
      <c r="T2171" s="11"/>
      <c r="U2171" s="66"/>
      <c r="V2171" s="67"/>
      <c r="W2171" s="66"/>
      <c r="X2171" s="67"/>
      <c r="Y2171" s="66"/>
      <c r="Z2171" s="67"/>
      <c r="AA2171" s="66"/>
      <c r="AB2171" s="67"/>
      <c r="AC2171" s="66"/>
      <c r="AD2171" s="67"/>
      <c r="AE2171" s="66"/>
      <c r="AF2171" s="68"/>
      <c r="AG2171" s="66"/>
      <c r="AH2171" s="67"/>
      <c r="AI2171" s="66"/>
      <c r="AJ2171" s="67"/>
      <c r="AK2171" s="66"/>
      <c r="AL2171" s="66"/>
      <c r="AM2171" s="67"/>
      <c r="AN2171" s="11"/>
      <c r="AO2171" s="69">
        <v>1.54418230413285E-2</v>
      </c>
      <c r="AP2171" s="69">
        <v>-1.2129750490203201E-2</v>
      </c>
      <c r="AQ2171" s="69">
        <v>4.6194002819902401E-2</v>
      </c>
      <c r="AR2171" s="69">
        <v>-1.63140307877256E-2</v>
      </c>
      <c r="AS2171" s="70"/>
      <c r="AT2171" s="70"/>
      <c r="AU2171" s="70"/>
      <c r="AV2171" s="71"/>
      <c r="AW2171" s="11"/>
      <c r="AX2171" s="72"/>
      <c r="AY2171" s="73"/>
      <c r="AZ2171" s="73"/>
      <c r="BA2171" s="73"/>
      <c r="BB2171" s="64"/>
      <c r="BC2171" s="74">
        <v>-3.4566702375887002</v>
      </c>
      <c r="BD2171" s="61">
        <v>43711</v>
      </c>
      <c r="BE2171" s="61">
        <v>43721</v>
      </c>
      <c r="BF2171" s="70">
        <v>19</v>
      </c>
      <c r="BG2171" s="61">
        <v>43738</v>
      </c>
    </row>
    <row r="2172" spans="2:59" x14ac:dyDescent="0.3">
      <c r="B2172" s="56" t="s">
        <v>6873</v>
      </c>
      <c r="C2172" s="56" t="s">
        <v>6564</v>
      </c>
      <c r="D2172" s="56" t="s">
        <v>6560</v>
      </c>
      <c r="E2172" s="57" t="s">
        <v>428</v>
      </c>
      <c r="F2172" s="57" t="s">
        <v>420</v>
      </c>
      <c r="G2172" s="58" t="s">
        <v>200</v>
      </c>
      <c r="H2172" s="59" t="s">
        <v>603</v>
      </c>
      <c r="I2172" s="60" t="s">
        <v>29</v>
      </c>
      <c r="J2172" s="60" t="s">
        <v>6565</v>
      </c>
      <c r="L2172" s="61">
        <v>43782</v>
      </c>
      <c r="M2172" s="62"/>
      <c r="N2172" s="63"/>
      <c r="O2172" s="63">
        <v>985.08660000003897</v>
      </c>
      <c r="P2172" s="64">
        <f t="shared" si="33"/>
        <v>0</v>
      </c>
      <c r="Q2172" s="61">
        <v>43782</v>
      </c>
      <c r="R2172" s="65"/>
      <c r="S2172" s="65">
        <v>0</v>
      </c>
      <c r="T2172" s="11"/>
      <c r="U2172" s="66"/>
      <c r="V2172" s="67"/>
      <c r="W2172" s="66"/>
      <c r="X2172" s="67"/>
      <c r="Y2172" s="66"/>
      <c r="Z2172" s="67"/>
      <c r="AA2172" s="66"/>
      <c r="AB2172" s="67"/>
      <c r="AC2172" s="66"/>
      <c r="AD2172" s="67"/>
      <c r="AE2172" s="66"/>
      <c r="AF2172" s="68"/>
      <c r="AG2172" s="66"/>
      <c r="AH2172" s="67"/>
      <c r="AI2172" s="66"/>
      <c r="AJ2172" s="67"/>
      <c r="AK2172" s="66"/>
      <c r="AL2172" s="66"/>
      <c r="AM2172" s="67"/>
      <c r="AN2172" s="11"/>
      <c r="AO2172" s="69">
        <v>0</v>
      </c>
      <c r="AP2172" s="69">
        <v>0</v>
      </c>
      <c r="AQ2172" s="69">
        <v>0</v>
      </c>
      <c r="AR2172" s="69">
        <v>0</v>
      </c>
      <c r="AS2172" s="70"/>
      <c r="AT2172" s="70"/>
      <c r="AU2172" s="70"/>
      <c r="AV2172" s="71"/>
      <c r="AW2172" s="11"/>
      <c r="AX2172" s="72"/>
      <c r="AY2172" s="73"/>
      <c r="AZ2172" s="73"/>
      <c r="BA2172" s="73"/>
      <c r="BB2172" s="64"/>
      <c r="BC2172" s="74">
        <v>0</v>
      </c>
      <c r="BD2172" s="61">
        <v>43656</v>
      </c>
      <c r="BE2172" s="61"/>
      <c r="BF2172" s="70"/>
      <c r="BG2172" s="61"/>
    </row>
    <row r="2173" spans="2:59" x14ac:dyDescent="0.3">
      <c r="B2173" s="56" t="s">
        <v>6877</v>
      </c>
      <c r="C2173" s="56" t="s">
        <v>6566</v>
      </c>
      <c r="D2173" s="56" t="s">
        <v>6560</v>
      </c>
      <c r="E2173" s="57" t="s">
        <v>41</v>
      </c>
      <c r="F2173" s="57" t="s">
        <v>420</v>
      </c>
      <c r="G2173" s="58" t="s">
        <v>200</v>
      </c>
      <c r="H2173" s="59" t="s">
        <v>603</v>
      </c>
      <c r="I2173" s="60" t="s">
        <v>29</v>
      </c>
      <c r="J2173" s="60" t="s">
        <v>6567</v>
      </c>
      <c r="L2173" s="61">
        <v>43782</v>
      </c>
      <c r="M2173" s="62"/>
      <c r="N2173" s="63"/>
      <c r="O2173" s="63">
        <v>1254.66479999945</v>
      </c>
      <c r="P2173" s="64">
        <f t="shared" si="33"/>
        <v>0</v>
      </c>
      <c r="Q2173" s="61">
        <v>43774</v>
      </c>
      <c r="R2173" s="65"/>
      <c r="S2173" s="65">
        <v>752590.35325292998</v>
      </c>
      <c r="T2173" s="11"/>
      <c r="U2173" s="66"/>
      <c r="V2173" s="67"/>
      <c r="W2173" s="66"/>
      <c r="X2173" s="67"/>
      <c r="Y2173" s="66"/>
      <c r="Z2173" s="67"/>
      <c r="AA2173" s="66"/>
      <c r="AB2173" s="67"/>
      <c r="AC2173" s="66"/>
      <c r="AD2173" s="67"/>
      <c r="AE2173" s="66"/>
      <c r="AF2173" s="68"/>
      <c r="AG2173" s="66"/>
      <c r="AH2173" s="67"/>
      <c r="AI2173" s="66"/>
      <c r="AJ2173" s="67"/>
      <c r="AK2173" s="66"/>
      <c r="AL2173" s="66"/>
      <c r="AM2173" s="67"/>
      <c r="AN2173" s="11"/>
      <c r="AO2173" s="69">
        <v>1.8868427379857201E-2</v>
      </c>
      <c r="AP2173" s="69">
        <v>-1.2141585868448599E-2</v>
      </c>
      <c r="AQ2173" s="69">
        <v>4.5679473776544903E-2</v>
      </c>
      <c r="AR2173" s="69">
        <v>9.5148212676576804E-3</v>
      </c>
      <c r="AS2173" s="70"/>
      <c r="AT2173" s="70"/>
      <c r="AU2173" s="70"/>
      <c r="AV2173" s="71"/>
      <c r="AW2173" s="11"/>
      <c r="AX2173" s="72"/>
      <c r="AY2173" s="73"/>
      <c r="AZ2173" s="73"/>
      <c r="BA2173" s="73"/>
      <c r="BB2173" s="64"/>
      <c r="BC2173" s="74">
        <v>-3.47637401286556</v>
      </c>
      <c r="BD2173" s="61">
        <v>43711</v>
      </c>
      <c r="BE2173" s="61">
        <v>43721</v>
      </c>
      <c r="BF2173" s="70">
        <v>19</v>
      </c>
      <c r="BG2173" s="61">
        <v>43738</v>
      </c>
    </row>
    <row r="2174" spans="2:59" x14ac:dyDescent="0.3">
      <c r="B2174" s="56" t="s">
        <v>6880</v>
      </c>
      <c r="C2174" s="56" t="s">
        <v>6568</v>
      </c>
      <c r="D2174" s="56" t="s">
        <v>6560</v>
      </c>
      <c r="E2174" s="57" t="s">
        <v>248</v>
      </c>
      <c r="F2174" s="57" t="s">
        <v>420</v>
      </c>
      <c r="G2174" s="58" t="s">
        <v>200</v>
      </c>
      <c r="H2174" s="59" t="s">
        <v>603</v>
      </c>
      <c r="I2174" s="60" t="s">
        <v>29</v>
      </c>
      <c r="J2174" s="60" t="s">
        <v>6569</v>
      </c>
      <c r="L2174" s="61">
        <v>43782</v>
      </c>
      <c r="M2174" s="62"/>
      <c r="N2174" s="63"/>
      <c r="O2174" s="63">
        <v>1270.25970000029</v>
      </c>
      <c r="P2174" s="64">
        <f t="shared" si="33"/>
        <v>0</v>
      </c>
      <c r="Q2174" s="61">
        <v>43773</v>
      </c>
      <c r="R2174" s="65"/>
      <c r="S2174" s="65">
        <v>14376.285653335601</v>
      </c>
      <c r="T2174" s="11"/>
      <c r="U2174" s="66"/>
      <c r="V2174" s="67"/>
      <c r="W2174" s="66"/>
      <c r="X2174" s="67"/>
      <c r="Y2174" s="66"/>
      <c r="Z2174" s="67"/>
      <c r="AA2174" s="66"/>
      <c r="AB2174" s="67"/>
      <c r="AC2174" s="66"/>
      <c r="AD2174" s="67"/>
      <c r="AE2174" s="66"/>
      <c r="AF2174" s="68"/>
      <c r="AG2174" s="66"/>
      <c r="AH2174" s="67"/>
      <c r="AI2174" s="66"/>
      <c r="AJ2174" s="67"/>
      <c r="AK2174" s="66"/>
      <c r="AL2174" s="66"/>
      <c r="AM2174" s="67"/>
      <c r="AN2174" s="11"/>
      <c r="AO2174" s="69">
        <v>1.89255142850016E-2</v>
      </c>
      <c r="AP2174" s="69">
        <v>-1.5949258250657301E-2</v>
      </c>
      <c r="AQ2174" s="69">
        <v>4.6263981870652102E-2</v>
      </c>
      <c r="AR2174" s="69">
        <v>-1.4007638523253299E-2</v>
      </c>
      <c r="AS2174" s="70"/>
      <c r="AT2174" s="70"/>
      <c r="AU2174" s="70"/>
      <c r="AV2174" s="71"/>
      <c r="AW2174" s="11"/>
      <c r="AX2174" s="72"/>
      <c r="AY2174" s="73"/>
      <c r="AZ2174" s="73"/>
      <c r="BA2174" s="73"/>
      <c r="BB2174" s="64"/>
      <c r="BC2174" s="74">
        <v>-3.4583961913522199</v>
      </c>
      <c r="BD2174" s="61">
        <v>43711</v>
      </c>
      <c r="BE2174" s="61">
        <v>43721</v>
      </c>
      <c r="BF2174" s="70">
        <v>19</v>
      </c>
      <c r="BG2174" s="61">
        <v>43738</v>
      </c>
    </row>
    <row r="2175" spans="2:59" x14ac:dyDescent="0.3">
      <c r="B2175" s="56" t="s">
        <v>6883</v>
      </c>
      <c r="C2175" s="56" t="s">
        <v>6570</v>
      </c>
      <c r="D2175" s="56" t="s">
        <v>6560</v>
      </c>
      <c r="E2175" s="57" t="s">
        <v>0</v>
      </c>
      <c r="F2175" s="57" t="s">
        <v>420</v>
      </c>
      <c r="G2175" s="58" t="s">
        <v>200</v>
      </c>
      <c r="H2175" s="59" t="s">
        <v>603</v>
      </c>
      <c r="I2175" s="60" t="s">
        <v>29</v>
      </c>
      <c r="J2175" s="60" t="s">
        <v>6571</v>
      </c>
      <c r="L2175" s="61">
        <v>43782</v>
      </c>
      <c r="M2175" s="62"/>
      <c r="N2175" s="63"/>
      <c r="O2175" s="63">
        <v>1291.2894999999601</v>
      </c>
      <c r="P2175" s="64">
        <f t="shared" si="33"/>
        <v>0</v>
      </c>
      <c r="Q2175" s="61">
        <v>43782</v>
      </c>
      <c r="R2175" s="65"/>
      <c r="S2175" s="65">
        <v>3847.4639748306299</v>
      </c>
      <c r="T2175" s="11"/>
      <c r="U2175" s="66"/>
      <c r="V2175" s="67"/>
      <c r="W2175" s="66"/>
      <c r="X2175" s="67"/>
      <c r="Y2175" s="66"/>
      <c r="Z2175" s="67"/>
      <c r="AA2175" s="66"/>
      <c r="AB2175" s="67"/>
      <c r="AC2175" s="66"/>
      <c r="AD2175" s="67"/>
      <c r="AE2175" s="66"/>
      <c r="AF2175" s="68"/>
      <c r="AG2175" s="66"/>
      <c r="AH2175" s="67"/>
      <c r="AI2175" s="66"/>
      <c r="AJ2175" s="67"/>
      <c r="AK2175" s="66"/>
      <c r="AL2175" s="66"/>
      <c r="AM2175" s="67"/>
      <c r="AN2175" s="11"/>
      <c r="AO2175" s="69">
        <v>1.8941754662591799E-2</v>
      </c>
      <c r="AP2175" s="69">
        <v>-1.2117748607124701E-2</v>
      </c>
      <c r="AQ2175" s="69">
        <v>4.6436984648607897E-2</v>
      </c>
      <c r="AR2175" s="69">
        <v>1.0269815207721E-2</v>
      </c>
      <c r="AS2175" s="70"/>
      <c r="AT2175" s="70"/>
      <c r="AU2175" s="70"/>
      <c r="AV2175" s="71"/>
      <c r="AW2175" s="11"/>
      <c r="AX2175" s="72"/>
      <c r="AY2175" s="73"/>
      <c r="AZ2175" s="73"/>
      <c r="BA2175" s="73"/>
      <c r="BB2175" s="64"/>
      <c r="BC2175" s="74">
        <v>-3.45309776393333</v>
      </c>
      <c r="BD2175" s="61">
        <v>43711</v>
      </c>
      <c r="BE2175" s="61">
        <v>43721</v>
      </c>
      <c r="BF2175" s="70">
        <v>19</v>
      </c>
      <c r="BG2175" s="61">
        <v>43738</v>
      </c>
    </row>
    <row r="2176" spans="2:59" x14ac:dyDescent="0.3">
      <c r="B2176" s="56" t="s">
        <v>6886</v>
      </c>
      <c r="C2176" s="56" t="s">
        <v>6572</v>
      </c>
      <c r="D2176" s="56" t="s">
        <v>6560</v>
      </c>
      <c r="E2176" s="57" t="s">
        <v>48</v>
      </c>
      <c r="F2176" s="57" t="s">
        <v>420</v>
      </c>
      <c r="G2176" s="58" t="s">
        <v>200</v>
      </c>
      <c r="H2176" s="59" t="s">
        <v>603</v>
      </c>
      <c r="I2176" s="60" t="s">
        <v>29</v>
      </c>
      <c r="J2176" s="60" t="s">
        <v>6573</v>
      </c>
      <c r="L2176" s="61">
        <v>43782</v>
      </c>
      <c r="M2176" s="62"/>
      <c r="N2176" s="63"/>
      <c r="O2176" s="63">
        <v>1279.3543999996</v>
      </c>
      <c r="P2176" s="64">
        <f t="shared" si="33"/>
        <v>0</v>
      </c>
      <c r="Q2176" s="61">
        <v>43774</v>
      </c>
      <c r="R2176" s="65"/>
      <c r="S2176" s="65">
        <v>749646.83537402295</v>
      </c>
      <c r="T2176" s="11"/>
      <c r="U2176" s="66"/>
      <c r="V2176" s="67"/>
      <c r="W2176" s="66"/>
      <c r="X2176" s="67"/>
      <c r="Y2176" s="66"/>
      <c r="Z2176" s="67"/>
      <c r="AA2176" s="66"/>
      <c r="AB2176" s="67"/>
      <c r="AC2176" s="66"/>
      <c r="AD2176" s="67"/>
      <c r="AE2176" s="66"/>
      <c r="AF2176" s="68"/>
      <c r="AG2176" s="66"/>
      <c r="AH2176" s="67"/>
      <c r="AI2176" s="66"/>
      <c r="AJ2176" s="67"/>
      <c r="AK2176" s="66"/>
      <c r="AL2176" s="66"/>
      <c r="AM2176" s="67"/>
      <c r="AN2176" s="11"/>
      <c r="AO2176" s="69">
        <v>1.8917830437203499E-2</v>
      </c>
      <c r="AP2176" s="69">
        <v>-1.21256336487932E-2</v>
      </c>
      <c r="AQ2176" s="69">
        <v>4.6186971932911498E-2</v>
      </c>
      <c r="AR2176" s="69">
        <v>9.7592648235149699E-3</v>
      </c>
      <c r="AS2176" s="70"/>
      <c r="AT2176" s="70"/>
      <c r="AU2176" s="70"/>
      <c r="AV2176" s="71"/>
      <c r="AW2176" s="11"/>
      <c r="AX2176" s="72"/>
      <c r="AY2176" s="73"/>
      <c r="AZ2176" s="73"/>
      <c r="BA2176" s="73"/>
      <c r="BB2176" s="64"/>
      <c r="BC2176" s="74">
        <v>-3.4607589149345599</v>
      </c>
      <c r="BD2176" s="61">
        <v>43711</v>
      </c>
      <c r="BE2176" s="61">
        <v>43721</v>
      </c>
      <c r="BF2176" s="70">
        <v>19</v>
      </c>
      <c r="BG2176" s="61">
        <v>43738</v>
      </c>
    </row>
    <row r="2177" spans="2:59" x14ac:dyDescent="0.3">
      <c r="B2177" s="56" t="s">
        <v>6889</v>
      </c>
      <c r="C2177" s="56" t="s">
        <v>6574</v>
      </c>
      <c r="D2177" s="56" t="s">
        <v>6560</v>
      </c>
      <c r="E2177" s="57" t="s">
        <v>52</v>
      </c>
      <c r="F2177" s="57" t="s">
        <v>420</v>
      </c>
      <c r="G2177" s="58" t="s">
        <v>200</v>
      </c>
      <c r="H2177" s="59" t="s">
        <v>603</v>
      </c>
      <c r="I2177" s="60" t="s">
        <v>29</v>
      </c>
      <c r="J2177" s="60" t="s">
        <v>6575</v>
      </c>
      <c r="L2177" s="61">
        <v>43782</v>
      </c>
      <c r="M2177" s="62"/>
      <c r="N2177" s="63"/>
      <c r="O2177" s="63">
        <v>1309.5651999991401</v>
      </c>
      <c r="P2177" s="64">
        <f t="shared" si="33"/>
        <v>0</v>
      </c>
      <c r="Q2177" s="61">
        <v>43774</v>
      </c>
      <c r="R2177" s="65"/>
      <c r="S2177" s="65">
        <v>783427.90084570297</v>
      </c>
      <c r="T2177" s="11"/>
      <c r="U2177" s="66"/>
      <c r="V2177" s="67"/>
      <c r="W2177" s="66"/>
      <c r="X2177" s="67"/>
      <c r="Y2177" s="66"/>
      <c r="Z2177" s="67"/>
      <c r="AA2177" s="66"/>
      <c r="AB2177" s="67"/>
      <c r="AC2177" s="66"/>
      <c r="AD2177" s="67"/>
      <c r="AE2177" s="66"/>
      <c r="AF2177" s="68"/>
      <c r="AG2177" s="66"/>
      <c r="AH2177" s="67"/>
      <c r="AI2177" s="66"/>
      <c r="AJ2177" s="67"/>
      <c r="AK2177" s="66"/>
      <c r="AL2177" s="66"/>
      <c r="AM2177" s="67"/>
      <c r="AN2177" s="11"/>
      <c r="AO2177" s="69">
        <v>1.8977982806973201E-2</v>
      </c>
      <c r="AP2177" s="69">
        <v>-1.2106209855119201E-2</v>
      </c>
      <c r="AQ2177" s="69">
        <v>4.68051910702343E-2</v>
      </c>
      <c r="AR2177" s="69">
        <v>9.8984679370914801E-3</v>
      </c>
      <c r="AS2177" s="70"/>
      <c r="AT2177" s="70"/>
      <c r="AU2177" s="70"/>
      <c r="AV2177" s="71"/>
      <c r="AW2177" s="11"/>
      <c r="AX2177" s="72"/>
      <c r="AY2177" s="73"/>
      <c r="AZ2177" s="73"/>
      <c r="BA2177" s="73"/>
      <c r="BB2177" s="64"/>
      <c r="BC2177" s="74">
        <v>-3.4417541187576699</v>
      </c>
      <c r="BD2177" s="61">
        <v>43711</v>
      </c>
      <c r="BE2177" s="61">
        <v>43721</v>
      </c>
      <c r="BF2177" s="70">
        <v>19</v>
      </c>
      <c r="BG2177" s="61">
        <v>43738</v>
      </c>
    </row>
    <row r="2178" spans="2:59" x14ac:dyDescent="0.3">
      <c r="B2178" s="56" t="s">
        <v>6892</v>
      </c>
      <c r="C2178" s="56" t="s">
        <v>6576</v>
      </c>
      <c r="D2178" s="56" t="s">
        <v>6560</v>
      </c>
      <c r="E2178" s="57" t="s">
        <v>447</v>
      </c>
      <c r="F2178" s="57" t="s">
        <v>420</v>
      </c>
      <c r="G2178" s="58" t="s">
        <v>200</v>
      </c>
      <c r="H2178" s="59" t="s">
        <v>603</v>
      </c>
      <c r="I2178" s="60" t="s">
        <v>29</v>
      </c>
      <c r="J2178" s="60" t="s">
        <v>6577</v>
      </c>
      <c r="L2178" s="61">
        <v>43782</v>
      </c>
      <c r="M2178" s="62"/>
      <c r="N2178" s="63"/>
      <c r="O2178" s="63">
        <v>1314.4713000003201</v>
      </c>
      <c r="P2178" s="64">
        <f t="shared" si="33"/>
        <v>0</v>
      </c>
      <c r="Q2178" s="61">
        <v>43774</v>
      </c>
      <c r="R2178" s="65"/>
      <c r="S2178" s="65">
        <v>116.67095604395899</v>
      </c>
      <c r="T2178" s="11"/>
      <c r="U2178" s="66"/>
      <c r="V2178" s="67"/>
      <c r="W2178" s="66"/>
      <c r="X2178" s="67"/>
      <c r="Y2178" s="66"/>
      <c r="Z2178" s="67"/>
      <c r="AA2178" s="66"/>
      <c r="AB2178" s="67"/>
      <c r="AC2178" s="66"/>
      <c r="AD2178" s="67"/>
      <c r="AE2178" s="66"/>
      <c r="AF2178" s="68"/>
      <c r="AG2178" s="66"/>
      <c r="AH2178" s="67"/>
      <c r="AI2178" s="66"/>
      <c r="AJ2178" s="67"/>
      <c r="AK2178" s="66"/>
      <c r="AL2178" s="66"/>
      <c r="AM2178" s="67"/>
      <c r="AN2178" s="11"/>
      <c r="AO2178" s="69">
        <v>1.9001616294190199E-2</v>
      </c>
      <c r="AP2178" s="69">
        <v>-1.2096504327018901E-2</v>
      </c>
      <c r="AQ2178" s="69">
        <v>4.6968382708655602E-2</v>
      </c>
      <c r="AR2178" s="69">
        <v>1.01717783127242E-2</v>
      </c>
      <c r="AS2178" s="70"/>
      <c r="AT2178" s="70"/>
      <c r="AU2178" s="70"/>
      <c r="AV2178" s="71"/>
      <c r="AW2178" s="11"/>
      <c r="AX2178" s="72"/>
      <c r="AY2178" s="73"/>
      <c r="AZ2178" s="73"/>
      <c r="BA2178" s="73"/>
      <c r="BB2178" s="64"/>
      <c r="BC2178" s="74">
        <v>-3.4387379555591902</v>
      </c>
      <c r="BD2178" s="61">
        <v>43711</v>
      </c>
      <c r="BE2178" s="61">
        <v>43721</v>
      </c>
      <c r="BF2178" s="70">
        <v>19</v>
      </c>
      <c r="BG2178" s="61">
        <v>43738</v>
      </c>
    </row>
    <row r="2179" spans="2:59" x14ac:dyDescent="0.3">
      <c r="B2179" s="56" t="s">
        <v>6895</v>
      </c>
      <c r="C2179" s="56" t="s">
        <v>6578</v>
      </c>
      <c r="D2179" s="56" t="s">
        <v>6560</v>
      </c>
      <c r="E2179" s="57" t="s">
        <v>56</v>
      </c>
      <c r="F2179" s="57" t="s">
        <v>420</v>
      </c>
      <c r="G2179" s="58" t="s">
        <v>200</v>
      </c>
      <c r="H2179" s="59" t="s">
        <v>603</v>
      </c>
      <c r="I2179" s="60" t="s">
        <v>29</v>
      </c>
      <c r="J2179" s="60" t="s">
        <v>6579</v>
      </c>
      <c r="L2179" s="61">
        <v>43782</v>
      </c>
      <c r="M2179" s="62"/>
      <c r="N2179" s="63"/>
      <c r="O2179" s="63">
        <v>1317.5089999996101</v>
      </c>
      <c r="P2179" s="64">
        <f t="shared" si="33"/>
        <v>0</v>
      </c>
      <c r="Q2179" s="61">
        <v>43774</v>
      </c>
      <c r="R2179" s="65"/>
      <c r="S2179" s="65">
        <v>763303.98106640601</v>
      </c>
      <c r="T2179" s="11"/>
      <c r="U2179" s="66"/>
      <c r="V2179" s="67"/>
      <c r="W2179" s="66"/>
      <c r="X2179" s="67"/>
      <c r="Y2179" s="66"/>
      <c r="Z2179" s="67"/>
      <c r="AA2179" s="66"/>
      <c r="AB2179" s="67"/>
      <c r="AC2179" s="66"/>
      <c r="AD2179" s="67"/>
      <c r="AE2179" s="66"/>
      <c r="AF2179" s="68"/>
      <c r="AG2179" s="66"/>
      <c r="AH2179" s="67"/>
      <c r="AI2179" s="66"/>
      <c r="AJ2179" s="67"/>
      <c r="AK2179" s="66"/>
      <c r="AL2179" s="66"/>
      <c r="AM2179" s="67"/>
      <c r="AN2179" s="11"/>
      <c r="AO2179" s="69">
        <v>1.8992463588801901E-2</v>
      </c>
      <c r="AP2179" s="69">
        <v>-1.21015907188848E-2</v>
      </c>
      <c r="AQ2179" s="69">
        <v>4.6952630684245399E-2</v>
      </c>
      <c r="AR2179" s="69">
        <v>9.9316660198382999E-3</v>
      </c>
      <c r="AS2179" s="70"/>
      <c r="AT2179" s="70"/>
      <c r="AU2179" s="70"/>
      <c r="AV2179" s="71"/>
      <c r="AW2179" s="11"/>
      <c r="AX2179" s="72"/>
      <c r="AY2179" s="73"/>
      <c r="AZ2179" s="73"/>
      <c r="BA2179" s="73"/>
      <c r="BB2179" s="64"/>
      <c r="BC2179" s="74">
        <v>-3.4372209705688901</v>
      </c>
      <c r="BD2179" s="61">
        <v>43711</v>
      </c>
      <c r="BE2179" s="61">
        <v>43721</v>
      </c>
      <c r="BF2179" s="70">
        <v>19</v>
      </c>
      <c r="BG2179" s="61">
        <v>43738</v>
      </c>
    </row>
    <row r="2180" spans="2:59" x14ac:dyDescent="0.3">
      <c r="B2180" s="56" t="s">
        <v>6898</v>
      </c>
      <c r="C2180" s="56" t="s">
        <v>6580</v>
      </c>
      <c r="D2180" s="56" t="s">
        <v>6560</v>
      </c>
      <c r="E2180" s="57" t="s">
        <v>309</v>
      </c>
      <c r="F2180" s="57" t="s">
        <v>420</v>
      </c>
      <c r="G2180" s="58" t="s">
        <v>200</v>
      </c>
      <c r="H2180" s="59" t="s">
        <v>603</v>
      </c>
      <c r="I2180" s="60" t="s">
        <v>29</v>
      </c>
      <c r="J2180" s="60" t="s">
        <v>6581</v>
      </c>
      <c r="L2180" s="61">
        <v>43782</v>
      </c>
      <c r="M2180" s="62"/>
      <c r="N2180" s="63"/>
      <c r="O2180" s="63">
        <v>1328.4439000002999</v>
      </c>
      <c r="P2180" s="64">
        <f t="shared" si="33"/>
        <v>0</v>
      </c>
      <c r="Q2180" s="61">
        <v>43774</v>
      </c>
      <c r="R2180" s="65"/>
      <c r="S2180" s="65">
        <v>124.546692307711</v>
      </c>
      <c r="T2180" s="11"/>
      <c r="U2180" s="66"/>
      <c r="V2180" s="67"/>
      <c r="W2180" s="66"/>
      <c r="X2180" s="67"/>
      <c r="Y2180" s="66"/>
      <c r="Z2180" s="67"/>
      <c r="AA2180" s="66"/>
      <c r="AB2180" s="67"/>
      <c r="AC2180" s="66"/>
      <c r="AD2180" s="67"/>
      <c r="AE2180" s="66"/>
      <c r="AF2180" s="68"/>
      <c r="AG2180" s="66"/>
      <c r="AH2180" s="67"/>
      <c r="AI2180" s="66"/>
      <c r="AJ2180" s="67"/>
      <c r="AK2180" s="66"/>
      <c r="AL2180" s="66"/>
      <c r="AM2180" s="67"/>
      <c r="AN2180" s="11"/>
      <c r="AO2180" s="69">
        <v>1.9058656280321901E-2</v>
      </c>
      <c r="AP2180" s="69">
        <v>-1.2086857017493499E-2</v>
      </c>
      <c r="AQ2180" s="69">
        <v>4.7459975861784201E-2</v>
      </c>
      <c r="AR2180" s="69">
        <v>1.02627086998837E-2</v>
      </c>
      <c r="AS2180" s="70"/>
      <c r="AT2180" s="70"/>
      <c r="AU2180" s="70"/>
      <c r="AV2180" s="71"/>
      <c r="AW2180" s="11"/>
      <c r="AX2180" s="72"/>
      <c r="AY2180" s="73"/>
      <c r="AZ2180" s="73"/>
      <c r="BA2180" s="73"/>
      <c r="BB2180" s="64"/>
      <c r="BC2180" s="74">
        <v>-3.4200416573367001</v>
      </c>
      <c r="BD2180" s="61">
        <v>43711</v>
      </c>
      <c r="BE2180" s="61">
        <v>43721</v>
      </c>
      <c r="BF2180" s="70">
        <v>19</v>
      </c>
      <c r="BG2180" s="61">
        <v>43738</v>
      </c>
    </row>
    <row r="2181" spans="2:59" x14ac:dyDescent="0.3">
      <c r="B2181" s="56" t="s">
        <v>6901</v>
      </c>
      <c r="C2181" s="56" t="s">
        <v>6583</v>
      </c>
      <c r="D2181" s="56" t="s">
        <v>6584</v>
      </c>
      <c r="E2181" s="57" t="s">
        <v>73</v>
      </c>
      <c r="F2181" s="57" t="s">
        <v>140</v>
      </c>
      <c r="G2181" s="58" t="s">
        <v>111</v>
      </c>
      <c r="H2181" s="59" t="s">
        <v>279</v>
      </c>
      <c r="I2181" s="60" t="s">
        <v>29</v>
      </c>
      <c r="J2181" s="60" t="s">
        <v>6585</v>
      </c>
      <c r="L2181" s="61">
        <v>44021</v>
      </c>
      <c r="M2181" s="62">
        <v>1323.4627000000301</v>
      </c>
      <c r="N2181" s="63">
        <v>1323.4627000000301</v>
      </c>
      <c r="O2181" s="63">
        <v>1355.06980000064</v>
      </c>
      <c r="P2181" s="64">
        <f t="shared" si="33"/>
        <v>0.97667492847925985</v>
      </c>
      <c r="Q2181" s="61">
        <v>43747</v>
      </c>
      <c r="R2181" s="65">
        <v>649151.25100000005</v>
      </c>
      <c r="S2181" s="65">
        <v>664139.66459081997</v>
      </c>
      <c r="T2181" s="11"/>
      <c r="U2181" s="66">
        <v>-2.9218565541668799E-3</v>
      </c>
      <c r="V2181" s="67">
        <v>3.3700250985020799</v>
      </c>
      <c r="W2181" s="66">
        <v>1.26318964394159E-2</v>
      </c>
      <c r="X2181" s="67">
        <v>3.54156819257696</v>
      </c>
      <c r="Y2181" s="66">
        <v>1.7039015132468201E-2</v>
      </c>
      <c r="Z2181" s="67">
        <v>19.387839125469299</v>
      </c>
      <c r="AA2181" s="66">
        <v>1.5978448214809801E-2</v>
      </c>
      <c r="AB2181" s="67">
        <v>21.823032972781199</v>
      </c>
      <c r="AC2181" s="66">
        <v>8.0240325352933697E-2</v>
      </c>
      <c r="AD2181" s="67">
        <v>32.309997795557102</v>
      </c>
      <c r="AE2181" s="66">
        <v>0.11344812338211301</v>
      </c>
      <c r="AF2181" s="68">
        <v>28.292499949922799</v>
      </c>
      <c r="AG2181" s="66">
        <v>1.59904667270894E-3</v>
      </c>
      <c r="AH2181" s="67">
        <v>-1.6816010685943199</v>
      </c>
      <c r="AI2181" s="66">
        <v>2.0950400083165701E-2</v>
      </c>
      <c r="AJ2181" s="67">
        <v>15.7857824892853</v>
      </c>
      <c r="AK2181" s="66">
        <v>0.32346270000038202</v>
      </c>
      <c r="AL2181" s="66">
        <v>4.02889820743439E-2</v>
      </c>
      <c r="AM2181" s="67">
        <v>21.5457493805152</v>
      </c>
      <c r="AN2181" s="11"/>
      <c r="AO2181" s="69">
        <v>1.9227300710554101E-2</v>
      </c>
      <c r="AP2181" s="69">
        <v>-4.8783379639644402E-2</v>
      </c>
      <c r="AQ2181" s="69">
        <v>2.78405688859493E-2</v>
      </c>
      <c r="AR2181" s="69">
        <v>-3.2346069286177198E-2</v>
      </c>
      <c r="AS2181" s="70">
        <v>8</v>
      </c>
      <c r="AT2181" s="70">
        <v>4</v>
      </c>
      <c r="AU2181" s="70">
        <v>7</v>
      </c>
      <c r="AV2181" s="71">
        <v>5</v>
      </c>
      <c r="AW2181" s="11"/>
      <c r="AX2181" s="72">
        <v>6.5384637442475593E-2</v>
      </c>
      <c r="AY2181" s="73">
        <v>-0.136401364741459</v>
      </c>
      <c r="AZ2181" s="73">
        <v>0.58575717810708705</v>
      </c>
      <c r="BA2181" s="73">
        <v>-0.16274501537896</v>
      </c>
      <c r="BB2181" s="64">
        <v>6.6671127883728299E-3</v>
      </c>
      <c r="BC2181" s="74">
        <v>-10.0671714476193</v>
      </c>
      <c r="BD2181" s="61">
        <v>43747</v>
      </c>
      <c r="BE2181" s="61">
        <v>43783</v>
      </c>
      <c r="BF2181" s="70"/>
      <c r="BG2181" s="61"/>
    </row>
    <row r="2182" spans="2:59" x14ac:dyDescent="0.3">
      <c r="B2182" s="56" t="s">
        <v>6904</v>
      </c>
      <c r="C2182" s="56" t="s">
        <v>6587</v>
      </c>
      <c r="D2182" s="56" t="s">
        <v>6584</v>
      </c>
      <c r="E2182" s="57" t="s">
        <v>48</v>
      </c>
      <c r="F2182" s="57" t="s">
        <v>140</v>
      </c>
      <c r="G2182" s="58" t="s">
        <v>111</v>
      </c>
      <c r="H2182" s="59" t="s">
        <v>279</v>
      </c>
      <c r="I2182" s="60" t="s">
        <v>29</v>
      </c>
      <c r="J2182" s="60" t="s">
        <v>6588</v>
      </c>
      <c r="L2182" s="61">
        <v>44021</v>
      </c>
      <c r="M2182" s="62">
        <v>1306.2197999991499</v>
      </c>
      <c r="N2182" s="63">
        <v>1306.2197999991499</v>
      </c>
      <c r="O2182" s="63">
        <v>1339.41999999993</v>
      </c>
      <c r="P2182" s="64">
        <f t="shared" si="33"/>
        <v>0.97521300264235133</v>
      </c>
      <c r="Q2182" s="61">
        <v>43747</v>
      </c>
      <c r="R2182" s="65">
        <v>9380624.1099999994</v>
      </c>
      <c r="S2182" s="65">
        <v>12861458.988375001</v>
      </c>
      <c r="T2182" s="11"/>
      <c r="U2182" s="66">
        <v>-2.9272823503561098E-3</v>
      </c>
      <c r="V2182" s="67">
        <v>3.3694825188831601</v>
      </c>
      <c r="W2182" s="66">
        <v>1.2466119871533E-2</v>
      </c>
      <c r="X2182" s="67">
        <v>3.5249905357886702</v>
      </c>
      <c r="Y2182" s="66">
        <v>1.6028378668124801E-2</v>
      </c>
      <c r="Z2182" s="67">
        <v>19.286775479035001</v>
      </c>
      <c r="AA2182" s="66">
        <v>1.39464032417891E-2</v>
      </c>
      <c r="AB2182" s="67">
        <v>21.619828475464601</v>
      </c>
      <c r="AC2182" s="66">
        <v>7.5925747914880007E-2</v>
      </c>
      <c r="AD2182" s="67">
        <v>31.878540051722702</v>
      </c>
      <c r="AE2182" s="66">
        <v>0.106772997281951</v>
      </c>
      <c r="AF2182" s="68">
        <v>27.624987339921098</v>
      </c>
      <c r="AG2182" s="66">
        <v>1.5499943510803901E-3</v>
      </c>
      <c r="AH2182" s="67">
        <v>-1.6865063007571699</v>
      </c>
      <c r="AI2182" s="66">
        <v>1.9885514080669998E-2</v>
      </c>
      <c r="AJ2182" s="67">
        <v>15.6792938890285</v>
      </c>
      <c r="AK2182" s="66">
        <v>0.306219799998798</v>
      </c>
      <c r="AL2182" s="66">
        <v>3.8367975092114599E-2</v>
      </c>
      <c r="AM2182" s="67">
        <v>19.821459380356799</v>
      </c>
      <c r="AN2182" s="11"/>
      <c r="AO2182" s="69">
        <v>1.9221720231144001E-2</v>
      </c>
      <c r="AP2182" s="69">
        <v>-4.8788555519422502E-2</v>
      </c>
      <c r="AQ2182" s="69">
        <v>2.7672234597048401E-2</v>
      </c>
      <c r="AR2182" s="69">
        <v>-3.2504906069334497E-2</v>
      </c>
      <c r="AS2182" s="70">
        <v>8</v>
      </c>
      <c r="AT2182" s="70">
        <v>4</v>
      </c>
      <c r="AU2182" s="70">
        <v>7</v>
      </c>
      <c r="AV2182" s="71">
        <v>5</v>
      </c>
      <c r="AW2182" s="11"/>
      <c r="AX2182" s="72">
        <v>6.5381677686818906E-2</v>
      </c>
      <c r="AY2182" s="73">
        <v>-0.16521334985964101</v>
      </c>
      <c r="AZ2182" s="73">
        <v>0.57905735682743398</v>
      </c>
      <c r="BA2182" s="73">
        <v>-0.19701346747547199</v>
      </c>
      <c r="BB2182" s="64">
        <v>6.6667659725772E-3</v>
      </c>
      <c r="BC2182" s="74">
        <v>-10.0849098863255</v>
      </c>
      <c r="BD2182" s="61">
        <v>43747</v>
      </c>
      <c r="BE2182" s="61">
        <v>43783</v>
      </c>
      <c r="BF2182" s="70"/>
      <c r="BG2182" s="61"/>
    </row>
    <row r="2183" spans="2:59" x14ac:dyDescent="0.3">
      <c r="B2183" s="56" t="s">
        <v>6907</v>
      </c>
      <c r="C2183" s="56" t="s">
        <v>6590</v>
      </c>
      <c r="D2183" s="56" t="s">
        <v>6584</v>
      </c>
      <c r="E2183" s="57" t="s">
        <v>163</v>
      </c>
      <c r="F2183" s="57" t="s">
        <v>140</v>
      </c>
      <c r="G2183" s="58" t="s">
        <v>111</v>
      </c>
      <c r="H2183" s="59" t="s">
        <v>279</v>
      </c>
      <c r="I2183" s="60" t="s">
        <v>29</v>
      </c>
      <c r="J2183" s="60" t="s">
        <v>6591</v>
      </c>
      <c r="L2183" s="61">
        <v>44021</v>
      </c>
      <c r="M2183" s="62">
        <v>1279.9737999997999</v>
      </c>
      <c r="N2183" s="63">
        <v>1279.9737999997999</v>
      </c>
      <c r="O2183" s="63">
        <v>1315.4606999997</v>
      </c>
      <c r="P2183" s="64">
        <f t="shared" ref="P2183:P2246" si="34">IFERROR(N2183/O2183,"")</f>
        <v>0.97302321536484659</v>
      </c>
      <c r="Q2183" s="61">
        <v>43747</v>
      </c>
      <c r="R2183" s="65">
        <v>10288673.089</v>
      </c>
      <c r="S2183" s="65">
        <v>16077045.894874999</v>
      </c>
      <c r="T2183" s="11"/>
      <c r="U2183" s="66">
        <v>-2.9354803482419798E-3</v>
      </c>
      <c r="V2183" s="67">
        <v>3.3686627190945702</v>
      </c>
      <c r="W2183" s="66">
        <v>1.2216997511131899E-2</v>
      </c>
      <c r="X2183" s="67">
        <v>3.5000782997485702</v>
      </c>
      <c r="Y2183" s="66">
        <v>1.45136278515565E-2</v>
      </c>
      <c r="Z2183" s="67">
        <v>19.135300397378199</v>
      </c>
      <c r="AA2183" s="66">
        <v>1.09048858030292E-2</v>
      </c>
      <c r="AB2183" s="67">
        <v>21.315676731610399</v>
      </c>
      <c r="AC2183" s="66">
        <v>6.9484939713220201E-2</v>
      </c>
      <c r="AD2183" s="67">
        <v>31.234459231549401</v>
      </c>
      <c r="AE2183" s="66">
        <v>9.6833906982355999E-2</v>
      </c>
      <c r="AF2183" s="68">
        <v>26.631078309961602</v>
      </c>
      <c r="AG2183" s="66">
        <v>1.47587704304897E-3</v>
      </c>
      <c r="AH2183" s="67">
        <v>-1.6939180315603199</v>
      </c>
      <c r="AI2183" s="66">
        <v>1.8290057108970401E-2</v>
      </c>
      <c r="AJ2183" s="67">
        <v>15.519748191858501</v>
      </c>
      <c r="AK2183" s="66">
        <v>0.279973799999571</v>
      </c>
      <c r="AL2183" s="66">
        <v>3.5401708000790698E-2</v>
      </c>
      <c r="AM2183" s="67">
        <v>17.196859380433999</v>
      </c>
      <c r="AN2183" s="11"/>
      <c r="AO2183" s="69">
        <v>1.9213364006645899E-2</v>
      </c>
      <c r="AP2183" s="69">
        <v>-4.87963665873394E-2</v>
      </c>
      <c r="AQ2183" s="69">
        <v>2.7419157067924999E-2</v>
      </c>
      <c r="AR2183" s="69">
        <v>-3.2743421013037698E-2</v>
      </c>
      <c r="AS2183" s="70">
        <v>8</v>
      </c>
      <c r="AT2183" s="70">
        <v>4</v>
      </c>
      <c r="AU2183" s="70">
        <v>7</v>
      </c>
      <c r="AV2183" s="71">
        <v>5</v>
      </c>
      <c r="AW2183" s="11"/>
      <c r="AX2183" s="72">
        <v>6.5377422157325796E-2</v>
      </c>
      <c r="AY2183" s="73">
        <v>-0.20835064902553299</v>
      </c>
      <c r="AZ2183" s="73">
        <v>0.56902627310228104</v>
      </c>
      <c r="BA2183" s="73">
        <v>-0.248248924110612</v>
      </c>
      <c r="BB2183" s="64">
        <v>6.6662647903467601E-3</v>
      </c>
      <c r="BC2183" s="74">
        <v>-10.111506942048401</v>
      </c>
      <c r="BD2183" s="61">
        <v>43747</v>
      </c>
      <c r="BE2183" s="61">
        <v>43783</v>
      </c>
      <c r="BF2183" s="70"/>
      <c r="BG2183" s="61"/>
    </row>
    <row r="2184" spans="2:59" x14ac:dyDescent="0.3">
      <c r="B2184" s="56" t="s">
        <v>6910</v>
      </c>
      <c r="C2184" s="56" t="s">
        <v>6593</v>
      </c>
      <c r="D2184" s="56" t="s">
        <v>6594</v>
      </c>
      <c r="E2184" s="57" t="s">
        <v>34</v>
      </c>
      <c r="F2184" s="57" t="s">
        <v>420</v>
      </c>
      <c r="G2184" s="58" t="s">
        <v>200</v>
      </c>
      <c r="H2184" s="59" t="s">
        <v>928</v>
      </c>
      <c r="I2184" s="60" t="s">
        <v>29</v>
      </c>
      <c r="J2184" s="60" t="s">
        <v>6595</v>
      </c>
      <c r="L2184" s="61">
        <v>44021</v>
      </c>
      <c r="M2184" s="62">
        <v>1491.0705999992799</v>
      </c>
      <c r="N2184" s="63">
        <v>1491.0705999992799</v>
      </c>
      <c r="O2184" s="63">
        <v>1578.6133999992201</v>
      </c>
      <c r="P2184" s="64">
        <f t="shared" si="34"/>
        <v>0.94454449708840471</v>
      </c>
      <c r="Q2184" s="61">
        <v>43747</v>
      </c>
      <c r="R2184" s="65">
        <v>5496643.8380000005</v>
      </c>
      <c r="S2184" s="65">
        <v>5135525.0077578099</v>
      </c>
      <c r="T2184" s="11"/>
      <c r="U2184" s="66">
        <v>-4.2024540207421497E-3</v>
      </c>
      <c r="V2184" s="67">
        <v>3.2419653518445601</v>
      </c>
      <c r="W2184" s="66">
        <v>2.4952880863566E-2</v>
      </c>
      <c r="X2184" s="67">
        <v>4.7736666349956103</v>
      </c>
      <c r="Y2184" s="66">
        <v>-8.6841932807146804E-4</v>
      </c>
      <c r="Z2184" s="67">
        <v>17.597095679404401</v>
      </c>
      <c r="AA2184" s="66">
        <v>-9.6176780525638605E-3</v>
      </c>
      <c r="AB2184" s="67">
        <v>19.2634203460475</v>
      </c>
      <c r="AC2184" s="66">
        <v>8.3352193618338802E-2</v>
      </c>
      <c r="AD2184" s="67">
        <v>32.621184622054002</v>
      </c>
      <c r="AE2184" s="66">
        <v>0.113856102281716</v>
      </c>
      <c r="AF2184" s="68">
        <v>28.333297839882999</v>
      </c>
      <c r="AG2184" s="66">
        <v>2.6218227012577699E-3</v>
      </c>
      <c r="AH2184" s="67">
        <v>-1.5793234657394399</v>
      </c>
      <c r="AI2184" s="66">
        <v>4.2613418227119802E-3</v>
      </c>
      <c r="AJ2184" s="67">
        <v>14.1168766632327</v>
      </c>
      <c r="AK2184" s="66">
        <v>0.49107059999892999</v>
      </c>
      <c r="AL2184" s="66">
        <v>5.0894087944470798E-2</v>
      </c>
      <c r="AM2184" s="67">
        <v>53.830762233410503</v>
      </c>
      <c r="AN2184" s="11"/>
      <c r="AO2184" s="69">
        <v>1.41587880661973E-2</v>
      </c>
      <c r="AP2184" s="69">
        <v>-3.9428415634574797E-2</v>
      </c>
      <c r="AQ2184" s="69">
        <v>4.9092593217210399E-2</v>
      </c>
      <c r="AR2184" s="69">
        <v>-5.4801898763835198E-2</v>
      </c>
      <c r="AS2184" s="70">
        <v>6</v>
      </c>
      <c r="AT2184" s="70">
        <v>6</v>
      </c>
      <c r="AU2184" s="70">
        <v>6</v>
      </c>
      <c r="AV2184" s="71">
        <v>6</v>
      </c>
      <c r="AW2184" s="11"/>
      <c r="AX2184" s="72">
        <v>6.91755447764444E-2</v>
      </c>
      <c r="AY2184" s="73">
        <v>-0.46338492649101698</v>
      </c>
      <c r="AZ2184" s="73">
        <v>0.496803057053057</v>
      </c>
      <c r="BA2184" s="73">
        <v>-0.57262006974542601</v>
      </c>
      <c r="BB2184" s="64">
        <v>7.0980356531345004E-3</v>
      </c>
      <c r="BC2184" s="74">
        <v>-13.3565760939382</v>
      </c>
      <c r="BD2184" s="61">
        <v>43747</v>
      </c>
      <c r="BE2184" s="61">
        <v>43920</v>
      </c>
      <c r="BF2184" s="70"/>
      <c r="BG2184" s="61"/>
    </row>
    <row r="2185" spans="2:59" x14ac:dyDescent="0.3">
      <c r="B2185" s="56" t="s">
        <v>6914</v>
      </c>
      <c r="C2185" s="56" t="s">
        <v>6597</v>
      </c>
      <c r="D2185" s="56" t="s">
        <v>6594</v>
      </c>
      <c r="E2185" s="57" t="s">
        <v>424</v>
      </c>
      <c r="F2185" s="57" t="s">
        <v>420</v>
      </c>
      <c r="G2185" s="58" t="s">
        <v>200</v>
      </c>
      <c r="H2185" s="59" t="s">
        <v>928</v>
      </c>
      <c r="I2185" s="60" t="s">
        <v>29</v>
      </c>
      <c r="J2185" s="60" t="s">
        <v>6598</v>
      </c>
      <c r="L2185" s="61">
        <v>44021</v>
      </c>
      <c r="M2185" s="62">
        <v>1254.5434000007799</v>
      </c>
      <c r="N2185" s="63">
        <v>1254.5434000007799</v>
      </c>
      <c r="O2185" s="63">
        <v>1322.25210000016</v>
      </c>
      <c r="P2185" s="64">
        <f t="shared" si="34"/>
        <v>0.94879289660468535</v>
      </c>
      <c r="Q2185" s="61">
        <v>43747</v>
      </c>
      <c r="R2185" s="65">
        <v>1082156.4110000001</v>
      </c>
      <c r="S2185" s="65">
        <v>185664.98063745099</v>
      </c>
      <c r="T2185" s="11"/>
      <c r="U2185" s="66">
        <v>-4.1856886155073898E-3</v>
      </c>
      <c r="V2185" s="67">
        <v>3.2436418923680299</v>
      </c>
      <c r="W2185" s="66">
        <v>2.5472945739238601E-2</v>
      </c>
      <c r="X2185" s="67">
        <v>4.8256731225628799</v>
      </c>
      <c r="Y2185" s="66">
        <v>2.0521189671853799E-3</v>
      </c>
      <c r="Z2185" s="67">
        <v>17.889149508933802</v>
      </c>
      <c r="AA2185" s="66">
        <v>-3.4818545436792201E-3</v>
      </c>
      <c r="AB2185" s="67">
        <v>19.877002696914101</v>
      </c>
      <c r="AC2185" s="66">
        <v>9.6826543385832298E-2</v>
      </c>
      <c r="AD2185" s="67">
        <v>33.968619598832397</v>
      </c>
      <c r="AE2185" s="66">
        <v>0.13475266729990801</v>
      </c>
      <c r="AF2185" s="68">
        <v>30.4229543417168</v>
      </c>
      <c r="AG2185" s="66">
        <v>2.77433961673523E-3</v>
      </c>
      <c r="AH2185" s="67">
        <v>-1.5640717741916901</v>
      </c>
      <c r="AI2185" s="66">
        <v>7.3695628034329301E-3</v>
      </c>
      <c r="AJ2185" s="67">
        <v>14.427698761312101</v>
      </c>
      <c r="AK2185" s="66">
        <v>0.25454340000025699</v>
      </c>
      <c r="AL2185" s="66">
        <v>4.7164314415567801E-2</v>
      </c>
      <c r="AM2185" s="67">
        <v>19.496516005514401</v>
      </c>
      <c r="AN2185" s="11"/>
      <c r="AO2185" s="69">
        <v>1.4170506430673401E-2</v>
      </c>
      <c r="AP2185" s="69">
        <v>-3.9420939029696497E-2</v>
      </c>
      <c r="AQ2185" s="69">
        <v>4.9542777822352897E-2</v>
      </c>
      <c r="AR2185" s="69">
        <v>-5.4354365078324897E-2</v>
      </c>
      <c r="AS2185" s="70">
        <v>6</v>
      </c>
      <c r="AT2185" s="70">
        <v>6</v>
      </c>
      <c r="AU2185" s="70">
        <v>6</v>
      </c>
      <c r="AV2185" s="71">
        <v>6</v>
      </c>
      <c r="AW2185" s="11"/>
      <c r="AX2185" s="72">
        <v>6.9182747950471801E-2</v>
      </c>
      <c r="AY2185" s="73">
        <v>-0.381533460326409</v>
      </c>
      <c r="AZ2185" s="73">
        <v>0.51692892836035798</v>
      </c>
      <c r="BA2185" s="73">
        <v>-0.47249803480144698</v>
      </c>
      <c r="BB2185" s="64">
        <v>7.0988733089779998E-3</v>
      </c>
      <c r="BC2185" s="74">
        <v>-13.109542423844699</v>
      </c>
      <c r="BD2185" s="61">
        <v>43747</v>
      </c>
      <c r="BE2185" s="61">
        <v>43916</v>
      </c>
      <c r="BF2185" s="70"/>
      <c r="BG2185" s="61"/>
    </row>
    <row r="2186" spans="2:59" x14ac:dyDescent="0.3">
      <c r="B2186" s="56" t="s">
        <v>6917</v>
      </c>
      <c r="C2186" s="56" t="s">
        <v>6600</v>
      </c>
      <c r="D2186" s="56" t="s">
        <v>6594</v>
      </c>
      <c r="E2186" s="57" t="s">
        <v>428</v>
      </c>
      <c r="F2186" s="57" t="s">
        <v>420</v>
      </c>
      <c r="G2186" s="58" t="s">
        <v>200</v>
      </c>
      <c r="H2186" s="59" t="s">
        <v>928</v>
      </c>
      <c r="I2186" s="60" t="s">
        <v>29</v>
      </c>
      <c r="J2186" s="60" t="s">
        <v>6601</v>
      </c>
      <c r="L2186" s="61">
        <v>44021</v>
      </c>
      <c r="M2186" s="62">
        <v>1313.7809999994899</v>
      </c>
      <c r="N2186" s="63">
        <v>1313.7809999994899</v>
      </c>
      <c r="O2186" s="63">
        <v>1348.6623999998001</v>
      </c>
      <c r="P2186" s="64">
        <f t="shared" si="34"/>
        <v>0.9741362997883567</v>
      </c>
      <c r="Q2186" s="61">
        <v>43851</v>
      </c>
      <c r="R2186" s="65">
        <v>4725428.375</v>
      </c>
      <c r="S2186" s="65">
        <v>720419.21284375002</v>
      </c>
      <c r="T2186" s="11"/>
      <c r="U2186" s="66">
        <v>-4.1687110260681904E-3</v>
      </c>
      <c r="V2186" s="67">
        <v>3.2453396513119501</v>
      </c>
      <c r="W2186" s="66">
        <v>2.59977597652323E-2</v>
      </c>
      <c r="X2186" s="67">
        <v>4.8781545251622402</v>
      </c>
      <c r="Y2186" s="66">
        <v>-1.6814452213111501E-2</v>
      </c>
      <c r="Z2186" s="67">
        <v>16.002492390922299</v>
      </c>
      <c r="AA2186" s="66">
        <v>2.9351596269407299E-2</v>
      </c>
      <c r="AB2186" s="67">
        <v>23.1603477782337</v>
      </c>
      <c r="AC2186" s="66">
        <v>0.14006348452676301</v>
      </c>
      <c r="AD2186" s="67">
        <v>38.2923137129401</v>
      </c>
      <c r="AE2186" s="66">
        <v>0.190424348289671</v>
      </c>
      <c r="AF2186" s="68">
        <v>35.990122440678498</v>
      </c>
      <c r="AG2186" s="66">
        <v>2.9282906580192498E-3</v>
      </c>
      <c r="AH2186" s="67">
        <v>-1.5486766700632899</v>
      </c>
      <c r="AI2186" s="66">
        <v>-1.14644097211567E-2</v>
      </c>
      <c r="AJ2186" s="67">
        <v>12.544301508853099</v>
      </c>
      <c r="AK2186" s="66">
        <v>0.31378099999885301</v>
      </c>
      <c r="AL2186" s="66">
        <v>5.7029060921195203E-2</v>
      </c>
      <c r="AM2186" s="67">
        <v>25.420276005373999</v>
      </c>
      <c r="AN2186" s="11"/>
      <c r="AO2186" s="69">
        <v>1.25612522570009E-2</v>
      </c>
      <c r="AP2186" s="69">
        <v>-7.4921979175997001E-3</v>
      </c>
      <c r="AQ2186" s="69">
        <v>2.78363678080495E-2</v>
      </c>
      <c r="AR2186" s="69">
        <v>-3.3359811619448003E-2</v>
      </c>
      <c r="AS2186" s="70">
        <v>6</v>
      </c>
      <c r="AT2186" s="70">
        <v>2</v>
      </c>
      <c r="AU2186" s="70">
        <v>7</v>
      </c>
      <c r="AV2186" s="71">
        <v>5</v>
      </c>
      <c r="AW2186" s="11"/>
      <c r="AX2186" s="72">
        <v>3.3590411453187703E-2</v>
      </c>
      <c r="AY2186" s="73">
        <v>0.120293963383915</v>
      </c>
      <c r="AZ2186" s="73">
        <v>0.62317860830171401</v>
      </c>
      <c r="BA2186" s="73">
        <v>0.19375653433780801</v>
      </c>
      <c r="BB2186" s="64">
        <v>3.4737390385271298E-3</v>
      </c>
      <c r="BC2186" s="74">
        <v>-5.0547342314603201</v>
      </c>
      <c r="BD2186" s="61">
        <v>43851</v>
      </c>
      <c r="BE2186" s="61">
        <v>43991</v>
      </c>
      <c r="BF2186" s="70"/>
      <c r="BG2186" s="61"/>
    </row>
    <row r="2187" spans="2:59" x14ac:dyDescent="0.3">
      <c r="B2187" s="56" t="s">
        <v>6923</v>
      </c>
      <c r="C2187" s="56" t="s">
        <v>6603</v>
      </c>
      <c r="D2187" s="56" t="s">
        <v>6594</v>
      </c>
      <c r="E2187" s="57" t="s">
        <v>41</v>
      </c>
      <c r="F2187" s="57" t="s">
        <v>420</v>
      </c>
      <c r="G2187" s="58" t="s">
        <v>200</v>
      </c>
      <c r="H2187" s="59" t="s">
        <v>928</v>
      </c>
      <c r="I2187" s="60" t="s">
        <v>29</v>
      </c>
      <c r="J2187" s="60" t="s">
        <v>6604</v>
      </c>
      <c r="L2187" s="61">
        <v>44021</v>
      </c>
      <c r="M2187" s="62">
        <v>1513.8411999996799</v>
      </c>
      <c r="N2187" s="63">
        <v>1513.8411999996799</v>
      </c>
      <c r="O2187" s="63">
        <v>1601.1210999991699</v>
      </c>
      <c r="P2187" s="64">
        <f t="shared" si="34"/>
        <v>0.9454882581963755</v>
      </c>
      <c r="Q2187" s="61">
        <v>43747</v>
      </c>
      <c r="R2187" s="65">
        <v>2991795.838</v>
      </c>
      <c r="S2187" s="65">
        <v>4048446.7500664098</v>
      </c>
      <c r="T2187" s="11"/>
      <c r="U2187" s="66">
        <v>-4.1988538014265898E-3</v>
      </c>
      <c r="V2187" s="67">
        <v>3.2423253737761102</v>
      </c>
      <c r="W2187" s="66">
        <v>2.50648553574138E-2</v>
      </c>
      <c r="X2187" s="67">
        <v>4.7848640843803896</v>
      </c>
      <c r="Y2187" s="66">
        <v>-2.05989738788048E-4</v>
      </c>
      <c r="Z2187" s="67">
        <v>17.663338638347302</v>
      </c>
      <c r="AA2187" s="66">
        <v>-8.2950344822165806E-3</v>
      </c>
      <c r="AB2187" s="67">
        <v>19.395684703078601</v>
      </c>
      <c r="AC2187" s="66">
        <v>8.6245845517696595E-2</v>
      </c>
      <c r="AD2187" s="67">
        <v>32.9105498120189</v>
      </c>
      <c r="AE2187" s="66">
        <v>0.11840554491762301</v>
      </c>
      <c r="AF2187" s="68">
        <v>28.788242103473699</v>
      </c>
      <c r="AG2187" s="66">
        <v>2.65466428027139E-3</v>
      </c>
      <c r="AH2187" s="67">
        <v>-1.5760393078380699</v>
      </c>
      <c r="AI2187" s="66">
        <v>4.96013793053862E-3</v>
      </c>
      <c r="AJ2187" s="67">
        <v>14.186756274022599</v>
      </c>
      <c r="AK2187" s="66">
        <v>0.513841199999442</v>
      </c>
      <c r="AL2187" s="66">
        <v>5.2875074848998303E-2</v>
      </c>
      <c r="AM2187" s="67">
        <v>56.107822233461803</v>
      </c>
      <c r="AN2187" s="11"/>
      <c r="AO2187" s="69">
        <v>1.4162478708385599E-2</v>
      </c>
      <c r="AP2187" s="69">
        <v>-3.9424929470442301E-2</v>
      </c>
      <c r="AQ2187" s="69">
        <v>4.9207175048650201E-2</v>
      </c>
      <c r="AR2187" s="69">
        <v>-5.4695168261823697E-2</v>
      </c>
      <c r="AS2187" s="70">
        <v>6</v>
      </c>
      <c r="AT2187" s="70">
        <v>6</v>
      </c>
      <c r="AU2187" s="70">
        <v>6</v>
      </c>
      <c r="AV2187" s="71">
        <v>6</v>
      </c>
      <c r="AW2187" s="11"/>
      <c r="AX2187" s="72">
        <v>6.9176580071580202E-2</v>
      </c>
      <c r="AY2187" s="73">
        <v>-0.44573498879344697</v>
      </c>
      <c r="AZ2187" s="73">
        <v>0.501142229591096</v>
      </c>
      <c r="BA2187" s="73">
        <v>-0.55107902000418096</v>
      </c>
      <c r="BB2187" s="64">
        <v>7.09817033844956E-3</v>
      </c>
      <c r="BC2187" s="74">
        <v>-13.301898276127799</v>
      </c>
      <c r="BD2187" s="61">
        <v>43747</v>
      </c>
      <c r="BE2187" s="61">
        <v>43920</v>
      </c>
      <c r="BF2187" s="70"/>
      <c r="BG2187" s="61"/>
    </row>
    <row r="2188" spans="2:59" x14ac:dyDescent="0.3">
      <c r="B2188" s="56" t="s">
        <v>6925</v>
      </c>
      <c r="C2188" s="56" t="s">
        <v>6606</v>
      </c>
      <c r="D2188" s="56" t="s">
        <v>6594</v>
      </c>
      <c r="E2188" s="57" t="s">
        <v>248</v>
      </c>
      <c r="F2188" s="57" t="s">
        <v>420</v>
      </c>
      <c r="G2188" s="58" t="s">
        <v>200</v>
      </c>
      <c r="H2188" s="59" t="s">
        <v>928</v>
      </c>
      <c r="I2188" s="60" t="s">
        <v>29</v>
      </c>
      <c r="J2188" s="60" t="s">
        <v>6607</v>
      </c>
      <c r="L2188" s="61">
        <v>44021</v>
      </c>
      <c r="M2188" s="62">
        <v>1571.3858000002799</v>
      </c>
      <c r="N2188" s="63">
        <v>1571.3858000002799</v>
      </c>
      <c r="O2188" s="63">
        <v>1655.89609999955</v>
      </c>
      <c r="P2188" s="64">
        <f t="shared" si="34"/>
        <v>0.94896400806832448</v>
      </c>
      <c r="Q2188" s="61">
        <v>43747</v>
      </c>
      <c r="R2188" s="65">
        <v>8207335.6090000002</v>
      </c>
      <c r="S2188" s="65">
        <v>9346795.1494062506</v>
      </c>
      <c r="T2188" s="11"/>
      <c r="U2188" s="66">
        <v>-4.1855762628983896E-3</v>
      </c>
      <c r="V2188" s="67">
        <v>3.2436531276289302</v>
      </c>
      <c r="W2188" s="66">
        <v>2.5476408052782101E-2</v>
      </c>
      <c r="X2188" s="67">
        <v>4.8260193539172196</v>
      </c>
      <c r="Y2188" s="66">
        <v>2.2317940583889101E-3</v>
      </c>
      <c r="Z2188" s="67">
        <v>17.9071170180687</v>
      </c>
      <c r="AA2188" s="66">
        <v>-3.4199481306131899E-3</v>
      </c>
      <c r="AB2188" s="67">
        <v>19.8831933382316</v>
      </c>
      <c r="AC2188" s="66">
        <v>9.6944785009400194E-2</v>
      </c>
      <c r="AD2188" s="67">
        <v>33.980443761160103</v>
      </c>
      <c r="AE2188" s="66">
        <v>0.13500277180544801</v>
      </c>
      <c r="AF2188" s="68">
        <v>30.447964792256201</v>
      </c>
      <c r="AG2188" s="66">
        <v>2.7754297516366898E-3</v>
      </c>
      <c r="AH2188" s="67">
        <v>-1.5639627607015401</v>
      </c>
      <c r="AI2188" s="66">
        <v>7.5318721228541099E-3</v>
      </c>
      <c r="AJ2188" s="67">
        <v>14.4439296932542</v>
      </c>
      <c r="AK2188" s="66">
        <v>0.57138579999969796</v>
      </c>
      <c r="AL2188" s="66">
        <v>5.7767388641877901E-2</v>
      </c>
      <c r="AM2188" s="67">
        <v>61.862282233487299</v>
      </c>
      <c r="AN2188" s="11"/>
      <c r="AO2188" s="69">
        <v>1.417609197415E-2</v>
      </c>
      <c r="AP2188" s="69">
        <v>-3.9412040396200602E-2</v>
      </c>
      <c r="AQ2188" s="69">
        <v>4.9628466238573303E-2</v>
      </c>
      <c r="AR2188" s="69">
        <v>-5.4302994437457501E-2</v>
      </c>
      <c r="AS2188" s="70">
        <v>6</v>
      </c>
      <c r="AT2188" s="70">
        <v>6</v>
      </c>
      <c r="AU2188" s="70">
        <v>6</v>
      </c>
      <c r="AV2188" s="71">
        <v>6</v>
      </c>
      <c r="AW2188" s="11"/>
      <c r="AX2188" s="72">
        <v>6.9180534399929494E-2</v>
      </c>
      <c r="AY2188" s="73">
        <v>-0.38069205469946599</v>
      </c>
      <c r="AZ2188" s="73">
        <v>0.51713240337176103</v>
      </c>
      <c r="BA2188" s="73">
        <v>-0.47150980617425398</v>
      </c>
      <c r="BB2188" s="64">
        <v>7.0986811696911898E-3</v>
      </c>
      <c r="BC2188" s="74">
        <v>-13.104529927863</v>
      </c>
      <c r="BD2188" s="61">
        <v>43747</v>
      </c>
      <c r="BE2188" s="61">
        <v>43916</v>
      </c>
      <c r="BF2188" s="70"/>
      <c r="BG2188" s="61"/>
    </row>
    <row r="2189" spans="2:59" x14ac:dyDescent="0.3">
      <c r="B2189" s="56" t="s">
        <v>6928</v>
      </c>
      <c r="C2189" s="56" t="s">
        <v>6609</v>
      </c>
      <c r="D2189" s="56" t="s">
        <v>6594</v>
      </c>
      <c r="E2189" s="57" t="s">
        <v>0</v>
      </c>
      <c r="F2189" s="57" t="s">
        <v>420</v>
      </c>
      <c r="G2189" s="58" t="s">
        <v>200</v>
      </c>
      <c r="H2189" s="59" t="s">
        <v>928</v>
      </c>
      <c r="I2189" s="60" t="s">
        <v>29</v>
      </c>
      <c r="J2189" s="60" t="s">
        <v>6610</v>
      </c>
      <c r="L2189" s="61">
        <v>44021</v>
      </c>
      <c r="M2189" s="62">
        <v>1632.7521999999899</v>
      </c>
      <c r="N2189" s="63">
        <v>1632.7521999999899</v>
      </c>
      <c r="O2189" s="63">
        <v>1714.12900000066</v>
      </c>
      <c r="P2189" s="64">
        <f t="shared" si="34"/>
        <v>0.95252586007200235</v>
      </c>
      <c r="Q2189" s="61">
        <v>43747</v>
      </c>
      <c r="R2189" s="65">
        <v>3714494.5819999999</v>
      </c>
      <c r="S2189" s="65">
        <v>4715049.7158359401</v>
      </c>
      <c r="T2189" s="11"/>
      <c r="U2189" s="66">
        <v>-4.1718905258676404E-3</v>
      </c>
      <c r="V2189" s="67">
        <v>3.2450217013320102</v>
      </c>
      <c r="W2189" s="66">
        <v>2.5896862931403999E-2</v>
      </c>
      <c r="X2189" s="67">
        <v>4.8680648417794101</v>
      </c>
      <c r="Y2189" s="66">
        <v>4.7269330952985902E-3</v>
      </c>
      <c r="Z2189" s="67">
        <v>18.1566309217596</v>
      </c>
      <c r="AA2189" s="66">
        <v>1.582163366038E-3</v>
      </c>
      <c r="AB2189" s="67">
        <v>20.3834044878895</v>
      </c>
      <c r="AC2189" s="66">
        <v>0.107976893581508</v>
      </c>
      <c r="AD2189" s="67">
        <v>35.083654618414599</v>
      </c>
      <c r="AE2189" s="66">
        <v>0.15219585193161</v>
      </c>
      <c r="AF2189" s="68">
        <v>32.167272804886998</v>
      </c>
      <c r="AG2189" s="66">
        <v>2.8987127407162899E-3</v>
      </c>
      <c r="AH2189" s="67">
        <v>-1.55163446179358</v>
      </c>
      <c r="AI2189" s="66">
        <v>1.01643650123151E-2</v>
      </c>
      <c r="AJ2189" s="67">
        <v>14.707178982193</v>
      </c>
      <c r="AK2189" s="66">
        <v>0.63275219999952204</v>
      </c>
      <c r="AL2189" s="66">
        <v>6.2814691915264106E-2</v>
      </c>
      <c r="AM2189" s="67">
        <v>67.998922233469798</v>
      </c>
      <c r="AN2189" s="11"/>
      <c r="AO2189" s="69">
        <v>1.41899456684769E-2</v>
      </c>
      <c r="AP2189" s="69">
        <v>-3.9398839120622101E-2</v>
      </c>
      <c r="AQ2189" s="69">
        <v>5.0058719651133302E-2</v>
      </c>
      <c r="AR2189" s="69">
        <v>-5.3902389990107602E-2</v>
      </c>
      <c r="AS2189" s="70">
        <v>7</v>
      </c>
      <c r="AT2189" s="70">
        <v>5</v>
      </c>
      <c r="AU2189" s="70">
        <v>6</v>
      </c>
      <c r="AV2189" s="71">
        <v>6</v>
      </c>
      <c r="AW2189" s="11"/>
      <c r="AX2189" s="72">
        <v>6.9184985854954001E-2</v>
      </c>
      <c r="AY2189" s="73">
        <v>-0.313972959858347</v>
      </c>
      <c r="AZ2189" s="73">
        <v>0.53353504874667101</v>
      </c>
      <c r="BA2189" s="73">
        <v>-0.38958645317825402</v>
      </c>
      <c r="BB2189" s="64">
        <v>7.0992459076023801E-3</v>
      </c>
      <c r="BC2189" s="74">
        <v>-12.903404586220899</v>
      </c>
      <c r="BD2189" s="61">
        <v>43747</v>
      </c>
      <c r="BE2189" s="61">
        <v>43916</v>
      </c>
      <c r="BF2189" s="70"/>
      <c r="BG2189" s="61"/>
    </row>
    <row r="2190" spans="2:59" x14ac:dyDescent="0.3">
      <c r="B2190" s="56" t="s">
        <v>6931</v>
      </c>
      <c r="C2190" s="56" t="s">
        <v>6612</v>
      </c>
      <c r="D2190" s="56" t="s">
        <v>6594</v>
      </c>
      <c r="E2190" s="57" t="s">
        <v>48</v>
      </c>
      <c r="F2190" s="57" t="s">
        <v>420</v>
      </c>
      <c r="G2190" s="58" t="s">
        <v>200</v>
      </c>
      <c r="H2190" s="59" t="s">
        <v>928</v>
      </c>
      <c r="I2190" s="60" t="s">
        <v>29</v>
      </c>
      <c r="J2190" s="60" t="s">
        <v>6613</v>
      </c>
      <c r="L2190" s="61">
        <v>44021</v>
      </c>
      <c r="M2190" s="62">
        <v>1560.6205000001901</v>
      </c>
      <c r="N2190" s="63">
        <v>1560.6205000001901</v>
      </c>
      <c r="O2190" s="63">
        <v>1644.89690000005</v>
      </c>
      <c r="P2190" s="64">
        <f t="shared" si="34"/>
        <v>0.94876493475070844</v>
      </c>
      <c r="Q2190" s="61">
        <v>43747</v>
      </c>
      <c r="R2190" s="65">
        <v>1508701.138</v>
      </c>
      <c r="S2190" s="65">
        <v>2638811.6766679701</v>
      </c>
      <c r="T2190" s="11"/>
      <c r="U2190" s="66">
        <v>-4.1863059605020698E-3</v>
      </c>
      <c r="V2190" s="67">
        <v>3.2435801578685601</v>
      </c>
      <c r="W2190" s="66">
        <v>2.5452923780903799E-2</v>
      </c>
      <c r="X2190" s="67">
        <v>4.82367092672939</v>
      </c>
      <c r="Y2190" s="66">
        <v>2.0923202191625002E-3</v>
      </c>
      <c r="Z2190" s="67">
        <v>17.8931696341315</v>
      </c>
      <c r="AA2190" s="66">
        <v>-3.69933846468484E-3</v>
      </c>
      <c r="AB2190" s="67">
        <v>19.855254304828101</v>
      </c>
      <c r="AC2190" s="66">
        <v>9.6330236237990904E-2</v>
      </c>
      <c r="AD2190" s="67">
        <v>33.9189888840192</v>
      </c>
      <c r="AE2190" s="66">
        <v>0.13396370695409099</v>
      </c>
      <c r="AF2190" s="68">
        <v>30.344058307120601</v>
      </c>
      <c r="AG2190" s="66">
        <v>2.7685326294886198E-3</v>
      </c>
      <c r="AH2190" s="67">
        <v>-1.56465247291635</v>
      </c>
      <c r="AI2190" s="66">
        <v>7.3846794985001898E-3</v>
      </c>
      <c r="AJ2190" s="67">
        <v>14.4292104308115</v>
      </c>
      <c r="AK2190" s="66">
        <v>0.56062050000065899</v>
      </c>
      <c r="AL2190" s="66">
        <v>5.6864212407163002E-2</v>
      </c>
      <c r="AM2190" s="67">
        <v>60.785752233583501</v>
      </c>
      <c r="AN2190" s="11"/>
      <c r="AO2190" s="69">
        <v>1.4175264581354E-2</v>
      </c>
      <c r="AP2190" s="69">
        <v>-3.9412754195836897E-2</v>
      </c>
      <c r="AQ2190" s="69">
        <v>4.9604414665736798E-2</v>
      </c>
      <c r="AR2190" s="69">
        <v>-5.4325394133265897E-2</v>
      </c>
      <c r="AS2190" s="70">
        <v>6</v>
      </c>
      <c r="AT2190" s="70">
        <v>6</v>
      </c>
      <c r="AU2190" s="70">
        <v>6</v>
      </c>
      <c r="AV2190" s="71">
        <v>6</v>
      </c>
      <c r="AW2190" s="11"/>
      <c r="AX2190" s="72">
        <v>6.91802951983118E-2</v>
      </c>
      <c r="AY2190" s="73">
        <v>-0.38441825441577698</v>
      </c>
      <c r="AZ2190" s="73">
        <v>0.51621655969574898</v>
      </c>
      <c r="BA2190" s="73">
        <v>-0.47607608318003303</v>
      </c>
      <c r="BB2190" s="64">
        <v>7.0986506319513903E-3</v>
      </c>
      <c r="BC2190" s="74">
        <v>-13.115782515014899</v>
      </c>
      <c r="BD2190" s="61">
        <v>43747</v>
      </c>
      <c r="BE2190" s="61">
        <v>43916</v>
      </c>
      <c r="BF2190" s="70"/>
      <c r="BG2190" s="61"/>
    </row>
    <row r="2191" spans="2:59" x14ac:dyDescent="0.3">
      <c r="B2191" s="56" t="s">
        <v>6935</v>
      </c>
      <c r="C2191" s="56" t="s">
        <v>6615</v>
      </c>
      <c r="D2191" s="56" t="s">
        <v>6594</v>
      </c>
      <c r="E2191" s="57" t="s">
        <v>52</v>
      </c>
      <c r="F2191" s="57" t="s">
        <v>420</v>
      </c>
      <c r="G2191" s="58" t="s">
        <v>200</v>
      </c>
      <c r="H2191" s="59" t="s">
        <v>928</v>
      </c>
      <c r="I2191" s="60" t="s">
        <v>29</v>
      </c>
      <c r="J2191" s="60" t="s">
        <v>6616</v>
      </c>
      <c r="L2191" s="61">
        <v>44021</v>
      </c>
      <c r="M2191" s="62">
        <v>1574.9166000001101</v>
      </c>
      <c r="N2191" s="63">
        <v>1574.9166000001101</v>
      </c>
      <c r="O2191" s="63">
        <v>1658.48570000008</v>
      </c>
      <c r="P2191" s="64">
        <f t="shared" si="34"/>
        <v>0.94961120255666609</v>
      </c>
      <c r="Q2191" s="61">
        <v>43747</v>
      </c>
      <c r="R2191" s="65">
        <v>9933333.7050000001</v>
      </c>
      <c r="S2191" s="65">
        <v>9860470.7182656191</v>
      </c>
      <c r="T2191" s="11"/>
      <c r="U2191" s="66">
        <v>-4.1830950904113698E-3</v>
      </c>
      <c r="V2191" s="67">
        <v>3.2439012448776299</v>
      </c>
      <c r="W2191" s="66">
        <v>2.5552922765200499E-2</v>
      </c>
      <c r="X2191" s="67">
        <v>4.8336708251590599</v>
      </c>
      <c r="Y2191" s="66">
        <v>2.6854292736970798E-3</v>
      </c>
      <c r="Z2191" s="67">
        <v>17.952480539592202</v>
      </c>
      <c r="AA2191" s="66">
        <v>-2.5114607997238601E-3</v>
      </c>
      <c r="AB2191" s="67">
        <v>19.9740420713206</v>
      </c>
      <c r="AC2191" s="66">
        <v>9.8944350489618998E-2</v>
      </c>
      <c r="AD2191" s="67">
        <v>34.180400309211102</v>
      </c>
      <c r="AE2191" s="66">
        <v>0.13802840553762499</v>
      </c>
      <c r="AF2191" s="68">
        <v>30.7505281654885</v>
      </c>
      <c r="AG2191" s="66">
        <v>2.79779482298181E-3</v>
      </c>
      <c r="AH2191" s="67">
        <v>-1.56172625356703</v>
      </c>
      <c r="AI2191" s="66">
        <v>8.0104270273295697E-3</v>
      </c>
      <c r="AJ2191" s="67">
        <v>14.4917851836944</v>
      </c>
      <c r="AK2191" s="66">
        <v>0.57491660000057898</v>
      </c>
      <c r="AL2191" s="66">
        <v>5.8062432215592701E-2</v>
      </c>
      <c r="AM2191" s="67">
        <v>62.215362233575398</v>
      </c>
      <c r="AN2191" s="11"/>
      <c r="AO2191" s="69">
        <v>1.41785768973932E-2</v>
      </c>
      <c r="AP2191" s="69">
        <v>-3.94096279369478E-2</v>
      </c>
      <c r="AQ2191" s="69">
        <v>4.9706719719324603E-2</v>
      </c>
      <c r="AR2191" s="69">
        <v>-5.4230049562684103E-2</v>
      </c>
      <c r="AS2191" s="70">
        <v>6</v>
      </c>
      <c r="AT2191" s="70">
        <v>6</v>
      </c>
      <c r="AU2191" s="70">
        <v>6</v>
      </c>
      <c r="AV2191" s="71">
        <v>6</v>
      </c>
      <c r="AW2191" s="11"/>
      <c r="AX2191" s="72">
        <v>6.9181290259584804E-2</v>
      </c>
      <c r="AY2191" s="73">
        <v>-0.36857322483683702</v>
      </c>
      <c r="AZ2191" s="73">
        <v>0.52011159899302595</v>
      </c>
      <c r="BA2191" s="73">
        <v>-0.45665205147906801</v>
      </c>
      <c r="BB2191" s="64">
        <v>7.0987783179589301E-3</v>
      </c>
      <c r="BC2191" s="74">
        <v>-13.067963142515501</v>
      </c>
      <c r="BD2191" s="61">
        <v>43747</v>
      </c>
      <c r="BE2191" s="61">
        <v>43916</v>
      </c>
      <c r="BF2191" s="70"/>
      <c r="BG2191" s="61"/>
    </row>
    <row r="2192" spans="2:59" x14ac:dyDescent="0.3">
      <c r="B2192" s="56" t="s">
        <v>6938</v>
      </c>
      <c r="C2192" s="56" t="s">
        <v>6618</v>
      </c>
      <c r="D2192" s="56" t="s">
        <v>6594</v>
      </c>
      <c r="E2192" s="57" t="s">
        <v>447</v>
      </c>
      <c r="F2192" s="57" t="s">
        <v>420</v>
      </c>
      <c r="G2192" s="58" t="s">
        <v>200</v>
      </c>
      <c r="H2192" s="59" t="s">
        <v>928</v>
      </c>
      <c r="I2192" s="60" t="s">
        <v>29</v>
      </c>
      <c r="J2192" s="60" t="s">
        <v>6619</v>
      </c>
      <c r="L2192" s="61">
        <v>44021</v>
      </c>
      <c r="M2192" s="62">
        <v>1451.7354000005901</v>
      </c>
      <c r="N2192" s="63">
        <v>1451.7354000005901</v>
      </c>
      <c r="O2192" s="63">
        <v>1522.37810000032</v>
      </c>
      <c r="P2192" s="64">
        <f t="shared" si="34"/>
        <v>0.95359713858225159</v>
      </c>
      <c r="Q2192" s="61">
        <v>43747</v>
      </c>
      <c r="R2192" s="65">
        <v>377515.359</v>
      </c>
      <c r="S2192" s="65">
        <v>755741.28681640595</v>
      </c>
      <c r="T2192" s="11"/>
      <c r="U2192" s="66">
        <v>-4.1678916759337898E-3</v>
      </c>
      <c r="V2192" s="67">
        <v>3.2454215863253899</v>
      </c>
      <c r="W2192" s="66">
        <v>2.60229748055281E-2</v>
      </c>
      <c r="X2192" s="67">
        <v>4.8806760291918199</v>
      </c>
      <c r="Y2192" s="66">
        <v>5.4767607689427704E-3</v>
      </c>
      <c r="Z2192" s="67">
        <v>18.231613689131301</v>
      </c>
      <c r="AA2192" s="66">
        <v>3.0877517674525699E-3</v>
      </c>
      <c r="AB2192" s="67">
        <v>20.533963328052799</v>
      </c>
      <c r="AC2192" s="66">
        <v>0.111308151645062</v>
      </c>
      <c r="AD2192" s="67">
        <v>35.416780424770003</v>
      </c>
      <c r="AE2192" s="66">
        <v>0.15731881669853501</v>
      </c>
      <c r="AF2192" s="68">
        <v>32.679569281579496</v>
      </c>
      <c r="AG2192" s="66">
        <v>2.9357106050156298E-3</v>
      </c>
      <c r="AH2192" s="67">
        <v>-1.54793467536365</v>
      </c>
      <c r="AI2192" s="66">
        <v>1.0955476216622601E-2</v>
      </c>
      <c r="AJ2192" s="67">
        <v>14.7862901026238</v>
      </c>
      <c r="AK2192" s="66">
        <v>0.45173539999988899</v>
      </c>
      <c r="AL2192" s="66">
        <v>4.7408741502295002E-2</v>
      </c>
      <c r="AM2192" s="67">
        <v>49.897242233506397</v>
      </c>
      <c r="AN2192" s="11"/>
      <c r="AO2192" s="69">
        <v>1.41941251895332E-2</v>
      </c>
      <c r="AP2192" s="69">
        <v>-3.9394960427671301E-2</v>
      </c>
      <c r="AQ2192" s="69">
        <v>5.0187780278065502E-2</v>
      </c>
      <c r="AR2192" s="69">
        <v>-5.37821424586582E-2</v>
      </c>
      <c r="AS2192" s="70">
        <v>7</v>
      </c>
      <c r="AT2192" s="70">
        <v>5</v>
      </c>
      <c r="AU2192" s="70">
        <v>6</v>
      </c>
      <c r="AV2192" s="71">
        <v>6</v>
      </c>
      <c r="AW2192" s="11"/>
      <c r="AX2192" s="72">
        <v>6.9186459620395893E-2</v>
      </c>
      <c r="AY2192" s="73">
        <v>-0.29389525760461799</v>
      </c>
      <c r="AZ2192" s="73">
        <v>0.53847073613906105</v>
      </c>
      <c r="BA2192" s="73">
        <v>-0.36487343417456902</v>
      </c>
      <c r="BB2192" s="64">
        <v>7.0994294807314902E-3</v>
      </c>
      <c r="BC2192" s="74">
        <v>-12.842959314803</v>
      </c>
      <c r="BD2192" s="61">
        <v>43747</v>
      </c>
      <c r="BE2192" s="61">
        <v>43916</v>
      </c>
      <c r="BF2192" s="70"/>
      <c r="BG2192" s="61"/>
    </row>
    <row r="2193" spans="2:59" x14ac:dyDescent="0.3">
      <c r="B2193" s="56" t="s">
        <v>6941</v>
      </c>
      <c r="C2193" s="56" t="s">
        <v>6621</v>
      </c>
      <c r="D2193" s="56" t="s">
        <v>6594</v>
      </c>
      <c r="E2193" s="57" t="s">
        <v>56</v>
      </c>
      <c r="F2193" s="57" t="s">
        <v>420</v>
      </c>
      <c r="G2193" s="58" t="s">
        <v>200</v>
      </c>
      <c r="H2193" s="59" t="s">
        <v>928</v>
      </c>
      <c r="I2193" s="60" t="s">
        <v>29</v>
      </c>
      <c r="J2193" s="60" t="s">
        <v>6622</v>
      </c>
      <c r="L2193" s="61">
        <v>44021</v>
      </c>
      <c r="M2193" s="62">
        <v>1096.07740000077</v>
      </c>
      <c r="N2193" s="63">
        <v>1096.07740000077</v>
      </c>
      <c r="O2193" s="63">
        <v>1120.6978999990999</v>
      </c>
      <c r="P2193" s="64">
        <f t="shared" si="34"/>
        <v>0.97803110008651772</v>
      </c>
      <c r="Q2193" s="61">
        <v>43798</v>
      </c>
      <c r="R2193" s="65">
        <v>1076758.7860000001</v>
      </c>
      <c r="S2193" s="65">
        <v>299231.49760205101</v>
      </c>
      <c r="T2193" s="11"/>
      <c r="U2193" s="66">
        <v>-4.1733637181096102E-3</v>
      </c>
      <c r="V2193" s="67">
        <v>3.2448743821078101</v>
      </c>
      <c r="W2193" s="66">
        <v>2.5853136468867902E-2</v>
      </c>
      <c r="X2193" s="67">
        <v>4.8636921955258003</v>
      </c>
      <c r="Y2193" s="66">
        <v>-1.9833818119877802E-2</v>
      </c>
      <c r="Z2193" s="67">
        <v>15.700555800242</v>
      </c>
      <c r="AA2193" s="66">
        <v>-2.0574262168338499E-2</v>
      </c>
      <c r="AB2193" s="67">
        <v>18.167761934455498</v>
      </c>
      <c r="AC2193" s="66">
        <v>6.90799246622191E-2</v>
      </c>
      <c r="AD2193" s="67">
        <v>31.193957726471101</v>
      </c>
      <c r="AE2193" s="66">
        <v>2.3287482212254001E-2</v>
      </c>
      <c r="AF2193" s="68">
        <v>19.2764358329296</v>
      </c>
      <c r="AG2193" s="66">
        <v>2.8859298727184099E-3</v>
      </c>
      <c r="AH2193" s="67">
        <v>-1.55291274859337</v>
      </c>
      <c r="AI2193" s="66">
        <v>-1.4541942259711499E-2</v>
      </c>
      <c r="AJ2193" s="67">
        <v>12.236548254994</v>
      </c>
      <c r="AK2193" s="66">
        <v>9.60774000013771E-2</v>
      </c>
      <c r="AL2193" s="66">
        <v>1.1852528608869799E-2</v>
      </c>
      <c r="AM2193" s="67">
        <v>15.866483555248101</v>
      </c>
      <c r="AN2193" s="11"/>
      <c r="AO2193" s="69">
        <v>7.6394960615289199E-3</v>
      </c>
      <c r="AP2193" s="69">
        <v>-7.3745458867051604E-3</v>
      </c>
      <c r="AQ2193" s="69">
        <v>2.8859298727184099E-3</v>
      </c>
      <c r="AR2193" s="69">
        <v>-1.8250464657285199E-2</v>
      </c>
      <c r="AS2193" s="70">
        <v>3</v>
      </c>
      <c r="AT2193" s="70">
        <v>4</v>
      </c>
      <c r="AU2193" s="70">
        <v>7</v>
      </c>
      <c r="AV2193" s="71">
        <v>5</v>
      </c>
      <c r="AW2193" s="11"/>
      <c r="AX2193" s="72">
        <v>2.31771176172333E-2</v>
      </c>
      <c r="AY2193" s="73">
        <v>-1.95563660490552</v>
      </c>
      <c r="AZ2193" s="73">
        <v>0.45327757512950501</v>
      </c>
      <c r="BA2193" s="73">
        <v>-2.6223206504655501</v>
      </c>
      <c r="BB2193" s="64">
        <v>2.3938827100892001E-3</v>
      </c>
      <c r="BC2193" s="74">
        <v>-4.6616844734162397</v>
      </c>
      <c r="BD2193" s="61">
        <v>43798</v>
      </c>
      <c r="BE2193" s="61">
        <v>43991</v>
      </c>
      <c r="BF2193" s="70"/>
      <c r="BG2193" s="61"/>
    </row>
    <row r="2194" spans="2:59" x14ac:dyDescent="0.3">
      <c r="B2194" s="56" t="s">
        <v>6943</v>
      </c>
      <c r="C2194" s="56" t="s">
        <v>6624</v>
      </c>
      <c r="D2194" s="56" t="s">
        <v>6594</v>
      </c>
      <c r="E2194" s="57" t="s">
        <v>309</v>
      </c>
      <c r="F2194" s="57" t="s">
        <v>420</v>
      </c>
      <c r="G2194" s="58" t="s">
        <v>200</v>
      </c>
      <c r="H2194" s="59" t="s">
        <v>928</v>
      </c>
      <c r="I2194" s="60" t="s">
        <v>29</v>
      </c>
      <c r="J2194" s="60" t="s">
        <v>6625</v>
      </c>
      <c r="L2194" s="61">
        <v>44021</v>
      </c>
      <c r="M2194" s="62">
        <v>1224.11319999956</v>
      </c>
      <c r="N2194" s="63">
        <v>1224.11319999956</v>
      </c>
      <c r="O2194" s="63">
        <v>1280.79270000011</v>
      </c>
      <c r="P2194" s="64">
        <f t="shared" si="34"/>
        <v>0.95574654664994174</v>
      </c>
      <c r="Q2194" s="61">
        <v>43747</v>
      </c>
      <c r="R2194" s="65">
        <v>126.818</v>
      </c>
      <c r="S2194" s="65">
        <v>1093.67619083977</v>
      </c>
      <c r="T2194" s="11"/>
      <c r="U2194" s="66">
        <v>-4.1617957276685004E-3</v>
      </c>
      <c r="V2194" s="67">
        <v>3.24603118115192</v>
      </c>
      <c r="W2194" s="66">
        <v>2.6143534983930301E-2</v>
      </c>
      <c r="X2194" s="67">
        <v>4.8927320470320401</v>
      </c>
      <c r="Y2194" s="66">
        <v>6.6039115936291602E-3</v>
      </c>
      <c r="Z2194" s="67">
        <v>18.344328771578098</v>
      </c>
      <c r="AA2194" s="66">
        <v>6.3655779813416302E-3</v>
      </c>
      <c r="AB2194" s="67">
        <v>20.8617459494271</v>
      </c>
      <c r="AC2194" s="66">
        <v>0.11934292599471499</v>
      </c>
      <c r="AD2194" s="67">
        <v>36.220257859735298</v>
      </c>
      <c r="AE2194" s="66">
        <v>0.170285676262283</v>
      </c>
      <c r="AF2194" s="68">
        <v>33.976255237939803</v>
      </c>
      <c r="AG2194" s="66">
        <v>2.96576753498812E-3</v>
      </c>
      <c r="AH2194" s="67">
        <v>-1.5449289823664001</v>
      </c>
      <c r="AI2194" s="66">
        <v>1.22119018506055E-2</v>
      </c>
      <c r="AJ2194" s="67">
        <v>14.911932666029299</v>
      </c>
      <c r="AK2194" s="66">
        <v>0.224113199999847</v>
      </c>
      <c r="AL2194" s="66">
        <v>5.1487172080669601E-2</v>
      </c>
      <c r="AM2194" s="67">
        <v>25.105386173789199</v>
      </c>
      <c r="AN2194" s="11"/>
      <c r="AO2194" s="69">
        <v>1.42140634216048E-2</v>
      </c>
      <c r="AP2194" s="69">
        <v>-3.9378277869218402E-2</v>
      </c>
      <c r="AQ2194" s="69">
        <v>5.0309174055655603E-2</v>
      </c>
      <c r="AR2194" s="69">
        <v>-5.3658887259225602E-2</v>
      </c>
      <c r="AS2194" s="70">
        <v>7</v>
      </c>
      <c r="AT2194" s="70">
        <v>5</v>
      </c>
      <c r="AU2194" s="70">
        <v>6</v>
      </c>
      <c r="AV2194" s="71">
        <v>6</v>
      </c>
      <c r="AW2194" s="11"/>
      <c r="AX2194" s="72">
        <v>6.9189772293320906E-2</v>
      </c>
      <c r="AY2194" s="73">
        <v>-0.25044156100784698</v>
      </c>
      <c r="AZ2194" s="73">
        <v>0.54919640786374702</v>
      </c>
      <c r="BA2194" s="73">
        <v>-0.31127203135974901</v>
      </c>
      <c r="BB2194" s="64">
        <v>7.0998590599356303E-3</v>
      </c>
      <c r="BC2194" s="74">
        <v>-12.6844492477394</v>
      </c>
      <c r="BD2194" s="61">
        <v>43747</v>
      </c>
      <c r="BE2194" s="61">
        <v>43916</v>
      </c>
      <c r="BF2194" s="70"/>
      <c r="BG2194" s="61"/>
    </row>
    <row r="2195" spans="2:59" x14ac:dyDescent="0.3">
      <c r="B2195" s="56" t="s">
        <v>6946</v>
      </c>
      <c r="C2195" s="56" t="s">
        <v>6627</v>
      </c>
      <c r="D2195" s="56" t="s">
        <v>6594</v>
      </c>
      <c r="E2195" s="57" t="s">
        <v>6558</v>
      </c>
      <c r="F2195" s="57" t="s">
        <v>420</v>
      </c>
      <c r="G2195" s="58" t="s">
        <v>200</v>
      </c>
      <c r="H2195" s="59" t="s">
        <v>928</v>
      </c>
      <c r="I2195" s="60" t="s">
        <v>29</v>
      </c>
      <c r="J2195" s="60" t="s">
        <v>6628</v>
      </c>
      <c r="L2195" s="61">
        <v>44021</v>
      </c>
      <c r="M2195" s="62">
        <v>1181.7816000003399</v>
      </c>
      <c r="N2195" s="63">
        <v>1181.7816000003399</v>
      </c>
      <c r="O2195" s="63">
        <v>1232.34369999915</v>
      </c>
      <c r="P2195" s="64">
        <f t="shared" si="34"/>
        <v>0.95897078063624219</v>
      </c>
      <c r="Q2195" s="61">
        <v>43747</v>
      </c>
      <c r="R2195" s="65">
        <v>13729766.461999999</v>
      </c>
      <c r="S2195" s="65">
        <v>14954962.629218699</v>
      </c>
      <c r="T2195" s="11"/>
      <c r="U2195" s="66">
        <v>-4.1474558856862097E-3</v>
      </c>
      <c r="V2195" s="67">
        <v>3.2474651653501501</v>
      </c>
      <c r="W2195" s="66">
        <v>2.6653889328372302E-2</v>
      </c>
      <c r="X2195" s="67">
        <v>4.9437674814762396</v>
      </c>
      <c r="Y2195" s="66">
        <v>9.2335461540642393E-3</v>
      </c>
      <c r="Z2195" s="67">
        <v>18.607292227621699</v>
      </c>
      <c r="AA2195" s="66">
        <v>1.06490960260999E-2</v>
      </c>
      <c r="AB2195" s="67">
        <v>21.290097753895701</v>
      </c>
      <c r="AC2195" s="66">
        <v>0.12811448640786699</v>
      </c>
      <c r="AD2195" s="67">
        <v>37.097413901006803</v>
      </c>
      <c r="AE2195" s="66"/>
      <c r="AF2195" s="68"/>
      <c r="AG2195" s="66">
        <v>3.1206893163471202E-3</v>
      </c>
      <c r="AH2195" s="67">
        <v>-1.5294368042305</v>
      </c>
      <c r="AI2195" s="66">
        <v>1.49200203431974E-2</v>
      </c>
      <c r="AJ2195" s="67">
        <v>15.182744515288499</v>
      </c>
      <c r="AK2195" s="66">
        <v>0.181781600000395</v>
      </c>
      <c r="AL2195" s="66">
        <v>5.7803615998636801E-2</v>
      </c>
      <c r="AM2195" s="67">
        <v>40.278496756975102</v>
      </c>
      <c r="AN2195" s="11"/>
      <c r="AO2195" s="69">
        <v>1.4214972150512E-2</v>
      </c>
      <c r="AP2195" s="69">
        <v>-3.9375143390316197E-2</v>
      </c>
      <c r="AQ2195" s="69">
        <v>5.0833649826017797E-2</v>
      </c>
      <c r="AR2195" s="69">
        <v>-5.31808301675483E-2</v>
      </c>
      <c r="AS2195" s="70">
        <v>7</v>
      </c>
      <c r="AT2195" s="70">
        <v>5</v>
      </c>
      <c r="AU2195" s="70">
        <v>6</v>
      </c>
      <c r="AV2195" s="71">
        <v>6</v>
      </c>
      <c r="AW2195" s="11"/>
      <c r="AX2195" s="72">
        <v>6.9194147840025796E-2</v>
      </c>
      <c r="AY2195" s="73">
        <v>-0.19307859476498401</v>
      </c>
      <c r="AZ2195" s="73">
        <v>0.56325703641687097</v>
      </c>
      <c r="BA2195" s="73">
        <v>-0.24036574948468101</v>
      </c>
      <c r="BB2195" s="64">
        <v>7.1003820396253999E-3</v>
      </c>
      <c r="BC2195" s="74">
        <v>-12.5402028671087</v>
      </c>
      <c r="BD2195" s="61">
        <v>43747</v>
      </c>
      <c r="BE2195" s="61">
        <v>43916</v>
      </c>
      <c r="BF2195" s="70"/>
      <c r="BG2195" s="61"/>
    </row>
    <row r="2196" spans="2:59" x14ac:dyDescent="0.3">
      <c r="B2196" s="56" t="s">
        <v>6949</v>
      </c>
      <c r="C2196" s="56" t="s">
        <v>6630</v>
      </c>
      <c r="D2196" s="56" t="s">
        <v>6631</v>
      </c>
      <c r="E2196" s="57" t="s">
        <v>34</v>
      </c>
      <c r="F2196" s="57" t="s">
        <v>420</v>
      </c>
      <c r="G2196" s="58" t="s">
        <v>215</v>
      </c>
      <c r="H2196" s="59" t="s">
        <v>216</v>
      </c>
      <c r="I2196" s="60" t="s">
        <v>29</v>
      </c>
      <c r="J2196" s="60" t="s">
        <v>6632</v>
      </c>
      <c r="L2196" s="61">
        <v>44021</v>
      </c>
      <c r="M2196" s="62">
        <v>1148.5074000004699</v>
      </c>
      <c r="N2196" s="63">
        <v>1148.5074000004699</v>
      </c>
      <c r="O2196" s="63">
        <v>1150.00339999981</v>
      </c>
      <c r="P2196" s="64">
        <f t="shared" si="34"/>
        <v>0.99869913428139401</v>
      </c>
      <c r="Q2196" s="61">
        <v>43745</v>
      </c>
      <c r="R2196" s="65">
        <v>23773823.995000001</v>
      </c>
      <c r="S2196" s="65">
        <v>27733882.596187498</v>
      </c>
      <c r="T2196" s="11"/>
      <c r="U2196" s="66">
        <v>-3.7251876801747098E-4</v>
      </c>
      <c r="V2196" s="67">
        <v>3.6249588771170198</v>
      </c>
      <c r="W2196" s="66">
        <v>8.67703571202583E-4</v>
      </c>
      <c r="X2196" s="67">
        <v>2.3651489057556301</v>
      </c>
      <c r="Y2196" s="66">
        <v>4.31841017052648E-3</v>
      </c>
      <c r="Z2196" s="67">
        <v>18.1157786292897</v>
      </c>
      <c r="AA2196" s="66">
        <v>9.2840351280756295E-3</v>
      </c>
      <c r="AB2196" s="67">
        <v>21.1535916641005</v>
      </c>
      <c r="AC2196" s="66">
        <v>3.95126296571107E-2</v>
      </c>
      <c r="AD2196" s="67">
        <v>28.237228225945699</v>
      </c>
      <c r="AE2196" s="66">
        <v>6.2001239441087798E-2</v>
      </c>
      <c r="AF2196" s="68">
        <v>23.147811555827499</v>
      </c>
      <c r="AG2196" s="66">
        <v>-1.67754837093526E-4</v>
      </c>
      <c r="AH2196" s="67">
        <v>-1.8582812195745599</v>
      </c>
      <c r="AI2196" s="66">
        <v>6.0641142099484603E-3</v>
      </c>
      <c r="AJ2196" s="67">
        <v>14.2971539019636</v>
      </c>
      <c r="AK2196" s="66">
        <v>0.14850740000110799</v>
      </c>
      <c r="AL2196" s="66">
        <v>2.4561543525123901E-2</v>
      </c>
      <c r="AM2196" s="67">
        <v>8.6847435613890394</v>
      </c>
      <c r="AN2196" s="11"/>
      <c r="AO2196" s="69">
        <v>3.4907296922028798E-3</v>
      </c>
      <c r="AP2196" s="69">
        <v>-5.2521511552186002E-3</v>
      </c>
      <c r="AQ2196" s="69">
        <v>5.2523133490467401E-3</v>
      </c>
      <c r="AR2196" s="69">
        <v>-5.8450713268030103E-3</v>
      </c>
      <c r="AS2196" s="70">
        <v>6</v>
      </c>
      <c r="AT2196" s="70">
        <v>6</v>
      </c>
      <c r="AU2196" s="70">
        <v>7</v>
      </c>
      <c r="AV2196" s="71">
        <v>5</v>
      </c>
      <c r="AW2196" s="11"/>
      <c r="AX2196" s="72">
        <v>1.11263755639084E-2</v>
      </c>
      <c r="AY2196" s="73">
        <v>-1.7289388139506601</v>
      </c>
      <c r="AZ2196" s="73">
        <v>0.55993202823538002</v>
      </c>
      <c r="BA2196" s="73">
        <v>-2.1120455173549999</v>
      </c>
      <c r="BB2196" s="64">
        <v>1.1486698503824801E-3</v>
      </c>
      <c r="BC2196" s="74">
        <v>-1.40124803103936</v>
      </c>
      <c r="BD2196" s="61">
        <v>43745</v>
      </c>
      <c r="BE2196" s="61">
        <v>43783</v>
      </c>
      <c r="BF2196" s="70"/>
      <c r="BG2196" s="61"/>
    </row>
    <row r="2197" spans="2:59" x14ac:dyDescent="0.3">
      <c r="B2197" s="56" t="s">
        <v>6952</v>
      </c>
      <c r="C2197" s="56" t="s">
        <v>6634</v>
      </c>
      <c r="D2197" s="56" t="s">
        <v>6631</v>
      </c>
      <c r="E2197" s="57" t="s">
        <v>424</v>
      </c>
      <c r="F2197" s="57" t="s">
        <v>420</v>
      </c>
      <c r="G2197" s="58" t="s">
        <v>215</v>
      </c>
      <c r="H2197" s="59" t="s">
        <v>216</v>
      </c>
      <c r="I2197" s="60" t="s">
        <v>29</v>
      </c>
      <c r="J2197" s="60" t="s">
        <v>6635</v>
      </c>
      <c r="L2197" s="61">
        <v>44021</v>
      </c>
      <c r="M2197" s="62">
        <v>1169.02950000018</v>
      </c>
      <c r="N2197" s="63">
        <v>1169.02950000018</v>
      </c>
      <c r="O2197" s="63">
        <v>1169.7760000005401</v>
      </c>
      <c r="P2197" s="64">
        <f t="shared" si="34"/>
        <v>0.99936184363471314</v>
      </c>
      <c r="Q2197" s="61">
        <v>43984</v>
      </c>
      <c r="R2197" s="65">
        <v>806.46199999999999</v>
      </c>
      <c r="S2197" s="65">
        <v>3948.47841984558</v>
      </c>
      <c r="T2197" s="11"/>
      <c r="U2197" s="66">
        <v>-3.55724143446423E-4</v>
      </c>
      <c r="V2197" s="67">
        <v>3.62663833957413</v>
      </c>
      <c r="W2197" s="66">
        <v>1.3770514324278301E-3</v>
      </c>
      <c r="X2197" s="67">
        <v>2.4160836918781601</v>
      </c>
      <c r="Y2197" s="66">
        <v>7.3898670161724996E-3</v>
      </c>
      <c r="Z2197" s="67">
        <v>18.4229243138398</v>
      </c>
      <c r="AA2197" s="66">
        <v>1.55135102450004E-2</v>
      </c>
      <c r="AB2197" s="67">
        <v>21.776539175800298</v>
      </c>
      <c r="AC2197" s="66">
        <v>5.2098532616582802E-2</v>
      </c>
      <c r="AD2197" s="67">
        <v>29.495818521885699</v>
      </c>
      <c r="AE2197" s="66">
        <v>8.16105950398196E-2</v>
      </c>
      <c r="AF2197" s="68">
        <v>25.108747115707999</v>
      </c>
      <c r="AG2197" s="66">
        <v>-1.3600839338323599E-5</v>
      </c>
      <c r="AH2197" s="67">
        <v>-1.84286581979904</v>
      </c>
      <c r="AI2197" s="66">
        <v>9.2960816655249801E-3</v>
      </c>
      <c r="AJ2197" s="67">
        <v>14.620350647514</v>
      </c>
      <c r="AK2197" s="66">
        <v>0.169029500000761</v>
      </c>
      <c r="AL2197" s="66">
        <v>3.2247609859041397E-2</v>
      </c>
      <c r="AM2197" s="67">
        <v>10.9451260055794</v>
      </c>
      <c r="AN2197" s="11"/>
      <c r="AO2197" s="69">
        <v>3.5067317912762502E-3</v>
      </c>
      <c r="AP2197" s="69">
        <v>-5.2357588529048397E-3</v>
      </c>
      <c r="AQ2197" s="69">
        <v>5.7594120007706797E-3</v>
      </c>
      <c r="AR2197" s="69">
        <v>-5.3365331050372299E-3</v>
      </c>
      <c r="AS2197" s="70">
        <v>7</v>
      </c>
      <c r="AT2197" s="70">
        <v>5</v>
      </c>
      <c r="AU2197" s="70">
        <v>7</v>
      </c>
      <c r="AV2197" s="71">
        <v>5</v>
      </c>
      <c r="AW2197" s="11"/>
      <c r="AX2197" s="72">
        <v>1.1140428060662099E-2</v>
      </c>
      <c r="AY2197" s="73">
        <v>-1.21913854429476</v>
      </c>
      <c r="AZ2197" s="73">
        <v>0.58057267799540602</v>
      </c>
      <c r="BA2197" s="73">
        <v>-1.51102403701952</v>
      </c>
      <c r="BB2197" s="64">
        <v>1.1501432665784301E-3</v>
      </c>
      <c r="BC2197" s="74">
        <v>-1.3369323362621801</v>
      </c>
      <c r="BD2197" s="61">
        <v>43745</v>
      </c>
      <c r="BE2197" s="61">
        <v>43783</v>
      </c>
      <c r="BF2197" s="70">
        <v>109</v>
      </c>
      <c r="BG2197" s="61">
        <v>43896</v>
      </c>
    </row>
    <row r="2198" spans="2:59" x14ac:dyDescent="0.3">
      <c r="B2198" s="56" t="s">
        <v>6956</v>
      </c>
      <c r="C2198" s="56" t="s">
        <v>6637</v>
      </c>
      <c r="D2198" s="56" t="s">
        <v>6631</v>
      </c>
      <c r="E2198" s="57" t="s">
        <v>428</v>
      </c>
      <c r="F2198" s="57" t="s">
        <v>420</v>
      </c>
      <c r="G2198" s="58" t="s">
        <v>215</v>
      </c>
      <c r="H2198" s="59" t="s">
        <v>216</v>
      </c>
      <c r="I2198" s="60" t="s">
        <v>29</v>
      </c>
      <c r="J2198" s="60" t="s">
        <v>6638</v>
      </c>
      <c r="L2198" s="61">
        <v>44021</v>
      </c>
      <c r="M2198" s="62">
        <v>1172.6930999998001</v>
      </c>
      <c r="N2198" s="63">
        <v>1172.6930999998001</v>
      </c>
      <c r="O2198" s="63">
        <v>1173.1265999991399</v>
      </c>
      <c r="P2198" s="64">
        <f t="shared" si="34"/>
        <v>0.99963047466544519</v>
      </c>
      <c r="Q2198" s="61">
        <v>44020</v>
      </c>
      <c r="R2198" s="65">
        <v>18.937000000000001</v>
      </c>
      <c r="S2198" s="65">
        <v>10602.809077468901</v>
      </c>
      <c r="T2198" s="11"/>
      <c r="U2198" s="66">
        <v>-3.6952533446310602E-4</v>
      </c>
      <c r="V2198" s="67">
        <v>3.6252582204724599</v>
      </c>
      <c r="W2198" s="66">
        <v>1.6396853570768101E-3</v>
      </c>
      <c r="X2198" s="67">
        <v>2.4423470843430599</v>
      </c>
      <c r="Y2198" s="66">
        <v>1.03504886574228E-2</v>
      </c>
      <c r="Z2198" s="67">
        <v>18.718986477964801</v>
      </c>
      <c r="AA2198" s="66">
        <v>2.1798941337692699E-2</v>
      </c>
      <c r="AB2198" s="67">
        <v>22.405082285054998</v>
      </c>
      <c r="AC2198" s="66">
        <v>6.7531432599935201E-2</v>
      </c>
      <c r="AD2198" s="67">
        <v>31.039108520228201</v>
      </c>
      <c r="AE2198" s="66">
        <v>9.8769225061987501E-2</v>
      </c>
      <c r="AF2198" s="68">
        <v>26.824610117910201</v>
      </c>
      <c r="AG2198" s="66">
        <v>5.2787268941756297E-5</v>
      </c>
      <c r="AH2198" s="67">
        <v>-1.83622700897104</v>
      </c>
      <c r="AI2198" s="66">
        <v>1.23489690249698E-2</v>
      </c>
      <c r="AJ2198" s="67">
        <v>14.9256393834658</v>
      </c>
      <c r="AK2198" s="66">
        <v>0.17269309999945101</v>
      </c>
      <c r="AL2198" s="66">
        <v>3.2904214251175297E-2</v>
      </c>
      <c r="AM2198" s="67">
        <v>11.311486005448399</v>
      </c>
      <c r="AN2198" s="11"/>
      <c r="AO2198" s="69">
        <v>3.5573609329731001E-3</v>
      </c>
      <c r="AP2198" s="69">
        <v>-5.2544528180078504E-3</v>
      </c>
      <c r="AQ2198" s="69">
        <v>6.0305774932203297E-3</v>
      </c>
      <c r="AR2198" s="69">
        <v>-4.5940703994347097E-3</v>
      </c>
      <c r="AS2198" s="70">
        <v>8</v>
      </c>
      <c r="AT2198" s="70">
        <v>4</v>
      </c>
      <c r="AU2198" s="70">
        <v>7</v>
      </c>
      <c r="AV2198" s="71">
        <v>5</v>
      </c>
      <c r="AW2198" s="11"/>
      <c r="AX2198" s="72">
        <v>1.10929617103284E-2</v>
      </c>
      <c r="AY2198" s="73">
        <v>-0.69290999245640705</v>
      </c>
      <c r="AZ2198" s="73">
        <v>0.60164376399006902</v>
      </c>
      <c r="BA2198" s="73">
        <v>-0.87351392522759896</v>
      </c>
      <c r="BB2198" s="64">
        <v>1.1452665899798801E-3</v>
      </c>
      <c r="BC2198" s="74">
        <v>-1.2245127805854299</v>
      </c>
      <c r="BD2198" s="61">
        <v>43752</v>
      </c>
      <c r="BE2198" s="61">
        <v>43783</v>
      </c>
      <c r="BF2198" s="70">
        <v>75</v>
      </c>
      <c r="BG2198" s="61">
        <v>43857</v>
      </c>
    </row>
    <row r="2199" spans="2:59" x14ac:dyDescent="0.3">
      <c r="B2199" s="56" t="s">
        <v>6959</v>
      </c>
      <c r="C2199" s="56" t="s">
        <v>6640</v>
      </c>
      <c r="D2199" s="56" t="s">
        <v>6631</v>
      </c>
      <c r="E2199" s="57" t="s">
        <v>41</v>
      </c>
      <c r="F2199" s="57" t="s">
        <v>420</v>
      </c>
      <c r="G2199" s="58" t="s">
        <v>215</v>
      </c>
      <c r="H2199" s="59" t="s">
        <v>216</v>
      </c>
      <c r="I2199" s="60" t="s">
        <v>29</v>
      </c>
      <c r="J2199" s="60" t="s">
        <v>6641</v>
      </c>
      <c r="L2199" s="61">
        <v>44021</v>
      </c>
      <c r="M2199" s="62">
        <v>1161.1482999995401</v>
      </c>
      <c r="N2199" s="63">
        <v>1161.1482999995401</v>
      </c>
      <c r="O2199" s="63">
        <v>1162.38470000029</v>
      </c>
      <c r="P2199" s="64">
        <f t="shared" si="34"/>
        <v>0.99893632460858306</v>
      </c>
      <c r="Q2199" s="61">
        <v>43984</v>
      </c>
      <c r="R2199" s="65">
        <v>10888124.078</v>
      </c>
      <c r="S2199" s="65">
        <v>7373342.8938984396</v>
      </c>
      <c r="T2199" s="11"/>
      <c r="U2199" s="66">
        <v>-3.6708788502437501E-4</v>
      </c>
      <c r="V2199" s="67">
        <v>3.6255019654163299</v>
      </c>
      <c r="W2199" s="66">
        <v>1.03176727498067E-3</v>
      </c>
      <c r="X2199" s="67">
        <v>2.3815552761334402</v>
      </c>
      <c r="Y2199" s="66">
        <v>5.31728471287352E-3</v>
      </c>
      <c r="Z2199" s="67">
        <v>18.215666083502601</v>
      </c>
      <c r="AA2199" s="66">
        <v>1.13064602301165E-2</v>
      </c>
      <c r="AB2199" s="67">
        <v>21.355834174319199</v>
      </c>
      <c r="AC2199" s="66">
        <v>4.3680213360857999E-2</v>
      </c>
      <c r="AD2199" s="67">
        <v>28.653986596327702</v>
      </c>
      <c r="AE2199" s="66">
        <v>6.8404486946747098E-2</v>
      </c>
      <c r="AF2199" s="68">
        <v>23.788136306393401</v>
      </c>
      <c r="AG2199" s="66">
        <v>-1.18575441774738E-4</v>
      </c>
      <c r="AH2199" s="67">
        <v>-1.85336328004269</v>
      </c>
      <c r="AI2199" s="66">
        <v>7.1142973829410004E-3</v>
      </c>
      <c r="AJ2199" s="67">
        <v>14.402172219255601</v>
      </c>
      <c r="AK2199" s="66">
        <v>0.16114829999976801</v>
      </c>
      <c r="AL2199" s="66">
        <v>2.6528801883614499E-2</v>
      </c>
      <c r="AM2199" s="67">
        <v>9.9488335612550092</v>
      </c>
      <c r="AN2199" s="11"/>
      <c r="AO2199" s="69">
        <v>3.4961776291311301E-3</v>
      </c>
      <c r="AP2199" s="69">
        <v>-5.2465976486928403E-3</v>
      </c>
      <c r="AQ2199" s="69">
        <v>5.4170290113688697E-3</v>
      </c>
      <c r="AR2199" s="69">
        <v>-5.6816982432792403E-3</v>
      </c>
      <c r="AS2199" s="70">
        <v>6</v>
      </c>
      <c r="AT2199" s="70">
        <v>6</v>
      </c>
      <c r="AU2199" s="70">
        <v>7</v>
      </c>
      <c r="AV2199" s="71">
        <v>5</v>
      </c>
      <c r="AW2199" s="11"/>
      <c r="AX2199" s="72">
        <v>1.11308498723156E-2</v>
      </c>
      <c r="AY2199" s="73">
        <v>-1.56327275996955</v>
      </c>
      <c r="AZ2199" s="73">
        <v>0.56663439912972502</v>
      </c>
      <c r="BA2199" s="73">
        <v>-1.9188242697273401</v>
      </c>
      <c r="BB2199" s="64">
        <v>1.14913928514397E-3</v>
      </c>
      <c r="BC2199" s="74">
        <v>-1.3807211907205801</v>
      </c>
      <c r="BD2199" s="61">
        <v>43745</v>
      </c>
      <c r="BE2199" s="61">
        <v>43783</v>
      </c>
      <c r="BF2199" s="70">
        <v>110</v>
      </c>
      <c r="BG2199" s="61">
        <v>43899</v>
      </c>
    </row>
    <row r="2200" spans="2:59" x14ac:dyDescent="0.3">
      <c r="B2200" s="56" t="s">
        <v>6962</v>
      </c>
      <c r="C2200" s="56" t="s">
        <v>6643</v>
      </c>
      <c r="D2200" s="56" t="s">
        <v>6631</v>
      </c>
      <c r="E2200" s="57" t="s">
        <v>248</v>
      </c>
      <c r="F2200" s="57" t="s">
        <v>420</v>
      </c>
      <c r="G2200" s="58" t="s">
        <v>215</v>
      </c>
      <c r="H2200" s="59" t="s">
        <v>216</v>
      </c>
      <c r="I2200" s="60" t="s">
        <v>29</v>
      </c>
      <c r="J2200" s="60" t="s">
        <v>6644</v>
      </c>
      <c r="L2200" s="61">
        <v>44021</v>
      </c>
      <c r="M2200" s="62">
        <v>1173.93370000087</v>
      </c>
      <c r="N2200" s="63">
        <v>1173.93370000087</v>
      </c>
      <c r="O2200" s="63">
        <v>1174.94610000029</v>
      </c>
      <c r="P2200" s="64">
        <f t="shared" si="34"/>
        <v>0.99913834345301478</v>
      </c>
      <c r="Q2200" s="61">
        <v>43984</v>
      </c>
      <c r="R2200" s="65">
        <v>12704936.778999999</v>
      </c>
      <c r="S2200" s="65">
        <v>9514961.9538593795</v>
      </c>
      <c r="T2200" s="11"/>
      <c r="U2200" s="66">
        <v>-3.6155915950075702E-4</v>
      </c>
      <c r="V2200" s="67">
        <v>3.6260548379687001</v>
      </c>
      <c r="W2200" s="66">
        <v>1.1958740560658E-3</v>
      </c>
      <c r="X2200" s="67">
        <v>2.39796595424195</v>
      </c>
      <c r="Y2200" s="66">
        <v>6.3177004394674397E-3</v>
      </c>
      <c r="Z2200" s="67">
        <v>18.3157076561765</v>
      </c>
      <c r="AA2200" s="66">
        <v>1.33338616087713E-2</v>
      </c>
      <c r="AB2200" s="67">
        <v>21.558574312162801</v>
      </c>
      <c r="AC2200" s="66">
        <v>4.7866084078123101E-2</v>
      </c>
      <c r="AD2200" s="67">
        <v>29.072573668061501</v>
      </c>
      <c r="AE2200" s="66">
        <v>7.4848864876912599E-2</v>
      </c>
      <c r="AF2200" s="68">
        <v>24.432574099395399</v>
      </c>
      <c r="AG2200" s="66">
        <v>-6.9334712861746097E-5</v>
      </c>
      <c r="AH2200" s="67">
        <v>-1.84843920715139</v>
      </c>
      <c r="AI2200" s="66">
        <v>8.1660912601364492E-3</v>
      </c>
      <c r="AJ2200" s="67">
        <v>14.5073516069824</v>
      </c>
      <c r="AK2200" s="66">
        <v>0.173933700001799</v>
      </c>
      <c r="AL2200" s="66">
        <v>2.85006619797059E-2</v>
      </c>
      <c r="AM2200" s="67">
        <v>11.2273735614581</v>
      </c>
      <c r="AN2200" s="11"/>
      <c r="AO2200" s="69">
        <v>3.5017044829146501E-3</v>
      </c>
      <c r="AP2200" s="69">
        <v>-5.2411622173167399E-3</v>
      </c>
      <c r="AQ2200" s="69">
        <v>5.5818744531279697E-3</v>
      </c>
      <c r="AR2200" s="69">
        <v>-5.5182282867463099E-3</v>
      </c>
      <c r="AS2200" s="70">
        <v>6</v>
      </c>
      <c r="AT2200" s="70">
        <v>6</v>
      </c>
      <c r="AU2200" s="70">
        <v>7</v>
      </c>
      <c r="AV2200" s="71">
        <v>5</v>
      </c>
      <c r="AW2200" s="11"/>
      <c r="AX2200" s="72">
        <v>1.11357794821015E-2</v>
      </c>
      <c r="AY2200" s="73">
        <v>-1.3972951266132401</v>
      </c>
      <c r="AZ2200" s="73">
        <v>0.57335290417904605</v>
      </c>
      <c r="BA2200" s="73">
        <v>-1.7232678639611501</v>
      </c>
      <c r="BB2200" s="64">
        <v>1.1496557996395001E-3</v>
      </c>
      <c r="BC2200" s="74">
        <v>-1.3601780530207199</v>
      </c>
      <c r="BD2200" s="61">
        <v>43745</v>
      </c>
      <c r="BE2200" s="61">
        <v>43783</v>
      </c>
      <c r="BF2200" s="70">
        <v>109</v>
      </c>
      <c r="BG2200" s="61">
        <v>43896</v>
      </c>
    </row>
    <row r="2201" spans="2:59" x14ac:dyDescent="0.3">
      <c r="B2201" s="56" t="s">
        <v>6965</v>
      </c>
      <c r="C2201" s="56" t="s">
        <v>6646</v>
      </c>
      <c r="D2201" s="56" t="s">
        <v>6631</v>
      </c>
      <c r="E2201" s="57" t="s">
        <v>0</v>
      </c>
      <c r="F2201" s="57" t="s">
        <v>420</v>
      </c>
      <c r="G2201" s="58" t="s">
        <v>215</v>
      </c>
      <c r="H2201" s="59" t="s">
        <v>216</v>
      </c>
      <c r="I2201" s="60" t="s">
        <v>29</v>
      </c>
      <c r="J2201" s="60" t="s">
        <v>6647</v>
      </c>
      <c r="L2201" s="61">
        <v>44021</v>
      </c>
      <c r="M2201" s="62">
        <v>1193.37629999965</v>
      </c>
      <c r="N2201" s="63">
        <v>1193.37629999965</v>
      </c>
      <c r="O2201" s="63">
        <v>1194.0432999990901</v>
      </c>
      <c r="P2201" s="64">
        <f t="shared" si="34"/>
        <v>0.9994413937924691</v>
      </c>
      <c r="Q2201" s="61">
        <v>43984</v>
      </c>
      <c r="R2201" s="65">
        <v>21540446.07</v>
      </c>
      <c r="S2201" s="65">
        <v>13644287.027703101</v>
      </c>
      <c r="T2201" s="11"/>
      <c r="U2201" s="66">
        <v>-3.53326077856764E-4</v>
      </c>
      <c r="V2201" s="67">
        <v>3.6268781461330901</v>
      </c>
      <c r="W2201" s="66">
        <v>1.4421086325455701E-3</v>
      </c>
      <c r="X2201" s="67">
        <v>2.42258941188993</v>
      </c>
      <c r="Y2201" s="66">
        <v>7.8200926873250899E-3</v>
      </c>
      <c r="Z2201" s="67">
        <v>18.465946880954998</v>
      </c>
      <c r="AA2201" s="66">
        <v>1.63824446972285E-2</v>
      </c>
      <c r="AB2201" s="67">
        <v>21.863432621030402</v>
      </c>
      <c r="AC2201" s="66">
        <v>5.4176508727323401E-2</v>
      </c>
      <c r="AD2201" s="67">
        <v>29.703616132959699</v>
      </c>
      <c r="AE2201" s="66">
        <v>8.4588494826748503E-2</v>
      </c>
      <c r="AF2201" s="68">
        <v>25.406537094386302</v>
      </c>
      <c r="AG2201" s="66">
        <v>4.4412008719518798E-6</v>
      </c>
      <c r="AH2201" s="67">
        <v>-1.84106161577802</v>
      </c>
      <c r="AI2201" s="66">
        <v>9.7457546089572099E-3</v>
      </c>
      <c r="AJ2201" s="67">
        <v>14.665317941864499</v>
      </c>
      <c r="AK2201" s="66">
        <v>0.193376299999654</v>
      </c>
      <c r="AL2201" s="66">
        <v>3.1465564563404803E-2</v>
      </c>
      <c r="AM2201" s="67">
        <v>13.1716335612437</v>
      </c>
      <c r="AN2201" s="11"/>
      <c r="AO2201" s="69">
        <v>3.5099608339805898E-3</v>
      </c>
      <c r="AP2201" s="69">
        <v>-5.2330637890918297E-3</v>
      </c>
      <c r="AQ2201" s="69">
        <v>5.8291623245168003E-3</v>
      </c>
      <c r="AR2201" s="69">
        <v>-5.27298638917273E-3</v>
      </c>
      <c r="AS2201" s="70">
        <v>8</v>
      </c>
      <c r="AT2201" s="70">
        <v>4</v>
      </c>
      <c r="AU2201" s="70">
        <v>7</v>
      </c>
      <c r="AV2201" s="71">
        <v>5</v>
      </c>
      <c r="AW2201" s="11"/>
      <c r="AX2201" s="72">
        <v>1.1144062644998501E-2</v>
      </c>
      <c r="AY2201" s="73">
        <v>-1.1478749318666801</v>
      </c>
      <c r="AZ2201" s="73">
        <v>0.58345516152985499</v>
      </c>
      <c r="BA2201" s="73">
        <v>-1.4257102151368599</v>
      </c>
      <c r="BB2201" s="64">
        <v>1.1505224645543401E-3</v>
      </c>
      <c r="BC2201" s="74">
        <v>-1.3293736092437001</v>
      </c>
      <c r="BD2201" s="61">
        <v>43745</v>
      </c>
      <c r="BE2201" s="61">
        <v>43783</v>
      </c>
      <c r="BF2201" s="70">
        <v>95</v>
      </c>
      <c r="BG2201" s="61">
        <v>43878</v>
      </c>
    </row>
    <row r="2202" spans="2:59" x14ac:dyDescent="0.3">
      <c r="B2202" s="56" t="s">
        <v>6968</v>
      </c>
      <c r="C2202" s="56" t="s">
        <v>6649</v>
      </c>
      <c r="D2202" s="56" t="s">
        <v>6631</v>
      </c>
      <c r="E2202" s="57" t="s">
        <v>48</v>
      </c>
      <c r="F2202" s="57" t="s">
        <v>420</v>
      </c>
      <c r="G2202" s="58" t="s">
        <v>215</v>
      </c>
      <c r="H2202" s="59" t="s">
        <v>216</v>
      </c>
      <c r="I2202" s="60" t="s">
        <v>29</v>
      </c>
      <c r="J2202" s="60" t="s">
        <v>6650</v>
      </c>
      <c r="L2202" s="61">
        <v>44021</v>
      </c>
      <c r="M2202" s="62">
        <v>1180.0812999997299</v>
      </c>
      <c r="N2202" s="63">
        <v>1180.0812999997299</v>
      </c>
      <c r="O2202" s="63">
        <v>1181.04169999994</v>
      </c>
      <c r="P2202" s="64">
        <f t="shared" si="34"/>
        <v>0.99918681956766631</v>
      </c>
      <c r="Q2202" s="61">
        <v>43984</v>
      </c>
      <c r="R2202" s="65">
        <v>25220810.853</v>
      </c>
      <c r="S2202" s="65">
        <v>16250996.494734401</v>
      </c>
      <c r="T2202" s="11"/>
      <c r="U2202" s="66">
        <v>-3.6018437913298802E-4</v>
      </c>
      <c r="V2202" s="67">
        <v>3.6261923160054699</v>
      </c>
      <c r="W2202" s="66">
        <v>1.23533747319016E-3</v>
      </c>
      <c r="X2202" s="67">
        <v>2.4019122959543902</v>
      </c>
      <c r="Y2202" s="66">
        <v>6.5579556612647104E-3</v>
      </c>
      <c r="Z2202" s="67">
        <v>18.339733178349</v>
      </c>
      <c r="AA2202" s="66">
        <v>1.38210370041634E-2</v>
      </c>
      <c r="AB2202" s="67">
        <v>21.607291851716599</v>
      </c>
      <c r="AC2202" s="66">
        <v>4.8873236670260702E-2</v>
      </c>
      <c r="AD2202" s="67">
        <v>29.173288927268</v>
      </c>
      <c r="AE2202" s="66">
        <v>7.6482654634674005E-2</v>
      </c>
      <c r="AF2202" s="68">
        <v>24.595953075186099</v>
      </c>
      <c r="AG2202" s="66">
        <v>-5.7535098676453297E-5</v>
      </c>
      <c r="AH2202" s="67">
        <v>-1.84725924573286</v>
      </c>
      <c r="AI2202" s="66">
        <v>8.4186905223759805E-3</v>
      </c>
      <c r="AJ2202" s="67">
        <v>14.5326115331991</v>
      </c>
      <c r="AK2202" s="66">
        <v>0.18008129999914699</v>
      </c>
      <c r="AL2202" s="66">
        <v>2.9442491635563801E-2</v>
      </c>
      <c r="AM2202" s="67">
        <v>11.842133561192901</v>
      </c>
      <c r="AN2202" s="11"/>
      <c r="AO2202" s="69">
        <v>3.5029723567276999E-3</v>
      </c>
      <c r="AP2202" s="69">
        <v>-5.2398989291759799E-3</v>
      </c>
      <c r="AQ2202" s="69">
        <v>5.6214878532046004E-3</v>
      </c>
      <c r="AR2202" s="69">
        <v>-5.4790179892734202E-3</v>
      </c>
      <c r="AS2202" s="70">
        <v>6</v>
      </c>
      <c r="AT2202" s="70">
        <v>6</v>
      </c>
      <c r="AU2202" s="70">
        <v>7</v>
      </c>
      <c r="AV2202" s="71">
        <v>5</v>
      </c>
      <c r="AW2202" s="11"/>
      <c r="AX2202" s="72">
        <v>1.11370623946277E-2</v>
      </c>
      <c r="AY2202" s="73">
        <v>-1.3574003094654501</v>
      </c>
      <c r="AZ2202" s="73">
        <v>0.57496778922450198</v>
      </c>
      <c r="BA2202" s="73">
        <v>-1.6759712881175799</v>
      </c>
      <c r="BB2202" s="64">
        <v>1.1497900694985199E-3</v>
      </c>
      <c r="BC2202" s="74">
        <v>-1.3552553198314901</v>
      </c>
      <c r="BD2202" s="61">
        <v>43745</v>
      </c>
      <c r="BE2202" s="61">
        <v>43783</v>
      </c>
      <c r="BF2202" s="70">
        <v>109</v>
      </c>
      <c r="BG2202" s="61">
        <v>43896</v>
      </c>
    </row>
    <row r="2203" spans="2:59" x14ac:dyDescent="0.3">
      <c r="B2203" s="56" t="s">
        <v>6972</v>
      </c>
      <c r="C2203" s="56" t="s">
        <v>6652</v>
      </c>
      <c r="D2203" s="56" t="s">
        <v>6631</v>
      </c>
      <c r="E2203" s="57" t="s">
        <v>52</v>
      </c>
      <c r="F2203" s="57" t="s">
        <v>420</v>
      </c>
      <c r="G2203" s="58" t="s">
        <v>215</v>
      </c>
      <c r="H2203" s="59" t="s">
        <v>216</v>
      </c>
      <c r="I2203" s="60" t="s">
        <v>29</v>
      </c>
      <c r="J2203" s="60" t="s">
        <v>6653</v>
      </c>
      <c r="L2203" s="61">
        <v>44021</v>
      </c>
      <c r="M2203" s="62">
        <v>1189.9762999992799</v>
      </c>
      <c r="N2203" s="63">
        <v>1189.9762999992799</v>
      </c>
      <c r="O2203" s="63">
        <v>1190.75860000029</v>
      </c>
      <c r="P2203" s="64">
        <f t="shared" si="34"/>
        <v>0.999343023849662</v>
      </c>
      <c r="Q2203" s="61">
        <v>43984</v>
      </c>
      <c r="R2203" s="65">
        <v>42031271.042000003</v>
      </c>
      <c r="S2203" s="65">
        <v>31882316.327937499</v>
      </c>
      <c r="T2203" s="11"/>
      <c r="U2203" s="66">
        <v>-3.5609873157227401E-4</v>
      </c>
      <c r="V2203" s="67">
        <v>3.62660088076154</v>
      </c>
      <c r="W2203" s="66">
        <v>1.36221633511013E-3</v>
      </c>
      <c r="X2203" s="67">
        <v>2.4146001821463901</v>
      </c>
      <c r="Y2203" s="66">
        <v>7.3325109151482996E-3</v>
      </c>
      <c r="Z2203" s="67">
        <v>18.417188703751901</v>
      </c>
      <c r="AA2203" s="66">
        <v>1.5392634979434701E-2</v>
      </c>
      <c r="AB2203" s="67">
        <v>21.7644516492437</v>
      </c>
      <c r="AC2203" s="66">
        <v>5.2125641157544998E-2</v>
      </c>
      <c r="AD2203" s="67">
        <v>29.498529375996402</v>
      </c>
      <c r="AE2203" s="66">
        <v>8.1497749712143602E-2</v>
      </c>
      <c r="AF2203" s="68">
        <v>25.0974625829258</v>
      </c>
      <c r="AG2203" s="66">
        <v>-1.9579839317884799E-5</v>
      </c>
      <c r="AH2203" s="67">
        <v>-1.8434637197970001</v>
      </c>
      <c r="AI2203" s="66">
        <v>9.2330549559847003E-3</v>
      </c>
      <c r="AJ2203" s="67">
        <v>14.61404797656</v>
      </c>
      <c r="AK2203" s="66">
        <v>0.18997630000027099</v>
      </c>
      <c r="AL2203" s="66">
        <v>3.0949969523135199E-2</v>
      </c>
      <c r="AM2203" s="67">
        <v>12.8316335613054</v>
      </c>
      <c r="AN2203" s="11"/>
      <c r="AO2203" s="69">
        <v>3.5073363196715902E-3</v>
      </c>
      <c r="AP2203" s="69">
        <v>-5.2356697442519397E-3</v>
      </c>
      <c r="AQ2203" s="69">
        <v>5.7489323862682804E-3</v>
      </c>
      <c r="AR2203" s="69">
        <v>-5.3524839531746702E-3</v>
      </c>
      <c r="AS2203" s="70">
        <v>7</v>
      </c>
      <c r="AT2203" s="70">
        <v>5</v>
      </c>
      <c r="AU2203" s="70">
        <v>7</v>
      </c>
      <c r="AV2203" s="71">
        <v>5</v>
      </c>
      <c r="AW2203" s="11"/>
      <c r="AX2203" s="72">
        <v>1.1141247197811E-2</v>
      </c>
      <c r="AY2203" s="73">
        <v>-1.2288258467906401</v>
      </c>
      <c r="AZ2203" s="73">
        <v>0.580175114832855</v>
      </c>
      <c r="BA2203" s="73">
        <v>-1.5227709083974299</v>
      </c>
      <c r="BB2203" s="64">
        <v>1.1502280532090499E-3</v>
      </c>
      <c r="BC2203" s="74">
        <v>-1.33936780228942</v>
      </c>
      <c r="BD2203" s="61">
        <v>43745</v>
      </c>
      <c r="BE2203" s="61">
        <v>43783</v>
      </c>
      <c r="BF2203" s="70">
        <v>109</v>
      </c>
      <c r="BG2203" s="61">
        <v>43896</v>
      </c>
    </row>
    <row r="2204" spans="2:59" x14ac:dyDescent="0.3">
      <c r="B2204" s="56" t="s">
        <v>6975</v>
      </c>
      <c r="C2204" s="56" t="s">
        <v>6655</v>
      </c>
      <c r="D2204" s="56" t="s">
        <v>6631</v>
      </c>
      <c r="E2204" s="57" t="s">
        <v>447</v>
      </c>
      <c r="F2204" s="57" t="s">
        <v>420</v>
      </c>
      <c r="G2204" s="58" t="s">
        <v>215</v>
      </c>
      <c r="H2204" s="59" t="s">
        <v>216</v>
      </c>
      <c r="I2204" s="60" t="s">
        <v>29</v>
      </c>
      <c r="J2204" s="60" t="s">
        <v>6656</v>
      </c>
      <c r="L2204" s="61">
        <v>44021</v>
      </c>
      <c r="M2204" s="62">
        <v>1198.36869999953</v>
      </c>
      <c r="N2204" s="63">
        <v>1198.36869999953</v>
      </c>
      <c r="O2204" s="63">
        <v>1198.94759999961</v>
      </c>
      <c r="P2204" s="64">
        <f t="shared" si="34"/>
        <v>0.99951715988248346</v>
      </c>
      <c r="Q2204" s="61">
        <v>43984</v>
      </c>
      <c r="R2204" s="65">
        <v>8609598.3269999996</v>
      </c>
      <c r="S2204" s="65">
        <v>5800387.8426171904</v>
      </c>
      <c r="T2204" s="11"/>
      <c r="U2204" s="66">
        <v>-3.51354311533214E-4</v>
      </c>
      <c r="V2204" s="67">
        <v>3.62707532276545</v>
      </c>
      <c r="W2204" s="66">
        <v>1.50363184184243E-3</v>
      </c>
      <c r="X2204" s="67">
        <v>2.4287417328196201</v>
      </c>
      <c r="Y2204" s="66">
        <v>8.1960130955849309E-3</v>
      </c>
      <c r="Z2204" s="67">
        <v>18.503538921795599</v>
      </c>
      <c r="AA2204" s="66">
        <v>1.7146029622381299E-2</v>
      </c>
      <c r="AB2204" s="67">
        <v>21.939791113545699</v>
      </c>
      <c r="AC2204" s="66">
        <v>5.5759922521247098E-2</v>
      </c>
      <c r="AD2204" s="67">
        <v>29.8619575123594</v>
      </c>
      <c r="AE2204" s="66">
        <v>8.7037079871224707E-2</v>
      </c>
      <c r="AF2204" s="68">
        <v>25.651395598833901</v>
      </c>
      <c r="AG2204" s="66">
        <v>2.2781487132306201E-5</v>
      </c>
      <c r="AH2204" s="67">
        <v>-1.8392275871519801</v>
      </c>
      <c r="AI2204" s="66">
        <v>1.0140953914742601E-2</v>
      </c>
      <c r="AJ2204" s="67">
        <v>14.704837872442999</v>
      </c>
      <c r="AK2204" s="66">
        <v>0.19836869999941001</v>
      </c>
      <c r="AL2204" s="66">
        <v>3.2220448852967799E-2</v>
      </c>
      <c r="AM2204" s="67">
        <v>13.670873561219199</v>
      </c>
      <c r="AN2204" s="11"/>
      <c r="AO2204" s="69">
        <v>3.5120805005135502E-3</v>
      </c>
      <c r="AP2204" s="69">
        <v>-5.2309719912955197E-3</v>
      </c>
      <c r="AQ2204" s="69">
        <v>5.8910009356622998E-3</v>
      </c>
      <c r="AR2204" s="69">
        <v>-5.21165324425965E-3</v>
      </c>
      <c r="AS2204" s="70">
        <v>8</v>
      </c>
      <c r="AT2204" s="70">
        <v>4</v>
      </c>
      <c r="AU2204" s="70">
        <v>7</v>
      </c>
      <c r="AV2204" s="71">
        <v>5</v>
      </c>
      <c r="AW2204" s="11"/>
      <c r="AX2204" s="72">
        <v>1.11462388310429E-2</v>
      </c>
      <c r="AY2204" s="73">
        <v>-1.08543254659344</v>
      </c>
      <c r="AZ2204" s="73">
        <v>0.58598586761581795</v>
      </c>
      <c r="BA2204" s="73">
        <v>-1.3505286554718601</v>
      </c>
      <c r="BB2204" s="64">
        <v>1.1507500656478E-3</v>
      </c>
      <c r="BC2204" s="74">
        <v>-1.32166784679066</v>
      </c>
      <c r="BD2204" s="61">
        <v>43745</v>
      </c>
      <c r="BE2204" s="61">
        <v>43783</v>
      </c>
      <c r="BF2204" s="70">
        <v>92</v>
      </c>
      <c r="BG2204" s="61">
        <v>43873</v>
      </c>
    </row>
    <row r="2205" spans="2:59" x14ac:dyDescent="0.3">
      <c r="B2205" s="56" t="s">
        <v>6978</v>
      </c>
      <c r="C2205" s="56" t="s">
        <v>6658</v>
      </c>
      <c r="D2205" s="56" t="s">
        <v>6631</v>
      </c>
      <c r="E2205" s="57" t="s">
        <v>56</v>
      </c>
      <c r="F2205" s="57" t="s">
        <v>420</v>
      </c>
      <c r="G2205" s="58" t="s">
        <v>215</v>
      </c>
      <c r="H2205" s="59" t="s">
        <v>216</v>
      </c>
      <c r="I2205" s="60" t="s">
        <v>29</v>
      </c>
      <c r="J2205" s="60" t="s">
        <v>6659</v>
      </c>
      <c r="L2205" s="61">
        <v>44021</v>
      </c>
      <c r="M2205" s="62">
        <v>1206.3578999992501</v>
      </c>
      <c r="N2205" s="63">
        <v>1206.3578999992501</v>
      </c>
      <c r="O2205" s="63">
        <v>1206.8460000008299</v>
      </c>
      <c r="P2205" s="64">
        <f t="shared" si="34"/>
        <v>0.99959555734403605</v>
      </c>
      <c r="Q2205" s="61">
        <v>43984</v>
      </c>
      <c r="R2205" s="65">
        <v>15118816.325999999</v>
      </c>
      <c r="S2205" s="65">
        <v>17555226.1385625</v>
      </c>
      <c r="T2205" s="11"/>
      <c r="U2205" s="66">
        <v>-3.4919392601295802E-4</v>
      </c>
      <c r="V2205" s="67">
        <v>3.62729136131748</v>
      </c>
      <c r="W2205" s="66">
        <v>1.56741139107908E-3</v>
      </c>
      <c r="X2205" s="67">
        <v>2.4351196877432799</v>
      </c>
      <c r="Y2205" s="66">
        <v>8.5851449384790595E-3</v>
      </c>
      <c r="Z2205" s="67">
        <v>18.5424521060777</v>
      </c>
      <c r="AA2205" s="66">
        <v>1.7936697551704101E-2</v>
      </c>
      <c r="AB2205" s="67">
        <v>22.018857906456098</v>
      </c>
      <c r="AC2205" s="66">
        <v>5.7400792902626598E-2</v>
      </c>
      <c r="AD2205" s="67">
        <v>30.0260445504973</v>
      </c>
      <c r="AE2205" s="66">
        <v>8.9654979925398906E-2</v>
      </c>
      <c r="AF2205" s="68">
        <v>25.913185604265902</v>
      </c>
      <c r="AG2205" s="66">
        <v>4.1863293517963002E-5</v>
      </c>
      <c r="AH2205" s="67">
        <v>-1.83731940651342</v>
      </c>
      <c r="AI2205" s="66">
        <v>1.05501634116081E-2</v>
      </c>
      <c r="AJ2205" s="67">
        <v>14.7457588221296</v>
      </c>
      <c r="AK2205" s="66">
        <v>0.206357899998839</v>
      </c>
      <c r="AL2205" s="66">
        <v>3.34230903026764E-2</v>
      </c>
      <c r="AM2205" s="67">
        <v>14.469793561162099</v>
      </c>
      <c r="AN2205" s="11"/>
      <c r="AO2205" s="69">
        <v>3.5141392982041002E-3</v>
      </c>
      <c r="AP2205" s="69">
        <v>-5.22886455564731E-3</v>
      </c>
      <c r="AQ2205" s="69">
        <v>5.9550310634222097E-3</v>
      </c>
      <c r="AR2205" s="69">
        <v>-5.1482052758729004E-3</v>
      </c>
      <c r="AS2205" s="70">
        <v>8</v>
      </c>
      <c r="AT2205" s="70">
        <v>4</v>
      </c>
      <c r="AU2205" s="70">
        <v>7</v>
      </c>
      <c r="AV2205" s="71">
        <v>5</v>
      </c>
      <c r="AW2205" s="11"/>
      <c r="AX2205" s="72">
        <v>1.1148551623391499E-2</v>
      </c>
      <c r="AY2205" s="73">
        <v>-1.0208426461267699</v>
      </c>
      <c r="AZ2205" s="73">
        <v>0.58860473356344301</v>
      </c>
      <c r="BA2205" s="73">
        <v>-1.2724703175990699</v>
      </c>
      <c r="BB2205" s="64">
        <v>1.15099185080112E-3</v>
      </c>
      <c r="BC2205" s="74">
        <v>-1.31369253273806</v>
      </c>
      <c r="BD2205" s="61">
        <v>43745</v>
      </c>
      <c r="BE2205" s="61">
        <v>43783</v>
      </c>
      <c r="BF2205" s="70">
        <v>90</v>
      </c>
      <c r="BG2205" s="61">
        <v>43871</v>
      </c>
    </row>
    <row r="2206" spans="2:59" x14ac:dyDescent="0.3">
      <c r="B2206" s="56" t="s">
        <v>6981</v>
      </c>
      <c r="C2206" s="56" t="s">
        <v>6661</v>
      </c>
      <c r="D2206" s="56" t="s">
        <v>6631</v>
      </c>
      <c r="E2206" s="57" t="s">
        <v>309</v>
      </c>
      <c r="F2206" s="57" t="s">
        <v>420</v>
      </c>
      <c r="G2206" s="58" t="s">
        <v>215</v>
      </c>
      <c r="H2206" s="59" t="s">
        <v>216</v>
      </c>
      <c r="I2206" s="60" t="s">
        <v>29</v>
      </c>
      <c r="J2206" s="60" t="s">
        <v>6662</v>
      </c>
      <c r="L2206" s="61">
        <v>44021</v>
      </c>
      <c r="M2206" s="62">
        <v>1136.87759999931</v>
      </c>
      <c r="N2206" s="63">
        <v>1136.87759999931</v>
      </c>
      <c r="O2206" s="63">
        <v>1137.2612999994301</v>
      </c>
      <c r="P2206" s="64">
        <f t="shared" si="34"/>
        <v>0.99966261051869054</v>
      </c>
      <c r="Q2206" s="61">
        <v>44020</v>
      </c>
      <c r="R2206" s="65">
        <v>118.53700000000001</v>
      </c>
      <c r="S2206" s="65">
        <v>117.54161832058401</v>
      </c>
      <c r="T2206" s="11"/>
      <c r="U2206" s="66">
        <v>-3.3738948150130498E-4</v>
      </c>
      <c r="V2206" s="67">
        <v>3.62847180576864</v>
      </c>
      <c r="W2206" s="66">
        <v>1.75780281097104E-3</v>
      </c>
      <c r="X2206" s="67">
        <v>2.4541588297324801</v>
      </c>
      <c r="Y2206" s="66">
        <v>9.6073998247447907E-3</v>
      </c>
      <c r="Z2206" s="67">
        <v>18.644677594711499</v>
      </c>
      <c r="AA2206" s="66">
        <v>2.0155764137598502E-2</v>
      </c>
      <c r="AB2206" s="67">
        <v>22.240764565067401</v>
      </c>
      <c r="AC2206" s="66">
        <v>6.2123142753989703E-2</v>
      </c>
      <c r="AD2206" s="67">
        <v>30.498279535648201</v>
      </c>
      <c r="AE2206" s="66">
        <v>9.6864001234353098E-2</v>
      </c>
      <c r="AF2206" s="68">
        <v>26.6340877351467</v>
      </c>
      <c r="AG2206" s="66">
        <v>1.18144525913522E-4</v>
      </c>
      <c r="AH2206" s="67">
        <v>-1.8296912832738601</v>
      </c>
      <c r="AI2206" s="66">
        <v>1.16149818422855E-2</v>
      </c>
      <c r="AJ2206" s="67">
        <v>14.852240665189999</v>
      </c>
      <c r="AK2206" s="66">
        <v>0.13687760000000701</v>
      </c>
      <c r="AL2206" s="66">
        <v>3.2362853324229897E-2</v>
      </c>
      <c r="AM2206" s="67">
        <v>16.381826173805202</v>
      </c>
      <c r="AN2206" s="11"/>
      <c r="AO2206" s="69">
        <v>3.51920391403837E-3</v>
      </c>
      <c r="AP2206" s="69">
        <v>-5.2212130240150102E-3</v>
      </c>
      <c r="AQ2206" s="69">
        <v>6.1469429674616497E-3</v>
      </c>
      <c r="AR2206" s="69">
        <v>-4.9276637437287701E-3</v>
      </c>
      <c r="AS2206" s="70">
        <v>8</v>
      </c>
      <c r="AT2206" s="70">
        <v>4</v>
      </c>
      <c r="AU2206" s="70">
        <v>7</v>
      </c>
      <c r="AV2206" s="71">
        <v>5</v>
      </c>
      <c r="AW2206" s="11"/>
      <c r="AX2206" s="72">
        <v>1.1150073233602601E-2</v>
      </c>
      <c r="AY2206" s="73">
        <v>-0.84119309506331796</v>
      </c>
      <c r="AZ2206" s="73">
        <v>0.59591755862493301</v>
      </c>
      <c r="BA2206" s="73">
        <v>-1.05409111252266</v>
      </c>
      <c r="BB2206" s="64">
        <v>1.1511591702628699E-3</v>
      </c>
      <c r="BC2206" s="74">
        <v>-1.29182081486397</v>
      </c>
      <c r="BD2206" s="61">
        <v>43752</v>
      </c>
      <c r="BE2206" s="61">
        <v>43783</v>
      </c>
      <c r="BF2206" s="70">
        <v>81</v>
      </c>
      <c r="BG2206" s="61">
        <v>43865</v>
      </c>
    </row>
    <row r="2207" spans="2:59" x14ac:dyDescent="0.3">
      <c r="B2207" s="56" t="s">
        <v>6984</v>
      </c>
      <c r="C2207" s="56" t="s">
        <v>6664</v>
      </c>
      <c r="D2207" s="56" t="s">
        <v>6631</v>
      </c>
      <c r="E2207" s="57" t="s">
        <v>6558</v>
      </c>
      <c r="F2207" s="57" t="s">
        <v>420</v>
      </c>
      <c r="G2207" s="58" t="s">
        <v>215</v>
      </c>
      <c r="H2207" s="59" t="s">
        <v>216</v>
      </c>
      <c r="I2207" s="60" t="s">
        <v>29</v>
      </c>
      <c r="J2207" s="60" t="s">
        <v>6665</v>
      </c>
      <c r="L2207" s="61">
        <v>44021</v>
      </c>
      <c r="M2207" s="62">
        <v>1083.8913000002501</v>
      </c>
      <c r="N2207" s="63">
        <v>1083.8913000002501</v>
      </c>
      <c r="O2207" s="63">
        <v>1083.9655000008599</v>
      </c>
      <c r="P2207" s="64">
        <f t="shared" si="34"/>
        <v>0.99993154763633185</v>
      </c>
      <c r="Q2207" s="61">
        <v>43984</v>
      </c>
      <c r="R2207" s="65">
        <v>0</v>
      </c>
      <c r="S2207" s="65">
        <v>3998727.6814531302</v>
      </c>
      <c r="T2207" s="11"/>
      <c r="U2207" s="66">
        <v>0</v>
      </c>
      <c r="V2207" s="67">
        <v>3.66221075391877</v>
      </c>
      <c r="W2207" s="66">
        <v>1.79907514575461E-3</v>
      </c>
      <c r="X2207" s="67">
        <v>2.4582860632108301</v>
      </c>
      <c r="Y2207" s="66">
        <v>1.11666759185027E-2</v>
      </c>
      <c r="Z2207" s="67">
        <v>18.800605204072799</v>
      </c>
      <c r="AA2207" s="66">
        <v>2.3361899700830701E-2</v>
      </c>
      <c r="AB2207" s="67">
        <v>22.561378121375999</v>
      </c>
      <c r="AC2207" s="66">
        <v>6.8868355267113698E-2</v>
      </c>
      <c r="AD2207" s="67">
        <v>31.172800786938801</v>
      </c>
      <c r="AE2207" s="66"/>
      <c r="AF2207" s="68"/>
      <c r="AG2207" s="66">
        <v>0</v>
      </c>
      <c r="AH2207" s="67">
        <v>-1.84150573586521</v>
      </c>
      <c r="AI2207" s="66">
        <v>1.3273058108097801E-2</v>
      </c>
      <c r="AJ2207" s="67">
        <v>15.0180482917785</v>
      </c>
      <c r="AK2207" s="66">
        <v>8.3891300000686897E-2</v>
      </c>
      <c r="AL2207" s="66">
        <v>2.80047173182538E-2</v>
      </c>
      <c r="AM2207" s="67">
        <v>30.253311566688399</v>
      </c>
      <c r="AN2207" s="11"/>
      <c r="AO2207" s="69">
        <v>3.5291446492919901E-3</v>
      </c>
      <c r="AP2207" s="69">
        <v>-5.2139176987111603E-3</v>
      </c>
      <c r="AQ2207" s="69">
        <v>6.4064700800372503E-3</v>
      </c>
      <c r="AR2207" s="69">
        <v>-4.7004825219119101E-3</v>
      </c>
      <c r="AS2207" s="70">
        <v>8</v>
      </c>
      <c r="AT2207" s="70">
        <v>3</v>
      </c>
      <c r="AU2207" s="70">
        <v>7</v>
      </c>
      <c r="AV2207" s="71">
        <v>5</v>
      </c>
      <c r="AW2207" s="11"/>
      <c r="AX2207" s="72">
        <v>1.11544884957948E-2</v>
      </c>
      <c r="AY2207" s="73">
        <v>-0.59965510940310196</v>
      </c>
      <c r="AZ2207" s="73">
        <v>0.60661061521932402</v>
      </c>
      <c r="BA2207" s="73">
        <v>-0.75677121508851997</v>
      </c>
      <c r="BB2207" s="64">
        <v>1.1516251254340699E-3</v>
      </c>
      <c r="BC2207" s="74">
        <v>-1.26742824377106</v>
      </c>
      <c r="BD2207" s="61">
        <v>43752</v>
      </c>
      <c r="BE2207" s="61">
        <v>43783</v>
      </c>
      <c r="BF2207" s="70">
        <v>75</v>
      </c>
      <c r="BG2207" s="61">
        <v>43857</v>
      </c>
    </row>
    <row r="2208" spans="2:59" x14ac:dyDescent="0.3">
      <c r="B2208" s="56" t="s">
        <v>6987</v>
      </c>
      <c r="C2208" s="56" t="s">
        <v>6667</v>
      </c>
      <c r="D2208" s="56" t="s">
        <v>6668</v>
      </c>
      <c r="E2208" s="57" t="s">
        <v>73</v>
      </c>
      <c r="F2208" s="57" t="s">
        <v>278</v>
      </c>
      <c r="G2208" s="58" t="s">
        <v>111</v>
      </c>
      <c r="H2208" s="59" t="s">
        <v>2017</v>
      </c>
      <c r="I2208" s="60" t="s">
        <v>29</v>
      </c>
      <c r="J2208" s="60" t="s">
        <v>1</v>
      </c>
      <c r="L2208" s="61">
        <v>44021</v>
      </c>
      <c r="M2208" s="62">
        <v>926.32969999965303</v>
      </c>
      <c r="N2208" s="63">
        <v>926.32969999965303</v>
      </c>
      <c r="O2208" s="63"/>
      <c r="P2208" s="64" t="str">
        <f t="shared" si="34"/>
        <v/>
      </c>
      <c r="Q2208" s="61"/>
      <c r="R2208" s="65">
        <v>0</v>
      </c>
      <c r="S2208" s="65"/>
      <c r="T2208" s="11"/>
      <c r="U2208" s="66">
        <v>0</v>
      </c>
      <c r="V2208" s="67">
        <v>3.66221075391877</v>
      </c>
      <c r="W2208" s="66">
        <v>0</v>
      </c>
      <c r="X2208" s="67">
        <v>2.27837854863537</v>
      </c>
      <c r="Y2208" s="66"/>
      <c r="Z2208" s="67"/>
      <c r="AA2208" s="66"/>
      <c r="AB2208" s="67"/>
      <c r="AC2208" s="66"/>
      <c r="AD2208" s="67"/>
      <c r="AE2208" s="66"/>
      <c r="AF2208" s="68"/>
      <c r="AG2208" s="66">
        <v>0</v>
      </c>
      <c r="AH2208" s="67">
        <v>-1.84150573586521</v>
      </c>
      <c r="AI2208" s="66"/>
      <c r="AJ2208" s="67"/>
      <c r="AK2208" s="66">
        <v>-7.3670300000230796E-2</v>
      </c>
      <c r="AL2208" s="66">
        <v>-0.18029222391312899</v>
      </c>
      <c r="AM2208" s="67">
        <v>0.205851853119384</v>
      </c>
      <c r="AN2208" s="11"/>
      <c r="AO2208" s="69">
        <v>1.61518066670396E-3</v>
      </c>
      <c r="AP2208" s="69">
        <v>-1.7588203332707102E-2</v>
      </c>
      <c r="AQ2208" s="69">
        <v>0</v>
      </c>
      <c r="AR2208" s="69">
        <v>-6.9263261543746901E-2</v>
      </c>
      <c r="AS2208" s="70"/>
      <c r="AT2208" s="70"/>
      <c r="AU2208" s="70"/>
      <c r="AV2208" s="71"/>
      <c r="AW2208" s="11"/>
      <c r="AX2208" s="72"/>
      <c r="AY2208" s="73"/>
      <c r="AZ2208" s="73"/>
      <c r="BA2208" s="73"/>
      <c r="BB2208" s="64"/>
      <c r="BC2208" s="74">
        <v>-7.3670300000376301</v>
      </c>
      <c r="BD2208" s="61">
        <v>43886</v>
      </c>
      <c r="BE2208" s="61">
        <v>43908</v>
      </c>
      <c r="BF2208" s="70"/>
      <c r="BG2208" s="61"/>
    </row>
    <row r="2209" spans="2:59" x14ac:dyDescent="0.3">
      <c r="B2209" s="56" t="s">
        <v>6990</v>
      </c>
      <c r="C2209" s="56" t="s">
        <v>6670</v>
      </c>
      <c r="D2209" s="56" t="s">
        <v>6668</v>
      </c>
      <c r="E2209" s="57" t="s">
        <v>3043</v>
      </c>
      <c r="F2209" s="57" t="s">
        <v>278</v>
      </c>
      <c r="G2209" s="58" t="s">
        <v>111</v>
      </c>
      <c r="H2209" s="59" t="s">
        <v>2017</v>
      </c>
      <c r="I2209" s="60" t="s">
        <v>29</v>
      </c>
      <c r="J2209" s="60" t="s">
        <v>1</v>
      </c>
      <c r="L2209" s="61">
        <v>44021</v>
      </c>
      <c r="M2209" s="62">
        <v>982.76900000032003</v>
      </c>
      <c r="N2209" s="63">
        <v>982.76900000032003</v>
      </c>
      <c r="O2209" s="63"/>
      <c r="P2209" s="64" t="str">
        <f t="shared" si="34"/>
        <v/>
      </c>
      <c r="Q2209" s="61"/>
      <c r="R2209" s="65">
        <v>3137507.88</v>
      </c>
      <c r="S2209" s="65"/>
      <c r="T2209" s="11"/>
      <c r="U2209" s="66">
        <v>-9.1128548410779298E-4</v>
      </c>
      <c r="V2209" s="67">
        <v>3.5710822055079898</v>
      </c>
      <c r="W2209" s="66">
        <v>2.1020538752054602E-3</v>
      </c>
      <c r="X2209" s="67">
        <v>2.4885839361559201</v>
      </c>
      <c r="Y2209" s="66">
        <v>-1.7710357345095001E-2</v>
      </c>
      <c r="Z2209" s="67">
        <v>15.9129018777166</v>
      </c>
      <c r="AA2209" s="66"/>
      <c r="AB2209" s="67"/>
      <c r="AC2209" s="66"/>
      <c r="AD2209" s="67"/>
      <c r="AE2209" s="66"/>
      <c r="AF2209" s="68"/>
      <c r="AG2209" s="66">
        <v>5.1391764845902799E-3</v>
      </c>
      <c r="AH2209" s="67">
        <v>-1.3275880874061801</v>
      </c>
      <c r="AI2209" s="66">
        <v>-2.0146358539022899E-2</v>
      </c>
      <c r="AJ2209" s="67">
        <v>11.676106627055599</v>
      </c>
      <c r="AK2209" s="66">
        <v>-2.00644835458661E-2</v>
      </c>
      <c r="AL2209" s="66">
        <v>-3.6078853674553102E-2</v>
      </c>
      <c r="AM2209" s="67">
        <v>11.648438439893701</v>
      </c>
      <c r="AN2209" s="11"/>
      <c r="AO2209" s="69">
        <v>1.4016519415236E-2</v>
      </c>
      <c r="AP2209" s="69">
        <v>-2.7972247734396698E-2</v>
      </c>
      <c r="AQ2209" s="69">
        <v>2.8650434342125702E-2</v>
      </c>
      <c r="AR2209" s="69">
        <v>-7.9668809267823201E-2</v>
      </c>
      <c r="AS2209" s="70"/>
      <c r="AT2209" s="70"/>
      <c r="AU2209" s="70"/>
      <c r="AV2209" s="71"/>
      <c r="AW2209" s="11"/>
      <c r="AX2209" s="72"/>
      <c r="AY2209" s="73"/>
      <c r="AZ2209" s="73"/>
      <c r="BA2209" s="73"/>
      <c r="BB2209" s="64"/>
      <c r="BC2209" s="74">
        <v>-12.9914073194668</v>
      </c>
      <c r="BD2209" s="61">
        <v>43879</v>
      </c>
      <c r="BE2209" s="61">
        <v>43913</v>
      </c>
      <c r="BF2209" s="70"/>
      <c r="BG2209" s="61"/>
    </row>
    <row r="2210" spans="2:59" x14ac:dyDescent="0.3">
      <c r="B2210" s="56" t="s">
        <v>6993</v>
      </c>
      <c r="C2210" s="56" t="s">
        <v>6672</v>
      </c>
      <c r="D2210" s="56" t="s">
        <v>6668</v>
      </c>
      <c r="E2210" s="57" t="s">
        <v>3046</v>
      </c>
      <c r="F2210" s="57" t="s">
        <v>278</v>
      </c>
      <c r="G2210" s="58" t="s">
        <v>111</v>
      </c>
      <c r="H2210" s="59" t="s">
        <v>2017</v>
      </c>
      <c r="I2210" s="60" t="s">
        <v>29</v>
      </c>
      <c r="J2210" s="60" t="s">
        <v>1</v>
      </c>
      <c r="L2210" s="61">
        <v>44021</v>
      </c>
      <c r="M2210" s="62">
        <v>981.17499999981396</v>
      </c>
      <c r="N2210" s="63">
        <v>981.17499999981396</v>
      </c>
      <c r="O2210" s="63"/>
      <c r="P2210" s="64" t="str">
        <f t="shared" si="34"/>
        <v/>
      </c>
      <c r="Q2210" s="61"/>
      <c r="R2210" s="65">
        <v>2597017.3859999999</v>
      </c>
      <c r="S2210" s="65"/>
      <c r="T2210" s="11"/>
      <c r="U2210" s="66">
        <v>-9.0309989627712596E-4</v>
      </c>
      <c r="V2210" s="67">
        <v>3.5719007642910601</v>
      </c>
      <c r="W2210" s="66">
        <v>2.3484072862629498E-3</v>
      </c>
      <c r="X2210" s="67">
        <v>2.5132192772616699</v>
      </c>
      <c r="Y2210" s="66"/>
      <c r="Z2210" s="67"/>
      <c r="AA2210" s="66"/>
      <c r="AB2210" s="67"/>
      <c r="AC2210" s="66"/>
      <c r="AD2210" s="67"/>
      <c r="AE2210" s="66"/>
      <c r="AF2210" s="68"/>
      <c r="AG2210" s="66">
        <v>5.2133709905319804E-3</v>
      </c>
      <c r="AH2210" s="67">
        <v>-1.32016863681201</v>
      </c>
      <c r="AI2210" s="66"/>
      <c r="AJ2210" s="67"/>
      <c r="AK2210" s="66">
        <v>-1.8825000000106201E-2</v>
      </c>
      <c r="AL2210" s="66">
        <v>-3.8494587775858201E-2</v>
      </c>
      <c r="AM2210" s="67">
        <v>12.2155246786861</v>
      </c>
      <c r="AN2210" s="11"/>
      <c r="AO2210" s="69">
        <v>1.4024811269337099E-2</v>
      </c>
      <c r="AP2210" s="69">
        <v>-2.79642441964825E-2</v>
      </c>
      <c r="AQ2210" s="69">
        <v>2.89034498327965E-2</v>
      </c>
      <c r="AR2210" s="69">
        <v>-7.9434900017076898E-2</v>
      </c>
      <c r="AS2210" s="70"/>
      <c r="AT2210" s="70"/>
      <c r="AU2210" s="70"/>
      <c r="AV2210" s="71"/>
      <c r="AW2210" s="11"/>
      <c r="AX2210" s="72"/>
      <c r="AY2210" s="73"/>
      <c r="AZ2210" s="73"/>
      <c r="BA2210" s="73"/>
      <c r="BB2210" s="64"/>
      <c r="BC2210" s="74">
        <v>-12.967150781129</v>
      </c>
      <c r="BD2210" s="61">
        <v>43879</v>
      </c>
      <c r="BE2210" s="61">
        <v>43913</v>
      </c>
      <c r="BF2210" s="70"/>
      <c r="BG2210" s="61"/>
    </row>
    <row r="2211" spans="2:59" x14ac:dyDescent="0.3">
      <c r="B2211" s="56" t="s">
        <v>6996</v>
      </c>
      <c r="C2211" s="56" t="s">
        <v>6674</v>
      </c>
      <c r="D2211" s="56" t="s">
        <v>6668</v>
      </c>
      <c r="E2211" s="57" t="s">
        <v>3049</v>
      </c>
      <c r="F2211" s="57" t="s">
        <v>278</v>
      </c>
      <c r="G2211" s="58" t="s">
        <v>111</v>
      </c>
      <c r="H2211" s="59" t="s">
        <v>2017</v>
      </c>
      <c r="I2211" s="60" t="s">
        <v>29</v>
      </c>
      <c r="J2211" s="60" t="s">
        <v>1</v>
      </c>
      <c r="L2211" s="61">
        <v>44021</v>
      </c>
      <c r="M2211" s="62">
        <v>983.25530000030994</v>
      </c>
      <c r="N2211" s="63">
        <v>983.25530000030994</v>
      </c>
      <c r="O2211" s="63"/>
      <c r="P2211" s="64" t="str">
        <f t="shared" si="34"/>
        <v/>
      </c>
      <c r="Q2211" s="61"/>
      <c r="R2211" s="65">
        <v>2841476.4750000001</v>
      </c>
      <c r="S2211" s="65"/>
      <c r="T2211" s="11"/>
      <c r="U2211" s="66">
        <v>-9.0301825730421104E-4</v>
      </c>
      <c r="V2211" s="67">
        <v>3.5719089281883498</v>
      </c>
      <c r="W2211" s="66">
        <v>2.3487404523621102E-3</v>
      </c>
      <c r="X2211" s="67">
        <v>2.51325259387158</v>
      </c>
      <c r="Y2211" s="66">
        <v>-1.62436729024193E-2</v>
      </c>
      <c r="Z2211" s="67">
        <v>16.059570321987799</v>
      </c>
      <c r="AA2211" s="66"/>
      <c r="AB2211" s="67"/>
      <c r="AC2211" s="66"/>
      <c r="AD2211" s="67"/>
      <c r="AE2211" s="66"/>
      <c r="AF2211" s="68"/>
      <c r="AG2211" s="66">
        <v>5.2135876958345796E-3</v>
      </c>
      <c r="AH2211" s="67">
        <v>-1.32014696628175</v>
      </c>
      <c r="AI2211" s="66"/>
      <c r="AJ2211" s="67"/>
      <c r="AK2211" s="66">
        <v>-1.6744699999435401E-2</v>
      </c>
      <c r="AL2211" s="66">
        <v>-3.14889926657997E-2</v>
      </c>
      <c r="AM2211" s="67">
        <v>15.7914390444639</v>
      </c>
      <c r="AN2211" s="11"/>
      <c r="AO2211" s="69">
        <v>1.40248570660333E-2</v>
      </c>
      <c r="AP2211" s="69">
        <v>-2.79642026853253E-2</v>
      </c>
      <c r="AQ2211" s="69">
        <v>2.8903484586407999E-2</v>
      </c>
      <c r="AR2211" s="69">
        <v>-7.9434820722817698E-2</v>
      </c>
      <c r="AS2211" s="70"/>
      <c r="AT2211" s="70"/>
      <c r="AU2211" s="70"/>
      <c r="AV2211" s="71"/>
      <c r="AW2211" s="11"/>
      <c r="AX2211" s="72"/>
      <c r="AY2211" s="73"/>
      <c r="AZ2211" s="73"/>
      <c r="BA2211" s="73"/>
      <c r="BB2211" s="64"/>
      <c r="BC2211" s="74">
        <v>-12.967144318914499</v>
      </c>
      <c r="BD2211" s="61">
        <v>43879</v>
      </c>
      <c r="BE2211" s="61">
        <v>43913</v>
      </c>
      <c r="BF2211" s="70"/>
      <c r="BG2211" s="61"/>
    </row>
    <row r="2212" spans="2:59" x14ac:dyDescent="0.3">
      <c r="B2212" s="56" t="s">
        <v>6999</v>
      </c>
      <c r="C2212" s="56" t="s">
        <v>6676</v>
      </c>
      <c r="D2212" s="56" t="s">
        <v>6668</v>
      </c>
      <c r="E2212" s="57" t="s">
        <v>3269</v>
      </c>
      <c r="F2212" s="57" t="s">
        <v>278</v>
      </c>
      <c r="G2212" s="58" t="s">
        <v>111</v>
      </c>
      <c r="H2212" s="59" t="s">
        <v>2017</v>
      </c>
      <c r="I2212" s="60" t="s">
        <v>29</v>
      </c>
      <c r="J2212" s="60" t="s">
        <v>1</v>
      </c>
      <c r="L2212" s="61">
        <v>44021</v>
      </c>
      <c r="M2212" s="62">
        <v>982.54380000010099</v>
      </c>
      <c r="N2212" s="63">
        <v>982.54380000010099</v>
      </c>
      <c r="O2212" s="63"/>
      <c r="P2212" s="64" t="str">
        <f t="shared" si="34"/>
        <v/>
      </c>
      <c r="Q2212" s="61"/>
      <c r="R2212" s="65">
        <v>4745226.5710000005</v>
      </c>
      <c r="S2212" s="65"/>
      <c r="T2212" s="11"/>
      <c r="U2212" s="66">
        <v>-8.9483292958902904E-4</v>
      </c>
      <c r="V2212" s="67">
        <v>3.5727274609598698</v>
      </c>
      <c r="W2212" s="66">
        <v>2.5954073680622999E-3</v>
      </c>
      <c r="X2212" s="67">
        <v>2.5379192854416002</v>
      </c>
      <c r="Y2212" s="66"/>
      <c r="Z2212" s="67"/>
      <c r="AA2212" s="66"/>
      <c r="AB2212" s="67"/>
      <c r="AC2212" s="66"/>
      <c r="AD2212" s="67"/>
      <c r="AE2212" s="66"/>
      <c r="AF2212" s="68"/>
      <c r="AG2212" s="66">
        <v>5.2877312173222899E-3</v>
      </c>
      <c r="AH2212" s="67">
        <v>-1.31273261413298</v>
      </c>
      <c r="AI2212" s="66"/>
      <c r="AJ2212" s="67"/>
      <c r="AK2212" s="66">
        <v>-1.7456200000197E-2</v>
      </c>
      <c r="AL2212" s="66">
        <v>-3.5721850927075097E-2</v>
      </c>
      <c r="AM2212" s="67">
        <v>12.352404678677001</v>
      </c>
      <c r="AN2212" s="11"/>
      <c r="AO2212" s="69">
        <v>1.4033133740667799E-2</v>
      </c>
      <c r="AP2212" s="69">
        <v>-2.7956242197433302E-2</v>
      </c>
      <c r="AQ2212" s="69">
        <v>2.9156478498407499E-2</v>
      </c>
      <c r="AR2212" s="69">
        <v>-7.9201357807542103E-2</v>
      </c>
      <c r="AS2212" s="70"/>
      <c r="AT2212" s="70"/>
      <c r="AU2212" s="70"/>
      <c r="AV2212" s="71"/>
      <c r="AW2212" s="11"/>
      <c r="AX2212" s="72"/>
      <c r="AY2212" s="73"/>
      <c r="AZ2212" s="73"/>
      <c r="BA2212" s="73"/>
      <c r="BB2212" s="64"/>
      <c r="BC2212" s="74">
        <v>-12.9429070203332</v>
      </c>
      <c r="BD2212" s="61">
        <v>43879</v>
      </c>
      <c r="BE2212" s="61">
        <v>43913</v>
      </c>
      <c r="BF2212" s="70"/>
      <c r="BG2212" s="61"/>
    </row>
    <row r="2213" spans="2:59" x14ac:dyDescent="0.3">
      <c r="B2213" s="56" t="s">
        <v>7002</v>
      </c>
      <c r="C2213" s="56" t="s">
        <v>6678</v>
      </c>
      <c r="D2213" s="56" t="s">
        <v>6668</v>
      </c>
      <c r="E2213" s="57" t="s">
        <v>3272</v>
      </c>
      <c r="F2213" s="57" t="s">
        <v>278</v>
      </c>
      <c r="G2213" s="58" t="s">
        <v>111</v>
      </c>
      <c r="H2213" s="59" t="s">
        <v>2017</v>
      </c>
      <c r="I2213" s="60" t="s">
        <v>29</v>
      </c>
      <c r="J2213" s="60" t="s">
        <v>1</v>
      </c>
      <c r="L2213" s="61">
        <v>44021</v>
      </c>
      <c r="M2213" s="62">
        <v>985.22219999972697</v>
      </c>
      <c r="N2213" s="63">
        <v>985.22219999972697</v>
      </c>
      <c r="O2213" s="63"/>
      <c r="P2213" s="64" t="str">
        <f t="shared" si="34"/>
        <v/>
      </c>
      <c r="Q2213" s="61"/>
      <c r="R2213" s="65">
        <v>7408039.2139999997</v>
      </c>
      <c r="S2213" s="65"/>
      <c r="T2213" s="11"/>
      <c r="U2213" s="66">
        <v>-8.9483407828083695E-4</v>
      </c>
      <c r="V2213" s="67">
        <v>3.5727273460906899</v>
      </c>
      <c r="W2213" s="66">
        <v>2.5950670624297302E-3</v>
      </c>
      <c r="X2213" s="67">
        <v>2.5378852548783501</v>
      </c>
      <c r="Y2213" s="66">
        <v>-1.47754354620702E-2</v>
      </c>
      <c r="Z2213" s="67">
        <v>16.206394066015498</v>
      </c>
      <c r="AA2213" s="66"/>
      <c r="AB2213" s="67"/>
      <c r="AC2213" s="66"/>
      <c r="AD2213" s="67"/>
      <c r="AE2213" s="66"/>
      <c r="AF2213" s="68"/>
      <c r="AG2213" s="66">
        <v>5.2876407808071201E-3</v>
      </c>
      <c r="AH2213" s="67">
        <v>-1.3127416577844999</v>
      </c>
      <c r="AI2213" s="66"/>
      <c r="AJ2213" s="67"/>
      <c r="AK2213" s="66">
        <v>-1.47778000000471E-2</v>
      </c>
      <c r="AL2213" s="66">
        <v>-2.8233436496520901E-2</v>
      </c>
      <c r="AM2213" s="67">
        <v>16.384404586366099</v>
      </c>
      <c r="AN2213" s="11"/>
      <c r="AO2213" s="69">
        <v>1.4033107809154901E-2</v>
      </c>
      <c r="AP2213" s="69">
        <v>-2.7956276840996001E-2</v>
      </c>
      <c r="AQ2213" s="69">
        <v>2.9156574604712701E-2</v>
      </c>
      <c r="AR2213" s="69">
        <v>-7.9201086207831395E-2</v>
      </c>
      <c r="AS2213" s="70"/>
      <c r="AT2213" s="70"/>
      <c r="AU2213" s="70"/>
      <c r="AV2213" s="71"/>
      <c r="AW2213" s="11"/>
      <c r="AX2213" s="72"/>
      <c r="AY2213" s="73"/>
      <c r="AZ2213" s="73"/>
      <c r="BA2213" s="73"/>
      <c r="BB2213" s="64"/>
      <c r="BC2213" s="74">
        <v>-12.942887689831</v>
      </c>
      <c r="BD2213" s="61">
        <v>43879</v>
      </c>
      <c r="BE2213" s="61">
        <v>43913</v>
      </c>
      <c r="BF2213" s="70"/>
      <c r="BG2213" s="61"/>
    </row>
    <row r="2214" spans="2:59" x14ac:dyDescent="0.3">
      <c r="B2214" s="56" t="s">
        <v>7006</v>
      </c>
      <c r="C2214" s="56" t="s">
        <v>6680</v>
      </c>
      <c r="D2214" s="56" t="s">
        <v>6668</v>
      </c>
      <c r="E2214" s="57" t="s">
        <v>291</v>
      </c>
      <c r="F2214" s="57" t="s">
        <v>278</v>
      </c>
      <c r="G2214" s="58" t="s">
        <v>111</v>
      </c>
      <c r="H2214" s="59" t="s">
        <v>2017</v>
      </c>
      <c r="I2214" s="60" t="s">
        <v>29</v>
      </c>
      <c r="J2214" s="60" t="s">
        <v>1</v>
      </c>
      <c r="L2214" s="61">
        <v>44021</v>
      </c>
      <c r="M2214" s="62">
        <v>987.19670000020403</v>
      </c>
      <c r="N2214" s="63">
        <v>987.19670000020403</v>
      </c>
      <c r="O2214" s="63"/>
      <c r="P2214" s="64" t="str">
        <f t="shared" si="34"/>
        <v/>
      </c>
      <c r="Q2214" s="61"/>
      <c r="R2214" s="65">
        <v>3403412.9980000001</v>
      </c>
      <c r="S2214" s="65"/>
      <c r="T2214" s="11"/>
      <c r="U2214" s="66">
        <v>-8.8667555701249501E-4</v>
      </c>
      <c r="V2214" s="67">
        <v>3.5735431982175201</v>
      </c>
      <c r="W2214" s="66">
        <v>2.84163115065894E-3</v>
      </c>
      <c r="X2214" s="67">
        <v>2.5625416637012699</v>
      </c>
      <c r="Y2214" s="66">
        <v>-1.33044426729612E-2</v>
      </c>
      <c r="Z2214" s="67">
        <v>16.353493344940901</v>
      </c>
      <c r="AA2214" s="66"/>
      <c r="AB2214" s="67"/>
      <c r="AC2214" s="66"/>
      <c r="AD2214" s="67"/>
      <c r="AE2214" s="66"/>
      <c r="AF2214" s="68"/>
      <c r="AG2214" s="66">
        <v>5.3617776702594702E-3</v>
      </c>
      <c r="AH2214" s="67">
        <v>-1.3053279688392601</v>
      </c>
      <c r="AI2214" s="66">
        <v>-1.5677423491069899E-2</v>
      </c>
      <c r="AJ2214" s="67">
        <v>12.123000131861801</v>
      </c>
      <c r="AK2214" s="66">
        <v>-1.5649549327463302E-2</v>
      </c>
      <c r="AL2214" s="66">
        <v>-2.8191190402139899E-2</v>
      </c>
      <c r="AM2214" s="67">
        <v>12.0899318617303</v>
      </c>
      <c r="AN2214" s="11"/>
      <c r="AO2214" s="69">
        <v>1.4041505688510401E-2</v>
      </c>
      <c r="AP2214" s="69">
        <v>-2.79483492950021E-2</v>
      </c>
      <c r="AQ2214" s="69">
        <v>2.9409583168671798E-2</v>
      </c>
      <c r="AR2214" s="69">
        <v>-7.8967075413893306E-2</v>
      </c>
      <c r="AS2214" s="70"/>
      <c r="AT2214" s="70"/>
      <c r="AU2214" s="70"/>
      <c r="AV2214" s="71"/>
      <c r="AW2214" s="11"/>
      <c r="AX2214" s="72"/>
      <c r="AY2214" s="73"/>
      <c r="AZ2214" s="73"/>
      <c r="BA2214" s="73"/>
      <c r="BB2214" s="64"/>
      <c r="BC2214" s="74">
        <v>-12.918647401995299</v>
      </c>
      <c r="BD2214" s="61">
        <v>43879</v>
      </c>
      <c r="BE2214" s="61">
        <v>43913</v>
      </c>
      <c r="BF2214" s="70"/>
      <c r="BG2214" s="61"/>
    </row>
    <row r="2215" spans="2:59" x14ac:dyDescent="0.3">
      <c r="B2215" s="56" t="s">
        <v>7009</v>
      </c>
      <c r="C2215" s="56" t="s">
        <v>6682</v>
      </c>
      <c r="D2215" s="56" t="s">
        <v>6683</v>
      </c>
      <c r="E2215" s="57" t="s">
        <v>34</v>
      </c>
      <c r="F2215" s="57" t="s">
        <v>339</v>
      </c>
      <c r="G2215" s="58" t="s">
        <v>111</v>
      </c>
      <c r="H2215" s="59" t="s">
        <v>603</v>
      </c>
      <c r="I2215" s="60" t="s">
        <v>29</v>
      </c>
      <c r="J2215" s="60" t="s">
        <v>6684</v>
      </c>
      <c r="L2215" s="61">
        <v>44021</v>
      </c>
      <c r="M2215" s="62">
        <v>969.667299999855</v>
      </c>
      <c r="N2215" s="63">
        <v>969.667299999855</v>
      </c>
      <c r="O2215" s="63">
        <v>1103.64670000039</v>
      </c>
      <c r="P2215" s="64">
        <f t="shared" si="34"/>
        <v>0.8786029985859718</v>
      </c>
      <c r="Q2215" s="61">
        <v>43899</v>
      </c>
      <c r="R2215" s="65">
        <v>129479.94100000001</v>
      </c>
      <c r="S2215" s="65">
        <v>70701.385270996107</v>
      </c>
      <c r="T2215" s="11"/>
      <c r="U2215" s="66">
        <v>-5.8871672072200497E-3</v>
      </c>
      <c r="V2215" s="67">
        <v>3.0734940331967699</v>
      </c>
      <c r="W2215" s="66">
        <v>1.1298832248940001E-2</v>
      </c>
      <c r="X2215" s="67">
        <v>3.4082617735293801</v>
      </c>
      <c r="Y2215" s="66">
        <v>-4.9597175178860198E-2</v>
      </c>
      <c r="Z2215" s="67">
        <v>12.724220094343799</v>
      </c>
      <c r="AA2215" s="66">
        <v>5.1004313630983199E-2</v>
      </c>
      <c r="AB2215" s="67">
        <v>25.325619514391299</v>
      </c>
      <c r="AC2215" s="66">
        <v>0.18876151563570601</v>
      </c>
      <c r="AD2215" s="67">
        <v>43.162116823834403</v>
      </c>
      <c r="AE2215" s="66">
        <v>0.12445701691467501</v>
      </c>
      <c r="AF2215" s="68">
        <v>29.393389303178999</v>
      </c>
      <c r="AG2215" s="66">
        <v>-4.6709937290870598E-2</v>
      </c>
      <c r="AH2215" s="67">
        <v>-6.5124994649522696</v>
      </c>
      <c r="AI2215" s="66">
        <v>-2.9421132328025099E-2</v>
      </c>
      <c r="AJ2215" s="67">
        <v>10.748629248162599</v>
      </c>
      <c r="AK2215" s="66">
        <v>1.0888998276600601</v>
      </c>
      <c r="AL2215" s="66">
        <v>6.0015370932887897E-2</v>
      </c>
      <c r="AM2215" s="67">
        <v>75.430812980048401</v>
      </c>
      <c r="AN2215" s="11"/>
      <c r="AO2215" s="69">
        <v>2.8238956307177401E-2</v>
      </c>
      <c r="AP2215" s="69">
        <v>-4.9085979517258203E-2</v>
      </c>
      <c r="AQ2215" s="69">
        <v>7.1699710408211104E-2</v>
      </c>
      <c r="AR2215" s="69">
        <v>-8.2604392139765004E-2</v>
      </c>
      <c r="AS2215" s="70">
        <v>8</v>
      </c>
      <c r="AT2215" s="70">
        <v>4</v>
      </c>
      <c r="AU2215" s="70">
        <v>7</v>
      </c>
      <c r="AV2215" s="71">
        <v>5</v>
      </c>
      <c r="AW2215" s="11"/>
      <c r="AX2215" s="72">
        <v>0.13755319362957399</v>
      </c>
      <c r="AY2215" s="73">
        <v>0.35569452008712699</v>
      </c>
      <c r="AZ2215" s="73">
        <v>0.633367774015824</v>
      </c>
      <c r="BA2215" s="73">
        <v>0.49823534291545002</v>
      </c>
      <c r="BB2215" s="64">
        <v>1.4164927452111399E-2</v>
      </c>
      <c r="BC2215" s="74">
        <v>-14.138229199626901</v>
      </c>
      <c r="BD2215" s="61">
        <v>43899</v>
      </c>
      <c r="BE2215" s="61">
        <v>43987</v>
      </c>
      <c r="BF2215" s="70"/>
      <c r="BG2215" s="61"/>
    </row>
    <row r="2216" spans="2:59" x14ac:dyDescent="0.3">
      <c r="B2216" s="56" t="s">
        <v>7012</v>
      </c>
      <c r="C2216" s="56" t="s">
        <v>6686</v>
      </c>
      <c r="D2216" s="56" t="s">
        <v>6683</v>
      </c>
      <c r="E2216" s="57" t="s">
        <v>41</v>
      </c>
      <c r="F2216" s="57" t="s">
        <v>339</v>
      </c>
      <c r="G2216" s="58" t="s">
        <v>111</v>
      </c>
      <c r="H2216" s="59" t="s">
        <v>603</v>
      </c>
      <c r="I2216" s="60" t="s">
        <v>29</v>
      </c>
      <c r="J2216" s="60" t="s">
        <v>6687</v>
      </c>
      <c r="L2216" s="61">
        <v>44021</v>
      </c>
      <c r="M2216" s="62">
        <v>1868.0298999995</v>
      </c>
      <c r="N2216" s="63">
        <v>1868.0298999995</v>
      </c>
      <c r="O2216" s="63">
        <v>2122.4215999990702</v>
      </c>
      <c r="P2216" s="64">
        <f t="shared" si="34"/>
        <v>0.88014082593218912</v>
      </c>
      <c r="Q2216" s="61">
        <v>43899</v>
      </c>
      <c r="R2216" s="65">
        <v>1543497.023</v>
      </c>
      <c r="S2216" s="65">
        <v>1407707.8179921899</v>
      </c>
      <c r="T2216" s="11"/>
      <c r="U2216" s="66">
        <v>-5.8729721840791197E-3</v>
      </c>
      <c r="V2216" s="67">
        <v>3.0749135355108601</v>
      </c>
      <c r="W2216" s="66">
        <v>1.1733757315596401E-2</v>
      </c>
      <c r="X2216" s="67">
        <v>3.4517542801950198</v>
      </c>
      <c r="Y2216" s="66">
        <v>-4.7115118332876599E-2</v>
      </c>
      <c r="Z2216" s="67">
        <v>12.972425778934801</v>
      </c>
      <c r="AA2216" s="66">
        <v>5.6531266547608497E-2</v>
      </c>
      <c r="AB2216" s="67">
        <v>25.878314806061098</v>
      </c>
      <c r="AC2216" s="66">
        <v>0.20127967677573899</v>
      </c>
      <c r="AD2216" s="67">
        <v>44.4139329378377</v>
      </c>
      <c r="AE2216" s="66">
        <v>0.14228825292782901</v>
      </c>
      <c r="AF2216" s="68">
        <v>31.176512904494299</v>
      </c>
      <c r="AG2216" s="66">
        <v>-4.6587053196199102E-2</v>
      </c>
      <c r="AH2216" s="67">
        <v>-6.5002110554851198</v>
      </c>
      <c r="AI2216" s="66">
        <v>-2.6760885958538001E-2</v>
      </c>
      <c r="AJ2216" s="67">
        <v>11.014653885111301</v>
      </c>
      <c r="AK2216" s="66">
        <v>0.84494958074530602</v>
      </c>
      <c r="AL2216" s="66">
        <v>6.4130282904443406E-2</v>
      </c>
      <c r="AM2216" s="67">
        <v>103.324091928662</v>
      </c>
      <c r="AN2216" s="11"/>
      <c r="AO2216" s="69">
        <v>2.82536830000026E-2</v>
      </c>
      <c r="AP2216" s="69">
        <v>-4.9072302341301097E-2</v>
      </c>
      <c r="AQ2216" s="69">
        <v>7.2160506768341307E-2</v>
      </c>
      <c r="AR2216" s="69">
        <v>-8.2196644842915695E-2</v>
      </c>
      <c r="AS2216" s="70">
        <v>8</v>
      </c>
      <c r="AT2216" s="70">
        <v>4</v>
      </c>
      <c r="AU2216" s="70">
        <v>7</v>
      </c>
      <c r="AV2216" s="71">
        <v>5</v>
      </c>
      <c r="AW2216" s="11"/>
      <c r="AX2216" s="72">
        <v>0.137579218511382</v>
      </c>
      <c r="AY2216" s="73">
        <v>0.39354553702605699</v>
      </c>
      <c r="AZ2216" s="73">
        <v>0.64913384802548502</v>
      </c>
      <c r="BA2216" s="73">
        <v>0.55206085622285195</v>
      </c>
      <c r="BB2216" s="64">
        <v>1.4167875516741301E-2</v>
      </c>
      <c r="BC2216" s="74">
        <v>-14.029846850375201</v>
      </c>
      <c r="BD2216" s="61">
        <v>43899</v>
      </c>
      <c r="BE2216" s="61">
        <v>43987</v>
      </c>
      <c r="BF2216" s="70"/>
      <c r="BG2216" s="61"/>
    </row>
    <row r="2217" spans="2:59" x14ac:dyDescent="0.3">
      <c r="B2217" s="56" t="s">
        <v>7016</v>
      </c>
      <c r="C2217" s="56" t="s">
        <v>6689</v>
      </c>
      <c r="D2217" s="56" t="s">
        <v>6683</v>
      </c>
      <c r="E2217" s="57" t="s">
        <v>248</v>
      </c>
      <c r="F2217" s="57" t="s">
        <v>339</v>
      </c>
      <c r="G2217" s="58" t="s">
        <v>111</v>
      </c>
      <c r="H2217" s="59" t="s">
        <v>603</v>
      </c>
      <c r="I2217" s="60" t="s">
        <v>29</v>
      </c>
      <c r="J2217" s="60" t="s">
        <v>6690</v>
      </c>
      <c r="L2217" s="61">
        <v>44021</v>
      </c>
      <c r="M2217" s="62">
        <v>1914.14189999923</v>
      </c>
      <c r="N2217" s="63">
        <v>1914.14189999923</v>
      </c>
      <c r="O2217" s="63">
        <v>2172.6336000002898</v>
      </c>
      <c r="P2217" s="64">
        <f t="shared" si="34"/>
        <v>0.8810237952680906</v>
      </c>
      <c r="Q2217" s="61">
        <v>43899</v>
      </c>
      <c r="R2217" s="65">
        <v>8928232.3849999998</v>
      </c>
      <c r="S2217" s="65">
        <v>7196221.6631875001</v>
      </c>
      <c r="T2217" s="11"/>
      <c r="U2217" s="66">
        <v>-5.8648070134950103E-3</v>
      </c>
      <c r="V2217" s="67">
        <v>3.0757300525692699</v>
      </c>
      <c r="W2217" s="66">
        <v>1.19832348900673E-2</v>
      </c>
      <c r="X2217" s="67">
        <v>3.4767020376421001</v>
      </c>
      <c r="Y2217" s="66">
        <v>-4.5688537026799203E-2</v>
      </c>
      <c r="Z2217" s="67">
        <v>13.115083909549901</v>
      </c>
      <c r="AA2217" s="66">
        <v>5.97147629850951E-2</v>
      </c>
      <c r="AB2217" s="67">
        <v>26.196664449817</v>
      </c>
      <c r="AC2217" s="66">
        <v>0.20851973557728301</v>
      </c>
      <c r="AD2217" s="67">
        <v>45.137938817962997</v>
      </c>
      <c r="AE2217" s="66">
        <v>0.152644665751723</v>
      </c>
      <c r="AF2217" s="68">
        <v>32.212154186912798</v>
      </c>
      <c r="AG2217" s="66">
        <v>-4.6516531550878398E-2</v>
      </c>
      <c r="AH2217" s="67">
        <v>-6.4931588909530502</v>
      </c>
      <c r="AI2217" s="66">
        <v>-2.5231692736269899E-2</v>
      </c>
      <c r="AJ2217" s="67">
        <v>11.167573207334501</v>
      </c>
      <c r="AK2217" s="66">
        <v>0.89840412976220296</v>
      </c>
      <c r="AL2217" s="66">
        <v>6.7219379923699293E-2</v>
      </c>
      <c r="AM2217" s="67">
        <v>108.669546830351</v>
      </c>
      <c r="AN2217" s="11"/>
      <c r="AO2217" s="69">
        <v>2.8262111402000301E-2</v>
      </c>
      <c r="AP2217" s="69">
        <v>-4.9064498042789603E-2</v>
      </c>
      <c r="AQ2217" s="69">
        <v>7.2425043219482205E-2</v>
      </c>
      <c r="AR2217" s="69">
        <v>-8.1962706078193198E-2</v>
      </c>
      <c r="AS2217" s="70">
        <v>8</v>
      </c>
      <c r="AT2217" s="70">
        <v>4</v>
      </c>
      <c r="AU2217" s="70">
        <v>7</v>
      </c>
      <c r="AV2217" s="71">
        <v>5</v>
      </c>
      <c r="AW2217" s="11"/>
      <c r="AX2217" s="72">
        <v>0.13759427249678999</v>
      </c>
      <c r="AY2217" s="73">
        <v>0.41533782140595599</v>
      </c>
      <c r="AZ2217" s="73">
        <v>0.65821327360208703</v>
      </c>
      <c r="BA2217" s="73">
        <v>0.58311926933765801</v>
      </c>
      <c r="BB2217" s="64">
        <v>1.4169579626286601E-2</v>
      </c>
      <c r="BC2217" s="74">
        <v>-13.9676473750733</v>
      </c>
      <c r="BD2217" s="61">
        <v>43899</v>
      </c>
      <c r="BE2217" s="61">
        <v>43987</v>
      </c>
      <c r="BF2217" s="70"/>
      <c r="BG2217" s="61"/>
    </row>
    <row r="2218" spans="2:59" x14ac:dyDescent="0.3">
      <c r="B2218" s="56" t="s">
        <v>7019</v>
      </c>
      <c r="C2218" s="56" t="s">
        <v>6692</v>
      </c>
      <c r="D2218" s="56" t="s">
        <v>6683</v>
      </c>
      <c r="E2218" s="57" t="s">
        <v>79</v>
      </c>
      <c r="F2218" s="57" t="s">
        <v>339</v>
      </c>
      <c r="G2218" s="58" t="s">
        <v>111</v>
      </c>
      <c r="H2218" s="59" t="s">
        <v>603</v>
      </c>
      <c r="I2218" s="60" t="s">
        <v>29</v>
      </c>
      <c r="J2218" s="60" t="s">
        <v>6693</v>
      </c>
      <c r="L2218" s="61">
        <v>44021</v>
      </c>
      <c r="M2218" s="62">
        <v>1712.99950000085</v>
      </c>
      <c r="N2218" s="63">
        <v>1712.99950000085</v>
      </c>
      <c r="O2218" s="63">
        <v>1948.53700000048</v>
      </c>
      <c r="P2218" s="64">
        <f t="shared" si="34"/>
        <v>0.87912084810318103</v>
      </c>
      <c r="Q2218" s="61">
        <v>43899</v>
      </c>
      <c r="R2218" s="65">
        <v>22612.738000000001</v>
      </c>
      <c r="S2218" s="65">
        <v>24450.222076324499</v>
      </c>
      <c r="T2218" s="11"/>
      <c r="U2218" s="66">
        <v>-5.8824154129979399E-3</v>
      </c>
      <c r="V2218" s="67">
        <v>3.0739692126189802</v>
      </c>
      <c r="W2218" s="66">
        <v>1.1445396636190701E-2</v>
      </c>
      <c r="X2218" s="67">
        <v>3.4229182122544399</v>
      </c>
      <c r="Y2218" s="66">
        <v>-4.8762090941672803E-2</v>
      </c>
      <c r="Z2218" s="67">
        <v>12.8077285180625</v>
      </c>
      <c r="AA2218" s="66">
        <v>5.2862049278701299E-2</v>
      </c>
      <c r="AB2218" s="67">
        <v>25.511393079155798</v>
      </c>
      <c r="AC2218" s="66">
        <v>0.192961884962569</v>
      </c>
      <c r="AD2218" s="67">
        <v>43.582153756520697</v>
      </c>
      <c r="AE2218" s="66">
        <v>0.130428524924355</v>
      </c>
      <c r="AF2218" s="68">
        <v>29.9905401041615</v>
      </c>
      <c r="AG2218" s="66">
        <v>-4.6668511740790598E-2</v>
      </c>
      <c r="AH2218" s="67">
        <v>-6.5083569099442702</v>
      </c>
      <c r="AI2218" s="66">
        <v>-2.85261222761619E-2</v>
      </c>
      <c r="AJ2218" s="67">
        <v>10.838130253352601</v>
      </c>
      <c r="AK2218" s="66">
        <v>0.78856643174192897</v>
      </c>
      <c r="AL2218" s="66">
        <v>6.0783543511206503E-2</v>
      </c>
      <c r="AM2218" s="67">
        <v>97.685777028324097</v>
      </c>
      <c r="AN2218" s="11"/>
      <c r="AO2218" s="69">
        <v>2.82438872636703E-2</v>
      </c>
      <c r="AP2218" s="69">
        <v>-4.9081362331926399E-2</v>
      </c>
      <c r="AQ2218" s="69">
        <v>7.1854730058475993E-2</v>
      </c>
      <c r="AR2218" s="69">
        <v>-8.2467062857176601E-2</v>
      </c>
      <c r="AS2218" s="70">
        <v>8</v>
      </c>
      <c r="AT2218" s="70">
        <v>4</v>
      </c>
      <c r="AU2218" s="70">
        <v>7</v>
      </c>
      <c r="AV2218" s="71">
        <v>5</v>
      </c>
      <c r="AW2218" s="11"/>
      <c r="AX2218" s="72">
        <v>0.13756189146835801</v>
      </c>
      <c r="AY2218" s="73">
        <v>0.368419687616097</v>
      </c>
      <c r="AZ2218" s="73">
        <v>0.638667471411281</v>
      </c>
      <c r="BA2218" s="73">
        <v>0.51631404639920198</v>
      </c>
      <c r="BB2218" s="64">
        <v>1.4165913428405501E-2</v>
      </c>
      <c r="BC2218" s="74">
        <v>-14.1017286302522</v>
      </c>
      <c r="BD2218" s="61">
        <v>43899</v>
      </c>
      <c r="BE2218" s="61">
        <v>43987</v>
      </c>
      <c r="BF2218" s="70"/>
      <c r="BG2218" s="61"/>
    </row>
    <row r="2219" spans="2:59" x14ac:dyDescent="0.3">
      <c r="B2219" s="56" t="s">
        <v>7022</v>
      </c>
      <c r="C2219" s="56" t="s">
        <v>6695</v>
      </c>
      <c r="D2219" s="56" t="s">
        <v>6683</v>
      </c>
      <c r="E2219" s="57" t="s">
        <v>352</v>
      </c>
      <c r="F2219" s="57" t="s">
        <v>339</v>
      </c>
      <c r="G2219" s="58" t="s">
        <v>111</v>
      </c>
      <c r="H2219" s="59" t="s">
        <v>603</v>
      </c>
      <c r="I2219" s="60" t="s">
        <v>29</v>
      </c>
      <c r="J2219" s="60" t="s">
        <v>6696</v>
      </c>
      <c r="L2219" s="61">
        <v>44021</v>
      </c>
      <c r="M2219" s="62">
        <v>1771.65719999932</v>
      </c>
      <c r="N2219" s="63">
        <v>1771.65719999932</v>
      </c>
      <c r="O2219" s="63">
        <v>2014.58730000071</v>
      </c>
      <c r="P2219" s="64">
        <f t="shared" si="34"/>
        <v>0.87941445873241419</v>
      </c>
      <c r="Q2219" s="61">
        <v>43899</v>
      </c>
      <c r="R2219" s="65">
        <v>10419145.893999999</v>
      </c>
      <c r="S2219" s="65">
        <v>6852693.7099453099</v>
      </c>
      <c r="T2219" s="11"/>
      <c r="U2219" s="66">
        <v>-5.8796872699531403E-3</v>
      </c>
      <c r="V2219" s="67">
        <v>3.0742420269234598</v>
      </c>
      <c r="W2219" s="66">
        <v>1.15286332838878E-2</v>
      </c>
      <c r="X2219" s="67">
        <v>3.4312418770241502</v>
      </c>
      <c r="Y2219" s="66">
        <v>-4.8288198854643298E-2</v>
      </c>
      <c r="Z2219" s="67">
        <v>12.855117726765499</v>
      </c>
      <c r="AA2219" s="66">
        <v>5.3917602199362598E-2</v>
      </c>
      <c r="AB2219" s="67">
        <v>25.616948371229199</v>
      </c>
      <c r="AC2219" s="66">
        <v>0.19535147704300501</v>
      </c>
      <c r="AD2219" s="67">
        <v>43.821112964535097</v>
      </c>
      <c r="AE2219" s="66">
        <v>0.13383172703834101</v>
      </c>
      <c r="AF2219" s="68">
        <v>30.330860315560098</v>
      </c>
      <c r="AG2219" s="66">
        <v>-4.6644977769610699E-2</v>
      </c>
      <c r="AH2219" s="67">
        <v>-6.5060035128262799</v>
      </c>
      <c r="AI2219" s="66">
        <v>-2.8018188355417799E-2</v>
      </c>
      <c r="AJ2219" s="67">
        <v>10.888923645427001</v>
      </c>
      <c r="AK2219" s="66">
        <v>0.80207624704926295</v>
      </c>
      <c r="AL2219" s="66">
        <v>6.1593992553753203E-2</v>
      </c>
      <c r="AM2219" s="67">
        <v>99.036758559057503</v>
      </c>
      <c r="AN2219" s="11"/>
      <c r="AO2219" s="69">
        <v>2.8246699319424799E-2</v>
      </c>
      <c r="AP2219" s="69">
        <v>-4.9078741797566203E-2</v>
      </c>
      <c r="AQ2219" s="69">
        <v>7.1942748176297797E-2</v>
      </c>
      <c r="AR2219" s="69">
        <v>-8.2389283649681594E-2</v>
      </c>
      <c r="AS2219" s="70">
        <v>8</v>
      </c>
      <c r="AT2219" s="70">
        <v>4</v>
      </c>
      <c r="AU2219" s="70">
        <v>7</v>
      </c>
      <c r="AV2219" s="71">
        <v>5</v>
      </c>
      <c r="AW2219" s="11"/>
      <c r="AX2219" s="72">
        <v>0.13756687870249201</v>
      </c>
      <c r="AY2219" s="73">
        <v>0.37564932540953999</v>
      </c>
      <c r="AZ2219" s="73">
        <v>0.64167884901053196</v>
      </c>
      <c r="BA2219" s="73">
        <v>0.52659276782196696</v>
      </c>
      <c r="BB2219" s="64">
        <v>1.41664781241343E-2</v>
      </c>
      <c r="BC2219" s="74">
        <v>-14.081052729787199</v>
      </c>
      <c r="BD2219" s="61">
        <v>43899</v>
      </c>
      <c r="BE2219" s="61">
        <v>43987</v>
      </c>
      <c r="BF2219" s="70"/>
      <c r="BG2219" s="61"/>
    </row>
    <row r="2220" spans="2:59" x14ac:dyDescent="0.3">
      <c r="B2220" s="56" t="s">
        <v>7025</v>
      </c>
      <c r="C2220" s="56" t="s">
        <v>6698</v>
      </c>
      <c r="D2220" s="56" t="s">
        <v>6683</v>
      </c>
      <c r="E2220" s="57" t="s">
        <v>356</v>
      </c>
      <c r="F2220" s="57" t="s">
        <v>339</v>
      </c>
      <c r="G2220" s="58" t="s">
        <v>111</v>
      </c>
      <c r="H2220" s="59" t="s">
        <v>603</v>
      </c>
      <c r="I2220" s="60" t="s">
        <v>29</v>
      </c>
      <c r="J2220" s="60" t="s">
        <v>6699</v>
      </c>
      <c r="L2220" s="61">
        <v>44021</v>
      </c>
      <c r="M2220" s="62">
        <v>1866.8284000009301</v>
      </c>
      <c r="N2220" s="63">
        <v>1866.8284000009301</v>
      </c>
      <c r="O2220" s="63">
        <v>2118.1688000001</v>
      </c>
      <c r="P2220" s="64">
        <f t="shared" si="34"/>
        <v>0.88134071278967097</v>
      </c>
      <c r="Q2220" s="61">
        <v>43899</v>
      </c>
      <c r="R2220" s="65">
        <v>1038059.6629999999</v>
      </c>
      <c r="S2220" s="65">
        <v>763544.37617968698</v>
      </c>
      <c r="T2220" s="11"/>
      <c r="U2220" s="66">
        <v>-5.8618537495931404E-3</v>
      </c>
      <c r="V2220" s="67">
        <v>3.0760253789594598</v>
      </c>
      <c r="W2220" s="66">
        <v>1.2072692041329E-2</v>
      </c>
      <c r="X2220" s="67">
        <v>3.4856477527682701</v>
      </c>
      <c r="Y2220" s="66">
        <v>-4.51766066507844E-2</v>
      </c>
      <c r="Z2220" s="67">
        <v>13.1662769471441</v>
      </c>
      <c r="AA2220" s="66">
        <v>6.0858047669171397E-2</v>
      </c>
      <c r="AB2220" s="67">
        <v>26.310992918210101</v>
      </c>
      <c r="AC2220" s="66">
        <v>0.21112379653466601</v>
      </c>
      <c r="AD2220" s="67">
        <v>45.398344913730398</v>
      </c>
      <c r="AE2220" s="66">
        <v>0.15711337456013999</v>
      </c>
      <c r="AF2220" s="68">
        <v>32.659025067754598</v>
      </c>
      <c r="AG2220" s="66">
        <v>-4.6491076184829602E-2</v>
      </c>
      <c r="AH2220" s="67">
        <v>-6.4906133543481701</v>
      </c>
      <c r="AI2220" s="66">
        <v>-2.4682961478902098E-2</v>
      </c>
      <c r="AJ2220" s="67">
        <v>11.222446333078601</v>
      </c>
      <c r="AK2220" s="66">
        <v>0.91916400234331397</v>
      </c>
      <c r="AL2220" s="66">
        <v>6.8398042243643403E-2</v>
      </c>
      <c r="AM2220" s="67">
        <v>110.745534088463</v>
      </c>
      <c r="AN2220" s="11"/>
      <c r="AO2220" s="69">
        <v>2.8265151944651699E-2</v>
      </c>
      <c r="AP2220" s="69">
        <v>-4.90617100003874E-2</v>
      </c>
      <c r="AQ2220" s="69">
        <v>7.2519621246101507E-2</v>
      </c>
      <c r="AR2220" s="69">
        <v>-8.1878841663710802E-2</v>
      </c>
      <c r="AS2220" s="70">
        <v>8</v>
      </c>
      <c r="AT2220" s="70">
        <v>4</v>
      </c>
      <c r="AU2220" s="70">
        <v>7</v>
      </c>
      <c r="AV2220" s="71">
        <v>5</v>
      </c>
      <c r="AW2220" s="11"/>
      <c r="AX2220" s="72">
        <v>0.13759967852049201</v>
      </c>
      <c r="AY2220" s="73">
        <v>0.42316204863982398</v>
      </c>
      <c r="AZ2220" s="73">
        <v>0.66147340878433203</v>
      </c>
      <c r="BA2220" s="73">
        <v>0.59428258356729202</v>
      </c>
      <c r="BB2220" s="64">
        <v>1.41701915053636E-2</v>
      </c>
      <c r="BC2220" s="74">
        <v>-13.9453239043505</v>
      </c>
      <c r="BD2220" s="61">
        <v>43899</v>
      </c>
      <c r="BE2220" s="61">
        <v>43987</v>
      </c>
      <c r="BF2220" s="70"/>
      <c r="BG2220" s="61"/>
    </row>
    <row r="2221" spans="2:59" x14ac:dyDescent="0.3">
      <c r="B2221" s="56" t="s">
        <v>7029</v>
      </c>
      <c r="C2221" s="56" t="s">
        <v>6701</v>
      </c>
      <c r="D2221" s="56" t="s">
        <v>6683</v>
      </c>
      <c r="E2221" s="57" t="s">
        <v>360</v>
      </c>
      <c r="F2221" s="57" t="s">
        <v>339</v>
      </c>
      <c r="G2221" s="58" t="s">
        <v>111</v>
      </c>
      <c r="H2221" s="59" t="s">
        <v>603</v>
      </c>
      <c r="I2221" s="60" t="s">
        <v>29</v>
      </c>
      <c r="J2221" s="60" t="s">
        <v>6702</v>
      </c>
      <c r="L2221" s="61">
        <v>44021</v>
      </c>
      <c r="M2221" s="62">
        <v>1314.2273999992799</v>
      </c>
      <c r="N2221" s="63">
        <v>1314.2273999992799</v>
      </c>
      <c r="O2221" s="63">
        <v>1492.2034000009301</v>
      </c>
      <c r="P2221" s="64">
        <f t="shared" si="34"/>
        <v>0.88072939654102167</v>
      </c>
      <c r="Q2221" s="61">
        <v>43899</v>
      </c>
      <c r="R2221" s="65">
        <v>617176.44400000002</v>
      </c>
      <c r="S2221" s="65">
        <v>382022.44815625</v>
      </c>
      <c r="T2221" s="11"/>
      <c r="U2221" s="66">
        <v>-5.8675436521298304E-3</v>
      </c>
      <c r="V2221" s="67">
        <v>3.0754563887057902</v>
      </c>
      <c r="W2221" s="66">
        <v>1.19000880749809E-2</v>
      </c>
      <c r="X2221" s="67">
        <v>3.4683873561334599</v>
      </c>
      <c r="Y2221" s="66">
        <v>-4.6164127622469103E-2</v>
      </c>
      <c r="Z2221" s="67">
        <v>13.0675248499756</v>
      </c>
      <c r="AA2221" s="66">
        <v>5.9006768733524999E-2</v>
      </c>
      <c r="AB2221" s="67">
        <v>26.125865024660001</v>
      </c>
      <c r="AC2221" s="66">
        <v>0.20609960548608799</v>
      </c>
      <c r="AD2221" s="67">
        <v>44.895925808872597</v>
      </c>
      <c r="AE2221" s="66">
        <v>0.149180187818274</v>
      </c>
      <c r="AF2221" s="68">
        <v>31.865706393553399</v>
      </c>
      <c r="AG2221" s="66">
        <v>-4.6539952422826901E-2</v>
      </c>
      <c r="AH2221" s="67">
        <v>-6.4955009781479003</v>
      </c>
      <c r="AI2221" s="66">
        <v>-2.5741620382177598E-2</v>
      </c>
      <c r="AJ2221" s="67">
        <v>11.1165804427437</v>
      </c>
      <c r="AK2221" s="66">
        <v>0.31422740000009097</v>
      </c>
      <c r="AL2221" s="66">
        <v>2.8340067015960799E-2</v>
      </c>
      <c r="AM2221" s="67">
        <v>45.1238953776774</v>
      </c>
      <c r="AN2221" s="11"/>
      <c r="AO2221" s="69">
        <v>2.8210838901941301E-2</v>
      </c>
      <c r="AP2221" s="69">
        <v>-4.9067124676221298E-2</v>
      </c>
      <c r="AQ2221" s="69">
        <v>7.2080242240190301E-2</v>
      </c>
      <c r="AR2221" s="69">
        <v>-8.2040718280040906E-2</v>
      </c>
      <c r="AS2221" s="70">
        <v>8</v>
      </c>
      <c r="AT2221" s="70">
        <v>4</v>
      </c>
      <c r="AU2221" s="70">
        <v>7</v>
      </c>
      <c r="AV2221" s="71">
        <v>5</v>
      </c>
      <c r="AW2221" s="11"/>
      <c r="AX2221" s="72">
        <v>0.13757999897279699</v>
      </c>
      <c r="AY2221" s="73">
        <v>0.40916727468174902</v>
      </c>
      <c r="AZ2221" s="73">
        <v>0.65557063602591403</v>
      </c>
      <c r="BA2221" s="73">
        <v>0.57427152192849495</v>
      </c>
      <c r="BB2221" s="64">
        <v>1.41680634803015E-2</v>
      </c>
      <c r="BC2221" s="74">
        <v>-13.9883812086919</v>
      </c>
      <c r="BD2221" s="61">
        <v>43899</v>
      </c>
      <c r="BE2221" s="61">
        <v>43987</v>
      </c>
      <c r="BF2221" s="70"/>
      <c r="BG2221" s="61"/>
    </row>
    <row r="2222" spans="2:59" x14ac:dyDescent="0.3">
      <c r="B2222" s="56" t="s">
        <v>7032</v>
      </c>
      <c r="C2222" s="56" t="s">
        <v>6704</v>
      </c>
      <c r="D2222" s="56" t="s">
        <v>6683</v>
      </c>
      <c r="E2222" s="57" t="s">
        <v>128</v>
      </c>
      <c r="F2222" s="57" t="s">
        <v>339</v>
      </c>
      <c r="G2222" s="58" t="s">
        <v>111</v>
      </c>
      <c r="H2222" s="59" t="s">
        <v>603</v>
      </c>
      <c r="I2222" s="60" t="s">
        <v>29</v>
      </c>
      <c r="J2222" s="60" t="s">
        <v>6705</v>
      </c>
      <c r="L2222" s="61">
        <v>44021</v>
      </c>
      <c r="M2222" s="62">
        <v>1306.56860000081</v>
      </c>
      <c r="N2222" s="63">
        <v>1306.56860000081</v>
      </c>
      <c r="O2222" s="63">
        <v>1392.9188000001</v>
      </c>
      <c r="P2222" s="64">
        <f t="shared" si="34"/>
        <v>0.93800772880710359</v>
      </c>
      <c r="Q2222" s="61">
        <v>43888</v>
      </c>
      <c r="R2222" s="65">
        <v>2294083.3089999999</v>
      </c>
      <c r="S2222" s="65">
        <v>2651118.3088554698</v>
      </c>
      <c r="T2222" s="11"/>
      <c r="U2222" s="66">
        <v>-5.8375160397190502E-3</v>
      </c>
      <c r="V2222" s="67">
        <v>3.0784591499468701</v>
      </c>
      <c r="W2222" s="66">
        <v>-4.6281217594732901E-2</v>
      </c>
      <c r="X2222" s="67">
        <v>-2.3497432108379099</v>
      </c>
      <c r="Y2222" s="66">
        <v>-1.4909216097294101E-3</v>
      </c>
      <c r="Z2222" s="67">
        <v>17.534845451242301</v>
      </c>
      <c r="AA2222" s="66">
        <v>0.11439735165186</v>
      </c>
      <c r="AB2222" s="67">
        <v>31.664923316479001</v>
      </c>
      <c r="AC2222" s="66">
        <v>0.28365308191307098</v>
      </c>
      <c r="AD2222" s="67">
        <v>52.651273451570901</v>
      </c>
      <c r="AE2222" s="66"/>
      <c r="AF2222" s="68"/>
      <c r="AG2222" s="66">
        <v>-4.6281217594732901E-2</v>
      </c>
      <c r="AH2222" s="67">
        <v>-6.4696274953385</v>
      </c>
      <c r="AI2222" s="66">
        <v>2.0164863728496098E-2</v>
      </c>
      <c r="AJ2222" s="67">
        <v>15.7072288538184</v>
      </c>
      <c r="AK2222" s="66">
        <v>0.31504604432499</v>
      </c>
      <c r="AL2222" s="66">
        <v>0.12499002554250201</v>
      </c>
      <c r="AM2222" s="67">
        <v>59.678704214107697</v>
      </c>
      <c r="AN2222" s="11"/>
      <c r="AO2222" s="69">
        <v>2.8290329619267099E-2</v>
      </c>
      <c r="AP2222" s="69">
        <v>-4.9038428203857599E-2</v>
      </c>
      <c r="AQ2222" s="69">
        <v>7.3306662961840602E-2</v>
      </c>
      <c r="AR2222" s="69">
        <v>-4.6606704216174001E-2</v>
      </c>
      <c r="AS2222" s="70">
        <v>7</v>
      </c>
      <c r="AT2222" s="70">
        <v>3</v>
      </c>
      <c r="AU2222" s="70">
        <v>7</v>
      </c>
      <c r="AV2222" s="71">
        <v>5</v>
      </c>
      <c r="AW2222" s="11"/>
      <c r="AX2222" s="72">
        <v>0.103484967981203</v>
      </c>
      <c r="AY2222" s="73">
        <v>1.03339518606845</v>
      </c>
      <c r="AZ2222" s="73">
        <v>0.869885017236811</v>
      </c>
      <c r="BA2222" s="73">
        <v>1.4905226128685201</v>
      </c>
      <c r="BB2222" s="64">
        <v>1.0647532067105199E-2</v>
      </c>
      <c r="BC2222" s="74">
        <v>-6.9516973996869602</v>
      </c>
      <c r="BD2222" s="61">
        <v>43888</v>
      </c>
      <c r="BE2222" s="61">
        <v>43915</v>
      </c>
      <c r="BF2222" s="70"/>
      <c r="BG2222" s="61"/>
    </row>
    <row r="2223" spans="2:59" x14ac:dyDescent="0.3">
      <c r="B2223" s="56" t="s">
        <v>7035</v>
      </c>
      <c r="C2223" s="56" t="s">
        <v>6707</v>
      </c>
      <c r="D2223" s="56" t="s">
        <v>6683</v>
      </c>
      <c r="E2223" s="57" t="s">
        <v>367</v>
      </c>
      <c r="F2223" s="57" t="s">
        <v>339</v>
      </c>
      <c r="G2223" s="58" t="s">
        <v>111</v>
      </c>
      <c r="H2223" s="59" t="s">
        <v>603</v>
      </c>
      <c r="I2223" s="60" t="s">
        <v>29</v>
      </c>
      <c r="J2223" s="60" t="s">
        <v>6708</v>
      </c>
      <c r="L2223" s="61">
        <v>44021</v>
      </c>
      <c r="M2223" s="62">
        <v>1864.6951999999601</v>
      </c>
      <c r="N2223" s="63">
        <v>1864.6951999999601</v>
      </c>
      <c r="O2223" s="63">
        <v>2116.5089999996098</v>
      </c>
      <c r="P2223" s="64">
        <f t="shared" si="34"/>
        <v>0.88102398808618521</v>
      </c>
      <c r="Q2223" s="61">
        <v>43899</v>
      </c>
      <c r="R2223" s="65">
        <v>72599.91</v>
      </c>
      <c r="S2223" s="65">
        <v>74148.730595458997</v>
      </c>
      <c r="T2223" s="11"/>
      <c r="U2223" s="66">
        <v>-5.86481027494301E-3</v>
      </c>
      <c r="V2223" s="67">
        <v>3.0757297264244698</v>
      </c>
      <c r="W2223" s="66">
        <v>1.1983353002506201E-2</v>
      </c>
      <c r="X2223" s="67">
        <v>3.4767138488859901</v>
      </c>
      <c r="Y2223" s="66">
        <v>-4.56882958251663E-2</v>
      </c>
      <c r="Z2223" s="67">
        <v>13.1151080297132</v>
      </c>
      <c r="AA2223" s="66">
        <v>5.9715072475228198E-2</v>
      </c>
      <c r="AB2223" s="67">
        <v>26.1966953988303</v>
      </c>
      <c r="AC2223" s="66">
        <v>0.20851989600661899</v>
      </c>
      <c r="AD2223" s="67">
        <v>45.137954860925703</v>
      </c>
      <c r="AE2223" s="66">
        <v>0.15264532380941101</v>
      </c>
      <c r="AF2223" s="68">
        <v>32.2122199926525</v>
      </c>
      <c r="AG2223" s="66">
        <v>-4.6516434454169898E-2</v>
      </c>
      <c r="AH2223" s="67">
        <v>-6.4931491812822104</v>
      </c>
      <c r="AI2223" s="66">
        <v>-2.5231447357327901E-2</v>
      </c>
      <c r="AJ2223" s="67">
        <v>11.1675977452251</v>
      </c>
      <c r="AK2223" s="66">
        <v>0.78960343966959001</v>
      </c>
      <c r="AL2223" s="66">
        <v>6.8231765733798994E-2</v>
      </c>
      <c r="AM2223" s="67">
        <v>82.106656599556999</v>
      </c>
      <c r="AN2223" s="11"/>
      <c r="AO2223" s="69">
        <v>2.8262126006666201E-2</v>
      </c>
      <c r="AP2223" s="69">
        <v>-4.9064517948863802E-2</v>
      </c>
      <c r="AQ2223" s="69">
        <v>7.2424731464707306E-2</v>
      </c>
      <c r="AR2223" s="69">
        <v>-8.1962741598545094E-2</v>
      </c>
      <c r="AS2223" s="70">
        <v>8</v>
      </c>
      <c r="AT2223" s="70">
        <v>4</v>
      </c>
      <c r="AU2223" s="70">
        <v>7</v>
      </c>
      <c r="AV2223" s="71">
        <v>5</v>
      </c>
      <c r="AW2223" s="11"/>
      <c r="AX2223" s="72">
        <v>0.13759428792895101</v>
      </c>
      <c r="AY2223" s="73">
        <v>0.41533929707065897</v>
      </c>
      <c r="AZ2223" s="73">
        <v>0.65821393031637898</v>
      </c>
      <c r="BA2223" s="73">
        <v>0.58312128703255395</v>
      </c>
      <c r="BB2223" s="64">
        <v>1.4169581163550901E-2</v>
      </c>
      <c r="BC2223" s="74">
        <v>-13.967637274385201</v>
      </c>
      <c r="BD2223" s="61">
        <v>43899</v>
      </c>
      <c r="BE2223" s="61">
        <v>43987</v>
      </c>
      <c r="BF2223" s="70"/>
      <c r="BG2223" s="61"/>
    </row>
    <row r="2224" spans="2:59" x14ac:dyDescent="0.3">
      <c r="B2224" s="56" t="s">
        <v>7038</v>
      </c>
      <c r="C2224" s="56" t="s">
        <v>6710</v>
      </c>
      <c r="D2224" s="56" t="s">
        <v>6683</v>
      </c>
      <c r="E2224" s="57" t="s">
        <v>371</v>
      </c>
      <c r="F2224" s="57" t="s">
        <v>339</v>
      </c>
      <c r="G2224" s="58" t="s">
        <v>111</v>
      </c>
      <c r="H2224" s="59" t="s">
        <v>603</v>
      </c>
      <c r="I2224" s="60" t="s">
        <v>29</v>
      </c>
      <c r="J2224" s="60" t="s">
        <v>6711</v>
      </c>
      <c r="L2224" s="61">
        <v>44021</v>
      </c>
      <c r="M2224" s="62">
        <v>1914.55599999987</v>
      </c>
      <c r="N2224" s="63">
        <v>1914.55599999987</v>
      </c>
      <c r="O2224" s="63">
        <v>2172.37649999931</v>
      </c>
      <c r="P2224" s="64">
        <f t="shared" si="34"/>
        <v>0.88131868485986575</v>
      </c>
      <c r="Q2224" s="61">
        <v>43899</v>
      </c>
      <c r="R2224" s="65">
        <v>30031.82</v>
      </c>
      <c r="S2224" s="65">
        <v>7711.6528969497704</v>
      </c>
      <c r="T2224" s="11"/>
      <c r="U2224" s="66">
        <v>-5.8620489471650199E-3</v>
      </c>
      <c r="V2224" s="67">
        <v>3.0760058592022701</v>
      </c>
      <c r="W2224" s="66">
        <v>1.20666854472802E-2</v>
      </c>
      <c r="X2224" s="67">
        <v>3.4850470933633901</v>
      </c>
      <c r="Y2224" s="66">
        <v>-4.5212277337704998E-2</v>
      </c>
      <c r="Z2224" s="67">
        <v>13.162709878452</v>
      </c>
      <c r="AA2224" s="66">
        <v>6.0778062521421802E-2</v>
      </c>
      <c r="AB2224" s="67">
        <v>26.3029944034352</v>
      </c>
      <c r="AC2224" s="66">
        <v>0.210942475938355</v>
      </c>
      <c r="AD2224" s="67">
        <v>45.380212854070102</v>
      </c>
      <c r="AE2224" s="66">
        <v>0.156117142127187</v>
      </c>
      <c r="AF2224" s="68">
        <v>32.559401824430097</v>
      </c>
      <c r="AG2224" s="66">
        <v>-4.6492882273960298E-2</v>
      </c>
      <c r="AH2224" s="67">
        <v>-6.4907939632612397</v>
      </c>
      <c r="AI2224" s="66">
        <v>-2.4721181315726402E-2</v>
      </c>
      <c r="AJ2224" s="67">
        <v>11.218624349392501</v>
      </c>
      <c r="AK2224" s="66">
        <v>0.804924863774795</v>
      </c>
      <c r="AL2224" s="66">
        <v>6.9265054686184199E-2</v>
      </c>
      <c r="AM2224" s="67">
        <v>83.638799010077506</v>
      </c>
      <c r="AN2224" s="11"/>
      <c r="AO2224" s="69">
        <v>2.8264921855225101E-2</v>
      </c>
      <c r="AP2224" s="69">
        <v>-4.9061915576239699E-2</v>
      </c>
      <c r="AQ2224" s="69">
        <v>7.2512848548285505E-2</v>
      </c>
      <c r="AR2224" s="69">
        <v>-8.1884730026067706E-2</v>
      </c>
      <c r="AS2224" s="70">
        <v>8</v>
      </c>
      <c r="AT2224" s="70">
        <v>4</v>
      </c>
      <c r="AU2224" s="70">
        <v>7</v>
      </c>
      <c r="AV2224" s="71">
        <v>5</v>
      </c>
      <c r="AW2224" s="11"/>
      <c r="AX2224" s="72">
        <v>0.137599327796052</v>
      </c>
      <c r="AY2224" s="73">
        <v>0.422613623418783</v>
      </c>
      <c r="AZ2224" s="73">
        <v>0.66124522749396397</v>
      </c>
      <c r="BA2224" s="73">
        <v>0.59349997434037505</v>
      </c>
      <c r="BB2224" s="64">
        <v>1.41701515551722E-2</v>
      </c>
      <c r="BC2224" s="74">
        <v>-13.946891802523201</v>
      </c>
      <c r="BD2224" s="61">
        <v>43899</v>
      </c>
      <c r="BE2224" s="61">
        <v>43987</v>
      </c>
      <c r="BF2224" s="70"/>
      <c r="BG2224" s="61"/>
    </row>
    <row r="2225" spans="2:59" x14ac:dyDescent="0.3">
      <c r="B2225" s="56" t="s">
        <v>7041</v>
      </c>
      <c r="C2225" s="56" t="s">
        <v>6713</v>
      </c>
      <c r="D2225" s="56" t="s">
        <v>6683</v>
      </c>
      <c r="E2225" s="57" t="s">
        <v>375</v>
      </c>
      <c r="F2225" s="57" t="s">
        <v>339</v>
      </c>
      <c r="G2225" s="58" t="s">
        <v>111</v>
      </c>
      <c r="H2225" s="59" t="s">
        <v>603</v>
      </c>
      <c r="I2225" s="60" t="s">
        <v>29</v>
      </c>
      <c r="J2225" s="60" t="s">
        <v>6714</v>
      </c>
      <c r="L2225" s="61">
        <v>44021</v>
      </c>
      <c r="M2225" s="62">
        <v>1953.7521999999899</v>
      </c>
      <c r="N2225" s="63">
        <v>1953.7521999999899</v>
      </c>
      <c r="O2225" s="63">
        <v>2216.4807999990899</v>
      </c>
      <c r="P2225" s="64">
        <f t="shared" si="34"/>
        <v>0.88146588050787178</v>
      </c>
      <c r="Q2225" s="61">
        <v>43899</v>
      </c>
      <c r="R2225" s="65">
        <v>104909.675</v>
      </c>
      <c r="S2225" s="65">
        <v>94271.688809204104</v>
      </c>
      <c r="T2225" s="11"/>
      <c r="U2225" s="66">
        <v>-5.8607211294656701E-3</v>
      </c>
      <c r="V2225" s="67">
        <v>3.0761386409722</v>
      </c>
      <c r="W2225" s="66">
        <v>1.2108088618333601E-2</v>
      </c>
      <c r="X2225" s="67">
        <v>3.4891874104687299</v>
      </c>
      <c r="Y2225" s="66">
        <v>-4.4974361348067801E-2</v>
      </c>
      <c r="Z2225" s="67">
        <v>13.186501477423</v>
      </c>
      <c r="AA2225" s="66">
        <v>6.13096505603608E-2</v>
      </c>
      <c r="AB2225" s="67">
        <v>26.356153207336298</v>
      </c>
      <c r="AC2225" s="66">
        <v>0.21215555355243901</v>
      </c>
      <c r="AD2225" s="67">
        <v>45.501520615478498</v>
      </c>
      <c r="AE2225" s="66">
        <v>0.15785743841115599</v>
      </c>
      <c r="AF2225" s="68">
        <v>32.733431452827098</v>
      </c>
      <c r="AG2225" s="66">
        <v>-4.64812011441973E-2</v>
      </c>
      <c r="AH2225" s="67">
        <v>-6.4896258502849404</v>
      </c>
      <c r="AI2225" s="66">
        <v>-2.4466088332701499E-2</v>
      </c>
      <c r="AJ2225" s="67">
        <v>11.244133647691299</v>
      </c>
      <c r="AK2225" s="66">
        <v>0.81262149073299905</v>
      </c>
      <c r="AL2225" s="66">
        <v>6.9781190077264896E-2</v>
      </c>
      <c r="AM2225" s="67">
        <v>84.408461705897906</v>
      </c>
      <c r="AN2225" s="11"/>
      <c r="AO2225" s="69">
        <v>2.8266322986382899E-2</v>
      </c>
      <c r="AP2225" s="69">
        <v>-4.9060577963245998E-2</v>
      </c>
      <c r="AQ2225" s="69">
        <v>7.2556915307359304E-2</v>
      </c>
      <c r="AR2225" s="69">
        <v>-8.1845747609768302E-2</v>
      </c>
      <c r="AS2225" s="70">
        <v>8</v>
      </c>
      <c r="AT2225" s="70">
        <v>4</v>
      </c>
      <c r="AU2225" s="70">
        <v>7</v>
      </c>
      <c r="AV2225" s="71">
        <v>5</v>
      </c>
      <c r="AW2225" s="11"/>
      <c r="AX2225" s="72">
        <v>0.137601820626296</v>
      </c>
      <c r="AY2225" s="73">
        <v>0.42625291586546199</v>
      </c>
      <c r="AZ2225" s="73">
        <v>0.66276153562557705</v>
      </c>
      <c r="BA2225" s="73">
        <v>0.598694385562339</v>
      </c>
      <c r="BB2225" s="64">
        <v>1.41704339747776E-2</v>
      </c>
      <c r="BC2225" s="74">
        <v>-13.936506916667</v>
      </c>
      <c r="BD2225" s="61">
        <v>43899</v>
      </c>
      <c r="BE2225" s="61">
        <v>43987</v>
      </c>
      <c r="BF2225" s="70"/>
      <c r="BG2225" s="61"/>
    </row>
    <row r="2226" spans="2:59" x14ac:dyDescent="0.3">
      <c r="B2226" s="56" t="s">
        <v>7044</v>
      </c>
      <c r="C2226" s="56" t="s">
        <v>6716</v>
      </c>
      <c r="D2226" s="56" t="s">
        <v>6683</v>
      </c>
      <c r="E2226" s="57" t="s">
        <v>379</v>
      </c>
      <c r="F2226" s="57" t="s">
        <v>339</v>
      </c>
      <c r="G2226" s="58" t="s">
        <v>111</v>
      </c>
      <c r="H2226" s="59" t="s">
        <v>603</v>
      </c>
      <c r="I2226" s="60" t="s">
        <v>29</v>
      </c>
      <c r="J2226" s="60" t="s">
        <v>6717</v>
      </c>
      <c r="L2226" s="61">
        <v>44021</v>
      </c>
      <c r="M2226" s="62">
        <v>1914.68410000019</v>
      </c>
      <c r="N2226" s="63">
        <v>1914.68410000019</v>
      </c>
      <c r="O2226" s="63">
        <v>2171.7961000017799</v>
      </c>
      <c r="P2226" s="64">
        <f t="shared" si="34"/>
        <v>0.88161319563960028</v>
      </c>
      <c r="Q2226" s="61">
        <v>43899</v>
      </c>
      <c r="R2226" s="65">
        <v>581617.71900000004</v>
      </c>
      <c r="S2226" s="65">
        <v>522303.36535107403</v>
      </c>
      <c r="T2226" s="11"/>
      <c r="U2226" s="66">
        <v>-5.85933626189217E-3</v>
      </c>
      <c r="V2226" s="67">
        <v>3.0762771277295502</v>
      </c>
      <c r="W2226" s="66">
        <v>1.21498104108468E-2</v>
      </c>
      <c r="X2226" s="67">
        <v>3.4933595897200602</v>
      </c>
      <c r="Y2226" s="66">
        <v>-4.47360312373348E-2</v>
      </c>
      <c r="Z2226" s="67">
        <v>13.210334488496301</v>
      </c>
      <c r="AA2226" s="66">
        <v>6.1842245877414798E-2</v>
      </c>
      <c r="AB2226" s="67">
        <v>26.409412739041699</v>
      </c>
      <c r="AC2226" s="66">
        <v>0.213369046277949</v>
      </c>
      <c r="AD2226" s="67">
        <v>45.622869888029498</v>
      </c>
      <c r="AE2226" s="66">
        <v>0.159600426002726</v>
      </c>
      <c r="AF2226" s="68">
        <v>32.907730211969501</v>
      </c>
      <c r="AG2226" s="66">
        <v>-4.6469355017543401E-2</v>
      </c>
      <c r="AH2226" s="67">
        <v>-6.4884412376195497</v>
      </c>
      <c r="AI2226" s="66">
        <v>-2.4210702112213801E-2</v>
      </c>
      <c r="AJ2226" s="67">
        <v>11.269672269743801</v>
      </c>
      <c r="AK2226" s="66">
        <v>0.820370694325538</v>
      </c>
      <c r="AL2226" s="66">
        <v>7.0298891989295995E-2</v>
      </c>
      <c r="AM2226" s="67">
        <v>85.183382065151804</v>
      </c>
      <c r="AN2226" s="11"/>
      <c r="AO2226" s="69">
        <v>2.82677566974598E-2</v>
      </c>
      <c r="AP2226" s="69">
        <v>-4.9059296726263697E-2</v>
      </c>
      <c r="AQ2226" s="69">
        <v>7.2601034627950894E-2</v>
      </c>
      <c r="AR2226" s="69">
        <v>-8.1806818032491693E-2</v>
      </c>
      <c r="AS2226" s="70">
        <v>8</v>
      </c>
      <c r="AT2226" s="70">
        <v>4</v>
      </c>
      <c r="AU2226" s="70">
        <v>7</v>
      </c>
      <c r="AV2226" s="71">
        <v>5</v>
      </c>
      <c r="AW2226" s="11"/>
      <c r="AX2226" s="72">
        <v>0.13760433591829499</v>
      </c>
      <c r="AY2226" s="73">
        <v>0.42989542776922501</v>
      </c>
      <c r="AZ2226" s="73">
        <v>0.66427956091320095</v>
      </c>
      <c r="BA2226" s="73">
        <v>0.60389475752708699</v>
      </c>
      <c r="BB2226" s="64">
        <v>1.41707186088934E-2</v>
      </c>
      <c r="BC2226" s="74">
        <v>-13.9261415931978</v>
      </c>
      <c r="BD2226" s="61">
        <v>43899</v>
      </c>
      <c r="BE2226" s="61">
        <v>43987</v>
      </c>
      <c r="BF2226" s="70"/>
      <c r="BG2226" s="61"/>
    </row>
    <row r="2227" spans="2:59" x14ac:dyDescent="0.3">
      <c r="B2227" s="56" t="s">
        <v>7047</v>
      </c>
      <c r="C2227" s="56" t="s">
        <v>6719</v>
      </c>
      <c r="D2227" s="56" t="s">
        <v>6720</v>
      </c>
      <c r="E2227" s="57" t="s">
        <v>41</v>
      </c>
      <c r="F2227" s="57" t="s">
        <v>26</v>
      </c>
      <c r="G2227" s="58" t="s">
        <v>200</v>
      </c>
      <c r="H2227" s="59" t="s">
        <v>1198</v>
      </c>
      <c r="I2227" s="60" t="s">
        <v>29</v>
      </c>
      <c r="J2227" s="60" t="s">
        <v>6721</v>
      </c>
      <c r="L2227" s="61">
        <v>44021</v>
      </c>
      <c r="M2227" s="62">
        <v>2518.5949999988102</v>
      </c>
      <c r="N2227" s="63">
        <v>2518.5949999988102</v>
      </c>
      <c r="O2227" s="63">
        <v>2527.8293999992302</v>
      </c>
      <c r="P2227" s="64">
        <f t="shared" si="34"/>
        <v>0.99634690537248172</v>
      </c>
      <c r="Q2227" s="61">
        <v>43747</v>
      </c>
      <c r="R2227" s="65">
        <v>3436690.8229999999</v>
      </c>
      <c r="S2227" s="65">
        <v>4022682.6236914098</v>
      </c>
      <c r="T2227" s="11"/>
      <c r="U2227" s="66">
        <v>-2.4688015419087601E-3</v>
      </c>
      <c r="V2227" s="67">
        <v>3.41533059972789</v>
      </c>
      <c r="W2227" s="66">
        <v>2.1607325830700599E-2</v>
      </c>
      <c r="X2227" s="67">
        <v>4.4391111317090699</v>
      </c>
      <c r="Y2227" s="66">
        <v>2.5789371862629199E-2</v>
      </c>
      <c r="Z2227" s="67">
        <v>20.2628747985</v>
      </c>
      <c r="AA2227" s="66">
        <v>3.4972788658706101E-2</v>
      </c>
      <c r="AB2227" s="67">
        <v>23.722467017156301</v>
      </c>
      <c r="AC2227" s="66">
        <v>0.103595899940119</v>
      </c>
      <c r="AD2227" s="67">
        <v>34.645555254246602</v>
      </c>
      <c r="AE2227" s="66">
        <v>0.138293898973643</v>
      </c>
      <c r="AF2227" s="68">
        <v>30.777077509090301</v>
      </c>
      <c r="AG2227" s="66">
        <v>3.7863057223148601E-3</v>
      </c>
      <c r="AH2227" s="67">
        <v>-1.46287516363373</v>
      </c>
      <c r="AI2227" s="66">
        <v>3.0596619075367901E-2</v>
      </c>
      <c r="AJ2227" s="67">
        <v>16.7504043884983</v>
      </c>
      <c r="AK2227" s="66">
        <v>1.0119948234129701</v>
      </c>
      <c r="AL2227" s="66">
        <v>5.3231846766720999E-2</v>
      </c>
      <c r="AM2227" s="67">
        <v>85.9782209827099</v>
      </c>
      <c r="AN2227" s="11"/>
      <c r="AO2227" s="69">
        <v>2.5559495677953199E-2</v>
      </c>
      <c r="AP2227" s="69">
        <v>-3.9146119815086401E-2</v>
      </c>
      <c r="AQ2227" s="69">
        <v>2.81836044614465E-2</v>
      </c>
      <c r="AR2227" s="69">
        <v>-2.98603471383103E-2</v>
      </c>
      <c r="AS2227" s="70">
        <v>7</v>
      </c>
      <c r="AT2227" s="70">
        <v>5</v>
      </c>
      <c r="AU2227" s="70">
        <v>7</v>
      </c>
      <c r="AV2227" s="71">
        <v>5</v>
      </c>
      <c r="AW2227" s="11"/>
      <c r="AX2227" s="72">
        <v>6.2564778138985297E-2</v>
      </c>
      <c r="AY2227" s="73">
        <v>9.1353200824869404E-2</v>
      </c>
      <c r="AZ2227" s="73">
        <v>0.67157694890647701</v>
      </c>
      <c r="BA2227" s="73">
        <v>0.11850671936576899</v>
      </c>
      <c r="BB2227" s="64">
        <v>6.4252678576849596E-3</v>
      </c>
      <c r="BC2227" s="74">
        <v>-9.3492345646081993</v>
      </c>
      <c r="BD2227" s="61">
        <v>43747</v>
      </c>
      <c r="BE2227" s="61">
        <v>43783</v>
      </c>
      <c r="BF2227" s="70"/>
      <c r="BG2227" s="61"/>
    </row>
    <row r="2228" spans="2:59" x14ac:dyDescent="0.3">
      <c r="B2228" s="56" t="s">
        <v>7051</v>
      </c>
      <c r="C2228" s="56" t="s">
        <v>6723</v>
      </c>
      <c r="D2228" s="56" t="s">
        <v>6720</v>
      </c>
      <c r="E2228" s="57" t="s">
        <v>206</v>
      </c>
      <c r="F2228" s="57" t="s">
        <v>26</v>
      </c>
      <c r="G2228" s="58" t="s">
        <v>200</v>
      </c>
      <c r="H2228" s="59" t="s">
        <v>1198</v>
      </c>
      <c r="I2228" s="60" t="s">
        <v>29</v>
      </c>
      <c r="J2228" s="60" t="s">
        <v>6724</v>
      </c>
      <c r="L2228" s="61">
        <v>44021</v>
      </c>
      <c r="M2228" s="62">
        <v>1171.91180000082</v>
      </c>
      <c r="N2228" s="63">
        <v>1171.91180000082</v>
      </c>
      <c r="O2228" s="63">
        <v>1174.7799999993299</v>
      </c>
      <c r="P2228" s="64">
        <f t="shared" si="34"/>
        <v>0.99755852159679981</v>
      </c>
      <c r="Q2228" s="61">
        <v>44020</v>
      </c>
      <c r="R2228" s="65">
        <v>202145137.14300001</v>
      </c>
      <c r="S2228" s="65">
        <v>345319320.66049999</v>
      </c>
      <c r="T2228" s="11"/>
      <c r="U2228" s="66">
        <v>-2.4414784029431801E-3</v>
      </c>
      <c r="V2228" s="67">
        <v>3.4180629136244498</v>
      </c>
      <c r="W2228" s="66">
        <v>2.2447553741585601E-2</v>
      </c>
      <c r="X2228" s="67">
        <v>4.5231339227975704</v>
      </c>
      <c r="Y2228" s="66">
        <v>3.0917266094547799E-2</v>
      </c>
      <c r="Z2228" s="67">
        <v>20.775664221669999</v>
      </c>
      <c r="AA2228" s="66">
        <v>4.5403451285892502E-2</v>
      </c>
      <c r="AB2228" s="67">
        <v>24.7655332798895</v>
      </c>
      <c r="AC2228" s="66">
        <v>0.125922591032577</v>
      </c>
      <c r="AD2228" s="67">
        <v>36.878224363492301</v>
      </c>
      <c r="AE2228" s="66"/>
      <c r="AF2228" s="68"/>
      <c r="AG2228" s="66">
        <v>4.0338295766559904E-3</v>
      </c>
      <c r="AH2228" s="67">
        <v>-1.43812277819961</v>
      </c>
      <c r="AI2228" s="66">
        <v>3.60038430499117E-2</v>
      </c>
      <c r="AJ2228" s="67">
        <v>17.291126785945401</v>
      </c>
      <c r="AK2228" s="66">
        <v>0.17191180000023501</v>
      </c>
      <c r="AL2228" s="66">
        <v>5.6849556876841199E-2</v>
      </c>
      <c r="AM2228" s="67">
        <v>42.124167550646199</v>
      </c>
      <c r="AN2228" s="11"/>
      <c r="AO2228" s="69">
        <v>2.5587551162971098E-2</v>
      </c>
      <c r="AP2228" s="69">
        <v>-3.9119799078434901E-2</v>
      </c>
      <c r="AQ2228" s="69">
        <v>2.9057496873065199E-2</v>
      </c>
      <c r="AR2228" s="69">
        <v>-2.9035862679847899E-2</v>
      </c>
      <c r="AS2228" s="70">
        <v>8</v>
      </c>
      <c r="AT2228" s="70">
        <v>4</v>
      </c>
      <c r="AU2228" s="70">
        <v>7</v>
      </c>
      <c r="AV2228" s="71">
        <v>5</v>
      </c>
      <c r="AW2228" s="11"/>
      <c r="AX2228" s="72">
        <v>6.2589127114915794E-2</v>
      </c>
      <c r="AY2228" s="73">
        <v>0.24410075033165399</v>
      </c>
      <c r="AZ2228" s="73">
        <v>0.70614718838260204</v>
      </c>
      <c r="BA2228" s="73">
        <v>0.31780040768353501</v>
      </c>
      <c r="BB2228" s="64">
        <v>6.4279952222477703E-3</v>
      </c>
      <c r="BC2228" s="74">
        <v>-9.2597675060387701</v>
      </c>
      <c r="BD2228" s="61">
        <v>43747</v>
      </c>
      <c r="BE2228" s="61">
        <v>43783</v>
      </c>
      <c r="BF2228" s="70">
        <v>186</v>
      </c>
      <c r="BG2228" s="61">
        <v>44007</v>
      </c>
    </row>
    <row r="2229" spans="2:59" x14ac:dyDescent="0.3">
      <c r="B2229" s="56" t="s">
        <v>7054</v>
      </c>
      <c r="C2229" s="56" t="s">
        <v>6725</v>
      </c>
      <c r="D2229" s="56" t="s">
        <v>6720</v>
      </c>
      <c r="E2229" s="57" t="s">
        <v>0</v>
      </c>
      <c r="F2229" s="57" t="s">
        <v>26</v>
      </c>
      <c r="G2229" s="58" t="s">
        <v>200</v>
      </c>
      <c r="H2229" s="59" t="s">
        <v>1198</v>
      </c>
      <c r="I2229" s="60" t="s">
        <v>29</v>
      </c>
      <c r="J2229" s="60" t="s">
        <v>6726</v>
      </c>
      <c r="L2229" s="61">
        <v>43880</v>
      </c>
      <c r="M2229" s="62"/>
      <c r="N2229" s="63"/>
      <c r="O2229" s="63">
        <v>1582.8466999996499</v>
      </c>
      <c r="P2229" s="64">
        <f t="shared" si="34"/>
        <v>0</v>
      </c>
      <c r="Q2229" s="61">
        <v>43747</v>
      </c>
      <c r="R2229" s="65"/>
      <c r="S2229" s="65">
        <v>69403563.140750006</v>
      </c>
      <c r="T2229" s="11"/>
      <c r="U2229" s="66"/>
      <c r="V2229" s="67"/>
      <c r="W2229" s="66"/>
      <c r="X2229" s="67"/>
      <c r="Y2229" s="66"/>
      <c r="Z2229" s="67"/>
      <c r="AA2229" s="66"/>
      <c r="AB2229" s="67"/>
      <c r="AC2229" s="66"/>
      <c r="AD2229" s="67"/>
      <c r="AE2229" s="66"/>
      <c r="AF2229" s="68"/>
      <c r="AG2229" s="66"/>
      <c r="AH2229" s="67"/>
      <c r="AI2229" s="66"/>
      <c r="AJ2229" s="67"/>
      <c r="AK2229" s="66"/>
      <c r="AL2229" s="66"/>
      <c r="AM2229" s="67"/>
      <c r="AN2229" s="11"/>
      <c r="AO2229" s="69">
        <v>2.5534236101520901E-2</v>
      </c>
      <c r="AP2229" s="69">
        <v>-3.9169813830085297E-2</v>
      </c>
      <c r="AQ2229" s="69">
        <v>2.5803211294260098E-2</v>
      </c>
      <c r="AR2229" s="69">
        <v>-3.0601715327975398E-2</v>
      </c>
      <c r="AS2229" s="70"/>
      <c r="AT2229" s="70"/>
      <c r="AU2229" s="70"/>
      <c r="AV2229" s="71"/>
      <c r="AW2229" s="11"/>
      <c r="AX2229" s="72"/>
      <c r="AY2229" s="73"/>
      <c r="AZ2229" s="73"/>
      <c r="BA2229" s="73"/>
      <c r="BB2229" s="64"/>
      <c r="BC2229" s="74">
        <v>-9.4297002988314507</v>
      </c>
      <c r="BD2229" s="61">
        <v>43747</v>
      </c>
      <c r="BE2229" s="61">
        <v>43783</v>
      </c>
      <c r="BF2229" s="70"/>
      <c r="BG2229" s="61"/>
    </row>
    <row r="2230" spans="2:59" x14ac:dyDescent="0.3">
      <c r="B2230" s="56" t="s">
        <v>7057</v>
      </c>
      <c r="C2230" s="56" t="s">
        <v>6727</v>
      </c>
      <c r="D2230" s="56" t="s">
        <v>6720</v>
      </c>
      <c r="E2230" s="57" t="s">
        <v>48</v>
      </c>
      <c r="F2230" s="57" t="s">
        <v>26</v>
      </c>
      <c r="G2230" s="58" t="s">
        <v>200</v>
      </c>
      <c r="H2230" s="59" t="s">
        <v>1198</v>
      </c>
      <c r="I2230" s="60" t="s">
        <v>29</v>
      </c>
      <c r="J2230" s="60" t="s">
        <v>6728</v>
      </c>
      <c r="L2230" s="61">
        <v>43880</v>
      </c>
      <c r="M2230" s="62"/>
      <c r="N2230" s="63"/>
      <c r="O2230" s="63">
        <v>1236.3101000003501</v>
      </c>
      <c r="P2230" s="64">
        <f t="shared" si="34"/>
        <v>0</v>
      </c>
      <c r="Q2230" s="61">
        <v>43747</v>
      </c>
      <c r="R2230" s="65"/>
      <c r="S2230" s="65">
        <v>51258275.970124997</v>
      </c>
      <c r="T2230" s="11"/>
      <c r="U2230" s="66"/>
      <c r="V2230" s="67"/>
      <c r="W2230" s="66"/>
      <c r="X2230" s="67"/>
      <c r="Y2230" s="66"/>
      <c r="Z2230" s="67"/>
      <c r="AA2230" s="66"/>
      <c r="AB2230" s="67"/>
      <c r="AC2230" s="66"/>
      <c r="AD2230" s="67"/>
      <c r="AE2230" s="66"/>
      <c r="AF2230" s="68"/>
      <c r="AG2230" s="66"/>
      <c r="AH2230" s="67"/>
      <c r="AI2230" s="66"/>
      <c r="AJ2230" s="67"/>
      <c r="AK2230" s="66"/>
      <c r="AL2230" s="66"/>
      <c r="AM2230" s="67"/>
      <c r="AN2230" s="11"/>
      <c r="AO2230" s="69">
        <v>2.5542335017235001E-2</v>
      </c>
      <c r="AP2230" s="69">
        <v>-3.9162163013315897E-2</v>
      </c>
      <c r="AQ2230" s="69">
        <v>2.6056230206449999E-2</v>
      </c>
      <c r="AR2230" s="69">
        <v>-3.0362937040081299E-2</v>
      </c>
      <c r="AS2230" s="70"/>
      <c r="AT2230" s="70"/>
      <c r="AU2230" s="70"/>
      <c r="AV2230" s="71"/>
      <c r="AW2230" s="11"/>
      <c r="AX2230" s="72"/>
      <c r="AY2230" s="73"/>
      <c r="AZ2230" s="73"/>
      <c r="BA2230" s="73"/>
      <c r="BB2230" s="64"/>
      <c r="BC2230" s="74">
        <v>-9.4037733736913705</v>
      </c>
      <c r="BD2230" s="61">
        <v>43747</v>
      </c>
      <c r="BE2230" s="61">
        <v>43783</v>
      </c>
      <c r="BF2230" s="70"/>
      <c r="BG2230" s="61"/>
    </row>
    <row r="2231" spans="2:59" x14ac:dyDescent="0.3">
      <c r="B2231" s="56" t="s">
        <v>7060</v>
      </c>
      <c r="C2231" s="56" t="s">
        <v>6730</v>
      </c>
      <c r="D2231" s="56" t="s">
        <v>6720</v>
      </c>
      <c r="E2231" s="57" t="s">
        <v>291</v>
      </c>
      <c r="F2231" s="57" t="s">
        <v>26</v>
      </c>
      <c r="G2231" s="58" t="s">
        <v>200</v>
      </c>
      <c r="H2231" s="59" t="s">
        <v>1198</v>
      </c>
      <c r="I2231" s="60" t="s">
        <v>29</v>
      </c>
      <c r="J2231" s="60" t="s">
        <v>6731</v>
      </c>
      <c r="L2231" s="61">
        <v>44021</v>
      </c>
      <c r="M2231" s="62">
        <v>4871.8425000011903</v>
      </c>
      <c r="N2231" s="63">
        <v>4871.8425000011903</v>
      </c>
      <c r="O2231" s="63"/>
      <c r="P2231" s="64" t="str">
        <f t="shared" si="34"/>
        <v/>
      </c>
      <c r="Q2231" s="61"/>
      <c r="R2231" s="65">
        <v>0</v>
      </c>
      <c r="S2231" s="65"/>
      <c r="T2231" s="11"/>
      <c r="U2231" s="66">
        <v>0</v>
      </c>
      <c r="V2231" s="67">
        <v>3.66221075391877</v>
      </c>
      <c r="W2231" s="66">
        <v>0</v>
      </c>
      <c r="X2231" s="67">
        <v>2.27837854863537</v>
      </c>
      <c r="Y2231" s="66">
        <v>0</v>
      </c>
      <c r="Z2231" s="67">
        <v>17.6839376122225</v>
      </c>
      <c r="AA2231" s="66"/>
      <c r="AB2231" s="67"/>
      <c r="AC2231" s="66"/>
      <c r="AD2231" s="67"/>
      <c r="AE2231" s="66"/>
      <c r="AF2231" s="68"/>
      <c r="AG2231" s="66">
        <v>0</v>
      </c>
      <c r="AH2231" s="67">
        <v>-1.84150573586521</v>
      </c>
      <c r="AI2231" s="66">
        <v>0</v>
      </c>
      <c r="AJ2231" s="67">
        <v>13.6907424809615</v>
      </c>
      <c r="AK2231" s="66">
        <v>-2.5631499999690301E-2</v>
      </c>
      <c r="AL2231" s="66">
        <v>-2.8048513481735399E-2</v>
      </c>
      <c r="AM2231" s="67">
        <v>12.349867421828099</v>
      </c>
      <c r="AN2231" s="11"/>
      <c r="AO2231" s="69">
        <v>3.87893853257992E-3</v>
      </c>
      <c r="AP2231" s="69">
        <v>-6.6853338903456504E-3</v>
      </c>
      <c r="AQ2231" s="69">
        <v>3.6428341645660099E-3</v>
      </c>
      <c r="AR2231" s="69">
        <v>-2.9183234872107298E-2</v>
      </c>
      <c r="AS2231" s="70"/>
      <c r="AT2231" s="70"/>
      <c r="AU2231" s="70"/>
      <c r="AV2231" s="71"/>
      <c r="AW2231" s="11"/>
      <c r="AX2231" s="72"/>
      <c r="AY2231" s="73"/>
      <c r="AZ2231" s="73"/>
      <c r="BA2231" s="73"/>
      <c r="BB2231" s="64"/>
      <c r="BC2231" s="74">
        <v>-4.0984573173045602</v>
      </c>
      <c r="BD2231" s="61">
        <v>43747</v>
      </c>
      <c r="BE2231" s="61">
        <v>43776</v>
      </c>
      <c r="BF2231" s="70"/>
      <c r="BG2231" s="61"/>
    </row>
    <row r="2232" spans="2:59" x14ac:dyDescent="0.3">
      <c r="B2232" s="56" t="s">
        <v>7063</v>
      </c>
      <c r="C2232" s="56" t="s">
        <v>6733</v>
      </c>
      <c r="D2232" s="56" t="s">
        <v>6720</v>
      </c>
      <c r="E2232" s="57" t="s">
        <v>306</v>
      </c>
      <c r="F2232" s="57" t="s">
        <v>26</v>
      </c>
      <c r="G2232" s="58" t="s">
        <v>200</v>
      </c>
      <c r="H2232" s="59" t="s">
        <v>1198</v>
      </c>
      <c r="I2232" s="60" t="s">
        <v>29</v>
      </c>
      <c r="J2232" s="60" t="s">
        <v>1</v>
      </c>
      <c r="L2232" s="61">
        <v>44021</v>
      </c>
      <c r="M2232" s="62">
        <v>1566.44569999911</v>
      </c>
      <c r="N2232" s="63">
        <v>1566.44569999911</v>
      </c>
      <c r="O2232" s="63"/>
      <c r="P2232" s="64" t="str">
        <f t="shared" si="34"/>
        <v/>
      </c>
      <c r="Q2232" s="61"/>
      <c r="R2232" s="65">
        <v>56046071.693999998</v>
      </c>
      <c r="S2232" s="65"/>
      <c r="T2232" s="11"/>
      <c r="U2232" s="66">
        <v>-2.4933754093581198E-3</v>
      </c>
      <c r="V2232" s="67">
        <v>3.41287321298296</v>
      </c>
      <c r="W2232" s="66">
        <v>2.0852041183388799E-2</v>
      </c>
      <c r="X2232" s="67">
        <v>4.3635826669778899</v>
      </c>
      <c r="Y2232" s="66"/>
      <c r="Z2232" s="67"/>
      <c r="AA2232" s="66"/>
      <c r="AB2232" s="67"/>
      <c r="AC2232" s="66"/>
      <c r="AD2232" s="67"/>
      <c r="AE2232" s="66"/>
      <c r="AF2232" s="68"/>
      <c r="AG2232" s="66">
        <v>3.56362323691428E-3</v>
      </c>
      <c r="AH2232" s="67">
        <v>-1.4851434121737801</v>
      </c>
      <c r="AI2232" s="66"/>
      <c r="AJ2232" s="67"/>
      <c r="AK2232" s="66">
        <v>2.5614203137593002E-2</v>
      </c>
      <c r="AL2232" s="66">
        <v>6.5809892255856497E-2</v>
      </c>
      <c r="AM2232" s="67">
        <v>13.6556516045093</v>
      </c>
      <c r="AN2232" s="11"/>
      <c r="AO2232" s="69">
        <v>7.1115300142992098E-3</v>
      </c>
      <c r="AP2232" s="69">
        <v>-1.26790641979824E-2</v>
      </c>
      <c r="AQ2232" s="69">
        <v>2.7398070969866201E-2</v>
      </c>
      <c r="AR2232" s="69">
        <v>-1.46601746555461E-2</v>
      </c>
      <c r="AS2232" s="70"/>
      <c r="AT2232" s="70"/>
      <c r="AU2232" s="70"/>
      <c r="AV2232" s="71"/>
      <c r="AW2232" s="11"/>
      <c r="AX2232" s="72"/>
      <c r="AY2232" s="73"/>
      <c r="AZ2232" s="73"/>
      <c r="BA2232" s="73"/>
      <c r="BB2232" s="64"/>
      <c r="BC2232" s="74">
        <v>-3.0717865230399202</v>
      </c>
      <c r="BD2232" s="61">
        <v>43899</v>
      </c>
      <c r="BE2232" s="61">
        <v>43915</v>
      </c>
      <c r="BF2232" s="70">
        <v>49</v>
      </c>
      <c r="BG2232" s="61">
        <v>43966</v>
      </c>
    </row>
    <row r="2233" spans="2:59" x14ac:dyDescent="0.3">
      <c r="B2233" s="56" t="s">
        <v>7066</v>
      </c>
      <c r="C2233" s="56" t="s">
        <v>6735</v>
      </c>
      <c r="D2233" s="56" t="s">
        <v>6720</v>
      </c>
      <c r="E2233" s="57" t="s">
        <v>309</v>
      </c>
      <c r="F2233" s="57" t="s">
        <v>26</v>
      </c>
      <c r="G2233" s="58" t="s">
        <v>200</v>
      </c>
      <c r="H2233" s="59" t="s">
        <v>1198</v>
      </c>
      <c r="I2233" s="60" t="s">
        <v>29</v>
      </c>
      <c r="J2233" s="60" t="s">
        <v>6736</v>
      </c>
      <c r="L2233" s="61">
        <v>44021</v>
      </c>
      <c r="M2233" s="62">
        <v>2350.1937999986098</v>
      </c>
      <c r="N2233" s="63">
        <v>2350.1937999986098</v>
      </c>
      <c r="O2233" s="63">
        <v>2370.6339999996098</v>
      </c>
      <c r="P2233" s="64">
        <f t="shared" si="34"/>
        <v>0.99137774958049052</v>
      </c>
      <c r="Q2233" s="61">
        <v>43747</v>
      </c>
      <c r="R2233" s="65">
        <v>73934860.893000007</v>
      </c>
      <c r="S2233" s="65">
        <v>84180493.652250007</v>
      </c>
      <c r="T2233" s="11"/>
      <c r="U2233" s="66">
        <v>-2.4869980670700902E-3</v>
      </c>
      <c r="V2233" s="67">
        <v>3.4135109472117602</v>
      </c>
      <c r="W2233" s="66">
        <v>2.1048326836535101E-2</v>
      </c>
      <c r="X2233" s="67">
        <v>4.3832112322925196</v>
      </c>
      <c r="Y2233" s="66">
        <v>2.2388416484318399E-2</v>
      </c>
      <c r="Z2233" s="67">
        <v>19.9227792606689</v>
      </c>
      <c r="AA2233" s="66">
        <v>2.8083795830752899E-2</v>
      </c>
      <c r="AB2233" s="67">
        <v>23.0335677343828</v>
      </c>
      <c r="AC2233" s="66">
        <v>8.8973573670955403E-2</v>
      </c>
      <c r="AD2233" s="67">
        <v>33.183322627330199</v>
      </c>
      <c r="AE2233" s="66">
        <v>0.115714872617973</v>
      </c>
      <c r="AF2233" s="68">
        <v>28.5191748735087</v>
      </c>
      <c r="AG2233" s="66">
        <v>3.6215365744283199E-3</v>
      </c>
      <c r="AH2233" s="67">
        <v>-1.4793520784223799</v>
      </c>
      <c r="AI2233" s="66">
        <v>2.70110473684326E-2</v>
      </c>
      <c r="AJ2233" s="67">
        <v>16.391847217804798</v>
      </c>
      <c r="AK2233" s="66">
        <v>0.87749650494894005</v>
      </c>
      <c r="AL2233" s="66">
        <v>4.7839942475548E-2</v>
      </c>
      <c r="AM2233" s="67">
        <v>72.528389136306899</v>
      </c>
      <c r="AN2233" s="11"/>
      <c r="AO2233" s="69">
        <v>2.5540766393533001E-2</v>
      </c>
      <c r="AP2233" s="69">
        <v>-3.9163680513411202E-2</v>
      </c>
      <c r="AQ2233" s="69">
        <v>2.7602122323514802E-2</v>
      </c>
      <c r="AR2233" s="69">
        <v>-3.0409022543608399E-2</v>
      </c>
      <c r="AS2233" s="70">
        <v>7</v>
      </c>
      <c r="AT2233" s="70">
        <v>5</v>
      </c>
      <c r="AU2233" s="70">
        <v>7</v>
      </c>
      <c r="AV2233" s="71">
        <v>5</v>
      </c>
      <c r="AW2233" s="11"/>
      <c r="AX2233" s="72">
        <v>6.2549605166277597E-2</v>
      </c>
      <c r="AY2233" s="73">
        <v>-9.6281546739049907E-3</v>
      </c>
      <c r="AZ2233" s="73">
        <v>0.64873370631266902</v>
      </c>
      <c r="BA2233" s="73">
        <v>-1.24598449959166E-2</v>
      </c>
      <c r="BB2233" s="64">
        <v>6.4235599777748599E-3</v>
      </c>
      <c r="BC2233" s="74">
        <v>-9.4087784111325199</v>
      </c>
      <c r="BD2233" s="61">
        <v>43747</v>
      </c>
      <c r="BE2233" s="61">
        <v>43783</v>
      </c>
      <c r="BF2233" s="70"/>
      <c r="BG2233" s="61"/>
    </row>
    <row r="2234" spans="2:59" x14ac:dyDescent="0.3">
      <c r="B2234" s="56" t="s">
        <v>7069</v>
      </c>
      <c r="C2234" s="56" t="s">
        <v>6738</v>
      </c>
      <c r="D2234" s="56" t="s">
        <v>6720</v>
      </c>
      <c r="E2234" s="57" t="s">
        <v>34</v>
      </c>
      <c r="F2234" s="57" t="s">
        <v>236</v>
      </c>
      <c r="G2234" s="58" t="s">
        <v>200</v>
      </c>
      <c r="H2234" s="59" t="s">
        <v>1198</v>
      </c>
      <c r="I2234" s="60" t="s">
        <v>29</v>
      </c>
      <c r="J2234" s="60" t="s">
        <v>6739</v>
      </c>
      <c r="L2234" s="61">
        <v>44021</v>
      </c>
      <c r="M2234" s="62">
        <v>1317.88550000079</v>
      </c>
      <c r="N2234" s="63">
        <v>1317.88550000079</v>
      </c>
      <c r="O2234" s="63">
        <v>1323.90110000037</v>
      </c>
      <c r="P2234" s="64">
        <f t="shared" si="34"/>
        <v>0.99545615605306292</v>
      </c>
      <c r="Q2234" s="61">
        <v>43747</v>
      </c>
      <c r="R2234" s="65">
        <v>11889234.380999999</v>
      </c>
      <c r="S2234" s="65">
        <v>15823868.349781301</v>
      </c>
      <c r="T2234" s="11"/>
      <c r="U2234" s="66">
        <v>-3.4257004053870302E-3</v>
      </c>
      <c r="V2234" s="67">
        <v>3.3196407133800698</v>
      </c>
      <c r="W2234" s="66">
        <v>1.29597088343871E-2</v>
      </c>
      <c r="X2234" s="67">
        <v>3.5743494320740901</v>
      </c>
      <c r="Y2234" s="66">
        <v>2.90440513635986E-2</v>
      </c>
      <c r="Z2234" s="67">
        <v>20.588342748582399</v>
      </c>
      <c r="AA2234" s="66">
        <v>3.7146528957237003E-2</v>
      </c>
      <c r="AB2234" s="67">
        <v>23.939841047016699</v>
      </c>
      <c r="AC2234" s="66">
        <v>0.105450057080889</v>
      </c>
      <c r="AD2234" s="67">
        <v>34.830970968352602</v>
      </c>
      <c r="AE2234" s="66">
        <v>0.140289710665529</v>
      </c>
      <c r="AF2234" s="68">
        <v>30.9766586782644</v>
      </c>
      <c r="AG2234" s="66">
        <v>6.3353654149977999E-4</v>
      </c>
      <c r="AH2234" s="67">
        <v>-1.7781520817152301</v>
      </c>
      <c r="AI2234" s="66">
        <v>3.3515068986162098E-2</v>
      </c>
      <c r="AJ2234" s="67">
        <v>17.042249379592199</v>
      </c>
      <c r="AK2234" s="66">
        <v>0.31788550000055699</v>
      </c>
      <c r="AL2234" s="66">
        <v>4.6112058493235998E-2</v>
      </c>
      <c r="AM2234" s="67">
        <v>29.093418183212599</v>
      </c>
      <c r="AN2234" s="11"/>
      <c r="AO2234" s="69">
        <v>2.8154278155852801E-2</v>
      </c>
      <c r="AP2234" s="69">
        <v>-5.6972734999362701E-2</v>
      </c>
      <c r="AQ2234" s="69">
        <v>3.7699742997574497E-2</v>
      </c>
      <c r="AR2234" s="69">
        <v>-3.0845576659885399E-2</v>
      </c>
      <c r="AS2234" s="70">
        <v>7</v>
      </c>
      <c r="AT2234" s="70">
        <v>5</v>
      </c>
      <c r="AU2234" s="70">
        <v>7</v>
      </c>
      <c r="AV2234" s="71">
        <v>5</v>
      </c>
      <c r="AW2234" s="11"/>
      <c r="AX2234" s="72">
        <v>7.7746085432882001E-2</v>
      </c>
      <c r="AY2234" s="73">
        <v>0.179737806653293</v>
      </c>
      <c r="AZ2234" s="73">
        <v>0.66277776633069196</v>
      </c>
      <c r="BA2234" s="73">
        <v>0.22214001399515801</v>
      </c>
      <c r="BB2234" s="64">
        <v>7.9234530456233198E-3</v>
      </c>
      <c r="BC2234" s="74">
        <v>-10.795557160672599</v>
      </c>
      <c r="BD2234" s="61">
        <v>43747</v>
      </c>
      <c r="BE2234" s="61">
        <v>43783</v>
      </c>
      <c r="BF2234" s="70"/>
      <c r="BG2234" s="61"/>
    </row>
    <row r="2235" spans="2:59" x14ac:dyDescent="0.3">
      <c r="B2235" s="56" t="s">
        <v>7071</v>
      </c>
      <c r="C2235" s="56" t="s">
        <v>6741</v>
      </c>
      <c r="D2235" s="56" t="s">
        <v>6720</v>
      </c>
      <c r="E2235" s="57" t="s">
        <v>6742</v>
      </c>
      <c r="F2235" s="57" t="s">
        <v>236</v>
      </c>
      <c r="G2235" s="58" t="s">
        <v>200</v>
      </c>
      <c r="H2235" s="59" t="s">
        <v>1198</v>
      </c>
      <c r="I2235" s="60" t="s">
        <v>29</v>
      </c>
      <c r="J2235" s="60" t="s">
        <v>1</v>
      </c>
      <c r="L2235" s="61">
        <v>44021</v>
      </c>
      <c r="M2235" s="62">
        <v>1152.2015000004301</v>
      </c>
      <c r="N2235" s="63">
        <v>1152.2015000004301</v>
      </c>
      <c r="O2235" s="63">
        <v>1156.26449999958</v>
      </c>
      <c r="P2235" s="64">
        <f t="shared" si="34"/>
        <v>0.99648609812101696</v>
      </c>
      <c r="Q2235" s="61">
        <v>44019</v>
      </c>
      <c r="R2235" s="65">
        <v>1414220.726</v>
      </c>
      <c r="S2235" s="65">
        <v>998610.32206445304</v>
      </c>
      <c r="T2235" s="11"/>
      <c r="U2235" s="66">
        <v>-3.4205585707241001E-3</v>
      </c>
      <c r="V2235" s="67">
        <v>3.3201548968463599</v>
      </c>
      <c r="W2235" s="66">
        <v>1.3118023611241401E-2</v>
      </c>
      <c r="X2235" s="67">
        <v>3.5901809097595101</v>
      </c>
      <c r="Y2235" s="66">
        <v>3.0019735017049201E-2</v>
      </c>
      <c r="Z2235" s="67">
        <v>20.685911113920199</v>
      </c>
      <c r="AA2235" s="66">
        <v>3.9124960881963503E-2</v>
      </c>
      <c r="AB2235" s="67">
        <v>24.137684239481999</v>
      </c>
      <c r="AC2235" s="66">
        <v>0.109665577163541</v>
      </c>
      <c r="AD2235" s="67">
        <v>35.252522976603402</v>
      </c>
      <c r="AE2235" s="66"/>
      <c r="AF2235" s="68"/>
      <c r="AG2235" s="66">
        <v>6.8037839628232199E-4</v>
      </c>
      <c r="AH2235" s="67">
        <v>-1.7734678962369801</v>
      </c>
      <c r="AI2235" s="66">
        <v>3.4543489649877301E-2</v>
      </c>
      <c r="AJ2235" s="67">
        <v>17.145091445941901</v>
      </c>
      <c r="AK2235" s="66">
        <v>0.152201500000956</v>
      </c>
      <c r="AL2235" s="66">
        <v>5.2325845750601702E-2</v>
      </c>
      <c r="AM2235" s="67">
        <v>42.068464310374097</v>
      </c>
      <c r="AN2235" s="11"/>
      <c r="AO2235" s="69">
        <v>2.81597362045432E-2</v>
      </c>
      <c r="AP2235" s="69">
        <v>-5.6967871010783697E-2</v>
      </c>
      <c r="AQ2235" s="69">
        <v>3.7861917426198502E-2</v>
      </c>
      <c r="AR2235" s="69">
        <v>-3.0689044715472801E-2</v>
      </c>
      <c r="AS2235" s="70">
        <v>7</v>
      </c>
      <c r="AT2235" s="70">
        <v>5</v>
      </c>
      <c r="AU2235" s="70">
        <v>7</v>
      </c>
      <c r="AV2235" s="71">
        <v>5</v>
      </c>
      <c r="AW2235" s="11"/>
      <c r="AX2235" s="72">
        <v>7.7750177904672493E-2</v>
      </c>
      <c r="AY2235" s="73">
        <v>0.20339242519776199</v>
      </c>
      <c r="AZ2235" s="73">
        <v>0.66930618207970805</v>
      </c>
      <c r="BA2235" s="73">
        <v>0.25148568644635799</v>
      </c>
      <c r="BB2235" s="64">
        <v>7.9239270822290594E-3</v>
      </c>
      <c r="BC2235" s="74">
        <v>-10.7788334869838</v>
      </c>
      <c r="BD2235" s="61">
        <v>43747</v>
      </c>
      <c r="BE2235" s="61">
        <v>43783</v>
      </c>
      <c r="BF2235" s="70">
        <v>194</v>
      </c>
      <c r="BG2235" s="61">
        <v>44019</v>
      </c>
    </row>
    <row r="2236" spans="2:59" x14ac:dyDescent="0.3">
      <c r="B2236" s="56" t="s">
        <v>7075</v>
      </c>
      <c r="C2236" s="56" t="s">
        <v>6744</v>
      </c>
      <c r="D2236" s="56" t="s">
        <v>6720</v>
      </c>
      <c r="E2236" s="57" t="s">
        <v>73</v>
      </c>
      <c r="F2236" s="57" t="s">
        <v>236</v>
      </c>
      <c r="G2236" s="58" t="s">
        <v>200</v>
      </c>
      <c r="H2236" s="59" t="s">
        <v>1198</v>
      </c>
      <c r="I2236" s="60" t="s">
        <v>29</v>
      </c>
      <c r="J2236" s="60" t="s">
        <v>1</v>
      </c>
      <c r="L2236" s="61">
        <v>44021</v>
      </c>
      <c r="M2236" s="62">
        <v>1298.3552999999399</v>
      </c>
      <c r="N2236" s="63">
        <v>1298.3552999999399</v>
      </c>
      <c r="O2236" s="63">
        <v>1307.32049999945</v>
      </c>
      <c r="P2236" s="64">
        <f t="shared" si="34"/>
        <v>0.99314230902099843</v>
      </c>
      <c r="Q2236" s="61">
        <v>43747</v>
      </c>
      <c r="R2236" s="65">
        <v>484272.66499999998</v>
      </c>
      <c r="S2236" s="65">
        <v>450129.61337011697</v>
      </c>
      <c r="T2236" s="11"/>
      <c r="U2236" s="66">
        <v>-3.4342176013524299E-3</v>
      </c>
      <c r="V2236" s="67">
        <v>3.3187889937835302</v>
      </c>
      <c r="W2236" s="66">
        <v>1.2701637639111101E-2</v>
      </c>
      <c r="X2236" s="67">
        <v>3.5485423125464899</v>
      </c>
      <c r="Y2236" s="66">
        <v>2.74545725042117E-2</v>
      </c>
      <c r="Z2236" s="67">
        <v>20.429394862643701</v>
      </c>
      <c r="AA2236" s="66">
        <v>3.3927594067790799E-2</v>
      </c>
      <c r="AB2236" s="67">
        <v>23.617947558086598</v>
      </c>
      <c r="AC2236" s="66">
        <v>9.8608034990320406E-2</v>
      </c>
      <c r="AD2236" s="67">
        <v>34.146768759295803</v>
      </c>
      <c r="AE2236" s="66">
        <v>0.131308148836979</v>
      </c>
      <c r="AF2236" s="68">
        <v>30.078502495423901</v>
      </c>
      <c r="AG2236" s="66">
        <v>5.5701440942357305E-4</v>
      </c>
      <c r="AH2236" s="67">
        <v>-1.7858042949228501</v>
      </c>
      <c r="AI2236" s="66">
        <v>3.1839839974054499E-2</v>
      </c>
      <c r="AJ2236" s="67">
        <v>16.874726478359701</v>
      </c>
      <c r="AK2236" s="66">
        <v>0.29835529999952998</v>
      </c>
      <c r="AL2236" s="66">
        <v>4.3564345614868202E-2</v>
      </c>
      <c r="AM2236" s="67">
        <v>27.140398183109902</v>
      </c>
      <c r="AN2236" s="11"/>
      <c r="AO2236" s="69">
        <v>2.8145576785391299E-2</v>
      </c>
      <c r="AP2236" s="69">
        <v>-5.6980826684593901E-2</v>
      </c>
      <c r="AQ2236" s="69">
        <v>3.7435373262269402E-2</v>
      </c>
      <c r="AR2236" s="69">
        <v>-3.1100704898563002E-2</v>
      </c>
      <c r="AS2236" s="70">
        <v>7</v>
      </c>
      <c r="AT2236" s="70">
        <v>5</v>
      </c>
      <c r="AU2236" s="70">
        <v>7</v>
      </c>
      <c r="AV2236" s="71">
        <v>5</v>
      </c>
      <c r="AW2236" s="11"/>
      <c r="AX2236" s="72">
        <v>7.7739712148104406E-2</v>
      </c>
      <c r="AY2236" s="73">
        <v>0.14124088110793301</v>
      </c>
      <c r="AZ2236" s="73">
        <v>0.65215371368685704</v>
      </c>
      <c r="BA2236" s="73">
        <v>0.17443582111854999</v>
      </c>
      <c r="BB2236" s="64">
        <v>7.9227106882171893E-3</v>
      </c>
      <c r="BC2236" s="74">
        <v>-10.8228242424229</v>
      </c>
      <c r="BD2236" s="61">
        <v>43747</v>
      </c>
      <c r="BE2236" s="61">
        <v>43783</v>
      </c>
      <c r="BF2236" s="70"/>
      <c r="BG2236" s="61"/>
    </row>
    <row r="2237" spans="2:59" x14ac:dyDescent="0.3">
      <c r="B2237" s="56" t="s">
        <v>7077</v>
      </c>
      <c r="C2237" s="56" t="s">
        <v>6746</v>
      </c>
      <c r="D2237" s="56" t="s">
        <v>6720</v>
      </c>
      <c r="E2237" s="57" t="s">
        <v>41</v>
      </c>
      <c r="F2237" s="57" t="s">
        <v>236</v>
      </c>
      <c r="G2237" s="58" t="s">
        <v>200</v>
      </c>
      <c r="H2237" s="59" t="s">
        <v>1198</v>
      </c>
      <c r="I2237" s="60" t="s">
        <v>29</v>
      </c>
      <c r="J2237" s="60" t="s">
        <v>6747</v>
      </c>
      <c r="L2237" s="61">
        <v>44021</v>
      </c>
      <c r="M2237" s="62">
        <v>1282.29250000045</v>
      </c>
      <c r="N2237" s="63">
        <v>1282.29250000045</v>
      </c>
      <c r="O2237" s="63">
        <v>1293.9122999999699</v>
      </c>
      <c r="P2237" s="64">
        <f t="shared" si="34"/>
        <v>0.99101963865748843</v>
      </c>
      <c r="Q2237" s="61">
        <v>43747</v>
      </c>
      <c r="R2237" s="65">
        <v>6148068.2189999996</v>
      </c>
      <c r="S2237" s="65">
        <v>7420368.6237500003</v>
      </c>
      <c r="T2237" s="11"/>
      <c r="U2237" s="66">
        <v>-3.4420038400639901E-3</v>
      </c>
      <c r="V2237" s="67">
        <v>3.3180103699123702</v>
      </c>
      <c r="W2237" s="66">
        <v>1.24644474690285E-2</v>
      </c>
      <c r="X2237" s="67">
        <v>3.5248232955382299</v>
      </c>
      <c r="Y2237" s="66">
        <v>2.5995450643677E-2</v>
      </c>
      <c r="Z2237" s="67">
        <v>20.283482676604802</v>
      </c>
      <c r="AA2237" s="66">
        <v>3.0976759511759201E-2</v>
      </c>
      <c r="AB2237" s="67">
        <v>23.322864102461601</v>
      </c>
      <c r="AC2237" s="66">
        <v>9.23547329239955E-2</v>
      </c>
      <c r="AD2237" s="67">
        <v>33.521438552648803</v>
      </c>
      <c r="AE2237" s="66">
        <v>0.12006057429243799</v>
      </c>
      <c r="AF2237" s="68">
        <v>28.953745040955301</v>
      </c>
      <c r="AG2237" s="66">
        <v>4.8670924115867798E-4</v>
      </c>
      <c r="AH2237" s="67">
        <v>-1.79283481174934</v>
      </c>
      <c r="AI2237" s="66">
        <v>3.0302049079182301E-2</v>
      </c>
      <c r="AJ2237" s="67">
        <v>16.720947388879701</v>
      </c>
      <c r="AK2237" s="66">
        <v>0.28229250000004003</v>
      </c>
      <c r="AL2237" s="66">
        <v>4.1444810798566302E-2</v>
      </c>
      <c r="AM2237" s="67">
        <v>25.534118183160899</v>
      </c>
      <c r="AN2237" s="11"/>
      <c r="AO2237" s="69">
        <v>2.8137572870036799E-2</v>
      </c>
      <c r="AP2237" s="69">
        <v>-5.6988141946058002E-2</v>
      </c>
      <c r="AQ2237" s="69">
        <v>3.7192485142441001E-2</v>
      </c>
      <c r="AR2237" s="69">
        <v>-3.1335193642007701E-2</v>
      </c>
      <c r="AS2237" s="70">
        <v>7</v>
      </c>
      <c r="AT2237" s="70">
        <v>5</v>
      </c>
      <c r="AU2237" s="70">
        <v>7</v>
      </c>
      <c r="AV2237" s="71">
        <v>5</v>
      </c>
      <c r="AW2237" s="11"/>
      <c r="AX2237" s="72">
        <v>7.77339193951775E-2</v>
      </c>
      <c r="AY2237" s="73">
        <v>0.10594012398564701</v>
      </c>
      <c r="AZ2237" s="73">
        <v>0.64241317080632099</v>
      </c>
      <c r="BA2237" s="73">
        <v>0.13075201813194301</v>
      </c>
      <c r="BB2237" s="64">
        <v>7.9220360394447204E-3</v>
      </c>
      <c r="BC2237" s="74">
        <v>-10.847891313766</v>
      </c>
      <c r="BD2237" s="61">
        <v>43747</v>
      </c>
      <c r="BE2237" s="61">
        <v>43783</v>
      </c>
      <c r="BF2237" s="70"/>
      <c r="BG2237" s="61"/>
    </row>
    <row r="2238" spans="2:59" x14ac:dyDescent="0.3">
      <c r="B2238" s="56" t="s">
        <v>7080</v>
      </c>
      <c r="C2238" s="56" t="s">
        <v>6749</v>
      </c>
      <c r="D2238" s="56" t="s">
        <v>6720</v>
      </c>
      <c r="E2238" s="57" t="s">
        <v>245</v>
      </c>
      <c r="F2238" s="57" t="s">
        <v>236</v>
      </c>
      <c r="G2238" s="58" t="s">
        <v>200</v>
      </c>
      <c r="H2238" s="59" t="s">
        <v>1198</v>
      </c>
      <c r="I2238" s="60" t="s">
        <v>29</v>
      </c>
      <c r="J2238" s="60" t="s">
        <v>1</v>
      </c>
      <c r="L2238" s="61">
        <v>44021</v>
      </c>
      <c r="M2238" s="62">
        <v>1050.80430000089</v>
      </c>
      <c r="N2238" s="63">
        <v>1050.80430000089</v>
      </c>
      <c r="O2238" s="63">
        <v>1054.4518999997499</v>
      </c>
      <c r="P2238" s="64">
        <f t="shared" si="34"/>
        <v>0.99654076207851605</v>
      </c>
      <c r="Q2238" s="61">
        <v>44019</v>
      </c>
      <c r="R2238" s="65">
        <v>1284412.4990000001</v>
      </c>
      <c r="S2238" s="65">
        <v>775654.39120996103</v>
      </c>
      <c r="T2238" s="11"/>
      <c r="U2238" s="66">
        <v>-3.3932670121430402E-3</v>
      </c>
      <c r="V2238" s="67">
        <v>3.3228840527044698</v>
      </c>
      <c r="W2238" s="66">
        <v>1.3951032966360801E-2</v>
      </c>
      <c r="X2238" s="67">
        <v>3.6734818452714499</v>
      </c>
      <c r="Y2238" s="66">
        <v>3.5168391990737298E-2</v>
      </c>
      <c r="Z2238" s="67">
        <v>21.200776811310799</v>
      </c>
      <c r="AA2238" s="66">
        <v>4.9596738952459397E-2</v>
      </c>
      <c r="AB2238" s="67">
        <v>25.184862046531599</v>
      </c>
      <c r="AC2238" s="66"/>
      <c r="AD2238" s="67"/>
      <c r="AE2238" s="66"/>
      <c r="AF2238" s="68"/>
      <c r="AG2238" s="66">
        <v>9.2719694293918998E-4</v>
      </c>
      <c r="AH2238" s="67">
        <v>-1.7487860415712899</v>
      </c>
      <c r="AI2238" s="66">
        <v>3.9971128746401498E-2</v>
      </c>
      <c r="AJ2238" s="67">
        <v>17.6878553556162</v>
      </c>
      <c r="AK2238" s="66">
        <v>5.0804300000891103E-2</v>
      </c>
      <c r="AL2238" s="66">
        <v>4.7882889766697197E-2</v>
      </c>
      <c r="AM2238" s="67">
        <v>24.593496598565299</v>
      </c>
      <c r="AN2238" s="11"/>
      <c r="AO2238" s="69">
        <v>2.8187827809233599E-2</v>
      </c>
      <c r="AP2238" s="69">
        <v>-5.6942025758908103E-2</v>
      </c>
      <c r="AQ2238" s="69">
        <v>3.8715250630048097E-2</v>
      </c>
      <c r="AR2238" s="69">
        <v>-2.9865478129977401E-2</v>
      </c>
      <c r="AS2238" s="70">
        <v>7</v>
      </c>
      <c r="AT2238" s="70">
        <v>5</v>
      </c>
      <c r="AU2238" s="70">
        <v>7</v>
      </c>
      <c r="AV2238" s="71">
        <v>5</v>
      </c>
      <c r="AW2238" s="11"/>
      <c r="AX2238" s="72">
        <v>7.7772274691378707E-2</v>
      </c>
      <c r="AY2238" s="73">
        <v>0.328534037434565</v>
      </c>
      <c r="AZ2238" s="73">
        <v>0.703852583813386</v>
      </c>
      <c r="BA2238" s="73">
        <v>0.40715525273299102</v>
      </c>
      <c r="BB2238" s="64">
        <v>7.9264815664646503E-3</v>
      </c>
      <c r="BC2238" s="74">
        <v>-10.6907982773992</v>
      </c>
      <c r="BD2238" s="61">
        <v>43747</v>
      </c>
      <c r="BE2238" s="61">
        <v>43783</v>
      </c>
      <c r="BF2238" s="70">
        <v>162</v>
      </c>
      <c r="BG2238" s="61">
        <v>43973</v>
      </c>
    </row>
    <row r="2239" spans="2:59" x14ac:dyDescent="0.3">
      <c r="B2239" s="56" t="s">
        <v>7082</v>
      </c>
      <c r="C2239" s="56" t="s">
        <v>6751</v>
      </c>
      <c r="D2239" s="56" t="s">
        <v>6720</v>
      </c>
      <c r="E2239" s="57" t="s">
        <v>248</v>
      </c>
      <c r="F2239" s="57" t="s">
        <v>236</v>
      </c>
      <c r="G2239" s="58" t="s">
        <v>200</v>
      </c>
      <c r="H2239" s="59" t="s">
        <v>1198</v>
      </c>
      <c r="I2239" s="60" t="s">
        <v>29</v>
      </c>
      <c r="J2239" s="60" t="s">
        <v>6752</v>
      </c>
      <c r="L2239" s="61">
        <v>44021</v>
      </c>
      <c r="M2239" s="62">
        <v>1237.0550999995301</v>
      </c>
      <c r="N2239" s="63">
        <v>1237.0550999995301</v>
      </c>
      <c r="O2239" s="63">
        <v>1259.4666000008599</v>
      </c>
      <c r="P2239" s="64">
        <f t="shared" si="34"/>
        <v>0.98220556225840805</v>
      </c>
      <c r="Q2239" s="61">
        <v>43747</v>
      </c>
      <c r="R2239" s="65">
        <v>1905751.7239999999</v>
      </c>
      <c r="S2239" s="65">
        <v>2273385.04008203</v>
      </c>
      <c r="T2239" s="11"/>
      <c r="U2239" s="66">
        <v>-3.474472763628E-3</v>
      </c>
      <c r="V2239" s="67">
        <v>3.31476347755597</v>
      </c>
      <c r="W2239" s="66">
        <v>1.14746152430598E-2</v>
      </c>
      <c r="X2239" s="67">
        <v>3.4258400729413601</v>
      </c>
      <c r="Y2239" s="66">
        <v>1.9925168693589498E-2</v>
      </c>
      <c r="Z2239" s="67">
        <v>19.676454481581501</v>
      </c>
      <c r="AA2239" s="66">
        <v>1.8746908175671699E-2</v>
      </c>
      <c r="AB2239" s="67">
        <v>22.099878968874702</v>
      </c>
      <c r="AC2239" s="66">
        <v>6.8350116853252998E-2</v>
      </c>
      <c r="AD2239" s="67">
        <v>31.120976945559999</v>
      </c>
      <c r="AE2239" s="66">
        <v>9.7939276633114802E-2</v>
      </c>
      <c r="AF2239" s="68">
        <v>26.7416152750375</v>
      </c>
      <c r="AG2239" s="66">
        <v>1.9315723693580399E-4</v>
      </c>
      <c r="AH2239" s="67">
        <v>-1.8221900121716299</v>
      </c>
      <c r="AI2239" s="66">
        <v>2.3905769106931998E-2</v>
      </c>
      <c r="AJ2239" s="67">
        <v>16.081319391669201</v>
      </c>
      <c r="AK2239" s="66">
        <v>0.23705510000028901</v>
      </c>
      <c r="AL2239" s="66">
        <v>3.5353875375221798E-2</v>
      </c>
      <c r="AM2239" s="67">
        <v>21.0103781831858</v>
      </c>
      <c r="AN2239" s="11"/>
      <c r="AO2239" s="69">
        <v>2.8104084816732201E-2</v>
      </c>
      <c r="AP2239" s="69">
        <v>-5.70189179098088E-2</v>
      </c>
      <c r="AQ2239" s="69">
        <v>3.6178431213556898E-2</v>
      </c>
      <c r="AR2239" s="69">
        <v>-3.2313799822077299E-2</v>
      </c>
      <c r="AS2239" s="70">
        <v>7</v>
      </c>
      <c r="AT2239" s="70">
        <v>5</v>
      </c>
      <c r="AU2239" s="70">
        <v>7</v>
      </c>
      <c r="AV2239" s="71">
        <v>5</v>
      </c>
      <c r="AW2239" s="11"/>
      <c r="AX2239" s="72">
        <v>7.7711068800999802E-2</v>
      </c>
      <c r="AY2239" s="73">
        <v>-4.0456668522665502E-2</v>
      </c>
      <c r="AZ2239" s="73">
        <v>0.60202669698537603</v>
      </c>
      <c r="BA2239" s="73">
        <v>-4.9793341507040602E-2</v>
      </c>
      <c r="BB2239" s="64">
        <v>7.9193576927264094E-3</v>
      </c>
      <c r="BC2239" s="74">
        <v>-10.9524778188061</v>
      </c>
      <c r="BD2239" s="61">
        <v>43747</v>
      </c>
      <c r="BE2239" s="61">
        <v>43783</v>
      </c>
      <c r="BF2239" s="70"/>
      <c r="BG2239" s="61"/>
    </row>
    <row r="2240" spans="2:59" x14ac:dyDescent="0.3">
      <c r="B2240" s="56" t="s">
        <v>7085</v>
      </c>
      <c r="C2240" s="56" t="s">
        <v>6754</v>
      </c>
      <c r="D2240" s="56" t="s">
        <v>6720</v>
      </c>
      <c r="E2240" s="57" t="s">
        <v>56</v>
      </c>
      <c r="F2240" s="57" t="s">
        <v>236</v>
      </c>
      <c r="G2240" s="58" t="s">
        <v>200</v>
      </c>
      <c r="H2240" s="59" t="s">
        <v>1198</v>
      </c>
      <c r="I2240" s="60" t="s">
        <v>29</v>
      </c>
      <c r="J2240" s="60" t="s">
        <v>6755</v>
      </c>
      <c r="L2240" s="61">
        <v>44021</v>
      </c>
      <c r="M2240" s="62">
        <v>1338.01050000079</v>
      </c>
      <c r="N2240" s="63">
        <v>1338.01050000079</v>
      </c>
      <c r="O2240" s="63">
        <v>1342.69449999928</v>
      </c>
      <c r="P2240" s="64">
        <f t="shared" si="34"/>
        <v>0.99651149237708769</v>
      </c>
      <c r="Q2240" s="61">
        <v>44019</v>
      </c>
      <c r="R2240" s="65">
        <v>19147.386999999999</v>
      </c>
      <c r="S2240" s="65">
        <v>1040275.53891211</v>
      </c>
      <c r="T2240" s="11"/>
      <c r="U2240" s="66">
        <v>-3.4078268954544902E-3</v>
      </c>
      <c r="V2240" s="67">
        <v>3.3214280643733201</v>
      </c>
      <c r="W2240" s="66">
        <v>1.3504884480425999E-2</v>
      </c>
      <c r="X2240" s="67">
        <v>3.6288669966779699</v>
      </c>
      <c r="Y2240" s="66">
        <v>3.2406348247604903E-2</v>
      </c>
      <c r="Z2240" s="67">
        <v>20.924572436982999</v>
      </c>
      <c r="AA2240" s="66">
        <v>4.3974221061944298E-2</v>
      </c>
      <c r="AB2240" s="67">
        <v>24.622610257501901</v>
      </c>
      <c r="AC2240" s="66">
        <v>0.120032750237442</v>
      </c>
      <c r="AD2240" s="67">
        <v>36.289240284008002</v>
      </c>
      <c r="AE2240" s="66">
        <v>0.16296041854540799</v>
      </c>
      <c r="AF2240" s="68">
        <v>33.243729466281401</v>
      </c>
      <c r="AG2240" s="66">
        <v>7.9501993968733597E-4</v>
      </c>
      <c r="AH2240" s="67">
        <v>-1.76200374189648</v>
      </c>
      <c r="AI2240" s="66">
        <v>3.7059390795548097E-2</v>
      </c>
      <c r="AJ2240" s="67">
        <v>17.3966815605236</v>
      </c>
      <c r="AK2240" s="66">
        <v>0.33801050000125499</v>
      </c>
      <c r="AL2240" s="66">
        <v>4.87045272639079E-2</v>
      </c>
      <c r="AM2240" s="67">
        <v>31.105918183282501</v>
      </c>
      <c r="AN2240" s="11"/>
      <c r="AO2240" s="69">
        <v>2.8172761982204999E-2</v>
      </c>
      <c r="AP2240" s="69">
        <v>-5.6955858754008701E-2</v>
      </c>
      <c r="AQ2240" s="69">
        <v>3.8258198879702797E-2</v>
      </c>
      <c r="AR2240" s="69">
        <v>-3.0306667060358401E-2</v>
      </c>
      <c r="AS2240" s="70">
        <v>7</v>
      </c>
      <c r="AT2240" s="70">
        <v>5</v>
      </c>
      <c r="AU2240" s="70">
        <v>7</v>
      </c>
      <c r="AV2240" s="71">
        <v>5</v>
      </c>
      <c r="AW2240" s="11"/>
      <c r="AX2240" s="72">
        <v>7.7760283132374694E-2</v>
      </c>
      <c r="AY2240" s="73">
        <v>0.26135861082821099</v>
      </c>
      <c r="AZ2240" s="73">
        <v>0.68530640639164597</v>
      </c>
      <c r="BA2240" s="73">
        <v>0.32350519136116401</v>
      </c>
      <c r="BB2240" s="64">
        <v>7.9250970651901301E-3</v>
      </c>
      <c r="BC2240" s="74">
        <v>-10.7379486994614</v>
      </c>
      <c r="BD2240" s="61">
        <v>43747</v>
      </c>
      <c r="BE2240" s="61">
        <v>43783</v>
      </c>
      <c r="BF2240" s="70">
        <v>162</v>
      </c>
      <c r="BG2240" s="61">
        <v>43973</v>
      </c>
    </row>
    <row r="2241" spans="2:59" x14ac:dyDescent="0.3">
      <c r="B2241" s="56" t="s">
        <v>7088</v>
      </c>
      <c r="C2241" s="56" t="s">
        <v>6757</v>
      </c>
      <c r="D2241" s="56" t="s">
        <v>6720</v>
      </c>
      <c r="E2241" s="57" t="s">
        <v>254</v>
      </c>
      <c r="F2241" s="57" t="s">
        <v>236</v>
      </c>
      <c r="G2241" s="58" t="s">
        <v>200</v>
      </c>
      <c r="H2241" s="59" t="s">
        <v>1198</v>
      </c>
      <c r="I2241" s="60" t="s">
        <v>29</v>
      </c>
      <c r="J2241" s="60" t="s">
        <v>1</v>
      </c>
      <c r="L2241" s="61">
        <v>44021</v>
      </c>
      <c r="M2241" s="62">
        <v>1309.56460000016</v>
      </c>
      <c r="N2241" s="63">
        <v>1309.56460000016</v>
      </c>
      <c r="O2241" s="63">
        <v>1314.13929999992</v>
      </c>
      <c r="P2241" s="64">
        <f t="shared" si="34"/>
        <v>0.9965188621938631</v>
      </c>
      <c r="Q2241" s="61">
        <v>44019</v>
      </c>
      <c r="R2241" s="65">
        <v>2465066.4780000001</v>
      </c>
      <c r="S2241" s="65">
        <v>2585384.0105625</v>
      </c>
      <c r="T2241" s="11"/>
      <c r="U2241" s="66">
        <v>-3.40416386734432E-3</v>
      </c>
      <c r="V2241" s="67">
        <v>3.32179436718434</v>
      </c>
      <c r="W2241" s="66">
        <v>1.36176431205968E-2</v>
      </c>
      <c r="X2241" s="67">
        <v>3.6401428606950499</v>
      </c>
      <c r="Y2241" s="66">
        <v>3.3105716804129798E-2</v>
      </c>
      <c r="Z2241" s="67">
        <v>20.994509292650001</v>
      </c>
      <c r="AA2241" s="66">
        <v>4.5395215334792703E-2</v>
      </c>
      <c r="AB2241" s="67">
        <v>24.764709684764998</v>
      </c>
      <c r="AC2241" s="66">
        <v>0.123079495870188</v>
      </c>
      <c r="AD2241" s="67">
        <v>36.593914847238899</v>
      </c>
      <c r="AE2241" s="66">
        <v>0.16771376757242301</v>
      </c>
      <c r="AF2241" s="68">
        <v>33.719064368982799</v>
      </c>
      <c r="AG2241" s="66">
        <v>8.2844178177765603E-4</v>
      </c>
      <c r="AH2241" s="67">
        <v>-1.75866155768745</v>
      </c>
      <c r="AI2241" s="66">
        <v>3.77965152201796E-2</v>
      </c>
      <c r="AJ2241" s="67">
        <v>17.470394002972199</v>
      </c>
      <c r="AK2241" s="66">
        <v>0.30956460000015801</v>
      </c>
      <c r="AL2241" s="66">
        <v>4.9962022523686797E-2</v>
      </c>
      <c r="AM2241" s="67">
        <v>28.449109309993201</v>
      </c>
      <c r="AN2241" s="11"/>
      <c r="AO2241" s="69">
        <v>2.8176540748972901E-2</v>
      </c>
      <c r="AP2241" s="69">
        <v>-5.69522893138492E-2</v>
      </c>
      <c r="AQ2241" s="69">
        <v>3.8373881377992802E-2</v>
      </c>
      <c r="AR2241" s="69">
        <v>-3.0195008337614099E-2</v>
      </c>
      <c r="AS2241" s="70">
        <v>7</v>
      </c>
      <c r="AT2241" s="70">
        <v>5</v>
      </c>
      <c r="AU2241" s="70">
        <v>7</v>
      </c>
      <c r="AV2241" s="71">
        <v>5</v>
      </c>
      <c r="AW2241" s="11"/>
      <c r="AX2241" s="72">
        <v>7.7763164502030094E-2</v>
      </c>
      <c r="AY2241" s="73">
        <v>0.27833943193627397</v>
      </c>
      <c r="AZ2241" s="73">
        <v>0.68999388823613095</v>
      </c>
      <c r="BA2241" s="73">
        <v>0.34463122396528001</v>
      </c>
      <c r="BB2241" s="64">
        <v>7.9254316995047702E-3</v>
      </c>
      <c r="BC2241" s="74">
        <v>-10.726015118634701</v>
      </c>
      <c r="BD2241" s="61">
        <v>43747</v>
      </c>
      <c r="BE2241" s="61">
        <v>43783</v>
      </c>
      <c r="BF2241" s="70">
        <v>162</v>
      </c>
      <c r="BG2241" s="61">
        <v>43973</v>
      </c>
    </row>
    <row r="2242" spans="2:59" x14ac:dyDescent="0.3">
      <c r="B2242" s="56" t="s">
        <v>7091</v>
      </c>
      <c r="C2242" s="56" t="s">
        <v>6759</v>
      </c>
      <c r="D2242" s="56" t="s">
        <v>6720</v>
      </c>
      <c r="E2242" s="57" t="s">
        <v>254</v>
      </c>
      <c r="F2242" s="57" t="s">
        <v>140</v>
      </c>
      <c r="G2242" s="58" t="s">
        <v>111</v>
      </c>
      <c r="H2242" s="59" t="s">
        <v>1198</v>
      </c>
      <c r="I2242" s="60" t="s">
        <v>29</v>
      </c>
      <c r="J2242" s="60" t="s">
        <v>1</v>
      </c>
      <c r="L2242" s="61">
        <v>44021</v>
      </c>
      <c r="M2242" s="62">
        <v>5989.9724000021797</v>
      </c>
      <c r="N2242" s="63">
        <v>5989.9724000021797</v>
      </c>
      <c r="O2242" s="63">
        <v>6011.0552999973297</v>
      </c>
      <c r="P2242" s="64">
        <f t="shared" si="34"/>
        <v>0.99649264580960362</v>
      </c>
      <c r="Q2242" s="61">
        <v>44020</v>
      </c>
      <c r="R2242" s="65">
        <v>3387079.6839999999</v>
      </c>
      <c r="S2242" s="65">
        <v>3631385.9336132798</v>
      </c>
      <c r="T2242" s="11"/>
      <c r="U2242" s="66">
        <v>-3.5073541903329901E-3</v>
      </c>
      <c r="V2242" s="67">
        <v>3.3114753348854702</v>
      </c>
      <c r="W2242" s="66">
        <v>1.3397806709690501E-2</v>
      </c>
      <c r="X2242" s="67">
        <v>3.6181592196044199</v>
      </c>
      <c r="Y2242" s="66">
        <v>3.82991313017556E-2</v>
      </c>
      <c r="Z2242" s="67">
        <v>21.513850742398098</v>
      </c>
      <c r="AA2242" s="66">
        <v>6.1408092436977299E-2</v>
      </c>
      <c r="AB2242" s="67">
        <v>26.365997394983399</v>
      </c>
      <c r="AC2242" s="66">
        <v>0.14890769734673101</v>
      </c>
      <c r="AD2242" s="67">
        <v>39.176734994922299</v>
      </c>
      <c r="AE2242" s="66">
        <v>0.20189711203594901</v>
      </c>
      <c r="AF2242" s="68">
        <v>37.137398815306398</v>
      </c>
      <c r="AG2242" s="66">
        <v>2.8747646410920398E-3</v>
      </c>
      <c r="AH2242" s="67">
        <v>-1.55402927175601</v>
      </c>
      <c r="AI2242" s="66">
        <v>4.3518783852050498E-2</v>
      </c>
      <c r="AJ2242" s="67">
        <v>18.0426208661811</v>
      </c>
      <c r="AK2242" s="66"/>
      <c r="AL2242" s="66"/>
      <c r="AM2242" s="67"/>
      <c r="AN2242" s="11"/>
      <c r="AO2242" s="69">
        <v>2.1148287803953301E-2</v>
      </c>
      <c r="AP2242" s="69">
        <v>-3.9132469260948703E-2</v>
      </c>
      <c r="AQ2242" s="69">
        <v>3.54036203589203E-2</v>
      </c>
      <c r="AR2242" s="69">
        <v>-2.78128819791164E-2</v>
      </c>
      <c r="AS2242" s="70">
        <v>7</v>
      </c>
      <c r="AT2242" s="70">
        <v>5</v>
      </c>
      <c r="AU2242" s="70">
        <v>7</v>
      </c>
      <c r="AV2242" s="71">
        <v>5</v>
      </c>
      <c r="AW2242" s="11"/>
      <c r="AX2242" s="72">
        <v>6.1944140527484703E-2</v>
      </c>
      <c r="AY2242" s="73">
        <v>0.57377482765696197</v>
      </c>
      <c r="AZ2242" s="73">
        <v>0.74808197159200096</v>
      </c>
      <c r="BA2242" s="73">
        <v>0.73444126773028995</v>
      </c>
      <c r="BB2242" s="64">
        <v>6.3561617677260103E-3</v>
      </c>
      <c r="BC2242" s="74">
        <v>-8.7138079104333901</v>
      </c>
      <c r="BD2242" s="61">
        <v>43747</v>
      </c>
      <c r="BE2242" s="61">
        <v>43783</v>
      </c>
      <c r="BF2242" s="70">
        <v>154</v>
      </c>
      <c r="BG2242" s="61">
        <v>43963</v>
      </c>
    </row>
    <row r="2243" spans="2:59" x14ac:dyDescent="0.3">
      <c r="B2243" s="56" t="s">
        <v>7094</v>
      </c>
      <c r="C2243" s="56" t="s">
        <v>6761</v>
      </c>
      <c r="D2243" s="56" t="s">
        <v>6762</v>
      </c>
      <c r="E2243" s="57" t="s">
        <v>73</v>
      </c>
      <c r="F2243" s="57" t="s">
        <v>65</v>
      </c>
      <c r="G2243" s="58" t="s">
        <v>111</v>
      </c>
      <c r="H2243" s="59" t="s">
        <v>603</v>
      </c>
      <c r="I2243" s="60" t="s">
        <v>29</v>
      </c>
      <c r="J2243" s="60" t="s">
        <v>6763</v>
      </c>
      <c r="L2243" s="61">
        <v>44021</v>
      </c>
      <c r="M2243" s="62">
        <v>1367.95500000007</v>
      </c>
      <c r="N2243" s="63">
        <v>1367.95500000007</v>
      </c>
      <c r="O2243" s="63">
        <v>1573.6436999999</v>
      </c>
      <c r="P2243" s="64">
        <f t="shared" si="34"/>
        <v>0.86929144125837177</v>
      </c>
      <c r="Q2243" s="61">
        <v>43885</v>
      </c>
      <c r="R2243" s="65">
        <v>316631.65100000001</v>
      </c>
      <c r="S2243" s="65">
        <v>380811.598885254</v>
      </c>
      <c r="T2243" s="11"/>
      <c r="U2243" s="66">
        <v>1.6494490773766299E-4</v>
      </c>
      <c r="V2243" s="67">
        <v>3.6787052446925399</v>
      </c>
      <c r="W2243" s="66">
        <v>-1.08212360828475E-3</v>
      </c>
      <c r="X2243" s="67">
        <v>2.1701661878068998</v>
      </c>
      <c r="Y2243" s="66">
        <v>-0.104504666449502</v>
      </c>
      <c r="Z2243" s="67">
        <v>7.2334709672723001</v>
      </c>
      <c r="AA2243" s="66">
        <v>-8.5905827962997103E-2</v>
      </c>
      <c r="AB2243" s="67">
        <v>11.634605354993299</v>
      </c>
      <c r="AC2243" s="66">
        <v>1.0321721243599299E-2</v>
      </c>
      <c r="AD2243" s="67">
        <v>25.318137384601901</v>
      </c>
      <c r="AE2243" s="66">
        <v>2.4760801206866702E-3</v>
      </c>
      <c r="AF2243" s="68">
        <v>17.195295623794699</v>
      </c>
      <c r="AG2243" s="66">
        <v>4.6783711622992996E-3</v>
      </c>
      <c r="AH2243" s="67">
        <v>-1.3736686196352801</v>
      </c>
      <c r="AI2243" s="66">
        <v>-9.6462057027529205E-2</v>
      </c>
      <c r="AJ2243" s="67">
        <v>4.0445367782085704</v>
      </c>
      <c r="AK2243" s="66">
        <v>0.233670018487901</v>
      </c>
      <c r="AL2243" s="66">
        <v>2.39813606403914E-2</v>
      </c>
      <c r="AM2243" s="67">
        <v>25.990671336534401</v>
      </c>
      <c r="AN2243" s="11"/>
      <c r="AO2243" s="69">
        <v>2.6784551610035099E-2</v>
      </c>
      <c r="AP2243" s="69">
        <v>-4.2991574911866302E-2</v>
      </c>
      <c r="AQ2243" s="69">
        <v>7.4145942393443007E-2</v>
      </c>
      <c r="AR2243" s="69">
        <v>-0.22928012052754601</v>
      </c>
      <c r="AS2243" s="70">
        <v>8</v>
      </c>
      <c r="AT2243" s="70">
        <v>4</v>
      </c>
      <c r="AU2243" s="70">
        <v>5</v>
      </c>
      <c r="AV2243" s="71">
        <v>7</v>
      </c>
      <c r="AW2243" s="11"/>
      <c r="AX2243" s="72">
        <v>0.114439313719486</v>
      </c>
      <c r="AY2243" s="73">
        <v>-0.93068040895377602</v>
      </c>
      <c r="AZ2243" s="73">
        <v>0.244134584291714</v>
      </c>
      <c r="BA2243" s="73">
        <v>-1.0837169487403999</v>
      </c>
      <c r="BB2243" s="64">
        <v>1.1693906352829801E-2</v>
      </c>
      <c r="BC2243" s="74">
        <v>-26.836919945781101</v>
      </c>
      <c r="BD2243" s="61">
        <v>43885</v>
      </c>
      <c r="BE2243" s="61">
        <v>43914</v>
      </c>
      <c r="BF2243" s="70"/>
      <c r="BG2243" s="61"/>
    </row>
    <row r="2244" spans="2:59" x14ac:dyDescent="0.3">
      <c r="B2244" s="56" t="s">
        <v>7097</v>
      </c>
      <c r="C2244" s="56" t="s">
        <v>6765</v>
      </c>
      <c r="D2244" s="56" t="s">
        <v>6762</v>
      </c>
      <c r="E2244" s="57" t="s">
        <v>3033</v>
      </c>
      <c r="F2244" s="57" t="s">
        <v>65</v>
      </c>
      <c r="G2244" s="58" t="s">
        <v>111</v>
      </c>
      <c r="H2244" s="59" t="s">
        <v>603</v>
      </c>
      <c r="I2244" s="60" t="s">
        <v>29</v>
      </c>
      <c r="J2244" s="60" t="s">
        <v>6766</v>
      </c>
      <c r="L2244" s="61">
        <v>44021</v>
      </c>
      <c r="M2244" s="62">
        <v>1273.2982999999099</v>
      </c>
      <c r="N2244" s="63">
        <v>1273.2982999999099</v>
      </c>
      <c r="O2244" s="63">
        <v>1464.75420000032</v>
      </c>
      <c r="P2244" s="64">
        <f t="shared" si="34"/>
        <v>0.86929144835333583</v>
      </c>
      <c r="Q2244" s="61">
        <v>43885</v>
      </c>
      <c r="R2244" s="65">
        <v>2874826.352</v>
      </c>
      <c r="S2244" s="65">
        <v>3094802.52588672</v>
      </c>
      <c r="T2244" s="11"/>
      <c r="U2244" s="66">
        <v>1.6495320778631099E-4</v>
      </c>
      <c r="V2244" s="67">
        <v>3.6787060746973999</v>
      </c>
      <c r="W2244" s="66">
        <v>-1.0821559053511001E-3</v>
      </c>
      <c r="X2244" s="67">
        <v>2.1701629581002599</v>
      </c>
      <c r="Y2244" s="66">
        <v>-0.104504713716742</v>
      </c>
      <c r="Z2244" s="67">
        <v>7.2334662405483003</v>
      </c>
      <c r="AA2244" s="66">
        <v>-8.5905867202236599E-2</v>
      </c>
      <c r="AB2244" s="67">
        <v>11.634601431069299</v>
      </c>
      <c r="AC2244" s="66">
        <v>1.03216719962802E-2</v>
      </c>
      <c r="AD2244" s="67">
        <v>25.318132459855399</v>
      </c>
      <c r="AE2244" s="66">
        <v>2.4760001433605798E-3</v>
      </c>
      <c r="AF2244" s="68">
        <v>17.1952876260621</v>
      </c>
      <c r="AG2244" s="66">
        <v>4.6782737026660496E-3</v>
      </c>
      <c r="AH2244" s="67">
        <v>-1.37367836559861</v>
      </c>
      <c r="AI2244" s="66">
        <v>-9.6462111886503402E-2</v>
      </c>
      <c r="AJ2244" s="67">
        <v>4.0445312923111496</v>
      </c>
      <c r="AK2244" s="66">
        <v>0.27329830000060601</v>
      </c>
      <c r="AL2244" s="66">
        <v>2.8548731528644601E-2</v>
      </c>
      <c r="AM2244" s="67">
        <v>40.802034589694799</v>
      </c>
      <c r="AN2244" s="11"/>
      <c r="AO2244" s="69">
        <v>2.67846219212515E-2</v>
      </c>
      <c r="AP2244" s="69">
        <v>-4.29915593968326E-2</v>
      </c>
      <c r="AQ2244" s="69">
        <v>7.4145771621260806E-2</v>
      </c>
      <c r="AR2244" s="69">
        <v>-0.22928016009333099</v>
      </c>
      <c r="AS2244" s="70">
        <v>8</v>
      </c>
      <c r="AT2244" s="70">
        <v>4</v>
      </c>
      <c r="AU2244" s="70">
        <v>5</v>
      </c>
      <c r="AV2244" s="71">
        <v>7</v>
      </c>
      <c r="AW2244" s="11"/>
      <c r="AX2244" s="72">
        <v>0.11443930941983101</v>
      </c>
      <c r="AY2244" s="73">
        <v>-0.93067972287190104</v>
      </c>
      <c r="AZ2244" s="73">
        <v>0.244134740448544</v>
      </c>
      <c r="BA2244" s="73">
        <v>-1.0837163764917901</v>
      </c>
      <c r="BB2244" s="64">
        <v>1.16939060114419E-2</v>
      </c>
      <c r="BC2244" s="74">
        <v>-26.8369122956647</v>
      </c>
      <c r="BD2244" s="61">
        <v>43885</v>
      </c>
      <c r="BE2244" s="61">
        <v>43914</v>
      </c>
      <c r="BF2244" s="70"/>
      <c r="BG2244" s="61"/>
    </row>
    <row r="2245" spans="2:59" x14ac:dyDescent="0.3">
      <c r="B2245" s="56" t="s">
        <v>7100</v>
      </c>
      <c r="C2245" s="56" t="s">
        <v>6768</v>
      </c>
      <c r="D2245" s="56" t="s">
        <v>6762</v>
      </c>
      <c r="E2245" s="57" t="s">
        <v>76</v>
      </c>
      <c r="F2245" s="57" t="s">
        <v>65</v>
      </c>
      <c r="G2245" s="58" t="s">
        <v>111</v>
      </c>
      <c r="H2245" s="59" t="s">
        <v>603</v>
      </c>
      <c r="I2245" s="60" t="s">
        <v>29</v>
      </c>
      <c r="J2245" s="60" t="s">
        <v>6769</v>
      </c>
      <c r="L2245" s="61">
        <v>44021</v>
      </c>
      <c r="M2245" s="62">
        <v>1210.5500000007501</v>
      </c>
      <c r="N2245" s="63">
        <v>1210.5500000007501</v>
      </c>
      <c r="O2245" s="63">
        <v>1393.86869999953</v>
      </c>
      <c r="P2245" s="64">
        <f t="shared" si="34"/>
        <v>0.86848208873702248</v>
      </c>
      <c r="Q2245" s="61">
        <v>43885</v>
      </c>
      <c r="R2245" s="65">
        <v>5200056.7149999999</v>
      </c>
      <c r="S2245" s="65">
        <v>6412507.2583593801</v>
      </c>
      <c r="T2245" s="11"/>
      <c r="U2245" s="66">
        <v>1.5813495338079501E-4</v>
      </c>
      <c r="V2245" s="67">
        <v>3.67802424925685</v>
      </c>
      <c r="W2245" s="66">
        <v>-1.28734148256626E-3</v>
      </c>
      <c r="X2245" s="67">
        <v>2.14964440037875</v>
      </c>
      <c r="Y2245" s="66">
        <v>-0.105620358356682</v>
      </c>
      <c r="Z2245" s="67">
        <v>7.1219017765543002</v>
      </c>
      <c r="AA2245" s="66">
        <v>-8.8194500830431899E-2</v>
      </c>
      <c r="AB2245" s="67">
        <v>11.4057380682498</v>
      </c>
      <c r="AC2245" s="66">
        <v>5.2756313725694799E-3</v>
      </c>
      <c r="AD2245" s="67">
        <v>24.813528397498899</v>
      </c>
      <c r="AE2245" s="66">
        <v>-5.0350298679404703E-3</v>
      </c>
      <c r="AF2245" s="68">
        <v>16.4441846249101</v>
      </c>
      <c r="AG2245" s="66">
        <v>4.6163972037902602E-3</v>
      </c>
      <c r="AH2245" s="67">
        <v>-1.3798660154861899</v>
      </c>
      <c r="AI2245" s="66">
        <v>-9.7643399822118199E-2</v>
      </c>
      <c r="AJ2245" s="67">
        <v>3.92640249874967</v>
      </c>
      <c r="AK2245" s="66">
        <v>0.203294136357727</v>
      </c>
      <c r="AL2245" s="66">
        <v>2.1104456978719099E-2</v>
      </c>
      <c r="AM2245" s="67">
        <v>22.953083123517001</v>
      </c>
      <c r="AN2245" s="11"/>
      <c r="AO2245" s="69">
        <v>2.67776421478629E-2</v>
      </c>
      <c r="AP2245" s="69">
        <v>-4.2998095979783102E-2</v>
      </c>
      <c r="AQ2245" s="69">
        <v>7.3917885561968405E-2</v>
      </c>
      <c r="AR2245" s="69">
        <v>-0.22944382021058099</v>
      </c>
      <c r="AS2245" s="70">
        <v>8</v>
      </c>
      <c r="AT2245" s="70">
        <v>4</v>
      </c>
      <c r="AU2245" s="70">
        <v>5</v>
      </c>
      <c r="AV2245" s="71">
        <v>7</v>
      </c>
      <c r="AW2245" s="11"/>
      <c r="AX2245" s="72">
        <v>0.114432983383449</v>
      </c>
      <c r="AY2245" s="73">
        <v>-0.94922119567854701</v>
      </c>
      <c r="AZ2245" s="73">
        <v>0.23676043633940899</v>
      </c>
      <c r="BA2245" s="73">
        <v>-1.1048223239613399</v>
      </c>
      <c r="BB2245" s="64">
        <v>1.1693164205262299E-2</v>
      </c>
      <c r="BC2245" s="74">
        <v>-26.851445907319398</v>
      </c>
      <c r="BD2245" s="61">
        <v>43885</v>
      </c>
      <c r="BE2245" s="61">
        <v>43914</v>
      </c>
      <c r="BF2245" s="70"/>
      <c r="BG2245" s="61"/>
    </row>
    <row r="2246" spans="2:59" x14ac:dyDescent="0.3">
      <c r="B2246" s="56" t="s">
        <v>7103</v>
      </c>
      <c r="C2246" s="56" t="s">
        <v>6771</v>
      </c>
      <c r="D2246" s="56" t="s">
        <v>6762</v>
      </c>
      <c r="E2246" s="57" t="s">
        <v>79</v>
      </c>
      <c r="F2246" s="57" t="s">
        <v>65</v>
      </c>
      <c r="G2246" s="58" t="s">
        <v>111</v>
      </c>
      <c r="H2246" s="59" t="s">
        <v>603</v>
      </c>
      <c r="I2246" s="60" t="s">
        <v>29</v>
      </c>
      <c r="J2246" s="60" t="s">
        <v>6772</v>
      </c>
      <c r="L2246" s="61">
        <v>44021</v>
      </c>
      <c r="M2246" s="62">
        <v>1055.7787999995101</v>
      </c>
      <c r="N2246" s="63">
        <v>1055.7787999995101</v>
      </c>
      <c r="O2246" s="63">
        <v>1216.79289999977</v>
      </c>
      <c r="P2246" s="64">
        <f t="shared" si="34"/>
        <v>0.86767337317608406</v>
      </c>
      <c r="Q2246" s="61">
        <v>43885</v>
      </c>
      <c r="R2246" s="65">
        <v>844776.99600000004</v>
      </c>
      <c r="S2246" s="65">
        <v>1463909.2049042999</v>
      </c>
      <c r="T2246" s="11"/>
      <c r="U2246" s="66">
        <v>1.51190883116215E-4</v>
      </c>
      <c r="V2246" s="67">
        <v>3.6773298422303902</v>
      </c>
      <c r="W2246" s="66">
        <v>-1.49258954297693E-3</v>
      </c>
      <c r="X2246" s="67">
        <v>2.1291195943376802</v>
      </c>
      <c r="Y2246" s="66">
        <v>-0.106734660432267</v>
      </c>
      <c r="Z2246" s="67">
        <v>7.0104715689958503</v>
      </c>
      <c r="AA2246" s="66">
        <v>-9.0477509757911301E-2</v>
      </c>
      <c r="AB2246" s="67">
        <v>11.177437175501799</v>
      </c>
      <c r="AC2246" s="66">
        <v>2.5475838629063203E-4</v>
      </c>
      <c r="AD2246" s="67">
        <v>24.3114410988637</v>
      </c>
      <c r="AE2246" s="66">
        <v>-1.27306811182279E-2</v>
      </c>
      <c r="AF2246" s="68">
        <v>15.674619499885001</v>
      </c>
      <c r="AG2246" s="66">
        <v>4.5544585918833001E-3</v>
      </c>
      <c r="AH2246" s="67">
        <v>-1.3860598766768799</v>
      </c>
      <c r="AI2246" s="66">
        <v>-9.8823137374856707E-2</v>
      </c>
      <c r="AJ2246" s="67">
        <v>3.8084287434758202</v>
      </c>
      <c r="AK2246" s="66">
        <v>5.5778799998734002E-2</v>
      </c>
      <c r="AL2246" s="66">
        <v>1.50280851630669E-2</v>
      </c>
      <c r="AM2246" s="67">
        <v>8.3904293884261296</v>
      </c>
      <c r="AN2246" s="11"/>
      <c r="AO2246" s="69">
        <v>2.67705720580125E-2</v>
      </c>
      <c r="AP2246" s="69">
        <v>-4.3004687734573999E-2</v>
      </c>
      <c r="AQ2246" s="69">
        <v>7.3689842149178703E-2</v>
      </c>
      <c r="AR2246" s="69">
        <v>-0.22960739568399699</v>
      </c>
      <c r="AS2246" s="70">
        <v>8</v>
      </c>
      <c r="AT2246" s="70">
        <v>4</v>
      </c>
      <c r="AU2246" s="70">
        <v>5</v>
      </c>
      <c r="AV2246" s="71">
        <v>7</v>
      </c>
      <c r="AW2246" s="11"/>
      <c r="AX2246" s="72">
        <v>0.114426660275931</v>
      </c>
      <c r="AY2246" s="73">
        <v>-0.967719967265111</v>
      </c>
      <c r="AZ2246" s="73">
        <v>0.229403349275344</v>
      </c>
      <c r="BA2246" s="73">
        <v>-1.1258593622478701</v>
      </c>
      <c r="BB2246" s="64">
        <v>1.1692422496889799E-2</v>
      </c>
      <c r="BC2246" s="74">
        <v>-26.8659769463993</v>
      </c>
      <c r="BD2246" s="61">
        <v>43885</v>
      </c>
      <c r="BE2246" s="61">
        <v>43914</v>
      </c>
      <c r="BF2246" s="70"/>
      <c r="BG2246" s="61"/>
    </row>
    <row r="2247" spans="2:59" x14ac:dyDescent="0.3">
      <c r="B2247" s="56" t="s">
        <v>7106</v>
      </c>
      <c r="C2247" s="56" t="s">
        <v>6774</v>
      </c>
      <c r="D2247" s="56" t="s">
        <v>6762</v>
      </c>
      <c r="E2247" s="57" t="s">
        <v>83</v>
      </c>
      <c r="F2247" s="57" t="s">
        <v>65</v>
      </c>
      <c r="G2247" s="58" t="s">
        <v>111</v>
      </c>
      <c r="H2247" s="59" t="s">
        <v>603</v>
      </c>
      <c r="I2247" s="60" t="s">
        <v>29</v>
      </c>
      <c r="J2247" s="60" t="s">
        <v>6775</v>
      </c>
      <c r="L2247" s="61">
        <v>44021</v>
      </c>
      <c r="M2247" s="62">
        <v>1056.11319999956</v>
      </c>
      <c r="N2247" s="63">
        <v>1056.11319999956</v>
      </c>
      <c r="O2247" s="63">
        <v>1212.10920000076</v>
      </c>
      <c r="P2247" s="64">
        <f t="shared" ref="P2247:P2310" si="35">IFERROR(N2247/O2247,"")</f>
        <v>0.87130202460215456</v>
      </c>
      <c r="Q2247" s="61">
        <v>43885</v>
      </c>
      <c r="R2247" s="65">
        <v>401355.99599999998</v>
      </c>
      <c r="S2247" s="65">
        <v>417178.64988525398</v>
      </c>
      <c r="T2247" s="11"/>
      <c r="U2247" s="66">
        <v>1.8192647075920799E-4</v>
      </c>
      <c r="V2247" s="67">
        <v>3.68040340099469</v>
      </c>
      <c r="W2247" s="66">
        <v>-5.7290559652756201E-4</v>
      </c>
      <c r="X2247" s="67">
        <v>2.2210879889826201</v>
      </c>
      <c r="Y2247" s="66">
        <v>-0.101731906601344</v>
      </c>
      <c r="Z2247" s="67">
        <v>7.5107469520880796</v>
      </c>
      <c r="AA2247" s="66">
        <v>-8.0205095762794401E-2</v>
      </c>
      <c r="AB2247" s="67">
        <v>12.204678575013499</v>
      </c>
      <c r="AC2247" s="66">
        <v>2.2945224054637899E-2</v>
      </c>
      <c r="AD2247" s="67">
        <v>26.580487665691201</v>
      </c>
      <c r="AE2247" s="66">
        <v>2.1348933540139101E-2</v>
      </c>
      <c r="AF2247" s="68">
        <v>19.082580965739901</v>
      </c>
      <c r="AG2247" s="66">
        <v>4.83200077178481E-3</v>
      </c>
      <c r="AH2247" s="67">
        <v>-1.3583056586867299</v>
      </c>
      <c r="AI2247" s="66">
        <v>-9.3525833161111196E-2</v>
      </c>
      <c r="AJ2247" s="67">
        <v>4.3381591648503699</v>
      </c>
      <c r="AK2247" s="66">
        <v>5.6113200000254403E-2</v>
      </c>
      <c r="AL2247" s="66">
        <v>1.5811307595868102E-2</v>
      </c>
      <c r="AM2247" s="67">
        <v>13.1277052174555</v>
      </c>
      <c r="AN2247" s="11"/>
      <c r="AO2247" s="69">
        <v>2.6802113095982301E-2</v>
      </c>
      <c r="AP2247" s="69">
        <v>-4.2975293949930299E-2</v>
      </c>
      <c r="AQ2247" s="69">
        <v>7.4711670255055707E-2</v>
      </c>
      <c r="AR2247" s="69">
        <v>-0.22887420362705599</v>
      </c>
      <c r="AS2247" s="70">
        <v>8</v>
      </c>
      <c r="AT2247" s="70">
        <v>4</v>
      </c>
      <c r="AU2247" s="70">
        <v>5</v>
      </c>
      <c r="AV2247" s="71">
        <v>7</v>
      </c>
      <c r="AW2247" s="11"/>
      <c r="AX2247" s="72">
        <v>0.114455390039366</v>
      </c>
      <c r="AY2247" s="73">
        <v>-0.88450907292553904</v>
      </c>
      <c r="AZ2247" s="73">
        <v>0.26249899433332802</v>
      </c>
      <c r="BA2247" s="73">
        <v>-1.0310732021953299</v>
      </c>
      <c r="BB2247" s="64">
        <v>1.1695787172047899E-2</v>
      </c>
      <c r="BC2247" s="74">
        <v>-26.800869096681701</v>
      </c>
      <c r="BD2247" s="61">
        <v>43885</v>
      </c>
      <c r="BE2247" s="61">
        <v>43914</v>
      </c>
      <c r="BF2247" s="70"/>
      <c r="BG2247" s="61"/>
    </row>
    <row r="2248" spans="2:59" x14ac:dyDescent="0.3">
      <c r="B2248" s="56" t="s">
        <v>7110</v>
      </c>
      <c r="C2248" s="56" t="s">
        <v>6777</v>
      </c>
      <c r="D2248" s="56" t="s">
        <v>6762</v>
      </c>
      <c r="E2248" s="57" t="s">
        <v>87</v>
      </c>
      <c r="F2248" s="57" t="s">
        <v>65</v>
      </c>
      <c r="G2248" s="58" t="s">
        <v>111</v>
      </c>
      <c r="H2248" s="59" t="s">
        <v>603</v>
      </c>
      <c r="I2248" s="60" t="s">
        <v>29</v>
      </c>
      <c r="J2248" s="60" t="s">
        <v>6778</v>
      </c>
      <c r="L2248" s="61">
        <v>44021</v>
      </c>
      <c r="M2248" s="62">
        <v>1183.30729999952</v>
      </c>
      <c r="N2248" s="63">
        <v>1183.30729999952</v>
      </c>
      <c r="O2248" s="63">
        <v>1363.77040000074</v>
      </c>
      <c r="P2248" s="64">
        <f t="shared" si="35"/>
        <v>0.86767340015509786</v>
      </c>
      <c r="Q2248" s="61">
        <v>43885</v>
      </c>
      <c r="R2248" s="65">
        <v>4097520.7319999998</v>
      </c>
      <c r="S2248" s="65">
        <v>4626330.6388437496</v>
      </c>
      <c r="T2248" s="11"/>
      <c r="U2248" s="66">
        <v>1.5120928583200999E-4</v>
      </c>
      <c r="V2248" s="67">
        <v>3.6773316825019702</v>
      </c>
      <c r="W2248" s="66">
        <v>-1.49256237637019E-3</v>
      </c>
      <c r="X2248" s="67">
        <v>2.1291223109983499</v>
      </c>
      <c r="Y2248" s="66">
        <v>-0.106734626785474</v>
      </c>
      <c r="Z2248" s="67">
        <v>7.0104749336751402</v>
      </c>
      <c r="AA2248" s="66">
        <v>-9.0477520569111194E-2</v>
      </c>
      <c r="AB2248" s="67">
        <v>11.1774360943818</v>
      </c>
      <c r="AC2248" s="66">
        <v>2.54774722634465E-4</v>
      </c>
      <c r="AD2248" s="67">
        <v>24.3114427324908</v>
      </c>
      <c r="AE2248" s="66">
        <v>-1.2489967860347E-2</v>
      </c>
      <c r="AF2248" s="68">
        <v>15.6986908256804</v>
      </c>
      <c r="AG2248" s="66">
        <v>4.5544671793322803E-3</v>
      </c>
      <c r="AH2248" s="67">
        <v>-1.3860590179319801</v>
      </c>
      <c r="AI2248" s="66">
        <v>-9.8823146295180797E-2</v>
      </c>
      <c r="AJ2248" s="67">
        <v>3.80842785144341</v>
      </c>
      <c r="AK2248" s="66">
        <v>0.176238108964753</v>
      </c>
      <c r="AL2248" s="66">
        <v>1.8487202454707599E-2</v>
      </c>
      <c r="AM2248" s="67">
        <v>20.247480384219699</v>
      </c>
      <c r="AN2248" s="11"/>
      <c r="AO2248" s="69">
        <v>2.67706157064822E-2</v>
      </c>
      <c r="AP2248" s="69">
        <v>-4.3004670171285397E-2</v>
      </c>
      <c r="AQ2248" s="69">
        <v>7.3689843238753397E-2</v>
      </c>
      <c r="AR2248" s="69">
        <v>-0.22960733643412801</v>
      </c>
      <c r="AS2248" s="70">
        <v>8</v>
      </c>
      <c r="AT2248" s="70">
        <v>4</v>
      </c>
      <c r="AU2248" s="70">
        <v>5</v>
      </c>
      <c r="AV2248" s="71">
        <v>7</v>
      </c>
      <c r="AW2248" s="11"/>
      <c r="AX2248" s="72">
        <v>0.11442664713744299</v>
      </c>
      <c r="AY2248" s="73">
        <v>-0.96772091539060101</v>
      </c>
      <c r="AZ2248" s="73">
        <v>0.229403053409442</v>
      </c>
      <c r="BA2248" s="73">
        <v>-1.12586033422303</v>
      </c>
      <c r="BB2248" s="64">
        <v>1.16924211178593E-2</v>
      </c>
      <c r="BC2248" s="74">
        <v>-26.865973920619599</v>
      </c>
      <c r="BD2248" s="61">
        <v>43885</v>
      </c>
      <c r="BE2248" s="61">
        <v>43914</v>
      </c>
      <c r="BF2248" s="70"/>
      <c r="BG2248" s="61"/>
    </row>
    <row r="2249" spans="2:59" x14ac:dyDescent="0.3">
      <c r="B2249" s="56" t="s">
        <v>7113</v>
      </c>
      <c r="C2249" s="56" t="s">
        <v>6780</v>
      </c>
      <c r="D2249" s="56" t="s">
        <v>6762</v>
      </c>
      <c r="E2249" s="57" t="s">
        <v>90</v>
      </c>
      <c r="F2249" s="57" t="s">
        <v>65</v>
      </c>
      <c r="G2249" s="58" t="s">
        <v>111</v>
      </c>
      <c r="H2249" s="59" t="s">
        <v>603</v>
      </c>
      <c r="I2249" s="60" t="s">
        <v>29</v>
      </c>
      <c r="J2249" s="60" t="s">
        <v>6781</v>
      </c>
      <c r="L2249" s="61">
        <v>44021</v>
      </c>
      <c r="M2249" s="62">
        <v>1214.7301000002799</v>
      </c>
      <c r="N2249" s="63">
        <v>1214.7301000002799</v>
      </c>
      <c r="O2249" s="63">
        <v>1402.59610000066</v>
      </c>
      <c r="P2249" s="64">
        <f t="shared" si="35"/>
        <v>0.86605837560770937</v>
      </c>
      <c r="Q2249" s="61">
        <v>43885</v>
      </c>
      <c r="R2249" s="65">
        <v>7680806.085</v>
      </c>
      <c r="S2249" s="65">
        <v>8460976.4420625009</v>
      </c>
      <c r="T2249" s="11"/>
      <c r="U2249" s="66">
        <v>1.3758034947386499E-4</v>
      </c>
      <c r="V2249" s="67">
        <v>3.6759687888661601</v>
      </c>
      <c r="W2249" s="66">
        <v>-1.9028041588171601E-3</v>
      </c>
      <c r="X2249" s="67">
        <v>2.0880981327536601</v>
      </c>
      <c r="Y2249" s="66">
        <v>-0.108958991049876</v>
      </c>
      <c r="Z2249" s="67">
        <v>6.7880385072348899</v>
      </c>
      <c r="AA2249" s="66">
        <v>-9.50263592085685E-2</v>
      </c>
      <c r="AB2249" s="67">
        <v>10.722552230436101</v>
      </c>
      <c r="AC2249" s="66">
        <v>-9.7119520987689594E-3</v>
      </c>
      <c r="AD2249" s="67">
        <v>23.314770050346901</v>
      </c>
      <c r="AE2249" s="66">
        <v>-2.7072769421465599E-2</v>
      </c>
      <c r="AF2249" s="68">
        <v>14.2404106695612</v>
      </c>
      <c r="AG2249" s="66">
        <v>4.4306473828328299E-3</v>
      </c>
      <c r="AH2249" s="67">
        <v>-1.3984409975819301</v>
      </c>
      <c r="AI2249" s="66">
        <v>-0.101178043952095</v>
      </c>
      <c r="AJ2249" s="67">
        <v>3.5729380857519599</v>
      </c>
      <c r="AK2249" s="66">
        <v>0.12712958839081701</v>
      </c>
      <c r="AL2249" s="66">
        <v>1.3597165851024299E-2</v>
      </c>
      <c r="AM2249" s="67">
        <v>15.3366283268115</v>
      </c>
      <c r="AN2249" s="11"/>
      <c r="AO2249" s="69">
        <v>2.6756478233437499E-2</v>
      </c>
      <c r="AP2249" s="69">
        <v>-4.3017813975020497E-2</v>
      </c>
      <c r="AQ2249" s="69">
        <v>7.32338935831649E-2</v>
      </c>
      <c r="AR2249" s="69">
        <v>-0.22993450944806701</v>
      </c>
      <c r="AS2249" s="70">
        <v>8</v>
      </c>
      <c r="AT2249" s="70">
        <v>4</v>
      </c>
      <c r="AU2249" s="70">
        <v>5</v>
      </c>
      <c r="AV2249" s="71">
        <v>7</v>
      </c>
      <c r="AW2249" s="11"/>
      <c r="AX2249" s="72">
        <v>0.114414245195221</v>
      </c>
      <c r="AY2249" s="73">
        <v>-1.0045877003885799</v>
      </c>
      <c r="AZ2249" s="73">
        <v>0.21474226372129099</v>
      </c>
      <c r="BA2249" s="73">
        <v>-1.1677256652656101</v>
      </c>
      <c r="BB2249" s="64">
        <v>1.16909633460091E-2</v>
      </c>
      <c r="BC2249" s="74">
        <v>-26.895027014601499</v>
      </c>
      <c r="BD2249" s="61">
        <v>43885</v>
      </c>
      <c r="BE2249" s="61">
        <v>43914</v>
      </c>
      <c r="BF2249" s="70"/>
      <c r="BG2249" s="61"/>
    </row>
    <row r="2250" spans="2:59" x14ac:dyDescent="0.3">
      <c r="B2250" s="56" t="s">
        <v>7116</v>
      </c>
      <c r="C2250" s="56" t="s">
        <v>6783</v>
      </c>
      <c r="D2250" s="56" t="s">
        <v>6762</v>
      </c>
      <c r="E2250" s="57" t="s">
        <v>73</v>
      </c>
      <c r="F2250" s="57" t="s">
        <v>1354</v>
      </c>
      <c r="G2250" s="58" t="s">
        <v>111</v>
      </c>
      <c r="H2250" s="59" t="s">
        <v>1</v>
      </c>
      <c r="I2250" s="60" t="s">
        <v>400</v>
      </c>
      <c r="J2250" s="60" t="s">
        <v>1</v>
      </c>
      <c r="L2250" s="61">
        <v>44021</v>
      </c>
      <c r="M2250" s="62">
        <v>741.76083000004303</v>
      </c>
      <c r="N2250" s="63">
        <v>741.76083000004303</v>
      </c>
      <c r="O2250" s="63"/>
      <c r="P2250" s="64" t="str">
        <f t="shared" si="35"/>
        <v/>
      </c>
      <c r="Q2250" s="61"/>
      <c r="R2250" s="65">
        <v>661330.96026269498</v>
      </c>
      <c r="S2250" s="65"/>
      <c r="T2250" s="11"/>
      <c r="U2250" s="66">
        <v>-9.9090750609320804E-3</v>
      </c>
      <c r="V2250" s="67">
        <v>2.6713032478255601</v>
      </c>
      <c r="W2250" s="66">
        <v>3.3607500705329599E-2</v>
      </c>
      <c r="X2250" s="67">
        <v>5.6391286191719701</v>
      </c>
      <c r="Y2250" s="66">
        <v>-3.2691952584173102E-2</v>
      </c>
      <c r="Z2250" s="67">
        <v>14.4147423538088</v>
      </c>
      <c r="AA2250" s="66"/>
      <c r="AB2250" s="67"/>
      <c r="AC2250" s="66"/>
      <c r="AD2250" s="67"/>
      <c r="AE2250" s="66"/>
      <c r="AF2250" s="68"/>
      <c r="AG2250" s="66">
        <v>-2.8421981030987802E-2</v>
      </c>
      <c r="AH2250" s="67">
        <v>-4.6837038389639902</v>
      </c>
      <c r="AI2250" s="66"/>
      <c r="AJ2250" s="67"/>
      <c r="AK2250" s="66">
        <v>-3.8945829338445002E-2</v>
      </c>
      <c r="AL2250" s="66">
        <v>-7.30333466144657E-2</v>
      </c>
      <c r="AM2250" s="67">
        <v>14.042659613289301</v>
      </c>
      <c r="AN2250" s="11"/>
      <c r="AO2250" s="69">
        <v>2.4610631373434399E-2</v>
      </c>
      <c r="AP2250" s="69">
        <v>-2.4401626175858799E-2</v>
      </c>
      <c r="AQ2250" s="69">
        <v>3.3248644747800399E-2</v>
      </c>
      <c r="AR2250" s="69">
        <v>-0.112964075482596</v>
      </c>
      <c r="AS2250" s="70"/>
      <c r="AT2250" s="70"/>
      <c r="AU2250" s="70"/>
      <c r="AV2250" s="71"/>
      <c r="AW2250" s="11"/>
      <c r="AX2250" s="72"/>
      <c r="AY2250" s="73"/>
      <c r="AZ2250" s="73"/>
      <c r="BA2250" s="73"/>
      <c r="BB2250" s="64"/>
      <c r="BC2250" s="74">
        <v>-14.0292832345585</v>
      </c>
      <c r="BD2250" s="61">
        <v>43899</v>
      </c>
      <c r="BE2250" s="61">
        <v>43915</v>
      </c>
      <c r="BF2250" s="70"/>
      <c r="BG2250" s="61"/>
    </row>
    <row r="2251" spans="2:59" x14ac:dyDescent="0.3">
      <c r="B2251" s="56" t="s">
        <v>7119</v>
      </c>
      <c r="C2251" s="56" t="s">
        <v>6785</v>
      </c>
      <c r="D2251" s="56" t="s">
        <v>6762</v>
      </c>
      <c r="E2251" s="57" t="s">
        <v>690</v>
      </c>
      <c r="F2251" s="57" t="s">
        <v>1354</v>
      </c>
      <c r="G2251" s="58" t="s">
        <v>111</v>
      </c>
      <c r="H2251" s="59" t="s">
        <v>1</v>
      </c>
      <c r="I2251" s="60" t="s">
        <v>400</v>
      </c>
      <c r="J2251" s="60" t="s">
        <v>1</v>
      </c>
      <c r="L2251" s="61">
        <v>44021</v>
      </c>
      <c r="M2251" s="62">
        <v>740.03123399987805</v>
      </c>
      <c r="N2251" s="63">
        <v>740.03123399987805</v>
      </c>
      <c r="O2251" s="63"/>
      <c r="P2251" s="64" t="str">
        <f t="shared" si="35"/>
        <v/>
      </c>
      <c r="Q2251" s="61"/>
      <c r="R2251" s="65">
        <v>3256477.5939609399</v>
      </c>
      <c r="S2251" s="65"/>
      <c r="T2251" s="11"/>
      <c r="U2251" s="66">
        <v>-9.9095654786651704E-3</v>
      </c>
      <c r="V2251" s="67">
        <v>2.6712542060522502</v>
      </c>
      <c r="W2251" s="66">
        <v>3.2969019699521603E-2</v>
      </c>
      <c r="X2251" s="67">
        <v>5.5752805185911702</v>
      </c>
      <c r="Y2251" s="66">
        <v>-3.4850951939915803E-2</v>
      </c>
      <c r="Z2251" s="67">
        <v>14.1988424182346</v>
      </c>
      <c r="AA2251" s="66"/>
      <c r="AB2251" s="67"/>
      <c r="AC2251" s="66"/>
      <c r="AD2251" s="67"/>
      <c r="AE2251" s="66"/>
      <c r="AF2251" s="68"/>
      <c r="AG2251" s="66">
        <v>-2.8610056680918199E-2</v>
      </c>
      <c r="AH2251" s="67">
        <v>-4.7025114039570299</v>
      </c>
      <c r="AI2251" s="66"/>
      <c r="AJ2251" s="67"/>
      <c r="AK2251" s="66">
        <v>-4.11867611628986E-2</v>
      </c>
      <c r="AL2251" s="66">
        <v>-7.7155374438952998E-2</v>
      </c>
      <c r="AM2251" s="67">
        <v>13.8185664308548</v>
      </c>
      <c r="AN2251" s="11"/>
      <c r="AO2251" s="69">
        <v>2.4610069223854201E-2</v>
      </c>
      <c r="AP2251" s="69">
        <v>-2.44157289434952E-2</v>
      </c>
      <c r="AQ2251" s="69">
        <v>3.2699392031645402E-2</v>
      </c>
      <c r="AR2251" s="69">
        <v>-0.113232658367488</v>
      </c>
      <c r="AS2251" s="70"/>
      <c r="AT2251" s="70"/>
      <c r="AU2251" s="70"/>
      <c r="AV2251" s="71"/>
      <c r="AW2251" s="11"/>
      <c r="AX2251" s="72"/>
      <c r="AY2251" s="73"/>
      <c r="AZ2251" s="73"/>
      <c r="BA2251" s="73"/>
      <c r="BB2251" s="64"/>
      <c r="BC2251" s="74">
        <v>-14.0564296301163</v>
      </c>
      <c r="BD2251" s="61">
        <v>43899</v>
      </c>
      <c r="BE2251" s="61">
        <v>43915</v>
      </c>
      <c r="BF2251" s="70"/>
      <c r="BG2251" s="61"/>
    </row>
    <row r="2252" spans="2:59" x14ac:dyDescent="0.3">
      <c r="B2252" s="56" t="s">
        <v>7122</v>
      </c>
      <c r="C2252" s="56" t="s">
        <v>6787</v>
      </c>
      <c r="D2252" s="56" t="s">
        <v>6762</v>
      </c>
      <c r="E2252" s="57" t="s">
        <v>1360</v>
      </c>
      <c r="F2252" s="57" t="s">
        <v>1354</v>
      </c>
      <c r="G2252" s="58" t="s">
        <v>111</v>
      </c>
      <c r="H2252" s="59" t="s">
        <v>1</v>
      </c>
      <c r="I2252" s="60" t="s">
        <v>400</v>
      </c>
      <c r="J2252" s="60" t="s">
        <v>1</v>
      </c>
      <c r="L2252" s="61">
        <v>44021</v>
      </c>
      <c r="M2252" s="62">
        <v>740.97465000022203</v>
      </c>
      <c r="N2252" s="63">
        <v>740.97465000022203</v>
      </c>
      <c r="O2252" s="63"/>
      <c r="P2252" s="64" t="str">
        <f t="shared" si="35"/>
        <v/>
      </c>
      <c r="Q2252" s="61"/>
      <c r="R2252" s="65">
        <v>1394863.60679687</v>
      </c>
      <c r="S2252" s="65"/>
      <c r="T2252" s="11"/>
      <c r="U2252" s="66">
        <v>-9.9092976943211397E-3</v>
      </c>
      <c r="V2252" s="67">
        <v>2.6712809844866601</v>
      </c>
      <c r="W2252" s="66">
        <v>3.32873227253003E-2</v>
      </c>
      <c r="X2252" s="67">
        <v>5.6071108211690399</v>
      </c>
      <c r="Y2252" s="66"/>
      <c r="Z2252" s="67"/>
      <c r="AA2252" s="66"/>
      <c r="AB2252" s="67"/>
      <c r="AC2252" s="66"/>
      <c r="AD2252" s="67"/>
      <c r="AE2252" s="66"/>
      <c r="AF2252" s="68"/>
      <c r="AG2252" s="66">
        <v>-2.8516822942947301E-2</v>
      </c>
      <c r="AH2252" s="67">
        <v>-4.6931880301635802</v>
      </c>
      <c r="AI2252" s="66"/>
      <c r="AJ2252" s="67"/>
      <c r="AK2252" s="66">
        <v>-4.18761637529678E-2</v>
      </c>
      <c r="AL2252" s="66">
        <v>-8.3264630540797996E-2</v>
      </c>
      <c r="AM2252" s="67">
        <v>13.2038928461116</v>
      </c>
      <c r="AN2252" s="11"/>
      <c r="AO2252" s="69">
        <v>2.4610385669802799E-2</v>
      </c>
      <c r="AP2252" s="69">
        <v>-2.4419256683359002E-2</v>
      </c>
      <c r="AQ2252" s="69">
        <v>3.3280147510595298E-2</v>
      </c>
      <c r="AR2252" s="69">
        <v>-0.112965237577591</v>
      </c>
      <c r="AS2252" s="70"/>
      <c r="AT2252" s="70"/>
      <c r="AU2252" s="70"/>
      <c r="AV2252" s="71"/>
      <c r="AW2252" s="11"/>
      <c r="AX2252" s="72"/>
      <c r="AY2252" s="73"/>
      <c r="AZ2252" s="73"/>
      <c r="BA2252" s="73"/>
      <c r="BB2252" s="64"/>
      <c r="BC2252" s="74">
        <v>-14.0304229011817</v>
      </c>
      <c r="BD2252" s="61">
        <v>43899</v>
      </c>
      <c r="BE2252" s="61">
        <v>43915</v>
      </c>
      <c r="BF2252" s="70"/>
      <c r="BG2252" s="61"/>
    </row>
    <row r="2253" spans="2:59" x14ac:dyDescent="0.3">
      <c r="B2253" s="56" t="s">
        <v>7125</v>
      </c>
      <c r="C2253" s="56" t="s">
        <v>6789</v>
      </c>
      <c r="D2253" s="56" t="s">
        <v>6762</v>
      </c>
      <c r="E2253" s="57" t="s">
        <v>1364</v>
      </c>
      <c r="F2253" s="57" t="s">
        <v>1354</v>
      </c>
      <c r="G2253" s="58" t="s">
        <v>111</v>
      </c>
      <c r="H2253" s="59" t="s">
        <v>1</v>
      </c>
      <c r="I2253" s="60" t="s">
        <v>400</v>
      </c>
      <c r="J2253" s="60" t="s">
        <v>1</v>
      </c>
      <c r="L2253" s="61">
        <v>44021</v>
      </c>
      <c r="M2253" s="62">
        <v>743.25457200035498</v>
      </c>
      <c r="N2253" s="63">
        <v>743.25457200035498</v>
      </c>
      <c r="O2253" s="63"/>
      <c r="P2253" s="64" t="str">
        <f t="shared" si="35"/>
        <v/>
      </c>
      <c r="Q2253" s="61"/>
      <c r="R2253" s="65">
        <v>74.325457200050394</v>
      </c>
      <c r="S2253" s="65"/>
      <c r="T2253" s="11"/>
      <c r="U2253" s="66">
        <v>-9.9086533555237093E-3</v>
      </c>
      <c r="V2253" s="67">
        <v>2.6713454183663998</v>
      </c>
      <c r="W2253" s="66">
        <v>3.3915707030246302E-2</v>
      </c>
      <c r="X2253" s="67">
        <v>5.6699492516636401</v>
      </c>
      <c r="Y2253" s="66">
        <v>-3.07440084498012E-2</v>
      </c>
      <c r="Z2253" s="67">
        <v>14.609536767238801</v>
      </c>
      <c r="AA2253" s="66"/>
      <c r="AB2253" s="67"/>
      <c r="AC2253" s="66"/>
      <c r="AD2253" s="67"/>
      <c r="AE2253" s="66"/>
      <c r="AF2253" s="68"/>
      <c r="AG2253" s="66">
        <v>-2.8439310350222499E-2</v>
      </c>
      <c r="AH2253" s="67">
        <v>-4.6854367708874598</v>
      </c>
      <c r="AI2253" s="66"/>
      <c r="AJ2253" s="67"/>
      <c r="AK2253" s="66">
        <v>-3.86297444119919E-2</v>
      </c>
      <c r="AL2253" s="66">
        <v>-7.2983600651277805E-2</v>
      </c>
      <c r="AM2253" s="67">
        <v>13.9992101451789</v>
      </c>
      <c r="AN2253" s="11"/>
      <c r="AO2253" s="69">
        <v>2.4720518404137699E-2</v>
      </c>
      <c r="AP2253" s="69">
        <v>-2.4497183501807698E-2</v>
      </c>
      <c r="AQ2253" s="69">
        <v>3.3554591091160497E-2</v>
      </c>
      <c r="AR2253" s="69">
        <v>-0.112665691740403</v>
      </c>
      <c r="AS2253" s="70"/>
      <c r="AT2253" s="70"/>
      <c r="AU2253" s="70"/>
      <c r="AV2253" s="71"/>
      <c r="AW2253" s="11"/>
      <c r="AX2253" s="72"/>
      <c r="AY2253" s="73"/>
      <c r="AZ2253" s="73"/>
      <c r="BA2253" s="73"/>
      <c r="BB2253" s="64"/>
      <c r="BC2253" s="74">
        <v>-14.019484768505199</v>
      </c>
      <c r="BD2253" s="61">
        <v>43899</v>
      </c>
      <c r="BE2253" s="61">
        <v>43915</v>
      </c>
      <c r="BF2253" s="70"/>
      <c r="BG2253" s="61"/>
    </row>
    <row r="2254" spans="2:59" x14ac:dyDescent="0.3">
      <c r="B2254" s="56" t="s">
        <v>7128</v>
      </c>
      <c r="C2254" s="56" t="s">
        <v>6791</v>
      </c>
      <c r="D2254" s="56" t="s">
        <v>6762</v>
      </c>
      <c r="E2254" s="57" t="s">
        <v>697</v>
      </c>
      <c r="F2254" s="57" t="s">
        <v>1354</v>
      </c>
      <c r="G2254" s="58" t="s">
        <v>111</v>
      </c>
      <c r="H2254" s="59" t="s">
        <v>1</v>
      </c>
      <c r="I2254" s="60" t="s">
        <v>400</v>
      </c>
      <c r="J2254" s="60" t="s">
        <v>1</v>
      </c>
      <c r="L2254" s="61">
        <v>44021</v>
      </c>
      <c r="M2254" s="62">
        <v>738.06578399985995</v>
      </c>
      <c r="N2254" s="63">
        <v>738.06578399985995</v>
      </c>
      <c r="O2254" s="63"/>
      <c r="P2254" s="64" t="str">
        <f t="shared" si="35"/>
        <v/>
      </c>
      <c r="Q2254" s="61"/>
      <c r="R2254" s="65">
        <v>813338.78464453097</v>
      </c>
      <c r="S2254" s="65"/>
      <c r="T2254" s="11"/>
      <c r="U2254" s="66">
        <v>-9.9101255600544409E-3</v>
      </c>
      <c r="V2254" s="67">
        <v>2.6711981979133301</v>
      </c>
      <c r="W2254" s="66">
        <v>3.2665009293850703E-2</v>
      </c>
      <c r="X2254" s="67">
        <v>5.5448794780240904</v>
      </c>
      <c r="Y2254" s="66">
        <v>-3.7318014833545E-2</v>
      </c>
      <c r="Z2254" s="67">
        <v>13.952136128864399</v>
      </c>
      <c r="AA2254" s="66"/>
      <c r="AB2254" s="67"/>
      <c r="AC2254" s="66"/>
      <c r="AD2254" s="67"/>
      <c r="AE2254" s="66"/>
      <c r="AF2254" s="68"/>
      <c r="AG2254" s="66">
        <v>-2.8796307266929898E-2</v>
      </c>
      <c r="AH2254" s="67">
        <v>-4.7211364625618399</v>
      </c>
      <c r="AI2254" s="66"/>
      <c r="AJ2254" s="67"/>
      <c r="AK2254" s="66">
        <v>-4.3733274598707801E-2</v>
      </c>
      <c r="AL2254" s="66">
        <v>-8.1828877112420706E-2</v>
      </c>
      <c r="AM2254" s="67">
        <v>13.5639150872739</v>
      </c>
      <c r="AN2254" s="11"/>
      <c r="AO2254" s="69">
        <v>2.46092931174644E-2</v>
      </c>
      <c r="AP2254" s="69">
        <v>-2.4454579200209998E-2</v>
      </c>
      <c r="AQ2254" s="69">
        <v>3.2301597082550898E-2</v>
      </c>
      <c r="AR2254" s="69">
        <v>-0.113696470115392</v>
      </c>
      <c r="AS2254" s="70"/>
      <c r="AT2254" s="70"/>
      <c r="AU2254" s="70"/>
      <c r="AV2254" s="71"/>
      <c r="AW2254" s="11"/>
      <c r="AX2254" s="72"/>
      <c r="AY2254" s="73"/>
      <c r="AZ2254" s="73"/>
      <c r="BA2254" s="73"/>
      <c r="BB2254" s="64"/>
      <c r="BC2254" s="74">
        <v>-14.065786744919</v>
      </c>
      <c r="BD2254" s="61">
        <v>43899</v>
      </c>
      <c r="BE2254" s="61">
        <v>43915</v>
      </c>
      <c r="BF2254" s="70"/>
      <c r="BG2254" s="61"/>
    </row>
    <row r="2255" spans="2:59" x14ac:dyDescent="0.3">
      <c r="B2255" s="56" t="s">
        <v>7132</v>
      </c>
      <c r="C2255" s="56" t="s">
        <v>6793</v>
      </c>
      <c r="D2255" s="56" t="s">
        <v>6794</v>
      </c>
      <c r="E2255" s="57" t="s">
        <v>34</v>
      </c>
      <c r="F2255" s="57" t="s">
        <v>2104</v>
      </c>
      <c r="G2255" s="58" t="s">
        <v>111</v>
      </c>
      <c r="H2255" s="59" t="s">
        <v>2017</v>
      </c>
      <c r="I2255" s="60" t="s">
        <v>400</v>
      </c>
      <c r="J2255" s="60" t="s">
        <v>6795</v>
      </c>
      <c r="L2255" s="61">
        <v>44021</v>
      </c>
      <c r="M2255" s="62">
        <v>8349.7033080011606</v>
      </c>
      <c r="N2255" s="63">
        <v>8349.7033080011606</v>
      </c>
      <c r="O2255" s="63">
        <v>9141.2461249977405</v>
      </c>
      <c r="P2255" s="64">
        <f t="shared" si="35"/>
        <v>0.91340974674863862</v>
      </c>
      <c r="Q2255" s="61">
        <v>43899</v>
      </c>
      <c r="R2255" s="65">
        <v>7618882.7387499996</v>
      </c>
      <c r="S2255" s="65">
        <v>4842491.19739844</v>
      </c>
      <c r="T2255" s="11"/>
      <c r="U2255" s="66">
        <v>-1.0360784697695601E-2</v>
      </c>
      <c r="V2255" s="67">
        <v>2.6261322841492101</v>
      </c>
      <c r="W2255" s="66">
        <v>2.6868161505262798E-2</v>
      </c>
      <c r="X2255" s="67">
        <v>4.9651946991652904</v>
      </c>
      <c r="Y2255" s="66">
        <v>-9.5061799165705504E-3</v>
      </c>
      <c r="Z2255" s="67">
        <v>16.733319620572701</v>
      </c>
      <c r="AA2255" s="66">
        <v>0.13410304558972699</v>
      </c>
      <c r="AB2255" s="67">
        <v>33.635492710280197</v>
      </c>
      <c r="AC2255" s="66">
        <v>0.25186786116333698</v>
      </c>
      <c r="AD2255" s="67">
        <v>49.472751376568297</v>
      </c>
      <c r="AE2255" s="66">
        <v>0.216921422663436</v>
      </c>
      <c r="AF2255" s="68">
        <v>38.639829878054996</v>
      </c>
      <c r="AG2255" s="66">
        <v>-2.8526238268568701E-2</v>
      </c>
      <c r="AH2255" s="67">
        <v>-4.6941295627257196</v>
      </c>
      <c r="AI2255" s="66">
        <v>2.2101652628407499E-2</v>
      </c>
      <c r="AJ2255" s="67">
        <v>15.900907743809499</v>
      </c>
      <c r="AK2255" s="66">
        <v>0.29337860709725599</v>
      </c>
      <c r="AL2255" s="66">
        <v>5.1254061545478201E-2</v>
      </c>
      <c r="AM2255" s="67">
        <v>26.5494474222651</v>
      </c>
      <c r="AN2255" s="11"/>
      <c r="AO2255" s="69">
        <v>3.7131922108528698E-2</v>
      </c>
      <c r="AP2255" s="69">
        <v>-2.33476095081642E-2</v>
      </c>
      <c r="AQ2255" s="69">
        <v>0.14107491950926501</v>
      </c>
      <c r="AR2255" s="69">
        <v>-8.9771309563802804E-2</v>
      </c>
      <c r="AS2255" s="70">
        <v>8</v>
      </c>
      <c r="AT2255" s="70">
        <v>4</v>
      </c>
      <c r="AU2255" s="70">
        <v>7</v>
      </c>
      <c r="AV2255" s="71">
        <v>5</v>
      </c>
      <c r="AW2255" s="11"/>
      <c r="AX2255" s="72">
        <v>0.13186881365792899</v>
      </c>
      <c r="AY2255" s="73">
        <v>1.0099694682812701</v>
      </c>
      <c r="AZ2255" s="73">
        <v>0.98210109565206904</v>
      </c>
      <c r="BA2255" s="73">
        <v>1.5924134000524599</v>
      </c>
      <c r="BB2255" s="64">
        <v>1.36496850133881E-2</v>
      </c>
      <c r="BC2255" s="74">
        <v>-12.511027898814101</v>
      </c>
      <c r="BD2255" s="61">
        <v>43899</v>
      </c>
      <c r="BE2255" s="61">
        <v>43915</v>
      </c>
      <c r="BF2255" s="70"/>
      <c r="BG2255" s="61"/>
    </row>
    <row r="2256" spans="2:59" x14ac:dyDescent="0.3">
      <c r="B2256" s="56" t="s">
        <v>7135</v>
      </c>
      <c r="C2256" s="56" t="s">
        <v>6797</v>
      </c>
      <c r="D2256" s="56" t="s">
        <v>6794</v>
      </c>
      <c r="E2256" s="57" t="s">
        <v>548</v>
      </c>
      <c r="F2256" s="57" t="s">
        <v>2104</v>
      </c>
      <c r="G2256" s="58" t="s">
        <v>111</v>
      </c>
      <c r="H2256" s="59" t="s">
        <v>2017</v>
      </c>
      <c r="I2256" s="60" t="s">
        <v>400</v>
      </c>
      <c r="J2256" s="60" t="s">
        <v>6798</v>
      </c>
      <c r="L2256" s="61">
        <v>44021</v>
      </c>
      <c r="M2256" s="62">
        <v>8215.8168540000897</v>
      </c>
      <c r="N2256" s="63">
        <v>8215.8168540000897</v>
      </c>
      <c r="O2256" s="63">
        <v>8969.07321000099</v>
      </c>
      <c r="P2256" s="64">
        <f t="shared" si="35"/>
        <v>0.9160162551509804</v>
      </c>
      <c r="Q2256" s="61">
        <v>43899</v>
      </c>
      <c r="R2256" s="65">
        <v>3885460.19540234</v>
      </c>
      <c r="S2256" s="65">
        <v>2669866.4041015599</v>
      </c>
      <c r="T2256" s="11"/>
      <c r="U2256" s="66">
        <v>-1.03337035434379E-2</v>
      </c>
      <c r="V2256" s="67">
        <v>2.6288403995749801</v>
      </c>
      <c r="W2256" s="66">
        <v>2.7609981936620901E-2</v>
      </c>
      <c r="X2256" s="67">
        <v>5.0393767423011004</v>
      </c>
      <c r="Y2256" s="66">
        <v>-5.29195941453509E-3</v>
      </c>
      <c r="Z2256" s="67">
        <v>17.154741670761702</v>
      </c>
      <c r="AA2256" s="66">
        <v>0.143943664888939</v>
      </c>
      <c r="AB2256" s="67">
        <v>34.6195546402014</v>
      </c>
      <c r="AC2256" s="66">
        <v>0.27364323911402599</v>
      </c>
      <c r="AD2256" s="67">
        <v>51.650289171666401</v>
      </c>
      <c r="AE2256" s="66"/>
      <c r="AF2256" s="68"/>
      <c r="AG2256" s="66">
        <v>-2.83123794406492E-2</v>
      </c>
      <c r="AH2256" s="67">
        <v>-4.6727436799337703</v>
      </c>
      <c r="AI2256" s="66">
        <v>2.6674664050006E-2</v>
      </c>
      <c r="AJ2256" s="67">
        <v>16.3582088859694</v>
      </c>
      <c r="AK2256" s="66">
        <v>0.377826976709766</v>
      </c>
      <c r="AL2256" s="66">
        <v>0.14886728582860101</v>
      </c>
      <c r="AM2256" s="67">
        <v>66.206590429763295</v>
      </c>
      <c r="AN2256" s="11"/>
      <c r="AO2256" s="69">
        <v>3.7154383409870199E-2</v>
      </c>
      <c r="AP2256" s="69">
        <v>-2.3275187156286799E-2</v>
      </c>
      <c r="AQ2256" s="69">
        <v>0.14189950578846</v>
      </c>
      <c r="AR2256" s="69">
        <v>-8.9105697351478705E-2</v>
      </c>
      <c r="AS2256" s="70">
        <v>8</v>
      </c>
      <c r="AT2256" s="70">
        <v>4</v>
      </c>
      <c r="AU2256" s="70">
        <v>7</v>
      </c>
      <c r="AV2256" s="71">
        <v>5</v>
      </c>
      <c r="AW2256" s="11"/>
      <c r="AX2256" s="72">
        <v>0.13183888944448</v>
      </c>
      <c r="AY2256" s="73">
        <v>1.0801494740990201</v>
      </c>
      <c r="AZ2256" s="73">
        <v>1.0132962405841699</v>
      </c>
      <c r="BA2256" s="73">
        <v>1.7084397039579899</v>
      </c>
      <c r="BB2256" s="64">
        <v>1.36470419343641E-2</v>
      </c>
      <c r="BC2256" s="74">
        <v>-12.4785993802652</v>
      </c>
      <c r="BD2256" s="61">
        <v>43899</v>
      </c>
      <c r="BE2256" s="61">
        <v>43915</v>
      </c>
      <c r="BF2256" s="70"/>
      <c r="BG2256" s="61"/>
    </row>
    <row r="2257" spans="2:59" x14ac:dyDescent="0.3">
      <c r="B2257" s="56" t="s">
        <v>7138</v>
      </c>
      <c r="C2257" s="56" t="s">
        <v>6800</v>
      </c>
      <c r="D2257" s="56" t="s">
        <v>6794</v>
      </c>
      <c r="E2257" s="57" t="s">
        <v>41</v>
      </c>
      <c r="F2257" s="57" t="s">
        <v>2104</v>
      </c>
      <c r="G2257" s="58" t="s">
        <v>111</v>
      </c>
      <c r="H2257" s="59" t="s">
        <v>2017</v>
      </c>
      <c r="I2257" s="60" t="s">
        <v>400</v>
      </c>
      <c r="J2257" s="60" t="s">
        <v>6801</v>
      </c>
      <c r="L2257" s="61">
        <v>44021</v>
      </c>
      <c r="M2257" s="62">
        <v>8586.9724320024307</v>
      </c>
      <c r="N2257" s="63">
        <v>8586.9724320024307</v>
      </c>
      <c r="O2257" s="63">
        <v>9390.9258649945295</v>
      </c>
      <c r="P2257" s="64">
        <f t="shared" si="35"/>
        <v>0.91439039722495274</v>
      </c>
      <c r="Q2257" s="61">
        <v>43899</v>
      </c>
      <c r="R2257" s="65">
        <v>2190880.7233554702</v>
      </c>
      <c r="S2257" s="65">
        <v>986244.92361816403</v>
      </c>
      <c r="T2257" s="11"/>
      <c r="U2257" s="66">
        <v>-1.03515709406565E-2</v>
      </c>
      <c r="V2257" s="67">
        <v>2.6270536598531198</v>
      </c>
      <c r="W2257" s="66">
        <v>2.71580383050605E-2</v>
      </c>
      <c r="X2257" s="67">
        <v>4.9941823791450597</v>
      </c>
      <c r="Y2257" s="66">
        <v>-7.8664315233254508E-3</v>
      </c>
      <c r="Z2257" s="67">
        <v>16.897294459893601</v>
      </c>
      <c r="AA2257" s="66">
        <v>0.13800469781563199</v>
      </c>
      <c r="AB2257" s="67">
        <v>34.025657932856099</v>
      </c>
      <c r="AC2257" s="66">
        <v>0.260569880563708</v>
      </c>
      <c r="AD2257" s="67">
        <v>50.3429533166345</v>
      </c>
      <c r="AE2257" s="66">
        <v>0.22979327155742801</v>
      </c>
      <c r="AF2257" s="68">
        <v>39.9270147674833</v>
      </c>
      <c r="AG2257" s="66">
        <v>-2.8438556671062501E-2</v>
      </c>
      <c r="AH2257" s="67">
        <v>-4.6853614029750998</v>
      </c>
      <c r="AI2257" s="66">
        <v>2.3885252294348899E-2</v>
      </c>
      <c r="AJ2257" s="67">
        <v>16.0792677103891</v>
      </c>
      <c r="AK2257" s="66">
        <v>0.23254693698807399</v>
      </c>
      <c r="AL2257" s="66">
        <v>4.2156575502303902E-2</v>
      </c>
      <c r="AM2257" s="67">
        <v>16.525503444980099</v>
      </c>
      <c r="AN2257" s="11"/>
      <c r="AO2257" s="69">
        <v>3.7145288919418797E-2</v>
      </c>
      <c r="AP2257" s="69">
        <v>-2.3321662384660199E-2</v>
      </c>
      <c r="AQ2257" s="69">
        <v>0.14137356838735299</v>
      </c>
      <c r="AR2257" s="69">
        <v>-8.9492566648987096E-2</v>
      </c>
      <c r="AS2257" s="70">
        <v>8</v>
      </c>
      <c r="AT2257" s="70">
        <v>4</v>
      </c>
      <c r="AU2257" s="70">
        <v>7</v>
      </c>
      <c r="AV2257" s="71">
        <v>5</v>
      </c>
      <c r="AW2257" s="11"/>
      <c r="AX2257" s="72">
        <v>0.13186055409620201</v>
      </c>
      <c r="AY2257" s="73">
        <v>1.03802959290624</v>
      </c>
      <c r="AZ2257" s="73">
        <v>0.99458637857696897</v>
      </c>
      <c r="BA2257" s="73">
        <v>1.6387452312883399</v>
      </c>
      <c r="BB2257" s="64">
        <v>1.36490153872546E-2</v>
      </c>
      <c r="BC2257" s="74">
        <v>-12.4992023349914</v>
      </c>
      <c r="BD2257" s="61">
        <v>43899</v>
      </c>
      <c r="BE2257" s="61">
        <v>43915</v>
      </c>
      <c r="BF2257" s="70"/>
      <c r="BG2257" s="61"/>
    </row>
    <row r="2258" spans="2:59" x14ac:dyDescent="0.3">
      <c r="B2258" s="56" t="s">
        <v>7141</v>
      </c>
      <c r="C2258" s="56" t="s">
        <v>6803</v>
      </c>
      <c r="D2258" s="56" t="s">
        <v>6794</v>
      </c>
      <c r="E2258" s="57" t="s">
        <v>2279</v>
      </c>
      <c r="F2258" s="57" t="s">
        <v>2104</v>
      </c>
      <c r="G2258" s="58" t="s">
        <v>111</v>
      </c>
      <c r="H2258" s="59" t="s">
        <v>2017</v>
      </c>
      <c r="I2258" s="60" t="s">
        <v>400</v>
      </c>
      <c r="J2258" s="60" t="s">
        <v>6804</v>
      </c>
      <c r="L2258" s="61">
        <v>44021</v>
      </c>
      <c r="M2258" s="62">
        <v>8758.2810540050305</v>
      </c>
      <c r="N2258" s="63">
        <v>8758.2810540050305</v>
      </c>
      <c r="O2258" s="63">
        <v>9570.7251199930906</v>
      </c>
      <c r="P2258" s="64">
        <f t="shared" si="35"/>
        <v>0.91511154527979521</v>
      </c>
      <c r="Q2258" s="61">
        <v>43899</v>
      </c>
      <c r="R2258" s="65">
        <v>373347.56576709001</v>
      </c>
      <c r="S2258" s="65">
        <v>149621.195409912</v>
      </c>
      <c r="T2258" s="11"/>
      <c r="U2258" s="66">
        <v>-1.03388190336773E-2</v>
      </c>
      <c r="V2258" s="67">
        <v>2.62832885055104</v>
      </c>
      <c r="W2258" s="66">
        <v>2.7353118293831399E-2</v>
      </c>
      <c r="X2258" s="67">
        <v>5.01369037802215</v>
      </c>
      <c r="Y2258" s="66">
        <v>-6.8078649192102603E-3</v>
      </c>
      <c r="Z2258" s="67">
        <v>17.003151120297801</v>
      </c>
      <c r="AA2258" s="66">
        <v>0.14039204597065699</v>
      </c>
      <c r="AB2258" s="67">
        <v>34.264392748358702</v>
      </c>
      <c r="AC2258" s="66">
        <v>0.26600071687426002</v>
      </c>
      <c r="AD2258" s="67">
        <v>50.8860369476606</v>
      </c>
      <c r="AE2258" s="66">
        <v>0.23772321230004301</v>
      </c>
      <c r="AF2258" s="68">
        <v>40.720008841715803</v>
      </c>
      <c r="AG2258" s="66">
        <v>-2.8386923941980099E-2</v>
      </c>
      <c r="AH2258" s="67">
        <v>-4.6801981300668603</v>
      </c>
      <c r="AI2258" s="66">
        <v>2.5026919851370601E-2</v>
      </c>
      <c r="AJ2258" s="67">
        <v>16.1934344661131</v>
      </c>
      <c r="AK2258" s="66">
        <v>0.23933497666817899</v>
      </c>
      <c r="AL2258" s="66">
        <v>4.3496477690496201E-2</v>
      </c>
      <c r="AM2258" s="67">
        <v>17.618303914990999</v>
      </c>
      <c r="AN2258" s="11"/>
      <c r="AO2258" s="69">
        <v>3.7143748249945902E-2</v>
      </c>
      <c r="AP2258" s="69">
        <v>-2.3302823408812401E-2</v>
      </c>
      <c r="AQ2258" s="69">
        <v>0.14157592041738101</v>
      </c>
      <c r="AR2258" s="69">
        <v>-8.9337569219496801E-2</v>
      </c>
      <c r="AS2258" s="70">
        <v>8</v>
      </c>
      <c r="AT2258" s="70">
        <v>4</v>
      </c>
      <c r="AU2258" s="70">
        <v>7</v>
      </c>
      <c r="AV2258" s="71">
        <v>5</v>
      </c>
      <c r="AW2258" s="11"/>
      <c r="AX2258" s="72">
        <v>0.13185108616889901</v>
      </c>
      <c r="AY2258" s="73">
        <v>1.0547283201140101</v>
      </c>
      <c r="AZ2258" s="73">
        <v>1.0019729411506</v>
      </c>
      <c r="BA2258" s="73">
        <v>1.6663905412915501</v>
      </c>
      <c r="BB2258" s="64">
        <v>1.3648147343647001E-2</v>
      </c>
      <c r="BC2258" s="74">
        <v>-12.489785183526701</v>
      </c>
      <c r="BD2258" s="61">
        <v>43899</v>
      </c>
      <c r="BE2258" s="61">
        <v>43915</v>
      </c>
      <c r="BF2258" s="70"/>
      <c r="BG2258" s="61"/>
    </row>
    <row r="2259" spans="2:59" x14ac:dyDescent="0.3">
      <c r="B2259" s="56" t="s">
        <v>7144</v>
      </c>
      <c r="C2259" s="56" t="s">
        <v>6806</v>
      </c>
      <c r="D2259" s="56" t="s">
        <v>6794</v>
      </c>
      <c r="E2259" s="57" t="s">
        <v>248</v>
      </c>
      <c r="F2259" s="57" t="s">
        <v>2104</v>
      </c>
      <c r="G2259" s="58" t="s">
        <v>111</v>
      </c>
      <c r="H2259" s="59" t="s">
        <v>2017</v>
      </c>
      <c r="I2259" s="60" t="s">
        <v>400</v>
      </c>
      <c r="J2259" s="60" t="s">
        <v>6807</v>
      </c>
      <c r="L2259" s="61">
        <v>44021</v>
      </c>
      <c r="M2259" s="62">
        <v>7825.1640119999602</v>
      </c>
      <c r="N2259" s="63">
        <v>7825.1640119999602</v>
      </c>
      <c r="O2259" s="63">
        <v>8576.3166999965906</v>
      </c>
      <c r="P2259" s="64">
        <f t="shared" si="35"/>
        <v>0.91241546758681047</v>
      </c>
      <c r="Q2259" s="61">
        <v>43899</v>
      </c>
      <c r="R2259" s="65">
        <v>706613.15149609395</v>
      </c>
      <c r="S2259" s="65">
        <v>276299.96014697303</v>
      </c>
      <c r="T2259" s="11"/>
      <c r="U2259" s="66">
        <v>-1.03653583846608E-2</v>
      </c>
      <c r="V2259" s="67">
        <v>2.6256749154526902</v>
      </c>
      <c r="W2259" s="66">
        <v>2.6615936376401798E-2</v>
      </c>
      <c r="X2259" s="67">
        <v>4.9399721862791903</v>
      </c>
      <c r="Y2259" s="66">
        <v>-1.12050490761249E-2</v>
      </c>
      <c r="Z2259" s="67">
        <v>16.563432704599101</v>
      </c>
      <c r="AA2259" s="66">
        <v>0.117761309447815</v>
      </c>
      <c r="AB2259" s="67">
        <v>32.001319096074397</v>
      </c>
      <c r="AC2259" s="66">
        <v>0.15594194238481601</v>
      </c>
      <c r="AD2259" s="67">
        <v>39.880159498716203</v>
      </c>
      <c r="AE2259" s="66">
        <v>0.151384194214188</v>
      </c>
      <c r="AF2259" s="68">
        <v>32.086107033130197</v>
      </c>
      <c r="AG2259" s="66">
        <v>-2.8585466232470901E-2</v>
      </c>
      <c r="AH2259" s="67">
        <v>-4.70005235911231</v>
      </c>
      <c r="AI2259" s="66">
        <v>2.02652489988395E-2</v>
      </c>
      <c r="AJ2259" s="67">
        <v>15.7172673808527</v>
      </c>
      <c r="AK2259" s="66">
        <v>0.50768262741272296</v>
      </c>
      <c r="AL2259" s="66">
        <v>8.7831212144083098E-2</v>
      </c>
      <c r="AM2259" s="67">
        <v>47.273864742601297</v>
      </c>
      <c r="AN2259" s="11"/>
      <c r="AO2259" s="69">
        <v>3.6556978096996297E-2</v>
      </c>
      <c r="AP2259" s="69">
        <v>-2.37082673384066E-2</v>
      </c>
      <c r="AQ2259" s="69">
        <v>0.140306192692224</v>
      </c>
      <c r="AR2259" s="69">
        <v>-9.33669212899986E-2</v>
      </c>
      <c r="AS2259" s="70">
        <v>8</v>
      </c>
      <c r="AT2259" s="70">
        <v>4</v>
      </c>
      <c r="AU2259" s="70">
        <v>7</v>
      </c>
      <c r="AV2259" s="71">
        <v>5</v>
      </c>
      <c r="AW2259" s="11"/>
      <c r="AX2259" s="72">
        <v>0.131707514194568</v>
      </c>
      <c r="AY2259" s="73">
        <v>0.88534191643157101</v>
      </c>
      <c r="AZ2259" s="73">
        <v>0.92688632159024598</v>
      </c>
      <c r="BA2259" s="73">
        <v>1.3838577526094</v>
      </c>
      <c r="BB2259" s="64">
        <v>1.3630643358246699E-2</v>
      </c>
      <c r="BC2259" s="74">
        <v>-12.521855821862101</v>
      </c>
      <c r="BD2259" s="61">
        <v>43899</v>
      </c>
      <c r="BE2259" s="61">
        <v>43915</v>
      </c>
      <c r="BF2259" s="70"/>
      <c r="BG2259" s="61"/>
    </row>
    <row r="2260" spans="2:59" x14ac:dyDescent="0.3">
      <c r="B2260" s="56" t="s">
        <v>7147</v>
      </c>
      <c r="C2260" s="56" t="s">
        <v>6809</v>
      </c>
      <c r="D2260" s="56" t="s">
        <v>6794</v>
      </c>
      <c r="E2260" s="57" t="s">
        <v>52</v>
      </c>
      <c r="F2260" s="57" t="s">
        <v>2104</v>
      </c>
      <c r="G2260" s="58" t="s">
        <v>111</v>
      </c>
      <c r="H2260" s="59" t="s">
        <v>2017</v>
      </c>
      <c r="I2260" s="60" t="s">
        <v>400</v>
      </c>
      <c r="J2260" s="60" t="s">
        <v>6810</v>
      </c>
      <c r="L2260" s="61">
        <v>44021</v>
      </c>
      <c r="M2260" s="62">
        <v>8752.8564119934999</v>
      </c>
      <c r="N2260" s="63">
        <v>8752.8564119934999</v>
      </c>
      <c r="O2260" s="63">
        <v>9551.9908500015699</v>
      </c>
      <c r="P2260" s="64">
        <f t="shared" si="35"/>
        <v>0.9163384418434678</v>
      </c>
      <c r="Q2260" s="61">
        <v>43899</v>
      </c>
      <c r="R2260" s="65">
        <v>616099.41474511696</v>
      </c>
      <c r="S2260" s="65">
        <v>1471371.83586914</v>
      </c>
      <c r="T2260" s="11"/>
      <c r="U2260" s="66">
        <v>-1.03303317373502E-2</v>
      </c>
      <c r="V2260" s="67">
        <v>2.6291775801837498</v>
      </c>
      <c r="W2260" s="66">
        <v>2.7690504701240602E-2</v>
      </c>
      <c r="X2260" s="67">
        <v>5.0474290187630704</v>
      </c>
      <c r="Y2260" s="66">
        <v>-4.7661101334597299E-3</v>
      </c>
      <c r="Z2260" s="67">
        <v>17.2073265988729</v>
      </c>
      <c r="AA2260" s="66">
        <v>0.14514649052944201</v>
      </c>
      <c r="AB2260" s="67">
        <v>34.739837204222603</v>
      </c>
      <c r="AC2260" s="66">
        <v>0.276325087455916</v>
      </c>
      <c r="AD2260" s="67">
        <v>51.918474005826297</v>
      </c>
      <c r="AE2260" s="66">
        <v>0.252749693572696</v>
      </c>
      <c r="AF2260" s="68">
        <v>42.222656968980999</v>
      </c>
      <c r="AG2260" s="66">
        <v>-2.8284694397370899E-2</v>
      </c>
      <c r="AH2260" s="67">
        <v>-4.6699751756022998</v>
      </c>
      <c r="AI2260" s="66">
        <v>2.72477748858364E-2</v>
      </c>
      <c r="AJ2260" s="67">
        <v>16.4155199695379</v>
      </c>
      <c r="AK2260" s="66">
        <v>0.35582748472166698</v>
      </c>
      <c r="AL2260" s="66">
        <v>6.0929676448722603E-2</v>
      </c>
      <c r="AM2260" s="67">
        <v>32.794335184735203</v>
      </c>
      <c r="AN2260" s="11"/>
      <c r="AO2260" s="69">
        <v>3.71641200963495E-2</v>
      </c>
      <c r="AP2260" s="69">
        <v>-2.32668588414526E-2</v>
      </c>
      <c r="AQ2260" s="69">
        <v>0.14201522104849601</v>
      </c>
      <c r="AR2260" s="69">
        <v>-8.9030530492891599E-2</v>
      </c>
      <c r="AS2260" s="70">
        <v>8</v>
      </c>
      <c r="AT2260" s="70">
        <v>4</v>
      </c>
      <c r="AU2260" s="70">
        <v>7</v>
      </c>
      <c r="AV2260" s="71">
        <v>5</v>
      </c>
      <c r="AW2260" s="11"/>
      <c r="AX2260" s="72">
        <v>0.131837885550631</v>
      </c>
      <c r="AY2260" s="73">
        <v>1.08893995630024</v>
      </c>
      <c r="AZ2260" s="73">
        <v>1.0172273032094401</v>
      </c>
      <c r="BA2260" s="73">
        <v>1.72310139355432</v>
      </c>
      <c r="BB2260" s="64">
        <v>1.3647013199060899E-2</v>
      </c>
      <c r="BC2260" s="74">
        <v>-12.473336257462501</v>
      </c>
      <c r="BD2260" s="61">
        <v>43899</v>
      </c>
      <c r="BE2260" s="61">
        <v>43915</v>
      </c>
      <c r="BF2260" s="70"/>
      <c r="BG2260" s="61"/>
    </row>
    <row r="2261" spans="2:59" x14ac:dyDescent="0.3">
      <c r="B2261" s="56" t="s">
        <v>7150</v>
      </c>
      <c r="C2261" s="56" t="s">
        <v>6812</v>
      </c>
      <c r="D2261" s="56" t="s">
        <v>6794</v>
      </c>
      <c r="E2261" s="57" t="s">
        <v>56</v>
      </c>
      <c r="F2261" s="57" t="s">
        <v>2104</v>
      </c>
      <c r="G2261" s="58" t="s">
        <v>111</v>
      </c>
      <c r="H2261" s="59" t="s">
        <v>2017</v>
      </c>
      <c r="I2261" s="60" t="s">
        <v>400</v>
      </c>
      <c r="J2261" s="60" t="s">
        <v>6813</v>
      </c>
      <c r="L2261" s="61">
        <v>44021</v>
      </c>
      <c r="M2261" s="62">
        <v>8632.6494899988193</v>
      </c>
      <c r="N2261" s="63">
        <v>8632.6494899988193</v>
      </c>
      <c r="O2261" s="63">
        <v>9423.9180749952793</v>
      </c>
      <c r="P2261" s="64">
        <f t="shared" si="35"/>
        <v>0.91603613500249403</v>
      </c>
      <c r="Q2261" s="61">
        <v>43899</v>
      </c>
      <c r="R2261" s="65">
        <v>2504889.9463632801</v>
      </c>
      <c r="S2261" s="65">
        <v>1808608.0398554699</v>
      </c>
      <c r="T2261" s="11"/>
      <c r="U2261" s="66">
        <v>-1.0339114383896199E-2</v>
      </c>
      <c r="V2261" s="67">
        <v>2.6282993155291501</v>
      </c>
      <c r="W2261" s="66">
        <v>2.7600855293712801E-2</v>
      </c>
      <c r="X2261" s="67">
        <v>5.0384640780102901</v>
      </c>
      <c r="Y2261" s="66">
        <v>-5.3472542376766796E-3</v>
      </c>
      <c r="Z2261" s="67">
        <v>17.1492121884658</v>
      </c>
      <c r="AA2261" s="66">
        <v>0.14378784017943</v>
      </c>
      <c r="AB2261" s="67">
        <v>34.6039721692214</v>
      </c>
      <c r="AC2261" s="66">
        <v>0.273567480930069</v>
      </c>
      <c r="AD2261" s="67">
        <v>51.6427133532707</v>
      </c>
      <c r="AE2261" s="66">
        <v>0.24903903610189401</v>
      </c>
      <c r="AF2261" s="68">
        <v>41.851591221930001</v>
      </c>
      <c r="AG2261" s="66">
        <v>-2.8314474514445499E-2</v>
      </c>
      <c r="AH2261" s="67">
        <v>-4.6729531873134</v>
      </c>
      <c r="AI2261" s="66">
        <v>2.6615398550347901E-2</v>
      </c>
      <c r="AJ2261" s="67">
        <v>16.352282336010799</v>
      </c>
      <c r="AK2261" s="66">
        <v>0.33720729480613998</v>
      </c>
      <c r="AL2261" s="66">
        <v>5.8082968484086499E-2</v>
      </c>
      <c r="AM2261" s="67">
        <v>30.932316193153401</v>
      </c>
      <c r="AN2261" s="11"/>
      <c r="AO2261" s="69">
        <v>3.7153439649046001E-2</v>
      </c>
      <c r="AP2261" s="69">
        <v>-2.3278600066078101E-2</v>
      </c>
      <c r="AQ2261" s="69">
        <v>0.14184291064884699</v>
      </c>
      <c r="AR2261" s="69">
        <v>-8.9098460124660106E-2</v>
      </c>
      <c r="AS2261" s="70">
        <v>8</v>
      </c>
      <c r="AT2261" s="70">
        <v>4</v>
      </c>
      <c r="AU2261" s="70">
        <v>7</v>
      </c>
      <c r="AV2261" s="71">
        <v>5</v>
      </c>
      <c r="AW2261" s="11"/>
      <c r="AX2261" s="72">
        <v>0.13184051359828999</v>
      </c>
      <c r="AY2261" s="73">
        <v>1.0791164749844</v>
      </c>
      <c r="AZ2261" s="73">
        <v>1.0127610366398601</v>
      </c>
      <c r="BA2261" s="73">
        <v>1.7067278952181399</v>
      </c>
      <c r="BB2261" s="64">
        <v>1.3647201653220699E-2</v>
      </c>
      <c r="BC2261" s="74">
        <v>-12.475667314211</v>
      </c>
      <c r="BD2261" s="61">
        <v>43899</v>
      </c>
      <c r="BE2261" s="61">
        <v>43915</v>
      </c>
      <c r="BF2261" s="70"/>
      <c r="BG2261" s="61"/>
    </row>
    <row r="2262" spans="2:59" x14ac:dyDescent="0.3">
      <c r="B2262" s="56" t="s">
        <v>7154</v>
      </c>
      <c r="C2262" s="56" t="s">
        <v>6815</v>
      </c>
      <c r="D2262" s="56" t="s">
        <v>6816</v>
      </c>
      <c r="E2262" s="57" t="s">
        <v>34</v>
      </c>
      <c r="F2262" s="57" t="s">
        <v>2104</v>
      </c>
      <c r="G2262" s="58" t="s">
        <v>200</v>
      </c>
      <c r="H2262" s="59" t="s">
        <v>201</v>
      </c>
      <c r="I2262" s="60" t="s">
        <v>29</v>
      </c>
      <c r="J2262" s="60" t="s">
        <v>6817</v>
      </c>
      <c r="L2262" s="61">
        <v>44021</v>
      </c>
      <c r="M2262" s="62">
        <v>1412.9919000007201</v>
      </c>
      <c r="N2262" s="63">
        <v>1412.9919000007201</v>
      </c>
      <c r="O2262" s="63">
        <v>1436.10390000045</v>
      </c>
      <c r="P2262" s="64">
        <f t="shared" si="35"/>
        <v>0.98390645690766332</v>
      </c>
      <c r="Q2262" s="61">
        <v>43747</v>
      </c>
      <c r="R2262" s="65">
        <v>15954748.039999999</v>
      </c>
      <c r="S2262" s="65">
        <v>6971216.6260703104</v>
      </c>
      <c r="T2262" s="11"/>
      <c r="U2262" s="66">
        <v>-1.5034772677609001E-3</v>
      </c>
      <c r="V2262" s="67">
        <v>3.5118630271426801</v>
      </c>
      <c r="W2262" s="66">
        <v>1.17272969037003E-2</v>
      </c>
      <c r="X2262" s="67">
        <v>3.4511082390054102</v>
      </c>
      <c r="Y2262" s="66">
        <v>7.1067361077439299E-3</v>
      </c>
      <c r="Z2262" s="67">
        <v>18.394611222989599</v>
      </c>
      <c r="AA2262" s="66">
        <v>8.8195465650642308E-3</v>
      </c>
      <c r="AB2262" s="67">
        <v>21.107142807799399</v>
      </c>
      <c r="AC2262" s="66">
        <v>5.4416643073636799E-2</v>
      </c>
      <c r="AD2262" s="67">
        <v>29.727629567612901</v>
      </c>
      <c r="AE2262" s="66">
        <v>8.6068626556953007E-2</v>
      </c>
      <c r="AF2262" s="68">
        <v>25.5545502674067</v>
      </c>
      <c r="AG2262" s="66">
        <v>3.35255170466553E-3</v>
      </c>
      <c r="AH2262" s="67">
        <v>-1.50625056539866</v>
      </c>
      <c r="AI2262" s="66">
        <v>1.0656948665200601E-2</v>
      </c>
      <c r="AJ2262" s="67">
        <v>14.7564373474888</v>
      </c>
      <c r="AK2262" s="66">
        <v>0.41289299749070801</v>
      </c>
      <c r="AL2262" s="66">
        <v>3.8976180790996302E-2</v>
      </c>
      <c r="AM2262" s="67">
        <v>40.6971533193719</v>
      </c>
      <c r="AN2262" s="11"/>
      <c r="AO2262" s="69">
        <v>2.0238582372258E-2</v>
      </c>
      <c r="AP2262" s="69">
        <v>-2.36965710109871E-2</v>
      </c>
      <c r="AQ2262" s="69">
        <v>1.5328696468713999E-2</v>
      </c>
      <c r="AR2262" s="69">
        <v>-1.6215603400269198E-2</v>
      </c>
      <c r="AS2262" s="70">
        <v>7</v>
      </c>
      <c r="AT2262" s="70">
        <v>5</v>
      </c>
      <c r="AU2262" s="70">
        <v>7</v>
      </c>
      <c r="AV2262" s="71">
        <v>5</v>
      </c>
      <c r="AW2262" s="11"/>
      <c r="AX2262" s="72">
        <v>4.2616553468760698E-2</v>
      </c>
      <c r="AY2262" s="73">
        <v>-0.44084301362272499</v>
      </c>
      <c r="AZ2262" s="73">
        <v>0.56652215624035296</v>
      </c>
      <c r="BA2262" s="73">
        <v>-0.57268391007528396</v>
      </c>
      <c r="BB2262" s="64">
        <v>4.3927708906539896E-3</v>
      </c>
      <c r="BC2262" s="74">
        <v>-6.0482531939851496</v>
      </c>
      <c r="BD2262" s="61">
        <v>43747</v>
      </c>
      <c r="BE2262" s="61">
        <v>43783</v>
      </c>
      <c r="BF2262" s="70"/>
      <c r="BG2262" s="61"/>
    </row>
    <row r="2263" spans="2:59" x14ac:dyDescent="0.3">
      <c r="B2263" s="56" t="s">
        <v>7157</v>
      </c>
      <c r="C2263" s="56" t="s">
        <v>6819</v>
      </c>
      <c r="D2263" s="56" t="s">
        <v>6816</v>
      </c>
      <c r="E2263" s="57" t="s">
        <v>41</v>
      </c>
      <c r="F2263" s="57" t="s">
        <v>2104</v>
      </c>
      <c r="G2263" s="58" t="s">
        <v>200</v>
      </c>
      <c r="H2263" s="59" t="s">
        <v>201</v>
      </c>
      <c r="I2263" s="60" t="s">
        <v>29</v>
      </c>
      <c r="J2263" s="60" t="s">
        <v>6820</v>
      </c>
      <c r="L2263" s="61">
        <v>44021</v>
      </c>
      <c r="M2263" s="62">
        <v>1394.72580000013</v>
      </c>
      <c r="N2263" s="63">
        <v>1394.72580000013</v>
      </c>
      <c r="O2263" s="63">
        <v>1413.75129999965</v>
      </c>
      <c r="P2263" s="64">
        <f t="shared" si="35"/>
        <v>0.98654254111064321</v>
      </c>
      <c r="Q2263" s="61">
        <v>43747</v>
      </c>
      <c r="R2263" s="65">
        <v>102325.875</v>
      </c>
      <c r="S2263" s="65">
        <v>51975.800996154801</v>
      </c>
      <c r="T2263" s="11"/>
      <c r="U2263" s="66">
        <v>-1.49375832370424E-3</v>
      </c>
      <c r="V2263" s="67">
        <v>3.5128349215483499</v>
      </c>
      <c r="W2263" s="66">
        <v>1.20235343547392E-2</v>
      </c>
      <c r="X2263" s="67">
        <v>3.4807319841092998</v>
      </c>
      <c r="Y2263" s="66">
        <v>8.8971114691958099E-3</v>
      </c>
      <c r="Z2263" s="67">
        <v>18.573648759134802</v>
      </c>
      <c r="AA2263" s="66">
        <v>1.2433604508259999E-2</v>
      </c>
      <c r="AB2263" s="67">
        <v>21.468548602133499</v>
      </c>
      <c r="AC2263" s="66">
        <v>6.1979484918993001E-2</v>
      </c>
      <c r="AD2263" s="67">
        <v>30.483913752134001</v>
      </c>
      <c r="AE2263" s="66">
        <v>9.7792907998227693E-2</v>
      </c>
      <c r="AF2263" s="68">
        <v>26.726978411548799</v>
      </c>
      <c r="AG2263" s="66">
        <v>3.44057125766994E-3</v>
      </c>
      <c r="AH2263" s="67">
        <v>-1.4974486100982201</v>
      </c>
      <c r="AI2263" s="66">
        <v>1.25426794420491E-2</v>
      </c>
      <c r="AJ2263" s="67">
        <v>14.945010425173701</v>
      </c>
      <c r="AK2263" s="66">
        <v>0.39472580000059698</v>
      </c>
      <c r="AL2263" s="66">
        <v>3.74898090958595E-2</v>
      </c>
      <c r="AM2263" s="67">
        <v>38.8804335703608</v>
      </c>
      <c r="AN2263" s="11"/>
      <c r="AO2263" s="69">
        <v>2.02485564968811E-2</v>
      </c>
      <c r="AP2263" s="69">
        <v>-2.3687004242674399E-2</v>
      </c>
      <c r="AQ2263" s="69">
        <v>1.56259216655599E-2</v>
      </c>
      <c r="AR2263" s="69">
        <v>-1.59172627672888E-2</v>
      </c>
      <c r="AS2263" s="70">
        <v>7</v>
      </c>
      <c r="AT2263" s="70">
        <v>5</v>
      </c>
      <c r="AU2263" s="70">
        <v>7</v>
      </c>
      <c r="AV2263" s="71">
        <v>5</v>
      </c>
      <c r="AW2263" s="11"/>
      <c r="AX2263" s="72">
        <v>4.2621559205945202E-2</v>
      </c>
      <c r="AY2263" s="73">
        <v>-0.36334230640522902</v>
      </c>
      <c r="AZ2263" s="73">
        <v>0.57859462625128799</v>
      </c>
      <c r="BA2263" s="73">
        <v>-0.472892776064327</v>
      </c>
      <c r="BB2263" s="64">
        <v>4.3933309532621896E-3</v>
      </c>
      <c r="BC2263" s="74">
        <v>-6.0151527358684698</v>
      </c>
      <c r="BD2263" s="61">
        <v>43747</v>
      </c>
      <c r="BE2263" s="61">
        <v>43783</v>
      </c>
      <c r="BF2263" s="70"/>
      <c r="BG2263" s="61"/>
    </row>
    <row r="2264" spans="2:59" x14ac:dyDescent="0.3">
      <c r="B2264" s="56" t="s">
        <v>7160</v>
      </c>
      <c r="C2264" s="56" t="s">
        <v>6822</v>
      </c>
      <c r="D2264" s="56" t="s">
        <v>6816</v>
      </c>
      <c r="E2264" s="57" t="s">
        <v>2279</v>
      </c>
      <c r="F2264" s="57" t="s">
        <v>2104</v>
      </c>
      <c r="G2264" s="58" t="s">
        <v>200</v>
      </c>
      <c r="H2264" s="59" t="s">
        <v>201</v>
      </c>
      <c r="I2264" s="60" t="s">
        <v>29</v>
      </c>
      <c r="J2264" s="60" t="s">
        <v>6823</v>
      </c>
      <c r="L2264" s="61">
        <v>44021</v>
      </c>
      <c r="M2264" s="62">
        <v>1489.4683999996601</v>
      </c>
      <c r="N2264" s="63">
        <v>1489.4683999996601</v>
      </c>
      <c r="O2264" s="63">
        <v>1506.99640000053</v>
      </c>
      <c r="P2264" s="64">
        <f t="shared" si="35"/>
        <v>0.98836891713818043</v>
      </c>
      <c r="Q2264" s="61">
        <v>43747</v>
      </c>
      <c r="R2264" s="65">
        <v>1582757.351</v>
      </c>
      <c r="S2264" s="65">
        <v>1068840.8880918</v>
      </c>
      <c r="T2264" s="11"/>
      <c r="U2264" s="66">
        <v>-1.48704158073087E-3</v>
      </c>
      <c r="V2264" s="67">
        <v>3.5135065958456799</v>
      </c>
      <c r="W2264" s="66">
        <v>1.2228138431964901E-2</v>
      </c>
      <c r="X2264" s="67">
        <v>3.5011923918318599</v>
      </c>
      <c r="Y2264" s="66">
        <v>1.01358893862198E-2</v>
      </c>
      <c r="Z2264" s="67">
        <v>18.697526550851801</v>
      </c>
      <c r="AA2264" s="66">
        <v>1.49391030427068E-2</v>
      </c>
      <c r="AB2264" s="67">
        <v>21.719098455563699</v>
      </c>
      <c r="AC2264" s="66">
        <v>6.72397520593222E-2</v>
      </c>
      <c r="AD2264" s="67">
        <v>31.0099404661742</v>
      </c>
      <c r="AE2264" s="66">
        <v>0.105974094634876</v>
      </c>
      <c r="AF2264" s="68">
        <v>27.545097075198999</v>
      </c>
      <c r="AG2264" s="66">
        <v>3.5014488257729699E-3</v>
      </c>
      <c r="AH2264" s="67">
        <v>-1.4913608532879199</v>
      </c>
      <c r="AI2264" s="66">
        <v>1.38472900525812E-2</v>
      </c>
      <c r="AJ2264" s="67">
        <v>15.075471486226901</v>
      </c>
      <c r="AK2264" s="66">
        <v>0.48946839999931402</v>
      </c>
      <c r="AL2264" s="66">
        <v>4.5060184658723301E-2</v>
      </c>
      <c r="AM2264" s="67">
        <v>48.354693570232499</v>
      </c>
      <c r="AN2264" s="11"/>
      <c r="AO2264" s="69">
        <v>2.0255479450497701E-2</v>
      </c>
      <c r="AP2264" s="69">
        <v>-2.3680428885199899E-2</v>
      </c>
      <c r="AQ2264" s="69">
        <v>1.5831514141609701E-2</v>
      </c>
      <c r="AR2264" s="69">
        <v>-1.5710947958723399E-2</v>
      </c>
      <c r="AS2264" s="70">
        <v>7</v>
      </c>
      <c r="AT2264" s="70">
        <v>5</v>
      </c>
      <c r="AU2264" s="70">
        <v>7</v>
      </c>
      <c r="AV2264" s="71">
        <v>5</v>
      </c>
      <c r="AW2264" s="11"/>
      <c r="AX2264" s="72">
        <v>4.2625260611603197E-2</v>
      </c>
      <c r="AY2264" s="73">
        <v>-0.30963113680445498</v>
      </c>
      <c r="AZ2264" s="73">
        <v>0.58696183300071403</v>
      </c>
      <c r="BA2264" s="73">
        <v>-0.40350875093508898</v>
      </c>
      <c r="BB2264" s="64">
        <v>4.3937430751429902E-3</v>
      </c>
      <c r="BC2264" s="74">
        <v>-5.9922638170100999</v>
      </c>
      <c r="BD2264" s="61">
        <v>43747</v>
      </c>
      <c r="BE2264" s="61">
        <v>43783</v>
      </c>
      <c r="BF2264" s="70"/>
      <c r="BG2264" s="61"/>
    </row>
    <row r="2265" spans="2:59" x14ac:dyDescent="0.3">
      <c r="B2265" s="56" t="s">
        <v>7163</v>
      </c>
      <c r="C2265" s="56" t="s">
        <v>6825</v>
      </c>
      <c r="D2265" s="56" t="s">
        <v>6816</v>
      </c>
      <c r="E2265" s="57" t="s">
        <v>0</v>
      </c>
      <c r="F2265" s="57" t="s">
        <v>2104</v>
      </c>
      <c r="G2265" s="58" t="s">
        <v>200</v>
      </c>
      <c r="H2265" s="59" t="s">
        <v>201</v>
      </c>
      <c r="I2265" s="60" t="s">
        <v>29</v>
      </c>
      <c r="J2265" s="60" t="s">
        <v>6826</v>
      </c>
      <c r="L2265" s="61">
        <v>44021</v>
      </c>
      <c r="M2265" s="62">
        <v>1029.5468000005901</v>
      </c>
      <c r="N2265" s="63">
        <v>1029.5468000005901</v>
      </c>
      <c r="O2265" s="63">
        <v>1029.5664000008301</v>
      </c>
      <c r="P2265" s="64">
        <f t="shared" si="35"/>
        <v>0.9999809628594718</v>
      </c>
      <c r="Q2265" s="61">
        <v>43971</v>
      </c>
      <c r="R2265" s="65">
        <v>0</v>
      </c>
      <c r="S2265" s="65">
        <v>127285.795412231</v>
      </c>
      <c r="T2265" s="11"/>
      <c r="U2265" s="66">
        <v>0</v>
      </c>
      <c r="V2265" s="67">
        <v>3.66221075391877</v>
      </c>
      <c r="W2265" s="66">
        <v>0</v>
      </c>
      <c r="X2265" s="67">
        <v>2.27837854863537</v>
      </c>
      <c r="Y2265" s="66">
        <v>2.9546800000389301E-2</v>
      </c>
      <c r="Z2265" s="67">
        <v>20.638617612276001</v>
      </c>
      <c r="AA2265" s="66">
        <v>2.9546800000389301E-2</v>
      </c>
      <c r="AB2265" s="67">
        <v>23.179868151346501</v>
      </c>
      <c r="AC2265" s="66">
        <v>2.9546800000389301E-2</v>
      </c>
      <c r="AD2265" s="67">
        <v>27.240645260288101</v>
      </c>
      <c r="AE2265" s="66">
        <v>2.9546800000389301E-2</v>
      </c>
      <c r="AF2265" s="68">
        <v>19.902367611764902</v>
      </c>
      <c r="AG2265" s="66">
        <v>0</v>
      </c>
      <c r="AH2265" s="67">
        <v>-1.84150573586521</v>
      </c>
      <c r="AI2265" s="66">
        <v>2.9546800000389301E-2</v>
      </c>
      <c r="AJ2265" s="67">
        <v>16.645422481000399</v>
      </c>
      <c r="AK2265" s="66">
        <v>2.9546800000389301E-2</v>
      </c>
      <c r="AL2265" s="66">
        <v>5.2968542713642802E-3</v>
      </c>
      <c r="AM2265" s="67">
        <v>-2.42130169717711</v>
      </c>
      <c r="AN2265" s="11"/>
      <c r="AO2265" s="69">
        <v>7.5077150431752697E-3</v>
      </c>
      <c r="AP2265" s="69">
        <v>-3.7211282615317001E-3</v>
      </c>
      <c r="AQ2265" s="69">
        <v>1.5625787460521699E-2</v>
      </c>
      <c r="AR2265" s="69">
        <v>0</v>
      </c>
      <c r="AS2265" s="70">
        <v>3</v>
      </c>
      <c r="AT2265" s="70">
        <v>0</v>
      </c>
      <c r="AU2265" s="70">
        <v>7</v>
      </c>
      <c r="AV2265" s="71">
        <v>5</v>
      </c>
      <c r="AW2265" s="11"/>
      <c r="AX2265" s="72">
        <v>1.0162431119752E-2</v>
      </c>
      <c r="AY2265" s="73">
        <v>2.95396348586223E-2</v>
      </c>
      <c r="AZ2265" s="73">
        <v>0.62933847970725798</v>
      </c>
      <c r="BA2265" s="73">
        <v>6.4918035656319303E-2</v>
      </c>
      <c r="BB2265" s="64">
        <v>1.05183670110364E-3</v>
      </c>
      <c r="BC2265" s="74">
        <v>-0.40802645184749098</v>
      </c>
      <c r="BD2265" s="61">
        <v>43931</v>
      </c>
      <c r="BE2265" s="61">
        <v>43936</v>
      </c>
      <c r="BF2265" s="70">
        <v>11</v>
      </c>
      <c r="BG2265" s="61">
        <v>43948</v>
      </c>
    </row>
    <row r="2266" spans="2:59" x14ac:dyDescent="0.3">
      <c r="B2266" s="56" t="s">
        <v>7166</v>
      </c>
      <c r="C2266" s="56" t="s">
        <v>6828</v>
      </c>
      <c r="D2266" s="56" t="s">
        <v>6816</v>
      </c>
      <c r="E2266" s="57" t="s">
        <v>2314</v>
      </c>
      <c r="F2266" s="57" t="s">
        <v>2104</v>
      </c>
      <c r="G2266" s="58" t="s">
        <v>200</v>
      </c>
      <c r="H2266" s="59" t="s">
        <v>201</v>
      </c>
      <c r="I2266" s="60" t="s">
        <v>29</v>
      </c>
      <c r="J2266" s="60" t="s">
        <v>6829</v>
      </c>
      <c r="L2266" s="61">
        <v>44021</v>
      </c>
      <c r="M2266" s="62">
        <v>1036.0449000000999</v>
      </c>
      <c r="N2266" s="63">
        <v>1036.0449000000999</v>
      </c>
      <c r="O2266" s="63">
        <v>1037.5424000006201</v>
      </c>
      <c r="P2266" s="64">
        <f t="shared" si="35"/>
        <v>0.99855668549013588</v>
      </c>
      <c r="Q2266" s="61">
        <v>44020</v>
      </c>
      <c r="R2266" s="65">
        <v>7.4802400000044206E-2</v>
      </c>
      <c r="S2266" s="65">
        <v>573069.662300781</v>
      </c>
      <c r="T2266" s="11"/>
      <c r="U2266" s="66">
        <v>-1.4433145097427799E-3</v>
      </c>
      <c r="V2266" s="67">
        <v>3.5178793029444901</v>
      </c>
      <c r="W2266" s="66">
        <v>1.35567118122708E-2</v>
      </c>
      <c r="X2266" s="67">
        <v>3.6340497298624501</v>
      </c>
      <c r="Y2266" s="66">
        <v>3.6044899999979001E-2</v>
      </c>
      <c r="Z2266" s="67">
        <v>21.288427612220399</v>
      </c>
      <c r="AA2266" s="66">
        <v>3.6044899999979001E-2</v>
      </c>
      <c r="AB2266" s="67">
        <v>23.829678151290899</v>
      </c>
      <c r="AC2266" s="66">
        <v>3.6044899999979001E-2</v>
      </c>
      <c r="AD2266" s="67">
        <v>27.890455260232599</v>
      </c>
      <c r="AE2266" s="66">
        <v>3.6044899999979001E-2</v>
      </c>
      <c r="AF2266" s="68">
        <v>20.5521776117093</v>
      </c>
      <c r="AG2266" s="66">
        <v>3.8964221457717901E-3</v>
      </c>
      <c r="AH2266" s="67">
        <v>-1.45186352128803</v>
      </c>
      <c r="AI2266" s="66">
        <v>3.6044899999979001E-2</v>
      </c>
      <c r="AJ2266" s="67">
        <v>17.295232480973901</v>
      </c>
      <c r="AK2266" s="66">
        <v>3.6044899999979001E-2</v>
      </c>
      <c r="AL2266" s="66">
        <v>6.4450445152033397E-3</v>
      </c>
      <c r="AM2266" s="67">
        <v>-1.77149169721815</v>
      </c>
      <c r="AN2266" s="11"/>
      <c r="AO2266" s="69">
        <v>7.5144415241084096E-3</v>
      </c>
      <c r="AP2266" s="69">
        <v>-3.8133936213853299E-3</v>
      </c>
      <c r="AQ2266" s="69">
        <v>1.5831489225092799E-2</v>
      </c>
      <c r="AR2266" s="69">
        <v>0</v>
      </c>
      <c r="AS2266" s="70">
        <v>5</v>
      </c>
      <c r="AT2266" s="70">
        <v>0</v>
      </c>
      <c r="AU2266" s="70">
        <v>7</v>
      </c>
      <c r="AV2266" s="71">
        <v>5</v>
      </c>
      <c r="AW2266" s="11"/>
      <c r="AX2266" s="72">
        <v>1.38616107243251E-2</v>
      </c>
      <c r="AY2266" s="73">
        <v>0.501112491826461</v>
      </c>
      <c r="AZ2266" s="73">
        <v>0.65000905350643701</v>
      </c>
      <c r="BA2266" s="73">
        <v>0.859607571013839</v>
      </c>
      <c r="BB2266" s="64">
        <v>1.43333987971573E-3</v>
      </c>
      <c r="BC2266" s="74">
        <v>-1.12036417196941</v>
      </c>
      <c r="BD2266" s="61">
        <v>43984</v>
      </c>
      <c r="BE2266" s="61">
        <v>43990</v>
      </c>
      <c r="BF2266" s="70">
        <v>21</v>
      </c>
      <c r="BG2266" s="61">
        <v>44013</v>
      </c>
    </row>
    <row r="2267" spans="2:59" x14ac:dyDescent="0.3">
      <c r="B2267" s="56" t="s">
        <v>7169</v>
      </c>
      <c r="C2267" s="56" t="s">
        <v>6831</v>
      </c>
      <c r="D2267" s="56" t="s">
        <v>6816</v>
      </c>
      <c r="E2267" s="57" t="s">
        <v>56</v>
      </c>
      <c r="F2267" s="57" t="s">
        <v>2104</v>
      </c>
      <c r="G2267" s="58" t="s">
        <v>200</v>
      </c>
      <c r="H2267" s="59" t="s">
        <v>201</v>
      </c>
      <c r="I2267" s="60" t="s">
        <v>29</v>
      </c>
      <c r="J2267" s="60" t="s">
        <v>6832</v>
      </c>
      <c r="L2267" s="61">
        <v>44021</v>
      </c>
      <c r="M2267" s="62">
        <v>1585.68050000072</v>
      </c>
      <c r="N2267" s="63">
        <v>1585.68050000072</v>
      </c>
      <c r="O2267" s="63">
        <v>1595.8879000004399</v>
      </c>
      <c r="P2267" s="64">
        <f t="shared" si="35"/>
        <v>0.99360393671778757</v>
      </c>
      <c r="Q2267" s="61">
        <v>43747</v>
      </c>
      <c r="R2267" s="65">
        <v>50204603.652000003</v>
      </c>
      <c r="S2267" s="65">
        <v>41316373.390124999</v>
      </c>
      <c r="T2267" s="11"/>
      <c r="U2267" s="66">
        <v>-1.4678106208521099E-3</v>
      </c>
      <c r="V2267" s="67">
        <v>3.5154296918335599</v>
      </c>
      <c r="W2267" s="66">
        <v>1.28133934958896E-2</v>
      </c>
      <c r="X2267" s="67">
        <v>3.55971789822433</v>
      </c>
      <c r="Y2267" s="66">
        <v>1.36833917858894E-2</v>
      </c>
      <c r="Z2267" s="67">
        <v>19.052276790811401</v>
      </c>
      <c r="AA2267" s="66">
        <v>2.2129567425508902E-2</v>
      </c>
      <c r="AB2267" s="67">
        <v>22.438144893851099</v>
      </c>
      <c r="AC2267" s="66">
        <v>8.2405764966097195E-2</v>
      </c>
      <c r="AD2267" s="67">
        <v>32.526541756873499</v>
      </c>
      <c r="AE2267" s="66">
        <v>0.12966919528116699</v>
      </c>
      <c r="AF2267" s="68">
        <v>29.914607139828099</v>
      </c>
      <c r="AG2267" s="66">
        <v>3.6755472083314102E-3</v>
      </c>
      <c r="AH2267" s="67">
        <v>-1.47395101503207</v>
      </c>
      <c r="AI2267" s="66">
        <v>1.7584332768819901E-2</v>
      </c>
      <c r="AJ2267" s="67">
        <v>15.449175757850799</v>
      </c>
      <c r="AK2267" s="66">
        <v>0.58568050000059901</v>
      </c>
      <c r="AL2267" s="66">
        <v>5.2321710916658E-2</v>
      </c>
      <c r="AM2267" s="67">
        <v>57.975903570360998</v>
      </c>
      <c r="AN2267" s="11"/>
      <c r="AO2267" s="69">
        <v>2.0275202476113901E-2</v>
      </c>
      <c r="AP2267" s="69">
        <v>-2.3661592809730798E-2</v>
      </c>
      <c r="AQ2267" s="69">
        <v>1.64184280438349E-2</v>
      </c>
      <c r="AR2267" s="69">
        <v>-1.51211455522571E-2</v>
      </c>
      <c r="AS2267" s="70">
        <v>7</v>
      </c>
      <c r="AT2267" s="70">
        <v>5</v>
      </c>
      <c r="AU2267" s="70">
        <v>7</v>
      </c>
      <c r="AV2267" s="71">
        <v>5</v>
      </c>
      <c r="AW2267" s="11"/>
      <c r="AX2267" s="72">
        <v>4.2636706948687798E-2</v>
      </c>
      <c r="AY2267" s="73">
        <v>-0.15554864071600599</v>
      </c>
      <c r="AZ2267" s="73">
        <v>0.61097132986287805</v>
      </c>
      <c r="BA2267" s="73">
        <v>-0.20345542501286201</v>
      </c>
      <c r="BB2267" s="64">
        <v>4.3950108119679499E-3</v>
      </c>
      <c r="BC2267" s="74">
        <v>-5.9268573939989402</v>
      </c>
      <c r="BD2267" s="61">
        <v>43747</v>
      </c>
      <c r="BE2267" s="61">
        <v>43783</v>
      </c>
      <c r="BF2267" s="70"/>
      <c r="BG2267" s="61"/>
    </row>
    <row r="2268" spans="2:59" x14ac:dyDescent="0.3">
      <c r="B2268" s="56" t="s">
        <v>7172</v>
      </c>
      <c r="C2268" s="56" t="s">
        <v>6834</v>
      </c>
      <c r="D2268" s="56" t="s">
        <v>6816</v>
      </c>
      <c r="E2268" s="57" t="s">
        <v>2294</v>
      </c>
      <c r="F2268" s="57" t="s">
        <v>2104</v>
      </c>
      <c r="G2268" s="58" t="s">
        <v>200</v>
      </c>
      <c r="H2268" s="59" t="s">
        <v>201</v>
      </c>
      <c r="I2268" s="60" t="s">
        <v>29</v>
      </c>
      <c r="J2268" s="60" t="s">
        <v>6835</v>
      </c>
      <c r="L2268" s="61">
        <v>44021</v>
      </c>
      <c r="M2268" s="62">
        <v>1598.6364999990899</v>
      </c>
      <c r="N2268" s="63">
        <v>1598.6364999990899</v>
      </c>
      <c r="O2268" s="63">
        <v>1607.7843999993099</v>
      </c>
      <c r="P2268" s="64">
        <f t="shared" si="35"/>
        <v>0.99431024458240547</v>
      </c>
      <c r="Q2268" s="61">
        <v>43747</v>
      </c>
      <c r="R2268" s="65">
        <v>8129.3159999999998</v>
      </c>
      <c r="S2268" s="65">
        <v>96301.394332031297</v>
      </c>
      <c r="T2268" s="11"/>
      <c r="U2268" s="66">
        <v>-1.4652254440079601E-3</v>
      </c>
      <c r="V2268" s="67">
        <v>3.5156882095179798</v>
      </c>
      <c r="W2268" s="66">
        <v>1.28925748231268E-2</v>
      </c>
      <c r="X2268" s="67">
        <v>3.5676360309480502</v>
      </c>
      <c r="Y2268" s="66">
        <v>1.4162166447931701E-2</v>
      </c>
      <c r="Z2268" s="67">
        <v>19.100154257030201</v>
      </c>
      <c r="AA2268" s="66">
        <v>2.3100513843019099E-2</v>
      </c>
      <c r="AB2268" s="67">
        <v>22.5352395355876</v>
      </c>
      <c r="AC2268" s="66">
        <v>8.4462107610306703E-2</v>
      </c>
      <c r="AD2268" s="67">
        <v>32.732176021265303</v>
      </c>
      <c r="AE2268" s="66">
        <v>0.13290100863741799</v>
      </c>
      <c r="AF2268" s="68">
        <v>30.237788475467799</v>
      </c>
      <c r="AG2268" s="66">
        <v>3.6989599720982399E-3</v>
      </c>
      <c r="AH2268" s="67">
        <v>-1.4716097386553899</v>
      </c>
      <c r="AI2268" s="66">
        <v>1.8088651931975602E-2</v>
      </c>
      <c r="AJ2268" s="67">
        <v>15.499607674166301</v>
      </c>
      <c r="AK2268" s="66">
        <v>0.59863649999897495</v>
      </c>
      <c r="AL2268" s="66">
        <v>5.3269426181941498E-2</v>
      </c>
      <c r="AM2268" s="67">
        <v>59.271503570198497</v>
      </c>
      <c r="AN2268" s="11"/>
      <c r="AO2268" s="69">
        <v>2.0277736661228101E-2</v>
      </c>
      <c r="AP2268" s="69">
        <v>-2.3659046182729099E-2</v>
      </c>
      <c r="AQ2268" s="69">
        <v>1.6496946011102399E-2</v>
      </c>
      <c r="AR2268" s="69">
        <v>-1.50420026502616E-2</v>
      </c>
      <c r="AS2268" s="70">
        <v>7</v>
      </c>
      <c r="AT2268" s="70">
        <v>5</v>
      </c>
      <c r="AU2268" s="70">
        <v>7</v>
      </c>
      <c r="AV2268" s="71">
        <v>5</v>
      </c>
      <c r="AW2268" s="11"/>
      <c r="AX2268" s="72">
        <v>4.26383346443618E-2</v>
      </c>
      <c r="AY2268" s="73">
        <v>-0.134755993037288</v>
      </c>
      <c r="AZ2268" s="73">
        <v>0.61421206247632698</v>
      </c>
      <c r="BA2268" s="73">
        <v>-0.176345505969493</v>
      </c>
      <c r="BB2268" s="64">
        <v>4.3951903561901401E-3</v>
      </c>
      <c r="BC2268" s="74">
        <v>-5.9180882710570604</v>
      </c>
      <c r="BD2268" s="61">
        <v>43747</v>
      </c>
      <c r="BE2268" s="61">
        <v>43783</v>
      </c>
      <c r="BF2268" s="70"/>
      <c r="BG2268" s="61"/>
    </row>
    <row r="2269" spans="2:59" x14ac:dyDescent="0.3">
      <c r="B2269" s="56" t="s">
        <v>7176</v>
      </c>
      <c r="C2269" s="56" t="s">
        <v>6837</v>
      </c>
      <c r="D2269" s="56" t="s">
        <v>6838</v>
      </c>
      <c r="E2269" s="57" t="s">
        <v>34</v>
      </c>
      <c r="F2269" s="57" t="s">
        <v>420</v>
      </c>
      <c r="G2269" s="58" t="s">
        <v>200</v>
      </c>
      <c r="H2269" s="59" t="s">
        <v>201</v>
      </c>
      <c r="I2269" s="60" t="s">
        <v>29</v>
      </c>
      <c r="J2269" s="60" t="s">
        <v>6839</v>
      </c>
      <c r="L2269" s="61">
        <v>44021</v>
      </c>
      <c r="M2269" s="62">
        <v>1185.48970000073</v>
      </c>
      <c r="N2269" s="63">
        <v>1185.48970000073</v>
      </c>
      <c r="O2269" s="63">
        <v>1214.4903999995399</v>
      </c>
      <c r="P2269" s="64">
        <f t="shared" si="35"/>
        <v>0.97612109572968142</v>
      </c>
      <c r="Q2269" s="61">
        <v>43748</v>
      </c>
      <c r="R2269" s="65">
        <v>29191974.030000001</v>
      </c>
      <c r="S2269" s="65">
        <v>17043292.1012187</v>
      </c>
      <c r="T2269" s="11"/>
      <c r="U2269" s="66">
        <v>-1.3103966039125199E-3</v>
      </c>
      <c r="V2269" s="67">
        <v>3.53117109352752</v>
      </c>
      <c r="W2269" s="66">
        <v>6.7186207634222202E-3</v>
      </c>
      <c r="X2269" s="67">
        <v>2.9502406249775999</v>
      </c>
      <c r="Y2269" s="66">
        <v>3.9528392971988104E-3</v>
      </c>
      <c r="Z2269" s="67">
        <v>18.079221541935102</v>
      </c>
      <c r="AA2269" s="66">
        <v>-6.3514019529975499E-5</v>
      </c>
      <c r="AB2269" s="67">
        <v>20.218836749350899</v>
      </c>
      <c r="AC2269" s="66">
        <v>4.25885513213871E-2</v>
      </c>
      <c r="AD2269" s="67">
        <v>28.544820392387901</v>
      </c>
      <c r="AE2269" s="66">
        <v>6.6869015066913604E-2</v>
      </c>
      <c r="AF2269" s="68">
        <v>23.634589118417399</v>
      </c>
      <c r="AG2269" s="66">
        <v>1.4655060786026299E-3</v>
      </c>
      <c r="AH2269" s="67">
        <v>-1.69495512800495</v>
      </c>
      <c r="AI2269" s="66">
        <v>7.5308378945919702E-3</v>
      </c>
      <c r="AJ2269" s="67">
        <v>14.443826270420701</v>
      </c>
      <c r="AK2269" s="66">
        <v>0.18548970000119899</v>
      </c>
      <c r="AL2269" s="66">
        <v>2.9176275862482701E-2</v>
      </c>
      <c r="AM2269" s="67">
        <v>12.680718639428999</v>
      </c>
      <c r="AN2269" s="11"/>
      <c r="AO2269" s="69">
        <v>1.23710629177367E-2</v>
      </c>
      <c r="AP2269" s="69">
        <v>-2.1847880685527302E-2</v>
      </c>
      <c r="AQ2269" s="69">
        <v>2.5960792612750101E-2</v>
      </c>
      <c r="AR2269" s="69">
        <v>-2.14246831983473E-2</v>
      </c>
      <c r="AS2269" s="70">
        <v>7</v>
      </c>
      <c r="AT2269" s="70">
        <v>5</v>
      </c>
      <c r="AU2269" s="70">
        <v>7</v>
      </c>
      <c r="AV2269" s="71">
        <v>5</v>
      </c>
      <c r="AW2269" s="11"/>
      <c r="AX2269" s="72">
        <v>4.0948509099398497E-2</v>
      </c>
      <c r="AY2269" s="73">
        <v>-0.64360871430926603</v>
      </c>
      <c r="AZ2269" s="73">
        <v>0.53568389027350305</v>
      </c>
      <c r="BA2269" s="73">
        <v>-0.80960453297393498</v>
      </c>
      <c r="BB2269" s="64">
        <v>4.2170652301138003E-3</v>
      </c>
      <c r="BC2269" s="74">
        <v>-6.3579753285957796</v>
      </c>
      <c r="BD2269" s="61">
        <v>43748</v>
      </c>
      <c r="BE2269" s="61">
        <v>43914</v>
      </c>
      <c r="BF2269" s="70"/>
      <c r="BG2269" s="61"/>
    </row>
    <row r="2270" spans="2:59" x14ac:dyDescent="0.3">
      <c r="B2270" s="56" t="s">
        <v>7179</v>
      </c>
      <c r="C2270" s="56" t="s">
        <v>6841</v>
      </c>
      <c r="D2270" s="56" t="s">
        <v>6838</v>
      </c>
      <c r="E2270" s="57" t="s">
        <v>424</v>
      </c>
      <c r="F2270" s="57" t="s">
        <v>420</v>
      </c>
      <c r="G2270" s="58" t="s">
        <v>200</v>
      </c>
      <c r="H2270" s="59" t="s">
        <v>201</v>
      </c>
      <c r="I2270" s="60" t="s">
        <v>29</v>
      </c>
      <c r="J2270" s="60" t="s">
        <v>6842</v>
      </c>
      <c r="L2270" s="61">
        <v>44021</v>
      </c>
      <c r="M2270" s="62">
        <v>1182.8098000008599</v>
      </c>
      <c r="N2270" s="63">
        <v>1182.8098000008599</v>
      </c>
      <c r="O2270" s="63">
        <v>1206.8029999993701</v>
      </c>
      <c r="P2270" s="64">
        <f t="shared" si="35"/>
        <v>0.98011837889156506</v>
      </c>
      <c r="Q2270" s="61">
        <v>43748</v>
      </c>
      <c r="R2270" s="65">
        <v>63362.601000000002</v>
      </c>
      <c r="S2270" s="65">
        <v>264723.59398852498</v>
      </c>
      <c r="T2270" s="11"/>
      <c r="U2270" s="66">
        <v>-1.29548498534859E-3</v>
      </c>
      <c r="V2270" s="67">
        <v>3.5326622553839102</v>
      </c>
      <c r="W2270" s="66">
        <v>7.1704526508256103E-3</v>
      </c>
      <c r="X2270" s="67">
        <v>2.9954238137179301</v>
      </c>
      <c r="Y2270" s="66">
        <v>6.6894761494040696E-3</v>
      </c>
      <c r="Z2270" s="67">
        <v>18.3528852271556</v>
      </c>
      <c r="AA2270" s="66">
        <v>5.4326746085280302E-3</v>
      </c>
      <c r="AB2270" s="67">
        <v>20.768455612153002</v>
      </c>
      <c r="AC2270" s="66">
        <v>5.4386852116294897E-2</v>
      </c>
      <c r="AD2270" s="67">
        <v>29.7246504718787</v>
      </c>
      <c r="AE2270" s="66">
        <v>8.4981867432361496E-2</v>
      </c>
      <c r="AF2270" s="68">
        <v>25.445874354947598</v>
      </c>
      <c r="AG2270" s="66">
        <v>1.6002777501853401E-3</v>
      </c>
      <c r="AH2270" s="67">
        <v>-1.6814779608466801</v>
      </c>
      <c r="AI2270" s="66">
        <v>1.04133733620984E-2</v>
      </c>
      <c r="AJ2270" s="67">
        <v>14.7320798171713</v>
      </c>
      <c r="AK2270" s="66">
        <v>0.182809800000687</v>
      </c>
      <c r="AL2270" s="66">
        <v>3.4708918023170603E-2</v>
      </c>
      <c r="AM2270" s="67">
        <v>12.323156005571899</v>
      </c>
      <c r="AN2270" s="11"/>
      <c r="AO2270" s="69">
        <v>1.2386312526359701E-2</v>
      </c>
      <c r="AP2270" s="69">
        <v>-2.1833274316122701E-2</v>
      </c>
      <c r="AQ2270" s="69">
        <v>2.64210832156095E-2</v>
      </c>
      <c r="AR2270" s="69">
        <v>-2.0970745628801499E-2</v>
      </c>
      <c r="AS2270" s="70">
        <v>7</v>
      </c>
      <c r="AT2270" s="70">
        <v>5</v>
      </c>
      <c r="AU2270" s="70">
        <v>7</v>
      </c>
      <c r="AV2270" s="71">
        <v>5</v>
      </c>
      <c r="AW2270" s="11"/>
      <c r="AX2270" s="72">
        <v>4.09558573866525E-2</v>
      </c>
      <c r="AY2270" s="73">
        <v>-0.520776784010195</v>
      </c>
      <c r="AZ2270" s="73">
        <v>0.55406358075015305</v>
      </c>
      <c r="BA2270" s="73">
        <v>-0.65716116093881305</v>
      </c>
      <c r="BB2270" s="64">
        <v>4.2178917539058601E-3</v>
      </c>
      <c r="BC2270" s="74">
        <v>-6.12485219205701</v>
      </c>
      <c r="BD2270" s="61">
        <v>43748</v>
      </c>
      <c r="BE2270" s="61">
        <v>43914</v>
      </c>
      <c r="BF2270" s="70"/>
      <c r="BG2270" s="61"/>
    </row>
    <row r="2271" spans="2:59" x14ac:dyDescent="0.3">
      <c r="B2271" s="56" t="s">
        <v>7182</v>
      </c>
      <c r="C2271" s="56" t="s">
        <v>6844</v>
      </c>
      <c r="D2271" s="56" t="s">
        <v>6838</v>
      </c>
      <c r="E2271" s="57" t="s">
        <v>428</v>
      </c>
      <c r="F2271" s="57" t="s">
        <v>420</v>
      </c>
      <c r="G2271" s="58" t="s">
        <v>200</v>
      </c>
      <c r="H2271" s="59" t="s">
        <v>201</v>
      </c>
      <c r="I2271" s="60" t="s">
        <v>29</v>
      </c>
      <c r="J2271" s="60" t="s">
        <v>6845</v>
      </c>
      <c r="L2271" s="61">
        <v>44021</v>
      </c>
      <c r="M2271" s="62">
        <v>1204.3334999997201</v>
      </c>
      <c r="N2271" s="63">
        <v>1204.3334999997201</v>
      </c>
      <c r="O2271" s="63">
        <v>1223.2368999999001</v>
      </c>
      <c r="P2271" s="64">
        <f t="shared" si="35"/>
        <v>0.98454641124692888</v>
      </c>
      <c r="Q2271" s="61">
        <v>43748</v>
      </c>
      <c r="R2271" s="65">
        <v>12380.98</v>
      </c>
      <c r="S2271" s="65">
        <v>559347.062328125</v>
      </c>
      <c r="T2271" s="11"/>
      <c r="U2271" s="66">
        <v>-1.2789874390364299E-3</v>
      </c>
      <c r="V2271" s="67">
        <v>3.53431201001513</v>
      </c>
      <c r="W2271" s="66">
        <v>7.6698924094671401E-3</v>
      </c>
      <c r="X2271" s="67">
        <v>3.0453677895820901</v>
      </c>
      <c r="Y2271" s="66">
        <v>9.7182785775657993E-3</v>
      </c>
      <c r="Z2271" s="67">
        <v>18.655765469971801</v>
      </c>
      <c r="AA2271" s="66">
        <v>1.15314570139162E-2</v>
      </c>
      <c r="AB2271" s="67">
        <v>21.378333852684602</v>
      </c>
      <c r="AC2271" s="66">
        <v>5.8511011837253997E-2</v>
      </c>
      <c r="AD2271" s="67">
        <v>30.1370664439746</v>
      </c>
      <c r="AE2271" s="66">
        <v>9.7453092088544496E-2</v>
      </c>
      <c r="AF2271" s="68">
        <v>26.692996820580401</v>
      </c>
      <c r="AG2271" s="66">
        <v>1.7494152325525599E-3</v>
      </c>
      <c r="AH2271" s="67">
        <v>-1.66656421260996</v>
      </c>
      <c r="AI2271" s="66">
        <v>1.36014750714821E-2</v>
      </c>
      <c r="AJ2271" s="67">
        <v>15.0508899881097</v>
      </c>
      <c r="AK2271" s="66">
        <v>0.20433349999977499</v>
      </c>
      <c r="AL2271" s="66">
        <v>3.8507953182488598E-2</v>
      </c>
      <c r="AM2271" s="67">
        <v>14.4755260054808</v>
      </c>
      <c r="AN2271" s="11"/>
      <c r="AO2271" s="69">
        <v>1.2403087652273799E-2</v>
      </c>
      <c r="AP2271" s="69">
        <v>-2.1817088801981299E-2</v>
      </c>
      <c r="AQ2271" s="69">
        <v>2.6929730429401399E-2</v>
      </c>
      <c r="AR2271" s="69">
        <v>-2.0469933087042601E-2</v>
      </c>
      <c r="AS2271" s="70">
        <v>7</v>
      </c>
      <c r="AT2271" s="70">
        <v>5</v>
      </c>
      <c r="AU2271" s="70">
        <v>7</v>
      </c>
      <c r="AV2271" s="71">
        <v>5</v>
      </c>
      <c r="AW2271" s="11"/>
      <c r="AX2271" s="72">
        <v>4.0965015949404902E-2</v>
      </c>
      <c r="AY2271" s="73">
        <v>-0.384565968569405</v>
      </c>
      <c r="AZ2271" s="73">
        <v>0.57445032445593802</v>
      </c>
      <c r="BA2271" s="73">
        <v>-0.486963356653632</v>
      </c>
      <c r="BB2271" s="64">
        <v>4.2189128374957403E-3</v>
      </c>
      <c r="BC2271" s="74">
        <v>-5.86715459606057</v>
      </c>
      <c r="BD2271" s="61">
        <v>43748</v>
      </c>
      <c r="BE2271" s="61">
        <v>43914</v>
      </c>
      <c r="BF2271" s="70"/>
      <c r="BG2271" s="61"/>
    </row>
    <row r="2272" spans="2:59" x14ac:dyDescent="0.3">
      <c r="B2272" s="56" t="s">
        <v>8982</v>
      </c>
      <c r="C2272" s="56" t="s">
        <v>6847</v>
      </c>
      <c r="D2272" s="56" t="s">
        <v>6838</v>
      </c>
      <c r="E2272" s="57" t="s">
        <v>41</v>
      </c>
      <c r="F2272" s="57" t="s">
        <v>420</v>
      </c>
      <c r="G2272" s="58" t="s">
        <v>200</v>
      </c>
      <c r="H2272" s="59" t="s">
        <v>201</v>
      </c>
      <c r="I2272" s="60" t="s">
        <v>29</v>
      </c>
      <c r="J2272" s="60" t="s">
        <v>6848</v>
      </c>
      <c r="L2272" s="61">
        <v>44021</v>
      </c>
      <c r="M2272" s="62">
        <v>1207.7742999996999</v>
      </c>
      <c r="N2272" s="63">
        <v>1207.7742999996999</v>
      </c>
      <c r="O2272" s="63">
        <v>1234.5752000007799</v>
      </c>
      <c r="P2272" s="64">
        <f t="shared" si="35"/>
        <v>0.978291399340386</v>
      </c>
      <c r="Q2272" s="61">
        <v>43748</v>
      </c>
      <c r="R2272" s="65">
        <v>12443401.075999999</v>
      </c>
      <c r="S2272" s="65">
        <v>6046944.4328593798</v>
      </c>
      <c r="T2272" s="11"/>
      <c r="U2272" s="66">
        <v>-1.3022706752963101E-3</v>
      </c>
      <c r="V2272" s="67">
        <v>3.5319836863891401</v>
      </c>
      <c r="W2272" s="66">
        <v>6.9641078607673998E-3</v>
      </c>
      <c r="X2272" s="67">
        <v>2.9747893347121099</v>
      </c>
      <c r="Y2272" s="66">
        <v>5.4392105503211496E-3</v>
      </c>
      <c r="Z2272" s="67">
        <v>18.227858667261899</v>
      </c>
      <c r="AA2272" s="66">
        <v>2.9197226976975799E-3</v>
      </c>
      <c r="AB2272" s="67">
        <v>20.517160421062702</v>
      </c>
      <c r="AC2272" s="66">
        <v>4.8814778476298698E-2</v>
      </c>
      <c r="AD2272" s="67">
        <v>29.167443107871801</v>
      </c>
      <c r="AE2272" s="66">
        <v>7.6502947033077404E-2</v>
      </c>
      <c r="AF2272" s="68">
        <v>24.597982315026499</v>
      </c>
      <c r="AG2272" s="66">
        <v>1.5386608120024901E-3</v>
      </c>
      <c r="AH2272" s="67">
        <v>-1.6876396546649599</v>
      </c>
      <c r="AI2272" s="66">
        <v>9.0963474413001694E-3</v>
      </c>
      <c r="AJ2272" s="67">
        <v>14.6003772250988</v>
      </c>
      <c r="AK2272" s="66">
        <v>0.20777429999900099</v>
      </c>
      <c r="AL2272" s="66">
        <v>3.2420815756267998E-2</v>
      </c>
      <c r="AM2272" s="67">
        <v>14.909178639209101</v>
      </c>
      <c r="AN2272" s="11"/>
      <c r="AO2272" s="69">
        <v>1.23793211241718E-2</v>
      </c>
      <c r="AP2272" s="69">
        <v>-2.1839919225385501E-2</v>
      </c>
      <c r="AQ2272" s="69">
        <v>2.6210981430267601E-2</v>
      </c>
      <c r="AR2272" s="69">
        <v>-2.1177997410632102E-2</v>
      </c>
      <c r="AS2272" s="70">
        <v>7</v>
      </c>
      <c r="AT2272" s="70">
        <v>5</v>
      </c>
      <c r="AU2272" s="70">
        <v>7</v>
      </c>
      <c r="AV2272" s="71">
        <v>5</v>
      </c>
      <c r="AW2272" s="11"/>
      <c r="AX2272" s="72">
        <v>4.0952339212963103E-2</v>
      </c>
      <c r="AY2272" s="73">
        <v>-0.57692902091366705</v>
      </c>
      <c r="AZ2272" s="73">
        <v>0.54566130271086899</v>
      </c>
      <c r="BA2272" s="73">
        <v>-0.726973323390666</v>
      </c>
      <c r="BB2272" s="64">
        <v>4.21749758528222E-3</v>
      </c>
      <c r="BC2272" s="74">
        <v>-6.2313660601648699</v>
      </c>
      <c r="BD2272" s="61">
        <v>43748</v>
      </c>
      <c r="BE2272" s="61">
        <v>43914</v>
      </c>
      <c r="BF2272" s="70"/>
      <c r="BG2272" s="61"/>
    </row>
    <row r="2273" spans="2:59" x14ac:dyDescent="0.3">
      <c r="B2273" s="56" t="s">
        <v>7185</v>
      </c>
      <c r="C2273" s="56" t="s">
        <v>6850</v>
      </c>
      <c r="D2273" s="56" t="s">
        <v>6838</v>
      </c>
      <c r="E2273" s="57" t="s">
        <v>248</v>
      </c>
      <c r="F2273" s="57" t="s">
        <v>420</v>
      </c>
      <c r="G2273" s="58" t="s">
        <v>200</v>
      </c>
      <c r="H2273" s="59" t="s">
        <v>201</v>
      </c>
      <c r="I2273" s="60" t="s">
        <v>29</v>
      </c>
      <c r="J2273" s="60" t="s">
        <v>6851</v>
      </c>
      <c r="L2273" s="61">
        <v>44021</v>
      </c>
      <c r="M2273" s="62">
        <v>1232.1799999996999</v>
      </c>
      <c r="N2273" s="63">
        <v>1232.1799999996999</v>
      </c>
      <c r="O2273" s="63">
        <v>1256.19720000029</v>
      </c>
      <c r="P2273" s="64">
        <f t="shared" si="35"/>
        <v>0.98088102727773596</v>
      </c>
      <c r="Q2273" s="61">
        <v>43748</v>
      </c>
      <c r="R2273" s="65">
        <v>11856014.992000001</v>
      </c>
      <c r="S2273" s="65">
        <v>5853411.3630859395</v>
      </c>
      <c r="T2273" s="11"/>
      <c r="U2273" s="66">
        <v>-1.29261839447281E-3</v>
      </c>
      <c r="V2273" s="67">
        <v>3.5329489144714898</v>
      </c>
      <c r="W2273" s="66">
        <v>7.2565008631499898E-3</v>
      </c>
      <c r="X2273" s="67">
        <v>3.00402863495037</v>
      </c>
      <c r="Y2273" s="66">
        <v>7.21121640344791E-3</v>
      </c>
      <c r="Z2273" s="67">
        <v>18.405059252574599</v>
      </c>
      <c r="AA2273" s="66">
        <v>6.4822034673852596E-3</v>
      </c>
      <c r="AB2273" s="67">
        <v>20.873408498038799</v>
      </c>
      <c r="AC2273" s="66">
        <v>5.6274127558936002E-2</v>
      </c>
      <c r="AD2273" s="67">
        <v>29.913378016121001</v>
      </c>
      <c r="AE2273" s="66">
        <v>8.8020446144655595E-2</v>
      </c>
      <c r="AF2273" s="68">
        <v>25.7497322261916</v>
      </c>
      <c r="AG2273" s="66">
        <v>1.6259411841019801E-3</v>
      </c>
      <c r="AH2273" s="67">
        <v>-1.6789116174550101</v>
      </c>
      <c r="AI2273" s="66">
        <v>1.09629147318628E-2</v>
      </c>
      <c r="AJ2273" s="67">
        <v>14.787033954155</v>
      </c>
      <c r="AK2273" s="66">
        <v>0.232179999999062</v>
      </c>
      <c r="AL2273" s="66">
        <v>3.5917594403144897E-2</v>
      </c>
      <c r="AM2273" s="67">
        <v>17.3497486392152</v>
      </c>
      <c r="AN2273" s="11"/>
      <c r="AO2273" s="69">
        <v>1.2389203468046599E-2</v>
      </c>
      <c r="AP2273" s="69">
        <v>-2.1830410037182401E-2</v>
      </c>
      <c r="AQ2273" s="69">
        <v>2.65089005970367E-2</v>
      </c>
      <c r="AR2273" s="69">
        <v>-2.08843808732126E-2</v>
      </c>
      <c r="AS2273" s="70">
        <v>7</v>
      </c>
      <c r="AT2273" s="70">
        <v>5</v>
      </c>
      <c r="AU2273" s="70">
        <v>7</v>
      </c>
      <c r="AV2273" s="71">
        <v>5</v>
      </c>
      <c r="AW2273" s="11"/>
      <c r="AX2273" s="72">
        <v>4.0957291415325003E-2</v>
      </c>
      <c r="AY2273" s="73">
        <v>-0.49733542026069699</v>
      </c>
      <c r="AZ2273" s="73">
        <v>0.55757219896622701</v>
      </c>
      <c r="BA2273" s="73">
        <v>-0.62795681718853302</v>
      </c>
      <c r="BB2273" s="64">
        <v>4.2180529235793102E-3</v>
      </c>
      <c r="BC2273" s="74">
        <v>-6.0804306840363997</v>
      </c>
      <c r="BD2273" s="61">
        <v>43748</v>
      </c>
      <c r="BE2273" s="61">
        <v>43914</v>
      </c>
      <c r="BF2273" s="70"/>
      <c r="BG2273" s="61"/>
    </row>
    <row r="2274" spans="2:59" x14ac:dyDescent="0.3">
      <c r="B2274" s="56" t="s">
        <v>7189</v>
      </c>
      <c r="C2274" s="56" t="s">
        <v>6853</v>
      </c>
      <c r="D2274" s="56" t="s">
        <v>6838</v>
      </c>
      <c r="E2274" s="57" t="s">
        <v>0</v>
      </c>
      <c r="F2274" s="57" t="s">
        <v>420</v>
      </c>
      <c r="G2274" s="58" t="s">
        <v>200</v>
      </c>
      <c r="H2274" s="59" t="s">
        <v>201</v>
      </c>
      <c r="I2274" s="60" t="s">
        <v>29</v>
      </c>
      <c r="J2274" s="60" t="s">
        <v>6854</v>
      </c>
      <c r="L2274" s="61">
        <v>44021</v>
      </c>
      <c r="M2274" s="62">
        <v>1265.9796999990899</v>
      </c>
      <c r="N2274" s="63">
        <v>1265.9796999990899</v>
      </c>
      <c r="O2274" s="63">
        <v>1286.3271999992401</v>
      </c>
      <c r="P2274" s="64">
        <f t="shared" si="35"/>
        <v>0.9841817074223711</v>
      </c>
      <c r="Q2274" s="61">
        <v>43748</v>
      </c>
      <c r="R2274" s="65">
        <v>27542540.995999999</v>
      </c>
      <c r="S2274" s="65">
        <v>12848559.3658594</v>
      </c>
      <c r="T2274" s="11"/>
      <c r="U2274" s="66">
        <v>-1.28036963087652E-3</v>
      </c>
      <c r="V2274" s="67">
        <v>3.5341737908311202</v>
      </c>
      <c r="W2274" s="66">
        <v>7.6280096109258002E-3</v>
      </c>
      <c r="X2274" s="67">
        <v>3.0411795097279501</v>
      </c>
      <c r="Y2274" s="66">
        <v>9.4676184944546497E-3</v>
      </c>
      <c r="Z2274" s="67">
        <v>18.630699461675199</v>
      </c>
      <c r="AA2274" s="66">
        <v>1.10276454197447E-2</v>
      </c>
      <c r="AB2274" s="67">
        <v>21.3279526932747</v>
      </c>
      <c r="AC2274" s="66">
        <v>6.5830035606268197E-2</v>
      </c>
      <c r="AD2274" s="67">
        <v>30.868968820868801</v>
      </c>
      <c r="AE2274" s="66">
        <v>0.102883232151798</v>
      </c>
      <c r="AF2274" s="68">
        <v>27.236010826891299</v>
      </c>
      <c r="AG2274" s="66">
        <v>1.7367672080581501E-3</v>
      </c>
      <c r="AH2274" s="67">
        <v>-1.6678290150594</v>
      </c>
      <c r="AI2274" s="66">
        <v>1.3339799814275501E-2</v>
      </c>
      <c r="AJ2274" s="67">
        <v>15.024722462389001</v>
      </c>
      <c r="AK2274" s="66">
        <v>0.26597969999973398</v>
      </c>
      <c r="AL2274" s="66">
        <v>4.0666470154974398E-2</v>
      </c>
      <c r="AM2274" s="67">
        <v>20.729718639282499</v>
      </c>
      <c r="AN2274" s="11"/>
      <c r="AO2274" s="69">
        <v>1.2401619087540901E-2</v>
      </c>
      <c r="AP2274" s="69">
        <v>-2.1818366746629202E-2</v>
      </c>
      <c r="AQ2274" s="69">
        <v>2.6887616184467299E-2</v>
      </c>
      <c r="AR2274" s="69">
        <v>-2.0511058402007599E-2</v>
      </c>
      <c r="AS2274" s="70">
        <v>7</v>
      </c>
      <c r="AT2274" s="70">
        <v>5</v>
      </c>
      <c r="AU2274" s="70">
        <v>7</v>
      </c>
      <c r="AV2274" s="71">
        <v>5</v>
      </c>
      <c r="AW2274" s="11"/>
      <c r="AX2274" s="72">
        <v>4.09641186169028E-2</v>
      </c>
      <c r="AY2274" s="73">
        <v>-0.39580274628360701</v>
      </c>
      <c r="AZ2274" s="73">
        <v>0.57276775634454702</v>
      </c>
      <c r="BA2274" s="73">
        <v>-0.501049222685651</v>
      </c>
      <c r="BB2274" s="64">
        <v>4.2188140288817498E-3</v>
      </c>
      <c r="BC2274" s="74">
        <v>-5.8882841006197904</v>
      </c>
      <c r="BD2274" s="61">
        <v>43748</v>
      </c>
      <c r="BE2274" s="61">
        <v>43914</v>
      </c>
      <c r="BF2274" s="70"/>
      <c r="BG2274" s="61"/>
    </row>
    <row r="2275" spans="2:59" x14ac:dyDescent="0.3">
      <c r="B2275" s="56" t="s">
        <v>7192</v>
      </c>
      <c r="C2275" s="56" t="s">
        <v>6856</v>
      </c>
      <c r="D2275" s="56" t="s">
        <v>6838</v>
      </c>
      <c r="E2275" s="57" t="s">
        <v>48</v>
      </c>
      <c r="F2275" s="57" t="s">
        <v>420</v>
      </c>
      <c r="G2275" s="58" t="s">
        <v>200</v>
      </c>
      <c r="H2275" s="59" t="s">
        <v>201</v>
      </c>
      <c r="I2275" s="60" t="s">
        <v>29</v>
      </c>
      <c r="J2275" s="60" t="s">
        <v>6857</v>
      </c>
      <c r="L2275" s="61">
        <v>44021</v>
      </c>
      <c r="M2275" s="62">
        <v>1228.1395999994099</v>
      </c>
      <c r="N2275" s="63">
        <v>1228.1395999994099</v>
      </c>
      <c r="O2275" s="63">
        <v>1252.16220000014</v>
      </c>
      <c r="P2275" s="64">
        <f t="shared" si="35"/>
        <v>0.98081510526293847</v>
      </c>
      <c r="Q2275" s="61">
        <v>43748</v>
      </c>
      <c r="R2275" s="65">
        <v>25861624.842</v>
      </c>
      <c r="S2275" s="65">
        <v>12065143.4527344</v>
      </c>
      <c r="T2275" s="11"/>
      <c r="U2275" s="66">
        <v>-1.2928859559906401E-3</v>
      </c>
      <c r="V2275" s="67">
        <v>3.5329221583197099</v>
      </c>
      <c r="W2275" s="66">
        <v>7.2489899739594001E-3</v>
      </c>
      <c r="X2275" s="67">
        <v>3.0032775460313101</v>
      </c>
      <c r="Y2275" s="66">
        <v>7.1661402325844401E-3</v>
      </c>
      <c r="Z2275" s="67">
        <v>18.400551635481001</v>
      </c>
      <c r="AA2275" s="66">
        <v>6.3914984984876399E-3</v>
      </c>
      <c r="AB2275" s="67">
        <v>20.864338001149001</v>
      </c>
      <c r="AC2275" s="66">
        <v>5.6083800182022997E-2</v>
      </c>
      <c r="AD2275" s="67">
        <v>29.894345278444199</v>
      </c>
      <c r="AE2275" s="66">
        <v>8.7645591116597601E-2</v>
      </c>
      <c r="AF2275" s="68">
        <v>25.7122467233858</v>
      </c>
      <c r="AG2275" s="66">
        <v>1.6237019208347201E-3</v>
      </c>
      <c r="AH2275" s="67">
        <v>-1.6791355437817399</v>
      </c>
      <c r="AI2275" s="66">
        <v>1.09154107321956E-2</v>
      </c>
      <c r="AJ2275" s="67">
        <v>14.7822835541883</v>
      </c>
      <c r="AK2275" s="66">
        <v>0.228139599999995</v>
      </c>
      <c r="AL2275" s="66">
        <v>3.5342696412044503E-2</v>
      </c>
      <c r="AM2275" s="67">
        <v>16.945708639308599</v>
      </c>
      <c r="AN2275" s="11"/>
      <c r="AO2275" s="69">
        <v>1.2388885574182501E-2</v>
      </c>
      <c r="AP2275" s="69">
        <v>-2.1830674426382798E-2</v>
      </c>
      <c r="AQ2275" s="69">
        <v>2.65012529907835E-2</v>
      </c>
      <c r="AR2275" s="69">
        <v>-2.0891805515020699E-2</v>
      </c>
      <c r="AS2275" s="70">
        <v>7</v>
      </c>
      <c r="AT2275" s="70">
        <v>5</v>
      </c>
      <c r="AU2275" s="70">
        <v>7</v>
      </c>
      <c r="AV2275" s="71">
        <v>5</v>
      </c>
      <c r="AW2275" s="11"/>
      <c r="AX2275" s="72">
        <v>4.0957167739688903E-2</v>
      </c>
      <c r="AY2275" s="73">
        <v>-0.49935971387230899</v>
      </c>
      <c r="AZ2275" s="73">
        <v>0.55726891325775796</v>
      </c>
      <c r="BA2275" s="73">
        <v>-0.63047959325740499</v>
      </c>
      <c r="BB2275" s="64">
        <v>4.21803894137156E-3</v>
      </c>
      <c r="BC2275" s="74">
        <v>-6.0842676772008399</v>
      </c>
      <c r="BD2275" s="61">
        <v>43748</v>
      </c>
      <c r="BE2275" s="61">
        <v>43914</v>
      </c>
      <c r="BF2275" s="70"/>
      <c r="BG2275" s="61"/>
    </row>
    <row r="2276" spans="2:59" x14ac:dyDescent="0.3">
      <c r="B2276" s="56" t="s">
        <v>7195</v>
      </c>
      <c r="C2276" s="56" t="s">
        <v>6859</v>
      </c>
      <c r="D2276" s="56" t="s">
        <v>6838</v>
      </c>
      <c r="E2276" s="57" t="s">
        <v>52</v>
      </c>
      <c r="F2276" s="57" t="s">
        <v>420</v>
      </c>
      <c r="G2276" s="58" t="s">
        <v>200</v>
      </c>
      <c r="H2276" s="59" t="s">
        <v>201</v>
      </c>
      <c r="I2276" s="60" t="s">
        <v>29</v>
      </c>
      <c r="J2276" s="60" t="s">
        <v>6860</v>
      </c>
      <c r="L2276" s="61">
        <v>44021</v>
      </c>
      <c r="M2276" s="62">
        <v>1236.2345000002499</v>
      </c>
      <c r="N2276" s="63">
        <v>1236.2345000002499</v>
      </c>
      <c r="O2276" s="63">
        <v>1259.51999999955</v>
      </c>
      <c r="P2276" s="64">
        <f t="shared" si="35"/>
        <v>0.9815124015503458</v>
      </c>
      <c r="Q2276" s="61">
        <v>43748</v>
      </c>
      <c r="R2276" s="65">
        <v>61223684.233000003</v>
      </c>
      <c r="S2276" s="65">
        <v>32105095.208218701</v>
      </c>
      <c r="T2276" s="11"/>
      <c r="U2276" s="66">
        <v>-1.29024012585433E-3</v>
      </c>
      <c r="V2276" s="67">
        <v>3.5331867413333402</v>
      </c>
      <c r="W2276" s="66">
        <v>7.3276519215141897E-3</v>
      </c>
      <c r="X2276" s="67">
        <v>3.0111437407867898</v>
      </c>
      <c r="Y2276" s="66">
        <v>7.6431044362834698E-3</v>
      </c>
      <c r="Z2276" s="67">
        <v>18.4482480558509</v>
      </c>
      <c r="AA2276" s="66">
        <v>7.3513737806933897E-3</v>
      </c>
      <c r="AB2276" s="67">
        <v>20.960325529362301</v>
      </c>
      <c r="AC2276" s="66">
        <v>5.80978991420125E-2</v>
      </c>
      <c r="AD2276" s="67">
        <v>30.095755174435901</v>
      </c>
      <c r="AE2276" s="66">
        <v>9.0782763465540497E-2</v>
      </c>
      <c r="AF2276" s="68">
        <v>26.0259639582655</v>
      </c>
      <c r="AG2276" s="66">
        <v>1.6472188690386199E-3</v>
      </c>
      <c r="AH2276" s="67">
        <v>-1.67678384896135</v>
      </c>
      <c r="AI2276" s="66">
        <v>1.1417771462220099E-2</v>
      </c>
      <c r="AJ2276" s="67">
        <v>14.8325196271908</v>
      </c>
      <c r="AK2276" s="66">
        <v>0.23623450000013699</v>
      </c>
      <c r="AL2276" s="66">
        <v>3.6492926072241999E-2</v>
      </c>
      <c r="AM2276" s="67">
        <v>17.755198639322799</v>
      </c>
      <c r="AN2276" s="11"/>
      <c r="AO2276" s="69">
        <v>1.23915795520588E-2</v>
      </c>
      <c r="AP2276" s="69">
        <v>-2.1828195614944E-2</v>
      </c>
      <c r="AQ2276" s="69">
        <v>2.6581367555991199E-2</v>
      </c>
      <c r="AR2276" s="69">
        <v>-2.0812847125853299E-2</v>
      </c>
      <c r="AS2276" s="70">
        <v>7</v>
      </c>
      <c r="AT2276" s="70">
        <v>5</v>
      </c>
      <c r="AU2276" s="70">
        <v>7</v>
      </c>
      <c r="AV2276" s="71">
        <v>5</v>
      </c>
      <c r="AW2276" s="11"/>
      <c r="AX2276" s="72">
        <v>4.0958591278394997E-2</v>
      </c>
      <c r="AY2276" s="73">
        <v>-0.47791305279906698</v>
      </c>
      <c r="AZ2276" s="73">
        <v>0.56047848785328802</v>
      </c>
      <c r="BA2276" s="73">
        <v>-0.60373197006538204</v>
      </c>
      <c r="BB2276" s="64">
        <v>4.2181977354266596E-3</v>
      </c>
      <c r="BC2276" s="74">
        <v>-6.04365948926716</v>
      </c>
      <c r="BD2276" s="61">
        <v>43748</v>
      </c>
      <c r="BE2276" s="61">
        <v>43914</v>
      </c>
      <c r="BF2276" s="70"/>
      <c r="BG2276" s="61"/>
    </row>
    <row r="2277" spans="2:59" x14ac:dyDescent="0.3">
      <c r="B2277" s="56" t="s">
        <v>7198</v>
      </c>
      <c r="C2277" s="56" t="s">
        <v>6862</v>
      </c>
      <c r="D2277" s="56" t="s">
        <v>6838</v>
      </c>
      <c r="E2277" s="57" t="s">
        <v>447</v>
      </c>
      <c r="F2277" s="57" t="s">
        <v>420</v>
      </c>
      <c r="G2277" s="58" t="s">
        <v>200</v>
      </c>
      <c r="H2277" s="59" t="s">
        <v>201</v>
      </c>
      <c r="I2277" s="60" t="s">
        <v>29</v>
      </c>
      <c r="J2277" s="60" t="s">
        <v>6863</v>
      </c>
      <c r="L2277" s="61">
        <v>44021</v>
      </c>
      <c r="M2277" s="62">
        <v>1272.5065999999599</v>
      </c>
      <c r="N2277" s="63">
        <v>1272.5065999999599</v>
      </c>
      <c r="O2277" s="63">
        <v>1291.99410000071</v>
      </c>
      <c r="P2277" s="64">
        <f t="shared" si="35"/>
        <v>0.98491672678633801</v>
      </c>
      <c r="Q2277" s="61">
        <v>43748</v>
      </c>
      <c r="R2277" s="65">
        <v>9023408.4470000006</v>
      </c>
      <c r="S2277" s="65">
        <v>4516383.48460156</v>
      </c>
      <c r="T2277" s="11"/>
      <c r="U2277" s="66">
        <v>-1.27765161414573E-3</v>
      </c>
      <c r="V2277" s="67">
        <v>3.5344455925042002</v>
      </c>
      <c r="W2277" s="66">
        <v>7.7106690387154196E-3</v>
      </c>
      <c r="X2277" s="67">
        <v>3.0494454525069199</v>
      </c>
      <c r="Y2277" s="66">
        <v>9.9697986861428892E-3</v>
      </c>
      <c r="Z2277" s="67">
        <v>18.680917480844101</v>
      </c>
      <c r="AA2277" s="66">
        <v>1.2040555853673101E-2</v>
      </c>
      <c r="AB2277" s="67">
        <v>21.429243736667601</v>
      </c>
      <c r="AC2277" s="66">
        <v>6.7965294540044893E-2</v>
      </c>
      <c r="AD2277" s="67">
        <v>31.0824947142391</v>
      </c>
      <c r="AE2277" s="66">
        <v>0.106204466557829</v>
      </c>
      <c r="AF2277" s="68">
        <v>27.568134267494301</v>
      </c>
      <c r="AG2277" s="66">
        <v>1.76135892979801E-3</v>
      </c>
      <c r="AH2277" s="67">
        <v>-1.66536984288541</v>
      </c>
      <c r="AI2277" s="66">
        <v>1.3868776501112699E-2</v>
      </c>
      <c r="AJ2277" s="67">
        <v>15.07762013108</v>
      </c>
      <c r="AK2277" s="66">
        <v>0.272506600000197</v>
      </c>
      <c r="AL2277" s="66">
        <v>4.1915605745089103E-2</v>
      </c>
      <c r="AM2277" s="67">
        <v>23.544520356343099</v>
      </c>
      <c r="AN2277" s="11"/>
      <c r="AO2277" s="69">
        <v>1.2404418886944799E-2</v>
      </c>
      <c r="AP2277" s="69">
        <v>-2.18157393655929E-2</v>
      </c>
      <c r="AQ2277" s="69">
        <v>2.6971822950145E-2</v>
      </c>
      <c r="AR2277" s="69">
        <v>-2.0428131304470298E-2</v>
      </c>
      <c r="AS2277" s="70">
        <v>7</v>
      </c>
      <c r="AT2277" s="70">
        <v>5</v>
      </c>
      <c r="AU2277" s="70">
        <v>7</v>
      </c>
      <c r="AV2277" s="71">
        <v>5</v>
      </c>
      <c r="AW2277" s="11"/>
      <c r="AX2277" s="72">
        <v>4.0965761095576501E-2</v>
      </c>
      <c r="AY2277" s="73">
        <v>-0.373186487515341</v>
      </c>
      <c r="AZ2277" s="73">
        <v>0.57615313993301198</v>
      </c>
      <c r="BA2277" s="73">
        <v>-0.47268958149152202</v>
      </c>
      <c r="BB2277" s="64">
        <v>4.2189960508176201E-3</v>
      </c>
      <c r="BC2277" s="74">
        <v>-5.8455297899854504</v>
      </c>
      <c r="BD2277" s="61">
        <v>43748</v>
      </c>
      <c r="BE2277" s="61">
        <v>43914</v>
      </c>
      <c r="BF2277" s="70"/>
      <c r="BG2277" s="61"/>
    </row>
    <row r="2278" spans="2:59" x14ac:dyDescent="0.3">
      <c r="B2278" s="56" t="s">
        <v>7201</v>
      </c>
      <c r="C2278" s="56" t="s">
        <v>6865</v>
      </c>
      <c r="D2278" s="56" t="s">
        <v>6838</v>
      </c>
      <c r="E2278" s="57" t="s">
        <v>56</v>
      </c>
      <c r="F2278" s="57" t="s">
        <v>420</v>
      </c>
      <c r="G2278" s="58" t="s">
        <v>200</v>
      </c>
      <c r="H2278" s="59" t="s">
        <v>201</v>
      </c>
      <c r="I2278" s="60" t="s">
        <v>29</v>
      </c>
      <c r="J2278" s="60" t="s">
        <v>6866</v>
      </c>
      <c r="L2278" s="61">
        <v>44021</v>
      </c>
      <c r="M2278" s="62">
        <v>1204.6754000000701</v>
      </c>
      <c r="N2278" s="63">
        <v>1204.6754000000701</v>
      </c>
      <c r="O2278" s="63">
        <v>1227.14839999937</v>
      </c>
      <c r="P2278" s="64">
        <f t="shared" si="35"/>
        <v>0.98168681147340342</v>
      </c>
      <c r="Q2278" s="61">
        <v>43748</v>
      </c>
      <c r="R2278" s="65">
        <v>5940057.2649999997</v>
      </c>
      <c r="S2278" s="65">
        <v>4236802.3119921898</v>
      </c>
      <c r="T2278" s="11"/>
      <c r="U2278" s="66">
        <v>-1.2896368943984299E-3</v>
      </c>
      <c r="V2278" s="67">
        <v>3.53324706447893</v>
      </c>
      <c r="W2278" s="66">
        <v>7.3473386473779101E-3</v>
      </c>
      <c r="X2278" s="67">
        <v>3.0131124133731602</v>
      </c>
      <c r="Y2278" s="66">
        <v>7.76236299316224E-3</v>
      </c>
      <c r="Z2278" s="67">
        <v>18.460173911531498</v>
      </c>
      <c r="AA2278" s="66">
        <v>7.5914242497674396E-3</v>
      </c>
      <c r="AB2278" s="67">
        <v>20.984330576262401</v>
      </c>
      <c r="AC2278" s="66">
        <v>5.8602075419912601E-2</v>
      </c>
      <c r="AD2278" s="67">
        <v>30.146172802225902</v>
      </c>
      <c r="AE2278" s="66">
        <v>9.1665529396850604E-2</v>
      </c>
      <c r="AF2278" s="68">
        <v>26.114240551396499</v>
      </c>
      <c r="AG2278" s="66">
        <v>1.6530481370864399E-3</v>
      </c>
      <c r="AH2278" s="67">
        <v>-1.6762009221565699</v>
      </c>
      <c r="AI2278" s="66">
        <v>1.1543435035491699E-2</v>
      </c>
      <c r="AJ2278" s="67">
        <v>14.845085984517899</v>
      </c>
      <c r="AK2278" s="66">
        <v>0.20467540000041501</v>
      </c>
      <c r="AL2278" s="66">
        <v>3.5611954092018998E-2</v>
      </c>
      <c r="AM2278" s="67">
        <v>21.102530065778399</v>
      </c>
      <c r="AN2278" s="11"/>
      <c r="AO2278" s="69">
        <v>1.2392204536809E-2</v>
      </c>
      <c r="AP2278" s="69">
        <v>-2.1827475608915799E-2</v>
      </c>
      <c r="AQ2278" s="69">
        <v>2.6601507399391301E-2</v>
      </c>
      <c r="AR2278" s="69">
        <v>-2.07932033099496E-2</v>
      </c>
      <c r="AS2278" s="70">
        <v>7</v>
      </c>
      <c r="AT2278" s="70">
        <v>5</v>
      </c>
      <c r="AU2278" s="70">
        <v>7</v>
      </c>
      <c r="AV2278" s="71">
        <v>5</v>
      </c>
      <c r="AW2278" s="11"/>
      <c r="AX2278" s="72">
        <v>4.0958887661181498E-2</v>
      </c>
      <c r="AY2278" s="73">
        <v>-0.47255578837803103</v>
      </c>
      <c r="AZ2278" s="73">
        <v>0.56128041784995697</v>
      </c>
      <c r="BA2278" s="73">
        <v>-0.59704580388370199</v>
      </c>
      <c r="BB2278" s="64">
        <v>4.2182314013825802E-3</v>
      </c>
      <c r="BC2278" s="74">
        <v>-6.0335001047278602</v>
      </c>
      <c r="BD2278" s="61">
        <v>43748</v>
      </c>
      <c r="BE2278" s="61">
        <v>43914</v>
      </c>
      <c r="BF2278" s="70"/>
      <c r="BG2278" s="61"/>
    </row>
    <row r="2279" spans="2:59" x14ac:dyDescent="0.3">
      <c r="B2279" s="56" t="s">
        <v>7204</v>
      </c>
      <c r="C2279" s="56" t="s">
        <v>6868</v>
      </c>
      <c r="D2279" s="56" t="s">
        <v>6838</v>
      </c>
      <c r="E2279" s="57" t="s">
        <v>309</v>
      </c>
      <c r="F2279" s="57" t="s">
        <v>420</v>
      </c>
      <c r="G2279" s="58" t="s">
        <v>200</v>
      </c>
      <c r="H2279" s="59" t="s">
        <v>201</v>
      </c>
      <c r="I2279" s="60" t="s">
        <v>29</v>
      </c>
      <c r="J2279" s="60" t="s">
        <v>6869</v>
      </c>
      <c r="L2279" s="61">
        <v>44021</v>
      </c>
      <c r="M2279" s="62">
        <v>1170.4575999993799</v>
      </c>
      <c r="N2279" s="63">
        <v>1170.4575999993799</v>
      </c>
      <c r="O2279" s="63">
        <v>1184.6106000002501</v>
      </c>
      <c r="P2279" s="64">
        <f t="shared" si="35"/>
        <v>0.98805261408190403</v>
      </c>
      <c r="Q2279" s="61">
        <v>43748</v>
      </c>
      <c r="R2279" s="65">
        <v>121.9</v>
      </c>
      <c r="S2279" s="65">
        <v>120.739358778596</v>
      </c>
      <c r="T2279" s="11"/>
      <c r="U2279" s="66">
        <v>-1.2699391681962901E-3</v>
      </c>
      <c r="V2279" s="67">
        <v>3.5352168370991399</v>
      </c>
      <c r="W2279" s="66">
        <v>8.0378102356917207E-3</v>
      </c>
      <c r="X2279" s="67">
        <v>3.0821595722045498</v>
      </c>
      <c r="Y2279" s="66">
        <v>1.21474196603231E-2</v>
      </c>
      <c r="Z2279" s="67">
        <v>18.898679578269402</v>
      </c>
      <c r="AA2279" s="66">
        <v>1.64177604874567E-2</v>
      </c>
      <c r="AB2279" s="67">
        <v>21.866964200045899</v>
      </c>
      <c r="AC2279" s="66">
        <v>7.6959725951383007E-2</v>
      </c>
      <c r="AD2279" s="67">
        <v>31.9819378553657</v>
      </c>
      <c r="AE2279" s="66">
        <v>0.119910335037275</v>
      </c>
      <c r="AF2279" s="68">
        <v>28.938721115439002</v>
      </c>
      <c r="AG2279" s="66">
        <v>1.84095479016833E-3</v>
      </c>
      <c r="AH2279" s="67">
        <v>-1.6574102568483799</v>
      </c>
      <c r="AI2279" s="66">
        <v>1.6172089963220102E-2</v>
      </c>
      <c r="AJ2279" s="67">
        <v>15.307951477283501</v>
      </c>
      <c r="AK2279" s="66">
        <v>0.17045759999920801</v>
      </c>
      <c r="AL2279" s="66">
        <v>3.9850887580541901E-2</v>
      </c>
      <c r="AM2279" s="67">
        <v>19.739826173725302</v>
      </c>
      <c r="AN2279" s="11"/>
      <c r="AO2279" s="69">
        <v>1.2410143539455E-2</v>
      </c>
      <c r="AP2279" s="69">
        <v>-2.1809157533425601E-2</v>
      </c>
      <c r="AQ2279" s="69">
        <v>2.72999009866908E-2</v>
      </c>
      <c r="AR2279" s="69">
        <v>-2.00313305840609E-2</v>
      </c>
      <c r="AS2279" s="70">
        <v>7</v>
      </c>
      <c r="AT2279" s="70">
        <v>5</v>
      </c>
      <c r="AU2279" s="70">
        <v>7</v>
      </c>
      <c r="AV2279" s="71">
        <v>5</v>
      </c>
      <c r="AW2279" s="11"/>
      <c r="AX2279" s="72">
        <v>4.0975381529351602E-2</v>
      </c>
      <c r="AY2279" s="73">
        <v>-0.27544763555715701</v>
      </c>
      <c r="AZ2279" s="73">
        <v>0.59071385594688797</v>
      </c>
      <c r="BA2279" s="73">
        <v>-0.34970116835029302</v>
      </c>
      <c r="BB2279" s="64">
        <v>4.2200260356185003E-3</v>
      </c>
      <c r="BC2279" s="74">
        <v>-5.6567786916857603</v>
      </c>
      <c r="BD2279" s="61">
        <v>43748</v>
      </c>
      <c r="BE2279" s="61">
        <v>43914</v>
      </c>
      <c r="BF2279" s="70"/>
      <c r="BG2279" s="61"/>
    </row>
    <row r="2280" spans="2:59" x14ac:dyDescent="0.3">
      <c r="B2280" s="56" t="s">
        <v>7208</v>
      </c>
      <c r="C2280" s="56" t="s">
        <v>6871</v>
      </c>
      <c r="D2280" s="56" t="s">
        <v>6838</v>
      </c>
      <c r="E2280" s="57" t="s">
        <v>6558</v>
      </c>
      <c r="F2280" s="57" t="s">
        <v>420</v>
      </c>
      <c r="G2280" s="58" t="s">
        <v>200</v>
      </c>
      <c r="H2280" s="59" t="s">
        <v>201</v>
      </c>
      <c r="I2280" s="60" t="s">
        <v>29</v>
      </c>
      <c r="J2280" s="60" t="s">
        <v>6872</v>
      </c>
      <c r="L2280" s="61">
        <v>44021</v>
      </c>
      <c r="M2280" s="62">
        <v>1131.6071000006</v>
      </c>
      <c r="N2280" s="63">
        <v>1131.6071000006</v>
      </c>
      <c r="O2280" s="63">
        <v>1142.5219999998801</v>
      </c>
      <c r="P2280" s="64">
        <f t="shared" si="35"/>
        <v>0.99044666098396239</v>
      </c>
      <c r="Q2280" s="61">
        <v>43748</v>
      </c>
      <c r="R2280" s="65">
        <v>9602780.1970000006</v>
      </c>
      <c r="S2280" s="65">
        <v>19208290.189125001</v>
      </c>
      <c r="T2280" s="11"/>
      <c r="U2280" s="66">
        <v>-1.2571583401950199E-3</v>
      </c>
      <c r="V2280" s="67">
        <v>3.5364949198992699</v>
      </c>
      <c r="W2280" s="66">
        <v>8.3303460523893608E-3</v>
      </c>
      <c r="X2280" s="67">
        <v>3.1114131538743099</v>
      </c>
      <c r="Y2280" s="66">
        <v>1.37435929227649E-2</v>
      </c>
      <c r="Z2280" s="67">
        <v>19.058296904491701</v>
      </c>
      <c r="AA2280" s="66">
        <v>1.96695141730743E-2</v>
      </c>
      <c r="AB2280" s="67">
        <v>22.192139568593099</v>
      </c>
      <c r="AC2280" s="66">
        <v>8.4116197444091101E-2</v>
      </c>
      <c r="AD2280" s="67">
        <v>32.697585004672902</v>
      </c>
      <c r="AE2280" s="66"/>
      <c r="AF2280" s="68"/>
      <c r="AG2280" s="66">
        <v>1.94623913921532E-3</v>
      </c>
      <c r="AH2280" s="67">
        <v>-1.64688182194368</v>
      </c>
      <c r="AI2280" s="66">
        <v>1.7844823352788801E-2</v>
      </c>
      <c r="AJ2280" s="67">
        <v>15.4752248162404</v>
      </c>
      <c r="AK2280" s="66">
        <v>0.13160710000011</v>
      </c>
      <c r="AL2280" s="66">
        <v>4.08602558218263E-2</v>
      </c>
      <c r="AM2280" s="67">
        <v>33.266399059386501</v>
      </c>
      <c r="AN2280" s="11"/>
      <c r="AO2280" s="69">
        <v>1.24252979330777E-2</v>
      </c>
      <c r="AP2280" s="69">
        <v>-2.17956556743957E-2</v>
      </c>
      <c r="AQ2280" s="69">
        <v>2.76032817018859E-2</v>
      </c>
      <c r="AR2280" s="69">
        <v>-1.9805580664069601E-2</v>
      </c>
      <c r="AS2280" s="70">
        <v>7</v>
      </c>
      <c r="AT2280" s="70">
        <v>5</v>
      </c>
      <c r="AU2280" s="70">
        <v>7</v>
      </c>
      <c r="AV2280" s="71">
        <v>5</v>
      </c>
      <c r="AW2280" s="11"/>
      <c r="AX2280" s="72">
        <v>4.0978651502518899E-2</v>
      </c>
      <c r="AY2280" s="73">
        <v>-0.20290936782612301</v>
      </c>
      <c r="AZ2280" s="73">
        <v>0.60164657946279498</v>
      </c>
      <c r="BA2280" s="73">
        <v>-0.258114469665088</v>
      </c>
      <c r="BB2280" s="64">
        <v>4.2204213704462703E-3</v>
      </c>
      <c r="BC2280" s="74">
        <v>-5.5242699922091596</v>
      </c>
      <c r="BD2280" s="61">
        <v>43748</v>
      </c>
      <c r="BE2280" s="61">
        <v>43914</v>
      </c>
      <c r="BF2280" s="70"/>
      <c r="BG2280" s="61"/>
    </row>
    <row r="2281" spans="2:59" x14ac:dyDescent="0.3">
      <c r="B2281" s="56" t="s">
        <v>7211</v>
      </c>
      <c r="C2281" s="56" t="s">
        <v>6874</v>
      </c>
      <c r="D2281" s="56" t="s">
        <v>6875</v>
      </c>
      <c r="E2281" s="57" t="s">
        <v>34</v>
      </c>
      <c r="F2281" s="57" t="s">
        <v>420</v>
      </c>
      <c r="G2281" s="58" t="s">
        <v>200</v>
      </c>
      <c r="H2281" s="59" t="s">
        <v>142</v>
      </c>
      <c r="I2281" s="60" t="s">
        <v>29</v>
      </c>
      <c r="J2281" s="60" t="s">
        <v>6876</v>
      </c>
      <c r="L2281" s="61">
        <v>44021</v>
      </c>
      <c r="M2281" s="62">
        <v>1121.5015999991399</v>
      </c>
      <c r="N2281" s="63">
        <v>1121.5015999991399</v>
      </c>
      <c r="O2281" s="63">
        <v>1198.6325000003001</v>
      </c>
      <c r="P2281" s="64">
        <f t="shared" si="35"/>
        <v>0.93565091885866525</v>
      </c>
      <c r="Q2281" s="61">
        <v>43747</v>
      </c>
      <c r="R2281" s="65">
        <v>1159144.1200000001</v>
      </c>
      <c r="S2281" s="65">
        <v>4271865.7746484401</v>
      </c>
      <c r="T2281" s="11"/>
      <c r="U2281" s="66">
        <v>-2.6416840419187801E-3</v>
      </c>
      <c r="V2281" s="67">
        <v>3.3980423497268899</v>
      </c>
      <c r="W2281" s="66">
        <v>3.9501780029240798E-3</v>
      </c>
      <c r="X2281" s="67">
        <v>2.6733963489277799</v>
      </c>
      <c r="Y2281" s="66">
        <v>-3.7653563329513397E-2</v>
      </c>
      <c r="Z2281" s="67">
        <v>13.9185812792712</v>
      </c>
      <c r="AA2281" s="66">
        <v>-4.6944239053118501E-2</v>
      </c>
      <c r="AB2281" s="67">
        <v>15.5307642459811</v>
      </c>
      <c r="AC2281" s="66">
        <v>3.1387475246447098E-5</v>
      </c>
      <c r="AD2281" s="67">
        <v>24.2891040077666</v>
      </c>
      <c r="AE2281" s="66">
        <v>2.2286823648755699E-2</v>
      </c>
      <c r="AF2281" s="68">
        <v>19.176369976601599</v>
      </c>
      <c r="AG2281" s="66">
        <v>5.1511065430531701E-4</v>
      </c>
      <c r="AH2281" s="67">
        <v>-1.7899946704346801</v>
      </c>
      <c r="AI2281" s="66">
        <v>-3.7257109501297202E-2</v>
      </c>
      <c r="AJ2281" s="67">
        <v>9.96503153083904</v>
      </c>
      <c r="AK2281" s="66">
        <v>0.121501599998737</v>
      </c>
      <c r="AL2281" s="66">
        <v>2.0660976308136E-2</v>
      </c>
      <c r="AM2281" s="67">
        <v>9.3858922595245495</v>
      </c>
      <c r="AN2281" s="11"/>
      <c r="AO2281" s="69">
        <v>1.6754231695813401E-2</v>
      </c>
      <c r="AP2281" s="69">
        <v>-1.33481818666041E-2</v>
      </c>
      <c r="AQ2281" s="69">
        <v>5.3757559726363997E-3</v>
      </c>
      <c r="AR2281" s="69">
        <v>-2.08453429922884E-2</v>
      </c>
      <c r="AS2281" s="70">
        <v>7</v>
      </c>
      <c r="AT2281" s="70">
        <v>5</v>
      </c>
      <c r="AU2281" s="70">
        <v>7</v>
      </c>
      <c r="AV2281" s="71">
        <v>5</v>
      </c>
      <c r="AW2281" s="11"/>
      <c r="AX2281" s="72">
        <v>4.23529966871138E-2</v>
      </c>
      <c r="AY2281" s="73">
        <v>-1.68175870185587</v>
      </c>
      <c r="AZ2281" s="73">
        <v>0.36543082139587602</v>
      </c>
      <c r="BA2281" s="73">
        <v>-2.2232983285211998</v>
      </c>
      <c r="BB2281" s="64">
        <v>4.3747812053561604E-3</v>
      </c>
      <c r="BC2281" s="74">
        <v>-7.7982951404555898</v>
      </c>
      <c r="BD2281" s="61">
        <v>43747</v>
      </c>
      <c r="BE2281" s="61">
        <v>43983</v>
      </c>
      <c r="BF2281" s="70"/>
      <c r="BG2281" s="61"/>
    </row>
    <row r="2282" spans="2:59" x14ac:dyDescent="0.3">
      <c r="B2282" s="56" t="s">
        <v>7214</v>
      </c>
      <c r="C2282" s="56" t="s">
        <v>6878</v>
      </c>
      <c r="D2282" s="56" t="s">
        <v>6875</v>
      </c>
      <c r="E2282" s="57" t="s">
        <v>424</v>
      </c>
      <c r="F2282" s="57" t="s">
        <v>420</v>
      </c>
      <c r="G2282" s="58" t="s">
        <v>200</v>
      </c>
      <c r="H2282" s="59" t="s">
        <v>142</v>
      </c>
      <c r="I2282" s="60" t="s">
        <v>29</v>
      </c>
      <c r="J2282" s="60" t="s">
        <v>6879</v>
      </c>
      <c r="L2282" s="61">
        <v>44021</v>
      </c>
      <c r="M2282" s="62">
        <v>1158.95959999971</v>
      </c>
      <c r="N2282" s="63">
        <v>1158.95959999971</v>
      </c>
      <c r="O2282" s="63">
        <v>1235.0190999992201</v>
      </c>
      <c r="P2282" s="64">
        <f t="shared" si="35"/>
        <v>0.93841431278305076</v>
      </c>
      <c r="Q2282" s="61">
        <v>43747</v>
      </c>
      <c r="R2282" s="65">
        <v>112.514</v>
      </c>
      <c r="S2282" s="65">
        <v>10223.8763740387</v>
      </c>
      <c r="T2282" s="11"/>
      <c r="U2282" s="66">
        <v>-2.6327454743295701E-3</v>
      </c>
      <c r="V2282" s="67">
        <v>3.3989362064858102</v>
      </c>
      <c r="W2282" s="66">
        <v>4.2575418556225503E-3</v>
      </c>
      <c r="X2282" s="67">
        <v>2.7041327341976298</v>
      </c>
      <c r="Y2282" s="66">
        <v>-3.5811893404570597E-2</v>
      </c>
      <c r="Z2282" s="67">
        <v>14.102748271761801</v>
      </c>
      <c r="AA2282" s="66">
        <v>-4.3043883789359798E-2</v>
      </c>
      <c r="AB2282" s="67">
        <v>15.920799772357</v>
      </c>
      <c r="AC2282" s="66">
        <v>8.5535106754832703E-3</v>
      </c>
      <c r="AD2282" s="67">
        <v>25.1413163277903</v>
      </c>
      <c r="AE2282" s="66">
        <v>3.5651235550176401E-2</v>
      </c>
      <c r="AF2282" s="68">
        <v>20.512811166729101</v>
      </c>
      <c r="AG2282" s="66">
        <v>6.2249695292848595E-4</v>
      </c>
      <c r="AH2282" s="67">
        <v>-1.7792560405723601</v>
      </c>
      <c r="AI2282" s="66">
        <v>-3.5307639381244399E-2</v>
      </c>
      <c r="AJ2282" s="67">
        <v>10.159978542840699</v>
      </c>
      <c r="AK2282" s="66">
        <v>0.15895959999950701</v>
      </c>
      <c r="AL2282" s="66">
        <v>3.0434358799538999E-2</v>
      </c>
      <c r="AM2282" s="67">
        <v>9.938136005454</v>
      </c>
      <c r="AN2282" s="11"/>
      <c r="AO2282" s="69">
        <v>1.67642805590731E-2</v>
      </c>
      <c r="AP2282" s="69">
        <v>-1.33223772736528E-2</v>
      </c>
      <c r="AQ2282" s="69">
        <v>5.6909219692897802E-3</v>
      </c>
      <c r="AR2282" s="69">
        <v>-2.0555228871671698E-2</v>
      </c>
      <c r="AS2282" s="70">
        <v>7</v>
      </c>
      <c r="AT2282" s="70">
        <v>5</v>
      </c>
      <c r="AU2282" s="70">
        <v>7</v>
      </c>
      <c r="AV2282" s="71">
        <v>5</v>
      </c>
      <c r="AW2282" s="11"/>
      <c r="AX2282" s="72">
        <v>4.2343468317049E-2</v>
      </c>
      <c r="AY2282" s="73">
        <v>-1.5978594918906299</v>
      </c>
      <c r="AZ2282" s="73">
        <v>0.378351982218192</v>
      </c>
      <c r="BA2282" s="73">
        <v>-2.1190503515572301</v>
      </c>
      <c r="BB2282" s="64">
        <v>4.3738734891576297E-3</v>
      </c>
      <c r="BC2282" s="74">
        <v>-7.5622636118714599</v>
      </c>
      <c r="BD2282" s="61">
        <v>43747</v>
      </c>
      <c r="BE2282" s="61">
        <v>43983</v>
      </c>
      <c r="BF2282" s="70"/>
      <c r="BG2282" s="61"/>
    </row>
    <row r="2283" spans="2:59" x14ac:dyDescent="0.3">
      <c r="B2283" s="56" t="s">
        <v>7217</v>
      </c>
      <c r="C2283" s="56" t="s">
        <v>6881</v>
      </c>
      <c r="D2283" s="56" t="s">
        <v>6875</v>
      </c>
      <c r="E2283" s="57" t="s">
        <v>428</v>
      </c>
      <c r="F2283" s="57" t="s">
        <v>420</v>
      </c>
      <c r="G2283" s="58" t="s">
        <v>200</v>
      </c>
      <c r="H2283" s="59" t="s">
        <v>142</v>
      </c>
      <c r="I2283" s="60" t="s">
        <v>29</v>
      </c>
      <c r="J2283" s="60" t="s">
        <v>6882</v>
      </c>
      <c r="L2283" s="61">
        <v>44021</v>
      </c>
      <c r="M2283" s="62">
        <v>1156.2164999991701</v>
      </c>
      <c r="N2283" s="63">
        <v>1156.2164999991701</v>
      </c>
      <c r="O2283" s="63">
        <v>1156.2164999991701</v>
      </c>
      <c r="P2283" s="64">
        <f t="shared" si="35"/>
        <v>1</v>
      </c>
      <c r="Q2283" s="61">
        <v>44021</v>
      </c>
      <c r="R2283" s="65">
        <v>0</v>
      </c>
      <c r="S2283" s="65">
        <v>36350.063171752903</v>
      </c>
      <c r="T2283" s="11"/>
      <c r="U2283" s="66">
        <v>0</v>
      </c>
      <c r="V2283" s="67">
        <v>3.66221075391877</v>
      </c>
      <c r="W2283" s="66">
        <v>0</v>
      </c>
      <c r="X2283" s="67">
        <v>2.27837854863537</v>
      </c>
      <c r="Y2283" s="66">
        <v>0</v>
      </c>
      <c r="Z2283" s="67">
        <v>17.6839376122225</v>
      </c>
      <c r="AA2283" s="66">
        <v>7.7493265853263403E-3</v>
      </c>
      <c r="AB2283" s="67">
        <v>21.000120809825599</v>
      </c>
      <c r="AC2283" s="66">
        <v>3.37061905975133E-2</v>
      </c>
      <c r="AD2283" s="67">
        <v>27.656584319978698</v>
      </c>
      <c r="AE2283" s="66">
        <v>4.6652782104502001E-2</v>
      </c>
      <c r="AF2283" s="68">
        <v>21.612965822161598</v>
      </c>
      <c r="AG2283" s="66">
        <v>0</v>
      </c>
      <c r="AH2283" s="67">
        <v>-1.84150573586521</v>
      </c>
      <c r="AI2283" s="66">
        <v>0</v>
      </c>
      <c r="AJ2283" s="67">
        <v>13.6907424809615</v>
      </c>
      <c r="AK2283" s="66">
        <v>0.15621649999957299</v>
      </c>
      <c r="AL2283" s="66">
        <v>2.9938243720607698E-2</v>
      </c>
      <c r="AM2283" s="67">
        <v>9.6638260054605798</v>
      </c>
      <c r="AN2283" s="11"/>
      <c r="AO2283" s="69">
        <v>1.8524497772887099E-3</v>
      </c>
      <c r="AP2283" s="69">
        <v>-7.94712946117215E-4</v>
      </c>
      <c r="AQ2283" s="69">
        <v>1.2862567382399001E-4</v>
      </c>
      <c r="AR2283" s="69">
        <v>0</v>
      </c>
      <c r="AS2283" s="70">
        <v>1</v>
      </c>
      <c r="AT2283" s="70">
        <v>0</v>
      </c>
      <c r="AU2283" s="70">
        <v>7</v>
      </c>
      <c r="AV2283" s="71">
        <v>5</v>
      </c>
      <c r="AW2283" s="11"/>
      <c r="AX2283" s="72">
        <v>2.8222189009147799E-3</v>
      </c>
      <c r="AY2283" s="73">
        <v>-7.3377377326905799</v>
      </c>
      <c r="AZ2283" s="73">
        <v>0.55270168331935599</v>
      </c>
      <c r="BA2283" s="73">
        <v>-10.7935070441454</v>
      </c>
      <c r="BB2283" s="64">
        <v>2.9172285387915099E-4</v>
      </c>
      <c r="BC2283" s="74">
        <v>-7.9471294635368395E-2</v>
      </c>
      <c r="BD2283" s="61">
        <v>43657</v>
      </c>
      <c r="BE2283" s="61">
        <v>43658</v>
      </c>
      <c r="BF2283" s="70">
        <v>4</v>
      </c>
      <c r="BG2283" s="61">
        <v>43663</v>
      </c>
    </row>
    <row r="2284" spans="2:59" x14ac:dyDescent="0.3">
      <c r="B2284" s="56" t="s">
        <v>7221</v>
      </c>
      <c r="C2284" s="56" t="s">
        <v>6884</v>
      </c>
      <c r="D2284" s="56" t="s">
        <v>6875</v>
      </c>
      <c r="E2284" s="57" t="s">
        <v>41</v>
      </c>
      <c r="F2284" s="57" t="s">
        <v>420</v>
      </c>
      <c r="G2284" s="58" t="s">
        <v>200</v>
      </c>
      <c r="H2284" s="59" t="s">
        <v>142</v>
      </c>
      <c r="I2284" s="60" t="s">
        <v>29</v>
      </c>
      <c r="J2284" s="60" t="s">
        <v>6885</v>
      </c>
      <c r="L2284" s="61">
        <v>44021</v>
      </c>
      <c r="M2284" s="62">
        <v>1136.6249000001701</v>
      </c>
      <c r="N2284" s="63">
        <v>1136.6249000001701</v>
      </c>
      <c r="O2284" s="63">
        <v>1212.52229999937</v>
      </c>
      <c r="P2284" s="64">
        <f t="shared" si="35"/>
        <v>0.93740535741137354</v>
      </c>
      <c r="Q2284" s="61">
        <v>43747</v>
      </c>
      <c r="R2284" s="65">
        <v>927491.49699999997</v>
      </c>
      <c r="S2284" s="65">
        <v>1928423.76620898</v>
      </c>
      <c r="T2284" s="11"/>
      <c r="U2284" s="66">
        <v>-2.63489558801666E-3</v>
      </c>
      <c r="V2284" s="67">
        <v>3.3987211951170999</v>
      </c>
      <c r="W2284" s="66">
        <v>4.1559448454790999E-3</v>
      </c>
      <c r="X2284" s="67">
        <v>2.6939730331832799</v>
      </c>
      <c r="Y2284" s="66">
        <v>-3.6456349571380997E-2</v>
      </c>
      <c r="Z2284" s="67">
        <v>14.038302655084401</v>
      </c>
      <c r="AA2284" s="66">
        <v>-4.4555151228487397E-2</v>
      </c>
      <c r="AB2284" s="67">
        <v>15.7696730284515</v>
      </c>
      <c r="AC2284" s="66">
        <v>5.04803186231584E-3</v>
      </c>
      <c r="AD2284" s="67">
        <v>24.790768446459001</v>
      </c>
      <c r="AE2284" s="66">
        <v>3.0001139082742202E-2</v>
      </c>
      <c r="AF2284" s="68">
        <v>19.947801520000201</v>
      </c>
      <c r="AG2284" s="66">
        <v>5.7659978483570696E-4</v>
      </c>
      <c r="AH2284" s="67">
        <v>-1.78384575738164</v>
      </c>
      <c r="AI2284" s="66">
        <v>-3.6000103809783503E-2</v>
      </c>
      <c r="AJ2284" s="67">
        <v>10.0907320999831</v>
      </c>
      <c r="AK2284" s="66">
        <v>0.13662490000031499</v>
      </c>
      <c r="AL2284" s="66">
        <v>2.3102120983821799E-2</v>
      </c>
      <c r="AM2284" s="67">
        <v>10.898222259682401</v>
      </c>
      <c r="AN2284" s="11"/>
      <c r="AO2284" s="69">
        <v>1.6761092147135101E-2</v>
      </c>
      <c r="AP2284" s="69">
        <v>-1.3341388405024201E-2</v>
      </c>
      <c r="AQ2284" s="69">
        <v>5.5823977127147399E-3</v>
      </c>
      <c r="AR2284" s="69">
        <v>-2.0637913206883199E-2</v>
      </c>
      <c r="AS2284" s="70">
        <v>7</v>
      </c>
      <c r="AT2284" s="70">
        <v>5</v>
      </c>
      <c r="AU2284" s="70">
        <v>7</v>
      </c>
      <c r="AV2284" s="71">
        <v>5</v>
      </c>
      <c r="AW2284" s="11"/>
      <c r="AX2284" s="72">
        <v>4.2346337878480002E-2</v>
      </c>
      <c r="AY2284" s="73">
        <v>-1.6305344513311899</v>
      </c>
      <c r="AZ2284" s="73">
        <v>0.373336961225959</v>
      </c>
      <c r="BA2284" s="73">
        <v>-2.1596582125093802</v>
      </c>
      <c r="BB2284" s="64">
        <v>4.3741373267175698E-3</v>
      </c>
      <c r="BC2284" s="74">
        <v>-7.64937684027245</v>
      </c>
      <c r="BD2284" s="61">
        <v>43747</v>
      </c>
      <c r="BE2284" s="61">
        <v>43983</v>
      </c>
      <c r="BF2284" s="70"/>
      <c r="BG2284" s="61"/>
    </row>
    <row r="2285" spans="2:59" x14ac:dyDescent="0.3">
      <c r="B2285" s="56" t="s">
        <v>7224</v>
      </c>
      <c r="C2285" s="56" t="s">
        <v>6887</v>
      </c>
      <c r="D2285" s="56" t="s">
        <v>6875</v>
      </c>
      <c r="E2285" s="57" t="s">
        <v>248</v>
      </c>
      <c r="F2285" s="57" t="s">
        <v>420</v>
      </c>
      <c r="G2285" s="58" t="s">
        <v>200</v>
      </c>
      <c r="H2285" s="59" t="s">
        <v>142</v>
      </c>
      <c r="I2285" s="60" t="s">
        <v>29</v>
      </c>
      <c r="J2285" s="60" t="s">
        <v>6888</v>
      </c>
      <c r="L2285" s="61">
        <v>44021</v>
      </c>
      <c r="M2285" s="62">
        <v>1155.0289999991701</v>
      </c>
      <c r="N2285" s="63">
        <v>1155.0289999991701</v>
      </c>
      <c r="O2285" s="63">
        <v>1229.3896999992401</v>
      </c>
      <c r="P2285" s="64">
        <f t="shared" si="35"/>
        <v>0.93951413453348764</v>
      </c>
      <c r="Q2285" s="61">
        <v>43747</v>
      </c>
      <c r="R2285" s="65">
        <v>1479831.335</v>
      </c>
      <c r="S2285" s="65">
        <v>2489927.9106210899</v>
      </c>
      <c r="T2285" s="11"/>
      <c r="U2285" s="66">
        <v>-2.6266958275300602E-3</v>
      </c>
      <c r="V2285" s="67">
        <v>3.3995411711657701</v>
      </c>
      <c r="W2285" s="66">
        <v>4.4028262054780498E-3</v>
      </c>
      <c r="X2285" s="67">
        <v>2.7186611691831799</v>
      </c>
      <c r="Y2285" s="66">
        <v>-3.5018266103179499E-2</v>
      </c>
      <c r="Z2285" s="67">
        <v>14.182111001908201</v>
      </c>
      <c r="AA2285" s="66">
        <v>-4.1681652979605098E-2</v>
      </c>
      <c r="AB2285" s="67">
        <v>16.057022853347</v>
      </c>
      <c r="AC2285" s="66">
        <v>1.10985191404325E-2</v>
      </c>
      <c r="AD2285" s="67">
        <v>25.395817174285199</v>
      </c>
      <c r="AE2285" s="66">
        <v>3.9331266960289199E-2</v>
      </c>
      <c r="AF2285" s="68">
        <v>20.880814307747599</v>
      </c>
      <c r="AG2285" s="66">
        <v>6.5044977782235903E-4</v>
      </c>
      <c r="AH2285" s="67">
        <v>-1.7764607580829801</v>
      </c>
      <c r="AI2285" s="66">
        <v>-3.4490155057028501E-2</v>
      </c>
      <c r="AJ2285" s="67">
        <v>10.241726975262299</v>
      </c>
      <c r="AK2285" s="66">
        <v>0.15502899999963099</v>
      </c>
      <c r="AL2285" s="66">
        <v>2.6037096211439299E-2</v>
      </c>
      <c r="AM2285" s="67">
        <v>12.738632259614</v>
      </c>
      <c r="AN2285" s="11"/>
      <c r="AO2285" s="69">
        <v>1.6769390464105499E-2</v>
      </c>
      <c r="AP2285" s="69">
        <v>-1.33332854938999E-2</v>
      </c>
      <c r="AQ2285" s="69">
        <v>5.8303393307142003E-3</v>
      </c>
      <c r="AR2285" s="69">
        <v>-2.0389169140798899E-2</v>
      </c>
      <c r="AS2285" s="70">
        <v>7</v>
      </c>
      <c r="AT2285" s="70">
        <v>5</v>
      </c>
      <c r="AU2285" s="70">
        <v>7</v>
      </c>
      <c r="AV2285" s="71">
        <v>5</v>
      </c>
      <c r="AW2285" s="11"/>
      <c r="AX2285" s="72">
        <v>4.2338693726633202E-2</v>
      </c>
      <c r="AY2285" s="73">
        <v>-1.5689075661684899</v>
      </c>
      <c r="AZ2285" s="73">
        <v>0.38284330767646702</v>
      </c>
      <c r="BA2285" s="73">
        <v>-2.0827463014757099</v>
      </c>
      <c r="BB2285" s="64">
        <v>4.3734004020370802E-3</v>
      </c>
      <c r="BC2285" s="74">
        <v>-7.4704465149188799</v>
      </c>
      <c r="BD2285" s="61">
        <v>43747</v>
      </c>
      <c r="BE2285" s="61">
        <v>43983</v>
      </c>
      <c r="BF2285" s="70"/>
      <c r="BG2285" s="61"/>
    </row>
    <row r="2286" spans="2:59" x14ac:dyDescent="0.3">
      <c r="B2286" s="56" t="s">
        <v>7227</v>
      </c>
      <c r="C2286" s="56" t="s">
        <v>6890</v>
      </c>
      <c r="D2286" s="56" t="s">
        <v>6875</v>
      </c>
      <c r="E2286" s="57" t="s">
        <v>0</v>
      </c>
      <c r="F2286" s="57" t="s">
        <v>420</v>
      </c>
      <c r="G2286" s="58" t="s">
        <v>200</v>
      </c>
      <c r="H2286" s="59" t="s">
        <v>142</v>
      </c>
      <c r="I2286" s="60" t="s">
        <v>29</v>
      </c>
      <c r="J2286" s="60" t="s">
        <v>6891</v>
      </c>
      <c r="L2286" s="61">
        <v>44021</v>
      </c>
      <c r="M2286" s="62">
        <v>1173.74540000036</v>
      </c>
      <c r="N2286" s="63">
        <v>1173.74540000036</v>
      </c>
      <c r="O2286" s="63">
        <v>1246.5059999991199</v>
      </c>
      <c r="P2286" s="64">
        <f t="shared" si="35"/>
        <v>0.94162835959168156</v>
      </c>
      <c r="Q2286" s="61">
        <v>43747</v>
      </c>
      <c r="R2286" s="65">
        <v>679892.61399999994</v>
      </c>
      <c r="S2286" s="65">
        <v>1975047.0854960899</v>
      </c>
      <c r="T2286" s="11"/>
      <c r="U2286" s="66">
        <v>-2.6185667047684499E-3</v>
      </c>
      <c r="V2286" s="67">
        <v>3.4003540834419299</v>
      </c>
      <c r="W2286" s="66">
        <v>4.6497813527821598E-3</v>
      </c>
      <c r="X2286" s="67">
        <v>2.7433566839135901</v>
      </c>
      <c r="Y2286" s="66">
        <v>-3.3577617874470903E-2</v>
      </c>
      <c r="Z2286" s="67">
        <v>14.3261758247827</v>
      </c>
      <c r="AA2286" s="66">
        <v>-3.8798542193944699E-2</v>
      </c>
      <c r="AB2286" s="67">
        <v>16.345333931909401</v>
      </c>
      <c r="AC2286" s="66">
        <v>1.7187525050758299E-2</v>
      </c>
      <c r="AD2286" s="67">
        <v>26.0047177653178</v>
      </c>
      <c r="AE2286" s="66">
        <v>4.8749086501629797E-2</v>
      </c>
      <c r="AF2286" s="68">
        <v>21.822596261889</v>
      </c>
      <c r="AG2286" s="66">
        <v>7.2427570194122403E-4</v>
      </c>
      <c r="AH2286" s="67">
        <v>-1.7690781656710901</v>
      </c>
      <c r="AI2286" s="66">
        <v>-3.2977352260786602E-2</v>
      </c>
      <c r="AJ2286" s="67">
        <v>10.3930072548828</v>
      </c>
      <c r="AK2286" s="66">
        <v>0.173745399999607</v>
      </c>
      <c r="AL2286" s="66">
        <v>2.8982727255424799E-2</v>
      </c>
      <c r="AM2286" s="67">
        <v>14.6102722596115</v>
      </c>
      <c r="AN2286" s="11"/>
      <c r="AO2286" s="69">
        <v>1.6777805960373399E-2</v>
      </c>
      <c r="AP2286" s="69">
        <v>-1.3325189751412799E-2</v>
      </c>
      <c r="AQ2286" s="69">
        <v>6.0784419329138499E-3</v>
      </c>
      <c r="AR2286" s="69">
        <v>-2.0140183856710799E-2</v>
      </c>
      <c r="AS2286" s="70">
        <v>7</v>
      </c>
      <c r="AT2286" s="70">
        <v>5</v>
      </c>
      <c r="AU2286" s="70">
        <v>7</v>
      </c>
      <c r="AV2286" s="71">
        <v>5</v>
      </c>
      <c r="AW2286" s="11"/>
      <c r="AX2286" s="72">
        <v>4.2331336469069399E-2</v>
      </c>
      <c r="AY2286" s="73">
        <v>-1.5070412368786501</v>
      </c>
      <c r="AZ2286" s="73">
        <v>0.39238068100303303</v>
      </c>
      <c r="BA2286" s="73">
        <v>-2.0051571413459901</v>
      </c>
      <c r="BB2286" s="64">
        <v>4.3726931972241801E-3</v>
      </c>
      <c r="BC2286" s="74">
        <v>-7.2911081053389397</v>
      </c>
      <c r="BD2286" s="61">
        <v>43747</v>
      </c>
      <c r="BE2286" s="61">
        <v>43983</v>
      </c>
      <c r="BF2286" s="70"/>
      <c r="BG2286" s="61"/>
    </row>
    <row r="2287" spans="2:59" x14ac:dyDescent="0.3">
      <c r="B2287" s="56" t="s">
        <v>7230</v>
      </c>
      <c r="C2287" s="56" t="s">
        <v>6893</v>
      </c>
      <c r="D2287" s="56" t="s">
        <v>6875</v>
      </c>
      <c r="E2287" s="57" t="s">
        <v>48</v>
      </c>
      <c r="F2287" s="57" t="s">
        <v>420</v>
      </c>
      <c r="G2287" s="58" t="s">
        <v>200</v>
      </c>
      <c r="H2287" s="59" t="s">
        <v>142</v>
      </c>
      <c r="I2287" s="60" t="s">
        <v>29</v>
      </c>
      <c r="J2287" s="60" t="s">
        <v>6894</v>
      </c>
      <c r="L2287" s="61">
        <v>44021</v>
      </c>
      <c r="M2287" s="62">
        <v>1148.86529999971</v>
      </c>
      <c r="N2287" s="63">
        <v>1148.86529999971</v>
      </c>
      <c r="O2287" s="63">
        <v>1223.7455000001901</v>
      </c>
      <c r="P2287" s="64">
        <f t="shared" si="35"/>
        <v>0.9388106432256802</v>
      </c>
      <c r="Q2287" s="61">
        <v>43747</v>
      </c>
      <c r="R2287" s="65">
        <v>527901.04700000002</v>
      </c>
      <c r="S2287" s="65">
        <v>1526546.8238671899</v>
      </c>
      <c r="T2287" s="11"/>
      <c r="U2287" s="66">
        <v>-2.6294083800166802E-3</v>
      </c>
      <c r="V2287" s="67">
        <v>3.3992699159170998</v>
      </c>
      <c r="W2287" s="66">
        <v>4.3204831090406497E-3</v>
      </c>
      <c r="X2287" s="67">
        <v>2.7104268595394401</v>
      </c>
      <c r="Y2287" s="66">
        <v>-3.5498002895110403E-2</v>
      </c>
      <c r="Z2287" s="67">
        <v>14.134137322718701</v>
      </c>
      <c r="AA2287" s="66">
        <v>-4.2640571882657199E-2</v>
      </c>
      <c r="AB2287" s="67">
        <v>15.9611309630272</v>
      </c>
      <c r="AC2287" s="66">
        <v>9.0774036416405596E-3</v>
      </c>
      <c r="AD2287" s="67">
        <v>25.193705624406</v>
      </c>
      <c r="AE2287" s="66">
        <v>3.6211588367223199E-2</v>
      </c>
      <c r="AF2287" s="68">
        <v>20.568846448441001</v>
      </c>
      <c r="AG2287" s="66">
        <v>6.2579105724580597E-4</v>
      </c>
      <c r="AH2287" s="67">
        <v>-1.7789266301406299</v>
      </c>
      <c r="AI2287" s="66">
        <v>-3.4993767042578797E-2</v>
      </c>
      <c r="AJ2287" s="67">
        <v>10.1913657767</v>
      </c>
      <c r="AK2287" s="66">
        <v>0.14886529999974299</v>
      </c>
      <c r="AL2287" s="66">
        <v>2.5058453386009202E-2</v>
      </c>
      <c r="AM2287" s="67">
        <v>12.122262259625099</v>
      </c>
      <c r="AN2287" s="11"/>
      <c r="AO2287" s="69">
        <v>1.67666758752603E-2</v>
      </c>
      <c r="AP2287" s="69">
        <v>-1.33359578267118E-2</v>
      </c>
      <c r="AQ2287" s="69">
        <v>5.7476296478853302E-3</v>
      </c>
      <c r="AR2287" s="69">
        <v>-2.0472066722504699E-2</v>
      </c>
      <c r="AS2287" s="70">
        <v>7</v>
      </c>
      <c r="AT2287" s="70">
        <v>5</v>
      </c>
      <c r="AU2287" s="70">
        <v>7</v>
      </c>
      <c r="AV2287" s="71">
        <v>5</v>
      </c>
      <c r="AW2287" s="11"/>
      <c r="AX2287" s="72">
        <v>4.2341226764765497E-2</v>
      </c>
      <c r="AY2287" s="73">
        <v>-1.5894778728215899</v>
      </c>
      <c r="AZ2287" s="73">
        <v>0.37967066145165501</v>
      </c>
      <c r="BA2287" s="73">
        <v>-2.1084615206527801</v>
      </c>
      <c r="BB2287" s="64">
        <v>4.3736445352669804E-3</v>
      </c>
      <c r="BC2287" s="74">
        <v>-7.5301359637960603</v>
      </c>
      <c r="BD2287" s="61">
        <v>43747</v>
      </c>
      <c r="BE2287" s="61">
        <v>43983</v>
      </c>
      <c r="BF2287" s="70"/>
      <c r="BG2287" s="61"/>
    </row>
    <row r="2288" spans="2:59" x14ac:dyDescent="0.3">
      <c r="B2288" s="56" t="s">
        <v>7233</v>
      </c>
      <c r="C2288" s="56" t="s">
        <v>6896</v>
      </c>
      <c r="D2288" s="56" t="s">
        <v>6875</v>
      </c>
      <c r="E2288" s="57" t="s">
        <v>52</v>
      </c>
      <c r="F2288" s="57" t="s">
        <v>420</v>
      </c>
      <c r="G2288" s="58" t="s">
        <v>200</v>
      </c>
      <c r="H2288" s="59" t="s">
        <v>142</v>
      </c>
      <c r="I2288" s="60" t="s">
        <v>29</v>
      </c>
      <c r="J2288" s="60" t="s">
        <v>6897</v>
      </c>
      <c r="L2288" s="61">
        <v>44021</v>
      </c>
      <c r="M2288" s="62">
        <v>1156.89939999953</v>
      </c>
      <c r="N2288" s="63">
        <v>1156.89939999953</v>
      </c>
      <c r="O2288" s="63">
        <v>1231.1028000004601</v>
      </c>
      <c r="P2288" s="64">
        <f t="shared" si="35"/>
        <v>0.93972607324026691</v>
      </c>
      <c r="Q2288" s="61">
        <v>43747</v>
      </c>
      <c r="R2288" s="65">
        <v>2057837.0649999999</v>
      </c>
      <c r="S2288" s="65">
        <v>8242158.8418046897</v>
      </c>
      <c r="T2288" s="11"/>
      <c r="U2288" s="66">
        <v>-2.6258996867909402E-3</v>
      </c>
      <c r="V2288" s="67">
        <v>3.39962078523968</v>
      </c>
      <c r="W2288" s="66">
        <v>4.4275927484704897E-3</v>
      </c>
      <c r="X2288" s="67">
        <v>2.7211378234824202</v>
      </c>
      <c r="Y2288" s="66">
        <v>-3.4873865315603297E-2</v>
      </c>
      <c r="Z2288" s="67">
        <v>14.1965510806622</v>
      </c>
      <c r="AA2288" s="66">
        <v>-4.1392810815523297E-2</v>
      </c>
      <c r="AB2288" s="67">
        <v>16.085907069733398</v>
      </c>
      <c r="AC2288" s="66">
        <v>1.17076206297497E-2</v>
      </c>
      <c r="AD2288" s="67">
        <v>25.456727323209599</v>
      </c>
      <c r="AE2288" s="66">
        <v>4.0272195557918201E-2</v>
      </c>
      <c r="AF2288" s="68">
        <v>20.974907167517799</v>
      </c>
      <c r="AG2288" s="66">
        <v>6.5787948551587804E-4</v>
      </c>
      <c r="AH2288" s="67">
        <v>-1.7757177873136201</v>
      </c>
      <c r="AI2288" s="66">
        <v>-3.4338471011324097E-2</v>
      </c>
      <c r="AJ2288" s="67">
        <v>10.2568953798327</v>
      </c>
      <c r="AK2288" s="66"/>
      <c r="AL2288" s="66"/>
      <c r="AM2288" s="67"/>
      <c r="AN2288" s="11"/>
      <c r="AO2288" s="69">
        <v>1.67703627448645E-2</v>
      </c>
      <c r="AP2288" s="69">
        <v>-1.3332510127838801E-2</v>
      </c>
      <c r="AQ2288" s="69">
        <v>5.8551980127958796E-3</v>
      </c>
      <c r="AR2288" s="69">
        <v>-2.03641504886036E-2</v>
      </c>
      <c r="AS2288" s="70">
        <v>7</v>
      </c>
      <c r="AT2288" s="70">
        <v>5</v>
      </c>
      <c r="AU2288" s="70">
        <v>7</v>
      </c>
      <c r="AV2288" s="71">
        <v>5</v>
      </c>
      <c r="AW2288" s="11"/>
      <c r="AX2288" s="72">
        <v>4.2338024431228402E-2</v>
      </c>
      <c r="AY2288" s="73">
        <v>-1.56270387301447</v>
      </c>
      <c r="AZ2288" s="73">
        <v>0.38379948785223</v>
      </c>
      <c r="BA2288" s="73">
        <v>-2.0749833941299598</v>
      </c>
      <c r="BB2288" s="64">
        <v>4.3733366039896302E-3</v>
      </c>
      <c r="BC2288" s="74">
        <v>-7.4524726936142498</v>
      </c>
      <c r="BD2288" s="61">
        <v>43747</v>
      </c>
      <c r="BE2288" s="61">
        <v>43983</v>
      </c>
      <c r="BF2288" s="70"/>
      <c r="BG2288" s="61"/>
    </row>
    <row r="2289" spans="2:59" x14ac:dyDescent="0.3">
      <c r="B2289" s="56" t="s">
        <v>7236</v>
      </c>
      <c r="C2289" s="56" t="s">
        <v>6899</v>
      </c>
      <c r="D2289" s="56" t="s">
        <v>6875</v>
      </c>
      <c r="E2289" s="57" t="s">
        <v>447</v>
      </c>
      <c r="F2289" s="57" t="s">
        <v>420</v>
      </c>
      <c r="G2289" s="58" t="s">
        <v>200</v>
      </c>
      <c r="H2289" s="59" t="s">
        <v>142</v>
      </c>
      <c r="I2289" s="60" t="s">
        <v>29</v>
      </c>
      <c r="J2289" s="60" t="s">
        <v>6900</v>
      </c>
      <c r="L2289" s="61">
        <v>44021</v>
      </c>
      <c r="M2289" s="62">
        <v>1180.0497999992201</v>
      </c>
      <c r="N2289" s="63">
        <v>1180.0497999992201</v>
      </c>
      <c r="O2289" s="63">
        <v>1252.2631000000999</v>
      </c>
      <c r="P2289" s="64">
        <f t="shared" si="35"/>
        <v>0.94233376356703791</v>
      </c>
      <c r="Q2289" s="61">
        <v>43747</v>
      </c>
      <c r="R2289" s="65">
        <v>37658.097000000002</v>
      </c>
      <c r="S2289" s="65">
        <v>581515.33758789103</v>
      </c>
      <c r="T2289" s="11"/>
      <c r="U2289" s="66">
        <v>-2.61582543589611E-3</v>
      </c>
      <c r="V2289" s="67">
        <v>3.4006282103291601</v>
      </c>
      <c r="W2289" s="66">
        <v>4.73183178655745E-3</v>
      </c>
      <c r="X2289" s="67">
        <v>2.7515617272911199</v>
      </c>
      <c r="Y2289" s="66">
        <v>-3.30974791622793E-2</v>
      </c>
      <c r="Z2289" s="67">
        <v>14.374189695998201</v>
      </c>
      <c r="AA2289" s="66">
        <v>-3.7835992042346299E-2</v>
      </c>
      <c r="AB2289" s="67">
        <v>16.441588947054701</v>
      </c>
      <c r="AC2289" s="66">
        <v>1.92247913364554E-2</v>
      </c>
      <c r="AD2289" s="67">
        <v>26.2084443938802</v>
      </c>
      <c r="AE2289" s="66">
        <v>5.1906826023696298E-2</v>
      </c>
      <c r="AF2289" s="68">
        <v>22.1383702140884</v>
      </c>
      <c r="AG2289" s="66">
        <v>7.4849436168733497E-4</v>
      </c>
      <c r="AH2289" s="67">
        <v>-1.7666562996964801</v>
      </c>
      <c r="AI2289" s="66">
        <v>-3.2473096098328803E-2</v>
      </c>
      <c r="AJ2289" s="67">
        <v>10.443432871135901</v>
      </c>
      <c r="AK2289" s="66">
        <v>0.18004979999939699</v>
      </c>
      <c r="AL2289" s="66">
        <v>2.9966240141220599E-2</v>
      </c>
      <c r="AM2289" s="67">
        <v>15.2407122595905</v>
      </c>
      <c r="AN2289" s="11"/>
      <c r="AO2289" s="69">
        <v>1.6780539152023301E-2</v>
      </c>
      <c r="AP2289" s="69">
        <v>-1.33225127146943E-2</v>
      </c>
      <c r="AQ2289" s="69">
        <v>6.1610811335413001E-3</v>
      </c>
      <c r="AR2289" s="69">
        <v>-2.0057183336575701E-2</v>
      </c>
      <c r="AS2289" s="70">
        <v>7</v>
      </c>
      <c r="AT2289" s="70">
        <v>5</v>
      </c>
      <c r="AU2289" s="70">
        <v>7</v>
      </c>
      <c r="AV2289" s="71">
        <v>5</v>
      </c>
      <c r="AW2289" s="11"/>
      <c r="AX2289" s="72">
        <v>4.2328978599471198E-2</v>
      </c>
      <c r="AY2289" s="73">
        <v>-1.48637805569524</v>
      </c>
      <c r="AZ2289" s="73">
        <v>0.39556473970196698</v>
      </c>
      <c r="BA2289" s="73">
        <v>-1.9791559837722199</v>
      </c>
      <c r="BB2289" s="64">
        <v>4.3724671184509102E-3</v>
      </c>
      <c r="BC2289" s="74">
        <v>-7.2312519630140697</v>
      </c>
      <c r="BD2289" s="61">
        <v>43747</v>
      </c>
      <c r="BE2289" s="61">
        <v>43983</v>
      </c>
      <c r="BF2289" s="70"/>
      <c r="BG2289" s="61"/>
    </row>
    <row r="2290" spans="2:59" x14ac:dyDescent="0.3">
      <c r="B2290" s="56" t="s">
        <v>7239</v>
      </c>
      <c r="C2290" s="56" t="s">
        <v>6902</v>
      </c>
      <c r="D2290" s="56" t="s">
        <v>6875</v>
      </c>
      <c r="E2290" s="57" t="s">
        <v>56</v>
      </c>
      <c r="F2290" s="57" t="s">
        <v>420</v>
      </c>
      <c r="G2290" s="58" t="s">
        <v>200</v>
      </c>
      <c r="H2290" s="59" t="s">
        <v>142</v>
      </c>
      <c r="I2290" s="60" t="s">
        <v>29</v>
      </c>
      <c r="J2290" s="60" t="s">
        <v>6903</v>
      </c>
      <c r="L2290" s="61">
        <v>44021</v>
      </c>
      <c r="M2290" s="62">
        <v>1161.8666999991999</v>
      </c>
      <c r="N2290" s="63">
        <v>1161.8666999991999</v>
      </c>
      <c r="O2290" s="63">
        <v>1235.6481999997</v>
      </c>
      <c r="P2290" s="64">
        <f t="shared" si="35"/>
        <v>0.94028923442730872</v>
      </c>
      <c r="Q2290" s="61">
        <v>43747</v>
      </c>
      <c r="R2290" s="65">
        <v>238480.889</v>
      </c>
      <c r="S2290" s="65">
        <v>2137610.0375683601</v>
      </c>
      <c r="T2290" s="11"/>
      <c r="U2290" s="66">
        <v>-2.6237781175950702E-3</v>
      </c>
      <c r="V2290" s="67">
        <v>3.3998329421592599</v>
      </c>
      <c r="W2290" s="66">
        <v>4.4934191646461797E-3</v>
      </c>
      <c r="X2290" s="67">
        <v>2.7277204650999902</v>
      </c>
      <c r="Y2290" s="66">
        <v>-3.4490028428990599E-2</v>
      </c>
      <c r="Z2290" s="67">
        <v>14.234934769323401</v>
      </c>
      <c r="AA2290" s="66">
        <v>-4.0624946844254703E-2</v>
      </c>
      <c r="AB2290" s="67">
        <v>16.162693466874799</v>
      </c>
      <c r="AC2290" s="66">
        <v>1.33281015641842E-2</v>
      </c>
      <c r="AD2290" s="67">
        <v>25.618775416660402</v>
      </c>
      <c r="AE2290" s="66">
        <v>4.2776512649652397E-2</v>
      </c>
      <c r="AF2290" s="68">
        <v>21.225338876683999</v>
      </c>
      <c r="AG2290" s="66">
        <v>6.7747263892670205E-4</v>
      </c>
      <c r="AH2290" s="67">
        <v>-1.7737584719725401</v>
      </c>
      <c r="AI2290" s="66">
        <v>-3.3935455160644799E-2</v>
      </c>
      <c r="AJ2290" s="67">
        <v>10.2971969648934</v>
      </c>
      <c r="AK2290" s="66">
        <v>0.16186669999850001</v>
      </c>
      <c r="AL2290" s="66">
        <v>2.71177457252634E-2</v>
      </c>
      <c r="AM2290" s="67">
        <v>13.422402259500799</v>
      </c>
      <c r="AN2290" s="11"/>
      <c r="AO2290" s="69">
        <v>1.6772504848631801E-2</v>
      </c>
      <c r="AP2290" s="69">
        <v>-1.33304258570206E-2</v>
      </c>
      <c r="AQ2290" s="69">
        <v>5.9213045806245602E-3</v>
      </c>
      <c r="AR2290" s="69">
        <v>-2.02977218268643E-2</v>
      </c>
      <c r="AS2290" s="70">
        <v>7</v>
      </c>
      <c r="AT2290" s="70">
        <v>5</v>
      </c>
      <c r="AU2290" s="70">
        <v>7</v>
      </c>
      <c r="AV2290" s="71">
        <v>5</v>
      </c>
      <c r="AW2290" s="11"/>
      <c r="AX2290" s="72">
        <v>4.2336056018830302E-2</v>
      </c>
      <c r="AY2290" s="73">
        <v>-1.54622641934293</v>
      </c>
      <c r="AZ2290" s="73">
        <v>0.38633971516446802</v>
      </c>
      <c r="BA2290" s="73">
        <v>-2.05434592103484</v>
      </c>
      <c r="BB2290" s="64">
        <v>4.3731473332127299E-3</v>
      </c>
      <c r="BC2290" s="74">
        <v>-7.40468848653836</v>
      </c>
      <c r="BD2290" s="61">
        <v>43747</v>
      </c>
      <c r="BE2290" s="61">
        <v>43983</v>
      </c>
      <c r="BF2290" s="70"/>
      <c r="BG2290" s="61"/>
    </row>
    <row r="2291" spans="2:59" x14ac:dyDescent="0.3">
      <c r="B2291" s="56" t="s">
        <v>7242</v>
      </c>
      <c r="C2291" s="56" t="s">
        <v>6905</v>
      </c>
      <c r="D2291" s="56" t="s">
        <v>6875</v>
      </c>
      <c r="E2291" s="57" t="s">
        <v>309</v>
      </c>
      <c r="F2291" s="57" t="s">
        <v>420</v>
      </c>
      <c r="G2291" s="58" t="s">
        <v>200</v>
      </c>
      <c r="H2291" s="59" t="s">
        <v>142</v>
      </c>
      <c r="I2291" s="60" t="s">
        <v>29</v>
      </c>
      <c r="J2291" s="60" t="s">
        <v>6906</v>
      </c>
      <c r="L2291" s="61">
        <v>44021</v>
      </c>
      <c r="M2291" s="62">
        <v>1114.68899999931</v>
      </c>
      <c r="N2291" s="63">
        <v>1114.68899999931</v>
      </c>
      <c r="O2291" s="63">
        <v>1180.66919999942</v>
      </c>
      <c r="P2291" s="64">
        <f t="shared" si="35"/>
        <v>0.9441162689768291</v>
      </c>
      <c r="Q2291" s="61">
        <v>43747</v>
      </c>
      <c r="R2291" s="65">
        <v>115.895</v>
      </c>
      <c r="S2291" s="65">
        <v>119.04518320608101</v>
      </c>
      <c r="T2291" s="11"/>
      <c r="U2291" s="66">
        <v>-2.6162010126427001E-3</v>
      </c>
      <c r="V2291" s="67">
        <v>3.4005906526545</v>
      </c>
      <c r="W2291" s="66">
        <v>4.8292134051735004E-3</v>
      </c>
      <c r="X2291" s="67">
        <v>2.7612998891527201</v>
      </c>
      <c r="Y2291" s="66">
        <v>-3.2272935236505901E-2</v>
      </c>
      <c r="Z2291" s="67">
        <v>14.4566440885683</v>
      </c>
      <c r="AA2291" s="66">
        <v>-3.50125020222549E-2</v>
      </c>
      <c r="AB2291" s="67">
        <v>16.723937949078401</v>
      </c>
      <c r="AC2291" s="66">
        <v>2.6336985840316601E-2</v>
      </c>
      <c r="AD2291" s="67">
        <v>26.919663844280901</v>
      </c>
      <c r="AE2291" s="66">
        <v>6.3295870075307903E-2</v>
      </c>
      <c r="AF2291" s="68">
        <v>23.277274619235001</v>
      </c>
      <c r="AG2291" s="66">
        <v>7.8576867963420195E-4</v>
      </c>
      <c r="AH2291" s="67">
        <v>-1.76292886790179</v>
      </c>
      <c r="AI2291" s="66">
        <v>-3.15532399017684E-2</v>
      </c>
      <c r="AJ2291" s="67">
        <v>10.5354184907919</v>
      </c>
      <c r="AK2291" s="66">
        <v>0.114689000000071</v>
      </c>
      <c r="AL2291" s="66">
        <v>2.7323279171469001E-2</v>
      </c>
      <c r="AM2291" s="67">
        <v>14.162966173811601</v>
      </c>
      <c r="AN2291" s="11"/>
      <c r="AO2291" s="69">
        <v>1.6786363770734201E-2</v>
      </c>
      <c r="AP2291" s="69">
        <v>-1.3317559229108201E-2</v>
      </c>
      <c r="AQ2291" s="69">
        <v>6.5312956012348903E-3</v>
      </c>
      <c r="AR2291" s="69">
        <v>-1.9995367236333599E-2</v>
      </c>
      <c r="AS2291" s="70">
        <v>7</v>
      </c>
      <c r="AT2291" s="70">
        <v>5</v>
      </c>
      <c r="AU2291" s="70">
        <v>7</v>
      </c>
      <c r="AV2291" s="71">
        <v>5</v>
      </c>
      <c r="AW2291" s="11"/>
      <c r="AX2291" s="72">
        <v>4.23353471202427E-2</v>
      </c>
      <c r="AY2291" s="73">
        <v>-1.4253699014279799</v>
      </c>
      <c r="AZ2291" s="73">
        <v>0.40486827931499603</v>
      </c>
      <c r="BA2291" s="73">
        <v>-1.9013826221944301</v>
      </c>
      <c r="BB2291" s="64">
        <v>4.3731527140334903E-3</v>
      </c>
      <c r="BC2291" s="74">
        <v>-7.0661113204769199</v>
      </c>
      <c r="BD2291" s="61">
        <v>43747</v>
      </c>
      <c r="BE2291" s="61">
        <v>43983</v>
      </c>
      <c r="BF2291" s="70"/>
      <c r="BG2291" s="61"/>
    </row>
    <row r="2292" spans="2:59" x14ac:dyDescent="0.3">
      <c r="B2292" s="56" t="s">
        <v>7245</v>
      </c>
      <c r="C2292" s="56" t="s">
        <v>6908</v>
      </c>
      <c r="D2292" s="56" t="s">
        <v>6875</v>
      </c>
      <c r="E2292" s="57" t="s">
        <v>6558</v>
      </c>
      <c r="F2292" s="57" t="s">
        <v>420</v>
      </c>
      <c r="G2292" s="58" t="s">
        <v>200</v>
      </c>
      <c r="H2292" s="59" t="s">
        <v>142</v>
      </c>
      <c r="I2292" s="60" t="s">
        <v>29</v>
      </c>
      <c r="J2292" s="60" t="s">
        <v>6909</v>
      </c>
      <c r="L2292" s="61">
        <v>44021</v>
      </c>
      <c r="M2292" s="62">
        <v>1017.28000000026</v>
      </c>
      <c r="N2292" s="63">
        <v>1017.28000000026</v>
      </c>
      <c r="O2292" s="63">
        <v>1091.29270000011</v>
      </c>
      <c r="P2292" s="64">
        <f t="shared" si="35"/>
        <v>0.93217887373401964</v>
      </c>
      <c r="Q2292" s="61">
        <v>43747</v>
      </c>
      <c r="R2292" s="65">
        <v>0</v>
      </c>
      <c r="S2292" s="65">
        <v>248544.10667724599</v>
      </c>
      <c r="T2292" s="11"/>
      <c r="U2292" s="66">
        <v>0</v>
      </c>
      <c r="V2292" s="67">
        <v>3.66221075391877</v>
      </c>
      <c r="W2292" s="66">
        <v>0</v>
      </c>
      <c r="X2292" s="67">
        <v>2.27837854863537</v>
      </c>
      <c r="Y2292" s="66">
        <v>-4.5323037295966102E-2</v>
      </c>
      <c r="Z2292" s="67">
        <v>13.151633882633201</v>
      </c>
      <c r="AA2292" s="66">
        <v>-4.6403644004385597E-2</v>
      </c>
      <c r="AB2292" s="67">
        <v>15.5848237508617</v>
      </c>
      <c r="AC2292" s="66">
        <v>1.7753764377630401E-2</v>
      </c>
      <c r="AD2292" s="67">
        <v>26.0613416979904</v>
      </c>
      <c r="AE2292" s="66"/>
      <c r="AF2292" s="68"/>
      <c r="AG2292" s="66">
        <v>0</v>
      </c>
      <c r="AH2292" s="67">
        <v>-1.84150573586521</v>
      </c>
      <c r="AI2292" s="66">
        <v>-4.4530290947513998E-2</v>
      </c>
      <c r="AJ2292" s="67">
        <v>9.2377133862173704</v>
      </c>
      <c r="AK2292" s="66">
        <v>1.7280000000027902E-2</v>
      </c>
      <c r="AL2292" s="66">
        <v>5.8912508447974696E-3</v>
      </c>
      <c r="AM2292" s="67">
        <v>23.592181566607898</v>
      </c>
      <c r="AN2292" s="11"/>
      <c r="AO2292" s="69">
        <v>1.1386068139472599E-2</v>
      </c>
      <c r="AP2292" s="69">
        <v>-1.3302340797054101E-2</v>
      </c>
      <c r="AQ2292" s="69">
        <v>6.7814325157087296E-3</v>
      </c>
      <c r="AR2292" s="69">
        <v>-1.9426327344263E-2</v>
      </c>
      <c r="AS2292" s="70">
        <v>5</v>
      </c>
      <c r="AT2292" s="70">
        <v>6</v>
      </c>
      <c r="AU2292" s="70">
        <v>7</v>
      </c>
      <c r="AV2292" s="71">
        <v>5</v>
      </c>
      <c r="AW2292" s="11"/>
      <c r="AX2292" s="72">
        <v>3.63523455547329E-2</v>
      </c>
      <c r="AY2292" s="73">
        <v>-2.02644219481226</v>
      </c>
      <c r="AZ2292" s="73">
        <v>0.36428412224086099</v>
      </c>
      <c r="BA2292" s="73">
        <v>-2.4791951685911</v>
      </c>
      <c r="BB2292" s="64">
        <v>3.7494833568143802E-3</v>
      </c>
      <c r="BC2292" s="74">
        <v>-6.7821126265989697</v>
      </c>
      <c r="BD2292" s="61">
        <v>43747</v>
      </c>
      <c r="BE2292" s="61">
        <v>43983</v>
      </c>
      <c r="BF2292" s="70"/>
      <c r="BG2292" s="61"/>
    </row>
    <row r="2293" spans="2:59" x14ac:dyDescent="0.3">
      <c r="B2293" s="56" t="s">
        <v>7248</v>
      </c>
      <c r="C2293" s="56" t="s">
        <v>6911</v>
      </c>
      <c r="D2293" s="56" t="s">
        <v>6912</v>
      </c>
      <c r="E2293" s="57" t="s">
        <v>41</v>
      </c>
      <c r="F2293" s="57" t="s">
        <v>26</v>
      </c>
      <c r="G2293" s="58" t="s">
        <v>200</v>
      </c>
      <c r="H2293" s="59" t="s">
        <v>928</v>
      </c>
      <c r="I2293" s="60" t="s">
        <v>29</v>
      </c>
      <c r="J2293" s="60" t="s">
        <v>6913</v>
      </c>
      <c r="L2293" s="61">
        <v>44021</v>
      </c>
      <c r="M2293" s="62">
        <v>2496.440200001</v>
      </c>
      <c r="N2293" s="63">
        <v>2496.440200001</v>
      </c>
      <c r="O2293" s="63">
        <v>2662.3101999983201</v>
      </c>
      <c r="P2293" s="64">
        <f t="shared" si="35"/>
        <v>0.93769696709368244</v>
      </c>
      <c r="Q2293" s="61">
        <v>43747</v>
      </c>
      <c r="R2293" s="65">
        <v>1604254.253</v>
      </c>
      <c r="S2293" s="65">
        <v>1927162.6411582001</v>
      </c>
      <c r="T2293" s="11"/>
      <c r="U2293" s="66">
        <v>-6.6478793341957498E-3</v>
      </c>
      <c r="V2293" s="67">
        <v>2.9974228204991999</v>
      </c>
      <c r="W2293" s="66">
        <v>3.3674411964966601E-2</v>
      </c>
      <c r="X2293" s="67">
        <v>5.64581974513567</v>
      </c>
      <c r="Y2293" s="66">
        <v>1.81310377665795E-2</v>
      </c>
      <c r="Z2293" s="67">
        <v>19.497041388880501</v>
      </c>
      <c r="AA2293" s="66">
        <v>-4.0786082245176701E-3</v>
      </c>
      <c r="AB2293" s="67">
        <v>19.817327328841198</v>
      </c>
      <c r="AC2293" s="66">
        <v>0.11226524915953601</v>
      </c>
      <c r="AD2293" s="67">
        <v>35.512490176188301</v>
      </c>
      <c r="AE2293" s="66">
        <v>0.150080668816372</v>
      </c>
      <c r="AF2293" s="68">
        <v>31.955754493363202</v>
      </c>
      <c r="AG2293" s="66">
        <v>3.5132044049532899E-3</v>
      </c>
      <c r="AH2293" s="67">
        <v>-1.49018529536988</v>
      </c>
      <c r="AI2293" s="66">
        <v>2.7340589154846402E-2</v>
      </c>
      <c r="AJ2293" s="67">
        <v>16.424801396438902</v>
      </c>
      <c r="AK2293" s="66">
        <v>0.65903984050615705</v>
      </c>
      <c r="AL2293" s="66">
        <v>5.8551099533360698E-2</v>
      </c>
      <c r="AM2293" s="67">
        <v>67.371597744990098</v>
      </c>
      <c r="AN2293" s="11"/>
      <c r="AO2293" s="69">
        <v>1.88691616967844E-2</v>
      </c>
      <c r="AP2293" s="69">
        <v>-5.2907817392260803E-2</v>
      </c>
      <c r="AQ2293" s="69">
        <v>4.1391774595467702E-2</v>
      </c>
      <c r="AR2293" s="69">
        <v>-6.6439426840588595E-2</v>
      </c>
      <c r="AS2293" s="70">
        <v>7</v>
      </c>
      <c r="AT2293" s="70">
        <v>5</v>
      </c>
      <c r="AU2293" s="70">
        <v>7</v>
      </c>
      <c r="AV2293" s="71">
        <v>5</v>
      </c>
      <c r="AW2293" s="11"/>
      <c r="AX2293" s="72">
        <v>8.6800947338051604E-2</v>
      </c>
      <c r="AY2293" s="73">
        <v>-0.40633051237546203</v>
      </c>
      <c r="AZ2293" s="73">
        <v>0.49796235404664901</v>
      </c>
      <c r="BA2293" s="73">
        <v>-0.49165770159925198</v>
      </c>
      <c r="BB2293" s="64">
        <v>8.8724372732303901E-3</v>
      </c>
      <c r="BC2293" s="74">
        <v>-13.751827266343801</v>
      </c>
      <c r="BD2293" s="61">
        <v>43747</v>
      </c>
      <c r="BE2293" s="61">
        <v>43809</v>
      </c>
      <c r="BF2293" s="70"/>
      <c r="BG2293" s="61"/>
    </row>
    <row r="2294" spans="2:59" x14ac:dyDescent="0.3">
      <c r="B2294" s="56" t="s">
        <v>7252</v>
      </c>
      <c r="C2294" s="56" t="s">
        <v>6915</v>
      </c>
      <c r="D2294" s="56" t="s">
        <v>6912</v>
      </c>
      <c r="E2294" s="57" t="s">
        <v>206</v>
      </c>
      <c r="F2294" s="57" t="s">
        <v>26</v>
      </c>
      <c r="G2294" s="58" t="s">
        <v>200</v>
      </c>
      <c r="H2294" s="59" t="s">
        <v>928</v>
      </c>
      <c r="I2294" s="60" t="s">
        <v>29</v>
      </c>
      <c r="J2294" s="60" t="s">
        <v>6916</v>
      </c>
      <c r="L2294" s="61">
        <v>44021</v>
      </c>
      <c r="M2294" s="62">
        <v>1178.59170000069</v>
      </c>
      <c r="N2294" s="63">
        <v>1178.59170000069</v>
      </c>
      <c r="O2294" s="63">
        <v>1247.5</v>
      </c>
      <c r="P2294" s="64">
        <f t="shared" si="35"/>
        <v>0.94476288577209622</v>
      </c>
      <c r="Q2294" s="61">
        <v>43747</v>
      </c>
      <c r="R2294" s="65">
        <v>67253529.223000005</v>
      </c>
      <c r="S2294" s="65">
        <v>73435365.752250001</v>
      </c>
      <c r="T2294" s="11"/>
      <c r="U2294" s="66">
        <v>-6.6206929786858399E-3</v>
      </c>
      <c r="V2294" s="67">
        <v>3.0001414560501898</v>
      </c>
      <c r="W2294" s="66">
        <v>3.4524355512985501E-2</v>
      </c>
      <c r="X2294" s="67">
        <v>5.7308140999375601</v>
      </c>
      <c r="Y2294" s="66">
        <v>2.3220479348310601E-2</v>
      </c>
      <c r="Z2294" s="67">
        <v>20.005985547060799</v>
      </c>
      <c r="AA2294" s="66">
        <v>5.9586355710052902E-3</v>
      </c>
      <c r="AB2294" s="67">
        <v>20.821051708393501</v>
      </c>
      <c r="AC2294" s="66">
        <v>0.13476699851889901</v>
      </c>
      <c r="AD2294" s="67">
        <v>37.762665112153599</v>
      </c>
      <c r="AE2294" s="66"/>
      <c r="AF2294" s="68"/>
      <c r="AG2294" s="66">
        <v>3.7605943434755301E-3</v>
      </c>
      <c r="AH2294" s="67">
        <v>-1.46544630151766</v>
      </c>
      <c r="AI2294" s="66">
        <v>3.2730587468904601E-2</v>
      </c>
      <c r="AJ2294" s="67">
        <v>16.9638012278592</v>
      </c>
      <c r="AK2294" s="66">
        <v>0.17859170000156199</v>
      </c>
      <c r="AL2294" s="66">
        <v>5.8528871342787198E-2</v>
      </c>
      <c r="AM2294" s="67">
        <v>41.2271439073374</v>
      </c>
      <c r="AN2294" s="11"/>
      <c r="AO2294" s="69">
        <v>1.8897056152127299E-2</v>
      </c>
      <c r="AP2294" s="69">
        <v>-5.28818325437896E-2</v>
      </c>
      <c r="AQ2294" s="69">
        <v>4.2276632158973398E-2</v>
      </c>
      <c r="AR2294" s="69">
        <v>-6.5671765622973902E-2</v>
      </c>
      <c r="AS2294" s="70">
        <v>7</v>
      </c>
      <c r="AT2294" s="70">
        <v>5</v>
      </c>
      <c r="AU2294" s="70">
        <v>7</v>
      </c>
      <c r="AV2294" s="71">
        <v>5</v>
      </c>
      <c r="AW2294" s="11"/>
      <c r="AX2294" s="72">
        <v>8.6819840758398603E-2</v>
      </c>
      <c r="AY2294" s="73">
        <v>-0.299909823491816</v>
      </c>
      <c r="AZ2294" s="73">
        <v>0.52993009105102795</v>
      </c>
      <c r="BA2294" s="73">
        <v>-0.363904929899036</v>
      </c>
      <c r="BB2294" s="64">
        <v>8.8746601794900907E-3</v>
      </c>
      <c r="BC2294" s="74">
        <v>-13.6051783567382</v>
      </c>
      <c r="BD2294" s="61">
        <v>43747</v>
      </c>
      <c r="BE2294" s="61">
        <v>43809</v>
      </c>
      <c r="BF2294" s="70"/>
      <c r="BG2294" s="61"/>
    </row>
    <row r="2295" spans="2:59" x14ac:dyDescent="0.3">
      <c r="B2295" s="56" t="s">
        <v>7255</v>
      </c>
      <c r="C2295" s="56" t="s">
        <v>6918</v>
      </c>
      <c r="D2295" s="56" t="s">
        <v>6912</v>
      </c>
      <c r="E2295" s="57" t="s">
        <v>500</v>
      </c>
      <c r="F2295" s="57" t="s">
        <v>26</v>
      </c>
      <c r="G2295" s="58" t="s">
        <v>200</v>
      </c>
      <c r="H2295" s="59" t="s">
        <v>928</v>
      </c>
      <c r="I2295" s="60" t="s">
        <v>29</v>
      </c>
      <c r="J2295" s="60" t="s">
        <v>6919</v>
      </c>
      <c r="L2295" s="61">
        <v>44021</v>
      </c>
      <c r="M2295" s="62">
        <v>2243.8618000000702</v>
      </c>
      <c r="N2295" s="63">
        <v>2243.8618000000702</v>
      </c>
      <c r="O2295" s="63">
        <v>2385.7751999981701</v>
      </c>
      <c r="P2295" s="64">
        <f t="shared" si="35"/>
        <v>0.94051686009720914</v>
      </c>
      <c r="Q2295" s="61">
        <v>43747</v>
      </c>
      <c r="R2295" s="65">
        <v>358331.09899999999</v>
      </c>
      <c r="S2295" s="65">
        <v>629677.27188867202</v>
      </c>
      <c r="T2295" s="11"/>
      <c r="U2295" s="66">
        <v>-6.6369943897370796E-3</v>
      </c>
      <c r="V2295" s="67">
        <v>2.99851131494506</v>
      </c>
      <c r="W2295" s="66">
        <v>3.4014347142147003E-2</v>
      </c>
      <c r="X2295" s="67">
        <v>5.6798132628537097</v>
      </c>
      <c r="Y2295" s="66">
        <v>2.0163982821031799E-2</v>
      </c>
      <c r="Z2295" s="67">
        <v>19.700335894333001</v>
      </c>
      <c r="AA2295" s="66">
        <v>-7.6112976785225301E-5</v>
      </c>
      <c r="AB2295" s="67">
        <v>20.217576853610801</v>
      </c>
      <c r="AC2295" s="66">
        <v>0.12121153068263101</v>
      </c>
      <c r="AD2295" s="67">
        <v>36.407118328497702</v>
      </c>
      <c r="AE2295" s="66"/>
      <c r="AF2295" s="68"/>
      <c r="AG2295" s="66">
        <v>3.61228749352449E-3</v>
      </c>
      <c r="AH2295" s="67">
        <v>-1.4802769865127601</v>
      </c>
      <c r="AI2295" s="66">
        <v>2.9493407579138899E-2</v>
      </c>
      <c r="AJ2295" s="67">
        <v>16.6400832388899</v>
      </c>
      <c r="AK2295" s="66">
        <v>0.121930900000734</v>
      </c>
      <c r="AL2295" s="66">
        <v>5.5902338124724303E-2</v>
      </c>
      <c r="AM2295" s="67">
        <v>35.906078122148799</v>
      </c>
      <c r="AN2295" s="11"/>
      <c r="AO2295" s="69">
        <v>1.8880310424719899E-2</v>
      </c>
      <c r="AP2295" s="69">
        <v>-5.2897463137924199E-2</v>
      </c>
      <c r="AQ2295" s="69">
        <v>4.1745518828975002E-2</v>
      </c>
      <c r="AR2295" s="69">
        <v>-6.6132620133430506E-2</v>
      </c>
      <c r="AS2295" s="70">
        <v>7</v>
      </c>
      <c r="AT2295" s="70">
        <v>5</v>
      </c>
      <c r="AU2295" s="70">
        <v>7</v>
      </c>
      <c r="AV2295" s="71">
        <v>5</v>
      </c>
      <c r="AW2295" s="11"/>
      <c r="AX2295" s="72">
        <v>8.6808359863644005E-2</v>
      </c>
      <c r="AY2295" s="73">
        <v>-0.36388474091336298</v>
      </c>
      <c r="AZ2295" s="73">
        <v>0.51071196903012595</v>
      </c>
      <c r="BA2295" s="73">
        <v>-0.44079151008008899</v>
      </c>
      <c r="BB2295" s="64">
        <v>8.8733110570501598E-3</v>
      </c>
      <c r="BC2295" s="74">
        <v>-13.6932180365839</v>
      </c>
      <c r="BD2295" s="61">
        <v>43747</v>
      </c>
      <c r="BE2295" s="61">
        <v>43809</v>
      </c>
      <c r="BF2295" s="70"/>
      <c r="BG2295" s="61"/>
    </row>
    <row r="2296" spans="2:59" x14ac:dyDescent="0.3">
      <c r="B2296" s="56" t="s">
        <v>7257</v>
      </c>
      <c r="C2296" s="56" t="s">
        <v>6920</v>
      </c>
      <c r="D2296" s="56" t="s">
        <v>6912</v>
      </c>
      <c r="E2296" s="57" t="s">
        <v>0</v>
      </c>
      <c r="F2296" s="57" t="s">
        <v>26</v>
      </c>
      <c r="G2296" s="58" t="s">
        <v>200</v>
      </c>
      <c r="H2296" s="59" t="s">
        <v>928</v>
      </c>
      <c r="I2296" s="60" t="s">
        <v>29</v>
      </c>
      <c r="J2296" s="60" t="s">
        <v>6921</v>
      </c>
      <c r="L2296" s="61">
        <v>43880</v>
      </c>
      <c r="M2296" s="62"/>
      <c r="N2296" s="63"/>
      <c r="O2296" s="63">
        <v>19706.511099994201</v>
      </c>
      <c r="P2296" s="64">
        <f t="shared" si="35"/>
        <v>0</v>
      </c>
      <c r="Q2296" s="61">
        <v>43747</v>
      </c>
      <c r="R2296" s="65"/>
      <c r="S2296" s="65">
        <v>25216583.383250002</v>
      </c>
      <c r="T2296" s="11"/>
      <c r="U2296" s="66"/>
      <c r="V2296" s="67"/>
      <c r="W2296" s="66"/>
      <c r="X2296" s="67"/>
      <c r="Y2296" s="66"/>
      <c r="Z2296" s="67"/>
      <c r="AA2296" s="66"/>
      <c r="AB2296" s="67"/>
      <c r="AC2296" s="66"/>
      <c r="AD2296" s="67"/>
      <c r="AE2296" s="66"/>
      <c r="AF2296" s="68"/>
      <c r="AG2296" s="66"/>
      <c r="AH2296" s="67"/>
      <c r="AI2296" s="66"/>
      <c r="AJ2296" s="67"/>
      <c r="AK2296" s="66"/>
      <c r="AL2296" s="66"/>
      <c r="AM2296" s="67"/>
      <c r="AN2296" s="11"/>
      <c r="AO2296" s="69">
        <v>1.8844024212739899E-2</v>
      </c>
      <c r="AP2296" s="69">
        <v>-5.2931178120197701E-2</v>
      </c>
      <c r="AQ2296" s="69">
        <v>3.2419970864793902E-2</v>
      </c>
      <c r="AR2296" s="69">
        <v>-6.7129851117933903E-2</v>
      </c>
      <c r="AS2296" s="70"/>
      <c r="AT2296" s="70"/>
      <c r="AU2296" s="70"/>
      <c r="AV2296" s="71"/>
      <c r="AW2296" s="11"/>
      <c r="AX2296" s="72"/>
      <c r="AY2296" s="73"/>
      <c r="AZ2296" s="73"/>
      <c r="BA2296" s="73"/>
      <c r="BB2296" s="64"/>
      <c r="BC2296" s="74">
        <v>-13.883592007303401</v>
      </c>
      <c r="BD2296" s="61">
        <v>43747</v>
      </c>
      <c r="BE2296" s="61">
        <v>43809</v>
      </c>
      <c r="BF2296" s="70"/>
      <c r="BG2296" s="61"/>
    </row>
    <row r="2297" spans="2:59" x14ac:dyDescent="0.3">
      <c r="B2297" s="56" t="s">
        <v>7260</v>
      </c>
      <c r="C2297" s="56" t="s">
        <v>6922</v>
      </c>
      <c r="D2297" s="56" t="s">
        <v>6912</v>
      </c>
      <c r="E2297" s="57" t="s">
        <v>48</v>
      </c>
      <c r="F2297" s="57" t="s">
        <v>26</v>
      </c>
      <c r="G2297" s="58" t="s">
        <v>200</v>
      </c>
      <c r="H2297" s="59" t="s">
        <v>928</v>
      </c>
      <c r="I2297" s="60" t="s">
        <v>29</v>
      </c>
      <c r="J2297" s="60" t="s">
        <v>1</v>
      </c>
      <c r="L2297" s="61">
        <v>43880</v>
      </c>
      <c r="M2297" s="62"/>
      <c r="N2297" s="63"/>
      <c r="O2297" s="63">
        <v>1336.4905999992</v>
      </c>
      <c r="P2297" s="64">
        <f t="shared" si="35"/>
        <v>0</v>
      </c>
      <c r="Q2297" s="61">
        <v>43747</v>
      </c>
      <c r="R2297" s="65"/>
      <c r="S2297" s="65">
        <v>7596634.8986484399</v>
      </c>
      <c r="T2297" s="11"/>
      <c r="U2297" s="66"/>
      <c r="V2297" s="67"/>
      <c r="W2297" s="66"/>
      <c r="X2297" s="67"/>
      <c r="Y2297" s="66"/>
      <c r="Z2297" s="67"/>
      <c r="AA2297" s="66"/>
      <c r="AB2297" s="67"/>
      <c r="AC2297" s="66"/>
      <c r="AD2297" s="67"/>
      <c r="AE2297" s="66"/>
      <c r="AF2297" s="68"/>
      <c r="AG2297" s="66"/>
      <c r="AH2297" s="67"/>
      <c r="AI2297" s="66"/>
      <c r="AJ2297" s="67"/>
      <c r="AK2297" s="66"/>
      <c r="AL2297" s="66"/>
      <c r="AM2297" s="67"/>
      <c r="AN2297" s="11"/>
      <c r="AO2297" s="69">
        <v>1.8852146047720501E-2</v>
      </c>
      <c r="AP2297" s="69">
        <v>-5.2923637587809901E-2</v>
      </c>
      <c r="AQ2297" s="69">
        <v>3.2674477717591799E-2</v>
      </c>
      <c r="AR2297" s="69">
        <v>-6.69074629450188E-2</v>
      </c>
      <c r="AS2297" s="70"/>
      <c r="AT2297" s="70"/>
      <c r="AU2297" s="70"/>
      <c r="AV2297" s="71"/>
      <c r="AW2297" s="11"/>
      <c r="AX2297" s="72"/>
      <c r="AY2297" s="73"/>
      <c r="AZ2297" s="73"/>
      <c r="BA2297" s="73"/>
      <c r="BB2297" s="64"/>
      <c r="BC2297" s="74">
        <v>-13.8411598255916</v>
      </c>
      <c r="BD2297" s="61">
        <v>43747</v>
      </c>
      <c r="BE2297" s="61">
        <v>43809</v>
      </c>
      <c r="BF2297" s="70"/>
      <c r="BG2297" s="61"/>
    </row>
    <row r="2298" spans="2:59" x14ac:dyDescent="0.3">
      <c r="B2298" s="56" t="s">
        <v>7263</v>
      </c>
      <c r="C2298" s="56" t="s">
        <v>6924</v>
      </c>
      <c r="D2298" s="56" t="s">
        <v>6912</v>
      </c>
      <c r="E2298" s="57" t="s">
        <v>306</v>
      </c>
      <c r="F2298" s="57" t="s">
        <v>26</v>
      </c>
      <c r="G2298" s="58" t="s">
        <v>200</v>
      </c>
      <c r="H2298" s="59" t="s">
        <v>928</v>
      </c>
      <c r="I2298" s="60" t="s">
        <v>29</v>
      </c>
      <c r="J2298" s="60" t="s">
        <v>1</v>
      </c>
      <c r="L2298" s="61">
        <v>44021</v>
      </c>
      <c r="M2298" s="62">
        <v>18354.304899990599</v>
      </c>
      <c r="N2298" s="63">
        <v>18354.304899990599</v>
      </c>
      <c r="O2298" s="63"/>
      <c r="P2298" s="64" t="str">
        <f t="shared" si="35"/>
        <v/>
      </c>
      <c r="Q2298" s="61"/>
      <c r="R2298" s="65">
        <v>17299537.318</v>
      </c>
      <c r="S2298" s="65"/>
      <c r="T2298" s="11"/>
      <c r="U2298" s="66">
        <v>-6.6723729296427302E-3</v>
      </c>
      <c r="V2298" s="67">
        <v>2.9949734609544998</v>
      </c>
      <c r="W2298" s="66">
        <v>3.29100357776042E-2</v>
      </c>
      <c r="X2298" s="67">
        <v>5.5693821263994296</v>
      </c>
      <c r="Y2298" s="66"/>
      <c r="Z2298" s="67"/>
      <c r="AA2298" s="66"/>
      <c r="AB2298" s="67"/>
      <c r="AC2298" s="66"/>
      <c r="AD2298" s="67"/>
      <c r="AE2298" s="66"/>
      <c r="AF2298" s="68"/>
      <c r="AG2298" s="66">
        <v>3.2905568805290399E-3</v>
      </c>
      <c r="AH2298" s="67">
        <v>-1.51245004781231</v>
      </c>
      <c r="AI2298" s="66"/>
      <c r="AJ2298" s="67"/>
      <c r="AK2298" s="66">
        <v>2.2786877312682901E-2</v>
      </c>
      <c r="AL2298" s="66">
        <v>5.8421299823749002E-2</v>
      </c>
      <c r="AM2298" s="67">
        <v>13.3729190220183</v>
      </c>
      <c r="AN2298" s="11"/>
      <c r="AO2298" s="69">
        <v>1.1124124061098001E-2</v>
      </c>
      <c r="AP2298" s="69">
        <v>-1.59917983864943E-2</v>
      </c>
      <c r="AQ2298" s="69">
        <v>4.0595988119093797E-2</v>
      </c>
      <c r="AR2298" s="69">
        <v>-4.1782646368155797E-2</v>
      </c>
      <c r="AS2298" s="70"/>
      <c r="AT2298" s="70"/>
      <c r="AU2298" s="70"/>
      <c r="AV2298" s="71"/>
      <c r="AW2298" s="11"/>
      <c r="AX2298" s="72"/>
      <c r="AY2298" s="73"/>
      <c r="AZ2298" s="73"/>
      <c r="BA2298" s="73"/>
      <c r="BB2298" s="64"/>
      <c r="BC2298" s="74">
        <v>-6.7658159964339601</v>
      </c>
      <c r="BD2298" s="61">
        <v>43899</v>
      </c>
      <c r="BE2298" s="61">
        <v>43915</v>
      </c>
      <c r="BF2298" s="70">
        <v>53</v>
      </c>
      <c r="BG2298" s="61">
        <v>43972</v>
      </c>
    </row>
    <row r="2299" spans="2:59" x14ac:dyDescent="0.3">
      <c r="B2299" s="56" t="s">
        <v>7266</v>
      </c>
      <c r="C2299" s="56" t="s">
        <v>6926</v>
      </c>
      <c r="D2299" s="56" t="s">
        <v>6912</v>
      </c>
      <c r="E2299" s="57" t="s">
        <v>309</v>
      </c>
      <c r="F2299" s="57" t="s">
        <v>26</v>
      </c>
      <c r="G2299" s="58" t="s">
        <v>200</v>
      </c>
      <c r="H2299" s="59" t="s">
        <v>928</v>
      </c>
      <c r="I2299" s="60" t="s">
        <v>29</v>
      </c>
      <c r="J2299" s="60" t="s">
        <v>6927</v>
      </c>
      <c r="L2299" s="61">
        <v>44021</v>
      </c>
      <c r="M2299" s="62">
        <v>1690.8114000000101</v>
      </c>
      <c r="N2299" s="63">
        <v>1690.8114000000101</v>
      </c>
      <c r="O2299" s="63">
        <v>1812.19109999947</v>
      </c>
      <c r="P2299" s="64">
        <f t="shared" si="35"/>
        <v>0.93302047449659398</v>
      </c>
      <c r="Q2299" s="61">
        <v>43747</v>
      </c>
      <c r="R2299" s="65">
        <v>15449703.238</v>
      </c>
      <c r="S2299" s="65">
        <v>23398743.044437502</v>
      </c>
      <c r="T2299" s="11"/>
      <c r="U2299" s="66">
        <v>-6.6660086786214396E-3</v>
      </c>
      <c r="V2299" s="67">
        <v>2.9956098860566298</v>
      </c>
      <c r="W2299" s="66">
        <v>3.3108812300270102E-2</v>
      </c>
      <c r="X2299" s="67">
        <v>5.5892597786660199</v>
      </c>
      <c r="Y2299" s="66">
        <v>1.47558111748367E-2</v>
      </c>
      <c r="Z2299" s="67">
        <v>19.159518729720698</v>
      </c>
      <c r="AA2299" s="66">
        <v>-1.07073184353794E-2</v>
      </c>
      <c r="AB2299" s="67">
        <v>19.154456307762299</v>
      </c>
      <c r="AC2299" s="66">
        <v>9.7527457637625006E-2</v>
      </c>
      <c r="AD2299" s="67">
        <v>34.0387110239826</v>
      </c>
      <c r="AE2299" s="66">
        <v>0.12726696939353099</v>
      </c>
      <c r="AF2299" s="68">
        <v>29.674384551064598</v>
      </c>
      <c r="AG2299" s="66">
        <v>3.3484481409686898E-3</v>
      </c>
      <c r="AH2299" s="67">
        <v>-1.50666092176834</v>
      </c>
      <c r="AI2299" s="66">
        <v>2.3766505308231E-2</v>
      </c>
      <c r="AJ2299" s="67">
        <v>16.0673930117919</v>
      </c>
      <c r="AK2299" s="66">
        <v>-0.80017215003608699</v>
      </c>
      <c r="AL2299" s="66">
        <v>-9.6016452572221203E-2</v>
      </c>
      <c r="AM2299" s="67">
        <v>-200.58506575040499</v>
      </c>
      <c r="AN2299" s="11"/>
      <c r="AO2299" s="69">
        <v>1.8850538253900598E-2</v>
      </c>
      <c r="AP2299" s="69">
        <v>-5.2925130920848502E-2</v>
      </c>
      <c r="AQ2299" s="69">
        <v>4.0802789950248601E-2</v>
      </c>
      <c r="AR2299" s="69">
        <v>-6.6950517113582506E-2</v>
      </c>
      <c r="AS2299" s="70">
        <v>7</v>
      </c>
      <c r="AT2299" s="70">
        <v>5</v>
      </c>
      <c r="AU2299" s="70">
        <v>7</v>
      </c>
      <c r="AV2299" s="71">
        <v>5</v>
      </c>
      <c r="AW2299" s="11"/>
      <c r="AX2299" s="72">
        <v>8.6789176797610695E-2</v>
      </c>
      <c r="AY2299" s="73">
        <v>-0.476657919085483</v>
      </c>
      <c r="AZ2299" s="73">
        <v>0.47684014333344699</v>
      </c>
      <c r="BA2299" s="73">
        <v>-0.57567770242803795</v>
      </c>
      <c r="BB2299" s="64">
        <v>8.8710417598486004E-3</v>
      </c>
      <c r="BC2299" s="74">
        <v>-13.968008120136799</v>
      </c>
      <c r="BD2299" s="61">
        <v>43747</v>
      </c>
      <c r="BE2299" s="61">
        <v>43915</v>
      </c>
      <c r="BF2299" s="70"/>
      <c r="BG2299" s="61"/>
    </row>
    <row r="2300" spans="2:59" x14ac:dyDescent="0.3">
      <c r="B2300" s="56" t="s">
        <v>7269</v>
      </c>
      <c r="C2300" s="56" t="s">
        <v>6929</v>
      </c>
      <c r="D2300" s="56" t="s">
        <v>6912</v>
      </c>
      <c r="E2300" s="57" t="s">
        <v>557</v>
      </c>
      <c r="F2300" s="57" t="s">
        <v>26</v>
      </c>
      <c r="G2300" s="58" t="s">
        <v>200</v>
      </c>
      <c r="H2300" s="59" t="s">
        <v>928</v>
      </c>
      <c r="I2300" s="60" t="s">
        <v>29</v>
      </c>
      <c r="J2300" s="60" t="s">
        <v>6930</v>
      </c>
      <c r="L2300" s="61">
        <v>44021</v>
      </c>
      <c r="M2300" s="62">
        <v>18182.585399985299</v>
      </c>
      <c r="N2300" s="63">
        <v>18182.585399985299</v>
      </c>
      <c r="O2300" s="63">
        <v>19331.821500003301</v>
      </c>
      <c r="P2300" s="64">
        <f t="shared" si="35"/>
        <v>0.94055210472444062</v>
      </c>
      <c r="Q2300" s="61">
        <v>43747</v>
      </c>
      <c r="R2300" s="65">
        <v>9750216.7369999997</v>
      </c>
      <c r="S2300" s="65">
        <v>6037929.8061484396</v>
      </c>
      <c r="T2300" s="11"/>
      <c r="U2300" s="66">
        <v>-6.6368529651299503E-3</v>
      </c>
      <c r="V2300" s="67">
        <v>2.9985254574057798</v>
      </c>
      <c r="W2300" s="66">
        <v>3.4018558890238602E-2</v>
      </c>
      <c r="X2300" s="67">
        <v>5.6802344376628797</v>
      </c>
      <c r="Y2300" s="66">
        <v>2.0189226945149099E-2</v>
      </c>
      <c r="Z2300" s="67">
        <v>19.7028603067447</v>
      </c>
      <c r="AA2300" s="66">
        <v>-1.9328693907482399E-2</v>
      </c>
      <c r="AB2300" s="67">
        <v>18.292318760533799</v>
      </c>
      <c r="AC2300" s="66"/>
      <c r="AD2300" s="67"/>
      <c r="AE2300" s="66"/>
      <c r="AF2300" s="68"/>
      <c r="AG2300" s="66">
        <v>3.6134606580162701E-3</v>
      </c>
      <c r="AH2300" s="67">
        <v>-1.4801596700635899</v>
      </c>
      <c r="AI2300" s="66">
        <v>2.95201345525129E-2</v>
      </c>
      <c r="AJ2300" s="67">
        <v>16.642755936220102</v>
      </c>
      <c r="AK2300" s="66">
        <v>5.7127058138576103E-2</v>
      </c>
      <c r="AL2300" s="66">
        <v>3.9100791871533098E-2</v>
      </c>
      <c r="AM2300" s="67">
        <v>30.731719907547799</v>
      </c>
      <c r="AN2300" s="11"/>
      <c r="AO2300" s="69">
        <v>1.88804561657889E-2</v>
      </c>
      <c r="AP2300" s="69">
        <v>-5.2897313396024402E-2</v>
      </c>
      <c r="AQ2300" s="69">
        <v>4.1750009184397599E-2</v>
      </c>
      <c r="AR2300" s="69">
        <v>-6.61286792874307E-2</v>
      </c>
      <c r="AS2300" s="70">
        <v>7</v>
      </c>
      <c r="AT2300" s="70">
        <v>4</v>
      </c>
      <c r="AU2300" s="70">
        <v>7</v>
      </c>
      <c r="AV2300" s="71">
        <v>5</v>
      </c>
      <c r="AW2300" s="11"/>
      <c r="AX2300" s="72">
        <v>8.6027342334418805E-2</v>
      </c>
      <c r="AY2300" s="73">
        <v>-0.58614780982679804</v>
      </c>
      <c r="AZ2300" s="73">
        <v>0.44721438991518903</v>
      </c>
      <c r="BA2300" s="73">
        <v>-0.70646889753879805</v>
      </c>
      <c r="BB2300" s="64">
        <v>8.7919927456096107E-3</v>
      </c>
      <c r="BC2300" s="74">
        <v>-13.6924779695546</v>
      </c>
      <c r="BD2300" s="61">
        <v>43747</v>
      </c>
      <c r="BE2300" s="61">
        <v>43809</v>
      </c>
      <c r="BF2300" s="70"/>
      <c r="BG2300" s="61"/>
    </row>
    <row r="2301" spans="2:59" x14ac:dyDescent="0.3">
      <c r="B2301" s="56" t="s">
        <v>7272</v>
      </c>
      <c r="C2301" s="56" t="s">
        <v>6932</v>
      </c>
      <c r="D2301" s="56" t="s">
        <v>6933</v>
      </c>
      <c r="E2301" s="57" t="s">
        <v>34</v>
      </c>
      <c r="F2301" s="57" t="s">
        <v>315</v>
      </c>
      <c r="G2301" s="58" t="s">
        <v>200</v>
      </c>
      <c r="H2301" s="59" t="s">
        <v>142</v>
      </c>
      <c r="I2301" s="60" t="s">
        <v>29</v>
      </c>
      <c r="J2301" s="60" t="s">
        <v>6934</v>
      </c>
      <c r="L2301" s="61">
        <v>44021</v>
      </c>
      <c r="M2301" s="62">
        <v>1581.73440000042</v>
      </c>
      <c r="N2301" s="63">
        <v>1581.73440000042</v>
      </c>
      <c r="O2301" s="63">
        <v>1586.29880000092</v>
      </c>
      <c r="P2301" s="64">
        <f t="shared" si="35"/>
        <v>0.9971226101914108</v>
      </c>
      <c r="Q2301" s="61">
        <v>44001</v>
      </c>
      <c r="R2301" s="65">
        <v>26640.172999999999</v>
      </c>
      <c r="S2301" s="65">
        <v>25714.953240448001</v>
      </c>
      <c r="T2301" s="11"/>
      <c r="U2301" s="66">
        <v>-2.1340379207686099E-3</v>
      </c>
      <c r="V2301" s="67">
        <v>3.4488069618419099</v>
      </c>
      <c r="W2301" s="66">
        <v>4.0391112870565796E-3</v>
      </c>
      <c r="X2301" s="67">
        <v>2.6822896773410299</v>
      </c>
      <c r="Y2301" s="66">
        <v>4.4092526619351702E-2</v>
      </c>
      <c r="Z2301" s="67">
        <v>22.093190274172201</v>
      </c>
      <c r="AA2301" s="66">
        <v>6.7233362431579693E-2</v>
      </c>
      <c r="AB2301" s="67">
        <v>26.948524394450899</v>
      </c>
      <c r="AC2301" s="66">
        <v>0.14708048367363499</v>
      </c>
      <c r="AD2301" s="67">
        <v>38.994013627583598</v>
      </c>
      <c r="AE2301" s="66"/>
      <c r="AF2301" s="68"/>
      <c r="AG2301" s="66">
        <v>-1.03399606268795E-3</v>
      </c>
      <c r="AH2301" s="67">
        <v>-1.9449053421340099</v>
      </c>
      <c r="AI2301" s="66">
        <v>4.4605818307900301E-2</v>
      </c>
      <c r="AJ2301" s="67">
        <v>18.1513243117661</v>
      </c>
      <c r="AK2301" s="66">
        <v>0.58173440000042298</v>
      </c>
      <c r="AL2301" s="66">
        <v>0.191648552587139</v>
      </c>
      <c r="AM2301" s="67">
        <v>85.712298479280406</v>
      </c>
      <c r="AN2301" s="11"/>
      <c r="AO2301" s="69">
        <v>1.0918337804469E-2</v>
      </c>
      <c r="AP2301" s="69">
        <v>-1.6203819734073501E-2</v>
      </c>
      <c r="AQ2301" s="69">
        <v>3.3227124396944398E-2</v>
      </c>
      <c r="AR2301" s="69">
        <v>-6.4814085371835998E-3</v>
      </c>
      <c r="AS2301" s="70">
        <v>7</v>
      </c>
      <c r="AT2301" s="70">
        <v>5</v>
      </c>
      <c r="AU2301" s="70">
        <v>7</v>
      </c>
      <c r="AV2301" s="71">
        <v>5</v>
      </c>
      <c r="AW2301" s="11"/>
      <c r="AX2301" s="72">
        <v>3.1113632390770401E-2</v>
      </c>
      <c r="AY2301" s="73">
        <v>1.22913443579091</v>
      </c>
      <c r="AZ2301" s="73">
        <v>0.76688063033179799</v>
      </c>
      <c r="BA2301" s="73">
        <v>1.6681187168487699</v>
      </c>
      <c r="BB2301" s="64">
        <v>3.2085314651294499E-3</v>
      </c>
      <c r="BC2301" s="74">
        <v>-3.1264828108760399</v>
      </c>
      <c r="BD2301" s="61">
        <v>43907</v>
      </c>
      <c r="BE2301" s="61">
        <v>43913</v>
      </c>
      <c r="BF2301" s="70">
        <v>20</v>
      </c>
      <c r="BG2301" s="61">
        <v>43935</v>
      </c>
    </row>
    <row r="2302" spans="2:59" x14ac:dyDescent="0.3">
      <c r="B2302" s="56" t="s">
        <v>7275</v>
      </c>
      <c r="C2302" s="56" t="s">
        <v>6936</v>
      </c>
      <c r="D2302" s="56" t="s">
        <v>6933</v>
      </c>
      <c r="E2302" s="57" t="s">
        <v>1170</v>
      </c>
      <c r="F2302" s="57" t="s">
        <v>315</v>
      </c>
      <c r="G2302" s="58" t="s">
        <v>200</v>
      </c>
      <c r="H2302" s="59" t="s">
        <v>142</v>
      </c>
      <c r="I2302" s="60" t="s">
        <v>29</v>
      </c>
      <c r="J2302" s="60" t="s">
        <v>6937</v>
      </c>
      <c r="L2302" s="61">
        <v>44021</v>
      </c>
      <c r="M2302" s="62">
        <v>1742.01979999989</v>
      </c>
      <c r="N2302" s="63">
        <v>1742.01979999989</v>
      </c>
      <c r="O2302" s="63">
        <v>1747.3538000006199</v>
      </c>
      <c r="P2302" s="64">
        <f t="shared" si="35"/>
        <v>0.9969473840954659</v>
      </c>
      <c r="Q2302" s="61">
        <v>44001</v>
      </c>
      <c r="R2302" s="65">
        <v>4828666.2489999998</v>
      </c>
      <c r="S2302" s="65">
        <v>4832646.44828906</v>
      </c>
      <c r="T2302" s="11"/>
      <c r="U2302" s="66">
        <v>-2.1427909423437099E-3</v>
      </c>
      <c r="V2302" s="67">
        <v>3.4479316596844001</v>
      </c>
      <c r="W2302" s="66">
        <v>3.77454120098264E-3</v>
      </c>
      <c r="X2302" s="67">
        <v>2.6558326687336402</v>
      </c>
      <c r="Y2302" s="66">
        <v>4.2416161550136201E-2</v>
      </c>
      <c r="Z2302" s="67">
        <v>21.9255537672434</v>
      </c>
      <c r="AA2302" s="66">
        <v>6.3794779098316198E-2</v>
      </c>
      <c r="AB2302" s="67">
        <v>26.6046660611173</v>
      </c>
      <c r="AC2302" s="66">
        <v>0.139713554377522</v>
      </c>
      <c r="AD2302" s="67">
        <v>38.257320698001401</v>
      </c>
      <c r="AE2302" s="66">
        <v>0.17280396804388101</v>
      </c>
      <c r="AF2302" s="68">
        <v>34.228084416128702</v>
      </c>
      <c r="AG2302" s="66">
        <v>-1.1130410084660999E-3</v>
      </c>
      <c r="AH2302" s="67">
        <v>-1.9528098367118201</v>
      </c>
      <c r="AI2302" s="66">
        <v>4.28461834326299E-2</v>
      </c>
      <c r="AJ2302" s="67">
        <v>17.975360824231799</v>
      </c>
      <c r="AK2302" s="66">
        <v>0.67012108719441998</v>
      </c>
      <c r="AL2302" s="66">
        <v>5.3432517321198199E-2</v>
      </c>
      <c r="AM2302" s="67">
        <v>85.841242573573297</v>
      </c>
      <c r="AN2302" s="11"/>
      <c r="AO2302" s="69">
        <v>1.09094192484918E-2</v>
      </c>
      <c r="AP2302" s="69">
        <v>-1.62124618927919E-2</v>
      </c>
      <c r="AQ2302" s="69">
        <v>3.29548939735105E-2</v>
      </c>
      <c r="AR2302" s="69">
        <v>-6.75168680118077E-3</v>
      </c>
      <c r="AS2302" s="70">
        <v>7</v>
      </c>
      <c r="AT2302" s="70">
        <v>5</v>
      </c>
      <c r="AU2302" s="70">
        <v>7</v>
      </c>
      <c r="AV2302" s="71">
        <v>5</v>
      </c>
      <c r="AW2302" s="11"/>
      <c r="AX2302" s="72">
        <v>3.1106883329775899E-2</v>
      </c>
      <c r="AY2302" s="73">
        <v>1.1280476904667001</v>
      </c>
      <c r="AZ2302" s="73">
        <v>0.75538425491777195</v>
      </c>
      <c r="BA2302" s="73">
        <v>1.5271855095707001</v>
      </c>
      <c r="BB2302" s="64">
        <v>3.2077950561642901E-3</v>
      </c>
      <c r="BC2302" s="74">
        <v>-3.13157526798022</v>
      </c>
      <c r="BD2302" s="61">
        <v>43907</v>
      </c>
      <c r="BE2302" s="61">
        <v>43913</v>
      </c>
      <c r="BF2302" s="70">
        <v>22</v>
      </c>
      <c r="BG2302" s="61">
        <v>43937</v>
      </c>
    </row>
    <row r="2303" spans="2:59" x14ac:dyDescent="0.3">
      <c r="B2303" s="56" t="s">
        <v>7278</v>
      </c>
      <c r="C2303" s="56" t="s">
        <v>6939</v>
      </c>
      <c r="D2303" s="56" t="s">
        <v>6933</v>
      </c>
      <c r="E2303" s="57" t="s">
        <v>73</v>
      </c>
      <c r="F2303" s="57" t="s">
        <v>315</v>
      </c>
      <c r="G2303" s="58" t="s">
        <v>200</v>
      </c>
      <c r="H2303" s="59" t="s">
        <v>142</v>
      </c>
      <c r="I2303" s="60" t="s">
        <v>29</v>
      </c>
      <c r="J2303" s="60" t="s">
        <v>6940</v>
      </c>
      <c r="L2303" s="61">
        <v>44021</v>
      </c>
      <c r="M2303" s="62">
        <v>1722.1501000001999</v>
      </c>
      <c r="N2303" s="63">
        <v>1722.1501000001999</v>
      </c>
      <c r="O2303" s="63">
        <v>1727.70649999939</v>
      </c>
      <c r="P2303" s="64">
        <f t="shared" si="35"/>
        <v>0.99678394449566987</v>
      </c>
      <c r="Q2303" s="61">
        <v>44001</v>
      </c>
      <c r="R2303" s="65">
        <v>944114.50800000003</v>
      </c>
      <c r="S2303" s="65">
        <v>1122923.5455312501</v>
      </c>
      <c r="T2303" s="11"/>
      <c r="U2303" s="66">
        <v>-2.1509247862923101E-3</v>
      </c>
      <c r="V2303" s="67">
        <v>3.4471182752895402</v>
      </c>
      <c r="W2303" s="66">
        <v>3.5277744646009502E-3</v>
      </c>
      <c r="X2303" s="67">
        <v>2.6311559950954702</v>
      </c>
      <c r="Y2303" s="66">
        <v>4.0853693988537998E-2</v>
      </c>
      <c r="Z2303" s="67">
        <v>21.769307011068999</v>
      </c>
      <c r="AA2303" s="66">
        <v>6.0595232751438702E-2</v>
      </c>
      <c r="AB2303" s="67">
        <v>26.284711426444101</v>
      </c>
      <c r="AC2303" s="66">
        <v>0.132881912879384</v>
      </c>
      <c r="AD2303" s="67">
        <v>37.574156548187602</v>
      </c>
      <c r="AE2303" s="66">
        <v>0.16226270260463899</v>
      </c>
      <c r="AF2303" s="68">
        <v>33.173957872204497</v>
      </c>
      <c r="AG2303" s="66">
        <v>-1.18669789389969E-3</v>
      </c>
      <c r="AH2303" s="67">
        <v>-1.96017552525518</v>
      </c>
      <c r="AI2303" s="66">
        <v>4.1206225991118103E-2</v>
      </c>
      <c r="AJ2303" s="67">
        <v>17.811365080066</v>
      </c>
      <c r="AK2303" s="66">
        <v>0.65322706371429395</v>
      </c>
      <c r="AL2303" s="66">
        <v>5.2346097980262102E-2</v>
      </c>
      <c r="AM2303" s="67">
        <v>84.151840225560605</v>
      </c>
      <c r="AN2303" s="11"/>
      <c r="AO2303" s="69">
        <v>1.09011925906088E-2</v>
      </c>
      <c r="AP2303" s="69">
        <v>-1.6220567820710099E-2</v>
      </c>
      <c r="AQ2303" s="69">
        <v>3.27009616685245E-2</v>
      </c>
      <c r="AR2303" s="69">
        <v>-7.0040453520050497E-3</v>
      </c>
      <c r="AS2303" s="70">
        <v>7</v>
      </c>
      <c r="AT2303" s="70">
        <v>5</v>
      </c>
      <c r="AU2303" s="70">
        <v>7</v>
      </c>
      <c r="AV2303" s="71">
        <v>5</v>
      </c>
      <c r="AW2303" s="11"/>
      <c r="AX2303" s="72">
        <v>3.1101062464586E-2</v>
      </c>
      <c r="AY2303" s="73">
        <v>1.03393014068206</v>
      </c>
      <c r="AZ2303" s="73">
        <v>0.74468615094337998</v>
      </c>
      <c r="BA2303" s="73">
        <v>1.39656008608472</v>
      </c>
      <c r="BB2303" s="64">
        <v>3.2071572234781301E-3</v>
      </c>
      <c r="BC2303" s="74">
        <v>-3.13634347593324</v>
      </c>
      <c r="BD2303" s="61">
        <v>43907</v>
      </c>
      <c r="BE2303" s="61">
        <v>43913</v>
      </c>
      <c r="BF2303" s="70">
        <v>22</v>
      </c>
      <c r="BG2303" s="61">
        <v>43937</v>
      </c>
    </row>
    <row r="2304" spans="2:59" x14ac:dyDescent="0.3">
      <c r="B2304" s="56" t="s">
        <v>7281</v>
      </c>
      <c r="C2304" s="56" t="s">
        <v>6942</v>
      </c>
      <c r="D2304" s="56" t="s">
        <v>6933</v>
      </c>
      <c r="E2304" s="57" t="s">
        <v>323</v>
      </c>
      <c r="F2304" s="57" t="s">
        <v>315</v>
      </c>
      <c r="G2304" s="58" t="s">
        <v>200</v>
      </c>
      <c r="H2304" s="59" t="s">
        <v>142</v>
      </c>
      <c r="I2304" s="60" t="s">
        <v>29</v>
      </c>
      <c r="J2304" s="60" t="s">
        <v>1</v>
      </c>
      <c r="L2304" s="61">
        <v>44021</v>
      </c>
      <c r="M2304" s="62">
        <v>1154.9929000008899</v>
      </c>
      <c r="N2304" s="63">
        <v>1154.9929000008899</v>
      </c>
      <c r="O2304" s="63">
        <v>1158.2128999996901</v>
      </c>
      <c r="P2304" s="64">
        <f t="shared" si="35"/>
        <v>0.99721985483083375</v>
      </c>
      <c r="Q2304" s="61">
        <v>44001</v>
      </c>
      <c r="R2304" s="65">
        <v>7878106.2170000002</v>
      </c>
      <c r="S2304" s="65">
        <v>16269546.478843801</v>
      </c>
      <c r="T2304" s="11"/>
      <c r="U2304" s="66">
        <v>-2.1290636050252899E-3</v>
      </c>
      <c r="V2304" s="67">
        <v>3.4493043934162402</v>
      </c>
      <c r="W2304" s="66">
        <v>4.1860469973471499E-3</v>
      </c>
      <c r="X2304" s="67">
        <v>2.6969832483700902</v>
      </c>
      <c r="Y2304" s="66">
        <v>4.5025494255241903E-2</v>
      </c>
      <c r="Z2304" s="67">
        <v>22.186487037746701</v>
      </c>
      <c r="AA2304" s="66">
        <v>6.9148705244515399E-2</v>
      </c>
      <c r="AB2304" s="67">
        <v>27.140058675751799</v>
      </c>
      <c r="AC2304" s="66">
        <v>7.8492614755305098E-2</v>
      </c>
      <c r="AD2304" s="67">
        <v>32.135226735787001</v>
      </c>
      <c r="AE2304" s="66">
        <v>0.115399023175996</v>
      </c>
      <c r="AF2304" s="68">
        <v>28.487589929311099</v>
      </c>
      <c r="AG2304" s="66">
        <v>-9.901934690788039E-4</v>
      </c>
      <c r="AH2304" s="67">
        <v>-1.94052508277309</v>
      </c>
      <c r="AI2304" s="66">
        <v>4.5585168278193998E-2</v>
      </c>
      <c r="AJ2304" s="67">
        <v>18.249259308795398</v>
      </c>
      <c r="AK2304" s="66">
        <v>0.154992900001234</v>
      </c>
      <c r="AL2304" s="66">
        <v>4.0036628792222501E-2</v>
      </c>
      <c r="AM2304" s="67">
        <v>17.575611877604398</v>
      </c>
      <c r="AN2304" s="11"/>
      <c r="AO2304" s="69">
        <v>1.0923302141236499E-2</v>
      </c>
      <c r="AP2304" s="69">
        <v>-1.6199074677388101E-2</v>
      </c>
      <c r="AQ2304" s="69">
        <v>3.3378403120877899E-2</v>
      </c>
      <c r="AR2304" s="69">
        <v>-6.3310133464256103E-3</v>
      </c>
      <c r="AS2304" s="70">
        <v>7</v>
      </c>
      <c r="AT2304" s="70">
        <v>5</v>
      </c>
      <c r="AU2304" s="70">
        <v>7</v>
      </c>
      <c r="AV2304" s="71">
        <v>5</v>
      </c>
      <c r="AW2304" s="11"/>
      <c r="AX2304" s="72">
        <v>3.1117460530003901E-2</v>
      </c>
      <c r="AY2304" s="73">
        <v>1.28540735675051</v>
      </c>
      <c r="AZ2304" s="73">
        <v>0.77328273783859902</v>
      </c>
      <c r="BA2304" s="73">
        <v>1.7468591723281901</v>
      </c>
      <c r="BB2304" s="64">
        <v>3.2089487458961201E-3</v>
      </c>
      <c r="BC2304" s="74">
        <v>-3.1236401756905301</v>
      </c>
      <c r="BD2304" s="61">
        <v>43907</v>
      </c>
      <c r="BE2304" s="61">
        <v>43913</v>
      </c>
      <c r="BF2304" s="70">
        <v>20</v>
      </c>
      <c r="BG2304" s="61">
        <v>43935</v>
      </c>
    </row>
    <row r="2305" spans="2:59" x14ac:dyDescent="0.3">
      <c r="B2305" s="56" t="s">
        <v>7284</v>
      </c>
      <c r="C2305" s="56" t="s">
        <v>6944</v>
      </c>
      <c r="D2305" s="56" t="s">
        <v>6933</v>
      </c>
      <c r="E2305" s="57" t="s">
        <v>326</v>
      </c>
      <c r="F2305" s="57" t="s">
        <v>315</v>
      </c>
      <c r="G2305" s="58" t="s">
        <v>200</v>
      </c>
      <c r="H2305" s="59" t="s">
        <v>142</v>
      </c>
      <c r="I2305" s="60" t="s">
        <v>29</v>
      </c>
      <c r="J2305" s="60" t="s">
        <v>6945</v>
      </c>
      <c r="L2305" s="61">
        <v>44021</v>
      </c>
      <c r="M2305" s="62">
        <v>1486.76559999958</v>
      </c>
      <c r="N2305" s="63">
        <v>1486.76559999958</v>
      </c>
      <c r="O2305" s="63">
        <v>1491.7663000002501</v>
      </c>
      <c r="P2305" s="64">
        <f t="shared" si="35"/>
        <v>0.99664779932307812</v>
      </c>
      <c r="Q2305" s="61">
        <v>44001</v>
      </c>
      <c r="R2305" s="65">
        <v>753952.103</v>
      </c>
      <c r="S2305" s="65">
        <v>1756088.3763671899</v>
      </c>
      <c r="T2305" s="11"/>
      <c r="U2305" s="66">
        <v>-2.1577462148343299E-3</v>
      </c>
      <c r="V2305" s="67">
        <v>3.4464361324353399</v>
      </c>
      <c r="W2305" s="66">
        <v>3.32214748414117E-3</v>
      </c>
      <c r="X2305" s="67">
        <v>2.6105932970494901</v>
      </c>
      <c r="Y2305" s="66">
        <v>3.9553376056574101E-2</v>
      </c>
      <c r="Z2305" s="67">
        <v>21.6392752178945</v>
      </c>
      <c r="AA2305" s="66">
        <v>5.7936303332098801E-2</v>
      </c>
      <c r="AB2305" s="67">
        <v>26.018818484502798</v>
      </c>
      <c r="AC2305" s="66">
        <v>0.12721988150049601</v>
      </c>
      <c r="AD2305" s="67">
        <v>37.0079534102697</v>
      </c>
      <c r="AE2305" s="66">
        <v>0.153550710929267</v>
      </c>
      <c r="AF2305" s="68">
        <v>32.302758704638102</v>
      </c>
      <c r="AG2305" s="66">
        <v>-1.24813283946423E-3</v>
      </c>
      <c r="AH2305" s="67">
        <v>-1.96631901981164</v>
      </c>
      <c r="AI2305" s="66">
        <v>3.9841583447923802E-2</v>
      </c>
      <c r="AJ2305" s="67">
        <v>17.674900825746601</v>
      </c>
      <c r="AK2305" s="66">
        <v>0.48676559999876201</v>
      </c>
      <c r="AL2305" s="66">
        <v>4.6027370854062603E-2</v>
      </c>
      <c r="AM2305" s="67">
        <v>52.6295061690616</v>
      </c>
      <c r="AN2305" s="11"/>
      <c r="AO2305" s="69">
        <v>1.0894258501139099E-2</v>
      </c>
      <c r="AP2305" s="69">
        <v>-1.6227227757553898E-2</v>
      </c>
      <c r="AQ2305" s="69">
        <v>3.24893229608278E-2</v>
      </c>
      <c r="AR2305" s="69">
        <v>-7.2143343941206703E-3</v>
      </c>
      <c r="AS2305" s="70">
        <v>7</v>
      </c>
      <c r="AT2305" s="70">
        <v>5</v>
      </c>
      <c r="AU2305" s="70">
        <v>7</v>
      </c>
      <c r="AV2305" s="71">
        <v>5</v>
      </c>
      <c r="AW2305" s="11"/>
      <c r="AX2305" s="72">
        <v>3.1096404916752401E-2</v>
      </c>
      <c r="AY2305" s="73">
        <v>0.95566589498321297</v>
      </c>
      <c r="AZ2305" s="73">
        <v>0.735792848623532</v>
      </c>
      <c r="BA2305" s="73">
        <v>1.28837231826947</v>
      </c>
      <c r="BB2305" s="64">
        <v>3.2066458093504501E-3</v>
      </c>
      <c r="BC2305" s="74">
        <v>-3.1403097696566</v>
      </c>
      <c r="BD2305" s="61">
        <v>43907</v>
      </c>
      <c r="BE2305" s="61">
        <v>43913</v>
      </c>
      <c r="BF2305" s="70">
        <v>22</v>
      </c>
      <c r="BG2305" s="61">
        <v>43937</v>
      </c>
    </row>
    <row r="2306" spans="2:59" x14ac:dyDescent="0.3">
      <c r="B2306" s="56" t="s">
        <v>7287</v>
      </c>
      <c r="C2306" s="56" t="s">
        <v>6947</v>
      </c>
      <c r="D2306" s="56" t="s">
        <v>6933</v>
      </c>
      <c r="E2306" s="57" t="s">
        <v>330</v>
      </c>
      <c r="F2306" s="57" t="s">
        <v>315</v>
      </c>
      <c r="G2306" s="58" t="s">
        <v>200</v>
      </c>
      <c r="H2306" s="59" t="s">
        <v>142</v>
      </c>
      <c r="I2306" s="60" t="s">
        <v>29</v>
      </c>
      <c r="J2306" s="60" t="s">
        <v>6948</v>
      </c>
      <c r="L2306" s="61">
        <v>44021</v>
      </c>
      <c r="M2306" s="62">
        <v>1551.3576999995901</v>
      </c>
      <c r="N2306" s="63">
        <v>1551.3576999995901</v>
      </c>
      <c r="O2306" s="63">
        <v>1557.1711999997499</v>
      </c>
      <c r="P2306" s="64">
        <f t="shared" si="35"/>
        <v>0.99626662758715245</v>
      </c>
      <c r="Q2306" s="61">
        <v>44001</v>
      </c>
      <c r="R2306" s="65">
        <v>23561145.239999998</v>
      </c>
      <c r="S2306" s="65">
        <v>25017816.829999998</v>
      </c>
      <c r="T2306" s="11"/>
      <c r="U2306" s="66">
        <v>-2.1768240540041002E-3</v>
      </c>
      <c r="V2306" s="67">
        <v>3.44452834851836</v>
      </c>
      <c r="W2306" s="66">
        <v>2.74660780087288E-3</v>
      </c>
      <c r="X2306" s="67">
        <v>2.5530393287226598</v>
      </c>
      <c r="Y2306" s="66">
        <v>3.5921147917179E-2</v>
      </c>
      <c r="Z2306" s="67">
        <v>21.2760524039331</v>
      </c>
      <c r="AA2306" s="66">
        <v>5.05266014806693E-2</v>
      </c>
      <c r="AB2306" s="67">
        <v>25.277848299359899</v>
      </c>
      <c r="AC2306" s="66">
        <v>0.111516901550203</v>
      </c>
      <c r="AD2306" s="67">
        <v>35.437655415269496</v>
      </c>
      <c r="AE2306" s="66">
        <v>0.129502516076172</v>
      </c>
      <c r="AF2306" s="68">
        <v>29.897939219343201</v>
      </c>
      <c r="AG2306" s="66">
        <v>-1.42002536358632E-3</v>
      </c>
      <c r="AH2306" s="67">
        <v>-1.98350827222384</v>
      </c>
      <c r="AI2306" s="66">
        <v>3.6029969691298902E-2</v>
      </c>
      <c r="AJ2306" s="67">
        <v>17.2937394501059</v>
      </c>
      <c r="AK2306" s="66">
        <v>0.49229275284218599</v>
      </c>
      <c r="AL2306" s="66">
        <v>4.1464494464889902E-2</v>
      </c>
      <c r="AM2306" s="67">
        <v>68.058409138349802</v>
      </c>
      <c r="AN2306" s="11"/>
      <c r="AO2306" s="69">
        <v>1.0874932848310001E-2</v>
      </c>
      <c r="AP2306" s="69">
        <v>-1.62461223235368E-2</v>
      </c>
      <c r="AQ2306" s="69">
        <v>3.1897032249616999E-2</v>
      </c>
      <c r="AR2306" s="69">
        <v>-7.8027446679698204E-3</v>
      </c>
      <c r="AS2306" s="70">
        <v>7</v>
      </c>
      <c r="AT2306" s="70">
        <v>5</v>
      </c>
      <c r="AU2306" s="70">
        <v>7</v>
      </c>
      <c r="AV2306" s="71">
        <v>5</v>
      </c>
      <c r="AW2306" s="11"/>
      <c r="AX2306" s="72">
        <v>3.10848076831826E-2</v>
      </c>
      <c r="AY2306" s="73">
        <v>0.73740327853465704</v>
      </c>
      <c r="AZ2306" s="73">
        <v>0.71100666797974599</v>
      </c>
      <c r="BA2306" s="73">
        <v>0.98875854649031703</v>
      </c>
      <c r="BB2306" s="64">
        <v>3.2053632027509598E-3</v>
      </c>
      <c r="BC2306" s="74">
        <v>-3.1514278464055701</v>
      </c>
      <c r="BD2306" s="61">
        <v>43907</v>
      </c>
      <c r="BE2306" s="61">
        <v>43913</v>
      </c>
      <c r="BF2306" s="70">
        <v>24</v>
      </c>
      <c r="BG2306" s="61">
        <v>43941</v>
      </c>
    </row>
    <row r="2307" spans="2:59" x14ac:dyDescent="0.3">
      <c r="B2307" s="56" t="s">
        <v>7289</v>
      </c>
      <c r="C2307" s="56" t="s">
        <v>6950</v>
      </c>
      <c r="D2307" s="56" t="s">
        <v>6933</v>
      </c>
      <c r="E2307" s="57" t="s">
        <v>334</v>
      </c>
      <c r="F2307" s="57" t="s">
        <v>315</v>
      </c>
      <c r="G2307" s="58" t="s">
        <v>200</v>
      </c>
      <c r="H2307" s="59" t="s">
        <v>142</v>
      </c>
      <c r="I2307" s="60" t="s">
        <v>29</v>
      </c>
      <c r="J2307" s="60" t="s">
        <v>6951</v>
      </c>
      <c r="L2307" s="61">
        <v>44021</v>
      </c>
      <c r="M2307" s="62">
        <v>1363.30700000003</v>
      </c>
      <c r="N2307" s="63">
        <v>1363.30700000003</v>
      </c>
      <c r="O2307" s="63">
        <v>1368.0569000001999</v>
      </c>
      <c r="P2307" s="64">
        <f t="shared" si="35"/>
        <v>0.9965279952901307</v>
      </c>
      <c r="Q2307" s="61">
        <v>44001</v>
      </c>
      <c r="R2307" s="65">
        <v>10783.099</v>
      </c>
      <c r="S2307" s="65">
        <v>1698948.8811562499</v>
      </c>
      <c r="T2307" s="11"/>
      <c r="U2307" s="66">
        <v>-2.16371194073872E-3</v>
      </c>
      <c r="V2307" s="67">
        <v>3.4458395598449001</v>
      </c>
      <c r="W2307" s="66">
        <v>3.14052820795041E-3</v>
      </c>
      <c r="X2307" s="67">
        <v>2.5924313694304102</v>
      </c>
      <c r="Y2307" s="66">
        <v>3.8409530072385699E-2</v>
      </c>
      <c r="Z2307" s="67">
        <v>21.524890619475599</v>
      </c>
      <c r="AA2307" s="66">
        <v>5.5601978850972997E-2</v>
      </c>
      <c r="AB2307" s="67">
        <v>25.785386036382999</v>
      </c>
      <c r="AC2307" s="66">
        <v>0.109797508785123</v>
      </c>
      <c r="AD2307" s="67">
        <v>35.265716138761498</v>
      </c>
      <c r="AE2307" s="66">
        <v>0.13321137637656599</v>
      </c>
      <c r="AF2307" s="68">
        <v>30.268825249368099</v>
      </c>
      <c r="AG2307" s="66">
        <v>-1.3020440346736E-3</v>
      </c>
      <c r="AH2307" s="67">
        <v>-1.97171013933257</v>
      </c>
      <c r="AI2307" s="66">
        <v>3.8641248162093703E-2</v>
      </c>
      <c r="AJ2307" s="67">
        <v>17.554867297178099</v>
      </c>
      <c r="AK2307" s="66">
        <v>0.36330699999991301</v>
      </c>
      <c r="AL2307" s="66">
        <v>3.5789062638286899E-2</v>
      </c>
      <c r="AM2307" s="67">
        <v>40.283646169176798</v>
      </c>
      <c r="AN2307" s="11"/>
      <c r="AO2307" s="69">
        <v>1.08882364456804E-2</v>
      </c>
      <c r="AP2307" s="69">
        <v>-1.6233170275881999E-2</v>
      </c>
      <c r="AQ2307" s="69">
        <v>3.2303198306181002E-2</v>
      </c>
      <c r="AR2307" s="69">
        <v>-7.3989592228827002E-3</v>
      </c>
      <c r="AS2307" s="70">
        <v>7</v>
      </c>
      <c r="AT2307" s="70">
        <v>5</v>
      </c>
      <c r="AU2307" s="70">
        <v>7</v>
      </c>
      <c r="AV2307" s="71">
        <v>5</v>
      </c>
      <c r="AW2307" s="11"/>
      <c r="AX2307" s="72">
        <v>3.1092642771327499E-2</v>
      </c>
      <c r="AY2307" s="73">
        <v>0.88694000784471405</v>
      </c>
      <c r="AZ2307" s="73">
        <v>0.72798585841701402</v>
      </c>
      <c r="BA2307" s="73">
        <v>1.1936987428616701</v>
      </c>
      <c r="BB2307" s="64">
        <v>3.2062305841600398E-3</v>
      </c>
      <c r="BC2307" s="74">
        <v>-3.14380570883077</v>
      </c>
      <c r="BD2307" s="61">
        <v>43907</v>
      </c>
      <c r="BE2307" s="61">
        <v>43913</v>
      </c>
      <c r="BF2307" s="70">
        <v>24</v>
      </c>
      <c r="BG2307" s="61">
        <v>43941</v>
      </c>
    </row>
    <row r="2308" spans="2:59" x14ac:dyDescent="0.3">
      <c r="B2308" s="56" t="s">
        <v>7291</v>
      </c>
      <c r="C2308" s="56" t="s">
        <v>6953</v>
      </c>
      <c r="D2308" s="56" t="s">
        <v>6954</v>
      </c>
      <c r="E2308" s="57" t="s">
        <v>34</v>
      </c>
      <c r="F2308" s="57" t="s">
        <v>168</v>
      </c>
      <c r="G2308" s="58" t="s">
        <v>111</v>
      </c>
      <c r="H2308" s="59" t="s">
        <v>2001</v>
      </c>
      <c r="I2308" s="60" t="s">
        <v>400</v>
      </c>
      <c r="J2308" s="60" t="s">
        <v>6955</v>
      </c>
      <c r="L2308" s="61">
        <v>44021</v>
      </c>
      <c r="M2308" s="62">
        <v>80024.004312038407</v>
      </c>
      <c r="N2308" s="63">
        <v>80024.004312038407</v>
      </c>
      <c r="O2308" s="63">
        <v>84562.326290011406</v>
      </c>
      <c r="P2308" s="64">
        <f t="shared" si="35"/>
        <v>0.94633163280763399</v>
      </c>
      <c r="Q2308" s="61">
        <v>43880</v>
      </c>
      <c r="R2308" s="65">
        <v>1400605.6611113299</v>
      </c>
      <c r="S2308" s="65">
        <v>1500944.57808008</v>
      </c>
      <c r="T2308" s="11"/>
      <c r="U2308" s="66">
        <v>-3.48544773351023E-3</v>
      </c>
      <c r="V2308" s="67">
        <v>3.31366598056775</v>
      </c>
      <c r="W2308" s="66">
        <v>6.1718171036773101E-2</v>
      </c>
      <c r="X2308" s="67">
        <v>8.4501956523163209</v>
      </c>
      <c r="Y2308" s="66">
        <v>-1.14590836356001E-2</v>
      </c>
      <c r="Z2308" s="67">
        <v>16.538029248651601</v>
      </c>
      <c r="AA2308" s="66">
        <v>0.17583021564874801</v>
      </c>
      <c r="AB2308" s="67">
        <v>37.808209716167802</v>
      </c>
      <c r="AC2308" s="66"/>
      <c r="AD2308" s="67"/>
      <c r="AE2308" s="66"/>
      <c r="AF2308" s="68"/>
      <c r="AG2308" s="66">
        <v>1.6537121906367198E-2</v>
      </c>
      <c r="AH2308" s="67">
        <v>-0.18779354522848701</v>
      </c>
      <c r="AI2308" s="66">
        <v>2.8616923584195299E-2</v>
      </c>
      <c r="AJ2308" s="67">
        <v>16.552434839395598</v>
      </c>
      <c r="AK2308" s="66">
        <v>0.21449066355126001</v>
      </c>
      <c r="AL2308" s="66">
        <v>0.112072354171687</v>
      </c>
      <c r="AM2308" s="67">
        <v>45.981108003004898</v>
      </c>
      <c r="AN2308" s="11"/>
      <c r="AO2308" s="69">
        <v>3.62077508507355E-2</v>
      </c>
      <c r="AP2308" s="69">
        <v>-5.7123753042105797E-2</v>
      </c>
      <c r="AQ2308" s="69">
        <v>0.15658849971267</v>
      </c>
      <c r="AR2308" s="69">
        <v>-0.10851783097503399</v>
      </c>
      <c r="AS2308" s="70">
        <v>7</v>
      </c>
      <c r="AT2308" s="70">
        <v>5</v>
      </c>
      <c r="AU2308" s="70">
        <v>7</v>
      </c>
      <c r="AV2308" s="71">
        <v>5</v>
      </c>
      <c r="AW2308" s="11"/>
      <c r="AX2308" s="72">
        <v>0.194369243651454</v>
      </c>
      <c r="AY2308" s="73">
        <v>0.90336043793649901</v>
      </c>
      <c r="AZ2308" s="73">
        <v>1.39081306344997</v>
      </c>
      <c r="BA2308" s="73">
        <v>1.30869223668924</v>
      </c>
      <c r="BB2308" s="64">
        <v>2.0023941662111602E-2</v>
      </c>
      <c r="BC2308" s="74">
        <v>-25.323511534661499</v>
      </c>
      <c r="BD2308" s="61">
        <v>43880</v>
      </c>
      <c r="BE2308" s="61">
        <v>43913</v>
      </c>
      <c r="BF2308" s="70"/>
      <c r="BG2308" s="61"/>
    </row>
    <row r="2309" spans="2:59" x14ac:dyDescent="0.3">
      <c r="B2309" s="56" t="s">
        <v>7293</v>
      </c>
      <c r="C2309" s="56" t="s">
        <v>6957</v>
      </c>
      <c r="D2309" s="56" t="s">
        <v>6954</v>
      </c>
      <c r="E2309" s="57" t="s">
        <v>73</v>
      </c>
      <c r="F2309" s="57" t="s">
        <v>168</v>
      </c>
      <c r="G2309" s="58" t="s">
        <v>111</v>
      </c>
      <c r="H2309" s="59" t="s">
        <v>2001</v>
      </c>
      <c r="I2309" s="60" t="s">
        <v>400</v>
      </c>
      <c r="J2309" s="60" t="s">
        <v>6958</v>
      </c>
      <c r="L2309" s="61">
        <v>44021</v>
      </c>
      <c r="M2309" s="62">
        <v>89672.005272030801</v>
      </c>
      <c r="N2309" s="63">
        <v>89672.005272030801</v>
      </c>
      <c r="O2309" s="63">
        <v>94096.039440035805</v>
      </c>
      <c r="P2309" s="64">
        <f t="shared" si="35"/>
        <v>0.95298384295096406</v>
      </c>
      <c r="Q2309" s="61">
        <v>43880</v>
      </c>
      <c r="R2309" s="65">
        <v>572103.85425293003</v>
      </c>
      <c r="S2309" s="65">
        <v>446253.788856445</v>
      </c>
      <c r="T2309" s="11"/>
      <c r="U2309" s="66">
        <v>-3.4364049042778801E-3</v>
      </c>
      <c r="V2309" s="67">
        <v>3.3185702634909799</v>
      </c>
      <c r="W2309" s="66">
        <v>6.3303124483354595E-2</v>
      </c>
      <c r="X2309" s="67">
        <v>8.6086909969744703</v>
      </c>
      <c r="Y2309" s="66">
        <v>-2.4816949880914802E-3</v>
      </c>
      <c r="Z2309" s="67">
        <v>17.435768113413399</v>
      </c>
      <c r="AA2309" s="66">
        <v>0.19744602417631499</v>
      </c>
      <c r="AB2309" s="67">
        <v>39.969790568924502</v>
      </c>
      <c r="AC2309" s="66"/>
      <c r="AD2309" s="67"/>
      <c r="AE2309" s="66"/>
      <c r="AF2309" s="68"/>
      <c r="AG2309" s="66">
        <v>1.6991281856462599E-2</v>
      </c>
      <c r="AH2309" s="67">
        <v>-0.14237755021895299</v>
      </c>
      <c r="AI2309" s="66">
        <v>3.8422956869908403E-2</v>
      </c>
      <c r="AJ2309" s="67">
        <v>17.533038167952299</v>
      </c>
      <c r="AK2309" s="66">
        <v>0.30890839556930599</v>
      </c>
      <c r="AL2309" s="66">
        <v>0.16427708381525</v>
      </c>
      <c r="AM2309" s="67">
        <v>52.452345621364699</v>
      </c>
      <c r="AN2309" s="11"/>
      <c r="AO2309" s="69">
        <v>3.6259106664147098E-2</v>
      </c>
      <c r="AP2309" s="69">
        <v>-5.7076768878687303E-2</v>
      </c>
      <c r="AQ2309" s="69">
        <v>0.15831975229782999</v>
      </c>
      <c r="AR2309" s="69">
        <v>-0.107144327185815</v>
      </c>
      <c r="AS2309" s="70">
        <v>8</v>
      </c>
      <c r="AT2309" s="70">
        <v>4</v>
      </c>
      <c r="AU2309" s="70">
        <v>7</v>
      </c>
      <c r="AV2309" s="71">
        <v>5</v>
      </c>
      <c r="AW2309" s="11"/>
      <c r="AX2309" s="72">
        <v>0.19428776627552</v>
      </c>
      <c r="AY2309" s="73">
        <v>1.00866813744324</v>
      </c>
      <c r="AZ2309" s="73">
        <v>1.4740017762214801</v>
      </c>
      <c r="BA2309" s="73">
        <v>1.46695404568709</v>
      </c>
      <c r="BB2309" s="64">
        <v>2.0017127811515802E-2</v>
      </c>
      <c r="BC2309" s="74">
        <v>-25.2009407931764</v>
      </c>
      <c r="BD2309" s="61">
        <v>43880</v>
      </c>
      <c r="BE2309" s="61">
        <v>43913</v>
      </c>
      <c r="BF2309" s="70"/>
      <c r="BG2309" s="61"/>
    </row>
    <row r="2310" spans="2:59" x14ac:dyDescent="0.3">
      <c r="B2310" s="56" t="s">
        <v>7295</v>
      </c>
      <c r="C2310" s="56" t="s">
        <v>6960</v>
      </c>
      <c r="D2310" s="56" t="s">
        <v>6954</v>
      </c>
      <c r="E2310" s="57" t="s">
        <v>41</v>
      </c>
      <c r="F2310" s="57" t="s">
        <v>168</v>
      </c>
      <c r="G2310" s="58" t="s">
        <v>111</v>
      </c>
      <c r="H2310" s="59" t="s">
        <v>2001</v>
      </c>
      <c r="I2310" s="60" t="s">
        <v>400</v>
      </c>
      <c r="J2310" s="60" t="s">
        <v>6961</v>
      </c>
      <c r="L2310" s="61">
        <v>44021</v>
      </c>
      <c r="M2310" s="62">
        <v>86557.789055943504</v>
      </c>
      <c r="N2310" s="63">
        <v>86557.789055943504</v>
      </c>
      <c r="O2310" s="63">
        <v>91044.549960017204</v>
      </c>
      <c r="P2310" s="64">
        <f t="shared" si="35"/>
        <v>0.95071906109652815</v>
      </c>
      <c r="Q2310" s="61">
        <v>43880</v>
      </c>
      <c r="R2310" s="65">
        <v>4990858.53702344</v>
      </c>
      <c r="S2310" s="65">
        <v>2985370.11875781</v>
      </c>
      <c r="T2310" s="11"/>
      <c r="U2310" s="66">
        <v>-3.45103585186735E-3</v>
      </c>
      <c r="V2310" s="67">
        <v>3.3171071687320399</v>
      </c>
      <c r="W2310" s="66">
        <v>6.2764697253442095E-2</v>
      </c>
      <c r="X2310" s="67">
        <v>8.5548482739832306</v>
      </c>
      <c r="Y2310" s="66">
        <v>-5.5440234928028102E-3</v>
      </c>
      <c r="Z2310" s="67">
        <v>17.1295352629386</v>
      </c>
      <c r="AA2310" s="66">
        <v>0.190050769782974</v>
      </c>
      <c r="AB2310" s="67">
        <v>39.2302651295904</v>
      </c>
      <c r="AC2310" s="66"/>
      <c r="AD2310" s="67"/>
      <c r="AE2310" s="66"/>
      <c r="AF2310" s="68"/>
      <c r="AG2310" s="66">
        <v>1.6838900990478599E-2</v>
      </c>
      <c r="AH2310" s="67">
        <v>-0.15761563681735399</v>
      </c>
      <c r="AI2310" s="66">
        <v>3.5079067207334398E-2</v>
      </c>
      <c r="AJ2310" s="67">
        <v>17.198649201687701</v>
      </c>
      <c r="AK2310" s="66">
        <v>0.29175306017161301</v>
      </c>
      <c r="AL2310" s="66">
        <v>0.154145385395241</v>
      </c>
      <c r="AM2310" s="67">
        <v>50.407524432288497</v>
      </c>
      <c r="AN2310" s="11"/>
      <c r="AO2310" s="69">
        <v>3.6243905044102603E-2</v>
      </c>
      <c r="AP2310" s="69">
        <v>-5.7091420521828702E-2</v>
      </c>
      <c r="AQ2310" s="69">
        <v>0.157729165450291</v>
      </c>
      <c r="AR2310" s="69">
        <v>-0.10761311194626599</v>
      </c>
      <c r="AS2310" s="70">
        <v>8</v>
      </c>
      <c r="AT2310" s="70">
        <v>4</v>
      </c>
      <c r="AU2310" s="70">
        <v>7</v>
      </c>
      <c r="AV2310" s="71">
        <v>5</v>
      </c>
      <c r="AW2310" s="11"/>
      <c r="AX2310" s="72">
        <v>0.19431630343373399</v>
      </c>
      <c r="AY2310" s="73">
        <v>0.97261509229974796</v>
      </c>
      <c r="AZ2310" s="73">
        <v>1.44554769018578</v>
      </c>
      <c r="BA2310" s="73">
        <v>1.4126503303923501</v>
      </c>
      <c r="BB2310" s="64">
        <v>2.0019533465965699E-2</v>
      </c>
      <c r="BC2310" s="74">
        <v>-25.242732031823799</v>
      </c>
      <c r="BD2310" s="61">
        <v>43880</v>
      </c>
      <c r="BE2310" s="61">
        <v>43913</v>
      </c>
      <c r="BF2310" s="70"/>
      <c r="BG2310" s="61"/>
    </row>
    <row r="2311" spans="2:59" x14ac:dyDescent="0.3">
      <c r="B2311" s="56" t="s">
        <v>7299</v>
      </c>
      <c r="C2311" s="56" t="s">
        <v>6963</v>
      </c>
      <c r="D2311" s="56" t="s">
        <v>6954</v>
      </c>
      <c r="E2311" s="57" t="s">
        <v>2989</v>
      </c>
      <c r="F2311" s="57" t="s">
        <v>168</v>
      </c>
      <c r="G2311" s="58" t="s">
        <v>111</v>
      </c>
      <c r="H2311" s="59" t="s">
        <v>2001</v>
      </c>
      <c r="I2311" s="60" t="s">
        <v>400</v>
      </c>
      <c r="J2311" s="60" t="s">
        <v>6964</v>
      </c>
      <c r="L2311" s="61">
        <v>44021</v>
      </c>
      <c r="M2311" s="62">
        <v>83817.401430010796</v>
      </c>
      <c r="N2311" s="63">
        <v>83817.401430010796</v>
      </c>
      <c r="O2311" s="63">
        <v>87682.428859949097</v>
      </c>
      <c r="P2311" s="64">
        <f t="shared" ref="P2311:P2374" si="36">IFERROR(N2311/O2311,"")</f>
        <v>0.95592016005724789</v>
      </c>
      <c r="Q2311" s="61">
        <v>43880</v>
      </c>
      <c r="R2311" s="65">
        <v>23972424.401156299</v>
      </c>
      <c r="S2311" s="65">
        <v>23232436.275062501</v>
      </c>
      <c r="T2311" s="11"/>
      <c r="U2311" s="66">
        <v>-3.4147766773458001E-3</v>
      </c>
      <c r="V2311" s="67">
        <v>3.3207330861841902</v>
      </c>
      <c r="W2311" s="66">
        <v>6.3997795383329503E-2</v>
      </c>
      <c r="X2311" s="67">
        <v>8.6781580869719601</v>
      </c>
      <c r="Y2311" s="66">
        <v>1.4894365340296599E-3</v>
      </c>
      <c r="Z2311" s="67">
        <v>17.832881265640001</v>
      </c>
      <c r="AA2311" s="66">
        <v>0.20705594787083101</v>
      </c>
      <c r="AB2311" s="67">
        <v>40.930782938376097</v>
      </c>
      <c r="AC2311" s="66"/>
      <c r="AD2311" s="67"/>
      <c r="AE2311" s="66"/>
      <c r="AF2311" s="68"/>
      <c r="AG2311" s="66">
        <v>1.7192017137858801E-2</v>
      </c>
      <c r="AH2311" s="67">
        <v>-0.122304022079334</v>
      </c>
      <c r="AI2311" s="66">
        <v>4.2761276654346099E-2</v>
      </c>
      <c r="AJ2311" s="67">
        <v>17.966870146396101</v>
      </c>
      <c r="AK2311" s="66">
        <v>0.27721754559926898</v>
      </c>
      <c r="AL2311" s="66">
        <v>0.142780075015326</v>
      </c>
      <c r="AM2311" s="67">
        <v>51.978773921320702</v>
      </c>
      <c r="AN2311" s="11"/>
      <c r="AO2311" s="69">
        <v>3.6281931961639202E-2</v>
      </c>
      <c r="AP2311" s="69">
        <v>-5.7056239841622301E-2</v>
      </c>
      <c r="AQ2311" s="69">
        <v>0.15907978847288201</v>
      </c>
      <c r="AR2311" s="69">
        <v>-0.106539406569937</v>
      </c>
      <c r="AS2311" s="70">
        <v>8</v>
      </c>
      <c r="AT2311" s="70">
        <v>4</v>
      </c>
      <c r="AU2311" s="70">
        <v>7</v>
      </c>
      <c r="AV2311" s="71">
        <v>5</v>
      </c>
      <c r="AW2311" s="11"/>
      <c r="AX2311" s="72">
        <v>0.19425353968079401</v>
      </c>
      <c r="AY2311" s="73">
        <v>1.0554840274016899</v>
      </c>
      <c r="AZ2311" s="73">
        <v>1.51096506341673</v>
      </c>
      <c r="BA2311" s="73">
        <v>1.53767567798059</v>
      </c>
      <c r="BB2311" s="64">
        <v>2.0014299468784899E-2</v>
      </c>
      <c r="BC2311" s="74">
        <v>-25.147066991223301</v>
      </c>
      <c r="BD2311" s="61">
        <v>43880</v>
      </c>
      <c r="BE2311" s="61">
        <v>43913</v>
      </c>
      <c r="BF2311" s="70"/>
      <c r="BG2311" s="61"/>
    </row>
    <row r="2312" spans="2:59" x14ac:dyDescent="0.3">
      <c r="B2312" s="56" t="s">
        <v>7302</v>
      </c>
      <c r="C2312" s="56" t="s">
        <v>6966</v>
      </c>
      <c r="D2312" s="56" t="s">
        <v>6954</v>
      </c>
      <c r="E2312" s="57" t="s">
        <v>2993</v>
      </c>
      <c r="F2312" s="57" t="s">
        <v>168</v>
      </c>
      <c r="G2312" s="58" t="s">
        <v>111</v>
      </c>
      <c r="H2312" s="59" t="s">
        <v>2001</v>
      </c>
      <c r="I2312" s="60" t="s">
        <v>400</v>
      </c>
      <c r="J2312" s="60" t="s">
        <v>6967</v>
      </c>
      <c r="L2312" s="61">
        <v>44021</v>
      </c>
      <c r="M2312" s="62">
        <v>83083.266546011</v>
      </c>
      <c r="N2312" s="63">
        <v>83083.266546011</v>
      </c>
      <c r="O2312" s="63"/>
      <c r="P2312" s="64" t="str">
        <f t="shared" si="36"/>
        <v/>
      </c>
      <c r="Q2312" s="61"/>
      <c r="R2312" s="65">
        <v>2261881.6611914099</v>
      </c>
      <c r="S2312" s="65"/>
      <c r="T2312" s="11"/>
      <c r="U2312" s="66">
        <v>-3.4367125163044E-3</v>
      </c>
      <c r="V2312" s="67">
        <v>3.3185395022883299</v>
      </c>
      <c r="W2312" s="66">
        <v>6.3275692406023196E-2</v>
      </c>
      <c r="X2312" s="67">
        <v>8.6059477892413305</v>
      </c>
      <c r="Y2312" s="66">
        <v>-2.64746202356037E-3</v>
      </c>
      <c r="Z2312" s="67">
        <v>17.419191409862801</v>
      </c>
      <c r="AA2312" s="66"/>
      <c r="AB2312" s="67"/>
      <c r="AC2312" s="66"/>
      <c r="AD2312" s="67"/>
      <c r="AE2312" s="66"/>
      <c r="AF2312" s="68"/>
      <c r="AG2312" s="66">
        <v>1.69848723871837E-2</v>
      </c>
      <c r="AH2312" s="67">
        <v>-0.14301849714684101</v>
      </c>
      <c r="AI2312" s="66">
        <v>3.8241746226049103E-2</v>
      </c>
      <c r="AJ2312" s="67">
        <v>17.514917103573701</v>
      </c>
      <c r="AK2312" s="66">
        <v>0.16122416483995</v>
      </c>
      <c r="AL2312" s="66">
        <v>0.21800317565619501</v>
      </c>
      <c r="AM2312" s="67">
        <v>37.829069584491698</v>
      </c>
      <c r="AN2312" s="11"/>
      <c r="AO2312" s="69">
        <v>3.62590566182917E-2</v>
      </c>
      <c r="AP2312" s="69">
        <v>-5.7078449263863101E-2</v>
      </c>
      <c r="AQ2312" s="69">
        <v>0.15828396520737401</v>
      </c>
      <c r="AR2312" s="69">
        <v>-0.107171752040886</v>
      </c>
      <c r="AS2312" s="70"/>
      <c r="AT2312" s="70"/>
      <c r="AU2312" s="70"/>
      <c r="AV2312" s="71"/>
      <c r="AW2312" s="11"/>
      <c r="AX2312" s="72"/>
      <c r="AY2312" s="73"/>
      <c r="AZ2312" s="73"/>
      <c r="BA2312" s="73"/>
      <c r="BB2312" s="64"/>
      <c r="BC2312" s="74">
        <v>-25.2034565798822</v>
      </c>
      <c r="BD2312" s="61">
        <v>43880</v>
      </c>
      <c r="BE2312" s="61">
        <v>43913</v>
      </c>
      <c r="BF2312" s="70"/>
      <c r="BG2312" s="61"/>
    </row>
    <row r="2313" spans="2:59" x14ac:dyDescent="0.3">
      <c r="B2313" s="56" t="s">
        <v>7305</v>
      </c>
      <c r="C2313" s="56" t="s">
        <v>6969</v>
      </c>
      <c r="D2313" s="56" t="s">
        <v>6970</v>
      </c>
      <c r="E2313" s="57" t="s">
        <v>34</v>
      </c>
      <c r="F2313" s="57" t="s">
        <v>420</v>
      </c>
      <c r="G2313" s="58" t="s">
        <v>111</v>
      </c>
      <c r="H2313" s="59" t="s">
        <v>830</v>
      </c>
      <c r="I2313" s="60" t="s">
        <v>29</v>
      </c>
      <c r="J2313" s="60" t="s">
        <v>6971</v>
      </c>
      <c r="L2313" s="61">
        <v>44021</v>
      </c>
      <c r="M2313" s="62">
        <v>615.53859999962197</v>
      </c>
      <c r="N2313" s="63">
        <v>615.53859999962197</v>
      </c>
      <c r="O2313" s="63">
        <v>856.69699999969498</v>
      </c>
      <c r="P2313" s="64">
        <f t="shared" si="36"/>
        <v>0.71850210751273924</v>
      </c>
      <c r="Q2313" s="61">
        <v>43874</v>
      </c>
      <c r="R2313" s="65">
        <v>63081.24</v>
      </c>
      <c r="S2313" s="65">
        <v>78829.857526733394</v>
      </c>
      <c r="T2313" s="11"/>
      <c r="U2313" s="66">
        <v>-2.4064690861450799E-2</v>
      </c>
      <c r="V2313" s="67">
        <v>1.2557416677736899</v>
      </c>
      <c r="W2313" s="66">
        <v>-7.2430567757692202E-2</v>
      </c>
      <c r="X2313" s="67">
        <v>-4.9646782271374796</v>
      </c>
      <c r="Y2313" s="66">
        <v>-0.25026881445490301</v>
      </c>
      <c r="Z2313" s="67">
        <v>-7.3429438332677801</v>
      </c>
      <c r="AA2313" s="66">
        <v>-0.171313883923285</v>
      </c>
      <c r="AB2313" s="67">
        <v>3.0937997589644501</v>
      </c>
      <c r="AC2313" s="66">
        <v>-0.20936693079886001</v>
      </c>
      <c r="AD2313" s="67">
        <v>3.3492721803486298</v>
      </c>
      <c r="AE2313" s="66">
        <v>-0.18270014159585099</v>
      </c>
      <c r="AF2313" s="68">
        <v>-1.3223265478736701</v>
      </c>
      <c r="AG2313" s="66">
        <v>-3.8245882997216499E-2</v>
      </c>
      <c r="AH2313" s="67">
        <v>-5.6660940355868696</v>
      </c>
      <c r="AI2313" s="66">
        <v>-0.22652694175223601</v>
      </c>
      <c r="AJ2313" s="67">
        <v>-8.9619516942620994</v>
      </c>
      <c r="AK2313" s="66">
        <v>-0.384461400000146</v>
      </c>
      <c r="AL2313" s="66">
        <v>-4.9414859793614603E-2</v>
      </c>
      <c r="AM2313" s="67">
        <v>-24.346706191252501</v>
      </c>
      <c r="AN2313" s="11"/>
      <c r="AO2313" s="69">
        <v>5.99178537686385E-2</v>
      </c>
      <c r="AP2313" s="69">
        <v>-8.0177940871217296E-2</v>
      </c>
      <c r="AQ2313" s="69">
        <v>5.9694176245102398E-2</v>
      </c>
      <c r="AR2313" s="69">
        <v>-0.25640372155699898</v>
      </c>
      <c r="AS2313" s="70">
        <v>7</v>
      </c>
      <c r="AT2313" s="70">
        <v>5</v>
      </c>
      <c r="AU2313" s="70">
        <v>6</v>
      </c>
      <c r="AV2313" s="71">
        <v>6</v>
      </c>
      <c r="AW2313" s="11"/>
      <c r="AX2313" s="72">
        <v>0.27105912837985702</v>
      </c>
      <c r="AY2313" s="73">
        <v>-0.45887548523523902</v>
      </c>
      <c r="AZ2313" s="73">
        <v>6.8226385053549193E-2</v>
      </c>
      <c r="BA2313" s="73">
        <v>-0.59876606583930003</v>
      </c>
      <c r="BB2313" s="64">
        <v>2.77043617320669E-2</v>
      </c>
      <c r="BC2313" s="74">
        <v>-39.751709180709398</v>
      </c>
      <c r="BD2313" s="61">
        <v>43874</v>
      </c>
      <c r="BE2313" s="61">
        <v>43913</v>
      </c>
      <c r="BF2313" s="70"/>
      <c r="BG2313" s="61"/>
    </row>
    <row r="2314" spans="2:59" x14ac:dyDescent="0.3">
      <c r="B2314" s="56" t="s">
        <v>7308</v>
      </c>
      <c r="C2314" s="56" t="s">
        <v>6973</v>
      </c>
      <c r="D2314" s="56" t="s">
        <v>6970</v>
      </c>
      <c r="E2314" s="57" t="s">
        <v>424</v>
      </c>
      <c r="F2314" s="57" t="s">
        <v>420</v>
      </c>
      <c r="G2314" s="58" t="s">
        <v>111</v>
      </c>
      <c r="H2314" s="59" t="s">
        <v>830</v>
      </c>
      <c r="I2314" s="60" t="s">
        <v>29</v>
      </c>
      <c r="J2314" s="60" t="s">
        <v>6974</v>
      </c>
      <c r="L2314" s="61">
        <v>44021</v>
      </c>
      <c r="M2314" s="62">
        <v>950.17410000041104</v>
      </c>
      <c r="N2314" s="63">
        <v>950.17410000041104</v>
      </c>
      <c r="O2314" s="63">
        <v>1311.5735999997701</v>
      </c>
      <c r="P2314" s="64">
        <f t="shared" si="36"/>
        <v>0.72445351141604075</v>
      </c>
      <c r="Q2314" s="61">
        <v>43874</v>
      </c>
      <c r="R2314" s="65">
        <v>95.850999999999999</v>
      </c>
      <c r="S2314" s="65">
        <v>110.805496183157</v>
      </c>
      <c r="T2314" s="11"/>
      <c r="U2314" s="66">
        <v>-2.4020013168410501E-2</v>
      </c>
      <c r="V2314" s="67">
        <v>1.2602094370777199</v>
      </c>
      <c r="W2314" s="66">
        <v>-7.0914196655430695E-2</v>
      </c>
      <c r="X2314" s="67">
        <v>-4.8130411169113403</v>
      </c>
      <c r="Y2314" s="66">
        <v>-0.24267373268696199</v>
      </c>
      <c r="Z2314" s="67">
        <v>-6.58343565647374</v>
      </c>
      <c r="AA2314" s="66">
        <v>-0.15452195375386499</v>
      </c>
      <c r="AB2314" s="67">
        <v>4.7729927759064603</v>
      </c>
      <c r="AC2314" s="66">
        <v>-0.17774579554592501</v>
      </c>
      <c r="AD2314" s="67">
        <v>6.5113857056421702</v>
      </c>
      <c r="AE2314" s="66">
        <v>-0.13398868959397101</v>
      </c>
      <c r="AF2314" s="68">
        <v>3.5488186523143699</v>
      </c>
      <c r="AG2314" s="66">
        <v>-3.7785517740303497E-2</v>
      </c>
      <c r="AH2314" s="67">
        <v>-5.6200575098992003</v>
      </c>
      <c r="AI2314" s="66">
        <v>-0.21833414255175701</v>
      </c>
      <c r="AJ2314" s="67">
        <v>-8.14267177421425</v>
      </c>
      <c r="AK2314" s="66">
        <v>-4.9825899999632398E-2</v>
      </c>
      <c r="AL2314" s="66">
        <v>-1.0333123365853699E-2</v>
      </c>
      <c r="AM2314" s="67">
        <v>-10.9404139944672</v>
      </c>
      <c r="AN2314" s="11"/>
      <c r="AO2314" s="69">
        <v>5.9978979787047103E-2</v>
      </c>
      <c r="AP2314" s="69">
        <v>-8.0126243733538993E-2</v>
      </c>
      <c r="AQ2314" s="69">
        <v>6.13827619799849E-2</v>
      </c>
      <c r="AR2314" s="69">
        <v>-0.25514114538615101</v>
      </c>
      <c r="AS2314" s="70">
        <v>7</v>
      </c>
      <c r="AT2314" s="70">
        <v>5</v>
      </c>
      <c r="AU2314" s="70">
        <v>6</v>
      </c>
      <c r="AV2314" s="71">
        <v>6</v>
      </c>
      <c r="AW2314" s="11"/>
      <c r="AX2314" s="72">
        <v>0.27101777664502202</v>
      </c>
      <c r="AY2314" s="73">
        <v>-0.396618488100557</v>
      </c>
      <c r="AZ2314" s="73">
        <v>0.14458829867999201</v>
      </c>
      <c r="BA2314" s="73">
        <v>-0.51877474033426596</v>
      </c>
      <c r="BB2314" s="64">
        <v>2.77023818045927E-2</v>
      </c>
      <c r="BC2314" s="74">
        <v>-39.6234568918007</v>
      </c>
      <c r="BD2314" s="61">
        <v>43874</v>
      </c>
      <c r="BE2314" s="61">
        <v>43913</v>
      </c>
      <c r="BF2314" s="70"/>
      <c r="BG2314" s="61"/>
    </row>
    <row r="2315" spans="2:59" x14ac:dyDescent="0.3">
      <c r="B2315" s="56" t="s">
        <v>7311</v>
      </c>
      <c r="C2315" s="56" t="s">
        <v>6976</v>
      </c>
      <c r="D2315" s="56" t="s">
        <v>6970</v>
      </c>
      <c r="E2315" s="57" t="s">
        <v>428</v>
      </c>
      <c r="F2315" s="57" t="s">
        <v>420</v>
      </c>
      <c r="G2315" s="58" t="s">
        <v>111</v>
      </c>
      <c r="H2315" s="59" t="s">
        <v>830</v>
      </c>
      <c r="I2315" s="60" t="s">
        <v>29</v>
      </c>
      <c r="J2315" s="60" t="s">
        <v>6977</v>
      </c>
      <c r="L2315" s="61">
        <v>44021</v>
      </c>
      <c r="M2315" s="62">
        <v>960.49849999975402</v>
      </c>
      <c r="N2315" s="63">
        <v>960.49849999975402</v>
      </c>
      <c r="O2315" s="63">
        <v>960.49849999975402</v>
      </c>
      <c r="P2315" s="64">
        <f t="shared" si="36"/>
        <v>1</v>
      </c>
      <c r="Q2315" s="61">
        <v>44021</v>
      </c>
      <c r="R2315" s="65">
        <v>0</v>
      </c>
      <c r="S2315" s="65">
        <v>0</v>
      </c>
      <c r="T2315" s="11"/>
      <c r="U2315" s="66">
        <v>0</v>
      </c>
      <c r="V2315" s="67">
        <v>3.66221075391877</v>
      </c>
      <c r="W2315" s="66">
        <v>0</v>
      </c>
      <c r="X2315" s="67">
        <v>2.27837854863537</v>
      </c>
      <c r="Y2315" s="66">
        <v>0</v>
      </c>
      <c r="Z2315" s="67">
        <v>17.6839376122225</v>
      </c>
      <c r="AA2315" s="66">
        <v>0</v>
      </c>
      <c r="AB2315" s="67">
        <v>20.225188151293001</v>
      </c>
      <c r="AC2315" s="66">
        <v>0</v>
      </c>
      <c r="AD2315" s="67">
        <v>24.2859652602347</v>
      </c>
      <c r="AE2315" s="66">
        <v>0</v>
      </c>
      <c r="AF2315" s="68">
        <v>16.947687611711402</v>
      </c>
      <c r="AG2315" s="66">
        <v>0</v>
      </c>
      <c r="AH2315" s="67">
        <v>-1.84150573586521</v>
      </c>
      <c r="AI2315" s="66">
        <v>0</v>
      </c>
      <c r="AJ2315" s="67">
        <v>13.6907424809615</v>
      </c>
      <c r="AK2315" s="66">
        <v>-3.9501500000369602E-2</v>
      </c>
      <c r="AL2315" s="66">
        <v>-8.1571294967943703E-3</v>
      </c>
      <c r="AM2315" s="67">
        <v>-9.9079739945445908</v>
      </c>
      <c r="AN2315" s="11"/>
      <c r="AO2315" s="69">
        <v>0</v>
      </c>
      <c r="AP2315" s="69">
        <v>0</v>
      </c>
      <c r="AQ2315" s="69">
        <v>0</v>
      </c>
      <c r="AR2315" s="69">
        <v>0</v>
      </c>
      <c r="AS2315" s="70">
        <v>0</v>
      </c>
      <c r="AT2315" s="70">
        <v>0</v>
      </c>
      <c r="AU2315" s="70">
        <v>7</v>
      </c>
      <c r="AV2315" s="71">
        <v>5</v>
      </c>
      <c r="AW2315" s="11"/>
      <c r="AX2315" s="72">
        <v>0</v>
      </c>
      <c r="AY2315" s="73">
        <v>-115.357016523136</v>
      </c>
      <c r="AZ2315" s="73">
        <v>0.52607977638217596</v>
      </c>
      <c r="BA2315" s="73">
        <v>-15.9646500268718</v>
      </c>
      <c r="BB2315" s="64">
        <v>0</v>
      </c>
      <c r="BC2315" s="74">
        <v>0</v>
      </c>
      <c r="BD2315" s="61">
        <v>43656</v>
      </c>
      <c r="BE2315" s="61"/>
      <c r="BF2315" s="70"/>
      <c r="BG2315" s="61"/>
    </row>
    <row r="2316" spans="2:59" x14ac:dyDescent="0.3">
      <c r="B2316" s="56" t="s">
        <v>7314</v>
      </c>
      <c r="C2316" s="56" t="s">
        <v>6979</v>
      </c>
      <c r="D2316" s="56" t="s">
        <v>6970</v>
      </c>
      <c r="E2316" s="57" t="s">
        <v>41</v>
      </c>
      <c r="F2316" s="57" t="s">
        <v>420</v>
      </c>
      <c r="G2316" s="58" t="s">
        <v>111</v>
      </c>
      <c r="H2316" s="59" t="s">
        <v>830</v>
      </c>
      <c r="I2316" s="60" t="s">
        <v>29</v>
      </c>
      <c r="J2316" s="60" t="s">
        <v>6980</v>
      </c>
      <c r="L2316" s="61">
        <v>44021</v>
      </c>
      <c r="M2316" s="62">
        <v>680.51279999967699</v>
      </c>
      <c r="N2316" s="63">
        <v>680.51279999967699</v>
      </c>
      <c r="O2316" s="63">
        <v>944.41449999995496</v>
      </c>
      <c r="P2316" s="64">
        <f t="shared" si="36"/>
        <v>0.72056581088040206</v>
      </c>
      <c r="Q2316" s="61">
        <v>43874</v>
      </c>
      <c r="R2316" s="65">
        <v>26921.62</v>
      </c>
      <c r="S2316" s="65">
        <v>67186.411958007797</v>
      </c>
      <c r="T2316" s="11"/>
      <c r="U2316" s="66">
        <v>-2.40456012388677E-2</v>
      </c>
      <c r="V2316" s="67">
        <v>1.2576506300320001</v>
      </c>
      <c r="W2316" s="66">
        <v>-7.1887348746749902E-2</v>
      </c>
      <c r="X2316" s="67">
        <v>-4.9103563260432601</v>
      </c>
      <c r="Y2316" s="66">
        <v>-0.24760179656732401</v>
      </c>
      <c r="Z2316" s="67">
        <v>-7.0762420445098497</v>
      </c>
      <c r="AA2316" s="66">
        <v>-0.16536746076133599</v>
      </c>
      <c r="AB2316" s="67">
        <v>3.6884420751593998</v>
      </c>
      <c r="AC2316" s="66">
        <v>-0.197986483056447</v>
      </c>
      <c r="AD2316" s="67">
        <v>4.4873169545899101</v>
      </c>
      <c r="AE2316" s="66">
        <v>-0.16496169080724901</v>
      </c>
      <c r="AF2316" s="68">
        <v>0.45151853098650502</v>
      </c>
      <c r="AG2316" s="66">
        <v>-3.80768797467681E-2</v>
      </c>
      <c r="AH2316" s="67">
        <v>-5.64919371054566</v>
      </c>
      <c r="AI2316" s="66">
        <v>-0.223639166592911</v>
      </c>
      <c r="AJ2316" s="67">
        <v>-8.6731741783296492</v>
      </c>
      <c r="AK2316" s="66">
        <v>-0.31948720000044001</v>
      </c>
      <c r="AL2316" s="66">
        <v>-3.9400461894729198E-2</v>
      </c>
      <c r="AM2316" s="67">
        <v>-17.849286191281902</v>
      </c>
      <c r="AN2316" s="11"/>
      <c r="AO2316" s="69">
        <v>5.9938542546660797E-2</v>
      </c>
      <c r="AP2316" s="69">
        <v>-8.0160042534844295E-2</v>
      </c>
      <c r="AQ2316" s="69">
        <v>6.0335164811476702E-2</v>
      </c>
      <c r="AR2316" s="69">
        <v>-0.255953692479234</v>
      </c>
      <c r="AS2316" s="70">
        <v>7</v>
      </c>
      <c r="AT2316" s="70">
        <v>5</v>
      </c>
      <c r="AU2316" s="70">
        <v>6</v>
      </c>
      <c r="AV2316" s="71">
        <v>6</v>
      </c>
      <c r="AW2316" s="11"/>
      <c r="AX2316" s="72">
        <v>0.271046044070681</v>
      </c>
      <c r="AY2316" s="73">
        <v>-0.43684700804351501</v>
      </c>
      <c r="AZ2316" s="73">
        <v>9.5271172191587497E-2</v>
      </c>
      <c r="BA2316" s="73">
        <v>-0.57050450710812595</v>
      </c>
      <c r="BB2316" s="64">
        <v>2.7703809283339102E-2</v>
      </c>
      <c r="BC2316" s="74">
        <v>-39.705849497229799</v>
      </c>
      <c r="BD2316" s="61">
        <v>43874</v>
      </c>
      <c r="BE2316" s="61">
        <v>43913</v>
      </c>
      <c r="BF2316" s="70"/>
      <c r="BG2316" s="61"/>
    </row>
    <row r="2317" spans="2:59" x14ac:dyDescent="0.3">
      <c r="B2317" s="56" t="s">
        <v>7317</v>
      </c>
      <c r="C2317" s="56" t="s">
        <v>6982</v>
      </c>
      <c r="D2317" s="56" t="s">
        <v>6970</v>
      </c>
      <c r="E2317" s="57" t="s">
        <v>248</v>
      </c>
      <c r="F2317" s="57" t="s">
        <v>420</v>
      </c>
      <c r="G2317" s="58" t="s">
        <v>111</v>
      </c>
      <c r="H2317" s="59" t="s">
        <v>830</v>
      </c>
      <c r="I2317" s="60" t="s">
        <v>29</v>
      </c>
      <c r="J2317" s="60" t="s">
        <v>6983</v>
      </c>
      <c r="L2317" s="61">
        <v>44021</v>
      </c>
      <c r="M2317" s="62">
        <v>749.53859999962197</v>
      </c>
      <c r="N2317" s="63">
        <v>749.53859999962197</v>
      </c>
      <c r="O2317" s="63">
        <v>1035.1528999991699</v>
      </c>
      <c r="P2317" s="64">
        <f t="shared" si="36"/>
        <v>0.72408491537841702</v>
      </c>
      <c r="Q2317" s="61">
        <v>43874</v>
      </c>
      <c r="R2317" s="65">
        <v>132246.67600000001</v>
      </c>
      <c r="S2317" s="65">
        <v>212770.97109545901</v>
      </c>
      <c r="T2317" s="11"/>
      <c r="U2317" s="66">
        <v>-2.4013373257730598E-2</v>
      </c>
      <c r="V2317" s="67">
        <v>1.2608734281457099</v>
      </c>
      <c r="W2317" s="66">
        <v>-7.0964148251732695E-2</v>
      </c>
      <c r="X2317" s="67">
        <v>-4.8180362765415303</v>
      </c>
      <c r="Y2317" s="66">
        <v>-0.24304964490322201</v>
      </c>
      <c r="Z2317" s="67">
        <v>-6.6210268780996602</v>
      </c>
      <c r="AA2317" s="66">
        <v>-0.155167790590931</v>
      </c>
      <c r="AB2317" s="67">
        <v>4.7084090921998696</v>
      </c>
      <c r="AC2317" s="66">
        <v>-0.17827796761499501</v>
      </c>
      <c r="AD2317" s="67">
        <v>6.45816849873518</v>
      </c>
      <c r="AE2317" s="66">
        <v>-0.13394225015334099</v>
      </c>
      <c r="AF2317" s="68">
        <v>3.5534625963773601</v>
      </c>
      <c r="AG2317" s="66">
        <v>-3.77899912464272E-2</v>
      </c>
      <c r="AH2317" s="67">
        <v>-5.6205048605115699</v>
      </c>
      <c r="AI2317" s="66">
        <v>-0.21870903189497801</v>
      </c>
      <c r="AJ2317" s="67">
        <v>-8.1801607085362793</v>
      </c>
      <c r="AK2317" s="66">
        <v>-0.25046139999991301</v>
      </c>
      <c r="AL2317" s="66">
        <v>-2.9659412214641599E-2</v>
      </c>
      <c r="AM2317" s="67">
        <v>-10.9467061912146</v>
      </c>
      <c r="AN2317" s="11"/>
      <c r="AO2317" s="69">
        <v>5.9973709583573502E-2</v>
      </c>
      <c r="AP2317" s="69">
        <v>-8.0129474802524803E-2</v>
      </c>
      <c r="AQ2317" s="69">
        <v>6.1425174368196202E-2</v>
      </c>
      <c r="AR2317" s="69">
        <v>-0.25518904058495501</v>
      </c>
      <c r="AS2317" s="70">
        <v>7</v>
      </c>
      <c r="AT2317" s="70">
        <v>5</v>
      </c>
      <c r="AU2317" s="70">
        <v>6</v>
      </c>
      <c r="AV2317" s="71">
        <v>6</v>
      </c>
      <c r="AW2317" s="11"/>
      <c r="AX2317" s="72">
        <v>0.27102450414065998</v>
      </c>
      <c r="AY2317" s="73">
        <v>-0.39906568784999802</v>
      </c>
      <c r="AZ2317" s="73">
        <v>0.14163878668409799</v>
      </c>
      <c r="BA2317" s="73">
        <v>-0.521912922658885</v>
      </c>
      <c r="BB2317" s="64">
        <v>2.7702941610950799E-2</v>
      </c>
      <c r="BC2317" s="74">
        <v>-39.627865603135398</v>
      </c>
      <c r="BD2317" s="61">
        <v>43874</v>
      </c>
      <c r="BE2317" s="61">
        <v>43913</v>
      </c>
      <c r="BF2317" s="70"/>
      <c r="BG2317" s="61"/>
    </row>
    <row r="2318" spans="2:59" x14ac:dyDescent="0.3">
      <c r="B2318" s="56" t="s">
        <v>7320</v>
      </c>
      <c r="C2318" s="56" t="s">
        <v>6985</v>
      </c>
      <c r="D2318" s="56" t="s">
        <v>6970</v>
      </c>
      <c r="E2318" s="57" t="s">
        <v>0</v>
      </c>
      <c r="F2318" s="57" t="s">
        <v>420</v>
      </c>
      <c r="G2318" s="58" t="s">
        <v>111</v>
      </c>
      <c r="H2318" s="59" t="s">
        <v>830</v>
      </c>
      <c r="I2318" s="60" t="s">
        <v>29</v>
      </c>
      <c r="J2318" s="60" t="s">
        <v>6986</v>
      </c>
      <c r="L2318" s="61">
        <v>44021</v>
      </c>
      <c r="M2318" s="62">
        <v>822.517799999565</v>
      </c>
      <c r="N2318" s="63">
        <v>822.517799999565</v>
      </c>
      <c r="O2318" s="63">
        <v>1132.29649999924</v>
      </c>
      <c r="P2318" s="64">
        <f t="shared" si="36"/>
        <v>0.72641556341480973</v>
      </c>
      <c r="Q2318" s="61">
        <v>43874</v>
      </c>
      <c r="R2318" s="65">
        <v>71803.629000000001</v>
      </c>
      <c r="S2318" s="65">
        <v>134451.03729003901</v>
      </c>
      <c r="T2318" s="11"/>
      <c r="U2318" s="66">
        <v>-2.3991953834411099E-2</v>
      </c>
      <c r="V2318" s="67">
        <v>1.2630153704776601</v>
      </c>
      <c r="W2318" s="66">
        <v>-7.0354605985849097E-2</v>
      </c>
      <c r="X2318" s="67">
        <v>-4.7570820499531701</v>
      </c>
      <c r="Y2318" s="66">
        <v>-0.240031976175378</v>
      </c>
      <c r="Z2318" s="67">
        <v>-6.3192600053153001</v>
      </c>
      <c r="AA2318" s="66">
        <v>-0.148372375516337</v>
      </c>
      <c r="AB2318" s="67">
        <v>5.3879505996592298</v>
      </c>
      <c r="AC2318" s="66">
        <v>-0.165014700499305</v>
      </c>
      <c r="AD2318" s="67">
        <v>7.7844952103041596</v>
      </c>
      <c r="AE2318" s="66">
        <v>-0.112855497264682</v>
      </c>
      <c r="AF2318" s="68">
        <v>5.66213788524328</v>
      </c>
      <c r="AG2318" s="66">
        <v>-3.7600627062602102E-2</v>
      </c>
      <c r="AH2318" s="67">
        <v>-5.6015684421290599</v>
      </c>
      <c r="AI2318" s="66">
        <v>-0.21543992264661899</v>
      </c>
      <c r="AJ2318" s="67">
        <v>-7.8532497837004502</v>
      </c>
      <c r="AK2318" s="66">
        <v>-0.177482200000668</v>
      </c>
      <c r="AL2318" s="66">
        <v>-2.01981431810054E-2</v>
      </c>
      <c r="AM2318" s="67">
        <v>-3.6487861912901298</v>
      </c>
      <c r="AN2318" s="11"/>
      <c r="AO2318" s="69">
        <v>5.9996825686539502E-2</v>
      </c>
      <c r="AP2318" s="69">
        <v>-8.0109393547900296E-2</v>
      </c>
      <c r="AQ2318" s="69">
        <v>6.2144779631125899E-2</v>
      </c>
      <c r="AR2318" s="69">
        <v>-0.25468397799791997</v>
      </c>
      <c r="AS2318" s="70">
        <v>7</v>
      </c>
      <c r="AT2318" s="70">
        <v>5</v>
      </c>
      <c r="AU2318" s="70">
        <v>6</v>
      </c>
      <c r="AV2318" s="71">
        <v>6</v>
      </c>
      <c r="AW2318" s="11"/>
      <c r="AX2318" s="72">
        <v>0.27101061995315801</v>
      </c>
      <c r="AY2318" s="73">
        <v>-0.373900781378325</v>
      </c>
      <c r="AZ2318" s="73">
        <v>0.17251181253300299</v>
      </c>
      <c r="BA2318" s="73">
        <v>-0.48946484599309797</v>
      </c>
      <c r="BB2318" s="64">
        <v>2.77024036678995E-2</v>
      </c>
      <c r="BC2318" s="74">
        <v>-39.5763830409851</v>
      </c>
      <c r="BD2318" s="61">
        <v>43874</v>
      </c>
      <c r="BE2318" s="61">
        <v>43913</v>
      </c>
      <c r="BF2318" s="70"/>
      <c r="BG2318" s="61"/>
    </row>
    <row r="2319" spans="2:59" x14ac:dyDescent="0.3">
      <c r="B2319" s="56" t="s">
        <v>7324</v>
      </c>
      <c r="C2319" s="56" t="s">
        <v>6988</v>
      </c>
      <c r="D2319" s="56" t="s">
        <v>6970</v>
      </c>
      <c r="E2319" s="57" t="s">
        <v>48</v>
      </c>
      <c r="F2319" s="57" t="s">
        <v>420</v>
      </c>
      <c r="G2319" s="58" t="s">
        <v>111</v>
      </c>
      <c r="H2319" s="59" t="s">
        <v>830</v>
      </c>
      <c r="I2319" s="60" t="s">
        <v>29</v>
      </c>
      <c r="J2319" s="60" t="s">
        <v>6989</v>
      </c>
      <c r="L2319" s="61">
        <v>44021</v>
      </c>
      <c r="M2319" s="62">
        <v>733.76410000026203</v>
      </c>
      <c r="N2319" s="63">
        <v>733.76410000026203</v>
      </c>
      <c r="O2319" s="63">
        <v>1013.94859999977</v>
      </c>
      <c r="P2319" s="64">
        <f t="shared" si="36"/>
        <v>0.72366991778520973</v>
      </c>
      <c r="Q2319" s="61">
        <v>43874</v>
      </c>
      <c r="R2319" s="65">
        <v>1682.201</v>
      </c>
      <c r="S2319" s="65">
        <v>3782.0353473281898</v>
      </c>
      <c r="T2319" s="11"/>
      <c r="U2319" s="66">
        <v>-2.4016643338654799E-2</v>
      </c>
      <c r="V2319" s="67">
        <v>1.2605464200532901</v>
      </c>
      <c r="W2319" s="66">
        <v>-7.1065450679307099E-2</v>
      </c>
      <c r="X2319" s="67">
        <v>-4.8281665192989696</v>
      </c>
      <c r="Y2319" s="66">
        <v>-0.243583183014416</v>
      </c>
      <c r="Z2319" s="67">
        <v>-6.6743806892191104</v>
      </c>
      <c r="AA2319" s="66">
        <v>-0.156384217841114</v>
      </c>
      <c r="AB2319" s="67">
        <v>4.58676636718155</v>
      </c>
      <c r="AC2319" s="66">
        <v>-0.18063622946472599</v>
      </c>
      <c r="AD2319" s="67">
        <v>6.2223423137620602</v>
      </c>
      <c r="AE2319" s="66">
        <v>-0.13766158765429301</v>
      </c>
      <c r="AF2319" s="68">
        <v>3.18152884628216</v>
      </c>
      <c r="AG2319" s="66">
        <v>-3.7819680316715697E-2</v>
      </c>
      <c r="AH2319" s="67">
        <v>-5.6234737675404203</v>
      </c>
      <c r="AI2319" s="66">
        <v>-0.21928644098719799</v>
      </c>
      <c r="AJ2319" s="67">
        <v>-8.2379016177583306</v>
      </c>
      <c r="AK2319" s="66">
        <v>-0.26623589999973801</v>
      </c>
      <c r="AL2319" s="66">
        <v>-3.18124781588267E-2</v>
      </c>
      <c r="AM2319" s="67">
        <v>-12.5241561911971</v>
      </c>
      <c r="AN2319" s="11"/>
      <c r="AO2319" s="69">
        <v>5.9968341531202903E-2</v>
      </c>
      <c r="AP2319" s="69">
        <v>-8.0132392304221894E-2</v>
      </c>
      <c r="AQ2319" s="69">
        <v>6.1298695107325302E-2</v>
      </c>
      <c r="AR2319" s="69">
        <v>-0.25528184782160701</v>
      </c>
      <c r="AS2319" s="70">
        <v>7</v>
      </c>
      <c r="AT2319" s="70">
        <v>5</v>
      </c>
      <c r="AU2319" s="70">
        <v>6</v>
      </c>
      <c r="AV2319" s="71">
        <v>6</v>
      </c>
      <c r="AW2319" s="11"/>
      <c r="AX2319" s="72">
        <v>0.27102607429842501</v>
      </c>
      <c r="AY2319" s="73">
        <v>-0.40358886029343899</v>
      </c>
      <c r="AZ2319" s="73">
        <v>0.136098776120889</v>
      </c>
      <c r="BA2319" s="73">
        <v>-0.52773714154500295</v>
      </c>
      <c r="BB2319" s="64">
        <v>2.77029357903666E-2</v>
      </c>
      <c r="BC2319" s="74">
        <v>-39.6369204514194</v>
      </c>
      <c r="BD2319" s="61">
        <v>43874</v>
      </c>
      <c r="BE2319" s="61">
        <v>43913</v>
      </c>
      <c r="BF2319" s="70"/>
      <c r="BG2319" s="61"/>
    </row>
    <row r="2320" spans="2:59" x14ac:dyDescent="0.3">
      <c r="B2320" s="56" t="s">
        <v>7328</v>
      </c>
      <c r="C2320" s="56" t="s">
        <v>6991</v>
      </c>
      <c r="D2320" s="56" t="s">
        <v>6970</v>
      </c>
      <c r="E2320" s="57" t="s">
        <v>52</v>
      </c>
      <c r="F2320" s="57" t="s">
        <v>420</v>
      </c>
      <c r="G2320" s="58" t="s">
        <v>111</v>
      </c>
      <c r="H2320" s="59" t="s">
        <v>830</v>
      </c>
      <c r="I2320" s="60" t="s">
        <v>29</v>
      </c>
      <c r="J2320" s="60" t="s">
        <v>6992</v>
      </c>
      <c r="L2320" s="61">
        <v>44021</v>
      </c>
      <c r="M2320" s="62">
        <v>761.15539999958105</v>
      </c>
      <c r="N2320" s="63">
        <v>761.15539999958105</v>
      </c>
      <c r="O2320" s="63">
        <v>1050.28869999945</v>
      </c>
      <c r="P2320" s="64">
        <f t="shared" si="36"/>
        <v>0.72471064384485862</v>
      </c>
      <c r="Q2320" s="61">
        <v>43874</v>
      </c>
      <c r="R2320" s="65">
        <v>4546.83</v>
      </c>
      <c r="S2320" s="65">
        <v>27362.147125946001</v>
      </c>
      <c r="T2320" s="11"/>
      <c r="U2320" s="66">
        <v>-2.4007588875974799E-2</v>
      </c>
      <c r="V2320" s="67">
        <v>1.2614518663212899</v>
      </c>
      <c r="W2320" s="66">
        <v>-7.08004390408314E-2</v>
      </c>
      <c r="X2320" s="67">
        <v>-4.8016653554514104</v>
      </c>
      <c r="Y2320" s="66">
        <v>-0.242239744823601</v>
      </c>
      <c r="Z2320" s="67">
        <v>-6.54003687013756</v>
      </c>
      <c r="AA2320" s="66">
        <v>-0.15334704460561599</v>
      </c>
      <c r="AB2320" s="67">
        <v>4.8904836907313403</v>
      </c>
      <c r="AC2320" s="66">
        <v>-0.174734331720101</v>
      </c>
      <c r="AD2320" s="67">
        <v>6.8125320882245397</v>
      </c>
      <c r="AE2320" s="66">
        <v>-0.12832451681693799</v>
      </c>
      <c r="AF2320" s="68">
        <v>4.1152359300176604</v>
      </c>
      <c r="AG2320" s="66">
        <v>-3.7739703704573899E-2</v>
      </c>
      <c r="AH2320" s="67">
        <v>-5.6154761063225997</v>
      </c>
      <c r="AI2320" s="66">
        <v>-0.21783172757830499</v>
      </c>
      <c r="AJ2320" s="67">
        <v>-8.0924302768689795</v>
      </c>
      <c r="AK2320" s="66">
        <v>-0.23884460000059299</v>
      </c>
      <c r="AL2320" s="66">
        <v>-2.8099626987568599E-2</v>
      </c>
      <c r="AM2320" s="67">
        <v>-9.7850261912826699</v>
      </c>
      <c r="AN2320" s="11"/>
      <c r="AO2320" s="69">
        <v>5.9979952413414098E-2</v>
      </c>
      <c r="AP2320" s="69">
        <v>-8.0124053540202994E-2</v>
      </c>
      <c r="AQ2320" s="69">
        <v>6.1618474146598601E-2</v>
      </c>
      <c r="AR2320" s="69">
        <v>-0.25505279597011399</v>
      </c>
      <c r="AS2320" s="70">
        <v>7</v>
      </c>
      <c r="AT2320" s="70">
        <v>5</v>
      </c>
      <c r="AU2320" s="70">
        <v>6</v>
      </c>
      <c r="AV2320" s="71">
        <v>6</v>
      </c>
      <c r="AW2320" s="11"/>
      <c r="AX2320" s="72">
        <v>0.271020479737199</v>
      </c>
      <c r="AY2320" s="73">
        <v>-0.39232281466684099</v>
      </c>
      <c r="AZ2320" s="73">
        <v>0.14991298369227499</v>
      </c>
      <c r="BA2320" s="73">
        <v>-0.51322510923182596</v>
      </c>
      <c r="BB2320" s="64">
        <v>2.7702767804912602E-2</v>
      </c>
      <c r="BC2320" s="74">
        <v>-39.614003273483803</v>
      </c>
      <c r="BD2320" s="61">
        <v>43874</v>
      </c>
      <c r="BE2320" s="61">
        <v>43913</v>
      </c>
      <c r="BF2320" s="70"/>
      <c r="BG2320" s="61"/>
    </row>
    <row r="2321" spans="2:59" x14ac:dyDescent="0.3">
      <c r="B2321" s="56" t="s">
        <v>7331</v>
      </c>
      <c r="C2321" s="56" t="s">
        <v>6994</v>
      </c>
      <c r="D2321" s="56" t="s">
        <v>6970</v>
      </c>
      <c r="E2321" s="57" t="s">
        <v>447</v>
      </c>
      <c r="F2321" s="57" t="s">
        <v>420</v>
      </c>
      <c r="G2321" s="58" t="s">
        <v>111</v>
      </c>
      <c r="H2321" s="59" t="s">
        <v>830</v>
      </c>
      <c r="I2321" s="60" t="s">
        <v>29</v>
      </c>
      <c r="J2321" s="60" t="s">
        <v>6995</v>
      </c>
      <c r="L2321" s="61">
        <v>44021</v>
      </c>
      <c r="M2321" s="62">
        <v>915.50549999996997</v>
      </c>
      <c r="N2321" s="63">
        <v>915.50549999996997</v>
      </c>
      <c r="O2321" s="63">
        <v>1095.0541999991999</v>
      </c>
      <c r="P2321" s="64">
        <f t="shared" si="36"/>
        <v>0.83603670028445976</v>
      </c>
      <c r="Q2321" s="61">
        <v>43874</v>
      </c>
      <c r="R2321" s="65">
        <v>0</v>
      </c>
      <c r="S2321" s="65">
        <v>26839.001499999998</v>
      </c>
      <c r="T2321" s="11"/>
      <c r="U2321" s="66">
        <v>0</v>
      </c>
      <c r="V2321" s="67">
        <v>3.66221075391877</v>
      </c>
      <c r="W2321" s="66">
        <v>0</v>
      </c>
      <c r="X2321" s="67">
        <v>2.27837854863537</v>
      </c>
      <c r="Y2321" s="66">
        <v>-0.12526393604726799</v>
      </c>
      <c r="Z2321" s="67">
        <v>5.1575440074957397</v>
      </c>
      <c r="AA2321" s="66">
        <v>-1.9268184565589801E-2</v>
      </c>
      <c r="AB2321" s="67">
        <v>18.298369694733999</v>
      </c>
      <c r="AC2321" s="66">
        <v>-0.112099590112921</v>
      </c>
      <c r="AD2321" s="67">
        <v>13.076006248942599</v>
      </c>
      <c r="AE2321" s="66">
        <v>-6.3418129886485999E-2</v>
      </c>
      <c r="AF2321" s="68">
        <v>10.6058746230701</v>
      </c>
      <c r="AG2321" s="66">
        <v>0</v>
      </c>
      <c r="AH2321" s="67">
        <v>-1.84150573586521</v>
      </c>
      <c r="AI2321" s="66">
        <v>-9.6935923475975905E-2</v>
      </c>
      <c r="AJ2321" s="67">
        <v>3.9971501333638999</v>
      </c>
      <c r="AK2321" s="66">
        <v>-8.4494499999855199E-2</v>
      </c>
      <c r="AL2321" s="66">
        <v>-1.12745358646862E-2</v>
      </c>
      <c r="AM2321" s="67">
        <v>-2.1907064448823799</v>
      </c>
      <c r="AN2321" s="11"/>
      <c r="AO2321" s="69">
        <v>2.3091691886293099E-2</v>
      </c>
      <c r="AP2321" s="69">
        <v>-7.6569247913576E-2</v>
      </c>
      <c r="AQ2321" s="69">
        <v>6.2234698780230198E-2</v>
      </c>
      <c r="AR2321" s="69">
        <v>-8.5695073798851801E-2</v>
      </c>
      <c r="AS2321" s="70">
        <v>4</v>
      </c>
      <c r="AT2321" s="70">
        <v>4</v>
      </c>
      <c r="AU2321" s="70">
        <v>7</v>
      </c>
      <c r="AV2321" s="71">
        <v>5</v>
      </c>
      <c r="AW2321" s="11"/>
      <c r="AX2321" s="72">
        <v>0.132516940934438</v>
      </c>
      <c r="AY2321" s="73">
        <v>-0.28261006637239899</v>
      </c>
      <c r="AZ2321" s="73">
        <v>0.50840358645564299</v>
      </c>
      <c r="BA2321" s="73">
        <v>-0.35464049932124903</v>
      </c>
      <c r="BB2321" s="64">
        <v>1.35001565256061E-2</v>
      </c>
      <c r="BC2321" s="74">
        <v>-16.396329971554199</v>
      </c>
      <c r="BD2321" s="61">
        <v>43874</v>
      </c>
      <c r="BE2321" s="61">
        <v>43899</v>
      </c>
      <c r="BF2321" s="70"/>
      <c r="BG2321" s="61"/>
    </row>
    <row r="2322" spans="2:59" x14ac:dyDescent="0.3">
      <c r="B2322" s="56" t="s">
        <v>7334</v>
      </c>
      <c r="C2322" s="56" t="s">
        <v>6997</v>
      </c>
      <c r="D2322" s="56" t="s">
        <v>6970</v>
      </c>
      <c r="E2322" s="57" t="s">
        <v>56</v>
      </c>
      <c r="F2322" s="57" t="s">
        <v>420</v>
      </c>
      <c r="G2322" s="58" t="s">
        <v>111</v>
      </c>
      <c r="H2322" s="59" t="s">
        <v>830</v>
      </c>
      <c r="I2322" s="60" t="s">
        <v>29</v>
      </c>
      <c r="J2322" s="60" t="s">
        <v>6998</v>
      </c>
      <c r="L2322" s="61">
        <v>44021</v>
      </c>
      <c r="M2322" s="62">
        <v>1052.40000000037</v>
      </c>
      <c r="N2322" s="63">
        <v>1052.40000000037</v>
      </c>
      <c r="O2322" s="63">
        <v>1438.40000000037</v>
      </c>
      <c r="P2322" s="64">
        <f t="shared" si="36"/>
        <v>0.73164627363744394</v>
      </c>
      <c r="Q2322" s="61">
        <v>43874</v>
      </c>
      <c r="R2322" s="65">
        <v>5.2619999999999996</v>
      </c>
      <c r="S2322" s="65">
        <v>5.9994503816813198</v>
      </c>
      <c r="T2322" s="11"/>
      <c r="U2322" s="66">
        <v>-2.3928770171551199E-2</v>
      </c>
      <c r="V2322" s="67">
        <v>1.2693337367636599</v>
      </c>
      <c r="W2322" s="66">
        <v>-6.9002123142126906E-2</v>
      </c>
      <c r="X2322" s="67">
        <v>-4.62183376558096</v>
      </c>
      <c r="Y2322" s="66">
        <v>-0.232832774457056</v>
      </c>
      <c r="Z2322" s="67">
        <v>-5.5993398334830999</v>
      </c>
      <c r="AA2322" s="66">
        <v>-0.13053536021107001</v>
      </c>
      <c r="AB2322" s="67">
        <v>7.1716521301859801</v>
      </c>
      <c r="AC2322" s="66">
        <v>-0.126494023904379</v>
      </c>
      <c r="AD2322" s="67">
        <v>11.6365628697968</v>
      </c>
      <c r="AE2322" s="66">
        <v>-4.9494219651969602E-2</v>
      </c>
      <c r="AF2322" s="68">
        <v>11.998265646514501</v>
      </c>
      <c r="AG2322" s="66">
        <v>-3.6969253294955699E-2</v>
      </c>
      <c r="AH2322" s="67">
        <v>-5.53843106536078</v>
      </c>
      <c r="AI2322" s="66">
        <v>-0.207530120481388</v>
      </c>
      <c r="AJ2322" s="67">
        <v>-7.0622695671772799</v>
      </c>
      <c r="AK2322" s="66">
        <v>5.2400000000488903E-2</v>
      </c>
      <c r="AL2322" s="66">
        <v>1.0510139247344299E-2</v>
      </c>
      <c r="AM2322" s="67">
        <v>8.1321017933078096E-2</v>
      </c>
      <c r="AN2322" s="11"/>
      <c r="AO2322" s="69">
        <v>6.0172570390932399E-2</v>
      </c>
      <c r="AP2322" s="69">
        <v>-8.0188679245184205E-2</v>
      </c>
      <c r="AQ2322" s="69">
        <v>6.4156626505791806E-2</v>
      </c>
      <c r="AR2322" s="69">
        <v>-0.25421668439404999</v>
      </c>
      <c r="AS2322" s="70">
        <v>7</v>
      </c>
      <c r="AT2322" s="70">
        <v>5</v>
      </c>
      <c r="AU2322" s="70">
        <v>6</v>
      </c>
      <c r="AV2322" s="71">
        <v>6</v>
      </c>
      <c r="AW2322" s="11"/>
      <c r="AX2322" s="72">
        <v>0.27105628740566301</v>
      </c>
      <c r="AY2322" s="73">
        <v>-0.30796305758713099</v>
      </c>
      <c r="AZ2322" s="73">
        <v>0.252866961629934</v>
      </c>
      <c r="BA2322" s="73">
        <v>-0.40396448553701703</v>
      </c>
      <c r="BB2322" s="64">
        <v>2.77084964548703E-2</v>
      </c>
      <c r="BC2322" s="74">
        <v>-39.488320355943898</v>
      </c>
      <c r="BD2322" s="61">
        <v>43874</v>
      </c>
      <c r="BE2322" s="61">
        <v>43913</v>
      </c>
      <c r="BF2322" s="70"/>
      <c r="BG2322" s="61"/>
    </row>
    <row r="2323" spans="2:59" x14ac:dyDescent="0.3">
      <c r="B2323" s="56" t="s">
        <v>7337</v>
      </c>
      <c r="C2323" s="56" t="s">
        <v>7000</v>
      </c>
      <c r="D2323" s="56" t="s">
        <v>6970</v>
      </c>
      <c r="E2323" s="57" t="s">
        <v>309</v>
      </c>
      <c r="F2323" s="57" t="s">
        <v>420</v>
      </c>
      <c r="G2323" s="58" t="s">
        <v>111</v>
      </c>
      <c r="H2323" s="59" t="s">
        <v>830</v>
      </c>
      <c r="I2323" s="60" t="s">
        <v>29</v>
      </c>
      <c r="J2323" s="60" t="s">
        <v>7001</v>
      </c>
      <c r="L2323" s="61">
        <v>44021</v>
      </c>
      <c r="M2323" s="62">
        <v>981.16940000001296</v>
      </c>
      <c r="N2323" s="63">
        <v>981.16940000001296</v>
      </c>
      <c r="O2323" s="63">
        <v>1342.8555999994301</v>
      </c>
      <c r="P2323" s="64">
        <f t="shared" si="36"/>
        <v>0.73065890331054906</v>
      </c>
      <c r="Q2323" s="61">
        <v>43874</v>
      </c>
      <c r="R2323" s="65">
        <v>103.39700000000001</v>
      </c>
      <c r="S2323" s="65">
        <v>118.26348854958999</v>
      </c>
      <c r="T2323" s="11"/>
      <c r="U2323" s="66">
        <v>-2.3948817192831501E-2</v>
      </c>
      <c r="V2323" s="67">
        <v>1.2673290346356201</v>
      </c>
      <c r="W2323" s="66">
        <v>-6.9174660800854298E-2</v>
      </c>
      <c r="X2323" s="67">
        <v>-4.6390875314536997</v>
      </c>
      <c r="Y2323" s="66">
        <v>-0.23469152005156499</v>
      </c>
      <c r="Z2323" s="67">
        <v>-5.7852143929339901</v>
      </c>
      <c r="AA2323" s="66">
        <v>-0.13736622803029599</v>
      </c>
      <c r="AB2323" s="67">
        <v>6.4885653482633598</v>
      </c>
      <c r="AC2323" s="66">
        <v>-0.14459557951704499</v>
      </c>
      <c r="AD2323" s="67">
        <v>9.8264073085301806</v>
      </c>
      <c r="AE2323" s="66">
        <v>-8.0703053608885994E-2</v>
      </c>
      <c r="AF2323" s="68">
        <v>8.8773822508228495</v>
      </c>
      <c r="AG2323" s="66">
        <v>-3.7244927446408803E-2</v>
      </c>
      <c r="AH2323" s="67">
        <v>-5.5659984805097302</v>
      </c>
      <c r="AI2323" s="66">
        <v>-0.209702405657445</v>
      </c>
      <c r="AJ2323" s="67">
        <v>-7.2794980847829702</v>
      </c>
      <c r="AK2323" s="66">
        <v>-1.8830600000001099E-2</v>
      </c>
      <c r="AL2323" s="66">
        <v>-4.7086416443562502E-3</v>
      </c>
      <c r="AM2323" s="67">
        <v>0.81100617380798201</v>
      </c>
      <c r="AN2323" s="11"/>
      <c r="AO2323" s="69">
        <v>6.0039183004846598E-2</v>
      </c>
      <c r="AP2323" s="69">
        <v>-8.0071651734178906E-2</v>
      </c>
      <c r="AQ2323" s="69">
        <v>6.3217966315278304E-2</v>
      </c>
      <c r="AR2323" s="69">
        <v>-0.25384663597476897</v>
      </c>
      <c r="AS2323" s="70">
        <v>7</v>
      </c>
      <c r="AT2323" s="70">
        <v>5</v>
      </c>
      <c r="AU2323" s="70">
        <v>6</v>
      </c>
      <c r="AV2323" s="71">
        <v>6</v>
      </c>
      <c r="AW2323" s="11"/>
      <c r="AX2323" s="72">
        <v>0.27098663428856501</v>
      </c>
      <c r="AY2323" s="73">
        <v>-0.33326815921236602</v>
      </c>
      <c r="AZ2323" s="73">
        <v>0.222404675248981</v>
      </c>
      <c r="BA2323" s="73">
        <v>-0.43696770120504902</v>
      </c>
      <c r="BB2323" s="64">
        <v>2.7701505465629502E-2</v>
      </c>
      <c r="BC2323" s="74">
        <v>-39.493471971189102</v>
      </c>
      <c r="BD2323" s="61">
        <v>43874</v>
      </c>
      <c r="BE2323" s="61">
        <v>43913</v>
      </c>
      <c r="BF2323" s="70"/>
      <c r="BG2323" s="61"/>
    </row>
    <row r="2324" spans="2:59" x14ac:dyDescent="0.3">
      <c r="B2324" s="56" t="s">
        <v>7340</v>
      </c>
      <c r="C2324" s="56" t="s">
        <v>7003</v>
      </c>
      <c r="D2324" s="56" t="s">
        <v>7004</v>
      </c>
      <c r="E2324" s="57" t="s">
        <v>64</v>
      </c>
      <c r="F2324" s="57" t="s">
        <v>65</v>
      </c>
      <c r="G2324" s="58" t="s">
        <v>111</v>
      </c>
      <c r="H2324" s="59" t="s">
        <v>169</v>
      </c>
      <c r="I2324" s="60" t="s">
        <v>29</v>
      </c>
      <c r="J2324" s="60" t="s">
        <v>7005</v>
      </c>
      <c r="L2324" s="61">
        <v>44021</v>
      </c>
      <c r="M2324" s="62">
        <v>1182.7138999998599</v>
      </c>
      <c r="N2324" s="63">
        <v>1182.7138999998599</v>
      </c>
      <c r="O2324" s="63">
        <v>1189.69720000029</v>
      </c>
      <c r="P2324" s="64">
        <f t="shared" si="36"/>
        <v>0.99413018707581358</v>
      </c>
      <c r="Q2324" s="61">
        <v>44020</v>
      </c>
      <c r="R2324" s="65">
        <v>4257.7700000000004</v>
      </c>
      <c r="S2324" s="65">
        <v>4070.4966603050202</v>
      </c>
      <c r="T2324" s="11"/>
      <c r="U2324" s="66">
        <v>-5.86981292417477E-3</v>
      </c>
      <c r="V2324" s="67">
        <v>3.0752294615012898</v>
      </c>
      <c r="W2324" s="66">
        <v>3.1077821529834199E-2</v>
      </c>
      <c r="X2324" s="67">
        <v>5.3861607016224298</v>
      </c>
      <c r="Y2324" s="66">
        <v>2.0991412704461299E-2</v>
      </c>
      <c r="Z2324" s="67">
        <v>19.783078882668601</v>
      </c>
      <c r="AA2324" s="66">
        <v>6.91955869042431E-2</v>
      </c>
      <c r="AB2324" s="67">
        <v>27.1447468417173</v>
      </c>
      <c r="AC2324" s="66">
        <v>0.17788386940636</v>
      </c>
      <c r="AD2324" s="67">
        <v>42.074352200899703</v>
      </c>
      <c r="AE2324" s="66"/>
      <c r="AF2324" s="68"/>
      <c r="AG2324" s="66">
        <v>6.5484025199111801E-3</v>
      </c>
      <c r="AH2324" s="67">
        <v>-1.18666548387409</v>
      </c>
      <c r="AI2324" s="66">
        <v>3.0698452741489701E-2</v>
      </c>
      <c r="AJ2324" s="67">
        <v>16.760587755125002</v>
      </c>
      <c r="AK2324" s="66">
        <v>0.182783211095666</v>
      </c>
      <c r="AL2324" s="66">
        <v>8.3747087206575102E-2</v>
      </c>
      <c r="AM2324" s="67">
        <v>41.384427310549697</v>
      </c>
      <c r="AN2324" s="11"/>
      <c r="AO2324" s="69">
        <v>2.3785697991115701E-2</v>
      </c>
      <c r="AP2324" s="69">
        <v>-2.65825344858968E-2</v>
      </c>
      <c r="AQ2324" s="69">
        <v>5.6885935564423597E-2</v>
      </c>
      <c r="AR2324" s="69">
        <v>-5.7781265793892103E-2</v>
      </c>
      <c r="AS2324" s="70">
        <v>8</v>
      </c>
      <c r="AT2324" s="70">
        <v>4</v>
      </c>
      <c r="AU2324" s="70">
        <v>8</v>
      </c>
      <c r="AV2324" s="71">
        <v>4</v>
      </c>
      <c r="AW2324" s="11"/>
      <c r="AX2324" s="72">
        <v>7.5141702471301003E-2</v>
      </c>
      <c r="AY2324" s="73">
        <v>0.628022168477401</v>
      </c>
      <c r="AZ2324" s="73">
        <v>0.83051103277011895</v>
      </c>
      <c r="BA2324" s="73">
        <v>0.85838732315642097</v>
      </c>
      <c r="BB2324" s="64">
        <v>7.7416715805884396E-3</v>
      </c>
      <c r="BC2324" s="74">
        <v>-12.5511304114043</v>
      </c>
      <c r="BD2324" s="61">
        <v>43850</v>
      </c>
      <c r="BE2324" s="61">
        <v>43914</v>
      </c>
      <c r="BF2324" s="70">
        <v>109</v>
      </c>
      <c r="BG2324" s="61">
        <v>44001</v>
      </c>
    </row>
    <row r="2325" spans="2:59" x14ac:dyDescent="0.3">
      <c r="B2325" s="56" t="s">
        <v>7343</v>
      </c>
      <c r="C2325" s="56" t="s">
        <v>7007</v>
      </c>
      <c r="D2325" s="56" t="s">
        <v>7004</v>
      </c>
      <c r="E2325" s="57" t="s">
        <v>73</v>
      </c>
      <c r="F2325" s="57" t="s">
        <v>65</v>
      </c>
      <c r="G2325" s="58" t="s">
        <v>111</v>
      </c>
      <c r="H2325" s="59" t="s">
        <v>169</v>
      </c>
      <c r="I2325" s="60" t="s">
        <v>29</v>
      </c>
      <c r="J2325" s="60" t="s">
        <v>7008</v>
      </c>
      <c r="L2325" s="61">
        <v>44021</v>
      </c>
      <c r="M2325" s="62">
        <v>1731.0621000006799</v>
      </c>
      <c r="N2325" s="63">
        <v>1731.0621000006799</v>
      </c>
      <c r="O2325" s="63">
        <v>1741.2429000008899</v>
      </c>
      <c r="P2325" s="64">
        <f t="shared" si="36"/>
        <v>0.99415314198828619</v>
      </c>
      <c r="Q2325" s="61">
        <v>44020</v>
      </c>
      <c r="R2325" s="65">
        <v>1216706.3810000001</v>
      </c>
      <c r="S2325" s="65">
        <v>1313893.75942773</v>
      </c>
      <c r="T2325" s="11"/>
      <c r="U2325" s="66">
        <v>-5.8468580118642404E-3</v>
      </c>
      <c r="V2325" s="67">
        <v>3.0775249527323498</v>
      </c>
      <c r="W2325" s="66">
        <v>3.1798766047359102E-2</v>
      </c>
      <c r="X2325" s="67">
        <v>5.4582551533749202</v>
      </c>
      <c r="Y2325" s="66">
        <v>2.5325338097900399E-2</v>
      </c>
      <c r="Z2325" s="67">
        <v>20.216471422027102</v>
      </c>
      <c r="AA2325" s="66">
        <v>7.8351948617637404E-2</v>
      </c>
      <c r="AB2325" s="67">
        <v>28.060383013071299</v>
      </c>
      <c r="AC2325" s="66">
        <v>0.198108717233408</v>
      </c>
      <c r="AD2325" s="67">
        <v>44.0968369835755</v>
      </c>
      <c r="AE2325" s="66">
        <v>0.21109757954953201</v>
      </c>
      <c r="AF2325" s="68">
        <v>38.057445566693801</v>
      </c>
      <c r="AG2325" s="66">
        <v>6.7594697720778597E-3</v>
      </c>
      <c r="AH2325" s="67">
        <v>-1.1655587586574301</v>
      </c>
      <c r="AI2325" s="66">
        <v>3.5289671553982799E-2</v>
      </c>
      <c r="AJ2325" s="67">
        <v>17.219709636352501</v>
      </c>
      <c r="AK2325" s="66">
        <v>0.73106210000114502</v>
      </c>
      <c r="AL2325" s="66">
        <v>6.2217252818299998E-2</v>
      </c>
      <c r="AM2325" s="67">
        <v>69.754447575658602</v>
      </c>
      <c r="AN2325" s="11"/>
      <c r="AO2325" s="69">
        <v>2.3809438996977399E-2</v>
      </c>
      <c r="AP2325" s="69">
        <v>-2.6559839066067101E-2</v>
      </c>
      <c r="AQ2325" s="69">
        <v>5.7624421649961698E-2</v>
      </c>
      <c r="AR2325" s="69">
        <v>-5.7100998059468097E-2</v>
      </c>
      <c r="AS2325" s="70">
        <v>8</v>
      </c>
      <c r="AT2325" s="70">
        <v>4</v>
      </c>
      <c r="AU2325" s="70">
        <v>8</v>
      </c>
      <c r="AV2325" s="71">
        <v>4</v>
      </c>
      <c r="AW2325" s="11"/>
      <c r="AX2325" s="72">
        <v>7.5157771926824393E-2</v>
      </c>
      <c r="AY2325" s="73">
        <v>0.74054073181287094</v>
      </c>
      <c r="AZ2325" s="73">
        <v>0.86288430903096003</v>
      </c>
      <c r="BA2325" s="73">
        <v>1.01549290391813</v>
      </c>
      <c r="BB2325" s="64">
        <v>7.7435321464599796E-3</v>
      </c>
      <c r="BC2325" s="74">
        <v>-12.4207355050312</v>
      </c>
      <c r="BD2325" s="61">
        <v>43850</v>
      </c>
      <c r="BE2325" s="61">
        <v>43914</v>
      </c>
      <c r="BF2325" s="70">
        <v>109</v>
      </c>
      <c r="BG2325" s="61">
        <v>44001</v>
      </c>
    </row>
    <row r="2326" spans="2:59" x14ac:dyDescent="0.3">
      <c r="B2326" s="56" t="s">
        <v>7347</v>
      </c>
      <c r="C2326" s="56" t="s">
        <v>7010</v>
      </c>
      <c r="D2326" s="56" t="s">
        <v>7004</v>
      </c>
      <c r="E2326" s="57" t="s">
        <v>76</v>
      </c>
      <c r="F2326" s="57" t="s">
        <v>65</v>
      </c>
      <c r="G2326" s="58" t="s">
        <v>111</v>
      </c>
      <c r="H2326" s="59" t="s">
        <v>169</v>
      </c>
      <c r="I2326" s="60" t="s">
        <v>29</v>
      </c>
      <c r="J2326" s="60" t="s">
        <v>7011</v>
      </c>
      <c r="L2326" s="61">
        <v>44021</v>
      </c>
      <c r="M2326" s="62">
        <v>1585.5943</v>
      </c>
      <c r="N2326" s="63">
        <v>1585.5943</v>
      </c>
      <c r="O2326" s="63">
        <v>1594.96759999916</v>
      </c>
      <c r="P2326" s="64">
        <f t="shared" si="36"/>
        <v>0.99412320350635019</v>
      </c>
      <c r="Q2326" s="61">
        <v>44020</v>
      </c>
      <c r="R2326" s="65">
        <v>13834095.029999999</v>
      </c>
      <c r="S2326" s="65">
        <v>15034938.369140601</v>
      </c>
      <c r="T2326" s="11"/>
      <c r="U2326" s="66">
        <v>-5.8767964937942504E-3</v>
      </c>
      <c r="V2326" s="67">
        <v>3.07453110453935</v>
      </c>
      <c r="W2326" s="66">
        <v>3.0866286422678999E-2</v>
      </c>
      <c r="X2326" s="67">
        <v>5.3650071909069101</v>
      </c>
      <c r="Y2326" s="66">
        <v>1.9716628887181301E-2</v>
      </c>
      <c r="Z2326" s="67">
        <v>19.655600500933399</v>
      </c>
      <c r="AA2326" s="66">
        <v>6.6522422846901505E-2</v>
      </c>
      <c r="AB2326" s="67">
        <v>26.877430435997699</v>
      </c>
      <c r="AC2326" s="66">
        <v>0.17200169828371101</v>
      </c>
      <c r="AD2326" s="67">
        <v>41.486135088605799</v>
      </c>
      <c r="AE2326" s="66">
        <v>0.171675889754551</v>
      </c>
      <c r="AF2326" s="68">
        <v>34.115276587195702</v>
      </c>
      <c r="AG2326" s="66">
        <v>6.4864527230383802E-3</v>
      </c>
      <c r="AH2326" s="67">
        <v>-1.19286046356137</v>
      </c>
      <c r="AI2326" s="66">
        <v>2.9347212604989199E-2</v>
      </c>
      <c r="AJ2326" s="67">
        <v>16.6254637414531</v>
      </c>
      <c r="AK2326" s="66">
        <v>0.58559430000081203</v>
      </c>
      <c r="AL2326" s="66">
        <v>5.20109361350478E-2</v>
      </c>
      <c r="AM2326" s="67">
        <v>55.207667575683402</v>
      </c>
      <c r="AN2326" s="11"/>
      <c r="AO2326" s="69">
        <v>2.37785573499423E-2</v>
      </c>
      <c r="AP2326" s="69">
        <v>-2.6589091268760998E-2</v>
      </c>
      <c r="AQ2326" s="69">
        <v>5.6668623827135903E-2</v>
      </c>
      <c r="AR2326" s="69">
        <v>-5.7981527079391498E-2</v>
      </c>
      <c r="AS2326" s="70">
        <v>8</v>
      </c>
      <c r="AT2326" s="70">
        <v>4</v>
      </c>
      <c r="AU2326" s="70">
        <v>8</v>
      </c>
      <c r="AV2326" s="71">
        <v>4</v>
      </c>
      <c r="AW2326" s="11"/>
      <c r="AX2326" s="72">
        <v>7.5136861387727599E-2</v>
      </c>
      <c r="AY2326" s="73">
        <v>0.59514501404009901</v>
      </c>
      <c r="AZ2326" s="73">
        <v>0.82105241466342704</v>
      </c>
      <c r="BA2326" s="73">
        <v>0.81266779842189896</v>
      </c>
      <c r="BB2326" s="64">
        <v>7.7411127473533299E-3</v>
      </c>
      <c r="BC2326" s="74">
        <v>-12.5894979325822</v>
      </c>
      <c r="BD2326" s="61">
        <v>43850</v>
      </c>
      <c r="BE2326" s="61">
        <v>43914</v>
      </c>
      <c r="BF2326" s="70">
        <v>109</v>
      </c>
      <c r="BG2326" s="61">
        <v>44001</v>
      </c>
    </row>
    <row r="2327" spans="2:59" x14ac:dyDescent="0.3">
      <c r="B2327" s="56" t="s">
        <v>7350</v>
      </c>
      <c r="C2327" s="56" t="s">
        <v>7013</v>
      </c>
      <c r="D2327" s="56" t="s">
        <v>7004</v>
      </c>
      <c r="E2327" s="57" t="s">
        <v>7014</v>
      </c>
      <c r="F2327" s="57" t="s">
        <v>65</v>
      </c>
      <c r="G2327" s="58" t="s">
        <v>111</v>
      </c>
      <c r="H2327" s="59" t="s">
        <v>169</v>
      </c>
      <c r="I2327" s="60" t="s">
        <v>29</v>
      </c>
      <c r="J2327" s="60" t="s">
        <v>7015</v>
      </c>
      <c r="L2327" s="61">
        <v>44021</v>
      </c>
      <c r="M2327" s="62">
        <v>1273.08180000074</v>
      </c>
      <c r="N2327" s="63">
        <v>1273.08180000074</v>
      </c>
      <c r="O2327" s="63">
        <v>1280.57069999911</v>
      </c>
      <c r="P2327" s="64">
        <f t="shared" si="36"/>
        <v>0.99415190430456102</v>
      </c>
      <c r="Q2327" s="61">
        <v>44020</v>
      </c>
      <c r="R2327" s="65">
        <v>143265.54699999999</v>
      </c>
      <c r="S2327" s="65">
        <v>132171.16987780799</v>
      </c>
      <c r="T2327" s="11"/>
      <c r="U2327" s="66">
        <v>-5.8480956950006701E-3</v>
      </c>
      <c r="V2327" s="67">
        <v>3.0774011844186999</v>
      </c>
      <c r="W2327" s="66">
        <v>3.1759203360706999E-2</v>
      </c>
      <c r="X2327" s="67">
        <v>5.4542988847097096</v>
      </c>
      <c r="Y2327" s="66">
        <v>2.5891333903928199E-2</v>
      </c>
      <c r="Z2327" s="67">
        <v>20.273071002622601</v>
      </c>
      <c r="AA2327" s="66">
        <v>8.1942946093477104E-2</v>
      </c>
      <c r="AB2327" s="67">
        <v>28.4194827606552</v>
      </c>
      <c r="AC2327" s="66">
        <v>0.208728261261131</v>
      </c>
      <c r="AD2327" s="67">
        <v>45.158791386347701</v>
      </c>
      <c r="AE2327" s="66">
        <v>0.22860506793775101</v>
      </c>
      <c r="AF2327" s="68">
        <v>39.8081944055157</v>
      </c>
      <c r="AG2327" s="66">
        <v>6.7479409863153697E-3</v>
      </c>
      <c r="AH2327" s="67">
        <v>-1.1667116372336701</v>
      </c>
      <c r="AI2327" s="66">
        <v>3.6001632433908498E-2</v>
      </c>
      <c r="AJ2327" s="67">
        <v>17.290905724366901</v>
      </c>
      <c r="AK2327" s="66">
        <v>0.27308179999992699</v>
      </c>
      <c r="AL2327" s="66">
        <v>6.2346503491426099E-2</v>
      </c>
      <c r="AM2327" s="67">
        <v>29.422803410037901</v>
      </c>
      <c r="AN2327" s="11"/>
      <c r="AO2327" s="69">
        <v>2.3824862702895199E-2</v>
      </c>
      <c r="AP2327" s="69">
        <v>-2.6545116428678701E-2</v>
      </c>
      <c r="AQ2327" s="69">
        <v>5.7583797293773401E-2</v>
      </c>
      <c r="AR2327" s="69">
        <v>-5.7138423747383101E-2</v>
      </c>
      <c r="AS2327" s="70">
        <v>8</v>
      </c>
      <c r="AT2327" s="70">
        <v>4</v>
      </c>
      <c r="AU2327" s="70">
        <v>8</v>
      </c>
      <c r="AV2327" s="71">
        <v>4</v>
      </c>
      <c r="AW2327" s="11"/>
      <c r="AX2327" s="72">
        <v>7.5157587262947301E-2</v>
      </c>
      <c r="AY2327" s="73">
        <v>0.78479324077579804</v>
      </c>
      <c r="AZ2327" s="73">
        <v>0.87557915731667901</v>
      </c>
      <c r="BA2327" s="73">
        <v>1.0771780666546</v>
      </c>
      <c r="BB2327" s="64">
        <v>7.7435483602675999E-3</v>
      </c>
      <c r="BC2327" s="74">
        <v>-12.3749176913261</v>
      </c>
      <c r="BD2327" s="61">
        <v>43850</v>
      </c>
      <c r="BE2327" s="61">
        <v>43914</v>
      </c>
      <c r="BF2327" s="70">
        <v>109</v>
      </c>
      <c r="BG2327" s="61">
        <v>44001</v>
      </c>
    </row>
    <row r="2328" spans="2:59" x14ac:dyDescent="0.3">
      <c r="B2328" s="56" t="s">
        <v>7353</v>
      </c>
      <c r="C2328" s="56" t="s">
        <v>7017</v>
      </c>
      <c r="D2328" s="56" t="s">
        <v>7004</v>
      </c>
      <c r="E2328" s="57" t="s">
        <v>83</v>
      </c>
      <c r="F2328" s="57" t="s">
        <v>65</v>
      </c>
      <c r="G2328" s="58" t="s">
        <v>111</v>
      </c>
      <c r="H2328" s="59" t="s">
        <v>169</v>
      </c>
      <c r="I2328" s="60" t="s">
        <v>29</v>
      </c>
      <c r="J2328" s="60" t="s">
        <v>7018</v>
      </c>
      <c r="L2328" s="61">
        <v>44021</v>
      </c>
      <c r="M2328" s="62">
        <v>1358.5800999999001</v>
      </c>
      <c r="N2328" s="63">
        <v>1358.5800999999001</v>
      </c>
      <c r="O2328" s="63">
        <v>1366.55260000005</v>
      </c>
      <c r="P2328" s="64">
        <f t="shared" si="36"/>
        <v>0.99416597648700122</v>
      </c>
      <c r="Q2328" s="61">
        <v>44020</v>
      </c>
      <c r="R2328" s="65">
        <v>3800452.7620000001</v>
      </c>
      <c r="S2328" s="65">
        <v>3359776.01697656</v>
      </c>
      <c r="T2328" s="11"/>
      <c r="U2328" s="66">
        <v>-5.8340235127616298E-3</v>
      </c>
      <c r="V2328" s="67">
        <v>3.0788084026426099</v>
      </c>
      <c r="W2328" s="66">
        <v>3.2197496781009201E-2</v>
      </c>
      <c r="X2328" s="67">
        <v>5.4981282267399401</v>
      </c>
      <c r="Y2328" s="66">
        <v>2.7731143227356401E-2</v>
      </c>
      <c r="Z2328" s="67">
        <v>20.457051934965399</v>
      </c>
      <c r="AA2328" s="66">
        <v>8.3446283692028403E-2</v>
      </c>
      <c r="AB2328" s="67">
        <v>28.569816520495799</v>
      </c>
      <c r="AC2328" s="66">
        <v>0.209439947924693</v>
      </c>
      <c r="AD2328" s="67">
        <v>45.229960052704001</v>
      </c>
      <c r="AE2328" s="66">
        <v>0.22837271504249701</v>
      </c>
      <c r="AF2328" s="68">
        <v>39.784959115961101</v>
      </c>
      <c r="AG2328" s="66">
        <v>6.8761473048652997E-3</v>
      </c>
      <c r="AH2328" s="67">
        <v>-1.1538910053786799</v>
      </c>
      <c r="AI2328" s="66">
        <v>3.7839133188754197E-2</v>
      </c>
      <c r="AJ2328" s="67">
        <v>17.474655799829598</v>
      </c>
      <c r="AK2328" s="66">
        <v>0.351798263292876</v>
      </c>
      <c r="AL2328" s="66">
        <v>6.7555664052633801E-2</v>
      </c>
      <c r="AM2328" s="67">
        <v>21.3016660221911</v>
      </c>
      <c r="AN2328" s="11"/>
      <c r="AO2328" s="69">
        <v>2.3822605142413501E-2</v>
      </c>
      <c r="AP2328" s="69">
        <v>-2.6547235434009098E-2</v>
      </c>
      <c r="AQ2328" s="69">
        <v>5.8033098437590497E-2</v>
      </c>
      <c r="AR2328" s="69">
        <v>-5.6724511778156697E-2</v>
      </c>
      <c r="AS2328" s="70">
        <v>8</v>
      </c>
      <c r="AT2328" s="70">
        <v>4</v>
      </c>
      <c r="AU2328" s="70">
        <v>8</v>
      </c>
      <c r="AV2328" s="71">
        <v>4</v>
      </c>
      <c r="AW2328" s="11"/>
      <c r="AX2328" s="72">
        <v>7.5167232083040297E-2</v>
      </c>
      <c r="AY2328" s="73">
        <v>0.80310867743810399</v>
      </c>
      <c r="AZ2328" s="73">
        <v>0.88089129118725396</v>
      </c>
      <c r="BA2328" s="73">
        <v>1.10327796984348</v>
      </c>
      <c r="BB2328" s="64">
        <v>7.7446205787691704E-3</v>
      </c>
      <c r="BC2328" s="74">
        <v>-12.348526169036599</v>
      </c>
      <c r="BD2328" s="61">
        <v>43850</v>
      </c>
      <c r="BE2328" s="61">
        <v>43914</v>
      </c>
      <c r="BF2328" s="70">
        <v>108</v>
      </c>
      <c r="BG2328" s="61">
        <v>44000</v>
      </c>
    </row>
    <row r="2329" spans="2:59" x14ac:dyDescent="0.3">
      <c r="B2329" s="56" t="s">
        <v>7356</v>
      </c>
      <c r="C2329" s="56" t="s">
        <v>7020</v>
      </c>
      <c r="D2329" s="56" t="s">
        <v>7004</v>
      </c>
      <c r="E2329" s="57" t="s">
        <v>87</v>
      </c>
      <c r="F2329" s="57" t="s">
        <v>65</v>
      </c>
      <c r="G2329" s="58" t="s">
        <v>111</v>
      </c>
      <c r="H2329" s="59" t="s">
        <v>169</v>
      </c>
      <c r="I2329" s="60" t="s">
        <v>29</v>
      </c>
      <c r="J2329" s="60" t="s">
        <v>7021</v>
      </c>
      <c r="L2329" s="61">
        <v>44021</v>
      </c>
      <c r="M2329" s="62">
        <v>1518.2930999994301</v>
      </c>
      <c r="N2329" s="63">
        <v>1518.2930999994301</v>
      </c>
      <c r="O2329" s="63">
        <v>1527.2894999999601</v>
      </c>
      <c r="P2329" s="64">
        <f t="shared" si="36"/>
        <v>0.99410956468925493</v>
      </c>
      <c r="Q2329" s="61">
        <v>44020</v>
      </c>
      <c r="R2329" s="65">
        <v>5390784.5930000003</v>
      </c>
      <c r="S2329" s="65">
        <v>5968065.3641406298</v>
      </c>
      <c r="T2329" s="11"/>
      <c r="U2329" s="66">
        <v>-5.8904353109028298E-3</v>
      </c>
      <c r="V2329" s="67">
        <v>3.0731672228284901</v>
      </c>
      <c r="W2329" s="66">
        <v>3.04427550909168E-2</v>
      </c>
      <c r="X2329" s="67">
        <v>5.3226540577306896</v>
      </c>
      <c r="Y2329" s="66">
        <v>1.7177331132188601E-2</v>
      </c>
      <c r="Z2329" s="67">
        <v>19.401670725434101</v>
      </c>
      <c r="AA2329" s="66">
        <v>6.1188269270132899E-2</v>
      </c>
      <c r="AB2329" s="67">
        <v>26.344015078299002</v>
      </c>
      <c r="AC2329" s="66">
        <v>0.16032345223531599</v>
      </c>
      <c r="AD2329" s="67">
        <v>40.318310483766297</v>
      </c>
      <c r="AE2329" s="66">
        <v>0.15418334258720301</v>
      </c>
      <c r="AF2329" s="68">
        <v>32.366021870460798</v>
      </c>
      <c r="AG2329" s="66">
        <v>6.3623894093325396E-3</v>
      </c>
      <c r="AH2329" s="67">
        <v>-1.20526679493196</v>
      </c>
      <c r="AI2329" s="66">
        <v>2.6657374888600299E-2</v>
      </c>
      <c r="AJ2329" s="67">
        <v>16.356479969836101</v>
      </c>
      <c r="AK2329" s="66">
        <v>0.51829310000001005</v>
      </c>
      <c r="AL2329" s="66">
        <v>4.7003965155454401E-2</v>
      </c>
      <c r="AM2329" s="67">
        <v>48.477547575603197</v>
      </c>
      <c r="AN2329" s="11"/>
      <c r="AO2329" s="69">
        <v>2.3764540317642999E-2</v>
      </c>
      <c r="AP2329" s="69">
        <v>-2.6602458860907102E-2</v>
      </c>
      <c r="AQ2329" s="69">
        <v>5.62344348181796E-2</v>
      </c>
      <c r="AR2329" s="69">
        <v>-5.8381511714324E-2</v>
      </c>
      <c r="AS2329" s="70">
        <v>8</v>
      </c>
      <c r="AT2329" s="70">
        <v>4</v>
      </c>
      <c r="AU2329" s="70">
        <v>8</v>
      </c>
      <c r="AV2329" s="71">
        <v>4</v>
      </c>
      <c r="AW2329" s="11"/>
      <c r="AX2329" s="72">
        <v>7.5128028884209899E-2</v>
      </c>
      <c r="AY2329" s="73">
        <v>0.52953530378726998</v>
      </c>
      <c r="AZ2329" s="73">
        <v>0.80218139668522803</v>
      </c>
      <c r="BA2329" s="73">
        <v>0.72168445962961403</v>
      </c>
      <c r="BB2329" s="64">
        <v>7.7400828147347099E-3</v>
      </c>
      <c r="BC2329" s="74">
        <v>-12.666106711491</v>
      </c>
      <c r="BD2329" s="61">
        <v>43850</v>
      </c>
      <c r="BE2329" s="61">
        <v>43914</v>
      </c>
      <c r="BF2329" s="70">
        <v>109</v>
      </c>
      <c r="BG2329" s="61">
        <v>44001</v>
      </c>
    </row>
    <row r="2330" spans="2:59" x14ac:dyDescent="0.3">
      <c r="B2330" s="56" t="s">
        <v>7359</v>
      </c>
      <c r="C2330" s="56" t="s">
        <v>7023</v>
      </c>
      <c r="D2330" s="56" t="s">
        <v>7004</v>
      </c>
      <c r="E2330" s="57" t="s">
        <v>90</v>
      </c>
      <c r="F2330" s="57" t="s">
        <v>65</v>
      </c>
      <c r="G2330" s="58" t="s">
        <v>111</v>
      </c>
      <c r="H2330" s="59" t="s">
        <v>169</v>
      </c>
      <c r="I2330" s="60" t="s">
        <v>29</v>
      </c>
      <c r="J2330" s="60" t="s">
        <v>7024</v>
      </c>
      <c r="L2330" s="61">
        <v>44021</v>
      </c>
      <c r="M2330" s="62">
        <v>1459.5779999997501</v>
      </c>
      <c r="N2330" s="63">
        <v>1459.5779999997501</v>
      </c>
      <c r="O2330" s="63">
        <v>1468.2425999995301</v>
      </c>
      <c r="P2330" s="64">
        <f t="shared" si="36"/>
        <v>0.99409865917268525</v>
      </c>
      <c r="Q2330" s="61">
        <v>44020</v>
      </c>
      <c r="R2330" s="65">
        <v>7662979.4560000002</v>
      </c>
      <c r="S2330" s="65">
        <v>6763174.0655546896</v>
      </c>
      <c r="T2330" s="11"/>
      <c r="U2330" s="66">
        <v>-5.9013408272221603E-3</v>
      </c>
      <c r="V2330" s="67">
        <v>3.0720766711965601</v>
      </c>
      <c r="W2330" s="66">
        <v>3.0104037417913801E-2</v>
      </c>
      <c r="X2330" s="67">
        <v>5.2887822904303903</v>
      </c>
      <c r="Y2330" s="66">
        <v>1.5150423412705999E-2</v>
      </c>
      <c r="Z2330" s="67">
        <v>19.198979953507699</v>
      </c>
      <c r="AA2330" s="66">
        <v>5.6940064599984901E-2</v>
      </c>
      <c r="AB2330" s="67">
        <v>25.919194611284201</v>
      </c>
      <c r="AC2330" s="66">
        <v>0.151064510189899</v>
      </c>
      <c r="AD2330" s="67">
        <v>39.3924162792391</v>
      </c>
      <c r="AE2330" s="66">
        <v>0.140377277117368</v>
      </c>
      <c r="AF2330" s="68">
        <v>30.985415323462799</v>
      </c>
      <c r="AG2330" s="66">
        <v>6.2631101936858596E-3</v>
      </c>
      <c r="AH2330" s="67">
        <v>-1.2151947164966299</v>
      </c>
      <c r="AI2330" s="66">
        <v>2.4510498618838E-2</v>
      </c>
      <c r="AJ2330" s="67">
        <v>16.1417923428526</v>
      </c>
      <c r="AK2330" s="66">
        <v>0.45957799999974702</v>
      </c>
      <c r="AL2330" s="66">
        <v>4.2471731478144599E-2</v>
      </c>
      <c r="AM2330" s="67">
        <v>42.606037575576899</v>
      </c>
      <c r="AN2330" s="11"/>
      <c r="AO2330" s="69">
        <v>2.3753328352540799E-2</v>
      </c>
      <c r="AP2330" s="69">
        <v>-2.6613153523612699E-2</v>
      </c>
      <c r="AQ2330" s="69">
        <v>5.58872127439827E-2</v>
      </c>
      <c r="AR2330" s="69">
        <v>-5.8701336205558598E-2</v>
      </c>
      <c r="AS2330" s="70">
        <v>8</v>
      </c>
      <c r="AT2330" s="70">
        <v>4</v>
      </c>
      <c r="AU2330" s="70">
        <v>8</v>
      </c>
      <c r="AV2330" s="71">
        <v>4</v>
      </c>
      <c r="AW2330" s="11"/>
      <c r="AX2330" s="72">
        <v>7.5121274145567393E-2</v>
      </c>
      <c r="AY2330" s="73">
        <v>0.47726133625883399</v>
      </c>
      <c r="AZ2330" s="73">
        <v>0.78714803794900901</v>
      </c>
      <c r="BA2330" s="73">
        <v>0.64943741926617804</v>
      </c>
      <c r="BB2330" s="64">
        <v>7.7392912371851696E-3</v>
      </c>
      <c r="BC2330" s="74">
        <v>-12.7273435134412</v>
      </c>
      <c r="BD2330" s="61">
        <v>43850</v>
      </c>
      <c r="BE2330" s="61">
        <v>43914</v>
      </c>
      <c r="BF2330" s="70">
        <v>109</v>
      </c>
      <c r="BG2330" s="61">
        <v>44001</v>
      </c>
    </row>
    <row r="2331" spans="2:59" x14ac:dyDescent="0.3">
      <c r="B2331" s="56" t="s">
        <v>7362</v>
      </c>
      <c r="C2331" s="56" t="s">
        <v>7026</v>
      </c>
      <c r="D2331" s="56" t="s">
        <v>7027</v>
      </c>
      <c r="E2331" s="57" t="s">
        <v>64</v>
      </c>
      <c r="F2331" s="57" t="s">
        <v>65</v>
      </c>
      <c r="G2331" s="58" t="s">
        <v>111</v>
      </c>
      <c r="H2331" s="59" t="s">
        <v>186</v>
      </c>
      <c r="I2331" s="60" t="s">
        <v>29</v>
      </c>
      <c r="J2331" s="60" t="s">
        <v>7028</v>
      </c>
      <c r="L2331" s="61">
        <v>44021</v>
      </c>
      <c r="M2331" s="62">
        <v>1121.0578000005301</v>
      </c>
      <c r="N2331" s="63">
        <v>1121.0578000005301</v>
      </c>
      <c r="O2331" s="63">
        <v>1195.7389000002299</v>
      </c>
      <c r="P2331" s="64">
        <f t="shared" si="36"/>
        <v>0.93754397385609389</v>
      </c>
      <c r="Q2331" s="61">
        <v>43874</v>
      </c>
      <c r="R2331" s="65">
        <v>4035.808</v>
      </c>
      <c r="S2331" s="65">
        <v>3887.9768778610201</v>
      </c>
      <c r="T2331" s="11"/>
      <c r="U2331" s="66">
        <v>-5.9718416359828604E-3</v>
      </c>
      <c r="V2331" s="67">
        <v>3.0650265903204899</v>
      </c>
      <c r="W2331" s="66">
        <v>3.4761294908094001E-2</v>
      </c>
      <c r="X2331" s="67">
        <v>5.7545080394484103</v>
      </c>
      <c r="Y2331" s="66">
        <v>-4.2911877132646603E-2</v>
      </c>
      <c r="Z2331" s="67">
        <v>13.3927498989651</v>
      </c>
      <c r="AA2331" s="66">
        <v>6.3647127215517699E-2</v>
      </c>
      <c r="AB2331" s="67">
        <v>26.589900872844701</v>
      </c>
      <c r="AC2331" s="66">
        <v>0.10778191991630599</v>
      </c>
      <c r="AD2331" s="67">
        <v>35.064157251850702</v>
      </c>
      <c r="AE2331" s="66"/>
      <c r="AF2331" s="68"/>
      <c r="AG2331" s="66">
        <v>9.0763583903026301E-3</v>
      </c>
      <c r="AH2331" s="67">
        <v>-0.93386989683494903</v>
      </c>
      <c r="AI2331" s="66">
        <v>-1.6168407838449601E-2</v>
      </c>
      <c r="AJ2331" s="67">
        <v>12.073901697120199</v>
      </c>
      <c r="AK2331" s="66">
        <v>0.121123834194877</v>
      </c>
      <c r="AL2331" s="66">
        <v>5.6302748304005903E-2</v>
      </c>
      <c r="AM2331" s="67">
        <v>35.2184896204853</v>
      </c>
      <c r="AN2331" s="11"/>
      <c r="AO2331" s="69">
        <v>4.4130667989520603E-2</v>
      </c>
      <c r="AP2331" s="69">
        <v>-4.5480795632101903E-2</v>
      </c>
      <c r="AQ2331" s="69">
        <v>8.1352969131403399E-2</v>
      </c>
      <c r="AR2331" s="69">
        <v>-0.136068373092712</v>
      </c>
      <c r="AS2331" s="70">
        <v>8</v>
      </c>
      <c r="AT2331" s="70">
        <v>4</v>
      </c>
      <c r="AU2331" s="70">
        <v>7</v>
      </c>
      <c r="AV2331" s="71">
        <v>5</v>
      </c>
      <c r="AW2331" s="11"/>
      <c r="AX2331" s="72">
        <v>0.14538375305142801</v>
      </c>
      <c r="AY2331" s="73">
        <v>0.372982893878543</v>
      </c>
      <c r="AZ2331" s="73">
        <v>0.96035006448528304</v>
      </c>
      <c r="BA2331" s="73">
        <v>0.52423764385002902</v>
      </c>
      <c r="BB2331" s="64">
        <v>1.4985558910666399E-2</v>
      </c>
      <c r="BC2331" s="74">
        <v>-26.072163412929498</v>
      </c>
      <c r="BD2331" s="61">
        <v>43874</v>
      </c>
      <c r="BE2331" s="61">
        <v>43914</v>
      </c>
      <c r="BF2331" s="70"/>
      <c r="BG2331" s="61"/>
    </row>
    <row r="2332" spans="2:59" x14ac:dyDescent="0.3">
      <c r="B2332" s="56" t="s">
        <v>7365</v>
      </c>
      <c r="C2332" s="56" t="s">
        <v>7030</v>
      </c>
      <c r="D2332" s="56" t="s">
        <v>7027</v>
      </c>
      <c r="E2332" s="57" t="s">
        <v>73</v>
      </c>
      <c r="F2332" s="57" t="s">
        <v>65</v>
      </c>
      <c r="G2332" s="58" t="s">
        <v>111</v>
      </c>
      <c r="H2332" s="59" t="s">
        <v>186</v>
      </c>
      <c r="I2332" s="60" t="s">
        <v>29</v>
      </c>
      <c r="J2332" s="60" t="s">
        <v>7031</v>
      </c>
      <c r="L2332" s="61">
        <v>44021</v>
      </c>
      <c r="M2332" s="62">
        <v>2476.7897999994502</v>
      </c>
      <c r="N2332" s="63">
        <v>2476.7897999994502</v>
      </c>
      <c r="O2332" s="63">
        <v>2634.34829999879</v>
      </c>
      <c r="P2332" s="64">
        <f t="shared" si="36"/>
        <v>0.9401907105452183</v>
      </c>
      <c r="Q2332" s="61">
        <v>43874</v>
      </c>
      <c r="R2332" s="65">
        <v>5541359.409</v>
      </c>
      <c r="S2332" s="65">
        <v>5706798.9036875004</v>
      </c>
      <c r="T2332" s="11"/>
      <c r="U2332" s="66">
        <v>-5.9527094344957697E-3</v>
      </c>
      <c r="V2332" s="67">
        <v>3.0669398104691901</v>
      </c>
      <c r="W2332" s="66">
        <v>3.5355262127268403E-2</v>
      </c>
      <c r="X2332" s="67">
        <v>5.8139047613658503</v>
      </c>
      <c r="Y2332" s="66">
        <v>-3.9564312190122998E-2</v>
      </c>
      <c r="Z2332" s="67">
        <v>13.727506393217499</v>
      </c>
      <c r="AA2332" s="66">
        <v>7.1150032719742698E-2</v>
      </c>
      <c r="AB2332" s="67">
        <v>27.340191423281802</v>
      </c>
      <c r="AC2332" s="66">
        <v>0.123426315598481</v>
      </c>
      <c r="AD2332" s="67">
        <v>36.628596820111902</v>
      </c>
      <c r="AE2332" s="66">
        <v>0.15485618372447801</v>
      </c>
      <c r="AF2332" s="68">
        <v>32.433305984188301</v>
      </c>
      <c r="AG2332" s="66">
        <v>9.2510990234586608E-3</v>
      </c>
      <c r="AH2332" s="67">
        <v>-0.91639583351934595</v>
      </c>
      <c r="AI2332" s="66">
        <v>-1.25562710290978E-2</v>
      </c>
      <c r="AJ2332" s="67">
        <v>12.435115378059001</v>
      </c>
      <c r="AK2332" s="66">
        <v>1.47678979999851</v>
      </c>
      <c r="AL2332" s="66">
        <v>7.4713194100695504E-2</v>
      </c>
      <c r="AM2332" s="67">
        <v>108.453421971994</v>
      </c>
      <c r="AN2332" s="11"/>
      <c r="AO2332" s="69">
        <v>4.4150897665531402E-2</v>
      </c>
      <c r="AP2332" s="69">
        <v>-4.5462613938070703E-2</v>
      </c>
      <c r="AQ2332" s="69">
        <v>8.1975381850497797E-2</v>
      </c>
      <c r="AR2332" s="69">
        <v>-0.13555351108705499</v>
      </c>
      <c r="AS2332" s="70">
        <v>8</v>
      </c>
      <c r="AT2332" s="70">
        <v>4</v>
      </c>
      <c r="AU2332" s="70">
        <v>7</v>
      </c>
      <c r="AV2332" s="71">
        <v>5</v>
      </c>
      <c r="AW2332" s="11"/>
      <c r="AX2332" s="72">
        <v>0.14538484394666701</v>
      </c>
      <c r="AY2332" s="73">
        <v>0.42116340385064199</v>
      </c>
      <c r="AZ2332" s="73">
        <v>0.99078268458288199</v>
      </c>
      <c r="BA2332" s="73">
        <v>0.59302986330658303</v>
      </c>
      <c r="BB2332" s="64">
        <v>1.49861254123971E-2</v>
      </c>
      <c r="BC2332" s="74">
        <v>-26.015341251564699</v>
      </c>
      <c r="BD2332" s="61">
        <v>43874</v>
      </c>
      <c r="BE2332" s="61">
        <v>43914</v>
      </c>
      <c r="BF2332" s="70"/>
      <c r="BG2332" s="61"/>
    </row>
    <row r="2333" spans="2:59" x14ac:dyDescent="0.3">
      <c r="B2333" s="56" t="s">
        <v>7368</v>
      </c>
      <c r="C2333" s="56" t="s">
        <v>7033</v>
      </c>
      <c r="D2333" s="56" t="s">
        <v>7027</v>
      </c>
      <c r="E2333" s="57" t="s">
        <v>76</v>
      </c>
      <c r="F2333" s="57" t="s">
        <v>65</v>
      </c>
      <c r="G2333" s="58" t="s">
        <v>111</v>
      </c>
      <c r="H2333" s="59" t="s">
        <v>186</v>
      </c>
      <c r="I2333" s="60" t="s">
        <v>29</v>
      </c>
      <c r="J2333" s="60" t="s">
        <v>7034</v>
      </c>
      <c r="L2333" s="61">
        <v>44021</v>
      </c>
      <c r="M2333" s="62">
        <v>2214.05110000074</v>
      </c>
      <c r="N2333" s="63">
        <v>2214.05110000074</v>
      </c>
      <c r="O2333" s="63">
        <v>2366.61360000074</v>
      </c>
      <c r="P2333" s="64">
        <f t="shared" si="36"/>
        <v>0.93553552637407633</v>
      </c>
      <c r="Q2333" s="61">
        <v>43843</v>
      </c>
      <c r="R2333" s="65">
        <v>8306029.6749999998</v>
      </c>
      <c r="S2333" s="65">
        <v>8773121.8204843793</v>
      </c>
      <c r="T2333" s="11"/>
      <c r="U2333" s="66">
        <v>-5.9854100518350597E-3</v>
      </c>
      <c r="V2333" s="67">
        <v>3.06366974873526</v>
      </c>
      <c r="W2333" s="66">
        <v>3.4334584097450702E-2</v>
      </c>
      <c r="X2333" s="67">
        <v>5.7118369583840796</v>
      </c>
      <c r="Y2333" s="66">
        <v>-4.52942652964703E-2</v>
      </c>
      <c r="Z2333" s="67">
        <v>13.1545110825828</v>
      </c>
      <c r="AA2333" s="66">
        <v>5.8337627055152601E-2</v>
      </c>
      <c r="AB2333" s="67">
        <v>26.058950856822801</v>
      </c>
      <c r="AC2333" s="66">
        <v>9.6747653551574303E-2</v>
      </c>
      <c r="AD2333" s="67">
        <v>33.960730615421198</v>
      </c>
      <c r="AE2333" s="66">
        <v>0.11390889431641001</v>
      </c>
      <c r="AF2333" s="68">
        <v>28.338577043352402</v>
      </c>
      <c r="AG2333" s="66">
        <v>8.9524922404962091E-3</v>
      </c>
      <c r="AH2333" s="67">
        <v>-0.94625651181559101</v>
      </c>
      <c r="AI2333" s="66">
        <v>-1.87377757783906E-2</v>
      </c>
      <c r="AJ2333" s="67">
        <v>11.8169649031188</v>
      </c>
      <c r="AK2333" s="66">
        <v>1.2140510999993399</v>
      </c>
      <c r="AL2333" s="66">
        <v>6.5181174020835897E-2</v>
      </c>
      <c r="AM2333" s="67">
        <v>82.179551972076297</v>
      </c>
      <c r="AN2333" s="11"/>
      <c r="AO2333" s="69">
        <v>4.4116580538684502E-2</v>
      </c>
      <c r="AP2333" s="69">
        <v>-4.5494002559280503E-2</v>
      </c>
      <c r="AQ2333" s="69">
        <v>8.0908646034076798E-2</v>
      </c>
      <c r="AR2333" s="69">
        <v>-0.13643413651516301</v>
      </c>
      <c r="AS2333" s="70">
        <v>8</v>
      </c>
      <c r="AT2333" s="70">
        <v>4</v>
      </c>
      <c r="AU2333" s="70">
        <v>7</v>
      </c>
      <c r="AV2333" s="71">
        <v>5</v>
      </c>
      <c r="AW2333" s="11"/>
      <c r="AX2333" s="72">
        <v>0.14538317059734299</v>
      </c>
      <c r="AY2333" s="73">
        <v>0.33888603469085898</v>
      </c>
      <c r="AZ2333" s="73">
        <v>0.93880781695861504</v>
      </c>
      <c r="BA2333" s="73">
        <v>0.47569956058032398</v>
      </c>
      <c r="BB2333" s="64">
        <v>1.49851760829551E-2</v>
      </c>
      <c r="BC2333" s="74">
        <v>-26.1222195292357</v>
      </c>
      <c r="BD2333" s="61">
        <v>43843</v>
      </c>
      <c r="BE2333" s="61">
        <v>43914</v>
      </c>
      <c r="BF2333" s="70"/>
      <c r="BG2333" s="61"/>
    </row>
    <row r="2334" spans="2:59" x14ac:dyDescent="0.3">
      <c r="B2334" s="56" t="s">
        <v>7371</v>
      </c>
      <c r="C2334" s="56" t="s">
        <v>7036</v>
      </c>
      <c r="D2334" s="56" t="s">
        <v>7027</v>
      </c>
      <c r="E2334" s="57" t="s">
        <v>7014</v>
      </c>
      <c r="F2334" s="57" t="s">
        <v>65</v>
      </c>
      <c r="G2334" s="58" t="s">
        <v>111</v>
      </c>
      <c r="H2334" s="59" t="s">
        <v>186</v>
      </c>
      <c r="I2334" s="60" t="s">
        <v>29</v>
      </c>
      <c r="J2334" s="60" t="s">
        <v>7037</v>
      </c>
      <c r="L2334" s="61">
        <v>44021</v>
      </c>
      <c r="M2334" s="62">
        <v>1285.8033000007299</v>
      </c>
      <c r="N2334" s="63">
        <v>1285.8033000007299</v>
      </c>
      <c r="O2334" s="63">
        <v>1366.73909999989</v>
      </c>
      <c r="P2334" s="64">
        <f t="shared" si="36"/>
        <v>0.94078182149090006</v>
      </c>
      <c r="Q2334" s="61">
        <v>43874</v>
      </c>
      <c r="R2334" s="65">
        <v>2014143.108</v>
      </c>
      <c r="S2334" s="65">
        <v>1924027.0829511699</v>
      </c>
      <c r="T2334" s="11"/>
      <c r="U2334" s="66">
        <v>-5.9499056633285398E-3</v>
      </c>
      <c r="V2334" s="67">
        <v>3.06722018758592</v>
      </c>
      <c r="W2334" s="66">
        <v>3.5443182316157597E-2</v>
      </c>
      <c r="X2334" s="67">
        <v>5.8226967802547698</v>
      </c>
      <c r="Y2334" s="66">
        <v>-3.83151666010235E-2</v>
      </c>
      <c r="Z2334" s="67">
        <v>13.8524209521274</v>
      </c>
      <c r="AA2334" s="66">
        <v>7.6334775585564799E-2</v>
      </c>
      <c r="AB2334" s="67">
        <v>27.858665709849401</v>
      </c>
      <c r="AC2334" s="66">
        <v>0.136794042146066</v>
      </c>
      <c r="AD2334" s="67">
        <v>37.965369474841303</v>
      </c>
      <c r="AE2334" s="66">
        <v>0.176851667189039</v>
      </c>
      <c r="AF2334" s="68">
        <v>34.632854330644498</v>
      </c>
      <c r="AG2334" s="66">
        <v>9.27679828055261E-3</v>
      </c>
      <c r="AH2334" s="67">
        <v>-0.91382590780995099</v>
      </c>
      <c r="AI2334" s="66">
        <v>-1.11013547748371E-2</v>
      </c>
      <c r="AJ2334" s="67">
        <v>12.5806070034741</v>
      </c>
      <c r="AK2334" s="66">
        <v>0.28580330000113502</v>
      </c>
      <c r="AL2334" s="66">
        <v>6.4995801585609997E-2</v>
      </c>
      <c r="AM2334" s="67">
        <v>30.6949534101586</v>
      </c>
      <c r="AN2334" s="11"/>
      <c r="AO2334" s="69">
        <v>4.41538350660267E-2</v>
      </c>
      <c r="AP2334" s="69">
        <v>-4.5459906838950702E-2</v>
      </c>
      <c r="AQ2334" s="69">
        <v>8.2067198980512304E-2</v>
      </c>
      <c r="AR2334" s="69">
        <v>-0.13547771752651899</v>
      </c>
      <c r="AS2334" s="70">
        <v>8</v>
      </c>
      <c r="AT2334" s="70">
        <v>4</v>
      </c>
      <c r="AU2334" s="70">
        <v>7</v>
      </c>
      <c r="AV2334" s="71">
        <v>5</v>
      </c>
      <c r="AW2334" s="11"/>
      <c r="AX2334" s="72">
        <v>0.14538822009039001</v>
      </c>
      <c r="AY2334" s="73">
        <v>0.45448417584884698</v>
      </c>
      <c r="AZ2334" s="73">
        <v>1.0117933946712601</v>
      </c>
      <c r="BA2334" s="73">
        <v>0.64054322503397998</v>
      </c>
      <c r="BB2334" s="64">
        <v>1.4986574520389701E-2</v>
      </c>
      <c r="BC2334" s="74">
        <v>-25.991237098584001</v>
      </c>
      <c r="BD2334" s="61">
        <v>43874</v>
      </c>
      <c r="BE2334" s="61">
        <v>43914</v>
      </c>
      <c r="BF2334" s="70"/>
      <c r="BG2334" s="61"/>
    </row>
    <row r="2335" spans="2:59" x14ac:dyDescent="0.3">
      <c r="B2335" s="56" t="s">
        <v>7374</v>
      </c>
      <c r="C2335" s="56" t="s">
        <v>7039</v>
      </c>
      <c r="D2335" s="56" t="s">
        <v>7027</v>
      </c>
      <c r="E2335" s="57" t="s">
        <v>83</v>
      </c>
      <c r="F2335" s="57" t="s">
        <v>65</v>
      </c>
      <c r="G2335" s="58" t="s">
        <v>111</v>
      </c>
      <c r="H2335" s="59" t="s">
        <v>186</v>
      </c>
      <c r="I2335" s="60" t="s">
        <v>29</v>
      </c>
      <c r="J2335" s="60" t="s">
        <v>7040</v>
      </c>
      <c r="L2335" s="61">
        <v>44021</v>
      </c>
      <c r="M2335" s="62">
        <v>1311.1179000008899</v>
      </c>
      <c r="N2335" s="63">
        <v>1311.1179000008899</v>
      </c>
      <c r="O2335" s="63">
        <v>1391.43769999966</v>
      </c>
      <c r="P2335" s="64">
        <f t="shared" si="36"/>
        <v>0.94227567644689392</v>
      </c>
      <c r="Q2335" s="61">
        <v>43874</v>
      </c>
      <c r="R2335" s="65">
        <v>321688.41399999999</v>
      </c>
      <c r="S2335" s="65">
        <v>291179.72469482402</v>
      </c>
      <c r="T2335" s="11"/>
      <c r="U2335" s="66">
        <v>-5.9377557663538002E-3</v>
      </c>
      <c r="V2335" s="67">
        <v>3.0684351772833902</v>
      </c>
      <c r="W2335" s="66">
        <v>3.5823470787363497E-2</v>
      </c>
      <c r="X2335" s="67">
        <v>5.8607256273753601</v>
      </c>
      <c r="Y2335" s="66">
        <v>-3.6926684096215502E-2</v>
      </c>
      <c r="Z2335" s="67">
        <v>13.9912692025973</v>
      </c>
      <c r="AA2335" s="66">
        <v>7.7074023081877399E-2</v>
      </c>
      <c r="AB2335" s="67">
        <v>27.932590459473399</v>
      </c>
      <c r="AC2335" s="66">
        <v>0.13586977709390299</v>
      </c>
      <c r="AD2335" s="67">
        <v>37.872942969610399</v>
      </c>
      <c r="AE2335" s="66">
        <v>0.17412299063667899</v>
      </c>
      <c r="AF2335" s="68">
        <v>34.359986675379297</v>
      </c>
      <c r="AG2335" s="66">
        <v>9.3880040385556605E-3</v>
      </c>
      <c r="AH2335" s="67">
        <v>-0.90270533200964598</v>
      </c>
      <c r="AI2335" s="66">
        <v>-9.7101612036567496E-3</v>
      </c>
      <c r="AJ2335" s="67">
        <v>12.719726360592199</v>
      </c>
      <c r="AK2335" s="66">
        <v>0.30991814597102302</v>
      </c>
      <c r="AL2335" s="66">
        <v>7.6663114712573602E-2</v>
      </c>
      <c r="AM2335" s="67">
        <v>32.603405883128303</v>
      </c>
      <c r="AN2335" s="11"/>
      <c r="AO2335" s="69">
        <v>4.4166659950860797E-2</v>
      </c>
      <c r="AP2335" s="69">
        <v>-4.54482289506268E-2</v>
      </c>
      <c r="AQ2335" s="69">
        <v>8.2464553897880294E-2</v>
      </c>
      <c r="AR2335" s="69">
        <v>-0.13514960266547901</v>
      </c>
      <c r="AS2335" s="70">
        <v>8</v>
      </c>
      <c r="AT2335" s="70">
        <v>4</v>
      </c>
      <c r="AU2335" s="70">
        <v>7</v>
      </c>
      <c r="AV2335" s="71">
        <v>5</v>
      </c>
      <c r="AW2335" s="11"/>
      <c r="AX2335" s="72">
        <v>0.145386042355967</v>
      </c>
      <c r="AY2335" s="73">
        <v>0.459189522343877</v>
      </c>
      <c r="AZ2335" s="73">
        <v>1.0147998897991799</v>
      </c>
      <c r="BA2335" s="73">
        <v>0.64749344030497002</v>
      </c>
      <c r="BB2335" s="64">
        <v>1.4986605362337301E-2</v>
      </c>
      <c r="BC2335" s="74">
        <v>-25.970735161157801</v>
      </c>
      <c r="BD2335" s="61">
        <v>43874</v>
      </c>
      <c r="BE2335" s="61">
        <v>43914</v>
      </c>
      <c r="BF2335" s="70"/>
      <c r="BG2335" s="61"/>
    </row>
    <row r="2336" spans="2:59" x14ac:dyDescent="0.3">
      <c r="B2336" s="56" t="s">
        <v>7377</v>
      </c>
      <c r="C2336" s="56" t="s">
        <v>7042</v>
      </c>
      <c r="D2336" s="56" t="s">
        <v>7027</v>
      </c>
      <c r="E2336" s="57" t="s">
        <v>87</v>
      </c>
      <c r="F2336" s="57" t="s">
        <v>65</v>
      </c>
      <c r="G2336" s="58" t="s">
        <v>111</v>
      </c>
      <c r="H2336" s="59" t="s">
        <v>186</v>
      </c>
      <c r="I2336" s="60" t="s">
        <v>29</v>
      </c>
      <c r="J2336" s="60" t="s">
        <v>7043</v>
      </c>
      <c r="L2336" s="61">
        <v>44021</v>
      </c>
      <c r="M2336" s="62">
        <v>2082.6616999991202</v>
      </c>
      <c r="N2336" s="63">
        <v>2082.6616999991202</v>
      </c>
      <c r="O2336" s="63">
        <v>2231.6059000007799</v>
      </c>
      <c r="P2336" s="64">
        <f t="shared" si="36"/>
        <v>0.93325694290304229</v>
      </c>
      <c r="Q2336" s="61">
        <v>43843</v>
      </c>
      <c r="R2336" s="65">
        <v>5265391.9309999999</v>
      </c>
      <c r="S2336" s="65">
        <v>4809477.1301640598</v>
      </c>
      <c r="T2336" s="11"/>
      <c r="U2336" s="66">
        <v>-5.9990044055666701E-3</v>
      </c>
      <c r="V2336" s="67">
        <v>3.0623103133620999</v>
      </c>
      <c r="W2336" s="66">
        <v>3.3909550636963097E-2</v>
      </c>
      <c r="X2336" s="67">
        <v>5.6693336123353202</v>
      </c>
      <c r="Y2336" s="66">
        <v>-4.7671704949607402E-2</v>
      </c>
      <c r="Z2336" s="67">
        <v>12.9167671172618</v>
      </c>
      <c r="AA2336" s="66">
        <v>5.3044336018501802E-2</v>
      </c>
      <c r="AB2336" s="67">
        <v>25.5296217531431</v>
      </c>
      <c r="AC2336" s="66">
        <v>8.5819140402309105E-2</v>
      </c>
      <c r="AD2336" s="67">
        <v>32.8678793004947</v>
      </c>
      <c r="AE2336" s="66">
        <v>9.7278617846313906E-2</v>
      </c>
      <c r="AF2336" s="68">
        <v>26.675549396342799</v>
      </c>
      <c r="AG2336" s="66">
        <v>8.8281228872801893E-3</v>
      </c>
      <c r="AH2336" s="67">
        <v>-0.95869344713719296</v>
      </c>
      <c r="AI2336" s="66">
        <v>-2.1302004772223899E-2</v>
      </c>
      <c r="AJ2336" s="67">
        <v>11.5605420037464</v>
      </c>
      <c r="AK2336" s="66">
        <v>1.08266169999843</v>
      </c>
      <c r="AL2336" s="66">
        <v>6.0016709396222702E-2</v>
      </c>
      <c r="AM2336" s="67">
        <v>69.040611971984603</v>
      </c>
      <c r="AN2336" s="11"/>
      <c r="AO2336" s="69">
        <v>4.4102208659751299E-2</v>
      </c>
      <c r="AP2336" s="69">
        <v>-4.5507054711415501E-2</v>
      </c>
      <c r="AQ2336" s="69">
        <v>8.0464489268779305E-2</v>
      </c>
      <c r="AR2336" s="69">
        <v>-0.136800792263821</v>
      </c>
      <c r="AS2336" s="70">
        <v>8</v>
      </c>
      <c r="AT2336" s="70">
        <v>4</v>
      </c>
      <c r="AU2336" s="70">
        <v>7</v>
      </c>
      <c r="AV2336" s="71">
        <v>5</v>
      </c>
      <c r="AW2336" s="11"/>
      <c r="AX2336" s="72">
        <v>0.145382771477889</v>
      </c>
      <c r="AY2336" s="73">
        <v>0.30488302590992999</v>
      </c>
      <c r="AZ2336" s="73">
        <v>0.91732414414764196</v>
      </c>
      <c r="BA2336" s="73">
        <v>0.42741635966604002</v>
      </c>
      <c r="BB2336" s="64">
        <v>1.49848112849395E-2</v>
      </c>
      <c r="BC2336" s="74">
        <v>-26.194042595103401</v>
      </c>
      <c r="BD2336" s="61">
        <v>43843</v>
      </c>
      <c r="BE2336" s="61">
        <v>43914</v>
      </c>
      <c r="BF2336" s="70"/>
      <c r="BG2336" s="61"/>
    </row>
    <row r="2337" spans="2:59" x14ac:dyDescent="0.3">
      <c r="B2337" s="56" t="s">
        <v>7380</v>
      </c>
      <c r="C2337" s="56" t="s">
        <v>7045</v>
      </c>
      <c r="D2337" s="56" t="s">
        <v>7027</v>
      </c>
      <c r="E2337" s="57" t="s">
        <v>90</v>
      </c>
      <c r="F2337" s="57" t="s">
        <v>65</v>
      </c>
      <c r="G2337" s="58" t="s">
        <v>111</v>
      </c>
      <c r="H2337" s="59" t="s">
        <v>186</v>
      </c>
      <c r="I2337" s="60" t="s">
        <v>29</v>
      </c>
      <c r="J2337" s="60" t="s">
        <v>7046</v>
      </c>
      <c r="L2337" s="61">
        <v>44021</v>
      </c>
      <c r="M2337" s="62">
        <v>1960.3109000008601</v>
      </c>
      <c r="N2337" s="63">
        <v>1960.3109000008601</v>
      </c>
      <c r="O2337" s="63">
        <v>2105.6334999986002</v>
      </c>
      <c r="P2337" s="64">
        <f t="shared" si="36"/>
        <v>0.93098390579469947</v>
      </c>
      <c r="Q2337" s="61">
        <v>43843</v>
      </c>
      <c r="R2337" s="65">
        <v>9757112.1170000006</v>
      </c>
      <c r="S2337" s="65">
        <v>8317759.3829218801</v>
      </c>
      <c r="T2337" s="11"/>
      <c r="U2337" s="66">
        <v>-6.0126192038296696E-3</v>
      </c>
      <c r="V2337" s="67">
        <v>3.0609488335358002</v>
      </c>
      <c r="W2337" s="66">
        <v>3.3484707801108002E-2</v>
      </c>
      <c r="X2337" s="67">
        <v>5.6268493287498096</v>
      </c>
      <c r="Y2337" s="66">
        <v>-5.0043247676512699E-2</v>
      </c>
      <c r="Z2337" s="67">
        <v>12.679612844571199</v>
      </c>
      <c r="AA2337" s="66">
        <v>4.7777433919691199E-2</v>
      </c>
      <c r="AB2337" s="67">
        <v>25.002931543276599</v>
      </c>
      <c r="AC2337" s="66">
        <v>7.4999365248004296E-2</v>
      </c>
      <c r="AD2337" s="67">
        <v>31.785901785042402</v>
      </c>
      <c r="AE2337" s="66">
        <v>8.0896399609628106E-2</v>
      </c>
      <c r="AF2337" s="68">
        <v>25.0373275726743</v>
      </c>
      <c r="AG2337" s="66">
        <v>8.7037326047720905E-3</v>
      </c>
      <c r="AH2337" s="67">
        <v>-0.97113247538800396</v>
      </c>
      <c r="AI2337" s="66">
        <v>-2.3859610648287299E-2</v>
      </c>
      <c r="AJ2337" s="67">
        <v>11.304781416140001</v>
      </c>
      <c r="AK2337" s="66">
        <v>0.96031089999945796</v>
      </c>
      <c r="AL2337" s="66">
        <v>5.4930377702476101E-2</v>
      </c>
      <c r="AM2337" s="67">
        <v>56.805531972087898</v>
      </c>
      <c r="AN2337" s="11"/>
      <c r="AO2337" s="69">
        <v>4.4087939239034299E-2</v>
      </c>
      <c r="AP2337" s="69">
        <v>-4.5520153436009403E-2</v>
      </c>
      <c r="AQ2337" s="69">
        <v>8.0020561612473104E-2</v>
      </c>
      <c r="AR2337" s="69">
        <v>-0.13716729957464799</v>
      </c>
      <c r="AS2337" s="70">
        <v>8</v>
      </c>
      <c r="AT2337" s="70">
        <v>4</v>
      </c>
      <c r="AU2337" s="70">
        <v>7</v>
      </c>
      <c r="AV2337" s="71">
        <v>5</v>
      </c>
      <c r="AW2337" s="11"/>
      <c r="AX2337" s="72">
        <v>0.14538268932781601</v>
      </c>
      <c r="AY2337" s="73">
        <v>0.27104223884953199</v>
      </c>
      <c r="AZ2337" s="73">
        <v>0.89594057946578698</v>
      </c>
      <c r="BA2337" s="73">
        <v>0.379484255688112</v>
      </c>
      <c r="BB2337" s="64">
        <v>1.49844795144418E-2</v>
      </c>
      <c r="BC2337" s="74">
        <v>-26.265800767258</v>
      </c>
      <c r="BD2337" s="61">
        <v>43843</v>
      </c>
      <c r="BE2337" s="61">
        <v>43914</v>
      </c>
      <c r="BF2337" s="70"/>
      <c r="BG2337" s="61"/>
    </row>
    <row r="2338" spans="2:59" x14ac:dyDescent="0.3">
      <c r="B2338" s="56" t="s">
        <v>7383</v>
      </c>
      <c r="C2338" s="56" t="s">
        <v>7048</v>
      </c>
      <c r="D2338" s="56" t="s">
        <v>7049</v>
      </c>
      <c r="E2338" s="57" t="s">
        <v>69</v>
      </c>
      <c r="F2338" s="57" t="s">
        <v>65</v>
      </c>
      <c r="G2338" s="58" t="s">
        <v>36</v>
      </c>
      <c r="H2338" s="59" t="s">
        <v>37</v>
      </c>
      <c r="I2338" s="60" t="s">
        <v>29</v>
      </c>
      <c r="J2338" s="60" t="s">
        <v>7050</v>
      </c>
      <c r="L2338" s="61">
        <v>44021</v>
      </c>
      <c r="M2338" s="62">
        <v>755.87810000032198</v>
      </c>
      <c r="N2338" s="63">
        <v>755.87810000032198</v>
      </c>
      <c r="O2338" s="63">
        <v>979.96169999986898</v>
      </c>
      <c r="P2338" s="64">
        <f t="shared" si="36"/>
        <v>0.77133432867878715</v>
      </c>
      <c r="Q2338" s="61">
        <v>43756</v>
      </c>
      <c r="R2338" s="65">
        <v>3394803.2910000002</v>
      </c>
      <c r="S2338" s="65">
        <v>4883051.8246796904</v>
      </c>
      <c r="T2338" s="11"/>
      <c r="U2338" s="66">
        <v>-3.5545743302464003E-2</v>
      </c>
      <c r="V2338" s="67">
        <v>0.107636423672375</v>
      </c>
      <c r="W2338" s="66">
        <v>-2.0793233573385798E-2</v>
      </c>
      <c r="X2338" s="67">
        <v>0.199055191296793</v>
      </c>
      <c r="Y2338" s="66">
        <v>-0.18769907134439601</v>
      </c>
      <c r="Z2338" s="67">
        <v>-1.08596952221706</v>
      </c>
      <c r="AA2338" s="66">
        <v>-0.19911793406848999</v>
      </c>
      <c r="AB2338" s="67">
        <v>0.31339474444394</v>
      </c>
      <c r="AC2338" s="66"/>
      <c r="AD2338" s="67"/>
      <c r="AE2338" s="66"/>
      <c r="AF2338" s="68"/>
      <c r="AG2338" s="66">
        <v>1.94557278500724E-2</v>
      </c>
      <c r="AH2338" s="67">
        <v>0.10406704914203101</v>
      </c>
      <c r="AI2338" s="66">
        <v>-0.148555899279017</v>
      </c>
      <c r="AJ2338" s="67">
        <v>-1.1648474469402601</v>
      </c>
      <c r="AK2338" s="66">
        <v>-0.25911830857978202</v>
      </c>
      <c r="AL2338" s="66">
        <v>-0.15060955275563201</v>
      </c>
      <c r="AM2338" s="67">
        <v>-2.0137714511365599</v>
      </c>
      <c r="AN2338" s="11"/>
      <c r="AO2338" s="69">
        <v>7.9483668279863195E-2</v>
      </c>
      <c r="AP2338" s="69">
        <v>-0.136947114152426</v>
      </c>
      <c r="AQ2338" s="69">
        <v>0.13088384582078999</v>
      </c>
      <c r="AR2338" s="69">
        <v>-0.15080968920388799</v>
      </c>
      <c r="AS2338" s="70">
        <v>5</v>
      </c>
      <c r="AT2338" s="70">
        <v>7</v>
      </c>
      <c r="AU2338" s="70">
        <v>8</v>
      </c>
      <c r="AV2338" s="71">
        <v>4</v>
      </c>
      <c r="AW2338" s="11"/>
      <c r="AX2338" s="72">
        <v>0.33462958930525899</v>
      </c>
      <c r="AY2338" s="73">
        <v>-0.38674622654889401</v>
      </c>
      <c r="AZ2338" s="73">
        <v>2.82606145168245E-2</v>
      </c>
      <c r="BA2338" s="73">
        <v>-0.51652094013479699</v>
      </c>
      <c r="BB2338" s="64">
        <v>3.4005050439918701E-2</v>
      </c>
      <c r="BC2338" s="74">
        <v>-43.262976502010098</v>
      </c>
      <c r="BD2338" s="61">
        <v>43756</v>
      </c>
      <c r="BE2338" s="61">
        <v>43914</v>
      </c>
      <c r="BF2338" s="70"/>
      <c r="BG2338" s="61"/>
    </row>
    <row r="2339" spans="2:59" x14ac:dyDescent="0.3">
      <c r="B2339" s="56" t="s">
        <v>7386</v>
      </c>
      <c r="C2339" s="56" t="s">
        <v>7052</v>
      </c>
      <c r="D2339" s="56" t="s">
        <v>7049</v>
      </c>
      <c r="E2339" s="57" t="s">
        <v>73</v>
      </c>
      <c r="F2339" s="57" t="s">
        <v>65</v>
      </c>
      <c r="G2339" s="58" t="s">
        <v>36</v>
      </c>
      <c r="H2339" s="59" t="s">
        <v>37</v>
      </c>
      <c r="I2339" s="60" t="s">
        <v>29</v>
      </c>
      <c r="J2339" s="60" t="s">
        <v>7053</v>
      </c>
      <c r="L2339" s="61">
        <v>44021</v>
      </c>
      <c r="M2339" s="62">
        <v>4012.7666000016002</v>
      </c>
      <c r="N2339" s="63">
        <v>4012.7666000016002</v>
      </c>
      <c r="O2339" s="63">
        <v>5274.25</v>
      </c>
      <c r="P2339" s="64">
        <f t="shared" si="36"/>
        <v>0.76082222116918996</v>
      </c>
      <c r="Q2339" s="61">
        <v>43756</v>
      </c>
      <c r="R2339" s="65">
        <v>5196354.7359999996</v>
      </c>
      <c r="S2339" s="65">
        <v>6083440.1113125002</v>
      </c>
      <c r="T2339" s="11"/>
      <c r="U2339" s="66">
        <v>-3.5595655980614503E-2</v>
      </c>
      <c r="V2339" s="67">
        <v>0.102645155857317</v>
      </c>
      <c r="W2339" s="66">
        <v>-2.2313120960461699E-2</v>
      </c>
      <c r="X2339" s="67">
        <v>4.7066452589206199E-2</v>
      </c>
      <c r="Y2339" s="66">
        <v>-0.195318458258116</v>
      </c>
      <c r="Z2339" s="67">
        <v>-1.8479082135891101</v>
      </c>
      <c r="AA2339" s="66">
        <v>-0.21415350920608001</v>
      </c>
      <c r="AB2339" s="67">
        <v>-1.19016276931507</v>
      </c>
      <c r="AC2339" s="66">
        <v>-0.28570963979756903</v>
      </c>
      <c r="AD2339" s="67">
        <v>-4.2849987195222603</v>
      </c>
      <c r="AE2339" s="66">
        <v>-0.246122556302871</v>
      </c>
      <c r="AF2339" s="68">
        <v>-7.6645680185756602</v>
      </c>
      <c r="AG2339" s="66">
        <v>1.89807827027835E-2</v>
      </c>
      <c r="AH2339" s="67">
        <v>5.6572534413135103E-2</v>
      </c>
      <c r="AI2339" s="66">
        <v>-0.156935491308104</v>
      </c>
      <c r="AJ2339" s="67">
        <v>-2.0028066498489401</v>
      </c>
      <c r="AK2339" s="66">
        <v>0.40051024396961998</v>
      </c>
      <c r="AL2339" s="66">
        <v>2.2752413120542801E-2</v>
      </c>
      <c r="AM2339" s="67">
        <v>-56.875546382798298</v>
      </c>
      <c r="AN2339" s="11"/>
      <c r="AO2339" s="69">
        <v>7.9427764456340796E-2</v>
      </c>
      <c r="AP2339" s="69">
        <v>-0.13708124627097301</v>
      </c>
      <c r="AQ2339" s="69">
        <v>0.12912829418928601</v>
      </c>
      <c r="AR2339" s="69">
        <v>-0.15217177642262</v>
      </c>
      <c r="AS2339" s="70">
        <v>5</v>
      </c>
      <c r="AT2339" s="70">
        <v>7</v>
      </c>
      <c r="AU2339" s="70">
        <v>7</v>
      </c>
      <c r="AV2339" s="71">
        <v>5</v>
      </c>
      <c r="AW2339" s="11"/>
      <c r="AX2339" s="72">
        <v>0.334708829305018</v>
      </c>
      <c r="AY2339" s="73">
        <v>-0.43342239542425898</v>
      </c>
      <c r="AZ2339" s="73">
        <v>-0.631903386557497</v>
      </c>
      <c r="BA2339" s="73">
        <v>-0.57771323187353096</v>
      </c>
      <c r="BB2339" s="64">
        <v>3.4010125253444101E-2</v>
      </c>
      <c r="BC2339" s="74">
        <v>-43.725284163607299</v>
      </c>
      <c r="BD2339" s="61">
        <v>43756</v>
      </c>
      <c r="BE2339" s="61">
        <v>43914</v>
      </c>
      <c r="BF2339" s="70"/>
      <c r="BG2339" s="61"/>
    </row>
    <row r="2340" spans="2:59" x14ac:dyDescent="0.3">
      <c r="B2340" s="56" t="s">
        <v>7389</v>
      </c>
      <c r="C2340" s="56" t="s">
        <v>7055</v>
      </c>
      <c r="D2340" s="56" t="s">
        <v>7049</v>
      </c>
      <c r="E2340" s="57" t="s">
        <v>76</v>
      </c>
      <c r="F2340" s="57" t="s">
        <v>65</v>
      </c>
      <c r="G2340" s="58" t="s">
        <v>36</v>
      </c>
      <c r="H2340" s="59" t="s">
        <v>37</v>
      </c>
      <c r="I2340" s="60" t="s">
        <v>29</v>
      </c>
      <c r="J2340" s="60" t="s">
        <v>7056</v>
      </c>
      <c r="L2340" s="61">
        <v>44021</v>
      </c>
      <c r="M2340" s="62">
        <v>3269.23140000179</v>
      </c>
      <c r="N2340" s="63">
        <v>3269.23140000179</v>
      </c>
      <c r="O2340" s="63">
        <v>4347.4974000006896</v>
      </c>
      <c r="P2340" s="64">
        <f t="shared" si="36"/>
        <v>0.75198007018963864</v>
      </c>
      <c r="Q2340" s="61">
        <v>43756</v>
      </c>
      <c r="R2340" s="65">
        <v>17686548.765000001</v>
      </c>
      <c r="S2340" s="65">
        <v>19799220.9109063</v>
      </c>
      <c r="T2340" s="11"/>
      <c r="U2340" s="66">
        <v>-3.5638183723676803E-2</v>
      </c>
      <c r="V2340" s="67">
        <v>9.8392381551093394E-2</v>
      </c>
      <c r="W2340" s="66">
        <v>-2.3606123171703099E-2</v>
      </c>
      <c r="X2340" s="67">
        <v>-8.2233768534933901E-2</v>
      </c>
      <c r="Y2340" s="66">
        <v>-0.20175301090435799</v>
      </c>
      <c r="Z2340" s="67">
        <v>-2.4913634782133198</v>
      </c>
      <c r="AA2340" s="66">
        <v>-0.22673935732571401</v>
      </c>
      <c r="AB2340" s="67">
        <v>-2.4487475812784401</v>
      </c>
      <c r="AC2340" s="66">
        <v>-0.30837559016625199</v>
      </c>
      <c r="AD2340" s="67">
        <v>-6.5515937563905</v>
      </c>
      <c r="AE2340" s="66">
        <v>-0.28176708381855903</v>
      </c>
      <c r="AF2340" s="68">
        <v>-11.2290207701444</v>
      </c>
      <c r="AG2340" s="66">
        <v>1.8576314303572899E-2</v>
      </c>
      <c r="AH2340" s="67">
        <v>1.6125694492075099E-2</v>
      </c>
      <c r="AI2340" s="66">
        <v>-0.164008941121283</v>
      </c>
      <c r="AJ2340" s="67">
        <v>-2.7101516311668101</v>
      </c>
      <c r="AK2340" s="66">
        <v>0.14100632356901799</v>
      </c>
      <c r="AL2340" s="66">
        <v>8.8492817612859705E-3</v>
      </c>
      <c r="AM2340" s="67">
        <v>-82.8259384228149</v>
      </c>
      <c r="AN2340" s="11"/>
      <c r="AO2340" s="69">
        <v>7.9380157674677307E-2</v>
      </c>
      <c r="AP2340" s="69">
        <v>-0.137195425494574</v>
      </c>
      <c r="AQ2340" s="69">
        <v>0.12763500209810399</v>
      </c>
      <c r="AR2340" s="69">
        <v>-0.153330381672276</v>
      </c>
      <c r="AS2340" s="70">
        <v>5</v>
      </c>
      <c r="AT2340" s="70">
        <v>7</v>
      </c>
      <c r="AU2340" s="70">
        <v>6</v>
      </c>
      <c r="AV2340" s="71">
        <v>6</v>
      </c>
      <c r="AW2340" s="11"/>
      <c r="AX2340" s="72">
        <v>0.334777308147168</v>
      </c>
      <c r="AY2340" s="73">
        <v>-0.47250017418309698</v>
      </c>
      <c r="AZ2340" s="73">
        <v>-1.18478489642257</v>
      </c>
      <c r="BA2340" s="73">
        <v>-0.62873724769269801</v>
      </c>
      <c r="BB2340" s="64">
        <v>3.40145496617697E-2</v>
      </c>
      <c r="BC2340" s="74">
        <v>-44.116145992418801</v>
      </c>
      <c r="BD2340" s="61">
        <v>43756</v>
      </c>
      <c r="BE2340" s="61">
        <v>43914</v>
      </c>
      <c r="BF2340" s="70"/>
      <c r="BG2340" s="61"/>
    </row>
    <row r="2341" spans="2:59" x14ac:dyDescent="0.3">
      <c r="B2341" s="56" t="s">
        <v>7392</v>
      </c>
      <c r="C2341" s="56" t="s">
        <v>7058</v>
      </c>
      <c r="D2341" s="56" t="s">
        <v>7049</v>
      </c>
      <c r="E2341" s="57" t="s">
        <v>79</v>
      </c>
      <c r="F2341" s="57" t="s">
        <v>65</v>
      </c>
      <c r="G2341" s="58" t="s">
        <v>36</v>
      </c>
      <c r="H2341" s="59" t="s">
        <v>37</v>
      </c>
      <c r="I2341" s="60" t="s">
        <v>29</v>
      </c>
      <c r="J2341" s="60" t="s">
        <v>7059</v>
      </c>
      <c r="L2341" s="61">
        <v>44021</v>
      </c>
      <c r="M2341" s="62">
        <v>781.45320000033803</v>
      </c>
      <c r="N2341" s="63">
        <v>781.45320000033803</v>
      </c>
      <c r="O2341" s="63">
        <v>1044.4893999993801</v>
      </c>
      <c r="P2341" s="64">
        <f t="shared" si="36"/>
        <v>0.74816766929449141</v>
      </c>
      <c r="Q2341" s="61">
        <v>43756</v>
      </c>
      <c r="R2341" s="65">
        <v>1326332.574</v>
      </c>
      <c r="S2341" s="65">
        <v>3404570.7584257801</v>
      </c>
      <c r="T2341" s="11"/>
      <c r="U2341" s="66">
        <v>-3.5656678152918203E-2</v>
      </c>
      <c r="V2341" s="67">
        <v>9.6542938626953401E-2</v>
      </c>
      <c r="W2341" s="66">
        <v>-2.4167748803847599E-2</v>
      </c>
      <c r="X2341" s="67">
        <v>-0.13839633174939101</v>
      </c>
      <c r="Y2341" s="66">
        <v>-0.20453467835875899</v>
      </c>
      <c r="Z2341" s="67">
        <v>-2.7695302236534198</v>
      </c>
      <c r="AA2341" s="66">
        <v>-0.23214859654573999</v>
      </c>
      <c r="AB2341" s="67">
        <v>-2.9896715032809902</v>
      </c>
      <c r="AC2341" s="66">
        <v>-0.31800493631628302</v>
      </c>
      <c r="AD2341" s="67">
        <v>-7.5145283713936797</v>
      </c>
      <c r="AE2341" s="66">
        <v>-0.29673470974550598</v>
      </c>
      <c r="AF2341" s="68">
        <v>-12.725783362839101</v>
      </c>
      <c r="AG2341" s="66">
        <v>1.8400464257865699E-2</v>
      </c>
      <c r="AH2341" s="67">
        <v>-1.45931007864419E-3</v>
      </c>
      <c r="AI2341" s="66">
        <v>-0.167065891431703</v>
      </c>
      <c r="AJ2341" s="67">
        <v>-3.0158466622087898</v>
      </c>
      <c r="AK2341" s="66">
        <v>-0.214876346921374</v>
      </c>
      <c r="AL2341" s="66">
        <v>-6.2666241862680203E-2</v>
      </c>
      <c r="AM2341" s="67">
        <v>-18.082900535518998</v>
      </c>
      <c r="AN2341" s="11"/>
      <c r="AO2341" s="69">
        <v>7.9359375995409195E-2</v>
      </c>
      <c r="AP2341" s="69">
        <v>-0.13724511215608801</v>
      </c>
      <c r="AQ2341" s="69">
        <v>0.126986489047413</v>
      </c>
      <c r="AR2341" s="69">
        <v>-0.15383372037016699</v>
      </c>
      <c r="AS2341" s="70">
        <v>5</v>
      </c>
      <c r="AT2341" s="70">
        <v>7</v>
      </c>
      <c r="AU2341" s="70">
        <v>5</v>
      </c>
      <c r="AV2341" s="71">
        <v>7</v>
      </c>
      <c r="AW2341" s="11"/>
      <c r="AX2341" s="72">
        <v>0.33480741402658198</v>
      </c>
      <c r="AY2341" s="73">
        <v>-0.48929748767159298</v>
      </c>
      <c r="AZ2341" s="73">
        <v>-1.4223022392689</v>
      </c>
      <c r="BA2341" s="73">
        <v>-0.65061035215421703</v>
      </c>
      <c r="BB2341" s="64">
        <v>3.4016506323932799E-2</v>
      </c>
      <c r="BC2341" s="74">
        <v>-44.285236403520699</v>
      </c>
      <c r="BD2341" s="61">
        <v>43756</v>
      </c>
      <c r="BE2341" s="61">
        <v>43914</v>
      </c>
      <c r="BF2341" s="70"/>
      <c r="BG2341" s="61"/>
    </row>
    <row r="2342" spans="2:59" x14ac:dyDescent="0.3">
      <c r="B2342" s="56" t="s">
        <v>7395</v>
      </c>
      <c r="C2342" s="56" t="s">
        <v>7061</v>
      </c>
      <c r="D2342" s="56" t="s">
        <v>7049</v>
      </c>
      <c r="E2342" s="57" t="s">
        <v>56</v>
      </c>
      <c r="F2342" s="57" t="s">
        <v>65</v>
      </c>
      <c r="G2342" s="58" t="s">
        <v>36</v>
      </c>
      <c r="H2342" s="59" t="s">
        <v>37</v>
      </c>
      <c r="I2342" s="60" t="s">
        <v>29</v>
      </c>
      <c r="J2342" s="60" t="s">
        <v>7062</v>
      </c>
      <c r="L2342" s="61">
        <v>44021</v>
      </c>
      <c r="M2342" s="62">
        <v>1041.51850000024</v>
      </c>
      <c r="N2342" s="63">
        <v>1041.51850000024</v>
      </c>
      <c r="O2342" s="63">
        <v>1365.06750000082</v>
      </c>
      <c r="P2342" s="64">
        <f t="shared" si="36"/>
        <v>0.76297948636211343</v>
      </c>
      <c r="Q2342" s="61">
        <v>43756</v>
      </c>
      <c r="R2342" s="65">
        <v>55213.292000000001</v>
      </c>
      <c r="S2342" s="65">
        <v>60025.698427490199</v>
      </c>
      <c r="T2342" s="11"/>
      <c r="U2342" s="66">
        <v>-3.5585387418905198E-2</v>
      </c>
      <c r="V2342" s="67">
        <v>0.103672012028255</v>
      </c>
      <c r="W2342" s="66">
        <v>-2.1999686369781599E-2</v>
      </c>
      <c r="X2342" s="67">
        <v>7.8409911657217904E-2</v>
      </c>
      <c r="Y2342" s="66">
        <v>-0.193752127345651</v>
      </c>
      <c r="Z2342" s="67">
        <v>-1.6912751223426301</v>
      </c>
      <c r="AA2342" s="66">
        <v>-0.211074230422964</v>
      </c>
      <c r="AB2342" s="67">
        <v>-0.88223489100346297</v>
      </c>
      <c r="AC2342" s="66">
        <v>-0.277608043536893</v>
      </c>
      <c r="AD2342" s="67">
        <v>-3.47483909345465</v>
      </c>
      <c r="AE2342" s="66">
        <v>-0.23013305488973901</v>
      </c>
      <c r="AF2342" s="68">
        <v>-6.0656178772624099</v>
      </c>
      <c r="AG2342" s="66">
        <v>1.9078692905168299E-2</v>
      </c>
      <c r="AH2342" s="67">
        <v>6.63635546516161E-2</v>
      </c>
      <c r="AI2342" s="66">
        <v>-0.155213243425387</v>
      </c>
      <c r="AJ2342" s="67">
        <v>-1.83058186157723</v>
      </c>
      <c r="AK2342" s="66">
        <v>4.1518500000165701E-2</v>
      </c>
      <c r="AL2342" s="66">
        <v>8.0981495320884295E-3</v>
      </c>
      <c r="AM2342" s="67">
        <v>-5.49537167499511</v>
      </c>
      <c r="AN2342" s="11"/>
      <c r="AO2342" s="69">
        <v>7.9439306386120706E-2</v>
      </c>
      <c r="AP2342" s="69">
        <v>-0.13705355237922001</v>
      </c>
      <c r="AQ2342" s="69">
        <v>0.12949030961142899</v>
      </c>
      <c r="AR2342" s="69">
        <v>-0.15189096172616701</v>
      </c>
      <c r="AS2342" s="70">
        <v>5</v>
      </c>
      <c r="AT2342" s="70">
        <v>7</v>
      </c>
      <c r="AU2342" s="70">
        <v>8</v>
      </c>
      <c r="AV2342" s="71">
        <v>4</v>
      </c>
      <c r="AW2342" s="11"/>
      <c r="AX2342" s="72">
        <v>0.33469237444689498</v>
      </c>
      <c r="AY2342" s="73">
        <v>-0.42386268763311802</v>
      </c>
      <c r="AZ2342" s="73">
        <v>-0.49664403232236498</v>
      </c>
      <c r="BA2342" s="73">
        <v>-0.56520223624738697</v>
      </c>
      <c r="BB2342" s="64">
        <v>3.4009067689075898E-2</v>
      </c>
      <c r="BC2342" s="74">
        <v>-43.630201436986702</v>
      </c>
      <c r="BD2342" s="61">
        <v>43756</v>
      </c>
      <c r="BE2342" s="61">
        <v>43914</v>
      </c>
      <c r="BF2342" s="70"/>
      <c r="BG2342" s="61"/>
    </row>
    <row r="2343" spans="2:59" x14ac:dyDescent="0.3">
      <c r="B2343" s="56" t="s">
        <v>7398</v>
      </c>
      <c r="C2343" s="56" t="s">
        <v>7064</v>
      </c>
      <c r="D2343" s="56" t="s">
        <v>7049</v>
      </c>
      <c r="E2343" s="57" t="s">
        <v>83</v>
      </c>
      <c r="F2343" s="57" t="s">
        <v>65</v>
      </c>
      <c r="G2343" s="58" t="s">
        <v>36</v>
      </c>
      <c r="H2343" s="59" t="s">
        <v>37</v>
      </c>
      <c r="I2343" s="60" t="s">
        <v>29</v>
      </c>
      <c r="J2343" s="60" t="s">
        <v>7065</v>
      </c>
      <c r="L2343" s="61">
        <v>44021</v>
      </c>
      <c r="M2343" s="62">
        <v>879.48809999972605</v>
      </c>
      <c r="N2343" s="63">
        <v>879.48809999972605</v>
      </c>
      <c r="O2343" s="63">
        <v>1144.6953999996199</v>
      </c>
      <c r="P2343" s="64">
        <f t="shared" si="36"/>
        <v>0.76831626998764746</v>
      </c>
      <c r="Q2343" s="61">
        <v>43756</v>
      </c>
      <c r="R2343" s="65">
        <v>11761775.572000001</v>
      </c>
      <c r="S2343" s="65">
        <v>14204056.441375</v>
      </c>
      <c r="T2343" s="11"/>
      <c r="U2343" s="66">
        <v>-3.5559971654947703E-2</v>
      </c>
      <c r="V2343" s="67">
        <v>0.106213588423998</v>
      </c>
      <c r="W2343" s="66">
        <v>-2.1227574178737999E-2</v>
      </c>
      <c r="X2343" s="67">
        <v>0.15562113076157399</v>
      </c>
      <c r="Y2343" s="66">
        <v>-0.18988325041951601</v>
      </c>
      <c r="Z2343" s="67">
        <v>-1.3043874297291</v>
      </c>
      <c r="AA2343" s="66">
        <v>-0.203442821954086</v>
      </c>
      <c r="AB2343" s="67">
        <v>-0.119094044115627</v>
      </c>
      <c r="AC2343" s="66">
        <v>-0.26613322995312</v>
      </c>
      <c r="AD2343" s="67">
        <v>-2.32735773507738</v>
      </c>
      <c r="AE2343" s="66">
        <v>-0.21490651592641399</v>
      </c>
      <c r="AF2343" s="68">
        <v>-4.5429639809299296</v>
      </c>
      <c r="AG2343" s="66">
        <v>1.93200562243874E-2</v>
      </c>
      <c r="AH2343" s="67">
        <v>9.0499886573525104E-2</v>
      </c>
      <c r="AI2343" s="66">
        <v>-0.15095844524883401</v>
      </c>
      <c r="AJ2343" s="67">
        <v>-1.4051020439219399</v>
      </c>
      <c r="AK2343" s="66">
        <v>-0.120511900000565</v>
      </c>
      <c r="AL2343" s="66">
        <v>-3.5087782114715103E-2</v>
      </c>
      <c r="AM2343" s="67">
        <v>-6.5383718967495996</v>
      </c>
      <c r="AN2343" s="11"/>
      <c r="AO2343" s="69">
        <v>7.9467637535344707E-2</v>
      </c>
      <c r="AP2343" s="69">
        <v>-0.13698554004629801</v>
      </c>
      <c r="AQ2343" s="69">
        <v>0.130381997081713</v>
      </c>
      <c r="AR2343" s="69">
        <v>-0.15119908316599301</v>
      </c>
      <c r="AS2343" s="70">
        <v>5</v>
      </c>
      <c r="AT2343" s="70">
        <v>7</v>
      </c>
      <c r="AU2343" s="70">
        <v>8</v>
      </c>
      <c r="AV2343" s="71">
        <v>4</v>
      </c>
      <c r="AW2343" s="11"/>
      <c r="AX2343" s="72">
        <v>0.33465214857249498</v>
      </c>
      <c r="AY2343" s="73">
        <v>-0.40017203324532602</v>
      </c>
      <c r="AZ2343" s="73">
        <v>-0.161542177244201</v>
      </c>
      <c r="BA2343" s="73">
        <v>-0.53414922411684496</v>
      </c>
      <c r="BB2343" s="64">
        <v>3.4006491031468598E-2</v>
      </c>
      <c r="BC2343" s="74">
        <v>-43.395448256342199</v>
      </c>
      <c r="BD2343" s="61">
        <v>43756</v>
      </c>
      <c r="BE2343" s="61">
        <v>43914</v>
      </c>
      <c r="BF2343" s="70"/>
      <c r="BG2343" s="61"/>
    </row>
    <row r="2344" spans="2:59" x14ac:dyDescent="0.3">
      <c r="B2344" s="56" t="s">
        <v>7401</v>
      </c>
      <c r="C2344" s="56" t="s">
        <v>7067</v>
      </c>
      <c r="D2344" s="56" t="s">
        <v>7049</v>
      </c>
      <c r="E2344" s="57" t="s">
        <v>87</v>
      </c>
      <c r="F2344" s="57" t="s">
        <v>65</v>
      </c>
      <c r="G2344" s="58" t="s">
        <v>36</v>
      </c>
      <c r="H2344" s="59" t="s">
        <v>37</v>
      </c>
      <c r="I2344" s="60" t="s">
        <v>29</v>
      </c>
      <c r="J2344" s="60" t="s">
        <v>7068</v>
      </c>
      <c r="L2344" s="61">
        <v>44021</v>
      </c>
      <c r="M2344" s="62">
        <v>997.70129999984101</v>
      </c>
      <c r="N2344" s="63">
        <v>997.70129999984101</v>
      </c>
      <c r="O2344" s="63">
        <v>1333.5263999998599</v>
      </c>
      <c r="P2344" s="64">
        <f t="shared" si="36"/>
        <v>0.7481676403256402</v>
      </c>
      <c r="Q2344" s="61">
        <v>43756</v>
      </c>
      <c r="R2344" s="65">
        <v>6551774.6529999999</v>
      </c>
      <c r="S2344" s="65">
        <v>7367194.2545546899</v>
      </c>
      <c r="T2344" s="11"/>
      <c r="U2344" s="66">
        <v>-3.5656685334288299E-2</v>
      </c>
      <c r="V2344" s="67">
        <v>9.6542220489936895E-2</v>
      </c>
      <c r="W2344" s="66">
        <v>-2.4167783064513101E-2</v>
      </c>
      <c r="X2344" s="67">
        <v>-0.138399757815932</v>
      </c>
      <c r="Y2344" s="66">
        <v>-0.20453463303507299</v>
      </c>
      <c r="Z2344" s="67">
        <v>-2.7695256912847999</v>
      </c>
      <c r="AA2344" s="66">
        <v>-0.232148574324965</v>
      </c>
      <c r="AB2344" s="67">
        <v>-2.9896692812035299</v>
      </c>
      <c r="AC2344" s="66">
        <v>-0.31800492673675801</v>
      </c>
      <c r="AD2344" s="67">
        <v>-7.5145274134411002</v>
      </c>
      <c r="AE2344" s="66">
        <v>-0.29673470903973798</v>
      </c>
      <c r="AF2344" s="68">
        <v>-12.7257832922623</v>
      </c>
      <c r="AG2344" s="66">
        <v>1.84004937145801E-2</v>
      </c>
      <c r="AH2344" s="67">
        <v>-1.45636440720409E-3</v>
      </c>
      <c r="AI2344" s="66">
        <v>-0.16706589345994899</v>
      </c>
      <c r="AJ2344" s="67">
        <v>-3.0158468650333798</v>
      </c>
      <c r="AK2344" s="66">
        <v>-2.2987000002103698E-3</v>
      </c>
      <c r="AL2344" s="66">
        <v>-1.5369590255431801E-4</v>
      </c>
      <c r="AM2344" s="67">
        <v>-97.156440779799595</v>
      </c>
      <c r="AN2344" s="11"/>
      <c r="AO2344" s="69">
        <v>7.9359431465491098E-2</v>
      </c>
      <c r="AP2344" s="69">
        <v>-0.13724511947933901</v>
      </c>
      <c r="AQ2344" s="69">
        <v>0.12698632753206801</v>
      </c>
      <c r="AR2344" s="69">
        <v>-0.15383365054818601</v>
      </c>
      <c r="AS2344" s="70">
        <v>5</v>
      </c>
      <c r="AT2344" s="70">
        <v>7</v>
      </c>
      <c r="AU2344" s="70">
        <v>5</v>
      </c>
      <c r="AV2344" s="71">
        <v>7</v>
      </c>
      <c r="AW2344" s="11"/>
      <c r="AX2344" s="72">
        <v>0.33480744638829502</v>
      </c>
      <c r="AY2344" s="73">
        <v>-0.489297084666305</v>
      </c>
      <c r="AZ2344" s="73">
        <v>-1.4222980102877001</v>
      </c>
      <c r="BA2344" s="73">
        <v>-0.65060989391622603</v>
      </c>
      <c r="BB2344" s="64">
        <v>3.4016509935827298E-2</v>
      </c>
      <c r="BC2344" s="74">
        <v>-44.285242496873302</v>
      </c>
      <c r="BD2344" s="61">
        <v>43756</v>
      </c>
      <c r="BE2344" s="61">
        <v>43914</v>
      </c>
      <c r="BF2344" s="70"/>
      <c r="BG2344" s="61"/>
    </row>
    <row r="2345" spans="2:59" x14ac:dyDescent="0.3">
      <c r="B2345" s="56" t="s">
        <v>7404</v>
      </c>
      <c r="C2345" s="56" t="s">
        <v>7070</v>
      </c>
      <c r="D2345" s="56" t="s">
        <v>7049</v>
      </c>
      <c r="E2345" s="57" t="s">
        <v>90</v>
      </c>
      <c r="F2345" s="57" t="s">
        <v>65</v>
      </c>
      <c r="G2345" s="58" t="s">
        <v>36</v>
      </c>
      <c r="H2345" s="59" t="s">
        <v>37</v>
      </c>
      <c r="I2345" s="60" t="s">
        <v>29</v>
      </c>
      <c r="J2345" s="60" t="s">
        <v>7068</v>
      </c>
      <c r="L2345" s="61">
        <v>44021</v>
      </c>
      <c r="M2345" s="62">
        <v>787.26730000041402</v>
      </c>
      <c r="N2345" s="63">
        <v>787.26730000041402</v>
      </c>
      <c r="O2345" s="63">
        <v>1058.3909000009301</v>
      </c>
      <c r="P2345" s="64">
        <f t="shared" si="36"/>
        <v>0.74383415428054245</v>
      </c>
      <c r="Q2345" s="61">
        <v>43756</v>
      </c>
      <c r="R2345" s="65">
        <v>7999295.2949999999</v>
      </c>
      <c r="S2345" s="65">
        <v>9271004.3462031204</v>
      </c>
      <c r="T2345" s="11"/>
      <c r="U2345" s="66">
        <v>-3.5677849373314502E-2</v>
      </c>
      <c r="V2345" s="67">
        <v>9.4425816587317996E-2</v>
      </c>
      <c r="W2345" s="66">
        <v>-2.4809369750073501E-2</v>
      </c>
      <c r="X2345" s="67">
        <v>-0.20255842637197899</v>
      </c>
      <c r="Y2345" s="66">
        <v>-0.207701924137073</v>
      </c>
      <c r="Z2345" s="67">
        <v>-3.0862548014847602</v>
      </c>
      <c r="AA2345" s="66">
        <v>-0.23828437448624801</v>
      </c>
      <c r="AB2345" s="67">
        <v>-3.6032492973317898</v>
      </c>
      <c r="AC2345" s="66">
        <v>-0.32884614286129399</v>
      </c>
      <c r="AD2345" s="67">
        <v>-8.5986490258946997</v>
      </c>
      <c r="AE2345" s="66">
        <v>-0.31345939706166998</v>
      </c>
      <c r="AF2345" s="68">
        <v>-14.398252094455501</v>
      </c>
      <c r="AG2345" s="66">
        <v>1.8199536856627702E-2</v>
      </c>
      <c r="AH2345" s="67">
        <v>-2.15520502024447E-2</v>
      </c>
      <c r="AI2345" s="66">
        <v>-0.1705460063176</v>
      </c>
      <c r="AJ2345" s="67">
        <v>-3.3638581507984799</v>
      </c>
      <c r="AK2345" s="66">
        <v>-0.21273269999975999</v>
      </c>
      <c r="AL2345" s="66">
        <v>-1.5848483598347202E-2</v>
      </c>
      <c r="AM2345" s="67">
        <v>-118.19984077976601</v>
      </c>
      <c r="AN2345" s="11"/>
      <c r="AO2345" s="69">
        <v>7.9335769791214303E-2</v>
      </c>
      <c r="AP2345" s="69">
        <v>-0.13730186788147</v>
      </c>
      <c r="AQ2345" s="69">
        <v>0.12624542531557401</v>
      </c>
      <c r="AR2345" s="69">
        <v>-0.154408434844372</v>
      </c>
      <c r="AS2345" s="70">
        <v>5</v>
      </c>
      <c r="AT2345" s="70">
        <v>7</v>
      </c>
      <c r="AU2345" s="70">
        <v>3</v>
      </c>
      <c r="AV2345" s="71">
        <v>9</v>
      </c>
      <c r="AW2345" s="11"/>
      <c r="AX2345" s="72">
        <v>0.33484201389946999</v>
      </c>
      <c r="AY2345" s="73">
        <v>-0.50835202771031596</v>
      </c>
      <c r="AZ2345" s="73">
        <v>-1.6915504245989701</v>
      </c>
      <c r="BA2345" s="73">
        <v>-0.67537938778878004</v>
      </c>
      <c r="BB2345" s="64">
        <v>3.4018764299471503E-2</v>
      </c>
      <c r="BC2345" s="74">
        <v>-44.477876746736001</v>
      </c>
      <c r="BD2345" s="61">
        <v>43756</v>
      </c>
      <c r="BE2345" s="61">
        <v>43914</v>
      </c>
      <c r="BF2345" s="70"/>
      <c r="BG2345" s="61"/>
    </row>
    <row r="2346" spans="2:59" x14ac:dyDescent="0.3">
      <c r="B2346" s="56" t="s">
        <v>7408</v>
      </c>
      <c r="C2346" s="56" t="s">
        <v>7072</v>
      </c>
      <c r="D2346" s="56" t="s">
        <v>7073</v>
      </c>
      <c r="E2346" s="57" t="s">
        <v>73</v>
      </c>
      <c r="F2346" s="57" t="s">
        <v>65</v>
      </c>
      <c r="G2346" s="58" t="s">
        <v>27</v>
      </c>
      <c r="H2346" s="59" t="s">
        <v>37</v>
      </c>
      <c r="I2346" s="60" t="s">
        <v>29</v>
      </c>
      <c r="J2346" s="60" t="s">
        <v>7074</v>
      </c>
      <c r="L2346" s="61">
        <v>44021</v>
      </c>
      <c r="M2346" s="62">
        <v>1570.12099999934</v>
      </c>
      <c r="N2346" s="63">
        <v>1570.12099999934</v>
      </c>
      <c r="O2346" s="63">
        <v>2021.05519999936</v>
      </c>
      <c r="P2346" s="64">
        <f t="shared" si="36"/>
        <v>0.77688179917096634</v>
      </c>
      <c r="Q2346" s="61">
        <v>43756</v>
      </c>
      <c r="R2346" s="65">
        <v>926156.2</v>
      </c>
      <c r="S2346" s="65">
        <v>1138207.1159648399</v>
      </c>
      <c r="T2346" s="11"/>
      <c r="U2346" s="66">
        <v>-3.4715117200903499E-2</v>
      </c>
      <c r="V2346" s="67">
        <v>0.19069903382842299</v>
      </c>
      <c r="W2346" s="66">
        <v>-1.0274700095578701E-2</v>
      </c>
      <c r="X2346" s="67">
        <v>1.2509085390775001</v>
      </c>
      <c r="Y2346" s="66">
        <v>-0.166305294058402</v>
      </c>
      <c r="Z2346" s="67">
        <v>1.0534082063823</v>
      </c>
      <c r="AA2346" s="66">
        <v>-0.191623579748848</v>
      </c>
      <c r="AB2346" s="67">
        <v>1.06283017640817</v>
      </c>
      <c r="AC2346" s="66">
        <v>-0.268980789597554</v>
      </c>
      <c r="AD2346" s="67">
        <v>-2.6121136995207102</v>
      </c>
      <c r="AE2346" s="66">
        <v>-0.21621925719693499</v>
      </c>
      <c r="AF2346" s="68">
        <v>-4.6742381079820898</v>
      </c>
      <c r="AG2346" s="66">
        <v>2.2469011157227201E-2</v>
      </c>
      <c r="AH2346" s="67">
        <v>0.40539537985750901</v>
      </c>
      <c r="AI2346" s="66">
        <v>-0.12812789167219299</v>
      </c>
      <c r="AJ2346" s="67">
        <v>0.877953313742182</v>
      </c>
      <c r="AK2346" s="66">
        <v>0.57012099999876198</v>
      </c>
      <c r="AL2346" s="66">
        <v>2.9230643949631499E-2</v>
      </c>
      <c r="AM2346" s="67">
        <v>-51.412940964859402</v>
      </c>
      <c r="AN2346" s="11"/>
      <c r="AO2346" s="69">
        <v>8.3801236816798297E-2</v>
      </c>
      <c r="AP2346" s="69">
        <v>-0.13236034710556899</v>
      </c>
      <c r="AQ2346" s="69">
        <v>0.123961206589302</v>
      </c>
      <c r="AR2346" s="69">
        <v>-0.14692457689219701</v>
      </c>
      <c r="AS2346" s="70">
        <v>5</v>
      </c>
      <c r="AT2346" s="70">
        <v>7</v>
      </c>
      <c r="AU2346" s="70">
        <v>7</v>
      </c>
      <c r="AV2346" s="71">
        <v>5</v>
      </c>
      <c r="AW2346" s="11"/>
      <c r="AX2346" s="72">
        <v>0.320988097905065</v>
      </c>
      <c r="AY2346" s="73">
        <v>-0.39521216396360598</v>
      </c>
      <c r="AZ2346" s="73">
        <v>0.13742057119179699</v>
      </c>
      <c r="BA2346" s="73">
        <v>-0.52501420998942205</v>
      </c>
      <c r="BB2346" s="64">
        <v>3.26165800304807E-2</v>
      </c>
      <c r="BC2346" s="74">
        <v>-43.644636722456198</v>
      </c>
      <c r="BD2346" s="61">
        <v>43756</v>
      </c>
      <c r="BE2346" s="61">
        <v>43908</v>
      </c>
      <c r="BF2346" s="70"/>
      <c r="BG2346" s="61"/>
    </row>
    <row r="2347" spans="2:59" x14ac:dyDescent="0.3">
      <c r="B2347" s="56" t="s">
        <v>7411</v>
      </c>
      <c r="C2347" s="56" t="s">
        <v>7076</v>
      </c>
      <c r="D2347" s="56" t="s">
        <v>7073</v>
      </c>
      <c r="E2347" s="57" t="s">
        <v>152</v>
      </c>
      <c r="F2347" s="57" t="s">
        <v>65</v>
      </c>
      <c r="G2347" s="58" t="s">
        <v>27</v>
      </c>
      <c r="H2347" s="59" t="s">
        <v>37</v>
      </c>
      <c r="I2347" s="60" t="s">
        <v>29</v>
      </c>
      <c r="J2347" s="60" t="s">
        <v>1</v>
      </c>
      <c r="L2347" s="61">
        <v>44021</v>
      </c>
      <c r="M2347" s="62">
        <v>996.542899999768</v>
      </c>
      <c r="N2347" s="63">
        <v>996.542899999768</v>
      </c>
      <c r="O2347" s="63">
        <v>1296.79399999976</v>
      </c>
      <c r="P2347" s="64">
        <f t="shared" si="36"/>
        <v>0.7684666184451443</v>
      </c>
      <c r="Q2347" s="61">
        <v>43756</v>
      </c>
      <c r="R2347" s="65">
        <v>14184402.202</v>
      </c>
      <c r="S2347" s="65">
        <v>19138795.382562499</v>
      </c>
      <c r="T2347" s="11"/>
      <c r="U2347" s="66">
        <v>-3.4754789840917497E-2</v>
      </c>
      <c r="V2347" s="67">
        <v>0.18673176982702</v>
      </c>
      <c r="W2347" s="66">
        <v>-1.1494244892674E-2</v>
      </c>
      <c r="X2347" s="67">
        <v>1.1289540593679701</v>
      </c>
      <c r="Y2347" s="66">
        <v>-0.172517968001484</v>
      </c>
      <c r="Z2347" s="67">
        <v>0.43214081207406702</v>
      </c>
      <c r="AA2347" s="66">
        <v>-0.20369220005057301</v>
      </c>
      <c r="AB2347" s="67">
        <v>-0.14403185376431801</v>
      </c>
      <c r="AC2347" s="66">
        <v>-0.29061612018093003</v>
      </c>
      <c r="AD2347" s="67">
        <v>-4.7756467578583397</v>
      </c>
      <c r="AE2347" s="66">
        <v>-0.25080203583638599</v>
      </c>
      <c r="AF2347" s="68">
        <v>-8.1325159719272104</v>
      </c>
      <c r="AG2347" s="66">
        <v>2.2090984028181999E-2</v>
      </c>
      <c r="AH2347" s="67">
        <v>0.36759266695298698</v>
      </c>
      <c r="AI2347" s="66">
        <v>-0.134945098940079</v>
      </c>
      <c r="AJ2347" s="67">
        <v>0.196232586953556</v>
      </c>
      <c r="AK2347" s="66">
        <v>-3.4571000005598801E-3</v>
      </c>
      <c r="AL2347" s="66">
        <v>-6.11803357060126E-4</v>
      </c>
      <c r="AM2347" s="67">
        <v>-6.2869528713272302</v>
      </c>
      <c r="AN2347" s="11"/>
      <c r="AO2347" s="69">
        <v>8.3756701409583897E-2</v>
      </c>
      <c r="AP2347" s="69">
        <v>-0.13246742258896099</v>
      </c>
      <c r="AQ2347" s="69">
        <v>0.122576315559854</v>
      </c>
      <c r="AR2347" s="69">
        <v>-0.148010774751165</v>
      </c>
      <c r="AS2347" s="70">
        <v>5</v>
      </c>
      <c r="AT2347" s="70">
        <v>7</v>
      </c>
      <c r="AU2347" s="70">
        <v>7</v>
      </c>
      <c r="AV2347" s="71">
        <v>5</v>
      </c>
      <c r="AW2347" s="11"/>
      <c r="AX2347" s="72">
        <v>0.321050568407518</v>
      </c>
      <c r="AY2347" s="73">
        <v>-0.43402902799334703</v>
      </c>
      <c r="AZ2347" s="73">
        <v>-0.18044336083880799</v>
      </c>
      <c r="BA2347" s="73">
        <v>-0.57565559796421395</v>
      </c>
      <c r="BB2347" s="64">
        <v>3.2620708206850403E-2</v>
      </c>
      <c r="BC2347" s="74">
        <v>-43.995592206600101</v>
      </c>
      <c r="BD2347" s="61">
        <v>43756</v>
      </c>
      <c r="BE2347" s="61">
        <v>43908</v>
      </c>
      <c r="BF2347" s="70"/>
      <c r="BG2347" s="61"/>
    </row>
    <row r="2348" spans="2:59" x14ac:dyDescent="0.3">
      <c r="B2348" s="56" t="s">
        <v>7414</v>
      </c>
      <c r="C2348" s="56" t="s">
        <v>7078</v>
      </c>
      <c r="D2348" s="56" t="s">
        <v>7073</v>
      </c>
      <c r="E2348" s="57" t="s">
        <v>83</v>
      </c>
      <c r="F2348" s="57" t="s">
        <v>65</v>
      </c>
      <c r="G2348" s="58" t="s">
        <v>27</v>
      </c>
      <c r="H2348" s="59" t="s">
        <v>37</v>
      </c>
      <c r="I2348" s="60" t="s">
        <v>29</v>
      </c>
      <c r="J2348" s="60" t="s">
        <v>7079</v>
      </c>
      <c r="L2348" s="61">
        <v>44021</v>
      </c>
      <c r="M2348" s="62">
        <v>905.04810000024702</v>
      </c>
      <c r="N2348" s="63">
        <v>905.04810000024702</v>
      </c>
      <c r="O2348" s="63">
        <v>1161.17530000024</v>
      </c>
      <c r="P2348" s="64">
        <f t="shared" si="36"/>
        <v>0.77942417479949833</v>
      </c>
      <c r="Q2348" s="61">
        <v>43756</v>
      </c>
      <c r="R2348" s="65">
        <v>292525.69300000003</v>
      </c>
      <c r="S2348" s="65">
        <v>310718.18764502002</v>
      </c>
      <c r="T2348" s="11"/>
      <c r="U2348" s="66">
        <v>-3.47031891396909E-2</v>
      </c>
      <c r="V2348" s="67">
        <v>0.19189183994967601</v>
      </c>
      <c r="W2348" s="66">
        <v>-9.9085926176485407E-3</v>
      </c>
      <c r="X2348" s="67">
        <v>1.2875192868705201</v>
      </c>
      <c r="Y2348" s="66">
        <v>-0.164432434657938</v>
      </c>
      <c r="Z2348" s="67">
        <v>1.24069414642872</v>
      </c>
      <c r="AA2348" s="66">
        <v>-0.18796753873175501</v>
      </c>
      <c r="AB2348" s="67">
        <v>1.4284342781174899</v>
      </c>
      <c r="AC2348" s="66">
        <v>-0.262362554068095</v>
      </c>
      <c r="AD2348" s="67">
        <v>-1.9502901465748399</v>
      </c>
      <c r="AE2348" s="66">
        <v>-0.20553666744934199</v>
      </c>
      <c r="AF2348" s="68">
        <v>-3.60597913322272</v>
      </c>
      <c r="AG2348" s="66">
        <v>2.2582506158869399E-2</v>
      </c>
      <c r="AH2348" s="67">
        <v>0.416744880021724</v>
      </c>
      <c r="AI2348" s="66">
        <v>-0.12607229093380701</v>
      </c>
      <c r="AJ2348" s="67">
        <v>1.0835133875807501</v>
      </c>
      <c r="AK2348" s="66">
        <v>-6.5442209759566994E-2</v>
      </c>
      <c r="AL2348" s="66">
        <v>-1.8348382894146201E-2</v>
      </c>
      <c r="AM2348" s="67">
        <v>-4.9326296899380404</v>
      </c>
      <c r="AN2348" s="11"/>
      <c r="AO2348" s="69">
        <v>8.3814510526281097E-2</v>
      </c>
      <c r="AP2348" s="69">
        <v>-0.13232834875816499</v>
      </c>
      <c r="AQ2348" s="69">
        <v>0.124377026915754</v>
      </c>
      <c r="AR2348" s="69">
        <v>-0.14659847613438601</v>
      </c>
      <c r="AS2348" s="70">
        <v>5</v>
      </c>
      <c r="AT2348" s="70">
        <v>7</v>
      </c>
      <c r="AU2348" s="70">
        <v>7</v>
      </c>
      <c r="AV2348" s="71">
        <v>5</v>
      </c>
      <c r="AW2348" s="11"/>
      <c r="AX2348" s="72">
        <v>0.32096959164075101</v>
      </c>
      <c r="AY2348" s="73">
        <v>-0.38345411816862901</v>
      </c>
      <c r="AZ2348" s="73">
        <v>0.233623398313966</v>
      </c>
      <c r="BA2348" s="73">
        <v>-0.50963944757950197</v>
      </c>
      <c r="BB2348" s="64">
        <v>3.2615364380435503E-2</v>
      </c>
      <c r="BC2348" s="74">
        <v>-43.538929910108003</v>
      </c>
      <c r="BD2348" s="61">
        <v>43756</v>
      </c>
      <c r="BE2348" s="61">
        <v>43908</v>
      </c>
      <c r="BF2348" s="70"/>
      <c r="BG2348" s="61"/>
    </row>
    <row r="2349" spans="2:59" x14ac:dyDescent="0.3">
      <c r="B2349" s="56" t="s">
        <v>7417</v>
      </c>
      <c r="C2349" s="56" t="s">
        <v>7081</v>
      </c>
      <c r="D2349" s="56" t="s">
        <v>7073</v>
      </c>
      <c r="E2349" s="57" t="s">
        <v>159</v>
      </c>
      <c r="F2349" s="57" t="s">
        <v>65</v>
      </c>
      <c r="G2349" s="58" t="s">
        <v>27</v>
      </c>
      <c r="H2349" s="59" t="s">
        <v>37</v>
      </c>
      <c r="I2349" s="60" t="s">
        <v>29</v>
      </c>
      <c r="J2349" s="60" t="s">
        <v>1</v>
      </c>
      <c r="L2349" s="61">
        <v>44021</v>
      </c>
      <c r="M2349" s="62">
        <v>1668.6269000005</v>
      </c>
      <c r="N2349" s="63">
        <v>1668.6269000005</v>
      </c>
      <c r="O2349" s="63">
        <v>2150.97300000116</v>
      </c>
      <c r="P2349" s="64">
        <f t="shared" si="36"/>
        <v>0.77575446088797961</v>
      </c>
      <c r="Q2349" s="61">
        <v>43756</v>
      </c>
      <c r="R2349" s="65">
        <v>5920499.6540000001</v>
      </c>
      <c r="S2349" s="65">
        <v>7459360.85332812</v>
      </c>
      <c r="T2349" s="11"/>
      <c r="U2349" s="66">
        <v>-3.4720407217719199E-2</v>
      </c>
      <c r="V2349" s="67">
        <v>0.19017003214685199</v>
      </c>
      <c r="W2349" s="66">
        <v>-1.0437445306706599E-2</v>
      </c>
      <c r="X2349" s="67">
        <v>1.23463401796471</v>
      </c>
      <c r="Y2349" s="66">
        <v>-0.16713631581485999</v>
      </c>
      <c r="Z2349" s="67">
        <v>0.97030603073653798</v>
      </c>
      <c r="AA2349" s="66">
        <v>-0.19324322357715601</v>
      </c>
      <c r="AB2349" s="67">
        <v>0.90086579357739505</v>
      </c>
      <c r="AC2349" s="66">
        <v>-0.27190317192522301</v>
      </c>
      <c r="AD2349" s="67">
        <v>-2.9043519322876801</v>
      </c>
      <c r="AE2349" s="66">
        <v>-0.22092091956525101</v>
      </c>
      <c r="AF2349" s="68">
        <v>-5.1444043448136698</v>
      </c>
      <c r="AG2349" s="66">
        <v>2.24185832830699E-2</v>
      </c>
      <c r="AH2349" s="67">
        <v>0.40035259244177701</v>
      </c>
      <c r="AI2349" s="66">
        <v>-0.12903994774475</v>
      </c>
      <c r="AJ2349" s="67">
        <v>0.78674770648649395</v>
      </c>
      <c r="AK2349" s="66">
        <v>1.7115065396865199E-2</v>
      </c>
      <c r="AL2349" s="66">
        <v>2.9015616128162899E-3</v>
      </c>
      <c r="AM2349" s="67">
        <v>-1.10751561569487</v>
      </c>
      <c r="AN2349" s="11"/>
      <c r="AO2349" s="69">
        <v>8.3795275539159803E-2</v>
      </c>
      <c r="AP2349" s="69">
        <v>-0.13237462916004</v>
      </c>
      <c r="AQ2349" s="69">
        <v>0.123776466922282</v>
      </c>
      <c r="AR2349" s="69">
        <v>-0.14706950753228701</v>
      </c>
      <c r="AS2349" s="70">
        <v>5</v>
      </c>
      <c r="AT2349" s="70">
        <v>7</v>
      </c>
      <c r="AU2349" s="70">
        <v>7</v>
      </c>
      <c r="AV2349" s="71">
        <v>5</v>
      </c>
      <c r="AW2349" s="11"/>
      <c r="AX2349" s="72">
        <v>0.32099635490798401</v>
      </c>
      <c r="AY2349" s="73">
        <v>-0.400421258715141</v>
      </c>
      <c r="AZ2349" s="73">
        <v>9.4787574265865301E-2</v>
      </c>
      <c r="BA2349" s="73">
        <v>-0.53182036557882395</v>
      </c>
      <c r="BB2349" s="64">
        <v>3.2617122798219503E-2</v>
      </c>
      <c r="BC2349" s="74">
        <v>-43.691557262674898</v>
      </c>
      <c r="BD2349" s="61">
        <v>43756</v>
      </c>
      <c r="BE2349" s="61">
        <v>43908</v>
      </c>
      <c r="BF2349" s="70"/>
      <c r="BG2349" s="61"/>
    </row>
    <row r="2350" spans="2:59" x14ac:dyDescent="0.3">
      <c r="B2350" s="56" t="s">
        <v>7420</v>
      </c>
      <c r="C2350" s="56" t="s">
        <v>7083</v>
      </c>
      <c r="D2350" s="56" t="s">
        <v>7084</v>
      </c>
      <c r="E2350" s="57" t="s">
        <v>64</v>
      </c>
      <c r="F2350" s="57" t="s">
        <v>65</v>
      </c>
      <c r="G2350" s="58" t="s">
        <v>36</v>
      </c>
      <c r="H2350" s="59" t="s">
        <v>384</v>
      </c>
      <c r="I2350" s="60" t="s">
        <v>29</v>
      </c>
      <c r="J2350" s="60" t="s">
        <v>1</v>
      </c>
      <c r="L2350" s="61">
        <v>44021</v>
      </c>
      <c r="M2350" s="62">
        <v>1502.9257999993899</v>
      </c>
      <c r="N2350" s="63">
        <v>1502.9257999993899</v>
      </c>
      <c r="O2350" s="63">
        <v>1534.19129999913</v>
      </c>
      <c r="P2350" s="64">
        <f t="shared" si="36"/>
        <v>0.9796208595370357</v>
      </c>
      <c r="Q2350" s="61">
        <v>43843</v>
      </c>
      <c r="R2350" s="65">
        <v>1679665.4939999999</v>
      </c>
      <c r="S2350" s="65">
        <v>1775008.4049843799</v>
      </c>
      <c r="T2350" s="11"/>
      <c r="U2350" s="66">
        <v>5.35190692789911E-3</v>
      </c>
      <c r="V2350" s="67">
        <v>4.1974014467123197</v>
      </c>
      <c r="W2350" s="66">
        <v>0.10259237179707301</v>
      </c>
      <c r="X2350" s="67">
        <v>12.537615728346299</v>
      </c>
      <c r="Y2350" s="66">
        <v>1.3064594852039599E-2</v>
      </c>
      <c r="Z2350" s="67">
        <v>18.990397097426499</v>
      </c>
      <c r="AA2350" s="66">
        <v>0.21867409010708799</v>
      </c>
      <c r="AB2350" s="67">
        <v>42.092597162001802</v>
      </c>
      <c r="AC2350" s="66">
        <v>0.24873473163461299</v>
      </c>
      <c r="AD2350" s="67">
        <v>49.159438423696002</v>
      </c>
      <c r="AE2350" s="66">
        <v>0.32900631844124301</v>
      </c>
      <c r="AF2350" s="68">
        <v>49.848319455864797</v>
      </c>
      <c r="AG2350" s="66">
        <v>3.6755236009412301E-2</v>
      </c>
      <c r="AH2350" s="67">
        <v>1.8340178650760199</v>
      </c>
      <c r="AI2350" s="66">
        <v>4.7482575768299298E-2</v>
      </c>
      <c r="AJ2350" s="67">
        <v>18.439000057784099</v>
      </c>
      <c r="AK2350" s="66">
        <v>0.50292579999950204</v>
      </c>
      <c r="AL2350" s="66">
        <v>8.9013938901189193E-2</v>
      </c>
      <c r="AM2350" s="67">
        <v>41.8721002992243</v>
      </c>
      <c r="AN2350" s="11"/>
      <c r="AO2350" s="69">
        <v>4.2797939084266497E-2</v>
      </c>
      <c r="AP2350" s="69">
        <v>-3.84456183646762E-2</v>
      </c>
      <c r="AQ2350" s="69">
        <v>0.11239409548405099</v>
      </c>
      <c r="AR2350" s="69">
        <v>-0.109276701153285</v>
      </c>
      <c r="AS2350" s="70">
        <v>7</v>
      </c>
      <c r="AT2350" s="70">
        <v>5</v>
      </c>
      <c r="AU2350" s="70">
        <v>9</v>
      </c>
      <c r="AV2350" s="71">
        <v>3</v>
      </c>
      <c r="AW2350" s="11"/>
      <c r="AX2350" s="72">
        <v>0.16806816157623</v>
      </c>
      <c r="AY2350" s="73">
        <v>1.15571154275858</v>
      </c>
      <c r="AZ2350" s="73">
        <v>1.3572309631272199</v>
      </c>
      <c r="BA2350" s="73">
        <v>1.7402540058356</v>
      </c>
      <c r="BB2350" s="64">
        <v>1.7365267176355701E-2</v>
      </c>
      <c r="BC2350" s="74">
        <v>-21.939838923572101</v>
      </c>
      <c r="BD2350" s="61">
        <v>43843</v>
      </c>
      <c r="BE2350" s="61">
        <v>43910</v>
      </c>
      <c r="BF2350" s="70"/>
      <c r="BG2350" s="61"/>
    </row>
    <row r="2351" spans="2:59" x14ac:dyDescent="0.3">
      <c r="B2351" s="56" t="s">
        <v>7423</v>
      </c>
      <c r="C2351" s="56" t="s">
        <v>7086</v>
      </c>
      <c r="D2351" s="56" t="s">
        <v>7084</v>
      </c>
      <c r="E2351" s="57" t="s">
        <v>69</v>
      </c>
      <c r="F2351" s="57" t="s">
        <v>65</v>
      </c>
      <c r="G2351" s="58" t="s">
        <v>36</v>
      </c>
      <c r="H2351" s="59" t="s">
        <v>384</v>
      </c>
      <c r="I2351" s="60" t="s">
        <v>29</v>
      </c>
      <c r="J2351" s="60" t="s">
        <v>7087</v>
      </c>
      <c r="L2351" s="61">
        <v>44021</v>
      </c>
      <c r="M2351" s="62">
        <v>1298.23000000045</v>
      </c>
      <c r="N2351" s="63">
        <v>1298.23000000045</v>
      </c>
      <c r="O2351" s="63">
        <v>1312.38000000082</v>
      </c>
      <c r="P2351" s="64">
        <f t="shared" si="36"/>
        <v>0.98921806184156935</v>
      </c>
      <c r="Q2351" s="61">
        <v>43843</v>
      </c>
      <c r="R2351" s="65">
        <v>1818168.5049999999</v>
      </c>
      <c r="S2351" s="65">
        <v>1283032.57556836</v>
      </c>
      <c r="T2351" s="11"/>
      <c r="U2351" s="66">
        <v>5.4056147146184204E-3</v>
      </c>
      <c r="V2351" s="67">
        <v>4.2027722253842503</v>
      </c>
      <c r="W2351" s="66">
        <v>0.10440663547531601</v>
      </c>
      <c r="X2351" s="67">
        <v>12.7190420961706</v>
      </c>
      <c r="Y2351" s="66">
        <v>2.3219338414492099E-2</v>
      </c>
      <c r="Z2351" s="67">
        <v>20.005871453671698</v>
      </c>
      <c r="AA2351" s="66">
        <v>0.19401626076258299</v>
      </c>
      <c r="AB2351" s="67">
        <v>39.626814227551201</v>
      </c>
      <c r="AC2351" s="66"/>
      <c r="AD2351" s="67"/>
      <c r="AE2351" s="66"/>
      <c r="AF2351" s="68"/>
      <c r="AG2351" s="66">
        <v>3.7264599430272903E-2</v>
      </c>
      <c r="AH2351" s="67">
        <v>1.88495420716208</v>
      </c>
      <c r="AI2351" s="66">
        <v>5.8500750114035299E-2</v>
      </c>
      <c r="AJ2351" s="67">
        <v>19.540817492379599</v>
      </c>
      <c r="AK2351" s="66">
        <v>0.30102720849943598</v>
      </c>
      <c r="AL2351" s="66">
        <v>0.19400403801409999</v>
      </c>
      <c r="AM2351" s="67">
        <v>56.172617788543</v>
      </c>
      <c r="AN2351" s="11"/>
      <c r="AO2351" s="69">
        <v>4.2849506779020899E-2</v>
      </c>
      <c r="AP2351" s="69">
        <v>-3.8389868241210899E-2</v>
      </c>
      <c r="AQ2351" s="69">
        <v>0.114219651131862</v>
      </c>
      <c r="AR2351" s="69">
        <v>-0.107761239983083</v>
      </c>
      <c r="AS2351" s="70">
        <v>7</v>
      </c>
      <c r="AT2351" s="70">
        <v>5</v>
      </c>
      <c r="AU2351" s="70">
        <v>8</v>
      </c>
      <c r="AV2351" s="71">
        <v>4</v>
      </c>
      <c r="AW2351" s="11"/>
      <c r="AX2351" s="72">
        <v>0.16555213174840899</v>
      </c>
      <c r="AY2351" s="73">
        <v>1.01591368328081</v>
      </c>
      <c r="AZ2351" s="73">
        <v>1.2649040973119601</v>
      </c>
      <c r="BA2351" s="73">
        <v>1.5297521909324101</v>
      </c>
      <c r="BB2351" s="64">
        <v>1.7106945771538401E-2</v>
      </c>
      <c r="BC2351" s="74">
        <v>-21.653027324384301</v>
      </c>
      <c r="BD2351" s="61">
        <v>43843</v>
      </c>
      <c r="BE2351" s="61">
        <v>43910</v>
      </c>
      <c r="BF2351" s="70"/>
      <c r="BG2351" s="61"/>
    </row>
    <row r="2352" spans="2:59" x14ac:dyDescent="0.3">
      <c r="B2352" s="56" t="s">
        <v>7426</v>
      </c>
      <c r="C2352" s="56" t="s">
        <v>7089</v>
      </c>
      <c r="D2352" s="56" t="s">
        <v>7084</v>
      </c>
      <c r="E2352" s="57" t="s">
        <v>73</v>
      </c>
      <c r="F2352" s="57" t="s">
        <v>65</v>
      </c>
      <c r="G2352" s="58" t="s">
        <v>36</v>
      </c>
      <c r="H2352" s="59" t="s">
        <v>384</v>
      </c>
      <c r="I2352" s="60" t="s">
        <v>29</v>
      </c>
      <c r="J2352" s="60" t="s">
        <v>7090</v>
      </c>
      <c r="L2352" s="61">
        <v>44021</v>
      </c>
      <c r="M2352" s="62">
        <v>3182.6308999992898</v>
      </c>
      <c r="N2352" s="63">
        <v>3182.6308999992898</v>
      </c>
      <c r="O2352" s="63">
        <v>3247.0969000011701</v>
      </c>
      <c r="P2352" s="64">
        <f t="shared" si="36"/>
        <v>0.9801465733893383</v>
      </c>
      <c r="Q2352" s="61">
        <v>43843</v>
      </c>
      <c r="R2352" s="65">
        <v>1483769.317</v>
      </c>
      <c r="S2352" s="65">
        <v>1412314.73752344</v>
      </c>
      <c r="T2352" s="11"/>
      <c r="U2352" s="66">
        <v>5.3549335025309102E-3</v>
      </c>
      <c r="V2352" s="67">
        <v>4.1977041041755001</v>
      </c>
      <c r="W2352" s="66">
        <v>0.102692041295086</v>
      </c>
      <c r="X2352" s="67">
        <v>12.547582678147601</v>
      </c>
      <c r="Y2352" s="66">
        <v>1.3620460373204E-2</v>
      </c>
      <c r="Z2352" s="67">
        <v>19.045983649557499</v>
      </c>
      <c r="AA2352" s="66">
        <v>0.22001915226806901</v>
      </c>
      <c r="AB2352" s="67">
        <v>42.227103378099898</v>
      </c>
      <c r="AC2352" s="66">
        <v>0.25148890579672301</v>
      </c>
      <c r="AD2352" s="67">
        <v>49.434855839936098</v>
      </c>
      <c r="AE2352" s="66">
        <v>0.33341169379651497</v>
      </c>
      <c r="AF2352" s="68">
        <v>50.288856991392102</v>
      </c>
      <c r="AG2352" s="66">
        <v>3.6783331619517398E-2</v>
      </c>
      <c r="AH2352" s="67">
        <v>1.83682742608653</v>
      </c>
      <c r="AI2352" s="66">
        <v>4.8085778464155703E-2</v>
      </c>
      <c r="AJ2352" s="67">
        <v>18.499320327391601</v>
      </c>
      <c r="AK2352" s="66">
        <v>1.57677869356936</v>
      </c>
      <c r="AL2352" s="66">
        <v>6.5891660517081604E-2</v>
      </c>
      <c r="AM2352" s="67">
        <v>69.103621377027594</v>
      </c>
      <c r="AN2352" s="11"/>
      <c r="AO2352" s="69">
        <v>4.2801131799933501E-2</v>
      </c>
      <c r="AP2352" s="69">
        <v>-3.8442769034190902E-2</v>
      </c>
      <c r="AQ2352" s="69">
        <v>0.11249463765314401</v>
      </c>
      <c r="AR2352" s="69">
        <v>-0.109193451361498</v>
      </c>
      <c r="AS2352" s="70">
        <v>7</v>
      </c>
      <c r="AT2352" s="70">
        <v>5</v>
      </c>
      <c r="AU2352" s="70">
        <v>9</v>
      </c>
      <c r="AV2352" s="71">
        <v>3</v>
      </c>
      <c r="AW2352" s="11"/>
      <c r="AX2352" s="72">
        <v>0.16806885374389799</v>
      </c>
      <c r="AY2352" s="73">
        <v>1.1631007031337499</v>
      </c>
      <c r="AZ2352" s="73">
        <v>1.36177015575413</v>
      </c>
      <c r="BA2352" s="73">
        <v>1.7518599806244299</v>
      </c>
      <c r="BB2352" s="64">
        <v>1.73654141040788E-2</v>
      </c>
      <c r="BC2352" s="74">
        <v>-21.924070082459401</v>
      </c>
      <c r="BD2352" s="61">
        <v>43843</v>
      </c>
      <c r="BE2352" s="61">
        <v>43910</v>
      </c>
      <c r="BF2352" s="70"/>
      <c r="BG2352" s="61"/>
    </row>
    <row r="2353" spans="2:59" x14ac:dyDescent="0.3">
      <c r="B2353" s="56" t="s">
        <v>7440</v>
      </c>
      <c r="C2353" s="56" t="s">
        <v>7092</v>
      </c>
      <c r="D2353" s="56" t="s">
        <v>7084</v>
      </c>
      <c r="E2353" s="57" t="s">
        <v>76</v>
      </c>
      <c r="F2353" s="57" t="s">
        <v>65</v>
      </c>
      <c r="G2353" s="58" t="s">
        <v>36</v>
      </c>
      <c r="H2353" s="59" t="s">
        <v>384</v>
      </c>
      <c r="I2353" s="60" t="s">
        <v>29</v>
      </c>
      <c r="J2353" s="60" t="s">
        <v>7093</v>
      </c>
      <c r="L2353" s="61">
        <v>44021</v>
      </c>
      <c r="M2353" s="62">
        <v>2603.6587999984599</v>
      </c>
      <c r="N2353" s="63">
        <v>2603.6587999984599</v>
      </c>
      <c r="O2353" s="63">
        <v>2677.3376999981701</v>
      </c>
      <c r="P2353" s="64">
        <f t="shared" si="36"/>
        <v>0.9724805354215269</v>
      </c>
      <c r="Q2353" s="61">
        <v>43843</v>
      </c>
      <c r="R2353" s="65">
        <v>9276165.8540000003</v>
      </c>
      <c r="S2353" s="65">
        <v>7178918.9241093798</v>
      </c>
      <c r="T2353" s="11"/>
      <c r="U2353" s="66">
        <v>5.3106199102330703E-3</v>
      </c>
      <c r="V2353" s="67">
        <v>4.1932727449457197</v>
      </c>
      <c r="W2353" s="66">
        <v>0.10123372950693001</v>
      </c>
      <c r="X2353" s="67">
        <v>12.401751499332001</v>
      </c>
      <c r="Y2353" s="66">
        <v>5.51518571228371E-3</v>
      </c>
      <c r="Z2353" s="67">
        <v>18.235456183465399</v>
      </c>
      <c r="AA2353" s="66">
        <v>0.20047973841981701</v>
      </c>
      <c r="AB2353" s="67">
        <v>40.273161993303802</v>
      </c>
      <c r="AC2353" s="66">
        <v>0.21177653010818201</v>
      </c>
      <c r="AD2353" s="67">
        <v>45.463618271052802</v>
      </c>
      <c r="AE2353" s="66">
        <v>0.27036586744914498</v>
      </c>
      <c r="AF2353" s="68">
        <v>43.984274356626003</v>
      </c>
      <c r="AG2353" s="66">
        <v>3.63718252228864E-2</v>
      </c>
      <c r="AH2353" s="67">
        <v>1.79567678642343</v>
      </c>
      <c r="AI2353" s="66">
        <v>3.9292189187108299E-2</v>
      </c>
      <c r="AJ2353" s="67">
        <v>17.619961399672299</v>
      </c>
      <c r="AK2353" s="66">
        <v>1.10802092104452</v>
      </c>
      <c r="AL2353" s="66">
        <v>5.1560499534389202E-2</v>
      </c>
      <c r="AM2353" s="67">
        <v>22.227844124543498</v>
      </c>
      <c r="AN2353" s="11"/>
      <c r="AO2353" s="69">
        <v>4.2755161561217399E-2</v>
      </c>
      <c r="AP2353" s="69">
        <v>-3.8485182709337103E-2</v>
      </c>
      <c r="AQ2353" s="69">
        <v>0.11102334133654899</v>
      </c>
      <c r="AR2353" s="69">
        <v>-0.110410832386115</v>
      </c>
      <c r="AS2353" s="70">
        <v>7</v>
      </c>
      <c r="AT2353" s="70">
        <v>5</v>
      </c>
      <c r="AU2353" s="70">
        <v>9</v>
      </c>
      <c r="AV2353" s="71">
        <v>3</v>
      </c>
      <c r="AW2353" s="11"/>
      <c r="AX2353" s="72">
        <v>0.168059418443299</v>
      </c>
      <c r="AY2353" s="73">
        <v>1.0557358212226999</v>
      </c>
      <c r="AZ2353" s="73">
        <v>1.2958127129440999</v>
      </c>
      <c r="BA2353" s="73">
        <v>1.58379241159491</v>
      </c>
      <c r="BB2353" s="64">
        <v>1.7363334929996199E-2</v>
      </c>
      <c r="BC2353" s="74">
        <v>-22.154489513952299</v>
      </c>
      <c r="BD2353" s="61">
        <v>43843</v>
      </c>
      <c r="BE2353" s="61">
        <v>43910</v>
      </c>
      <c r="BF2353" s="70"/>
      <c r="BG2353" s="61"/>
    </row>
    <row r="2354" spans="2:59" x14ac:dyDescent="0.3">
      <c r="B2354" s="56" t="s">
        <v>7444</v>
      </c>
      <c r="C2354" s="56" t="s">
        <v>7095</v>
      </c>
      <c r="D2354" s="56" t="s">
        <v>7084</v>
      </c>
      <c r="E2354" s="57" t="s">
        <v>79</v>
      </c>
      <c r="F2354" s="57" t="s">
        <v>65</v>
      </c>
      <c r="G2354" s="58" t="s">
        <v>36</v>
      </c>
      <c r="H2354" s="59" t="s">
        <v>384</v>
      </c>
      <c r="I2354" s="60" t="s">
        <v>29</v>
      </c>
      <c r="J2354" s="60" t="s">
        <v>7096</v>
      </c>
      <c r="L2354" s="61">
        <v>44021</v>
      </c>
      <c r="M2354" s="62">
        <v>1426.3271999992401</v>
      </c>
      <c r="N2354" s="63">
        <v>1426.3271999992401</v>
      </c>
      <c r="O2354" s="63">
        <v>1471.7057000007501</v>
      </c>
      <c r="P2354" s="64">
        <f t="shared" si="36"/>
        <v>0.96916604997759614</v>
      </c>
      <c r="Q2354" s="61">
        <v>43843</v>
      </c>
      <c r="R2354" s="65">
        <v>552133.201</v>
      </c>
      <c r="S2354" s="65">
        <v>708913.8046875</v>
      </c>
      <c r="T2354" s="11"/>
      <c r="U2354" s="66">
        <v>5.2912991486664396E-3</v>
      </c>
      <c r="V2354" s="67">
        <v>4.1913406687890502</v>
      </c>
      <c r="W2354" s="66">
        <v>0.100600175623258</v>
      </c>
      <c r="X2354" s="67">
        <v>12.338396110964799</v>
      </c>
      <c r="Y2354" s="66">
        <v>2.01122009093524E-3</v>
      </c>
      <c r="Z2354" s="67">
        <v>17.885059621330601</v>
      </c>
      <c r="AA2354" s="66">
        <v>0.19208201180474099</v>
      </c>
      <c r="AB2354" s="67">
        <v>39.433389331796199</v>
      </c>
      <c r="AC2354" s="66">
        <v>0.19490624273923501</v>
      </c>
      <c r="AD2354" s="67">
        <v>43.776589534187202</v>
      </c>
      <c r="AE2354" s="66">
        <v>0.24389061471447299</v>
      </c>
      <c r="AF2354" s="68">
        <v>41.336749083187897</v>
      </c>
      <c r="AG2354" s="66">
        <v>3.6192903866321999E-2</v>
      </c>
      <c r="AH2354" s="67">
        <v>1.7777846507669901</v>
      </c>
      <c r="AI2354" s="66">
        <v>3.5491722139340702E-2</v>
      </c>
      <c r="AJ2354" s="67">
        <v>17.239914694888299</v>
      </c>
      <c r="AK2354" s="66">
        <v>0.42515145005192601</v>
      </c>
      <c r="AL2354" s="66">
        <v>9.94114928398631E-2</v>
      </c>
      <c r="AM2354" s="67">
        <v>45.919879161810996</v>
      </c>
      <c r="AN2354" s="11"/>
      <c r="AO2354" s="69">
        <v>4.2735153261674E-2</v>
      </c>
      <c r="AP2354" s="69">
        <v>-3.8503592338201997E-2</v>
      </c>
      <c r="AQ2354" s="69">
        <v>0.11038427886713199</v>
      </c>
      <c r="AR2354" s="69">
        <v>-0.110939583956642</v>
      </c>
      <c r="AS2354" s="70">
        <v>7</v>
      </c>
      <c r="AT2354" s="70">
        <v>5</v>
      </c>
      <c r="AU2354" s="70">
        <v>9</v>
      </c>
      <c r="AV2354" s="71">
        <v>3</v>
      </c>
      <c r="AW2354" s="11"/>
      <c r="AX2354" s="72">
        <v>0.16805593506258401</v>
      </c>
      <c r="AY2354" s="73">
        <v>1.0095684214793399</v>
      </c>
      <c r="AZ2354" s="73">
        <v>1.2674485283368999</v>
      </c>
      <c r="BA2354" s="73">
        <v>1.5119012505292599</v>
      </c>
      <c r="BB2354" s="64">
        <v>1.73624950130397E-2</v>
      </c>
      <c r="BC2354" s="74">
        <v>-22.254456172930102</v>
      </c>
      <c r="BD2354" s="61">
        <v>43843</v>
      </c>
      <c r="BE2354" s="61">
        <v>43910</v>
      </c>
      <c r="BF2354" s="70"/>
      <c r="BG2354" s="61"/>
    </row>
    <row r="2355" spans="2:59" x14ac:dyDescent="0.3">
      <c r="B2355" s="56" t="s">
        <v>7447</v>
      </c>
      <c r="C2355" s="56" t="s">
        <v>7098</v>
      </c>
      <c r="D2355" s="56" t="s">
        <v>7084</v>
      </c>
      <c r="E2355" s="57" t="s">
        <v>83</v>
      </c>
      <c r="F2355" s="57" t="s">
        <v>65</v>
      </c>
      <c r="G2355" s="58" t="s">
        <v>36</v>
      </c>
      <c r="H2355" s="59" t="s">
        <v>384</v>
      </c>
      <c r="I2355" s="60" t="s">
        <v>29</v>
      </c>
      <c r="J2355" s="60" t="s">
        <v>7099</v>
      </c>
      <c r="L2355" s="61">
        <v>44021</v>
      </c>
      <c r="M2355" s="62">
        <v>1562.44529999979</v>
      </c>
      <c r="N2355" s="63">
        <v>1562.44529999979</v>
      </c>
      <c r="O2355" s="63">
        <v>1587.57679999992</v>
      </c>
      <c r="P2355" s="64">
        <f t="shared" si="36"/>
        <v>0.98416989968603008</v>
      </c>
      <c r="Q2355" s="61">
        <v>43843</v>
      </c>
      <c r="R2355" s="65">
        <v>48491.957999999999</v>
      </c>
      <c r="S2355" s="65">
        <v>55041.169828247097</v>
      </c>
      <c r="T2355" s="11"/>
      <c r="U2355" s="66">
        <v>5.3780762500537102E-3</v>
      </c>
      <c r="V2355" s="67">
        <v>4.2000183789277798</v>
      </c>
      <c r="W2355" s="66">
        <v>0.1034536943899</v>
      </c>
      <c r="X2355" s="67">
        <v>12.623747987629001</v>
      </c>
      <c r="Y2355" s="66">
        <v>1.7874899869639201E-2</v>
      </c>
      <c r="Z2355" s="67">
        <v>19.471427599201</v>
      </c>
      <c r="AA2355" s="66">
        <v>0.23033931623300299</v>
      </c>
      <c r="AB2355" s="67">
        <v>43.259119774622398</v>
      </c>
      <c r="AC2355" s="66">
        <v>0.27272177067235998</v>
      </c>
      <c r="AD2355" s="67">
        <v>51.558142327470698</v>
      </c>
      <c r="AE2355" s="66">
        <v>0.38328181000019002</v>
      </c>
      <c r="AF2355" s="68">
        <v>55.275868611759499</v>
      </c>
      <c r="AG2355" s="66">
        <v>3.6998067897002301E-2</v>
      </c>
      <c r="AH2355" s="67">
        <v>1.85830105383502</v>
      </c>
      <c r="AI2355" s="66">
        <v>5.2702879789649201E-2</v>
      </c>
      <c r="AJ2355" s="67">
        <v>18.961030459933699</v>
      </c>
      <c r="AK2355" s="66">
        <v>0.56020344367076202</v>
      </c>
      <c r="AL2355" s="66">
        <v>0.13667470324435299</v>
      </c>
      <c r="AM2355" s="67">
        <v>64.7970077426871</v>
      </c>
      <c r="AN2355" s="11"/>
      <c r="AO2355" s="69">
        <v>4.2825106836971799E-2</v>
      </c>
      <c r="AP2355" s="69">
        <v>-3.84206504995745E-2</v>
      </c>
      <c r="AQ2355" s="69">
        <v>0.113263028692018</v>
      </c>
      <c r="AR2355" s="69">
        <v>-0.10855769748013699</v>
      </c>
      <c r="AS2355" s="70">
        <v>7</v>
      </c>
      <c r="AT2355" s="70">
        <v>5</v>
      </c>
      <c r="AU2355" s="70">
        <v>9</v>
      </c>
      <c r="AV2355" s="71">
        <v>3</v>
      </c>
      <c r="AW2355" s="11"/>
      <c r="AX2355" s="72">
        <v>0.168074510709848</v>
      </c>
      <c r="AY2355" s="73">
        <v>1.21977248699295</v>
      </c>
      <c r="AZ2355" s="73">
        <v>1.3965835233575501</v>
      </c>
      <c r="BA2355" s="73">
        <v>1.8410653148221201</v>
      </c>
      <c r="BB2355" s="64">
        <v>1.7366574831103199E-2</v>
      </c>
      <c r="BC2355" s="74">
        <v>-21.803587706788701</v>
      </c>
      <c r="BD2355" s="61">
        <v>43843</v>
      </c>
      <c r="BE2355" s="61">
        <v>43910</v>
      </c>
      <c r="BF2355" s="70"/>
      <c r="BG2355" s="61"/>
    </row>
    <row r="2356" spans="2:59" x14ac:dyDescent="0.3">
      <c r="B2356" s="56" t="s">
        <v>7450</v>
      </c>
      <c r="C2356" s="56" t="s">
        <v>7101</v>
      </c>
      <c r="D2356" s="56" t="s">
        <v>7084</v>
      </c>
      <c r="E2356" s="57" t="s">
        <v>87</v>
      </c>
      <c r="F2356" s="57" t="s">
        <v>65</v>
      </c>
      <c r="G2356" s="58" t="s">
        <v>36</v>
      </c>
      <c r="H2356" s="59" t="s">
        <v>384</v>
      </c>
      <c r="I2356" s="60" t="s">
        <v>29</v>
      </c>
      <c r="J2356" s="60" t="s">
        <v>7102</v>
      </c>
      <c r="L2356" s="61">
        <v>44021</v>
      </c>
      <c r="M2356" s="62">
        <v>1844.43439999968</v>
      </c>
      <c r="N2356" s="63">
        <v>1844.43439999968</v>
      </c>
      <c r="O2356" s="63">
        <v>1903.1148000005601</v>
      </c>
      <c r="P2356" s="64">
        <f t="shared" si="36"/>
        <v>0.96916612702456895</v>
      </c>
      <c r="Q2356" s="61">
        <v>43843</v>
      </c>
      <c r="R2356" s="65">
        <v>5411419.9840000002</v>
      </c>
      <c r="S2356" s="65">
        <v>4278679.8611289104</v>
      </c>
      <c r="T2356" s="11"/>
      <c r="U2356" s="66">
        <v>5.2913069375790699E-3</v>
      </c>
      <c r="V2356" s="67">
        <v>4.1913414476803199</v>
      </c>
      <c r="W2356" s="66">
        <v>0.100600294537871</v>
      </c>
      <c r="X2356" s="67">
        <v>12.3384080024261</v>
      </c>
      <c r="Y2356" s="66">
        <v>2.01126486535941E-3</v>
      </c>
      <c r="Z2356" s="67">
        <v>17.885064098751201</v>
      </c>
      <c r="AA2356" s="66">
        <v>0.19208204453025199</v>
      </c>
      <c r="AB2356" s="67">
        <v>39.433392604347297</v>
      </c>
      <c r="AC2356" s="66">
        <v>0.194905201678921</v>
      </c>
      <c r="AD2356" s="67">
        <v>43.776485428155901</v>
      </c>
      <c r="AE2356" s="66">
        <v>0.24389203348080599</v>
      </c>
      <c r="AF2356" s="68">
        <v>41.336890959821197</v>
      </c>
      <c r="AG2356" s="66">
        <v>3.6192930536344599E-2</v>
      </c>
      <c r="AH2356" s="67">
        <v>1.77778731776925</v>
      </c>
      <c r="AI2356" s="66">
        <v>3.54918253015057E-2</v>
      </c>
      <c r="AJ2356" s="67">
        <v>17.239925011119301</v>
      </c>
      <c r="AK2356" s="66">
        <v>0.84443439999944503</v>
      </c>
      <c r="AL2356" s="66">
        <v>4.2133514240049401E-2</v>
      </c>
      <c r="AM2356" s="67">
        <v>-4.1308079799637198</v>
      </c>
      <c r="AN2356" s="11"/>
      <c r="AO2356" s="69">
        <v>4.2735166900456499E-2</v>
      </c>
      <c r="AP2356" s="69">
        <v>-3.8503600709191198E-2</v>
      </c>
      <c r="AQ2356" s="69">
        <v>0.110384281088045</v>
      </c>
      <c r="AR2356" s="69">
        <v>-0.110939586593304</v>
      </c>
      <c r="AS2356" s="70">
        <v>7</v>
      </c>
      <c r="AT2356" s="70">
        <v>5</v>
      </c>
      <c r="AU2356" s="70">
        <v>9</v>
      </c>
      <c r="AV2356" s="71">
        <v>3</v>
      </c>
      <c r="AW2356" s="11"/>
      <c r="AX2356" s="72">
        <v>0.168055934043077</v>
      </c>
      <c r="AY2356" s="73">
        <v>1.0095670916380199</v>
      </c>
      <c r="AZ2356" s="73">
        <v>1.2674485271381899</v>
      </c>
      <c r="BA2356" s="73">
        <v>1.5118993295618599</v>
      </c>
      <c r="BB2356" s="64">
        <v>1.7362494936460301E-2</v>
      </c>
      <c r="BC2356" s="74">
        <v>-22.254458848241502</v>
      </c>
      <c r="BD2356" s="61">
        <v>43843</v>
      </c>
      <c r="BE2356" s="61">
        <v>43910</v>
      </c>
      <c r="BF2356" s="70"/>
      <c r="BG2356" s="61"/>
    </row>
    <row r="2357" spans="2:59" x14ac:dyDescent="0.3">
      <c r="B2357" s="56" t="s">
        <v>7453</v>
      </c>
      <c r="C2357" s="56" t="s">
        <v>7104</v>
      </c>
      <c r="D2357" s="56" t="s">
        <v>7084</v>
      </c>
      <c r="E2357" s="57" t="s">
        <v>90</v>
      </c>
      <c r="F2357" s="57" t="s">
        <v>65</v>
      </c>
      <c r="G2357" s="58" t="s">
        <v>36</v>
      </c>
      <c r="H2357" s="59" t="s">
        <v>384</v>
      </c>
      <c r="I2357" s="60" t="s">
        <v>29</v>
      </c>
      <c r="J2357" s="60" t="s">
        <v>7105</v>
      </c>
      <c r="L2357" s="61">
        <v>44021</v>
      </c>
      <c r="M2357" s="62">
        <v>1466.13489999995</v>
      </c>
      <c r="N2357" s="63">
        <v>1466.13489999995</v>
      </c>
      <c r="O2357" s="63">
        <v>1518.69400000013</v>
      </c>
      <c r="P2357" s="64">
        <f t="shared" si="36"/>
        <v>0.96539190910073025</v>
      </c>
      <c r="Q2357" s="61">
        <v>43843</v>
      </c>
      <c r="R2357" s="65">
        <v>7590042.5549999997</v>
      </c>
      <c r="S2357" s="65">
        <v>4880298.3123203097</v>
      </c>
      <c r="T2357" s="11"/>
      <c r="U2357" s="66">
        <v>5.26929310399282E-3</v>
      </c>
      <c r="V2357" s="67">
        <v>4.1891400643216903</v>
      </c>
      <c r="W2357" s="66">
        <v>9.9876721617038103E-2</v>
      </c>
      <c r="X2357" s="67">
        <v>12.2660507103428</v>
      </c>
      <c r="Y2357" s="66">
        <v>-1.9783652087426201E-3</v>
      </c>
      <c r="Z2357" s="67">
        <v>17.486101091344601</v>
      </c>
      <c r="AA2357" s="66">
        <v>0.18255625457473801</v>
      </c>
      <c r="AB2357" s="67">
        <v>38.480813608795899</v>
      </c>
      <c r="AC2357" s="66">
        <v>0.17591072562936499</v>
      </c>
      <c r="AD2357" s="67">
        <v>41.877037823200197</v>
      </c>
      <c r="AE2357" s="66">
        <v>0.21431046680663701</v>
      </c>
      <c r="AF2357" s="68">
        <v>38.378734292404303</v>
      </c>
      <c r="AG2357" s="66">
        <v>3.5988526882647399E-2</v>
      </c>
      <c r="AH2357" s="67">
        <v>1.75734695239953</v>
      </c>
      <c r="AI2357" s="66">
        <v>3.1165407906882998E-2</v>
      </c>
      <c r="AJ2357" s="67">
        <v>16.807283271657099</v>
      </c>
      <c r="AK2357" s="66">
        <v>0.46613489999959701</v>
      </c>
      <c r="AL2357" s="66">
        <v>2.61308319804812E-2</v>
      </c>
      <c r="AM2357" s="67">
        <v>-41.960757979948497</v>
      </c>
      <c r="AN2357" s="11"/>
      <c r="AO2357" s="69">
        <v>4.2712272330391002E-2</v>
      </c>
      <c r="AP2357" s="69">
        <v>-3.8524676169799897E-2</v>
      </c>
      <c r="AQ2357" s="69">
        <v>0.10965431862132401</v>
      </c>
      <c r="AR2357" s="69">
        <v>-0.11154352062571</v>
      </c>
      <c r="AS2357" s="70">
        <v>7</v>
      </c>
      <c r="AT2357" s="70">
        <v>5</v>
      </c>
      <c r="AU2357" s="70">
        <v>9</v>
      </c>
      <c r="AV2357" s="71">
        <v>3</v>
      </c>
      <c r="AW2357" s="11"/>
      <c r="AX2357" s="72">
        <v>0.16805230954370901</v>
      </c>
      <c r="AY2357" s="73">
        <v>0.95717673290073402</v>
      </c>
      <c r="AZ2357" s="73">
        <v>1.2352605555115601</v>
      </c>
      <c r="BA2357" s="73">
        <v>1.43059662650012</v>
      </c>
      <c r="BB2357" s="64">
        <v>1.73615721583519E-2</v>
      </c>
      <c r="BC2357" s="74">
        <v>-22.368561408744402</v>
      </c>
      <c r="BD2357" s="61">
        <v>43843</v>
      </c>
      <c r="BE2357" s="61">
        <v>43910</v>
      </c>
      <c r="BF2357" s="70"/>
      <c r="BG2357" s="61"/>
    </row>
    <row r="2358" spans="2:59" x14ac:dyDescent="0.3">
      <c r="B2358" s="56" t="s">
        <v>7456</v>
      </c>
      <c r="C2358" s="56" t="s">
        <v>7107</v>
      </c>
      <c r="D2358" s="56" t="s">
        <v>7108</v>
      </c>
      <c r="E2358" s="57" t="s">
        <v>64</v>
      </c>
      <c r="F2358" s="57" t="s">
        <v>65</v>
      </c>
      <c r="G2358" s="58" t="s">
        <v>111</v>
      </c>
      <c r="H2358" s="59" t="s">
        <v>178</v>
      </c>
      <c r="I2358" s="60" t="s">
        <v>29</v>
      </c>
      <c r="J2358" s="60" t="s">
        <v>7109</v>
      </c>
      <c r="L2358" s="61">
        <v>44021</v>
      </c>
      <c r="M2358" s="62">
        <v>1131.3224999997799</v>
      </c>
      <c r="N2358" s="63">
        <v>1131.3224999997799</v>
      </c>
      <c r="O2358" s="63">
        <v>1164.23279999942</v>
      </c>
      <c r="P2358" s="64">
        <f t="shared" si="36"/>
        <v>0.97173219995205729</v>
      </c>
      <c r="Q2358" s="61">
        <v>43843</v>
      </c>
      <c r="R2358" s="65">
        <v>4072.761</v>
      </c>
      <c r="S2358" s="65">
        <v>3884.0327862587001</v>
      </c>
      <c r="T2358" s="11"/>
      <c r="U2358" s="66">
        <v>-4.0125706909748303E-3</v>
      </c>
      <c r="V2358" s="67">
        <v>3.2609536848212901</v>
      </c>
      <c r="W2358" s="66">
        <v>3.6872346350719502E-2</v>
      </c>
      <c r="X2358" s="67">
        <v>5.9656131837109596</v>
      </c>
      <c r="Y2358" s="66">
        <v>-1.2977693634638901E-2</v>
      </c>
      <c r="Z2358" s="67">
        <v>16.386168248747701</v>
      </c>
      <c r="AA2358" s="66">
        <v>7.0760297568995198E-2</v>
      </c>
      <c r="AB2358" s="67">
        <v>27.301217908185201</v>
      </c>
      <c r="AC2358" s="66">
        <v>0.12184326099668399</v>
      </c>
      <c r="AD2358" s="67">
        <v>36.470291359932197</v>
      </c>
      <c r="AE2358" s="66"/>
      <c r="AF2358" s="68"/>
      <c r="AG2358" s="66">
        <v>1.16009444627707E-2</v>
      </c>
      <c r="AH2358" s="67">
        <v>-0.68141128958814101</v>
      </c>
      <c r="AI2358" s="66">
        <v>9.0299831936135905E-3</v>
      </c>
      <c r="AJ2358" s="67">
        <v>14.5937408003228</v>
      </c>
      <c r="AK2358" s="66">
        <v>0.13138913881994099</v>
      </c>
      <c r="AL2358" s="66">
        <v>6.0925380174012403E-2</v>
      </c>
      <c r="AM2358" s="67">
        <v>36.245020082977099</v>
      </c>
      <c r="AN2358" s="11"/>
      <c r="AO2358" s="69">
        <v>3.07310547759698E-2</v>
      </c>
      <c r="AP2358" s="69">
        <v>-3.65610048238523E-2</v>
      </c>
      <c r="AQ2358" s="69">
        <v>7.1262433648371398E-2</v>
      </c>
      <c r="AR2358" s="69">
        <v>-0.108189533295517</v>
      </c>
      <c r="AS2358" s="70">
        <v>8</v>
      </c>
      <c r="AT2358" s="70">
        <v>4</v>
      </c>
      <c r="AU2358" s="70">
        <v>7</v>
      </c>
      <c r="AV2358" s="71">
        <v>5</v>
      </c>
      <c r="AW2358" s="11"/>
      <c r="AX2358" s="72">
        <v>0.109599433042604</v>
      </c>
      <c r="AY2358" s="73">
        <v>0.48324614577222702</v>
      </c>
      <c r="AZ2358" s="73">
        <v>0.93761633964095403</v>
      </c>
      <c r="BA2358" s="73">
        <v>0.67213472261755702</v>
      </c>
      <c r="BB2358" s="64">
        <v>1.1296418410293E-2</v>
      </c>
      <c r="BC2358" s="74">
        <v>-21.183074381668099</v>
      </c>
      <c r="BD2358" s="61">
        <v>43843</v>
      </c>
      <c r="BE2358" s="61">
        <v>43914</v>
      </c>
      <c r="BF2358" s="70"/>
      <c r="BG2358" s="61"/>
    </row>
    <row r="2359" spans="2:59" x14ac:dyDescent="0.3">
      <c r="B2359" s="56" t="s">
        <v>7462</v>
      </c>
      <c r="C2359" s="56" t="s">
        <v>7111</v>
      </c>
      <c r="D2359" s="56" t="s">
        <v>7108</v>
      </c>
      <c r="E2359" s="57" t="s">
        <v>73</v>
      </c>
      <c r="F2359" s="57" t="s">
        <v>65</v>
      </c>
      <c r="G2359" s="58" t="s">
        <v>111</v>
      </c>
      <c r="H2359" s="59" t="s">
        <v>178</v>
      </c>
      <c r="I2359" s="60" t="s">
        <v>29</v>
      </c>
      <c r="J2359" s="60" t="s">
        <v>7112</v>
      </c>
      <c r="L2359" s="61">
        <v>44021</v>
      </c>
      <c r="M2359" s="62">
        <v>2036.4044000003501</v>
      </c>
      <c r="N2359" s="63">
        <v>2036.4044000003501</v>
      </c>
      <c r="O2359" s="63">
        <v>2088.6482000015699</v>
      </c>
      <c r="P2359" s="64">
        <f t="shared" si="36"/>
        <v>0.9749867881047749</v>
      </c>
      <c r="Q2359" s="61">
        <v>43847</v>
      </c>
      <c r="R2359" s="65">
        <v>3298696.193</v>
      </c>
      <c r="S2359" s="65">
        <v>3750062.4692968698</v>
      </c>
      <c r="T2359" s="11"/>
      <c r="U2359" s="66">
        <v>-3.9934084888955104E-3</v>
      </c>
      <c r="V2359" s="67">
        <v>3.2628699050292198</v>
      </c>
      <c r="W2359" s="66">
        <v>3.7470147452040699E-2</v>
      </c>
      <c r="X2359" s="67">
        <v>6.0253932938430799</v>
      </c>
      <c r="Y2359" s="66">
        <v>-9.5275616213257308E-3</v>
      </c>
      <c r="Z2359" s="67">
        <v>16.731181450100799</v>
      </c>
      <c r="AA2359" s="66">
        <v>7.8309318003448397E-2</v>
      </c>
      <c r="AB2359" s="67">
        <v>28.056119951652398</v>
      </c>
      <c r="AC2359" s="66">
        <v>0.137685961586685</v>
      </c>
      <c r="AD2359" s="67">
        <v>38.054561418888603</v>
      </c>
      <c r="AE2359" s="66">
        <v>0.16396707747655501</v>
      </c>
      <c r="AF2359" s="68">
        <v>33.344395359396003</v>
      </c>
      <c r="AG2359" s="66">
        <v>1.1776307494074E-2</v>
      </c>
      <c r="AH2359" s="67">
        <v>-0.66387498645781295</v>
      </c>
      <c r="AI2359" s="66">
        <v>1.2732432134726E-2</v>
      </c>
      <c r="AJ2359" s="67">
        <v>14.9639856944414</v>
      </c>
      <c r="AK2359" s="66">
        <v>1.0364044000022099</v>
      </c>
      <c r="AL2359" s="66">
        <v>5.8391949467477403E-2</v>
      </c>
      <c r="AM2359" s="67">
        <v>71.2183111594059</v>
      </c>
      <c r="AN2359" s="11"/>
      <c r="AO2359" s="69">
        <v>3.07510073016601E-2</v>
      </c>
      <c r="AP2359" s="69">
        <v>-3.6542363794069402E-2</v>
      </c>
      <c r="AQ2359" s="69">
        <v>7.1878119739267304E-2</v>
      </c>
      <c r="AR2359" s="69">
        <v>-0.107659354779607</v>
      </c>
      <c r="AS2359" s="70">
        <v>8</v>
      </c>
      <c r="AT2359" s="70">
        <v>4</v>
      </c>
      <c r="AU2359" s="70">
        <v>7</v>
      </c>
      <c r="AV2359" s="71">
        <v>5</v>
      </c>
      <c r="AW2359" s="11"/>
      <c r="AX2359" s="72">
        <v>0.109604679321492</v>
      </c>
      <c r="AY2359" s="73">
        <v>0.54700931627939997</v>
      </c>
      <c r="AZ2359" s="73">
        <v>0.96712024005137198</v>
      </c>
      <c r="BA2359" s="73">
        <v>0.76255582939757005</v>
      </c>
      <c r="BB2359" s="64">
        <v>1.1297279976061E-2</v>
      </c>
      <c r="BC2359" s="74">
        <v>-21.0810370075924</v>
      </c>
      <c r="BD2359" s="61">
        <v>43847</v>
      </c>
      <c r="BE2359" s="61">
        <v>43914</v>
      </c>
      <c r="BF2359" s="70"/>
      <c r="BG2359" s="61"/>
    </row>
    <row r="2360" spans="2:59" x14ac:dyDescent="0.3">
      <c r="B2360" s="56" t="s">
        <v>7465</v>
      </c>
      <c r="C2360" s="56" t="s">
        <v>7114</v>
      </c>
      <c r="D2360" s="56" t="s">
        <v>7108</v>
      </c>
      <c r="E2360" s="57" t="s">
        <v>76</v>
      </c>
      <c r="F2360" s="57" t="s">
        <v>65</v>
      </c>
      <c r="G2360" s="58" t="s">
        <v>111</v>
      </c>
      <c r="H2360" s="59" t="s">
        <v>178</v>
      </c>
      <c r="I2360" s="60" t="s">
        <v>29</v>
      </c>
      <c r="J2360" s="60" t="s">
        <v>7115</v>
      </c>
      <c r="L2360" s="61">
        <v>44021</v>
      </c>
      <c r="M2360" s="62">
        <v>1811.2858000006499</v>
      </c>
      <c r="N2360" s="63">
        <v>1811.2858000006499</v>
      </c>
      <c r="O2360" s="63">
        <v>1868.5296000000101</v>
      </c>
      <c r="P2360" s="64">
        <f t="shared" si="36"/>
        <v>0.9693642530472304</v>
      </c>
      <c r="Q2360" s="61">
        <v>43843</v>
      </c>
      <c r="R2360" s="65">
        <v>8543911.443</v>
      </c>
      <c r="S2360" s="65">
        <v>8847528.3863124996</v>
      </c>
      <c r="T2360" s="11"/>
      <c r="U2360" s="66">
        <v>-4.02621147713944E-3</v>
      </c>
      <c r="V2360" s="67">
        <v>3.25958960620483</v>
      </c>
      <c r="W2360" s="66">
        <v>3.6447319360377199E-2</v>
      </c>
      <c r="X2360" s="67">
        <v>5.9231104846767302</v>
      </c>
      <c r="Y2360" s="66">
        <v>-1.5436722980666701E-2</v>
      </c>
      <c r="Z2360" s="67">
        <v>16.140265314170399</v>
      </c>
      <c r="AA2360" s="66">
        <v>6.5411158229835606E-2</v>
      </c>
      <c r="AB2360" s="67">
        <v>26.766303974291102</v>
      </c>
      <c r="AC2360" s="66">
        <v>0.11066860345818</v>
      </c>
      <c r="AD2360" s="67">
        <v>35.352825606067199</v>
      </c>
      <c r="AE2360" s="66">
        <v>0.12269665010724599</v>
      </c>
      <c r="AF2360" s="68">
        <v>29.217352622450601</v>
      </c>
      <c r="AG2360" s="66">
        <v>1.1476915859020701E-2</v>
      </c>
      <c r="AH2360" s="67">
        <v>-0.69381414996314605</v>
      </c>
      <c r="AI2360" s="66">
        <v>6.3925569593266101E-3</v>
      </c>
      <c r="AJ2360" s="67">
        <v>14.3299981768942</v>
      </c>
      <c r="AK2360" s="66">
        <v>0.81128580000018702</v>
      </c>
      <c r="AL2360" s="66">
        <v>4.8544037446845302E-2</v>
      </c>
      <c r="AM2360" s="67">
        <v>48.706451159145203</v>
      </c>
      <c r="AN2360" s="11"/>
      <c r="AO2360" s="69">
        <v>3.07171141903382E-2</v>
      </c>
      <c r="AP2360" s="69">
        <v>-3.6574026992639098E-2</v>
      </c>
      <c r="AQ2360" s="69">
        <v>7.0821360088302795E-2</v>
      </c>
      <c r="AR2360" s="69">
        <v>-0.10856834252452199</v>
      </c>
      <c r="AS2360" s="70">
        <v>8</v>
      </c>
      <c r="AT2360" s="70">
        <v>4</v>
      </c>
      <c r="AU2360" s="70">
        <v>7</v>
      </c>
      <c r="AV2360" s="71">
        <v>5</v>
      </c>
      <c r="AW2360" s="11"/>
      <c r="AX2360" s="72">
        <v>0.109596254697681</v>
      </c>
      <c r="AY2360" s="73">
        <v>0.43805150750313299</v>
      </c>
      <c r="AZ2360" s="73">
        <v>0.91670714309748302</v>
      </c>
      <c r="BA2360" s="73">
        <v>0.60828563462473495</v>
      </c>
      <c r="BB2360" s="64">
        <v>1.1295862480292299E-2</v>
      </c>
      <c r="BC2360" s="74">
        <v>-21.259620398835999</v>
      </c>
      <c r="BD2360" s="61">
        <v>43843</v>
      </c>
      <c r="BE2360" s="61">
        <v>43914</v>
      </c>
      <c r="BF2360" s="70"/>
      <c r="BG2360" s="61"/>
    </row>
    <row r="2361" spans="2:59" x14ac:dyDescent="0.3">
      <c r="B2361" s="56" t="s">
        <v>7467</v>
      </c>
      <c r="C2361" s="56" t="s">
        <v>7117</v>
      </c>
      <c r="D2361" s="56" t="s">
        <v>7108</v>
      </c>
      <c r="E2361" s="57" t="s">
        <v>7014</v>
      </c>
      <c r="F2361" s="57" t="s">
        <v>65</v>
      </c>
      <c r="G2361" s="58" t="s">
        <v>111</v>
      </c>
      <c r="H2361" s="59" t="s">
        <v>178</v>
      </c>
      <c r="I2361" s="60" t="s">
        <v>29</v>
      </c>
      <c r="J2361" s="60" t="s">
        <v>7118</v>
      </c>
      <c r="L2361" s="61">
        <v>44021</v>
      </c>
      <c r="M2361" s="62">
        <v>1386.0249000005399</v>
      </c>
      <c r="N2361" s="63">
        <v>1386.0249000005399</v>
      </c>
      <c r="O2361" s="63">
        <v>1419.95450000092</v>
      </c>
      <c r="P2361" s="64">
        <f t="shared" si="36"/>
        <v>0.97610514984785912</v>
      </c>
      <c r="Q2361" s="61">
        <v>43847</v>
      </c>
      <c r="R2361" s="65">
        <v>450889.50799999997</v>
      </c>
      <c r="S2361" s="65">
        <v>397527.061187012</v>
      </c>
      <c r="T2361" s="11"/>
      <c r="U2361" s="66">
        <v>-3.9905773155624004E-3</v>
      </c>
      <c r="V2361" s="67">
        <v>3.26315302236253</v>
      </c>
      <c r="W2361" s="66">
        <v>3.7558260544756202E-2</v>
      </c>
      <c r="X2361" s="67">
        <v>6.0342046031146301</v>
      </c>
      <c r="Y2361" s="66">
        <v>-8.2393365992174897E-3</v>
      </c>
      <c r="Z2361" s="67">
        <v>16.860003952315299</v>
      </c>
      <c r="AA2361" s="66">
        <v>8.3528628174535699E-2</v>
      </c>
      <c r="AB2361" s="67">
        <v>28.578050968761101</v>
      </c>
      <c r="AC2361" s="66">
        <v>0.15122334386615</v>
      </c>
      <c r="AD2361" s="67">
        <v>39.408299646864201</v>
      </c>
      <c r="AE2361" s="66">
        <v>0.18613839898345799</v>
      </c>
      <c r="AF2361" s="68">
        <v>35.561527510057203</v>
      </c>
      <c r="AG2361" s="66">
        <v>1.18021017806313E-2</v>
      </c>
      <c r="AH2361" s="67">
        <v>-0.66129555780207705</v>
      </c>
      <c r="AI2361" s="66">
        <v>1.4224647602532101E-2</v>
      </c>
      <c r="AJ2361" s="67">
        <v>15.113207241214701</v>
      </c>
      <c r="AK2361" s="66">
        <v>0.386024900000775</v>
      </c>
      <c r="AL2361" s="66">
        <v>7.54450888689462E-2</v>
      </c>
      <c r="AM2361" s="67">
        <v>32.8447510934202</v>
      </c>
      <c r="AN2361" s="11"/>
      <c r="AO2361" s="69">
        <v>3.0753885372177998E-2</v>
      </c>
      <c r="AP2361" s="69">
        <v>-3.6539651870043599E-2</v>
      </c>
      <c r="AQ2361" s="69">
        <v>7.1969079785049003E-2</v>
      </c>
      <c r="AR2361" s="69">
        <v>-0.10758100615654299</v>
      </c>
      <c r="AS2361" s="70">
        <v>8</v>
      </c>
      <c r="AT2361" s="70">
        <v>4</v>
      </c>
      <c r="AU2361" s="70">
        <v>7</v>
      </c>
      <c r="AV2361" s="71">
        <v>5</v>
      </c>
      <c r="AW2361" s="11"/>
      <c r="AX2361" s="72">
        <v>0.10960751080754599</v>
      </c>
      <c r="AY2361" s="73">
        <v>0.59114138851236897</v>
      </c>
      <c r="AZ2361" s="73">
        <v>0.98750446394569702</v>
      </c>
      <c r="BA2361" s="73">
        <v>0.82503413703943795</v>
      </c>
      <c r="BB2361" s="64">
        <v>1.1297641085439E-2</v>
      </c>
      <c r="BC2361" s="74">
        <v>-21.0144339132239</v>
      </c>
      <c r="BD2361" s="61">
        <v>43847</v>
      </c>
      <c r="BE2361" s="61">
        <v>43914</v>
      </c>
      <c r="BF2361" s="70"/>
      <c r="BG2361" s="61"/>
    </row>
    <row r="2362" spans="2:59" x14ac:dyDescent="0.3">
      <c r="B2362" s="56" t="s">
        <v>7469</v>
      </c>
      <c r="C2362" s="56" t="s">
        <v>7120</v>
      </c>
      <c r="D2362" s="56" t="s">
        <v>7108</v>
      </c>
      <c r="E2362" s="57" t="s">
        <v>83</v>
      </c>
      <c r="F2362" s="57" t="s">
        <v>65</v>
      </c>
      <c r="G2362" s="58" t="s">
        <v>111</v>
      </c>
      <c r="H2362" s="59" t="s">
        <v>178</v>
      </c>
      <c r="I2362" s="60" t="s">
        <v>29</v>
      </c>
      <c r="J2362" s="60" t="s">
        <v>7121</v>
      </c>
      <c r="L2362" s="61">
        <v>44021</v>
      </c>
      <c r="M2362" s="62">
        <v>1280.7692000009099</v>
      </c>
      <c r="N2362" s="63">
        <v>1280.7692000009099</v>
      </c>
      <c r="O2362" s="63">
        <v>1310.1874000001701</v>
      </c>
      <c r="P2362" s="64">
        <f t="shared" si="36"/>
        <v>0.97754657081936802</v>
      </c>
      <c r="Q2362" s="61">
        <v>43847</v>
      </c>
      <c r="R2362" s="65">
        <v>1248472.828</v>
      </c>
      <c r="S2362" s="65">
        <v>1127193.3195644501</v>
      </c>
      <c r="T2362" s="11"/>
      <c r="U2362" s="66">
        <v>-3.9784273076293201E-3</v>
      </c>
      <c r="V2362" s="67">
        <v>3.2643680231558401</v>
      </c>
      <c r="W2362" s="66">
        <v>3.7939261750580003E-2</v>
      </c>
      <c r="X2362" s="67">
        <v>6.0723047236970196</v>
      </c>
      <c r="Y2362" s="66">
        <v>-6.8074255805186104E-3</v>
      </c>
      <c r="Z2362" s="67">
        <v>17.003195054159701</v>
      </c>
      <c r="AA2362" s="66">
        <v>8.4272831887647004E-2</v>
      </c>
      <c r="AB2362" s="67">
        <v>28.652471340057701</v>
      </c>
      <c r="AC2362" s="66">
        <v>0.15028728235673</v>
      </c>
      <c r="AD2362" s="67">
        <v>39.314693495922299</v>
      </c>
      <c r="AE2362" s="66">
        <v>0.18338578066323</v>
      </c>
      <c r="AF2362" s="68">
        <v>35.286265678063501</v>
      </c>
      <c r="AG2362" s="66">
        <v>1.19134979613591E-2</v>
      </c>
      <c r="AH2362" s="67">
        <v>-0.65015593972930197</v>
      </c>
      <c r="AI2362" s="66">
        <v>1.5651383395379501E-2</v>
      </c>
      <c r="AJ2362" s="67">
        <v>15.2558808205067</v>
      </c>
      <c r="AK2362" s="66">
        <v>0.28076920000050398</v>
      </c>
      <c r="AL2362" s="66">
        <v>7.09301991682878E-2</v>
      </c>
      <c r="AM2362" s="67">
        <v>32.865262334060397</v>
      </c>
      <c r="AN2362" s="11"/>
      <c r="AO2362" s="69">
        <v>3.0766524048885899E-2</v>
      </c>
      <c r="AP2362" s="69">
        <v>-3.6527845528325997E-2</v>
      </c>
      <c r="AQ2362" s="69">
        <v>7.23627495153778E-2</v>
      </c>
      <c r="AR2362" s="69">
        <v>-0.10724234208377301</v>
      </c>
      <c r="AS2362" s="70">
        <v>8</v>
      </c>
      <c r="AT2362" s="70">
        <v>4</v>
      </c>
      <c r="AU2362" s="70">
        <v>7</v>
      </c>
      <c r="AV2362" s="71">
        <v>5</v>
      </c>
      <c r="AW2362" s="11"/>
      <c r="AX2362" s="72">
        <v>0.109609037280607</v>
      </c>
      <c r="AY2362" s="73">
        <v>0.59736216911278495</v>
      </c>
      <c r="AZ2362" s="73">
        <v>0.99041627699898505</v>
      </c>
      <c r="BA2362" s="73">
        <v>0.83424060531979205</v>
      </c>
      <c r="BB2362" s="64">
        <v>1.12979810960314E-2</v>
      </c>
      <c r="BC2362" s="74">
        <v>-21.001316300273199</v>
      </c>
      <c r="BD2362" s="61">
        <v>43847</v>
      </c>
      <c r="BE2362" s="61">
        <v>43914</v>
      </c>
      <c r="BF2362" s="70"/>
      <c r="BG2362" s="61"/>
    </row>
    <row r="2363" spans="2:59" x14ac:dyDescent="0.3">
      <c r="B2363" s="56" t="s">
        <v>7472</v>
      </c>
      <c r="C2363" s="56" t="s">
        <v>7123</v>
      </c>
      <c r="D2363" s="56" t="s">
        <v>7108</v>
      </c>
      <c r="E2363" s="57" t="s">
        <v>87</v>
      </c>
      <c r="F2363" s="57" t="s">
        <v>65</v>
      </c>
      <c r="G2363" s="58" t="s">
        <v>111</v>
      </c>
      <c r="H2363" s="59" t="s">
        <v>178</v>
      </c>
      <c r="I2363" s="60" t="s">
        <v>29</v>
      </c>
      <c r="J2363" s="60" t="s">
        <v>7124</v>
      </c>
      <c r="L2363" s="61">
        <v>44021</v>
      </c>
      <c r="M2363" s="62">
        <v>1705.15000000037</v>
      </c>
      <c r="N2363" s="63">
        <v>1705.15000000037</v>
      </c>
      <c r="O2363" s="63">
        <v>1763.33420000039</v>
      </c>
      <c r="P2363" s="64">
        <f t="shared" si="36"/>
        <v>0.96700330544260582</v>
      </c>
      <c r="Q2363" s="61">
        <v>43843</v>
      </c>
      <c r="R2363" s="65">
        <v>4201384.1639999999</v>
      </c>
      <c r="S2363" s="65">
        <v>4206588.7489218703</v>
      </c>
      <c r="T2363" s="11"/>
      <c r="U2363" s="66">
        <v>-4.0398547607765102E-3</v>
      </c>
      <c r="V2363" s="67">
        <v>3.2582252778411198</v>
      </c>
      <c r="W2363" s="66">
        <v>3.6021454025103601E-2</v>
      </c>
      <c r="X2363" s="67">
        <v>5.8805239511493701</v>
      </c>
      <c r="Y2363" s="66">
        <v>-1.7888522816065199E-2</v>
      </c>
      <c r="Z2363" s="67">
        <v>15.895085330616</v>
      </c>
      <c r="AA2363" s="66">
        <v>6.0082490166678298E-2</v>
      </c>
      <c r="AB2363" s="67">
        <v>26.233437167975399</v>
      </c>
      <c r="AC2363" s="66">
        <v>9.96013860331732E-2</v>
      </c>
      <c r="AD2363" s="67">
        <v>34.246103863581098</v>
      </c>
      <c r="AE2363" s="66">
        <v>0.10593518440873601</v>
      </c>
      <c r="AF2363" s="68">
        <v>27.541206052585</v>
      </c>
      <c r="AG2363" s="66">
        <v>1.1352245835951199E-2</v>
      </c>
      <c r="AH2363" s="67">
        <v>-0.70628115227009403</v>
      </c>
      <c r="AI2363" s="66">
        <v>3.7626899320457601E-3</v>
      </c>
      <c r="AJ2363" s="67">
        <v>14.067011474166099</v>
      </c>
      <c r="AK2363" s="66">
        <v>0.70515000000014005</v>
      </c>
      <c r="AL2363" s="66">
        <v>4.3503807792148998E-2</v>
      </c>
      <c r="AM2363" s="67">
        <v>38.0928711591405</v>
      </c>
      <c r="AN2363" s="11"/>
      <c r="AO2363" s="69">
        <v>3.07029843843338E-2</v>
      </c>
      <c r="AP2363" s="69">
        <v>-3.6587230500117598E-2</v>
      </c>
      <c r="AQ2363" s="69">
        <v>7.03813495965733E-2</v>
      </c>
      <c r="AR2363" s="69">
        <v>-0.108946861736476</v>
      </c>
      <c r="AS2363" s="70">
        <v>8</v>
      </c>
      <c r="AT2363" s="70">
        <v>4</v>
      </c>
      <c r="AU2363" s="70">
        <v>7</v>
      </c>
      <c r="AV2363" s="71">
        <v>5</v>
      </c>
      <c r="AW2363" s="11"/>
      <c r="AX2363" s="72">
        <v>0.109593246102886</v>
      </c>
      <c r="AY2363" s="73">
        <v>0.39301635083120301</v>
      </c>
      <c r="AZ2363" s="73">
        <v>0.89586888661415298</v>
      </c>
      <c r="BA2363" s="73">
        <v>0.54486250955051196</v>
      </c>
      <c r="BB2363" s="64">
        <v>1.12953237702459E-2</v>
      </c>
      <c r="BC2363" s="74">
        <v>-21.3361709878955</v>
      </c>
      <c r="BD2363" s="61">
        <v>43843</v>
      </c>
      <c r="BE2363" s="61">
        <v>43914</v>
      </c>
      <c r="BF2363" s="70"/>
      <c r="BG2363" s="61"/>
    </row>
    <row r="2364" spans="2:59" x14ac:dyDescent="0.3">
      <c r="B2364" s="56" t="s">
        <v>7476</v>
      </c>
      <c r="C2364" s="56" t="s">
        <v>7126</v>
      </c>
      <c r="D2364" s="56" t="s">
        <v>7108</v>
      </c>
      <c r="E2364" s="57" t="s">
        <v>90</v>
      </c>
      <c r="F2364" s="57" t="s">
        <v>65</v>
      </c>
      <c r="G2364" s="58" t="s">
        <v>111</v>
      </c>
      <c r="H2364" s="59" t="s">
        <v>178</v>
      </c>
      <c r="I2364" s="60" t="s">
        <v>29</v>
      </c>
      <c r="J2364" s="60" t="s">
        <v>7127</v>
      </c>
      <c r="L2364" s="61">
        <v>44021</v>
      </c>
      <c r="M2364" s="62">
        <v>1610.2532999999801</v>
      </c>
      <c r="N2364" s="63">
        <v>1610.2532999999801</v>
      </c>
      <c r="O2364" s="63">
        <v>1669.2650000005999</v>
      </c>
      <c r="P2364" s="64">
        <f t="shared" si="36"/>
        <v>0.96464809362168458</v>
      </c>
      <c r="Q2364" s="61">
        <v>43843</v>
      </c>
      <c r="R2364" s="65">
        <v>4903660.58</v>
      </c>
      <c r="S2364" s="65">
        <v>5132172.1613437496</v>
      </c>
      <c r="T2364" s="11"/>
      <c r="U2364" s="66">
        <v>-4.0534831923650901E-3</v>
      </c>
      <c r="V2364" s="67">
        <v>3.2568624346822599</v>
      </c>
      <c r="W2364" s="66">
        <v>3.5595736922914498E-2</v>
      </c>
      <c r="X2364" s="67">
        <v>5.8379522409304601</v>
      </c>
      <c r="Y2364" s="66">
        <v>-2.03342361473915E-2</v>
      </c>
      <c r="Z2364" s="67">
        <v>15.6505139974906</v>
      </c>
      <c r="AA2364" s="66">
        <v>5.4780410267994697E-2</v>
      </c>
      <c r="AB2364" s="67">
        <v>25.7032291780924</v>
      </c>
      <c r="AC2364" s="66">
        <v>8.8644298703002306E-2</v>
      </c>
      <c r="AD2364" s="67">
        <v>33.150395130564</v>
      </c>
      <c r="AE2364" s="66">
        <v>8.9423691481060802E-2</v>
      </c>
      <c r="AF2364" s="68">
        <v>25.890056759817501</v>
      </c>
      <c r="AG2364" s="66">
        <v>1.12275702922489E-2</v>
      </c>
      <c r="AH2364" s="67">
        <v>-0.71874870664032597</v>
      </c>
      <c r="AI2364" s="66">
        <v>1.1396274967410099E-3</v>
      </c>
      <c r="AJ2364" s="67">
        <v>13.8047052306356</v>
      </c>
      <c r="AK2364" s="66">
        <v>0.610253299999167</v>
      </c>
      <c r="AL2364" s="66">
        <v>3.87465794210584E-2</v>
      </c>
      <c r="AM2364" s="67">
        <v>28.603201159043198</v>
      </c>
      <c r="AN2364" s="11"/>
      <c r="AO2364" s="69">
        <v>3.0688859260408201E-2</v>
      </c>
      <c r="AP2364" s="69">
        <v>-3.6600484964765201E-2</v>
      </c>
      <c r="AQ2364" s="69">
        <v>6.9941593008479699E-2</v>
      </c>
      <c r="AR2364" s="69">
        <v>-0.109325254787109</v>
      </c>
      <c r="AS2364" s="70">
        <v>8</v>
      </c>
      <c r="AT2364" s="70">
        <v>4</v>
      </c>
      <c r="AU2364" s="70">
        <v>7</v>
      </c>
      <c r="AV2364" s="71">
        <v>5</v>
      </c>
      <c r="AW2364" s="11"/>
      <c r="AX2364" s="72">
        <v>0.109590494535514</v>
      </c>
      <c r="AY2364" s="73">
        <v>0.34819525847433402</v>
      </c>
      <c r="AZ2364" s="73">
        <v>0.87512857220644902</v>
      </c>
      <c r="BA2364" s="73">
        <v>0.48194040668795401</v>
      </c>
      <c r="BB2364" s="64">
        <v>1.12948117625092E-2</v>
      </c>
      <c r="BC2364" s="74">
        <v>-21.412651676073398</v>
      </c>
      <c r="BD2364" s="61">
        <v>43843</v>
      </c>
      <c r="BE2364" s="61">
        <v>43914</v>
      </c>
      <c r="BF2364" s="70"/>
      <c r="BG2364" s="61"/>
    </row>
    <row r="2365" spans="2:59" x14ac:dyDescent="0.3">
      <c r="B2365" s="56" t="s">
        <v>7478</v>
      </c>
      <c r="C2365" s="56" t="s">
        <v>7129</v>
      </c>
      <c r="D2365" s="56" t="s">
        <v>7130</v>
      </c>
      <c r="E2365" s="57" t="s">
        <v>69</v>
      </c>
      <c r="F2365" s="57" t="s">
        <v>65</v>
      </c>
      <c r="G2365" s="58" t="s">
        <v>200</v>
      </c>
      <c r="H2365" s="59" t="s">
        <v>1198</v>
      </c>
      <c r="I2365" s="60" t="s">
        <v>29</v>
      </c>
      <c r="J2365" s="60" t="s">
        <v>7131</v>
      </c>
      <c r="L2365" s="61">
        <v>44021</v>
      </c>
      <c r="M2365" s="62">
        <v>1117.62370000035</v>
      </c>
      <c r="N2365" s="63">
        <v>1117.62370000035</v>
      </c>
      <c r="O2365" s="63">
        <v>1119.5632000006699</v>
      </c>
      <c r="P2365" s="64">
        <f t="shared" si="36"/>
        <v>0.99826762794604296</v>
      </c>
      <c r="Q2365" s="61">
        <v>44020</v>
      </c>
      <c r="R2365" s="65">
        <v>135624122.22499999</v>
      </c>
      <c r="S2365" s="65">
        <v>117120184.444125</v>
      </c>
      <c r="T2365" s="11"/>
      <c r="U2365" s="66">
        <v>-1.7323720539934599E-3</v>
      </c>
      <c r="V2365" s="67">
        <v>3.48897354851943</v>
      </c>
      <c r="W2365" s="66">
        <v>2.25555826673371E-2</v>
      </c>
      <c r="X2365" s="67">
        <v>4.53393681537273</v>
      </c>
      <c r="Y2365" s="66">
        <v>3.9902819158669403E-2</v>
      </c>
      <c r="Z2365" s="67">
        <v>21.6742195280967</v>
      </c>
      <c r="AA2365" s="66">
        <v>6.2929392590376707E-2</v>
      </c>
      <c r="AB2365" s="67">
        <v>26.518127410323402</v>
      </c>
      <c r="AC2365" s="66"/>
      <c r="AD2365" s="67"/>
      <c r="AE2365" s="66"/>
      <c r="AF2365" s="68"/>
      <c r="AG2365" s="66">
        <v>4.2515348741289901E-3</v>
      </c>
      <c r="AH2365" s="67">
        <v>-1.4163522484523099</v>
      </c>
      <c r="AI2365" s="66">
        <v>4.5512898050219498E-2</v>
      </c>
      <c r="AJ2365" s="67">
        <v>18.242032285983399</v>
      </c>
      <c r="AK2365" s="66">
        <v>0.117623699999967</v>
      </c>
      <c r="AL2365" s="66">
        <v>7.7378561780278701E-2</v>
      </c>
      <c r="AM2365" s="67">
        <v>36.930974802293299</v>
      </c>
      <c r="AN2365" s="11"/>
      <c r="AO2365" s="69">
        <v>2.74778468483419E-2</v>
      </c>
      <c r="AP2365" s="69">
        <v>-4.3071077784625197E-2</v>
      </c>
      <c r="AQ2365" s="69">
        <v>3.9392334534568398E-2</v>
      </c>
      <c r="AR2365" s="69">
        <v>-2.66320857163009E-2</v>
      </c>
      <c r="AS2365" s="70">
        <v>8</v>
      </c>
      <c r="AT2365" s="70">
        <v>4</v>
      </c>
      <c r="AU2365" s="70">
        <v>7</v>
      </c>
      <c r="AV2365" s="71">
        <v>5</v>
      </c>
      <c r="AW2365" s="11"/>
      <c r="AX2365" s="72">
        <v>6.7658680786189501E-2</v>
      </c>
      <c r="AY2365" s="73">
        <v>0.528929033033819</v>
      </c>
      <c r="AZ2365" s="73">
        <v>0.75176549321804498</v>
      </c>
      <c r="BA2365" s="73">
        <v>0.68032407514692705</v>
      </c>
      <c r="BB2365" s="64">
        <v>6.9404345851216903E-3</v>
      </c>
      <c r="BC2365" s="74">
        <v>-9.4075805147149403</v>
      </c>
      <c r="BD2365" s="61">
        <v>43747</v>
      </c>
      <c r="BE2365" s="61">
        <v>43783</v>
      </c>
      <c r="BF2365" s="70">
        <v>159</v>
      </c>
      <c r="BG2365" s="61">
        <v>43970</v>
      </c>
    </row>
    <row r="2366" spans="2:59" x14ac:dyDescent="0.3">
      <c r="B2366" s="56" t="s">
        <v>7480</v>
      </c>
      <c r="C2366" s="56" t="s">
        <v>7133</v>
      </c>
      <c r="D2366" s="56" t="s">
        <v>7130</v>
      </c>
      <c r="E2366" s="57" t="s">
        <v>73</v>
      </c>
      <c r="F2366" s="57" t="s">
        <v>65</v>
      </c>
      <c r="G2366" s="58" t="s">
        <v>200</v>
      </c>
      <c r="H2366" s="59" t="s">
        <v>1198</v>
      </c>
      <c r="I2366" s="60" t="s">
        <v>29</v>
      </c>
      <c r="J2366" s="60" t="s">
        <v>7134</v>
      </c>
      <c r="L2366" s="61">
        <v>44021</v>
      </c>
      <c r="M2366" s="62">
        <v>1974.3851999994399</v>
      </c>
      <c r="N2366" s="63">
        <v>1974.3851999994399</v>
      </c>
      <c r="O2366" s="63">
        <v>1977.8604000005901</v>
      </c>
      <c r="P2366" s="64">
        <f t="shared" si="36"/>
        <v>0.9982429498051788</v>
      </c>
      <c r="Q2366" s="61">
        <v>44020</v>
      </c>
      <c r="R2366" s="65">
        <v>1210495.6680000001</v>
      </c>
      <c r="S2366" s="65">
        <v>1579490.89331641</v>
      </c>
      <c r="T2366" s="11"/>
      <c r="U2366" s="66">
        <v>-1.75705019501038E-3</v>
      </c>
      <c r="V2366" s="67">
        <v>3.4865057344177299</v>
      </c>
      <c r="W2366" s="66">
        <v>2.1799413432745499E-2</v>
      </c>
      <c r="X2366" s="67">
        <v>4.4583198919135603</v>
      </c>
      <c r="Y2366" s="66">
        <v>3.5246409001047099E-2</v>
      </c>
      <c r="Z2366" s="67">
        <v>21.208578512334501</v>
      </c>
      <c r="AA2366" s="66">
        <v>5.3379825234515003E-2</v>
      </c>
      <c r="AB2366" s="67">
        <v>25.563170674751699</v>
      </c>
      <c r="AC2366" s="66">
        <v>0.12143587581158501</v>
      </c>
      <c r="AD2366" s="67">
        <v>36.429552841407698</v>
      </c>
      <c r="AE2366" s="66">
        <v>0.15719590294247601</v>
      </c>
      <c r="AF2366" s="68">
        <v>32.667277905973599</v>
      </c>
      <c r="AG2366" s="66">
        <v>4.0286544935952398E-3</v>
      </c>
      <c r="AH2366" s="67">
        <v>-1.43864028650569</v>
      </c>
      <c r="AI2366" s="66">
        <v>4.0600428417746998E-2</v>
      </c>
      <c r="AJ2366" s="67">
        <v>17.7507853227435</v>
      </c>
      <c r="AK2366" s="66">
        <v>0.97438519999966999</v>
      </c>
      <c r="AL2366" s="66">
        <v>4.3257488465314999E-2</v>
      </c>
      <c r="AM2366" s="67">
        <v>-27.084083328023599</v>
      </c>
      <c r="AN2366" s="11"/>
      <c r="AO2366" s="69">
        <v>2.7452515843833701E-2</v>
      </c>
      <c r="AP2366" s="69">
        <v>-4.3094599986943601E-2</v>
      </c>
      <c r="AQ2366" s="69">
        <v>3.8623791557256502E-2</v>
      </c>
      <c r="AR2366" s="69">
        <v>-2.7375906307497599E-2</v>
      </c>
      <c r="AS2366" s="70">
        <v>7</v>
      </c>
      <c r="AT2366" s="70">
        <v>5</v>
      </c>
      <c r="AU2366" s="70">
        <v>7</v>
      </c>
      <c r="AV2366" s="71">
        <v>5</v>
      </c>
      <c r="AW2366" s="11"/>
      <c r="AX2366" s="72">
        <v>6.7642792650003697E-2</v>
      </c>
      <c r="AY2366" s="73">
        <v>0.399044093959674</v>
      </c>
      <c r="AZ2366" s="73">
        <v>0.72009245079425499</v>
      </c>
      <c r="BA2366" s="73">
        <v>0.51184550596917699</v>
      </c>
      <c r="BB2366" s="64">
        <v>6.9386055575341703E-3</v>
      </c>
      <c r="BC2366" s="74">
        <v>-9.4879583585134206</v>
      </c>
      <c r="BD2366" s="61">
        <v>43747</v>
      </c>
      <c r="BE2366" s="61">
        <v>43783</v>
      </c>
      <c r="BF2366" s="70">
        <v>162</v>
      </c>
      <c r="BG2366" s="61">
        <v>43973</v>
      </c>
    </row>
    <row r="2367" spans="2:59" x14ac:dyDescent="0.3">
      <c r="B2367" s="56" t="s">
        <v>7484</v>
      </c>
      <c r="C2367" s="56" t="s">
        <v>7136</v>
      </c>
      <c r="D2367" s="56" t="s">
        <v>7130</v>
      </c>
      <c r="E2367" s="57" t="s">
        <v>76</v>
      </c>
      <c r="F2367" s="57" t="s">
        <v>65</v>
      </c>
      <c r="G2367" s="58" t="s">
        <v>200</v>
      </c>
      <c r="H2367" s="59" t="s">
        <v>1198</v>
      </c>
      <c r="I2367" s="60" t="s">
        <v>29</v>
      </c>
      <c r="J2367" s="60" t="s">
        <v>7137</v>
      </c>
      <c r="L2367" s="61">
        <v>44021</v>
      </c>
      <c r="M2367" s="62">
        <v>2290.5817000009101</v>
      </c>
      <c r="N2367" s="63">
        <v>2290.5817000009101</v>
      </c>
      <c r="O2367" s="63">
        <v>2294.6323999986098</v>
      </c>
      <c r="P2367" s="64">
        <f t="shared" si="36"/>
        <v>0.99823470635309508</v>
      </c>
      <c r="Q2367" s="61">
        <v>44020</v>
      </c>
      <c r="R2367" s="65">
        <v>47358616.717</v>
      </c>
      <c r="S2367" s="65">
        <v>69173500.004250005</v>
      </c>
      <c r="T2367" s="11"/>
      <c r="U2367" s="66">
        <v>-1.7652936467129599E-3</v>
      </c>
      <c r="V2367" s="67">
        <v>3.4856813892474698</v>
      </c>
      <c r="W2367" s="66">
        <v>2.1547437758272302E-2</v>
      </c>
      <c r="X2367" s="67">
        <v>4.4331223244662397</v>
      </c>
      <c r="Y2367" s="66">
        <v>3.3698870453008602E-2</v>
      </c>
      <c r="Z2367" s="67">
        <v>21.053824657516099</v>
      </c>
      <c r="AA2367" s="66">
        <v>5.0215665934956598E-2</v>
      </c>
      <c r="AB2367" s="67">
        <v>25.2467547447886</v>
      </c>
      <c r="AC2367" s="66">
        <v>0.114718035791157</v>
      </c>
      <c r="AD2367" s="67">
        <v>35.7577688393649</v>
      </c>
      <c r="AE2367" s="66">
        <v>0.146799292450014</v>
      </c>
      <c r="AF2367" s="68">
        <v>31.627616856712802</v>
      </c>
      <c r="AG2367" s="66">
        <v>3.9543564853374803E-3</v>
      </c>
      <c r="AH2367" s="67">
        <v>-1.44607008733146</v>
      </c>
      <c r="AI2367" s="66">
        <v>3.89680541757116E-2</v>
      </c>
      <c r="AJ2367" s="67">
        <v>17.587547898525401</v>
      </c>
      <c r="AK2367" s="66">
        <v>1.11859422113048</v>
      </c>
      <c r="AL2367" s="66">
        <v>5.8987055959732998E-2</v>
      </c>
      <c r="AM2367" s="67">
        <v>89.127108114888003</v>
      </c>
      <c r="AN2367" s="11"/>
      <c r="AO2367" s="69">
        <v>2.7444050439953599E-2</v>
      </c>
      <c r="AP2367" s="69">
        <v>-4.3102454358668198E-2</v>
      </c>
      <c r="AQ2367" s="69">
        <v>3.8367720537280499E-2</v>
      </c>
      <c r="AR2367" s="69">
        <v>-2.7623642371509001E-2</v>
      </c>
      <c r="AS2367" s="70">
        <v>7</v>
      </c>
      <c r="AT2367" s="70">
        <v>5</v>
      </c>
      <c r="AU2367" s="70">
        <v>7</v>
      </c>
      <c r="AV2367" s="71">
        <v>5</v>
      </c>
      <c r="AW2367" s="11"/>
      <c r="AX2367" s="72">
        <v>6.7637802724711996E-2</v>
      </c>
      <c r="AY2367" s="73">
        <v>0.35598352581973802</v>
      </c>
      <c r="AZ2367" s="73">
        <v>0.70959407201917202</v>
      </c>
      <c r="BA2367" s="73">
        <v>0.45619092381912202</v>
      </c>
      <c r="BB2367" s="64">
        <v>6.9380277555865198E-3</v>
      </c>
      <c r="BC2367" s="74">
        <v>-9.5147330102190608</v>
      </c>
      <c r="BD2367" s="61">
        <v>43747</v>
      </c>
      <c r="BE2367" s="61">
        <v>43783</v>
      </c>
      <c r="BF2367" s="70">
        <v>162</v>
      </c>
      <c r="BG2367" s="61">
        <v>43973</v>
      </c>
    </row>
    <row r="2368" spans="2:59" x14ac:dyDescent="0.3">
      <c r="B2368" s="56" t="s">
        <v>7486</v>
      </c>
      <c r="C2368" s="56" t="s">
        <v>7139</v>
      </c>
      <c r="D2368" s="56" t="s">
        <v>7130</v>
      </c>
      <c r="E2368" s="57" t="s">
        <v>79</v>
      </c>
      <c r="F2368" s="57" t="s">
        <v>65</v>
      </c>
      <c r="G2368" s="58" t="s">
        <v>200</v>
      </c>
      <c r="H2368" s="59" t="s">
        <v>1198</v>
      </c>
      <c r="I2368" s="60" t="s">
        <v>29</v>
      </c>
      <c r="J2368" s="60" t="s">
        <v>7140</v>
      </c>
      <c r="L2368" s="61">
        <v>44021</v>
      </c>
      <c r="M2368" s="62">
        <v>1179.1223000008599</v>
      </c>
      <c r="N2368" s="63">
        <v>1179.1223000008599</v>
      </c>
      <c r="O2368" s="63">
        <v>1181.22369999997</v>
      </c>
      <c r="P2368" s="64">
        <f t="shared" si="36"/>
        <v>0.9982209974290982</v>
      </c>
      <c r="Q2368" s="61">
        <v>44020</v>
      </c>
      <c r="R2368" s="65">
        <v>12474783.152000001</v>
      </c>
      <c r="S2368" s="65">
        <v>20192267.7037188</v>
      </c>
      <c r="T2368" s="11"/>
      <c r="U2368" s="66">
        <v>-1.7790025713111399E-3</v>
      </c>
      <c r="V2368" s="67">
        <v>3.4843104967876601</v>
      </c>
      <c r="W2368" s="66">
        <v>2.1127703412275899E-2</v>
      </c>
      <c r="X2368" s="67">
        <v>4.3911488898666002</v>
      </c>
      <c r="Y2368" s="66">
        <v>3.1124847524552E-2</v>
      </c>
      <c r="Z2368" s="67">
        <v>20.796422364685</v>
      </c>
      <c r="AA2368" s="66">
        <v>4.49631398478232E-2</v>
      </c>
      <c r="AB2368" s="67">
        <v>24.7215021360898</v>
      </c>
      <c r="AC2368" s="66">
        <v>0.103610923062661</v>
      </c>
      <c r="AD2368" s="67">
        <v>34.647057566500699</v>
      </c>
      <c r="AE2368" s="66">
        <v>0.12919537803827599</v>
      </c>
      <c r="AF2368" s="68">
        <v>29.867225415539</v>
      </c>
      <c r="AG2368" s="66">
        <v>3.8305914040392998E-3</v>
      </c>
      <c r="AH2368" s="67">
        <v>-1.45844659546128</v>
      </c>
      <c r="AI2368" s="66">
        <v>3.6253055048291599E-2</v>
      </c>
      <c r="AJ2368" s="67">
        <v>17.316047985805199</v>
      </c>
      <c r="AK2368" s="66">
        <v>0.177709049141558</v>
      </c>
      <c r="AL2368" s="66">
        <v>4.4729358938639101E-2</v>
      </c>
      <c r="AM2368" s="67">
        <v>21.175639070774199</v>
      </c>
      <c r="AN2368" s="11"/>
      <c r="AO2368" s="69">
        <v>2.7430005200585601E-2</v>
      </c>
      <c r="AP2368" s="69">
        <v>-4.3115608251391699E-2</v>
      </c>
      <c r="AQ2368" s="69">
        <v>3.7941111308100503E-2</v>
      </c>
      <c r="AR2368" s="69">
        <v>-2.8036492981300402E-2</v>
      </c>
      <c r="AS2368" s="70">
        <v>7</v>
      </c>
      <c r="AT2368" s="70">
        <v>5</v>
      </c>
      <c r="AU2368" s="70">
        <v>7</v>
      </c>
      <c r="AV2368" s="71">
        <v>5</v>
      </c>
      <c r="AW2368" s="11"/>
      <c r="AX2368" s="72">
        <v>6.7629907933514893E-2</v>
      </c>
      <c r="AY2368" s="73">
        <v>0.28447709560168699</v>
      </c>
      <c r="AZ2368" s="73">
        <v>0.69216297066031995</v>
      </c>
      <c r="BA2368" s="73">
        <v>0.36399386333141598</v>
      </c>
      <c r="BB2368" s="64">
        <v>6.9371085132115696E-3</v>
      </c>
      <c r="BC2368" s="74">
        <v>-9.5593493343621994</v>
      </c>
      <c r="BD2368" s="61">
        <v>43747</v>
      </c>
      <c r="BE2368" s="61">
        <v>43783</v>
      </c>
      <c r="BF2368" s="70">
        <v>163</v>
      </c>
      <c r="BG2368" s="61">
        <v>43976</v>
      </c>
    </row>
    <row r="2369" spans="2:59" x14ac:dyDescent="0.3">
      <c r="B2369" s="56" t="s">
        <v>7488</v>
      </c>
      <c r="C2369" s="56" t="s">
        <v>7142</v>
      </c>
      <c r="D2369" s="56" t="s">
        <v>7130</v>
      </c>
      <c r="E2369" s="57" t="s">
        <v>83</v>
      </c>
      <c r="F2369" s="57" t="s">
        <v>65</v>
      </c>
      <c r="G2369" s="58" t="s">
        <v>200</v>
      </c>
      <c r="H2369" s="59" t="s">
        <v>1198</v>
      </c>
      <c r="I2369" s="60" t="s">
        <v>29</v>
      </c>
      <c r="J2369" s="60" t="s">
        <v>7143</v>
      </c>
      <c r="L2369" s="61">
        <v>44021</v>
      </c>
      <c r="M2369" s="62">
        <v>1233.5777000002599</v>
      </c>
      <c r="N2369" s="63">
        <v>1233.5777000002599</v>
      </c>
      <c r="O2369" s="63">
        <v>1235.73069999926</v>
      </c>
      <c r="P2369" s="64">
        <f t="shared" si="36"/>
        <v>0.99825771100531746</v>
      </c>
      <c r="Q2369" s="61">
        <v>44020</v>
      </c>
      <c r="R2369" s="65">
        <v>2545373.1060000001</v>
      </c>
      <c r="S2369" s="65">
        <v>2761104.5393984402</v>
      </c>
      <c r="T2369" s="11"/>
      <c r="U2369" s="66">
        <v>-1.74228899504669E-3</v>
      </c>
      <c r="V2369" s="67">
        <v>3.4879818544140999</v>
      </c>
      <c r="W2369" s="66">
        <v>2.2252966604355599E-2</v>
      </c>
      <c r="X2369" s="67">
        <v>4.5036752090745704</v>
      </c>
      <c r="Y2369" s="66">
        <v>3.8037666065065402E-2</v>
      </c>
      <c r="Z2369" s="67">
        <v>21.487704218743598</v>
      </c>
      <c r="AA2369" s="66">
        <v>5.90991621847934E-2</v>
      </c>
      <c r="AB2369" s="67">
        <v>26.135104369779601</v>
      </c>
      <c r="AC2369" s="66">
        <v>0.133629966971057</v>
      </c>
      <c r="AD2369" s="67">
        <v>37.648961957369501</v>
      </c>
      <c r="AE2369" s="66">
        <v>0.17614758935989799</v>
      </c>
      <c r="AF2369" s="68">
        <v>34.562446547730403</v>
      </c>
      <c r="AG2369" s="66">
        <v>4.1623509805504E-3</v>
      </c>
      <c r="AH2369" s="67">
        <v>-1.42527063781017</v>
      </c>
      <c r="AI2369" s="66">
        <v>4.3545021035242798E-2</v>
      </c>
      <c r="AJ2369" s="67">
        <v>18.045244584500299</v>
      </c>
      <c r="AK2369" s="66">
        <v>0.233577700000897</v>
      </c>
      <c r="AL2369" s="66">
        <v>5.7763295972108601E-2</v>
      </c>
      <c r="AM2369" s="67">
        <v>26.762504156708001</v>
      </c>
      <c r="AN2369" s="11"/>
      <c r="AO2369" s="69">
        <v>2.7467614247143501E-2</v>
      </c>
      <c r="AP2369" s="69">
        <v>-4.3080380160972702E-2</v>
      </c>
      <c r="AQ2369" s="69">
        <v>3.9084862144591198E-2</v>
      </c>
      <c r="AR2369" s="69">
        <v>-2.6929679071145102E-2</v>
      </c>
      <c r="AS2369" s="70">
        <v>8</v>
      </c>
      <c r="AT2369" s="70">
        <v>4</v>
      </c>
      <c r="AU2369" s="70">
        <v>7</v>
      </c>
      <c r="AV2369" s="71">
        <v>5</v>
      </c>
      <c r="AW2369" s="11"/>
      <c r="AX2369" s="72">
        <v>6.7652058960520706E-2</v>
      </c>
      <c r="AY2369" s="73">
        <v>0.47684998656904998</v>
      </c>
      <c r="AZ2369" s="73">
        <v>0.73906421883111795</v>
      </c>
      <c r="BA2369" s="73">
        <v>0.61266171993520402</v>
      </c>
      <c r="BB2369" s="64">
        <v>6.9396755242269103E-3</v>
      </c>
      <c r="BC2369" s="74">
        <v>-9.4397298511030403</v>
      </c>
      <c r="BD2369" s="61">
        <v>43747</v>
      </c>
      <c r="BE2369" s="61">
        <v>43783</v>
      </c>
      <c r="BF2369" s="70">
        <v>160</v>
      </c>
      <c r="BG2369" s="61">
        <v>43971</v>
      </c>
    </row>
    <row r="2370" spans="2:59" x14ac:dyDescent="0.3">
      <c r="B2370" s="56" t="s">
        <v>7492</v>
      </c>
      <c r="C2370" s="56" t="s">
        <v>7145</v>
      </c>
      <c r="D2370" s="56" t="s">
        <v>7130</v>
      </c>
      <c r="E2370" s="57" t="s">
        <v>87</v>
      </c>
      <c r="F2370" s="57" t="s">
        <v>65</v>
      </c>
      <c r="G2370" s="58" t="s">
        <v>200</v>
      </c>
      <c r="H2370" s="59" t="s">
        <v>1198</v>
      </c>
      <c r="I2370" s="60" t="s">
        <v>29</v>
      </c>
      <c r="J2370" s="60" t="s">
        <v>7146</v>
      </c>
      <c r="L2370" s="61">
        <v>44021</v>
      </c>
      <c r="M2370" s="62">
        <v>1830.25049999915</v>
      </c>
      <c r="N2370" s="63">
        <v>1830.25049999915</v>
      </c>
      <c r="O2370" s="63">
        <v>1833.5122999995899</v>
      </c>
      <c r="P2370" s="64">
        <f t="shared" si="36"/>
        <v>0.99822101002516284</v>
      </c>
      <c r="Q2370" s="61">
        <v>44020</v>
      </c>
      <c r="R2370" s="65">
        <v>43597399.306999996</v>
      </c>
      <c r="S2370" s="65">
        <v>58378541.132250004</v>
      </c>
      <c r="T2370" s="11"/>
      <c r="U2370" s="66">
        <v>-1.7789899748095199E-3</v>
      </c>
      <c r="V2370" s="67">
        <v>3.4843117564378199</v>
      </c>
      <c r="W2370" s="66">
        <v>2.1127699592398099E-2</v>
      </c>
      <c r="X2370" s="67">
        <v>4.3911485078788202</v>
      </c>
      <c r="Y2370" s="66">
        <v>3.1124834775255301E-2</v>
      </c>
      <c r="Z2370" s="67">
        <v>20.7964210897626</v>
      </c>
      <c r="AA2370" s="66">
        <v>4.4963178937905503E-2</v>
      </c>
      <c r="AB2370" s="67">
        <v>24.721506045083501</v>
      </c>
      <c r="AC2370" s="66">
        <v>0.103610833972198</v>
      </c>
      <c r="AD2370" s="67">
        <v>34.647048657469</v>
      </c>
      <c r="AE2370" s="66">
        <v>0.12967854366259399</v>
      </c>
      <c r="AF2370" s="68">
        <v>29.9155419779709</v>
      </c>
      <c r="AG2370" s="66">
        <v>3.8305978669086502E-3</v>
      </c>
      <c r="AH2370" s="67">
        <v>-1.45844594917435</v>
      </c>
      <c r="AI2370" s="66">
        <v>3.6253079741072697E-2</v>
      </c>
      <c r="AJ2370" s="67">
        <v>17.3160504550615</v>
      </c>
      <c r="AK2370" s="66">
        <v>0.595420549341943</v>
      </c>
      <c r="AL2370" s="66">
        <v>4.8551652775131501E-2</v>
      </c>
      <c r="AM2370" s="67">
        <v>78.371188788325497</v>
      </c>
      <c r="AN2370" s="11"/>
      <c r="AO2370" s="69">
        <v>2.7429953921455301E-2</v>
      </c>
      <c r="AP2370" s="69">
        <v>-4.3115562159073299E-2</v>
      </c>
      <c r="AQ2370" s="69">
        <v>3.7941031192531199E-2</v>
      </c>
      <c r="AR2370" s="69">
        <v>-2.8036551577315501E-2</v>
      </c>
      <c r="AS2370" s="70">
        <v>7</v>
      </c>
      <c r="AT2370" s="70">
        <v>5</v>
      </c>
      <c r="AU2370" s="70">
        <v>7</v>
      </c>
      <c r="AV2370" s="71">
        <v>5</v>
      </c>
      <c r="AW2370" s="11"/>
      <c r="AX2370" s="72">
        <v>6.7629882362016405E-2</v>
      </c>
      <c r="AY2370" s="73">
        <v>0.28447843979029103</v>
      </c>
      <c r="AZ2370" s="73">
        <v>0.69216345783661404</v>
      </c>
      <c r="BA2370" s="73">
        <v>0.363995492278264</v>
      </c>
      <c r="BB2370" s="64">
        <v>6.9371059343029604E-3</v>
      </c>
      <c r="BC2370" s="74">
        <v>-9.5593508110614493</v>
      </c>
      <c r="BD2370" s="61">
        <v>43747</v>
      </c>
      <c r="BE2370" s="61">
        <v>43783</v>
      </c>
      <c r="BF2370" s="70">
        <v>163</v>
      </c>
      <c r="BG2370" s="61">
        <v>43976</v>
      </c>
    </row>
    <row r="2371" spans="2:59" x14ac:dyDescent="0.3">
      <c r="B2371" s="56" t="s">
        <v>7494</v>
      </c>
      <c r="C2371" s="56" t="s">
        <v>7148</v>
      </c>
      <c r="D2371" s="56" t="s">
        <v>7130</v>
      </c>
      <c r="E2371" s="57" t="s">
        <v>90</v>
      </c>
      <c r="F2371" s="57" t="s">
        <v>65</v>
      </c>
      <c r="G2371" s="58" t="s">
        <v>200</v>
      </c>
      <c r="H2371" s="59" t="s">
        <v>1198</v>
      </c>
      <c r="I2371" s="60" t="s">
        <v>29</v>
      </c>
      <c r="J2371" s="60" t="s">
        <v>7149</v>
      </c>
      <c r="L2371" s="61">
        <v>44021</v>
      </c>
      <c r="M2371" s="62">
        <v>1551.4905999992</v>
      </c>
      <c r="N2371" s="63">
        <v>1551.4905999992</v>
      </c>
      <c r="O2371" s="63">
        <v>1554.26830000058</v>
      </c>
      <c r="P2371" s="64">
        <f t="shared" si="36"/>
        <v>0.99821285681411698</v>
      </c>
      <c r="Q2371" s="61">
        <v>44020</v>
      </c>
      <c r="R2371" s="65">
        <v>37453850.343999997</v>
      </c>
      <c r="S2371" s="65">
        <v>53691887.586187497</v>
      </c>
      <c r="T2371" s="11"/>
      <c r="U2371" s="66">
        <v>-1.7871431855382999E-3</v>
      </c>
      <c r="V2371" s="67">
        <v>3.4834964353649398</v>
      </c>
      <c r="W2371" s="66">
        <v>2.08759372580971E-2</v>
      </c>
      <c r="X2371" s="67">
        <v>4.3659722744487199</v>
      </c>
      <c r="Y2371" s="66">
        <v>2.9583500921944499E-2</v>
      </c>
      <c r="Z2371" s="67">
        <v>20.642287704424199</v>
      </c>
      <c r="AA2371" s="66">
        <v>4.1824312236712999E-2</v>
      </c>
      <c r="AB2371" s="67">
        <v>24.4076193749788</v>
      </c>
      <c r="AC2371" s="66">
        <v>9.6999682387831895E-2</v>
      </c>
      <c r="AD2371" s="67">
        <v>33.985933499003302</v>
      </c>
      <c r="AE2371" s="66">
        <v>0.119528968050872</v>
      </c>
      <c r="AF2371" s="68">
        <v>28.900584416813199</v>
      </c>
      <c r="AG2371" s="66">
        <v>3.75632931536529E-3</v>
      </c>
      <c r="AH2371" s="67">
        <v>-1.4658728043286799</v>
      </c>
      <c r="AI2371" s="66">
        <v>3.4627522498340099E-2</v>
      </c>
      <c r="AJ2371" s="67">
        <v>17.153494730795501</v>
      </c>
      <c r="AK2371" s="66">
        <v>0.54754436187620703</v>
      </c>
      <c r="AL2371" s="66">
        <v>4.5314330187466098E-2</v>
      </c>
      <c r="AM2371" s="67">
        <v>73.583570041810205</v>
      </c>
      <c r="AN2371" s="11"/>
      <c r="AO2371" s="69">
        <v>2.7421523789598699E-2</v>
      </c>
      <c r="AP2371" s="69">
        <v>-4.3123448903352297E-2</v>
      </c>
      <c r="AQ2371" s="69">
        <v>3.76851531309512E-2</v>
      </c>
      <c r="AR2371" s="69">
        <v>-2.82841572961843E-2</v>
      </c>
      <c r="AS2371" s="70">
        <v>7</v>
      </c>
      <c r="AT2371" s="70">
        <v>5</v>
      </c>
      <c r="AU2371" s="70">
        <v>7</v>
      </c>
      <c r="AV2371" s="71">
        <v>5</v>
      </c>
      <c r="AW2371" s="11"/>
      <c r="AX2371" s="72">
        <v>6.76253610426647E-2</v>
      </c>
      <c r="AY2371" s="73">
        <v>0.24173343994857499</v>
      </c>
      <c r="AZ2371" s="73">
        <v>0.68174505071146996</v>
      </c>
      <c r="BA2371" s="73">
        <v>0.30901584651610398</v>
      </c>
      <c r="BB2371" s="64">
        <v>6.9365768756506404E-3</v>
      </c>
      <c r="BC2371" s="74">
        <v>-9.5861096619773907</v>
      </c>
      <c r="BD2371" s="61">
        <v>43747</v>
      </c>
      <c r="BE2371" s="61">
        <v>43783</v>
      </c>
      <c r="BF2371" s="70">
        <v>194</v>
      </c>
      <c r="BG2371" s="61">
        <v>44019</v>
      </c>
    </row>
    <row r="2372" spans="2:59" x14ac:dyDescent="0.3">
      <c r="B2372" s="56" t="s">
        <v>7497</v>
      </c>
      <c r="C2372" s="56" t="s">
        <v>7151</v>
      </c>
      <c r="D2372" s="56" t="s">
        <v>7152</v>
      </c>
      <c r="E2372" s="57" t="s">
        <v>64</v>
      </c>
      <c r="F2372" s="57" t="s">
        <v>65</v>
      </c>
      <c r="G2372" s="58" t="s">
        <v>111</v>
      </c>
      <c r="H2372" s="59" t="s">
        <v>178</v>
      </c>
      <c r="I2372" s="60" t="s">
        <v>29</v>
      </c>
      <c r="J2372" s="60" t="s">
        <v>7153</v>
      </c>
      <c r="L2372" s="61">
        <v>44021</v>
      </c>
      <c r="M2372" s="62">
        <v>1180.27170000039</v>
      </c>
      <c r="N2372" s="63">
        <v>1180.27170000039</v>
      </c>
      <c r="O2372" s="63">
        <v>1186.5986000001401</v>
      </c>
      <c r="P2372" s="64">
        <f t="shared" si="36"/>
        <v>0.99466803685783101</v>
      </c>
      <c r="Q2372" s="61">
        <v>44020</v>
      </c>
      <c r="R2372" s="65">
        <v>4248.9780000000001</v>
      </c>
      <c r="S2372" s="65">
        <v>4033.6413816795298</v>
      </c>
      <c r="T2372" s="11"/>
      <c r="U2372" s="66">
        <v>-5.3319631424528797E-3</v>
      </c>
      <c r="V2372" s="67">
        <v>3.12901443967348</v>
      </c>
      <c r="W2372" s="66">
        <v>3.6469078006121002E-2</v>
      </c>
      <c r="X2372" s="67">
        <v>5.9252863492511096</v>
      </c>
      <c r="Y2372" s="66">
        <v>9.0449459385126794E-3</v>
      </c>
      <c r="Z2372" s="67">
        <v>18.588432206073801</v>
      </c>
      <c r="AA2372" s="66">
        <v>8.5584920614637697E-2</v>
      </c>
      <c r="AB2372" s="67">
        <v>28.783680212771301</v>
      </c>
      <c r="AC2372" s="66">
        <v>0.17303244755399599</v>
      </c>
      <c r="AD2372" s="67">
        <v>41.589210015663397</v>
      </c>
      <c r="AE2372" s="66"/>
      <c r="AF2372" s="68"/>
      <c r="AG2372" s="66">
        <v>8.90952669215039E-3</v>
      </c>
      <c r="AH2372" s="67">
        <v>-0.95055306665017303</v>
      </c>
      <c r="AI2372" s="66">
        <v>2.5468689873378001E-2</v>
      </c>
      <c r="AJ2372" s="67">
        <v>16.237611468299299</v>
      </c>
      <c r="AK2372" s="66">
        <v>0.180337916957797</v>
      </c>
      <c r="AL2372" s="66">
        <v>8.2673091039469002E-2</v>
      </c>
      <c r="AM2372" s="67">
        <v>41.139897896791801</v>
      </c>
      <c r="AN2372" s="11"/>
      <c r="AO2372" s="69">
        <v>2.1456772810779502E-2</v>
      </c>
      <c r="AP2372" s="69">
        <v>-3.1902050624012197E-2</v>
      </c>
      <c r="AQ2372" s="69">
        <v>6.5307948985719094E-2</v>
      </c>
      <c r="AR2372" s="69">
        <v>-8.2370662060420693E-2</v>
      </c>
      <c r="AS2372" s="70">
        <v>8</v>
      </c>
      <c r="AT2372" s="70">
        <v>4</v>
      </c>
      <c r="AU2372" s="70">
        <v>7</v>
      </c>
      <c r="AV2372" s="71">
        <v>5</v>
      </c>
      <c r="AW2372" s="11"/>
      <c r="AX2372" s="72">
        <v>8.4568761667760603E-2</v>
      </c>
      <c r="AY2372" s="73">
        <v>0.77482867513754194</v>
      </c>
      <c r="AZ2372" s="73">
        <v>0.93151202278113499</v>
      </c>
      <c r="BA2372" s="73">
        <v>1.06541253300384</v>
      </c>
      <c r="BB2372" s="64">
        <v>8.7124991141990897E-3</v>
      </c>
      <c r="BC2372" s="74">
        <v>-17.052245315397201</v>
      </c>
      <c r="BD2372" s="61">
        <v>43847</v>
      </c>
      <c r="BE2372" s="61">
        <v>43914</v>
      </c>
      <c r="BF2372" s="70">
        <v>122</v>
      </c>
      <c r="BG2372" s="61">
        <v>44019</v>
      </c>
    </row>
    <row r="2373" spans="2:59" x14ac:dyDescent="0.3">
      <c r="B2373" s="56" t="s">
        <v>7500</v>
      </c>
      <c r="C2373" s="56" t="s">
        <v>7155</v>
      </c>
      <c r="D2373" s="56" t="s">
        <v>7152</v>
      </c>
      <c r="E2373" s="57" t="s">
        <v>73</v>
      </c>
      <c r="F2373" s="57" t="s">
        <v>65</v>
      </c>
      <c r="G2373" s="58" t="s">
        <v>111</v>
      </c>
      <c r="H2373" s="59" t="s">
        <v>178</v>
      </c>
      <c r="I2373" s="60" t="s">
        <v>29</v>
      </c>
      <c r="J2373" s="60" t="s">
        <v>7156</v>
      </c>
      <c r="L2373" s="61">
        <v>44021</v>
      </c>
      <c r="M2373" s="62">
        <v>2160.9697999991499</v>
      </c>
      <c r="N2373" s="63">
        <v>2160.9697999991499</v>
      </c>
      <c r="O2373" s="63">
        <v>2172.5029000006598</v>
      </c>
      <c r="P2373" s="64">
        <f t="shared" si="36"/>
        <v>0.99469133044586211</v>
      </c>
      <c r="Q2373" s="61">
        <v>44020</v>
      </c>
      <c r="R2373" s="65">
        <v>6604090.6100000003</v>
      </c>
      <c r="S2373" s="65">
        <v>6453065.3622031203</v>
      </c>
      <c r="T2373" s="11"/>
      <c r="U2373" s="66">
        <v>-5.3086695543243002E-3</v>
      </c>
      <c r="V2373" s="67">
        <v>3.1313437984863399</v>
      </c>
      <c r="W2373" s="66">
        <v>3.7194427139184E-2</v>
      </c>
      <c r="X2373" s="67">
        <v>5.9978212625574097</v>
      </c>
      <c r="Y2373" s="66">
        <v>1.33348476520041E-2</v>
      </c>
      <c r="Z2373" s="67">
        <v>19.0174223774229</v>
      </c>
      <c r="AA2373" s="66">
        <v>9.4891870443534601E-2</v>
      </c>
      <c r="AB2373" s="67">
        <v>29.714375195646401</v>
      </c>
      <c r="AC2373" s="66">
        <v>0.19318221284454901</v>
      </c>
      <c r="AD2373" s="67">
        <v>43.604186544718701</v>
      </c>
      <c r="AE2373" s="66">
        <v>0.21356763995951</v>
      </c>
      <c r="AF2373" s="68">
        <v>38.304451607691597</v>
      </c>
      <c r="AG2373" s="66">
        <v>9.1213516898278595E-3</v>
      </c>
      <c r="AH2373" s="67">
        <v>-0.92937056688242603</v>
      </c>
      <c r="AI2373" s="66">
        <v>3.00446438359359E-2</v>
      </c>
      <c r="AJ2373" s="67">
        <v>16.695206864562401</v>
      </c>
      <c r="AK2373" s="66">
        <v>1.16096979999915</v>
      </c>
      <c r="AL2373" s="66">
        <v>6.3129610334726693E-2</v>
      </c>
      <c r="AM2373" s="67">
        <v>76.871421972056893</v>
      </c>
      <c r="AN2373" s="11"/>
      <c r="AO2373" s="69">
        <v>2.1480460463863E-2</v>
      </c>
      <c r="AP2373" s="69">
        <v>-3.1879529911748299E-2</v>
      </c>
      <c r="AQ2373" s="69">
        <v>6.60503143280948E-2</v>
      </c>
      <c r="AR2373" s="69">
        <v>-8.1707239698589507E-2</v>
      </c>
      <c r="AS2373" s="70">
        <v>9</v>
      </c>
      <c r="AT2373" s="70">
        <v>3</v>
      </c>
      <c r="AU2373" s="70">
        <v>7</v>
      </c>
      <c r="AV2373" s="71">
        <v>5</v>
      </c>
      <c r="AW2373" s="11"/>
      <c r="AX2373" s="72">
        <v>8.4582996010722097E-2</v>
      </c>
      <c r="AY2373" s="73">
        <v>0.87662967556570903</v>
      </c>
      <c r="AZ2373" s="73">
        <v>0.965781595486078</v>
      </c>
      <c r="BA2373" s="73">
        <v>1.2093108578556</v>
      </c>
      <c r="BB2373" s="64">
        <v>8.7142221075464498E-3</v>
      </c>
      <c r="BC2373" s="74">
        <v>-16.922580258484199</v>
      </c>
      <c r="BD2373" s="61">
        <v>43847</v>
      </c>
      <c r="BE2373" s="61">
        <v>43914</v>
      </c>
      <c r="BF2373" s="70">
        <v>121</v>
      </c>
      <c r="BG2373" s="61">
        <v>44018</v>
      </c>
    </row>
    <row r="2374" spans="2:59" x14ac:dyDescent="0.3">
      <c r="B2374" s="56" t="s">
        <v>7503</v>
      </c>
      <c r="C2374" s="56" t="s">
        <v>7158</v>
      </c>
      <c r="D2374" s="56" t="s">
        <v>7152</v>
      </c>
      <c r="E2374" s="57" t="s">
        <v>76</v>
      </c>
      <c r="F2374" s="57" t="s">
        <v>65</v>
      </c>
      <c r="G2374" s="58" t="s">
        <v>111</v>
      </c>
      <c r="H2374" s="59" t="s">
        <v>178</v>
      </c>
      <c r="I2374" s="60" t="s">
        <v>29</v>
      </c>
      <c r="J2374" s="60" t="s">
        <v>7159</v>
      </c>
      <c r="L2374" s="61">
        <v>44021</v>
      </c>
      <c r="M2374" s="62">
        <v>1914.3533999994399</v>
      </c>
      <c r="N2374" s="63">
        <v>1914.3533999994399</v>
      </c>
      <c r="O2374" s="63">
        <v>1926.35419999994</v>
      </c>
      <c r="P2374" s="64">
        <f t="shared" si="36"/>
        <v>0.99377020072398914</v>
      </c>
      <c r="Q2374" s="61">
        <v>43847</v>
      </c>
      <c r="R2374" s="65">
        <v>29162242.795000002</v>
      </c>
      <c r="S2374" s="65">
        <v>29513203.046374999</v>
      </c>
      <c r="T2374" s="11"/>
      <c r="U2374" s="66">
        <v>-5.3454630387932403E-3</v>
      </c>
      <c r="V2374" s="67">
        <v>3.1276644500394499</v>
      </c>
      <c r="W2374" s="66">
        <v>3.6044163269252701E-2</v>
      </c>
      <c r="X2374" s="67">
        <v>5.88279487556429</v>
      </c>
      <c r="Y2374" s="66">
        <v>6.5361243487131997E-3</v>
      </c>
      <c r="Z2374" s="67">
        <v>18.337550047086602</v>
      </c>
      <c r="AA2374" s="66">
        <v>8.0169497750903193E-2</v>
      </c>
      <c r="AB2374" s="67">
        <v>28.242137926397799</v>
      </c>
      <c r="AC2374" s="66">
        <v>0.16135280025628199</v>
      </c>
      <c r="AD2374" s="67">
        <v>40.421245285891899</v>
      </c>
      <c r="AE2374" s="66">
        <v>0.16526848088688001</v>
      </c>
      <c r="AF2374" s="68">
        <v>33.4745357003994</v>
      </c>
      <c r="AG2374" s="66">
        <v>8.7855110341479303E-3</v>
      </c>
      <c r="AH2374" s="67">
        <v>-0.96295463245041901</v>
      </c>
      <c r="AI2374" s="66">
        <v>2.2793287396780201E-2</v>
      </c>
      <c r="AJ2374" s="67">
        <v>15.9700712206395</v>
      </c>
      <c r="AK2374" s="66">
        <v>0.91435339999967302</v>
      </c>
      <c r="AL2374" s="66">
        <v>5.29440328591591E-2</v>
      </c>
      <c r="AM2374" s="67">
        <v>52.209781972109297</v>
      </c>
      <c r="AN2374" s="11"/>
      <c r="AO2374" s="69">
        <v>2.1442625780764502E-2</v>
      </c>
      <c r="AP2374" s="69">
        <v>-3.1915331619529801E-2</v>
      </c>
      <c r="AQ2374" s="69">
        <v>6.4867995248277993E-2</v>
      </c>
      <c r="AR2374" s="69">
        <v>-8.2759522181731895E-2</v>
      </c>
      <c r="AS2374" s="70">
        <v>8</v>
      </c>
      <c r="AT2374" s="70">
        <v>4</v>
      </c>
      <c r="AU2374" s="70">
        <v>7</v>
      </c>
      <c r="AV2374" s="71">
        <v>5</v>
      </c>
      <c r="AW2374" s="11"/>
      <c r="AX2374" s="72">
        <v>8.4560745685448593E-2</v>
      </c>
      <c r="AY2374" s="73">
        <v>0.71558604127858405</v>
      </c>
      <c r="AZ2374" s="73">
        <v>0.911570205809767</v>
      </c>
      <c r="BA2374" s="73">
        <v>0.98208068600524701</v>
      </c>
      <c r="BB2374" s="64">
        <v>8.7115225620163998E-3</v>
      </c>
      <c r="BC2374" s="74">
        <v>-17.1282051867456</v>
      </c>
      <c r="BD2374" s="61">
        <v>43847</v>
      </c>
      <c r="BE2374" s="61">
        <v>43914</v>
      </c>
      <c r="BF2374" s="70"/>
      <c r="BG2374" s="61"/>
    </row>
    <row r="2375" spans="2:59" x14ac:dyDescent="0.3">
      <c r="B2375" s="56" t="s">
        <v>7505</v>
      </c>
      <c r="C2375" s="56" t="s">
        <v>7161</v>
      </c>
      <c r="D2375" s="56" t="s">
        <v>7152</v>
      </c>
      <c r="E2375" s="57" t="s">
        <v>7014</v>
      </c>
      <c r="F2375" s="57" t="s">
        <v>65</v>
      </c>
      <c r="G2375" s="58" t="s">
        <v>111</v>
      </c>
      <c r="H2375" s="59" t="s">
        <v>178</v>
      </c>
      <c r="I2375" s="60" t="s">
        <v>29</v>
      </c>
      <c r="J2375" s="60" t="s">
        <v>7162</v>
      </c>
      <c r="L2375" s="61">
        <v>44021</v>
      </c>
      <c r="M2375" s="62">
        <v>1358.3217999991</v>
      </c>
      <c r="N2375" s="63">
        <v>1358.3217999991</v>
      </c>
      <c r="O2375" s="63">
        <v>1365.5731000006199</v>
      </c>
      <c r="P2375" s="64">
        <f t="shared" ref="P2375:P2438" si="37">IFERROR(N2375/O2375,"")</f>
        <v>0.99468992176140802</v>
      </c>
      <c r="Q2375" s="61">
        <v>44020</v>
      </c>
      <c r="R2375" s="65">
        <v>527066.61600000004</v>
      </c>
      <c r="S2375" s="65">
        <v>463217.24237402302</v>
      </c>
      <c r="T2375" s="11"/>
      <c r="U2375" s="66">
        <v>-5.31007823883556E-3</v>
      </c>
      <c r="V2375" s="67">
        <v>3.13120293003522</v>
      </c>
      <c r="W2375" s="66">
        <v>3.7151779377381899E-2</v>
      </c>
      <c r="X2375" s="67">
        <v>5.9935564863771997</v>
      </c>
      <c r="Y2375" s="66">
        <v>1.3082222052617E-2</v>
      </c>
      <c r="Z2375" s="67">
        <v>18.9921598174842</v>
      </c>
      <c r="AA2375" s="66">
        <v>9.4343055048811894E-2</v>
      </c>
      <c r="AB2375" s="67">
        <v>29.659493656188701</v>
      </c>
      <c r="AC2375" s="66">
        <v>0.19198798255267299</v>
      </c>
      <c r="AD2375" s="67">
        <v>43.4847635155311</v>
      </c>
      <c r="AE2375" s="66">
        <v>0.211743815258087</v>
      </c>
      <c r="AF2375" s="68">
        <v>38.122069137520199</v>
      </c>
      <c r="AG2375" s="66">
        <v>9.1088759963895392E-3</v>
      </c>
      <c r="AH2375" s="67">
        <v>-0.930618136226258</v>
      </c>
      <c r="AI2375" s="66">
        <v>2.9775133107250398E-2</v>
      </c>
      <c r="AJ2375" s="67">
        <v>16.6682557916793</v>
      </c>
      <c r="AK2375" s="66">
        <v>0.35832179999852098</v>
      </c>
      <c r="AL2375" s="66">
        <v>7.06826683745021E-2</v>
      </c>
      <c r="AM2375" s="67">
        <v>30.670031602668999</v>
      </c>
      <c r="AN2375" s="11"/>
      <c r="AO2375" s="69">
        <v>2.14790943227854E-2</v>
      </c>
      <c r="AP2375" s="69">
        <v>-3.1880858143267701E-2</v>
      </c>
      <c r="AQ2375" s="69">
        <v>6.6006449545966503E-2</v>
      </c>
      <c r="AR2375" s="69">
        <v>-8.1746207575633903E-2</v>
      </c>
      <c r="AS2375" s="70">
        <v>9</v>
      </c>
      <c r="AT2375" s="70">
        <v>3</v>
      </c>
      <c r="AU2375" s="70">
        <v>7</v>
      </c>
      <c r="AV2375" s="71">
        <v>5</v>
      </c>
      <c r="AW2375" s="11"/>
      <c r="AX2375" s="72">
        <v>8.4582125495508101E-2</v>
      </c>
      <c r="AY2375" s="73">
        <v>0.87062919736399602</v>
      </c>
      <c r="AZ2375" s="73">
        <v>0.96376127486928498</v>
      </c>
      <c r="BA2375" s="73">
        <v>1.20080400848201</v>
      </c>
      <c r="BB2375" s="64">
        <v>8.7141172685369396E-3</v>
      </c>
      <c r="BC2375" s="74">
        <v>-16.930207412195202</v>
      </c>
      <c r="BD2375" s="61">
        <v>43847</v>
      </c>
      <c r="BE2375" s="61">
        <v>43914</v>
      </c>
      <c r="BF2375" s="70">
        <v>121</v>
      </c>
      <c r="BG2375" s="61">
        <v>44018</v>
      </c>
    </row>
    <row r="2376" spans="2:59" x14ac:dyDescent="0.3">
      <c r="B2376" s="56" t="s">
        <v>7509</v>
      </c>
      <c r="C2376" s="56" t="s">
        <v>7164</v>
      </c>
      <c r="D2376" s="56" t="s">
        <v>7152</v>
      </c>
      <c r="E2376" s="57" t="s">
        <v>83</v>
      </c>
      <c r="F2376" s="57" t="s">
        <v>65</v>
      </c>
      <c r="G2376" s="58" t="s">
        <v>111</v>
      </c>
      <c r="H2376" s="59" t="s">
        <v>178</v>
      </c>
      <c r="I2376" s="60" t="s">
        <v>29</v>
      </c>
      <c r="J2376" s="60" t="s">
        <v>7165</v>
      </c>
      <c r="L2376" s="61">
        <v>44021</v>
      </c>
      <c r="M2376" s="62">
        <v>1410.77969999984</v>
      </c>
      <c r="N2376" s="63">
        <v>1410.77969999984</v>
      </c>
      <c r="O2376" s="63">
        <v>1418.29350000061</v>
      </c>
      <c r="P2376" s="64">
        <f t="shared" si="37"/>
        <v>0.9947022248915568</v>
      </c>
      <c r="Q2376" s="61">
        <v>44020</v>
      </c>
      <c r="R2376" s="65">
        <v>3910002.227</v>
      </c>
      <c r="S2376" s="65">
        <v>3943349.2495039101</v>
      </c>
      <c r="T2376" s="11"/>
      <c r="U2376" s="66">
        <v>-5.2977751083744798E-3</v>
      </c>
      <c r="V2376" s="67">
        <v>3.1324332430813202</v>
      </c>
      <c r="W2376" s="66">
        <v>3.7535451598159901E-2</v>
      </c>
      <c r="X2376" s="67">
        <v>6.0319237084550004</v>
      </c>
      <c r="Y2376" s="66">
        <v>1.5357978212705301E-2</v>
      </c>
      <c r="Z2376" s="67">
        <v>19.219735433493</v>
      </c>
      <c r="AA2376" s="66">
        <v>9.9292353479540907E-2</v>
      </c>
      <c r="AB2376" s="67">
        <v>30.154423499247098</v>
      </c>
      <c r="AC2376" s="66">
        <v>0.20277934010111501</v>
      </c>
      <c r="AD2376" s="67">
        <v>44.563899270375302</v>
      </c>
      <c r="AE2376" s="66">
        <v>0.22825894662120799</v>
      </c>
      <c r="AF2376" s="68">
        <v>39.7735822738614</v>
      </c>
      <c r="AG2376" s="66">
        <v>9.2208256719459297E-3</v>
      </c>
      <c r="AH2376" s="67">
        <v>-0.91942316867061902</v>
      </c>
      <c r="AI2376" s="66">
        <v>3.2202956790570197E-2</v>
      </c>
      <c r="AJ2376" s="67">
        <v>16.911038160033101</v>
      </c>
      <c r="AK2376" s="66">
        <v>0.39980939378088798</v>
      </c>
      <c r="AL2376" s="66">
        <v>7.5666376567824004E-2</v>
      </c>
      <c r="AM2376" s="67">
        <v>26.102779070992302</v>
      </c>
      <c r="AN2376" s="11"/>
      <c r="AO2376" s="69">
        <v>2.1491610814336998E-2</v>
      </c>
      <c r="AP2376" s="69">
        <v>-3.1868899252913301E-2</v>
      </c>
      <c r="AQ2376" s="69">
        <v>6.6400899650034304E-2</v>
      </c>
      <c r="AR2376" s="69">
        <v>-8.1395246193133097E-2</v>
      </c>
      <c r="AS2376" s="70">
        <v>9</v>
      </c>
      <c r="AT2376" s="70">
        <v>3</v>
      </c>
      <c r="AU2376" s="70">
        <v>7</v>
      </c>
      <c r="AV2376" s="71">
        <v>5</v>
      </c>
      <c r="AW2376" s="11"/>
      <c r="AX2376" s="72">
        <v>8.4590093771548705E-2</v>
      </c>
      <c r="AY2376" s="73">
        <v>0.92473261471786805</v>
      </c>
      <c r="AZ2376" s="73">
        <v>0.98197753889780903</v>
      </c>
      <c r="BA2376" s="73">
        <v>1.27761617185934</v>
      </c>
      <c r="BB2376" s="64">
        <v>8.7150743845177195E-3</v>
      </c>
      <c r="BC2376" s="74">
        <v>-16.861554167087899</v>
      </c>
      <c r="BD2376" s="61">
        <v>43847</v>
      </c>
      <c r="BE2376" s="61">
        <v>43914</v>
      </c>
      <c r="BF2376" s="70">
        <v>121</v>
      </c>
      <c r="BG2376" s="61">
        <v>44018</v>
      </c>
    </row>
    <row r="2377" spans="2:59" x14ac:dyDescent="0.3">
      <c r="B2377" s="56" t="s">
        <v>7512</v>
      </c>
      <c r="C2377" s="56" t="s">
        <v>7167</v>
      </c>
      <c r="D2377" s="56" t="s">
        <v>7152</v>
      </c>
      <c r="E2377" s="57" t="s">
        <v>87</v>
      </c>
      <c r="F2377" s="57" t="s">
        <v>65</v>
      </c>
      <c r="G2377" s="58" t="s">
        <v>111</v>
      </c>
      <c r="H2377" s="59" t="s">
        <v>178</v>
      </c>
      <c r="I2377" s="60" t="s">
        <v>29</v>
      </c>
      <c r="J2377" s="60" t="s">
        <v>7168</v>
      </c>
      <c r="L2377" s="61">
        <v>44021</v>
      </c>
      <c r="M2377" s="62">
        <v>1802.77840000018</v>
      </c>
      <c r="N2377" s="63">
        <v>1802.77840000018</v>
      </c>
      <c r="O2377" s="63">
        <v>1818.4091999996499</v>
      </c>
      <c r="P2377" s="64">
        <f t="shared" si="37"/>
        <v>0.99140413499916691</v>
      </c>
      <c r="Q2377" s="61">
        <v>43847</v>
      </c>
      <c r="R2377" s="65">
        <v>11683133.545</v>
      </c>
      <c r="S2377" s="65">
        <v>11822820.456062499</v>
      </c>
      <c r="T2377" s="11"/>
      <c r="U2377" s="66">
        <v>-5.3591414871334599E-3</v>
      </c>
      <c r="V2377" s="67">
        <v>3.1262966052054302</v>
      </c>
      <c r="W2377" s="66">
        <v>3.5618392454125597E-2</v>
      </c>
      <c r="X2377" s="67">
        <v>5.8402177940515703</v>
      </c>
      <c r="Y2377" s="66">
        <v>4.0295885974046498E-3</v>
      </c>
      <c r="Z2377" s="67">
        <v>18.086896471970199</v>
      </c>
      <c r="AA2377" s="66">
        <v>7.4766950197954402E-2</v>
      </c>
      <c r="AB2377" s="67">
        <v>27.701883171102999</v>
      </c>
      <c r="AC2377" s="66">
        <v>0.149780472082057</v>
      </c>
      <c r="AD2377" s="67">
        <v>39.264012468454901</v>
      </c>
      <c r="AE2377" s="66">
        <v>0.14787139509469899</v>
      </c>
      <c r="AF2377" s="68">
        <v>31.734827121195799</v>
      </c>
      <c r="AG2377" s="66">
        <v>8.6610602538712608E-3</v>
      </c>
      <c r="AH2377" s="67">
        <v>-0.97539971047808605</v>
      </c>
      <c r="AI2377" s="66">
        <v>2.01204591776332E-2</v>
      </c>
      <c r="AJ2377" s="67">
        <v>15.7027883987321</v>
      </c>
      <c r="AK2377" s="66">
        <v>0.802778400001116</v>
      </c>
      <c r="AL2377" s="66">
        <v>4.7932662278981297E-2</v>
      </c>
      <c r="AM2377" s="67">
        <v>41.052281972253702</v>
      </c>
      <c r="AN2377" s="11"/>
      <c r="AO2377" s="69">
        <v>2.1428688138257702E-2</v>
      </c>
      <c r="AP2377" s="69">
        <v>-3.1928596850775599E-2</v>
      </c>
      <c r="AQ2377" s="69">
        <v>6.4430402644575197E-2</v>
      </c>
      <c r="AR2377" s="69">
        <v>-8.3149015600647594E-2</v>
      </c>
      <c r="AS2377" s="70">
        <v>8</v>
      </c>
      <c r="AT2377" s="70">
        <v>4</v>
      </c>
      <c r="AU2377" s="70">
        <v>7</v>
      </c>
      <c r="AV2377" s="71">
        <v>5</v>
      </c>
      <c r="AW2377" s="11"/>
      <c r="AX2377" s="72">
        <v>8.4553173231106504E-2</v>
      </c>
      <c r="AY2377" s="73">
        <v>0.65644259971213603</v>
      </c>
      <c r="AZ2377" s="73">
        <v>0.89166512168048895</v>
      </c>
      <c r="BA2377" s="73">
        <v>0.89919372934764397</v>
      </c>
      <c r="BB2377" s="64">
        <v>8.7105921923466695E-3</v>
      </c>
      <c r="BC2377" s="74">
        <v>-17.204235438286599</v>
      </c>
      <c r="BD2377" s="61">
        <v>43847</v>
      </c>
      <c r="BE2377" s="61">
        <v>43914</v>
      </c>
      <c r="BF2377" s="70"/>
      <c r="BG2377" s="61"/>
    </row>
    <row r="2378" spans="2:59" x14ac:dyDescent="0.3">
      <c r="B2378" s="56" t="s">
        <v>7515</v>
      </c>
      <c r="C2378" s="56" t="s">
        <v>7170</v>
      </c>
      <c r="D2378" s="56" t="s">
        <v>7152</v>
      </c>
      <c r="E2378" s="57" t="s">
        <v>90</v>
      </c>
      <c r="F2378" s="57" t="s">
        <v>65</v>
      </c>
      <c r="G2378" s="58" t="s">
        <v>111</v>
      </c>
      <c r="H2378" s="59" t="s">
        <v>178</v>
      </c>
      <c r="I2378" s="60" t="s">
        <v>29</v>
      </c>
      <c r="J2378" s="60" t="s">
        <v>7171</v>
      </c>
      <c r="L2378" s="61">
        <v>44021</v>
      </c>
      <c r="M2378" s="62">
        <v>1699.67339999974</v>
      </c>
      <c r="N2378" s="63">
        <v>1699.67339999974</v>
      </c>
      <c r="O2378" s="63">
        <v>1718.09219999984</v>
      </c>
      <c r="P2378" s="64">
        <f t="shared" si="37"/>
        <v>0.98927950432456324</v>
      </c>
      <c r="Q2378" s="61">
        <v>43847</v>
      </c>
      <c r="R2378" s="65">
        <v>15439190.807</v>
      </c>
      <c r="S2378" s="65">
        <v>15105965.909671901</v>
      </c>
      <c r="T2378" s="11"/>
      <c r="U2378" s="66">
        <v>-5.3713246825282104E-3</v>
      </c>
      <c r="V2378" s="67">
        <v>3.1250782856659498</v>
      </c>
      <c r="W2378" s="66">
        <v>3.5235403862316203E-2</v>
      </c>
      <c r="X2378" s="67">
        <v>5.8019189348706304</v>
      </c>
      <c r="Y2378" s="66">
        <v>1.77908895966539E-3</v>
      </c>
      <c r="Z2378" s="67">
        <v>17.861846508196301</v>
      </c>
      <c r="AA2378" s="66">
        <v>6.9927803766404395E-2</v>
      </c>
      <c r="AB2378" s="67">
        <v>27.2179685279261</v>
      </c>
      <c r="AC2378" s="66">
        <v>0.139464009784278</v>
      </c>
      <c r="AD2378" s="67">
        <v>38.2323662386625</v>
      </c>
      <c r="AE2378" s="66">
        <v>0.13243606286603599</v>
      </c>
      <c r="AF2378" s="68">
        <v>30.191293898329601</v>
      </c>
      <c r="AG2378" s="66">
        <v>8.5492157122644095E-3</v>
      </c>
      <c r="AH2378" s="67">
        <v>-0.98658416463877097</v>
      </c>
      <c r="AI2378" s="66">
        <v>1.77209687208233E-2</v>
      </c>
      <c r="AJ2378" s="67">
        <v>15.462839353043799</v>
      </c>
      <c r="AK2378" s="66">
        <v>0.69967340000090195</v>
      </c>
      <c r="AL2378" s="66">
        <v>4.3041092983912697E-2</v>
      </c>
      <c r="AM2378" s="67">
        <v>30.7417819722323</v>
      </c>
      <c r="AN2378" s="11"/>
      <c r="AO2378" s="69">
        <v>2.1416094708911301E-2</v>
      </c>
      <c r="AP2378" s="69">
        <v>-3.1940531173859199E-2</v>
      </c>
      <c r="AQ2378" s="69">
        <v>6.4036805635623806E-2</v>
      </c>
      <c r="AR2378" s="69">
        <v>-8.3499439970182707E-2</v>
      </c>
      <c r="AS2378" s="70">
        <v>8</v>
      </c>
      <c r="AT2378" s="70">
        <v>4</v>
      </c>
      <c r="AU2378" s="70">
        <v>7</v>
      </c>
      <c r="AV2378" s="71">
        <v>5</v>
      </c>
      <c r="AW2378" s="11"/>
      <c r="AX2378" s="72">
        <v>8.4546600780886397E-2</v>
      </c>
      <c r="AY2378" s="73">
        <v>0.60344822276419996</v>
      </c>
      <c r="AZ2378" s="73">
        <v>0.87383150691403</v>
      </c>
      <c r="BA2378" s="73">
        <v>0.82518338735462704</v>
      </c>
      <c r="BB2378" s="64">
        <v>8.7097800984520298E-3</v>
      </c>
      <c r="BC2378" s="74">
        <v>-17.272606208163801</v>
      </c>
      <c r="BD2378" s="61">
        <v>43847</v>
      </c>
      <c r="BE2378" s="61">
        <v>43914</v>
      </c>
      <c r="BF2378" s="70"/>
      <c r="BG2378" s="61"/>
    </row>
    <row r="2379" spans="2:59" x14ac:dyDescent="0.3">
      <c r="B2379" s="56" t="s">
        <v>7517</v>
      </c>
      <c r="C2379" s="56" t="s">
        <v>7173</v>
      </c>
      <c r="D2379" s="56" t="s">
        <v>7174</v>
      </c>
      <c r="E2379" s="57" t="s">
        <v>69</v>
      </c>
      <c r="F2379" s="57" t="s">
        <v>65</v>
      </c>
      <c r="G2379" s="58" t="s">
        <v>111</v>
      </c>
      <c r="H2379" s="59" t="s">
        <v>2017</v>
      </c>
      <c r="I2379" s="60" t="s">
        <v>400</v>
      </c>
      <c r="J2379" s="60" t="s">
        <v>7175</v>
      </c>
      <c r="L2379" s="61">
        <v>44021</v>
      </c>
      <c r="M2379" s="62">
        <v>87575.0273580551</v>
      </c>
      <c r="N2379" s="63">
        <v>87575.0273580551</v>
      </c>
      <c r="O2379" s="63">
        <v>92013.064278006597</v>
      </c>
      <c r="P2379" s="64">
        <f t="shared" si="37"/>
        <v>0.95176731744806919</v>
      </c>
      <c r="Q2379" s="61">
        <v>43910</v>
      </c>
      <c r="R2379" s="65">
        <v>12799066.90275</v>
      </c>
      <c r="S2379" s="65">
        <v>1621090.7036015601</v>
      </c>
      <c r="T2379" s="11"/>
      <c r="U2379" s="66">
        <v>-8.4681634380103805E-3</v>
      </c>
      <c r="V2379" s="67">
        <v>2.81539441011773</v>
      </c>
      <c r="W2379" s="66">
        <v>4.0242559774924302E-2</v>
      </c>
      <c r="X2379" s="67">
        <v>6.30263452613144</v>
      </c>
      <c r="Y2379" s="66">
        <v>7.7125609457652899E-2</v>
      </c>
      <c r="Z2379" s="67">
        <v>25.396498557995098</v>
      </c>
      <c r="AA2379" s="66">
        <v>0.23253312007902399</v>
      </c>
      <c r="AB2379" s="67">
        <v>43.478500159224502</v>
      </c>
      <c r="AC2379" s="66"/>
      <c r="AD2379" s="67"/>
      <c r="AE2379" s="66"/>
      <c r="AF2379" s="68"/>
      <c r="AG2379" s="66">
        <v>-2.7290184058074402E-2</v>
      </c>
      <c r="AH2379" s="67">
        <v>-4.5705241416726503</v>
      </c>
      <c r="AI2379" s="66">
        <v>0.10925335218242301</v>
      </c>
      <c r="AJ2379" s="67">
        <v>24.6160776992037</v>
      </c>
      <c r="AK2379" s="66">
        <v>0.31063061940600201</v>
      </c>
      <c r="AL2379" s="66">
        <v>0.24075727241695899</v>
      </c>
      <c r="AM2379" s="67">
        <v>53.565445199376001</v>
      </c>
      <c r="AN2379" s="11"/>
      <c r="AO2379" s="69">
        <v>3.65569780988153E-2</v>
      </c>
      <c r="AP2379" s="69">
        <v>-2.3708267339316101E-2</v>
      </c>
      <c r="AQ2379" s="69">
        <v>0.140306192692224</v>
      </c>
      <c r="AR2379" s="69">
        <v>-0.10097192876681201</v>
      </c>
      <c r="AS2379" s="70">
        <v>7</v>
      </c>
      <c r="AT2379" s="70">
        <v>5</v>
      </c>
      <c r="AU2379" s="70">
        <v>7</v>
      </c>
      <c r="AV2379" s="71">
        <v>5</v>
      </c>
      <c r="AW2379" s="11"/>
      <c r="AX2379" s="72">
        <v>0.13630655446075299</v>
      </c>
      <c r="AY2379" s="73">
        <v>1.67937509456715</v>
      </c>
      <c r="AZ2379" s="73">
        <v>1.2799986734626101</v>
      </c>
      <c r="BA2379" s="73">
        <v>2.7057134298411301</v>
      </c>
      <c r="BB2379" s="64">
        <v>1.41104140552306E-2</v>
      </c>
      <c r="BC2379" s="74">
        <v>-10.0971928766376</v>
      </c>
      <c r="BD2379" s="61">
        <v>43798</v>
      </c>
      <c r="BE2379" s="61">
        <v>43829</v>
      </c>
      <c r="BF2379" s="70">
        <v>71</v>
      </c>
      <c r="BG2379" s="61">
        <v>43899</v>
      </c>
    </row>
    <row r="2380" spans="2:59" x14ac:dyDescent="0.3">
      <c r="B2380" s="56" t="s">
        <v>7521</v>
      </c>
      <c r="C2380" s="56" t="s">
        <v>7177</v>
      </c>
      <c r="D2380" s="56" t="s">
        <v>7174</v>
      </c>
      <c r="E2380" s="57" t="s">
        <v>76</v>
      </c>
      <c r="F2380" s="57" t="s">
        <v>65</v>
      </c>
      <c r="G2380" s="58" t="s">
        <v>111</v>
      </c>
      <c r="H2380" s="59" t="s">
        <v>2017</v>
      </c>
      <c r="I2380" s="60" t="s">
        <v>400</v>
      </c>
      <c r="J2380" s="60" t="s">
        <v>7178</v>
      </c>
      <c r="L2380" s="61">
        <v>44021</v>
      </c>
      <c r="M2380" s="62">
        <v>88690.538159966498</v>
      </c>
      <c r="N2380" s="63">
        <v>88690.538159966498</v>
      </c>
      <c r="O2380" s="63">
        <v>93051.093629956202</v>
      </c>
      <c r="P2380" s="64">
        <f t="shared" si="37"/>
        <v>0.95313805244105265</v>
      </c>
      <c r="Q2380" s="61">
        <v>43900</v>
      </c>
      <c r="R2380" s="65">
        <v>16906778.4781406</v>
      </c>
      <c r="S2380" s="65">
        <v>12057044.1433281</v>
      </c>
      <c r="T2380" s="11"/>
      <c r="U2380" s="66">
        <v>-8.4959855648776301E-3</v>
      </c>
      <c r="V2380" s="67">
        <v>2.8126121974310099</v>
      </c>
      <c r="W2380" s="66">
        <v>3.9387388173054198E-2</v>
      </c>
      <c r="X2380" s="67">
        <v>6.2171173659444303</v>
      </c>
      <c r="Y2380" s="66">
        <v>6.5752608368711704E-2</v>
      </c>
      <c r="Z2380" s="67">
        <v>24.259198449086401</v>
      </c>
      <c r="AA2380" s="66">
        <v>0.232722865353862</v>
      </c>
      <c r="AB2380" s="67">
        <v>43.497474686708301</v>
      </c>
      <c r="AC2380" s="66">
        <v>0.39037901035975697</v>
      </c>
      <c r="AD2380" s="67">
        <v>63.323866296210298</v>
      </c>
      <c r="AE2380" s="66"/>
      <c r="AF2380" s="68"/>
      <c r="AG2380" s="66">
        <v>-2.75306560379249E-2</v>
      </c>
      <c r="AH2380" s="67">
        <v>-4.5945713396577004</v>
      </c>
      <c r="AI2380" s="66">
        <v>9.70730725384783E-2</v>
      </c>
      <c r="AJ2380" s="67">
        <v>23.3980497348239</v>
      </c>
      <c r="AK2380" s="66">
        <v>0.38059087124944202</v>
      </c>
      <c r="AL2380" s="66">
        <v>0.12695465090844699</v>
      </c>
      <c r="AM2380" s="67">
        <v>57.470508311525897</v>
      </c>
      <c r="AN2380" s="11"/>
      <c r="AO2380" s="69">
        <v>3.8315781390338102E-2</v>
      </c>
      <c r="AP2380" s="69">
        <v>-2.8215954484039699E-2</v>
      </c>
      <c r="AQ2380" s="69">
        <v>0.14831952106760601</v>
      </c>
      <c r="AR2380" s="69">
        <v>-9.6643578019284193E-2</v>
      </c>
      <c r="AS2380" s="70">
        <v>7</v>
      </c>
      <c r="AT2380" s="70">
        <v>5</v>
      </c>
      <c r="AU2380" s="70">
        <v>7</v>
      </c>
      <c r="AV2380" s="71">
        <v>5</v>
      </c>
      <c r="AW2380" s="11"/>
      <c r="AX2380" s="72">
        <v>0.14783962884830501</v>
      </c>
      <c r="AY2380" s="73">
        <v>1.5610297750408799</v>
      </c>
      <c r="AZ2380" s="73">
        <v>1.3250243413149301</v>
      </c>
      <c r="BA2380" s="73">
        <v>2.4410363587630899</v>
      </c>
      <c r="BB2380" s="64">
        <v>1.5290342431417201E-2</v>
      </c>
      <c r="BC2380" s="74">
        <v>-11.0654243817407</v>
      </c>
      <c r="BD2380" s="61">
        <v>43900</v>
      </c>
      <c r="BE2380" s="61">
        <v>43913</v>
      </c>
      <c r="BF2380" s="70"/>
      <c r="BG2380" s="61"/>
    </row>
    <row r="2381" spans="2:59" x14ac:dyDescent="0.3">
      <c r="B2381" s="56" t="s">
        <v>7523</v>
      </c>
      <c r="C2381" s="56" t="s">
        <v>7180</v>
      </c>
      <c r="D2381" s="56" t="s">
        <v>7174</v>
      </c>
      <c r="E2381" s="57" t="s">
        <v>87</v>
      </c>
      <c r="F2381" s="57" t="s">
        <v>65</v>
      </c>
      <c r="G2381" s="58" t="s">
        <v>111</v>
      </c>
      <c r="H2381" s="59" t="s">
        <v>2017</v>
      </c>
      <c r="I2381" s="60" t="s">
        <v>400</v>
      </c>
      <c r="J2381" s="60" t="s">
        <v>7181</v>
      </c>
      <c r="L2381" s="61">
        <v>44021</v>
      </c>
      <c r="M2381" s="62">
        <v>87883.760244011894</v>
      </c>
      <c r="N2381" s="63">
        <v>87883.760244011894</v>
      </c>
      <c r="O2381" s="63">
        <v>92281.103199958801</v>
      </c>
      <c r="P2381" s="64">
        <f t="shared" si="37"/>
        <v>0.95234839199507026</v>
      </c>
      <c r="Q2381" s="61">
        <v>43900</v>
      </c>
      <c r="R2381" s="65">
        <v>3327885.9302734402</v>
      </c>
      <c r="S2381" s="65">
        <v>2167037.22359375</v>
      </c>
      <c r="T2381" s="11"/>
      <c r="U2381" s="66">
        <v>-8.5026874403411092E-3</v>
      </c>
      <c r="V2381" s="67">
        <v>2.8119420098846599</v>
      </c>
      <c r="W2381" s="66">
        <v>3.91734517797886E-2</v>
      </c>
      <c r="X2381" s="67">
        <v>6.19572372661787</v>
      </c>
      <c r="Y2381" s="66">
        <v>6.4425391303302604E-2</v>
      </c>
      <c r="Z2381" s="67">
        <v>24.126476742560001</v>
      </c>
      <c r="AA2381" s="66">
        <v>0.22963581780815701</v>
      </c>
      <c r="AB2381" s="67">
        <v>43.188769932137802</v>
      </c>
      <c r="AC2381" s="66">
        <v>0.38343375879805502</v>
      </c>
      <c r="AD2381" s="67">
        <v>62.629341140040196</v>
      </c>
      <c r="AE2381" s="66"/>
      <c r="AF2381" s="68"/>
      <c r="AG2381" s="66">
        <v>-2.7590741041422E-2</v>
      </c>
      <c r="AH2381" s="67">
        <v>-4.60057984000741</v>
      </c>
      <c r="AI2381" s="66">
        <v>9.5639068083983106E-2</v>
      </c>
      <c r="AJ2381" s="67">
        <v>23.254649289359801</v>
      </c>
      <c r="AK2381" s="66">
        <v>0.38225480094319197</v>
      </c>
      <c r="AL2381" s="66">
        <v>0.127061232677079</v>
      </c>
      <c r="AM2381" s="67">
        <v>58.5571771020768</v>
      </c>
      <c r="AN2381" s="11"/>
      <c r="AO2381" s="69">
        <v>3.8309464294798097E-2</v>
      </c>
      <c r="AP2381" s="69">
        <v>-2.8236320916221299E-2</v>
      </c>
      <c r="AQ2381" s="69">
        <v>0.148082555264409</v>
      </c>
      <c r="AR2381" s="69">
        <v>-9.6835174373118199E-2</v>
      </c>
      <c r="AS2381" s="70">
        <v>7</v>
      </c>
      <c r="AT2381" s="70">
        <v>5</v>
      </c>
      <c r="AU2381" s="70">
        <v>7</v>
      </c>
      <c r="AV2381" s="71">
        <v>5</v>
      </c>
      <c r="AW2381" s="11"/>
      <c r="AX2381" s="72">
        <v>0.14784632772512901</v>
      </c>
      <c r="AY2381" s="73">
        <v>1.5412810262532699</v>
      </c>
      <c r="AZ2381" s="73">
        <v>1.3151272016075399</v>
      </c>
      <c r="BA2381" s="73">
        <v>2.4083008460475002</v>
      </c>
      <c r="BB2381" s="64">
        <v>1.5290892358843801E-2</v>
      </c>
      <c r="BC2381" s="74">
        <v>-11.0733769435756</v>
      </c>
      <c r="BD2381" s="61">
        <v>43900</v>
      </c>
      <c r="BE2381" s="61">
        <v>43913</v>
      </c>
      <c r="BF2381" s="70"/>
      <c r="BG2381" s="61"/>
    </row>
    <row r="2382" spans="2:59" x14ac:dyDescent="0.3">
      <c r="B2382" s="56" t="s">
        <v>7526</v>
      </c>
      <c r="C2382" s="56" t="s">
        <v>7183</v>
      </c>
      <c r="D2382" s="56" t="s">
        <v>7174</v>
      </c>
      <c r="E2382" s="57" t="s">
        <v>90</v>
      </c>
      <c r="F2382" s="57" t="s">
        <v>65</v>
      </c>
      <c r="G2382" s="58" t="s">
        <v>111</v>
      </c>
      <c r="H2382" s="59" t="s">
        <v>2017</v>
      </c>
      <c r="I2382" s="60" t="s">
        <v>400</v>
      </c>
      <c r="J2382" s="60" t="s">
        <v>7184</v>
      </c>
      <c r="L2382" s="61">
        <v>44021</v>
      </c>
      <c r="M2382" s="62">
        <v>87331.626029968305</v>
      </c>
      <c r="N2382" s="63">
        <v>87331.626029968305</v>
      </c>
      <c r="O2382" s="63">
        <v>91777.308259964004</v>
      </c>
      <c r="P2382" s="64">
        <f t="shared" si="37"/>
        <v>0.95156011530210638</v>
      </c>
      <c r="Q2382" s="61">
        <v>43900</v>
      </c>
      <c r="R2382" s="65">
        <v>14938583.2319219</v>
      </c>
      <c r="S2382" s="65">
        <v>8714178.6853593793</v>
      </c>
      <c r="T2382" s="11"/>
      <c r="U2382" s="66">
        <v>-8.5094119513087207E-3</v>
      </c>
      <c r="V2382" s="67">
        <v>2.8112695587879002</v>
      </c>
      <c r="W2382" s="66">
        <v>3.8960514366408502E-2</v>
      </c>
      <c r="X2382" s="67">
        <v>6.1744299852798603</v>
      </c>
      <c r="Y2382" s="66">
        <v>6.3099499502641307E-2</v>
      </c>
      <c r="Z2382" s="67">
        <v>23.993887562479401</v>
      </c>
      <c r="AA2382" s="66">
        <v>0.226557318355772</v>
      </c>
      <c r="AB2382" s="67">
        <v>42.880919986870097</v>
      </c>
      <c r="AC2382" s="66">
        <v>0.37652412860712497</v>
      </c>
      <c r="AD2382" s="67">
        <v>61.938378120947199</v>
      </c>
      <c r="AE2382" s="66"/>
      <c r="AF2382" s="68"/>
      <c r="AG2382" s="66">
        <v>-2.7651079944007499E-2</v>
      </c>
      <c r="AH2382" s="67">
        <v>-4.6066137302695997</v>
      </c>
      <c r="AI2382" s="66">
        <v>9.4206248653790695E-2</v>
      </c>
      <c r="AJ2382" s="67">
        <v>23.1113673463406</v>
      </c>
      <c r="AK2382" s="66">
        <v>0.37820954502443799</v>
      </c>
      <c r="AL2382" s="66">
        <v>0.12564597081116499</v>
      </c>
      <c r="AM2382" s="67">
        <v>57.698852931789602</v>
      </c>
      <c r="AN2382" s="11"/>
      <c r="AO2382" s="69">
        <v>3.8301935897834503E-2</v>
      </c>
      <c r="AP2382" s="69">
        <v>-2.82566140813287E-2</v>
      </c>
      <c r="AQ2382" s="69">
        <v>0.14784717614020301</v>
      </c>
      <c r="AR2382" s="69">
        <v>-9.7026798386650598E-2</v>
      </c>
      <c r="AS2382" s="70">
        <v>7</v>
      </c>
      <c r="AT2382" s="70">
        <v>5</v>
      </c>
      <c r="AU2382" s="70">
        <v>7</v>
      </c>
      <c r="AV2382" s="71">
        <v>5</v>
      </c>
      <c r="AW2382" s="11"/>
      <c r="AX2382" s="72">
        <v>0.147851935444196</v>
      </c>
      <c r="AY2382" s="73">
        <v>1.5215923960859099</v>
      </c>
      <c r="AZ2382" s="73">
        <v>1.3052597645855699</v>
      </c>
      <c r="BA2382" s="73">
        <v>2.3757176970866598</v>
      </c>
      <c r="BB2382" s="64">
        <v>1.5291330050804399E-2</v>
      </c>
      <c r="BC2382" s="74">
        <v>-11.081219210711399</v>
      </c>
      <c r="BD2382" s="61">
        <v>43900</v>
      </c>
      <c r="BE2382" s="61">
        <v>43913</v>
      </c>
      <c r="BF2382" s="70"/>
      <c r="BG2382" s="61"/>
    </row>
    <row r="2383" spans="2:59" x14ac:dyDescent="0.3">
      <c r="B2383" s="56" t="s">
        <v>7529</v>
      </c>
      <c r="C2383" s="56" t="s">
        <v>7186</v>
      </c>
      <c r="D2383" s="56" t="s">
        <v>7187</v>
      </c>
      <c r="E2383" s="57" t="s">
        <v>73</v>
      </c>
      <c r="F2383" s="57" t="s">
        <v>65</v>
      </c>
      <c r="G2383" s="58" t="s">
        <v>111</v>
      </c>
      <c r="H2383" s="59" t="s">
        <v>169</v>
      </c>
      <c r="I2383" s="60" t="s">
        <v>29</v>
      </c>
      <c r="J2383" s="60" t="s">
        <v>7188</v>
      </c>
      <c r="L2383" s="61">
        <v>44021</v>
      </c>
      <c r="M2383" s="62">
        <v>2259.3826999999601</v>
      </c>
      <c r="N2383" s="63">
        <v>2259.3826999999601</v>
      </c>
      <c r="O2383" s="63">
        <v>2272.6288000009999</v>
      </c>
      <c r="P2383" s="64">
        <f t="shared" si="37"/>
        <v>0.99417146346071383</v>
      </c>
      <c r="Q2383" s="61">
        <v>44020</v>
      </c>
      <c r="R2383" s="65">
        <v>3968018.88</v>
      </c>
      <c r="S2383" s="65">
        <v>4132733.3809335898</v>
      </c>
      <c r="T2383" s="11"/>
      <c r="U2383" s="66">
        <v>-5.8285365394112904E-3</v>
      </c>
      <c r="V2383" s="67">
        <v>3.0793570999776398</v>
      </c>
      <c r="W2383" s="66">
        <v>3.0027909529962898E-2</v>
      </c>
      <c r="X2383" s="67">
        <v>5.2811695016352997</v>
      </c>
      <c r="Y2383" s="66">
        <v>4.9378528512534103E-2</v>
      </c>
      <c r="Z2383" s="67">
        <v>22.621790463483201</v>
      </c>
      <c r="AA2383" s="66">
        <v>8.1740860610880206E-2</v>
      </c>
      <c r="AB2383" s="67">
        <v>28.3992742123955</v>
      </c>
      <c r="AC2383" s="66">
        <v>0.18977116503083399</v>
      </c>
      <c r="AD2383" s="67">
        <v>43.263081763347103</v>
      </c>
      <c r="AE2383" s="66">
        <v>0.21805306038004299</v>
      </c>
      <c r="AF2383" s="68">
        <v>38.752993649744901</v>
      </c>
      <c r="AG2383" s="66">
        <v>3.7821382447873501E-3</v>
      </c>
      <c r="AH2383" s="67">
        <v>-1.46329191138648</v>
      </c>
      <c r="AI2383" s="66">
        <v>5.4224381390668E-2</v>
      </c>
      <c r="AJ2383" s="67">
        <v>19.113180620042801</v>
      </c>
      <c r="AK2383" s="66">
        <v>1.2593826999980999</v>
      </c>
      <c r="AL2383" s="66">
        <v>5.4480595525092199E-2</v>
      </c>
      <c r="AM2383" s="67">
        <v>31.432160585070999</v>
      </c>
      <c r="AN2383" s="11"/>
      <c r="AO2383" s="69">
        <v>3.4100804614354302E-2</v>
      </c>
      <c r="AP2383" s="69">
        <v>-4.3731808237716899E-2</v>
      </c>
      <c r="AQ2383" s="69">
        <v>5.3218360399114303E-2</v>
      </c>
      <c r="AR2383" s="69">
        <v>-3.19949282520611E-2</v>
      </c>
      <c r="AS2383" s="70">
        <v>8</v>
      </c>
      <c r="AT2383" s="70">
        <v>4</v>
      </c>
      <c r="AU2383" s="70">
        <v>8</v>
      </c>
      <c r="AV2383" s="71">
        <v>4</v>
      </c>
      <c r="AW2383" s="11"/>
      <c r="AX2383" s="72">
        <v>8.3731807428994207E-2</v>
      </c>
      <c r="AY2383" s="73">
        <v>0.72105954081507695</v>
      </c>
      <c r="AZ2383" s="73">
        <v>0.84058576557254105</v>
      </c>
      <c r="BA2383" s="73">
        <v>0.96706813015134696</v>
      </c>
      <c r="BB2383" s="64">
        <v>8.6108033718483093E-3</v>
      </c>
      <c r="BC2383" s="74">
        <v>-10.1353669680393</v>
      </c>
      <c r="BD2383" s="61">
        <v>43747</v>
      </c>
      <c r="BE2383" s="61">
        <v>43783</v>
      </c>
      <c r="BF2383" s="70">
        <v>157</v>
      </c>
      <c r="BG2383" s="61">
        <v>43966</v>
      </c>
    </row>
    <row r="2384" spans="2:59" x14ac:dyDescent="0.3">
      <c r="B2384" s="56" t="s">
        <v>7533</v>
      </c>
      <c r="C2384" s="56" t="s">
        <v>7190</v>
      </c>
      <c r="D2384" s="56" t="s">
        <v>7187</v>
      </c>
      <c r="E2384" s="57" t="s">
        <v>76</v>
      </c>
      <c r="F2384" s="57" t="s">
        <v>65</v>
      </c>
      <c r="G2384" s="58" t="s">
        <v>111</v>
      </c>
      <c r="H2384" s="59" t="s">
        <v>169</v>
      </c>
      <c r="I2384" s="60" t="s">
        <v>29</v>
      </c>
      <c r="J2384" s="60" t="s">
        <v>7191</v>
      </c>
      <c r="L2384" s="61">
        <v>44021</v>
      </c>
      <c r="M2384" s="62">
        <v>2152.86809999868</v>
      </c>
      <c r="N2384" s="63">
        <v>2152.86809999868</v>
      </c>
      <c r="O2384" s="63">
        <v>2165.5135000012801</v>
      </c>
      <c r="P2384" s="64">
        <f t="shared" si="37"/>
        <v>0.99416055360421784</v>
      </c>
      <c r="Q2384" s="61">
        <v>44020</v>
      </c>
      <c r="R2384" s="65">
        <v>37994563.331</v>
      </c>
      <c r="S2384" s="65">
        <v>57416842.103812501</v>
      </c>
      <c r="T2384" s="11"/>
      <c r="U2384" s="66">
        <v>-5.8394463958393299E-3</v>
      </c>
      <c r="V2384" s="67">
        <v>3.07826611433484</v>
      </c>
      <c r="W2384" s="66">
        <v>2.9689296490687401E-2</v>
      </c>
      <c r="X2384" s="67">
        <v>5.24730819770775</v>
      </c>
      <c r="Y2384" s="66">
        <v>4.72875148188905E-2</v>
      </c>
      <c r="Z2384" s="67">
        <v>22.412689094111599</v>
      </c>
      <c r="AA2384" s="66">
        <v>7.7410561061697095E-2</v>
      </c>
      <c r="AB2384" s="67">
        <v>27.966244257462701</v>
      </c>
      <c r="AC2384" s="66">
        <v>0.18027771613211399</v>
      </c>
      <c r="AD2384" s="67">
        <v>42.313736873445997</v>
      </c>
      <c r="AE2384" s="66">
        <v>0.203483720248332</v>
      </c>
      <c r="AF2384" s="68">
        <v>37.296059636573801</v>
      </c>
      <c r="AG2384" s="66">
        <v>3.6830852495768301E-3</v>
      </c>
      <c r="AH2384" s="67">
        <v>-1.47319721090753</v>
      </c>
      <c r="AI2384" s="66">
        <v>5.2019928716617897E-2</v>
      </c>
      <c r="AJ2384" s="67">
        <v>18.892735352623301</v>
      </c>
      <c r="AK2384" s="66">
        <v>1.15286809999845</v>
      </c>
      <c r="AL2384" s="66">
        <v>5.1171686505767901E-2</v>
      </c>
      <c r="AM2384" s="67">
        <v>20.780700585106398</v>
      </c>
      <c r="AN2384" s="11"/>
      <c r="AO2384" s="69">
        <v>3.4089479831891402E-2</v>
      </c>
      <c r="AP2384" s="69">
        <v>-4.3742284779000301E-2</v>
      </c>
      <c r="AQ2384" s="69">
        <v>5.2872134923745803E-2</v>
      </c>
      <c r="AR2384" s="69">
        <v>-3.2323758924576403E-2</v>
      </c>
      <c r="AS2384" s="70">
        <v>8</v>
      </c>
      <c r="AT2384" s="70">
        <v>4</v>
      </c>
      <c r="AU2384" s="70">
        <v>8</v>
      </c>
      <c r="AV2384" s="71">
        <v>4</v>
      </c>
      <c r="AW2384" s="11"/>
      <c r="AX2384" s="72">
        <v>8.3724180439458007E-2</v>
      </c>
      <c r="AY2384" s="73">
        <v>0.67318853596316297</v>
      </c>
      <c r="AZ2384" s="73">
        <v>0.82590568507475803</v>
      </c>
      <c r="BA2384" s="73">
        <v>0.90180386007796198</v>
      </c>
      <c r="BB2384" s="64">
        <v>8.6099111535986594E-3</v>
      </c>
      <c r="BC2384" s="74">
        <v>-10.170815115488899</v>
      </c>
      <c r="BD2384" s="61">
        <v>43747</v>
      </c>
      <c r="BE2384" s="61">
        <v>43783</v>
      </c>
      <c r="BF2384" s="70">
        <v>158</v>
      </c>
      <c r="BG2384" s="61">
        <v>43969</v>
      </c>
    </row>
    <row r="2385" spans="2:59" x14ac:dyDescent="0.3">
      <c r="B2385" s="56" t="s">
        <v>7537</v>
      </c>
      <c r="C2385" s="56" t="s">
        <v>7193</v>
      </c>
      <c r="D2385" s="56" t="s">
        <v>7187</v>
      </c>
      <c r="E2385" s="57" t="s">
        <v>7014</v>
      </c>
      <c r="F2385" s="57" t="s">
        <v>65</v>
      </c>
      <c r="G2385" s="58" t="s">
        <v>111</v>
      </c>
      <c r="H2385" s="59" t="s">
        <v>169</v>
      </c>
      <c r="I2385" s="60" t="s">
        <v>29</v>
      </c>
      <c r="J2385" s="60" t="s">
        <v>7194</v>
      </c>
      <c r="L2385" s="61">
        <v>44021</v>
      </c>
      <c r="M2385" s="62">
        <v>1313.3069000001999</v>
      </c>
      <c r="N2385" s="63">
        <v>1313.3069000001999</v>
      </c>
      <c r="O2385" s="63">
        <v>1320.99560000002</v>
      </c>
      <c r="P2385" s="64">
        <f t="shared" si="37"/>
        <v>0.99417961725245718</v>
      </c>
      <c r="Q2385" s="61">
        <v>44020</v>
      </c>
      <c r="R2385" s="65">
        <v>110740.355</v>
      </c>
      <c r="S2385" s="65">
        <v>92092.788183227502</v>
      </c>
      <c r="T2385" s="11"/>
      <c r="U2385" s="66">
        <v>-5.8203827475154001E-3</v>
      </c>
      <c r="V2385" s="67">
        <v>3.08017247916723</v>
      </c>
      <c r="W2385" s="66">
        <v>3.0281875106083999E-2</v>
      </c>
      <c r="X2385" s="67">
        <v>5.3065660592474204</v>
      </c>
      <c r="Y2385" s="66">
        <v>5.0949538683198597E-2</v>
      </c>
      <c r="Z2385" s="67">
        <v>22.778891480556901</v>
      </c>
      <c r="AA2385" s="66">
        <v>8.4999915732623804E-2</v>
      </c>
      <c r="AB2385" s="67">
        <v>28.725179724569902</v>
      </c>
      <c r="AC2385" s="66">
        <v>0.196941340156773</v>
      </c>
      <c r="AD2385" s="67">
        <v>43.980099275941001</v>
      </c>
      <c r="AE2385" s="66">
        <v>0.22909577191778199</v>
      </c>
      <c r="AF2385" s="68">
        <v>39.857264803489699</v>
      </c>
      <c r="AG2385" s="66">
        <v>3.8563382349821001E-3</v>
      </c>
      <c r="AH2385" s="67">
        <v>-1.4558719123670001</v>
      </c>
      <c r="AI2385" s="66">
        <v>5.5880660785987898E-2</v>
      </c>
      <c r="AJ2385" s="67">
        <v>19.278808559552999</v>
      </c>
      <c r="AK2385" s="66">
        <v>0.31330689999973399</v>
      </c>
      <c r="AL2385" s="66">
        <v>6.3593912242140505E-2</v>
      </c>
      <c r="AM2385" s="67">
        <v>29.181557287316501</v>
      </c>
      <c r="AN2385" s="11"/>
      <c r="AO2385" s="69">
        <v>3.41092490089068E-2</v>
      </c>
      <c r="AP2385" s="69">
        <v>-4.3723856048964102E-2</v>
      </c>
      <c r="AQ2385" s="69">
        <v>5.3478124842513401E-2</v>
      </c>
      <c r="AR2385" s="69">
        <v>-3.17481574347767E-2</v>
      </c>
      <c r="AS2385" s="70">
        <v>8</v>
      </c>
      <c r="AT2385" s="70">
        <v>4</v>
      </c>
      <c r="AU2385" s="70">
        <v>8</v>
      </c>
      <c r="AV2385" s="71">
        <v>4</v>
      </c>
      <c r="AW2385" s="11"/>
      <c r="AX2385" s="72">
        <v>8.3737601875182005E-2</v>
      </c>
      <c r="AY2385" s="73">
        <v>0.75707978767786699</v>
      </c>
      <c r="AZ2385" s="73">
        <v>0.85163279264270397</v>
      </c>
      <c r="BA2385" s="73">
        <v>1.0162726439866701</v>
      </c>
      <c r="BB2385" s="64">
        <v>8.61148051637429E-3</v>
      </c>
      <c r="BC2385" s="74">
        <v>-10.108765446304499</v>
      </c>
      <c r="BD2385" s="61">
        <v>43747</v>
      </c>
      <c r="BE2385" s="61">
        <v>43783</v>
      </c>
      <c r="BF2385" s="70">
        <v>154</v>
      </c>
      <c r="BG2385" s="61">
        <v>43963</v>
      </c>
    </row>
    <row r="2386" spans="2:59" x14ac:dyDescent="0.3">
      <c r="B2386" s="56" t="s">
        <v>7539</v>
      </c>
      <c r="C2386" s="56" t="s">
        <v>7196</v>
      </c>
      <c r="D2386" s="56" t="s">
        <v>7187</v>
      </c>
      <c r="E2386" s="57" t="s">
        <v>83</v>
      </c>
      <c r="F2386" s="57" t="s">
        <v>65</v>
      </c>
      <c r="G2386" s="58" t="s">
        <v>111</v>
      </c>
      <c r="H2386" s="59" t="s">
        <v>169</v>
      </c>
      <c r="I2386" s="60" t="s">
        <v>29</v>
      </c>
      <c r="J2386" s="60" t="s">
        <v>7197</v>
      </c>
      <c r="L2386" s="61">
        <v>44021</v>
      </c>
      <c r="M2386" s="62">
        <v>1340.9378999993201</v>
      </c>
      <c r="N2386" s="63">
        <v>1340.9378999993201</v>
      </c>
      <c r="O2386" s="63">
        <v>1348.7806000001699</v>
      </c>
      <c r="P2386" s="64">
        <f t="shared" si="37"/>
        <v>0.994185340446883</v>
      </c>
      <c r="Q2386" s="61">
        <v>44020</v>
      </c>
      <c r="R2386" s="65">
        <v>2853592.145</v>
      </c>
      <c r="S2386" s="65">
        <v>2858606.6825000001</v>
      </c>
      <c r="T2386" s="11"/>
      <c r="U2386" s="66">
        <v>-5.8146595529251499E-3</v>
      </c>
      <c r="V2386" s="67">
        <v>3.0807447986262599</v>
      </c>
      <c r="W2386" s="66">
        <v>3.04597569538601E-2</v>
      </c>
      <c r="X2386" s="67">
        <v>5.3243542440250202</v>
      </c>
      <c r="Y2386" s="66">
        <v>5.2050510805202101E-2</v>
      </c>
      <c r="Z2386" s="67">
        <v>22.888988692750001</v>
      </c>
      <c r="AA2386" s="66">
        <v>8.7287087410077194E-2</v>
      </c>
      <c r="AB2386" s="67">
        <v>28.9538968923152</v>
      </c>
      <c r="AC2386" s="66">
        <v>0.20198592329514201</v>
      </c>
      <c r="AD2386" s="67">
        <v>44.484557589748903</v>
      </c>
      <c r="AE2386" s="66">
        <v>0.23688472512178099</v>
      </c>
      <c r="AF2386" s="68">
        <v>40.6361601239187</v>
      </c>
      <c r="AG2386" s="66">
        <v>3.9083114497771004E-3</v>
      </c>
      <c r="AH2386" s="67">
        <v>-1.4506745908875001</v>
      </c>
      <c r="AI2386" s="66">
        <v>5.7041582755118697E-2</v>
      </c>
      <c r="AJ2386" s="67">
        <v>19.394900756480599</v>
      </c>
      <c r="AK2386" s="66">
        <v>0.34093789999838903</v>
      </c>
      <c r="AL2386" s="66">
        <v>6.6397495214914698E-2</v>
      </c>
      <c r="AM2386" s="67">
        <v>23.649973306775799</v>
      </c>
      <c r="AN2386" s="11"/>
      <c r="AO2386" s="69">
        <v>3.41152063647314E-2</v>
      </c>
      <c r="AP2386" s="69">
        <v>-4.3718385427419001E-2</v>
      </c>
      <c r="AQ2386" s="69">
        <v>5.3659988123399699E-2</v>
      </c>
      <c r="AR2386" s="69">
        <v>-3.1575571564644599E-2</v>
      </c>
      <c r="AS2386" s="70">
        <v>8</v>
      </c>
      <c r="AT2386" s="70">
        <v>4</v>
      </c>
      <c r="AU2386" s="70">
        <v>8</v>
      </c>
      <c r="AV2386" s="71">
        <v>4</v>
      </c>
      <c r="AW2386" s="11"/>
      <c r="AX2386" s="72">
        <v>8.37418227468152E-2</v>
      </c>
      <c r="AY2386" s="73">
        <v>0.782348754501072</v>
      </c>
      <c r="AZ2386" s="73">
        <v>0.85938331143370295</v>
      </c>
      <c r="BA2386" s="73">
        <v>1.0508401086772201</v>
      </c>
      <c r="BB2386" s="64">
        <v>8.6119714421783993E-3</v>
      </c>
      <c r="BC2386" s="74">
        <v>-10.090148757153701</v>
      </c>
      <c r="BD2386" s="61">
        <v>43747</v>
      </c>
      <c r="BE2386" s="61">
        <v>43783</v>
      </c>
      <c r="BF2386" s="70">
        <v>154</v>
      </c>
      <c r="BG2386" s="61">
        <v>43963</v>
      </c>
    </row>
    <row r="2387" spans="2:59" x14ac:dyDescent="0.3">
      <c r="B2387" s="56" t="s">
        <v>7542</v>
      </c>
      <c r="C2387" s="56" t="s">
        <v>7199</v>
      </c>
      <c r="D2387" s="56" t="s">
        <v>7187</v>
      </c>
      <c r="E2387" s="57" t="s">
        <v>87</v>
      </c>
      <c r="F2387" s="57" t="s">
        <v>65</v>
      </c>
      <c r="G2387" s="58" t="s">
        <v>111</v>
      </c>
      <c r="H2387" s="59" t="s">
        <v>169</v>
      </c>
      <c r="I2387" s="60" t="s">
        <v>29</v>
      </c>
      <c r="J2387" s="60" t="s">
        <v>7200</v>
      </c>
      <c r="L2387" s="61">
        <v>44021</v>
      </c>
      <c r="M2387" s="62">
        <v>1759.01009999961</v>
      </c>
      <c r="N2387" s="63">
        <v>1759.01009999961</v>
      </c>
      <c r="O2387" s="63">
        <v>1769.3517000004599</v>
      </c>
      <c r="P2387" s="64">
        <f t="shared" si="37"/>
        <v>0.99415514733399402</v>
      </c>
      <c r="Q2387" s="61">
        <v>44020</v>
      </c>
      <c r="R2387" s="65">
        <v>24181777.837000001</v>
      </c>
      <c r="S2387" s="65">
        <v>32110656.431625001</v>
      </c>
      <c r="T2387" s="11"/>
      <c r="U2387" s="66">
        <v>-5.84485266608681E-3</v>
      </c>
      <c r="V2387" s="67">
        <v>3.0777254873100901</v>
      </c>
      <c r="W2387" s="66">
        <v>2.9520074911488298E-2</v>
      </c>
      <c r="X2387" s="67">
        <v>5.2303860397878497</v>
      </c>
      <c r="Y2387" s="66">
        <v>4.6243581831731703E-2</v>
      </c>
      <c r="Z2387" s="67">
        <v>22.308295795403001</v>
      </c>
      <c r="AA2387" s="66">
        <v>7.5251920176015105E-2</v>
      </c>
      <c r="AB2387" s="67">
        <v>27.750380168901799</v>
      </c>
      <c r="AC2387" s="66">
        <v>0.17555947688757401</v>
      </c>
      <c r="AD2387" s="67">
        <v>41.841912948992103</v>
      </c>
      <c r="AE2387" s="66">
        <v>0.19626453412289299</v>
      </c>
      <c r="AF2387" s="68">
        <v>36.574141024029799</v>
      </c>
      <c r="AG2387" s="66">
        <v>3.6336006378405701E-3</v>
      </c>
      <c r="AH2387" s="67">
        <v>-1.4781456720811501</v>
      </c>
      <c r="AI2387" s="66">
        <v>5.0919474579131901E-2</v>
      </c>
      <c r="AJ2387" s="67">
        <v>18.7826899388747</v>
      </c>
      <c r="AK2387" s="66">
        <v>0.72342144711525203</v>
      </c>
      <c r="AL2387" s="66">
        <v>5.67965919653943E-2</v>
      </c>
      <c r="AM2387" s="67">
        <v>91.171278565656394</v>
      </c>
      <c r="AN2387" s="11"/>
      <c r="AO2387" s="69">
        <v>3.4083738346453202E-2</v>
      </c>
      <c r="AP2387" s="69">
        <v>-4.3747491565227399E-2</v>
      </c>
      <c r="AQ2387" s="69">
        <v>5.2699084259074901E-2</v>
      </c>
      <c r="AR2387" s="69">
        <v>-3.2488110103258798E-2</v>
      </c>
      <c r="AS2387" s="70">
        <v>8</v>
      </c>
      <c r="AT2387" s="70">
        <v>4</v>
      </c>
      <c r="AU2387" s="70">
        <v>8</v>
      </c>
      <c r="AV2387" s="71">
        <v>4</v>
      </c>
      <c r="AW2387" s="11"/>
      <c r="AX2387" s="72">
        <v>8.3720422109763604E-2</v>
      </c>
      <c r="AY2387" s="73">
        <v>0.64932043558292196</v>
      </c>
      <c r="AZ2387" s="73">
        <v>0.81858672475300398</v>
      </c>
      <c r="BA2387" s="73">
        <v>0.86931846183233596</v>
      </c>
      <c r="BB2387" s="64">
        <v>8.6094707370921193E-3</v>
      </c>
      <c r="BC2387" s="74">
        <v>-10.1885267382313</v>
      </c>
      <c r="BD2387" s="61">
        <v>43747</v>
      </c>
      <c r="BE2387" s="61">
        <v>43783</v>
      </c>
      <c r="BF2387" s="70">
        <v>158</v>
      </c>
      <c r="BG2387" s="61">
        <v>43969</v>
      </c>
    </row>
    <row r="2388" spans="2:59" x14ac:dyDescent="0.3">
      <c r="B2388" s="56" t="s">
        <v>7545</v>
      </c>
      <c r="C2388" s="56" t="s">
        <v>7202</v>
      </c>
      <c r="D2388" s="56" t="s">
        <v>7187</v>
      </c>
      <c r="E2388" s="57" t="s">
        <v>90</v>
      </c>
      <c r="F2388" s="57" t="s">
        <v>65</v>
      </c>
      <c r="G2388" s="58" t="s">
        <v>111</v>
      </c>
      <c r="H2388" s="59" t="s">
        <v>169</v>
      </c>
      <c r="I2388" s="60" t="s">
        <v>29</v>
      </c>
      <c r="J2388" s="60" t="s">
        <v>7203</v>
      </c>
      <c r="L2388" s="61">
        <v>44021</v>
      </c>
      <c r="M2388" s="62">
        <v>1972.2736000008899</v>
      </c>
      <c r="N2388" s="63">
        <v>1972.2736000008899</v>
      </c>
      <c r="O2388" s="63">
        <v>1983.8900000005999</v>
      </c>
      <c r="P2388" s="64">
        <f t="shared" si="37"/>
        <v>0.99414463503535655</v>
      </c>
      <c r="Q2388" s="61">
        <v>44020</v>
      </c>
      <c r="R2388" s="65">
        <v>59895472.811999999</v>
      </c>
      <c r="S2388" s="65">
        <v>72494559.934874997</v>
      </c>
      <c r="T2388" s="11"/>
      <c r="U2388" s="66">
        <v>-5.8553649641908097E-3</v>
      </c>
      <c r="V2388" s="67">
        <v>3.0766742574996901</v>
      </c>
      <c r="W2388" s="66">
        <v>2.9193415288318598E-2</v>
      </c>
      <c r="X2388" s="67">
        <v>5.1977200774708798</v>
      </c>
      <c r="Y2388" s="66">
        <v>4.4214330309841898E-2</v>
      </c>
      <c r="Z2388" s="67">
        <v>22.1053706431994</v>
      </c>
      <c r="AA2388" s="66">
        <v>7.1058454303056406E-2</v>
      </c>
      <c r="AB2388" s="67">
        <v>27.331033581605901</v>
      </c>
      <c r="AC2388" s="66">
        <v>0.166416708434699</v>
      </c>
      <c r="AD2388" s="67">
        <v>40.9276361037046</v>
      </c>
      <c r="AE2388" s="66">
        <v>0.18231509181903699</v>
      </c>
      <c r="AF2388" s="68">
        <v>35.179196793644202</v>
      </c>
      <c r="AG2388" s="66">
        <v>3.53840685966134E-3</v>
      </c>
      <c r="AH2388" s="67">
        <v>-1.48766504989908</v>
      </c>
      <c r="AI2388" s="66">
        <v>4.87802335974266E-2</v>
      </c>
      <c r="AJ2388" s="67">
        <v>18.568765840696901</v>
      </c>
      <c r="AK2388" s="66">
        <v>0.97227360000019003</v>
      </c>
      <c r="AL2388" s="66">
        <v>4.5194806178187698E-2</v>
      </c>
      <c r="AM2388" s="67">
        <v>2.7212505852803601</v>
      </c>
      <c r="AN2388" s="11"/>
      <c r="AO2388" s="69">
        <v>3.4072788314006203E-2</v>
      </c>
      <c r="AP2388" s="69">
        <v>-4.3757738364583902E-2</v>
      </c>
      <c r="AQ2388" s="69">
        <v>5.2361671085236601E-2</v>
      </c>
      <c r="AR2388" s="69">
        <v>-3.2808560924422601E-2</v>
      </c>
      <c r="AS2388" s="70">
        <v>8</v>
      </c>
      <c r="AT2388" s="70">
        <v>4</v>
      </c>
      <c r="AU2388" s="70">
        <v>8</v>
      </c>
      <c r="AV2388" s="71">
        <v>4</v>
      </c>
      <c r="AW2388" s="11"/>
      <c r="AX2388" s="72">
        <v>8.3713392467179806E-2</v>
      </c>
      <c r="AY2388" s="73">
        <v>0.60292944604952903</v>
      </c>
      <c r="AZ2388" s="73">
        <v>0.80436464842205202</v>
      </c>
      <c r="BA2388" s="73">
        <v>0.80628412815258299</v>
      </c>
      <c r="BB2388" s="64">
        <v>8.6086431498552003E-3</v>
      </c>
      <c r="BC2388" s="74">
        <v>-10.2230766358698</v>
      </c>
      <c r="BD2388" s="61">
        <v>43747</v>
      </c>
      <c r="BE2388" s="61">
        <v>43783</v>
      </c>
      <c r="BF2388" s="70">
        <v>158</v>
      </c>
      <c r="BG2388" s="61">
        <v>43969</v>
      </c>
    </row>
    <row r="2389" spans="2:59" x14ac:dyDescent="0.3">
      <c r="B2389" s="56" t="s">
        <v>7548</v>
      </c>
      <c r="C2389" s="56" t="s">
        <v>7205</v>
      </c>
      <c r="D2389" s="56" t="s">
        <v>7206</v>
      </c>
      <c r="E2389" s="57" t="s">
        <v>73</v>
      </c>
      <c r="F2389" s="57" t="s">
        <v>65</v>
      </c>
      <c r="G2389" s="58" t="s">
        <v>111</v>
      </c>
      <c r="H2389" s="59" t="s">
        <v>279</v>
      </c>
      <c r="I2389" s="60" t="s">
        <v>29</v>
      </c>
      <c r="J2389" s="60" t="s">
        <v>7207</v>
      </c>
      <c r="L2389" s="61">
        <v>44021</v>
      </c>
      <c r="M2389" s="62">
        <v>1135.11009999923</v>
      </c>
      <c r="N2389" s="63">
        <v>1135.11009999923</v>
      </c>
      <c r="O2389" s="63">
        <v>1136.6976999994399</v>
      </c>
      <c r="P2389" s="64">
        <f t="shared" si="37"/>
        <v>0.99860332258945306</v>
      </c>
      <c r="Q2389" s="61">
        <v>44019</v>
      </c>
      <c r="R2389" s="65">
        <v>2373.864</v>
      </c>
      <c r="S2389" s="65">
        <v>11124.839679382299</v>
      </c>
      <c r="T2389" s="11"/>
      <c r="U2389" s="66">
        <v>-1.3806882252538301E-3</v>
      </c>
      <c r="V2389" s="67">
        <v>3.5241419313933902</v>
      </c>
      <c r="W2389" s="66">
        <v>1.1485529406854799E-2</v>
      </c>
      <c r="X2389" s="67">
        <v>3.4269314893208498</v>
      </c>
      <c r="Y2389" s="66">
        <v>2.6314316653952102E-2</v>
      </c>
      <c r="Z2389" s="67">
        <v>20.315369277610401</v>
      </c>
      <c r="AA2389" s="66">
        <v>5.1070399793388802E-2</v>
      </c>
      <c r="AB2389" s="67">
        <v>25.332228130631801</v>
      </c>
      <c r="AC2389" s="66">
        <v>0.103450236838398</v>
      </c>
      <c r="AD2389" s="67">
        <v>34.630988944088998</v>
      </c>
      <c r="AE2389" s="66">
        <v>0.135139046045952</v>
      </c>
      <c r="AF2389" s="68">
        <v>30.461592216306599</v>
      </c>
      <c r="AG2389" s="66">
        <v>1.92120720203093E-3</v>
      </c>
      <c r="AH2389" s="67">
        <v>-1.6493850156621199</v>
      </c>
      <c r="AI2389" s="66">
        <v>3.1399010207678699E-2</v>
      </c>
      <c r="AJ2389" s="67">
        <v>16.8306435017439</v>
      </c>
      <c r="AK2389" s="66">
        <v>0.13511010000001999</v>
      </c>
      <c r="AL2389" s="66">
        <v>3.8058246185755699E-2</v>
      </c>
      <c r="AM2389" s="67">
        <v>29.836436661600601</v>
      </c>
      <c r="AN2389" s="11"/>
      <c r="AO2389" s="69">
        <v>2.1541677169807399E-2</v>
      </c>
      <c r="AP2389" s="69">
        <v>-2.6207125450127901E-2</v>
      </c>
      <c r="AQ2389" s="69">
        <v>2.62888893721538E-2</v>
      </c>
      <c r="AR2389" s="69">
        <v>-1.8596897958559601E-2</v>
      </c>
      <c r="AS2389" s="70">
        <v>7</v>
      </c>
      <c r="AT2389" s="70">
        <v>5</v>
      </c>
      <c r="AU2389" s="70">
        <v>7</v>
      </c>
      <c r="AV2389" s="71">
        <v>5</v>
      </c>
      <c r="AW2389" s="11"/>
      <c r="AX2389" s="72">
        <v>4.7455332006211402E-2</v>
      </c>
      <c r="AY2389" s="73">
        <v>0.49364082348483901</v>
      </c>
      <c r="AZ2389" s="73">
        <v>0.71560147284799303</v>
      </c>
      <c r="BA2389" s="73">
        <v>0.66207621122884996</v>
      </c>
      <c r="BB2389" s="64">
        <v>4.89129688106459E-3</v>
      </c>
      <c r="BC2389" s="74">
        <v>-6.4482981683540901</v>
      </c>
      <c r="BD2389" s="61">
        <v>43747</v>
      </c>
      <c r="BE2389" s="61">
        <v>43783</v>
      </c>
      <c r="BF2389" s="70">
        <v>87</v>
      </c>
      <c r="BG2389" s="61">
        <v>43868</v>
      </c>
    </row>
    <row r="2390" spans="2:59" x14ac:dyDescent="0.3">
      <c r="B2390" s="56" t="s">
        <v>7550</v>
      </c>
      <c r="C2390" s="56" t="s">
        <v>7209</v>
      </c>
      <c r="D2390" s="56" t="s">
        <v>7206</v>
      </c>
      <c r="E2390" s="57" t="s">
        <v>76</v>
      </c>
      <c r="F2390" s="57" t="s">
        <v>65</v>
      </c>
      <c r="G2390" s="58" t="s">
        <v>111</v>
      </c>
      <c r="H2390" s="59" t="s">
        <v>279</v>
      </c>
      <c r="I2390" s="60" t="s">
        <v>29</v>
      </c>
      <c r="J2390" s="60" t="s">
        <v>7210</v>
      </c>
      <c r="L2390" s="61">
        <v>44021</v>
      </c>
      <c r="M2390" s="62">
        <v>1130.63990000077</v>
      </c>
      <c r="N2390" s="63">
        <v>1130.63990000077</v>
      </c>
      <c r="O2390" s="63">
        <v>1132.53199999966</v>
      </c>
      <c r="P2390" s="64">
        <f t="shared" si="37"/>
        <v>0.99832931873104636</v>
      </c>
      <c r="Q2390" s="61">
        <v>43984</v>
      </c>
      <c r="R2390" s="65">
        <v>695445.8</v>
      </c>
      <c r="S2390" s="65">
        <v>1012905.43020996</v>
      </c>
      <c r="T2390" s="11"/>
      <c r="U2390" s="66">
        <v>-1.3897556764277401E-3</v>
      </c>
      <c r="V2390" s="67">
        <v>3.5232351862760001</v>
      </c>
      <c r="W2390" s="66">
        <v>1.1195830578799399E-2</v>
      </c>
      <c r="X2390" s="67">
        <v>3.39796160651531</v>
      </c>
      <c r="Y2390" s="66">
        <v>2.4526513014279799E-2</v>
      </c>
      <c r="Z2390" s="67">
        <v>20.136588913650499</v>
      </c>
      <c r="AA2390" s="66">
        <v>4.7327413138191297E-2</v>
      </c>
      <c r="AB2390" s="67">
        <v>24.957929465104801</v>
      </c>
      <c r="AC2390" s="66">
        <v>9.5557200436887799E-2</v>
      </c>
      <c r="AD2390" s="67">
        <v>33.841685303952502</v>
      </c>
      <c r="AE2390" s="66">
        <v>0.123059696276032</v>
      </c>
      <c r="AF2390" s="68">
        <v>29.253657239314599</v>
      </c>
      <c r="AG2390" s="66">
        <v>1.8354224866925499E-3</v>
      </c>
      <c r="AH2390" s="67">
        <v>-1.6579634871959601</v>
      </c>
      <c r="AI2390" s="66">
        <v>2.9513562449210402E-2</v>
      </c>
      <c r="AJ2390" s="67">
        <v>16.642098725889799</v>
      </c>
      <c r="AK2390" s="66">
        <v>0.130124111356126</v>
      </c>
      <c r="AL2390" s="66">
        <v>3.5162975698767703E-2</v>
      </c>
      <c r="AM2390" s="67">
        <v>18.289482110325501</v>
      </c>
      <c r="AN2390" s="11"/>
      <c r="AO2390" s="69">
        <v>2.15320169081679E-2</v>
      </c>
      <c r="AP2390" s="69">
        <v>-2.6216113524242201E-2</v>
      </c>
      <c r="AQ2390" s="69">
        <v>2.59936012134858E-2</v>
      </c>
      <c r="AR2390" s="69">
        <v>-1.8890960274802599E-2</v>
      </c>
      <c r="AS2390" s="70">
        <v>7</v>
      </c>
      <c r="AT2390" s="70">
        <v>5</v>
      </c>
      <c r="AU2390" s="70">
        <v>7</v>
      </c>
      <c r="AV2390" s="71">
        <v>5</v>
      </c>
      <c r="AW2390" s="11"/>
      <c r="AX2390" s="72">
        <v>4.7446355950814902E-2</v>
      </c>
      <c r="AY2390" s="73">
        <v>0.42144008341892902</v>
      </c>
      <c r="AZ2390" s="73">
        <v>0.70306733634242802</v>
      </c>
      <c r="BA2390" s="73">
        <v>0.56428751620387596</v>
      </c>
      <c r="BB2390" s="64">
        <v>4.8903178177306496E-3</v>
      </c>
      <c r="BC2390" s="74">
        <v>-6.4809134758033897</v>
      </c>
      <c r="BD2390" s="61">
        <v>43747</v>
      </c>
      <c r="BE2390" s="61">
        <v>43783</v>
      </c>
      <c r="BF2390" s="70">
        <v>87</v>
      </c>
      <c r="BG2390" s="61">
        <v>43868</v>
      </c>
    </row>
    <row r="2391" spans="2:59" x14ac:dyDescent="0.3">
      <c r="B2391" s="56" t="s">
        <v>7554</v>
      </c>
      <c r="C2391" s="56" t="s">
        <v>7212</v>
      </c>
      <c r="D2391" s="56" t="s">
        <v>7206</v>
      </c>
      <c r="E2391" s="57" t="s">
        <v>87</v>
      </c>
      <c r="F2391" s="57" t="s">
        <v>65</v>
      </c>
      <c r="G2391" s="58" t="s">
        <v>111</v>
      </c>
      <c r="H2391" s="59" t="s">
        <v>279</v>
      </c>
      <c r="I2391" s="60" t="s">
        <v>29</v>
      </c>
      <c r="J2391" s="60" t="s">
        <v>7213</v>
      </c>
      <c r="L2391" s="61">
        <v>44021</v>
      </c>
      <c r="M2391" s="62">
        <v>1126.48489999957</v>
      </c>
      <c r="N2391" s="63">
        <v>1126.48489999957</v>
      </c>
      <c r="O2391" s="63">
        <v>1128.59889999963</v>
      </c>
      <c r="P2391" s="64">
        <f t="shared" si="37"/>
        <v>0.99812688103801916</v>
      </c>
      <c r="Q2391" s="61">
        <v>43984</v>
      </c>
      <c r="R2391" s="65">
        <v>1596763.7690000001</v>
      </c>
      <c r="S2391" s="65">
        <v>2054316.22176367</v>
      </c>
      <c r="T2391" s="11"/>
      <c r="U2391" s="66">
        <v>-1.3952286890344099E-3</v>
      </c>
      <c r="V2391" s="67">
        <v>3.5226878850153298</v>
      </c>
      <c r="W2391" s="66">
        <v>1.10296602306335E-2</v>
      </c>
      <c r="X2391" s="67">
        <v>3.3813445716987198</v>
      </c>
      <c r="Y2391" s="66">
        <v>2.3505228486101301E-2</v>
      </c>
      <c r="Z2391" s="67">
        <v>20.0344604608254</v>
      </c>
      <c r="AA2391" s="66">
        <v>4.5229006109366303E-2</v>
      </c>
      <c r="AB2391" s="67">
        <v>24.748088762222299</v>
      </c>
      <c r="AC2391" s="66">
        <v>9.1177558617346194E-2</v>
      </c>
      <c r="AD2391" s="67">
        <v>33.403721121954703</v>
      </c>
      <c r="AE2391" s="66">
        <v>0.11632301162535399</v>
      </c>
      <c r="AF2391" s="68">
        <v>28.579988774261398</v>
      </c>
      <c r="AG2391" s="66">
        <v>1.78598647471517E-3</v>
      </c>
      <c r="AH2391" s="67">
        <v>-1.6629070883936901</v>
      </c>
      <c r="AI2391" s="66">
        <v>2.8436631202566801E-2</v>
      </c>
      <c r="AJ2391" s="67">
        <v>16.534405601210899</v>
      </c>
      <c r="AK2391" s="66">
        <v>0.12648489999992299</v>
      </c>
      <c r="AL2391" s="66">
        <v>3.2979421044729E-2</v>
      </c>
      <c r="AM2391" s="67">
        <v>14.7248118774733</v>
      </c>
      <c r="AN2391" s="11"/>
      <c r="AO2391" s="69">
        <v>2.1526460122913701E-2</v>
      </c>
      <c r="AP2391" s="69">
        <v>-2.6221455386803399E-2</v>
      </c>
      <c r="AQ2391" s="69">
        <v>2.5824880440268299E-2</v>
      </c>
      <c r="AR2391" s="69">
        <v>-1.9057627282563799E-2</v>
      </c>
      <c r="AS2391" s="70">
        <v>7</v>
      </c>
      <c r="AT2391" s="70">
        <v>5</v>
      </c>
      <c r="AU2391" s="70">
        <v>7</v>
      </c>
      <c r="AV2391" s="71">
        <v>5</v>
      </c>
      <c r="AW2391" s="11"/>
      <c r="AX2391" s="72">
        <v>4.74416181189736E-2</v>
      </c>
      <c r="AY2391" s="73">
        <v>0.380977625214655</v>
      </c>
      <c r="AZ2391" s="73">
        <v>0.69604122185501205</v>
      </c>
      <c r="BA2391" s="73">
        <v>0.50962278318274901</v>
      </c>
      <c r="BB2391" s="64">
        <v>4.8897984344011998E-3</v>
      </c>
      <c r="BC2391" s="74">
        <v>-6.4993607300420999</v>
      </c>
      <c r="BD2391" s="61">
        <v>43747</v>
      </c>
      <c r="BE2391" s="61">
        <v>43783</v>
      </c>
      <c r="BF2391" s="70">
        <v>150</v>
      </c>
      <c r="BG2391" s="61">
        <v>43957</v>
      </c>
    </row>
    <row r="2392" spans="2:59" x14ac:dyDescent="0.3">
      <c r="B2392" s="56" t="s">
        <v>7556</v>
      </c>
      <c r="C2392" s="56" t="s">
        <v>7215</v>
      </c>
      <c r="D2392" s="56" t="s">
        <v>7206</v>
      </c>
      <c r="E2392" s="57" t="s">
        <v>90</v>
      </c>
      <c r="F2392" s="57" t="s">
        <v>65</v>
      </c>
      <c r="G2392" s="58" t="s">
        <v>111</v>
      </c>
      <c r="H2392" s="59" t="s">
        <v>279</v>
      </c>
      <c r="I2392" s="60" t="s">
        <v>29</v>
      </c>
      <c r="J2392" s="60" t="s">
        <v>7216</v>
      </c>
      <c r="L2392" s="61">
        <v>44021</v>
      </c>
      <c r="M2392" s="62">
        <v>1112.94009999931</v>
      </c>
      <c r="N2392" s="63">
        <v>1112.94009999931</v>
      </c>
      <c r="O2392" s="63">
        <v>1115.4130000006401</v>
      </c>
      <c r="P2392" s="64">
        <f t="shared" si="37"/>
        <v>0.99778297365968593</v>
      </c>
      <c r="Q2392" s="61">
        <v>43984</v>
      </c>
      <c r="R2392" s="65">
        <v>2847163.219</v>
      </c>
      <c r="S2392" s="65">
        <v>3448665.61875781</v>
      </c>
      <c r="T2392" s="11"/>
      <c r="U2392" s="66">
        <v>-1.4044795125300899E-3</v>
      </c>
      <c r="V2392" s="67">
        <v>3.5217628026657599</v>
      </c>
      <c r="W2392" s="66">
        <v>1.0747191256086801E-2</v>
      </c>
      <c r="X2392" s="67">
        <v>3.3530976742440499</v>
      </c>
      <c r="Y2392" s="66">
        <v>2.1771514819192799E-2</v>
      </c>
      <c r="Z2392" s="67">
        <v>19.861089094134499</v>
      </c>
      <c r="AA2392" s="66">
        <v>4.1671440079881002E-2</v>
      </c>
      <c r="AB2392" s="67">
        <v>24.392332159273799</v>
      </c>
      <c r="AC2392" s="66">
        <v>8.3772424364724402E-2</v>
      </c>
      <c r="AD2392" s="67">
        <v>32.663207696692602</v>
      </c>
      <c r="AE2392" s="66">
        <v>0.104963150026451</v>
      </c>
      <c r="AF2392" s="68">
        <v>27.444002614356599</v>
      </c>
      <c r="AG2392" s="66">
        <v>1.7020851446432101E-3</v>
      </c>
      <c r="AH2392" s="67">
        <v>-1.6712972214008901</v>
      </c>
      <c r="AI2392" s="66">
        <v>2.6608485979522801E-2</v>
      </c>
      <c r="AJ2392" s="67">
        <v>16.351591078913799</v>
      </c>
      <c r="AK2392" s="66">
        <v>0.11297716214001401</v>
      </c>
      <c r="AL2392" s="66">
        <v>2.9590111798825099E-2</v>
      </c>
      <c r="AM2392" s="67">
        <v>13.374038091482401</v>
      </c>
      <c r="AN2392" s="11"/>
      <c r="AO2392" s="69">
        <v>2.1516926306503599E-2</v>
      </c>
      <c r="AP2392" s="69">
        <v>-2.6230566846607E-2</v>
      </c>
      <c r="AQ2392" s="69">
        <v>2.5538275622238898E-2</v>
      </c>
      <c r="AR2392" s="69">
        <v>-1.93408897184781E-2</v>
      </c>
      <c r="AS2392" s="70">
        <v>7</v>
      </c>
      <c r="AT2392" s="70">
        <v>5</v>
      </c>
      <c r="AU2392" s="70">
        <v>7</v>
      </c>
      <c r="AV2392" s="71">
        <v>5</v>
      </c>
      <c r="AW2392" s="11"/>
      <c r="AX2392" s="72">
        <v>4.7433862088873902E-2</v>
      </c>
      <c r="AY2392" s="73">
        <v>0.312350195107229</v>
      </c>
      <c r="AZ2392" s="73">
        <v>0.68412679496850604</v>
      </c>
      <c r="BA2392" s="73">
        <v>0.41714221153370101</v>
      </c>
      <c r="BB2392" s="64">
        <v>4.8889462942770497E-3</v>
      </c>
      <c r="BC2392" s="74">
        <v>-6.5307068616166397</v>
      </c>
      <c r="BD2392" s="61">
        <v>43747</v>
      </c>
      <c r="BE2392" s="61">
        <v>43783</v>
      </c>
      <c r="BF2392" s="70">
        <v>151</v>
      </c>
      <c r="BG2392" s="61">
        <v>43958</v>
      </c>
    </row>
    <row r="2393" spans="2:59" x14ac:dyDescent="0.3">
      <c r="B2393" s="56" t="s">
        <v>7558</v>
      </c>
      <c r="C2393" s="56" t="s">
        <v>7218</v>
      </c>
      <c r="D2393" s="56" t="s">
        <v>7219</v>
      </c>
      <c r="E2393" s="57" t="s">
        <v>64</v>
      </c>
      <c r="F2393" s="57" t="s">
        <v>65</v>
      </c>
      <c r="G2393" s="58" t="s">
        <v>36</v>
      </c>
      <c r="H2393" s="59" t="s">
        <v>2001</v>
      </c>
      <c r="I2393" s="60" t="s">
        <v>29</v>
      </c>
      <c r="J2393" s="60" t="s">
        <v>7220</v>
      </c>
      <c r="L2393" s="61">
        <v>44021</v>
      </c>
      <c r="M2393" s="62">
        <v>1349.5186000000699</v>
      </c>
      <c r="N2393" s="63">
        <v>1349.5186000000699</v>
      </c>
      <c r="O2393" s="63">
        <v>1657.3288000002501</v>
      </c>
      <c r="P2393" s="64">
        <f t="shared" si="37"/>
        <v>0.81427330533317599</v>
      </c>
      <c r="Q2393" s="61">
        <v>43881</v>
      </c>
      <c r="R2393" s="65">
        <v>1797436.358</v>
      </c>
      <c r="S2393" s="65">
        <v>2101912.9052363299</v>
      </c>
      <c r="T2393" s="11"/>
      <c r="U2393" s="66">
        <v>-1.0674814576304901E-2</v>
      </c>
      <c r="V2393" s="67">
        <v>2.5947292962882802</v>
      </c>
      <c r="W2393" s="66">
        <v>-5.3757805864734103E-2</v>
      </c>
      <c r="X2393" s="67">
        <v>-3.09740203783804</v>
      </c>
      <c r="Y2393" s="66">
        <v>-0.12945410009255301</v>
      </c>
      <c r="Z2393" s="67">
        <v>4.7385276029672196</v>
      </c>
      <c r="AA2393" s="66">
        <v>3.5276235048513599E-2</v>
      </c>
      <c r="AB2393" s="67">
        <v>23.752811656158901</v>
      </c>
      <c r="AC2393" s="66">
        <v>0.11563802868666199</v>
      </c>
      <c r="AD2393" s="67">
        <v>35.849768128886403</v>
      </c>
      <c r="AE2393" s="66">
        <v>0.20898032000695799</v>
      </c>
      <c r="AF2393" s="68">
        <v>37.845719612436397</v>
      </c>
      <c r="AG2393" s="66">
        <v>-3.84005304786115E-2</v>
      </c>
      <c r="AH2393" s="67">
        <v>-5.6815587837263601</v>
      </c>
      <c r="AI2393" s="66">
        <v>-0.10444704431764</v>
      </c>
      <c r="AJ2393" s="67">
        <v>3.2460380491975198</v>
      </c>
      <c r="AK2393" s="66">
        <v>0.34951860000030099</v>
      </c>
      <c r="AL2393" s="66">
        <v>5.8710567614980398E-2</v>
      </c>
      <c r="AM2393" s="67">
        <v>33.063116402132401</v>
      </c>
      <c r="AN2393" s="11"/>
      <c r="AO2393" s="69">
        <v>8.14660181659565E-2</v>
      </c>
      <c r="AP2393" s="69">
        <v>-0.119310002997809</v>
      </c>
      <c r="AQ2393" s="69">
        <v>0.129816419184936</v>
      </c>
      <c r="AR2393" s="69">
        <v>-0.15092803477178701</v>
      </c>
      <c r="AS2393" s="70">
        <v>6</v>
      </c>
      <c r="AT2393" s="70">
        <v>6</v>
      </c>
      <c r="AU2393" s="70">
        <v>7</v>
      </c>
      <c r="AV2393" s="71">
        <v>5</v>
      </c>
      <c r="AW2393" s="11"/>
      <c r="AX2393" s="72">
        <v>0.29055474411899901</v>
      </c>
      <c r="AY2393" s="73">
        <v>0.302245048639179</v>
      </c>
      <c r="AZ2393" s="73">
        <v>0.58615117363478897</v>
      </c>
      <c r="BA2393" s="73">
        <v>0.40936417206694398</v>
      </c>
      <c r="BB2393" s="64">
        <v>2.9651359420567999E-2</v>
      </c>
      <c r="BC2393" s="74">
        <v>-33.657111371052501</v>
      </c>
      <c r="BD2393" s="61">
        <v>43881</v>
      </c>
      <c r="BE2393" s="61">
        <v>43914</v>
      </c>
      <c r="BF2393" s="70"/>
      <c r="BG2393" s="61"/>
    </row>
    <row r="2394" spans="2:59" x14ac:dyDescent="0.3">
      <c r="B2394" s="56" t="s">
        <v>7562</v>
      </c>
      <c r="C2394" s="56" t="s">
        <v>7222</v>
      </c>
      <c r="D2394" s="56" t="s">
        <v>7219</v>
      </c>
      <c r="E2394" s="57" t="s">
        <v>69</v>
      </c>
      <c r="F2394" s="57" t="s">
        <v>65</v>
      </c>
      <c r="G2394" s="58" t="s">
        <v>36</v>
      </c>
      <c r="H2394" s="59" t="s">
        <v>2001</v>
      </c>
      <c r="I2394" s="60" t="s">
        <v>29</v>
      </c>
      <c r="J2394" s="60" t="s">
        <v>7223</v>
      </c>
      <c r="L2394" s="61">
        <v>44021</v>
      </c>
      <c r="M2394" s="62">
        <v>1076.5009000003299</v>
      </c>
      <c r="N2394" s="63">
        <v>1076.5009000003299</v>
      </c>
      <c r="O2394" s="63">
        <v>1314.4748999998001</v>
      </c>
      <c r="P2394" s="64">
        <f t="shared" si="37"/>
        <v>0.81895888616853285</v>
      </c>
      <c r="Q2394" s="61">
        <v>43881</v>
      </c>
      <c r="R2394" s="65">
        <v>4015821.7069999999</v>
      </c>
      <c r="S2394" s="65">
        <v>7943424.0724140601</v>
      </c>
      <c r="T2394" s="11"/>
      <c r="U2394" s="66">
        <v>-1.0634316594405399E-2</v>
      </c>
      <c r="V2394" s="67">
        <v>2.5987790944782301</v>
      </c>
      <c r="W2394" s="66">
        <v>-5.25936382573855E-2</v>
      </c>
      <c r="X2394" s="67">
        <v>-2.9809852771031702</v>
      </c>
      <c r="Y2394" s="66">
        <v>-0.12242735493869999</v>
      </c>
      <c r="Z2394" s="67">
        <v>5.4412021183525203</v>
      </c>
      <c r="AA2394" s="66">
        <v>5.42081918920303E-2</v>
      </c>
      <c r="AB2394" s="67">
        <v>25.646007340488701</v>
      </c>
      <c r="AC2394" s="66"/>
      <c r="AD2394" s="67"/>
      <c r="AE2394" s="66"/>
      <c r="AF2394" s="68"/>
      <c r="AG2394" s="66">
        <v>-3.8045814715587802E-2</v>
      </c>
      <c r="AH2394" s="67">
        <v>-5.6460872074239896</v>
      </c>
      <c r="AI2394" s="66">
        <v>-9.6773146101477303E-2</v>
      </c>
      <c r="AJ2394" s="67">
        <v>4.0134278708137598</v>
      </c>
      <c r="AK2394" s="66">
        <v>0.120693778098939</v>
      </c>
      <c r="AL2394" s="66">
        <v>6.3982751955336398E-2</v>
      </c>
      <c r="AM2394" s="67">
        <v>35.967437216721002</v>
      </c>
      <c r="AN2394" s="11"/>
      <c r="AO2394" s="69">
        <v>8.1510268242709599E-2</v>
      </c>
      <c r="AP2394" s="69">
        <v>-0.119273926414317</v>
      </c>
      <c r="AQ2394" s="69">
        <v>0.13167528138918</v>
      </c>
      <c r="AR2394" s="69">
        <v>-0.14984856602313801</v>
      </c>
      <c r="AS2394" s="70">
        <v>6</v>
      </c>
      <c r="AT2394" s="70">
        <v>6</v>
      </c>
      <c r="AU2394" s="70">
        <v>7</v>
      </c>
      <c r="AV2394" s="71">
        <v>5</v>
      </c>
      <c r="AW2394" s="11"/>
      <c r="AX2394" s="72">
        <v>0.29061107316811102</v>
      </c>
      <c r="AY2394" s="73">
        <v>0.36751629843956801</v>
      </c>
      <c r="AZ2394" s="73">
        <v>0.633445251769444</v>
      </c>
      <c r="BA2394" s="73">
        <v>0.49862049346802501</v>
      </c>
      <c r="BB2394" s="64">
        <v>2.9658545343991101E-2</v>
      </c>
      <c r="BC2394" s="74">
        <v>-33.567320304107902</v>
      </c>
      <c r="BD2394" s="61">
        <v>43881</v>
      </c>
      <c r="BE2394" s="61">
        <v>43914</v>
      </c>
      <c r="BF2394" s="70"/>
      <c r="BG2394" s="61"/>
    </row>
    <row r="2395" spans="2:59" x14ac:dyDescent="0.3">
      <c r="B2395" s="56" t="s">
        <v>7564</v>
      </c>
      <c r="C2395" s="56" t="s">
        <v>7225</v>
      </c>
      <c r="D2395" s="56" t="s">
        <v>7219</v>
      </c>
      <c r="E2395" s="57" t="s">
        <v>73</v>
      </c>
      <c r="F2395" s="57" t="s">
        <v>65</v>
      </c>
      <c r="G2395" s="58" t="s">
        <v>36</v>
      </c>
      <c r="H2395" s="59" t="s">
        <v>2001</v>
      </c>
      <c r="I2395" s="60" t="s">
        <v>29</v>
      </c>
      <c r="J2395" s="60" t="s">
        <v>7226</v>
      </c>
      <c r="L2395" s="61">
        <v>44021</v>
      </c>
      <c r="M2395" s="62">
        <v>2065.9039000011999</v>
      </c>
      <c r="N2395" s="63">
        <v>2065.9039000011999</v>
      </c>
      <c r="O2395" s="63">
        <v>2532.26570000127</v>
      </c>
      <c r="P2395" s="64">
        <f t="shared" si="37"/>
        <v>0.81583220117863764</v>
      </c>
      <c r="Q2395" s="61">
        <v>43881</v>
      </c>
      <c r="R2395" s="65">
        <v>2425028.6860000002</v>
      </c>
      <c r="S2395" s="65">
        <v>2665666.1849765601</v>
      </c>
      <c r="T2395" s="11"/>
      <c r="U2395" s="66">
        <v>-1.0661314601748E-2</v>
      </c>
      <c r="V2395" s="67">
        <v>2.5960792937439701</v>
      </c>
      <c r="W2395" s="66">
        <v>-5.3369878192825099E-2</v>
      </c>
      <c r="X2395" s="67">
        <v>-3.0586092706471399</v>
      </c>
      <c r="Y2395" s="66">
        <v>-0.12767703395729799</v>
      </c>
      <c r="Z2395" s="67">
        <v>4.9162342164927404</v>
      </c>
      <c r="AA2395" s="66">
        <v>3.7964957457006697E-2</v>
      </c>
      <c r="AB2395" s="67">
        <v>24.021683897008199</v>
      </c>
      <c r="AC2395" s="66">
        <v>0.119729836622428</v>
      </c>
      <c r="AD2395" s="67">
        <v>36.258948922506498</v>
      </c>
      <c r="AE2395" s="66">
        <v>0.21475733035185801</v>
      </c>
      <c r="AF2395" s="68">
        <v>38.423420646926402</v>
      </c>
      <c r="AG2395" s="66">
        <v>-3.8282288543996401E-2</v>
      </c>
      <c r="AH2395" s="67">
        <v>-5.6697345902648504</v>
      </c>
      <c r="AI2395" s="66">
        <v>-0.102594586629566</v>
      </c>
      <c r="AJ2395" s="67">
        <v>3.4312838180048901</v>
      </c>
      <c r="AK2395" s="66">
        <v>1.1340470086538701</v>
      </c>
      <c r="AL2395" s="66">
        <v>5.19319596642163E-2</v>
      </c>
      <c r="AM2395" s="67">
        <v>16.478130085626599</v>
      </c>
      <c r="AN2395" s="11"/>
      <c r="AO2395" s="69">
        <v>8.1480741946579699E-2</v>
      </c>
      <c r="AP2395" s="69">
        <v>-0.11929795496151201</v>
      </c>
      <c r="AQ2395" s="69">
        <v>0.12991854414401999</v>
      </c>
      <c r="AR2395" s="69">
        <v>-0.150568419884657</v>
      </c>
      <c r="AS2395" s="70">
        <v>6</v>
      </c>
      <c r="AT2395" s="70">
        <v>6</v>
      </c>
      <c r="AU2395" s="70">
        <v>7</v>
      </c>
      <c r="AV2395" s="71">
        <v>5</v>
      </c>
      <c r="AW2395" s="11"/>
      <c r="AX2395" s="72">
        <v>0.29055287860101098</v>
      </c>
      <c r="AY2395" s="73">
        <v>0.31151793324988802</v>
      </c>
      <c r="AZ2395" s="73">
        <v>0.59287195215256405</v>
      </c>
      <c r="BA2395" s="73">
        <v>0.42208016827453299</v>
      </c>
      <c r="BB2395" s="64">
        <v>2.96516765747219E-2</v>
      </c>
      <c r="BC2395" s="74">
        <v>-33.627194018394199</v>
      </c>
      <c r="BD2395" s="61">
        <v>43881</v>
      </c>
      <c r="BE2395" s="61">
        <v>43914</v>
      </c>
      <c r="BF2395" s="70"/>
      <c r="BG2395" s="61"/>
    </row>
    <row r="2396" spans="2:59" x14ac:dyDescent="0.3">
      <c r="B2396" s="56" t="s">
        <v>7566</v>
      </c>
      <c r="C2396" s="56" t="s">
        <v>7228</v>
      </c>
      <c r="D2396" s="56" t="s">
        <v>7219</v>
      </c>
      <c r="E2396" s="57" t="s">
        <v>76</v>
      </c>
      <c r="F2396" s="57" t="s">
        <v>65</v>
      </c>
      <c r="G2396" s="58" t="s">
        <v>36</v>
      </c>
      <c r="H2396" s="59" t="s">
        <v>2001</v>
      </c>
      <c r="I2396" s="60" t="s">
        <v>29</v>
      </c>
      <c r="J2396" s="60" t="s">
        <v>7229</v>
      </c>
      <c r="L2396" s="61">
        <v>44021</v>
      </c>
      <c r="M2396" s="62">
        <v>1683.99870000035</v>
      </c>
      <c r="N2396" s="63">
        <v>1683.99870000035</v>
      </c>
      <c r="O2396" s="63">
        <v>2084.05990000069</v>
      </c>
      <c r="P2396" s="64">
        <f t="shared" si="37"/>
        <v>0.80803757128084108</v>
      </c>
      <c r="Q2396" s="61">
        <v>43881</v>
      </c>
      <c r="R2396" s="65">
        <v>14091766.177999999</v>
      </c>
      <c r="S2396" s="65">
        <v>15591490.3618125</v>
      </c>
      <c r="T2396" s="11"/>
      <c r="U2396" s="66">
        <v>-1.07291906660976E-2</v>
      </c>
      <c r="V2396" s="67">
        <v>2.5892916873090099</v>
      </c>
      <c r="W2396" s="66">
        <v>-5.53152610063989E-2</v>
      </c>
      <c r="X2396" s="67">
        <v>-3.2531475520045201</v>
      </c>
      <c r="Y2396" s="66">
        <v>-0.13761066143430101</v>
      </c>
      <c r="Z2396" s="67">
        <v>3.9228714687924402</v>
      </c>
      <c r="AA2396" s="66">
        <v>1.78498606219364E-2</v>
      </c>
      <c r="AB2396" s="67">
        <v>22.010174213501202</v>
      </c>
      <c r="AC2396" s="66">
        <v>8.0527670063020196E-2</v>
      </c>
      <c r="AD2396" s="67">
        <v>32.338732266565799</v>
      </c>
      <c r="AE2396" s="66">
        <v>0.15340330606340999</v>
      </c>
      <c r="AF2396" s="68">
        <v>32.288018218067002</v>
      </c>
      <c r="AG2396" s="66">
        <v>-3.8875627441484498E-2</v>
      </c>
      <c r="AH2396" s="67">
        <v>-5.7290684800173004</v>
      </c>
      <c r="AI2396" s="66">
        <v>-0.113166003498045</v>
      </c>
      <c r="AJ2396" s="67">
        <v>2.3741421311569901</v>
      </c>
      <c r="AK2396" s="66">
        <v>0.73954462116351305</v>
      </c>
      <c r="AL2396" s="66">
        <v>3.7668842702260001E-2</v>
      </c>
      <c r="AM2396" s="67">
        <v>-22.972108663408999</v>
      </c>
      <c r="AN2396" s="11"/>
      <c r="AO2396" s="69">
        <v>8.1406620165653296E-2</v>
      </c>
      <c r="AP2396" s="69">
        <v>-0.119358316230355</v>
      </c>
      <c r="AQ2396" s="69">
        <v>0.12842424209709899</v>
      </c>
      <c r="AR2396" s="69">
        <v>-0.152372123285168</v>
      </c>
      <c r="AS2396" s="70">
        <v>6</v>
      </c>
      <c r="AT2396" s="70">
        <v>6</v>
      </c>
      <c r="AU2396" s="70">
        <v>7</v>
      </c>
      <c r="AV2396" s="71">
        <v>5</v>
      </c>
      <c r="AW2396" s="11"/>
      <c r="AX2396" s="72">
        <v>0.29052414406003702</v>
      </c>
      <c r="AY2396" s="73">
        <v>0.24211372384570501</v>
      </c>
      <c r="AZ2396" s="73">
        <v>0.54257926777700005</v>
      </c>
      <c r="BA2396" s="73">
        <v>0.32730801248226299</v>
      </c>
      <c r="BB2396" s="64">
        <v>2.96462543978851E-2</v>
      </c>
      <c r="BC2396" s="74">
        <v>-33.777220126939902</v>
      </c>
      <c r="BD2396" s="61">
        <v>43881</v>
      </c>
      <c r="BE2396" s="61">
        <v>43914</v>
      </c>
      <c r="BF2396" s="70"/>
      <c r="BG2396" s="61"/>
    </row>
    <row r="2397" spans="2:59" x14ac:dyDescent="0.3">
      <c r="B2397" s="56" t="s">
        <v>7570</v>
      </c>
      <c r="C2397" s="56" t="s">
        <v>7231</v>
      </c>
      <c r="D2397" s="56" t="s">
        <v>7219</v>
      </c>
      <c r="E2397" s="57" t="s">
        <v>79</v>
      </c>
      <c r="F2397" s="57" t="s">
        <v>65</v>
      </c>
      <c r="G2397" s="58" t="s">
        <v>36</v>
      </c>
      <c r="H2397" s="59" t="s">
        <v>2001</v>
      </c>
      <c r="I2397" s="60" t="s">
        <v>29</v>
      </c>
      <c r="J2397" s="60" t="s">
        <v>7232</v>
      </c>
      <c r="L2397" s="61">
        <v>44021</v>
      </c>
      <c r="M2397" s="62">
        <v>1233.08960000053</v>
      </c>
      <c r="N2397" s="63">
        <v>1233.08960000053</v>
      </c>
      <c r="O2397" s="63">
        <v>1528.8956000004</v>
      </c>
      <c r="P2397" s="64">
        <f t="shared" si="37"/>
        <v>0.80652308764588465</v>
      </c>
      <c r="Q2397" s="61">
        <v>43881</v>
      </c>
      <c r="R2397" s="65">
        <v>3493060.1370000001</v>
      </c>
      <c r="S2397" s="65">
        <v>9015664.2712812498</v>
      </c>
      <c r="T2397" s="11"/>
      <c r="U2397" s="66">
        <v>-1.07424123525561E-2</v>
      </c>
      <c r="V2397" s="67">
        <v>2.5879695186631602</v>
      </c>
      <c r="W2397" s="66">
        <v>-5.5694940408138799E-2</v>
      </c>
      <c r="X2397" s="67">
        <v>-3.29111549217851</v>
      </c>
      <c r="Y2397" s="66">
        <v>-0.13992015021271101</v>
      </c>
      <c r="Z2397" s="67">
        <v>3.6919225909514402</v>
      </c>
      <c r="AA2397" s="66">
        <v>1.1547787811650801E-2</v>
      </c>
      <c r="AB2397" s="67">
        <v>21.379966932465301</v>
      </c>
      <c r="AC2397" s="66">
        <v>6.6346123079711106E-2</v>
      </c>
      <c r="AD2397" s="67">
        <v>30.9205775682058</v>
      </c>
      <c r="AE2397" s="66">
        <v>0.130281044630538</v>
      </c>
      <c r="AF2397" s="68">
        <v>29.975792074779701</v>
      </c>
      <c r="AG2397" s="66">
        <v>-3.8991508513390699E-2</v>
      </c>
      <c r="AH2397" s="67">
        <v>-5.74065658720792</v>
      </c>
      <c r="AI2397" s="66">
        <v>-0.115693647763692</v>
      </c>
      <c r="AJ2397" s="67">
        <v>2.1213777045923101</v>
      </c>
      <c r="AK2397" s="66">
        <v>0.23534410298831099</v>
      </c>
      <c r="AL2397" s="66">
        <v>5.8168276162177797E-2</v>
      </c>
      <c r="AM2397" s="67">
        <v>26.939144455449402</v>
      </c>
      <c r="AN2397" s="11"/>
      <c r="AO2397" s="69">
        <v>8.1392085765401107E-2</v>
      </c>
      <c r="AP2397" s="69">
        <v>-0.1193701624198</v>
      </c>
      <c r="AQ2397" s="69">
        <v>0.127775113715034</v>
      </c>
      <c r="AR2397" s="69">
        <v>-0.15272422547612199</v>
      </c>
      <c r="AS2397" s="70">
        <v>6</v>
      </c>
      <c r="AT2397" s="70">
        <v>6</v>
      </c>
      <c r="AU2397" s="70">
        <v>7</v>
      </c>
      <c r="AV2397" s="71">
        <v>5</v>
      </c>
      <c r="AW2397" s="11"/>
      <c r="AX2397" s="72">
        <v>0.290504704361083</v>
      </c>
      <c r="AY2397" s="73">
        <v>0.22035420380962001</v>
      </c>
      <c r="AZ2397" s="73">
        <v>0.52681495356318897</v>
      </c>
      <c r="BA2397" s="73">
        <v>0.29771968982549901</v>
      </c>
      <c r="BB2397" s="64">
        <v>2.9643805063205901E-2</v>
      </c>
      <c r="BC2397" s="74">
        <v>-33.8064940471086</v>
      </c>
      <c r="BD2397" s="61">
        <v>43881</v>
      </c>
      <c r="BE2397" s="61">
        <v>43914</v>
      </c>
      <c r="BF2397" s="70"/>
      <c r="BG2397" s="61"/>
    </row>
    <row r="2398" spans="2:59" x14ac:dyDescent="0.3">
      <c r="B2398" s="56" t="s">
        <v>7573</v>
      </c>
      <c r="C2398" s="56" t="s">
        <v>7234</v>
      </c>
      <c r="D2398" s="56" t="s">
        <v>7219</v>
      </c>
      <c r="E2398" s="57" t="s">
        <v>56</v>
      </c>
      <c r="F2398" s="57" t="s">
        <v>65</v>
      </c>
      <c r="G2398" s="58" t="s">
        <v>36</v>
      </c>
      <c r="H2398" s="59" t="s">
        <v>2001</v>
      </c>
      <c r="I2398" s="60" t="s">
        <v>29</v>
      </c>
      <c r="J2398" s="60" t="s">
        <v>7235</v>
      </c>
      <c r="L2398" s="61">
        <v>44021</v>
      </c>
      <c r="M2398" s="62">
        <v>1312.10480000079</v>
      </c>
      <c r="N2398" s="63">
        <v>1312.10480000079</v>
      </c>
      <c r="O2398" s="63">
        <v>1611.4067000001701</v>
      </c>
      <c r="P2398" s="64">
        <f t="shared" si="37"/>
        <v>0.81426048433375109</v>
      </c>
      <c r="Q2398" s="61">
        <v>43881</v>
      </c>
      <c r="R2398" s="65">
        <v>12838438.797</v>
      </c>
      <c r="S2398" s="65">
        <v>12176802.2364219</v>
      </c>
      <c r="T2398" s="11"/>
      <c r="U2398" s="66">
        <v>-1.0674959844436701E-2</v>
      </c>
      <c r="V2398" s="67">
        <v>2.5947147694750998</v>
      </c>
      <c r="W2398" s="66">
        <v>-5.3760978054924601E-2</v>
      </c>
      <c r="X2398" s="67">
        <v>-3.0977192568570899</v>
      </c>
      <c r="Y2398" s="66">
        <v>-0.12896675162483001</v>
      </c>
      <c r="Z2398" s="67">
        <v>4.7872624497395</v>
      </c>
      <c r="AA2398" s="66">
        <v>3.8470107469038298E-2</v>
      </c>
      <c r="AB2398" s="67">
        <v>24.072198898211401</v>
      </c>
      <c r="AC2398" s="66">
        <v>0.124689567186579</v>
      </c>
      <c r="AD2398" s="67">
        <v>36.754921978921601</v>
      </c>
      <c r="AE2398" s="66">
        <v>0.22493213699082801</v>
      </c>
      <c r="AF2398" s="68">
        <v>39.440901310823399</v>
      </c>
      <c r="AG2398" s="66">
        <v>-3.8401505366891797E-2</v>
      </c>
      <c r="AH2398" s="67">
        <v>-5.6816562725580297</v>
      </c>
      <c r="AI2398" s="66">
        <v>-0.10383521064432</v>
      </c>
      <c r="AJ2398" s="67">
        <v>3.3072214165295</v>
      </c>
      <c r="AK2398" s="66">
        <v>0.30231723482225797</v>
      </c>
      <c r="AL2398" s="66">
        <v>5.7981552847195403E-2</v>
      </c>
      <c r="AM2398" s="67">
        <v>20.6680107798311</v>
      </c>
      <c r="AN2398" s="11"/>
      <c r="AO2398" s="69">
        <v>8.1465896164445398E-2</v>
      </c>
      <c r="AP2398" s="69">
        <v>-0.119310082598531</v>
      </c>
      <c r="AQ2398" s="69">
        <v>0.13028082414355599</v>
      </c>
      <c r="AR2398" s="69">
        <v>-0.15093101125967201</v>
      </c>
      <c r="AS2398" s="70">
        <v>6</v>
      </c>
      <c r="AT2398" s="70">
        <v>6</v>
      </c>
      <c r="AU2398" s="70">
        <v>7</v>
      </c>
      <c r="AV2398" s="71">
        <v>5</v>
      </c>
      <c r="AW2398" s="11"/>
      <c r="AX2398" s="72">
        <v>0.29057316073362</v>
      </c>
      <c r="AY2398" s="73">
        <v>0.31326236933864499</v>
      </c>
      <c r="AZ2398" s="73">
        <v>0.59413168670471395</v>
      </c>
      <c r="BA2398" s="73">
        <v>0.42436103182763002</v>
      </c>
      <c r="BB2398" s="64">
        <v>2.9653208574818599E-2</v>
      </c>
      <c r="BC2398" s="74">
        <v>-33.657356643816499</v>
      </c>
      <c r="BD2398" s="61">
        <v>43881</v>
      </c>
      <c r="BE2398" s="61">
        <v>43914</v>
      </c>
      <c r="BF2398" s="70"/>
      <c r="BG2398" s="61"/>
    </row>
    <row r="2399" spans="2:59" x14ac:dyDescent="0.3">
      <c r="B2399" s="56" t="s">
        <v>7576</v>
      </c>
      <c r="C2399" s="56" t="s">
        <v>7237</v>
      </c>
      <c r="D2399" s="56" t="s">
        <v>7219</v>
      </c>
      <c r="E2399" s="57" t="s">
        <v>7014</v>
      </c>
      <c r="F2399" s="57" t="s">
        <v>65</v>
      </c>
      <c r="G2399" s="58" t="s">
        <v>36</v>
      </c>
      <c r="H2399" s="59" t="s">
        <v>2001</v>
      </c>
      <c r="I2399" s="60" t="s">
        <v>29</v>
      </c>
      <c r="J2399" s="60" t="s">
        <v>7238</v>
      </c>
      <c r="L2399" s="61">
        <v>44021</v>
      </c>
      <c r="M2399" s="62">
        <v>1414.11170000024</v>
      </c>
      <c r="N2399" s="63">
        <v>1414.11170000024</v>
      </c>
      <c r="O2399" s="63">
        <v>1737.8815999999599</v>
      </c>
      <c r="P2399" s="64">
        <f t="shared" si="37"/>
        <v>0.81369852813924304</v>
      </c>
      <c r="Q2399" s="61">
        <v>43881</v>
      </c>
      <c r="R2399" s="65">
        <v>52103.885000000002</v>
      </c>
      <c r="S2399" s="65">
        <v>53532.853358764602</v>
      </c>
      <c r="T2399" s="11"/>
      <c r="U2399" s="66">
        <v>-1.06798261504082E-2</v>
      </c>
      <c r="V2399" s="67">
        <v>2.5942281388779498</v>
      </c>
      <c r="W2399" s="66">
        <v>-5.3900971996918103E-2</v>
      </c>
      <c r="X2399" s="67">
        <v>-3.1117186510564401</v>
      </c>
      <c r="Y2399" s="66">
        <v>-0.129748228479002</v>
      </c>
      <c r="Z2399" s="67">
        <v>4.7091147643222904</v>
      </c>
      <c r="AA2399" s="66">
        <v>3.6597732743757702E-2</v>
      </c>
      <c r="AB2399" s="67">
        <v>23.884961425676</v>
      </c>
      <c r="AC2399" s="66">
        <v>0.120642627478519</v>
      </c>
      <c r="AD2399" s="67">
        <v>36.3502280081157</v>
      </c>
      <c r="AE2399" s="66">
        <v>0.218317901233677</v>
      </c>
      <c r="AF2399" s="68">
        <v>38.779477735108202</v>
      </c>
      <c r="AG2399" s="66">
        <v>-3.8444167800662399E-2</v>
      </c>
      <c r="AH2399" s="67">
        <v>-5.6859225159350899</v>
      </c>
      <c r="AI2399" s="66">
        <v>-0.10467900592455399</v>
      </c>
      <c r="AJ2399" s="67">
        <v>3.2228418885060801</v>
      </c>
      <c r="AK2399" s="66">
        <v>0.41411169999977598</v>
      </c>
      <c r="AL2399" s="66">
        <v>8.1536546935239998E-2</v>
      </c>
      <c r="AM2399" s="67">
        <v>39.262037287349798</v>
      </c>
      <c r="AN2399" s="11"/>
      <c r="AO2399" s="69">
        <v>8.1460552808566705E-2</v>
      </c>
      <c r="AP2399" s="69">
        <v>-0.119314473952691</v>
      </c>
      <c r="AQ2399" s="69">
        <v>0.13011378021837999</v>
      </c>
      <c r="AR2399" s="69">
        <v>-0.15106075955103701</v>
      </c>
      <c r="AS2399" s="70">
        <v>6</v>
      </c>
      <c r="AT2399" s="70">
        <v>6</v>
      </c>
      <c r="AU2399" s="70">
        <v>7</v>
      </c>
      <c r="AV2399" s="71">
        <v>5</v>
      </c>
      <c r="AW2399" s="11"/>
      <c r="AX2399" s="72">
        <v>0.29056869154796</v>
      </c>
      <c r="AY2399" s="73">
        <v>0.30680426003618799</v>
      </c>
      <c r="AZ2399" s="73">
        <v>0.58945231450797997</v>
      </c>
      <c r="BA2399" s="73">
        <v>0.41553600381621397</v>
      </c>
      <c r="BB2399" s="64">
        <v>2.9652576414518999E-2</v>
      </c>
      <c r="BC2399" s="74">
        <v>-33.668150925834198</v>
      </c>
      <c r="BD2399" s="61">
        <v>43881</v>
      </c>
      <c r="BE2399" s="61">
        <v>43914</v>
      </c>
      <c r="BF2399" s="70"/>
      <c r="BG2399" s="61"/>
    </row>
    <row r="2400" spans="2:59" x14ac:dyDescent="0.3">
      <c r="B2400" s="56" t="s">
        <v>7579</v>
      </c>
      <c r="C2400" s="56" t="s">
        <v>7240</v>
      </c>
      <c r="D2400" s="56" t="s">
        <v>7219</v>
      </c>
      <c r="E2400" s="57" t="s">
        <v>83</v>
      </c>
      <c r="F2400" s="57" t="s">
        <v>65</v>
      </c>
      <c r="G2400" s="58" t="s">
        <v>36</v>
      </c>
      <c r="H2400" s="59" t="s">
        <v>2001</v>
      </c>
      <c r="I2400" s="60" t="s">
        <v>29</v>
      </c>
      <c r="J2400" s="60" t="s">
        <v>7241</v>
      </c>
      <c r="L2400" s="61">
        <v>44021</v>
      </c>
      <c r="M2400" s="62">
        <v>1343.0131999999301</v>
      </c>
      <c r="N2400" s="63">
        <v>1343.0131999999301</v>
      </c>
      <c r="O2400" s="63">
        <v>1646.5209999997201</v>
      </c>
      <c r="P2400" s="64">
        <f t="shared" si="37"/>
        <v>0.81566721590563274</v>
      </c>
      <c r="Q2400" s="61">
        <v>43881</v>
      </c>
      <c r="R2400" s="65">
        <v>449370.62400000001</v>
      </c>
      <c r="S2400" s="65">
        <v>466045.26584716799</v>
      </c>
      <c r="T2400" s="11"/>
      <c r="U2400" s="66">
        <v>-1.0662711713848701E-2</v>
      </c>
      <c r="V2400" s="67">
        <v>2.5959395825338998</v>
      </c>
      <c r="W2400" s="66">
        <v>-5.3410922331750002E-2</v>
      </c>
      <c r="X2400" s="67">
        <v>-3.0627136845396299</v>
      </c>
      <c r="Y2400" s="66">
        <v>-0.12701001855020899</v>
      </c>
      <c r="Z2400" s="67">
        <v>4.9829357572016297</v>
      </c>
      <c r="AA2400" s="66">
        <v>4.3166877485418802E-2</v>
      </c>
      <c r="AB2400" s="67">
        <v>24.541875899827598</v>
      </c>
      <c r="AC2400" s="66">
        <v>0.134871904811007</v>
      </c>
      <c r="AD2400" s="67">
        <v>37.773155741335401</v>
      </c>
      <c r="AE2400" s="66">
        <v>0.241627486755606</v>
      </c>
      <c r="AF2400" s="68">
        <v>41.110436287301098</v>
      </c>
      <c r="AG2400" s="66">
        <v>-3.82947551061079E-2</v>
      </c>
      <c r="AH2400" s="67">
        <v>-5.6709812464759999</v>
      </c>
      <c r="AI2400" s="66">
        <v>-0.10172235520804</v>
      </c>
      <c r="AJ2400" s="67">
        <v>3.5185069601575401</v>
      </c>
      <c r="AK2400" s="66">
        <v>0.34301319999969598</v>
      </c>
      <c r="AL2400" s="66">
        <v>8.8436256186541898E-2</v>
      </c>
      <c r="AM2400" s="67">
        <v>41.817705217399599</v>
      </c>
      <c r="AN2400" s="11"/>
      <c r="AO2400" s="69">
        <v>8.1479142243624694E-2</v>
      </c>
      <c r="AP2400" s="69">
        <v>-0.119299242232955</v>
      </c>
      <c r="AQ2400" s="69">
        <v>0.13069895563603501</v>
      </c>
      <c r="AR2400" s="69">
        <v>-0.15060646314668699</v>
      </c>
      <c r="AS2400" s="70">
        <v>6</v>
      </c>
      <c r="AT2400" s="70">
        <v>6</v>
      </c>
      <c r="AU2400" s="70">
        <v>7</v>
      </c>
      <c r="AV2400" s="71">
        <v>5</v>
      </c>
      <c r="AW2400" s="11"/>
      <c r="AX2400" s="72">
        <v>0.29058441384811901</v>
      </c>
      <c r="AY2400" s="73">
        <v>0.32945724685532701</v>
      </c>
      <c r="AZ2400" s="73">
        <v>0.60586680910728297</v>
      </c>
      <c r="BA2400" s="73">
        <v>0.44650502836384498</v>
      </c>
      <c r="BB2400" s="64">
        <v>2.96547970167012E-2</v>
      </c>
      <c r="BC2400" s="74">
        <v>-33.630357584217599</v>
      </c>
      <c r="BD2400" s="61">
        <v>43881</v>
      </c>
      <c r="BE2400" s="61">
        <v>43914</v>
      </c>
      <c r="BF2400" s="70"/>
      <c r="BG2400" s="61"/>
    </row>
    <row r="2401" spans="2:59" x14ac:dyDescent="0.3">
      <c r="B2401" s="56" t="s">
        <v>7582</v>
      </c>
      <c r="C2401" s="56" t="s">
        <v>7243</v>
      </c>
      <c r="D2401" s="56" t="s">
        <v>7219</v>
      </c>
      <c r="E2401" s="57" t="s">
        <v>87</v>
      </c>
      <c r="F2401" s="57" t="s">
        <v>65</v>
      </c>
      <c r="G2401" s="58" t="s">
        <v>36</v>
      </c>
      <c r="H2401" s="59" t="s">
        <v>2001</v>
      </c>
      <c r="I2401" s="60" t="s">
        <v>29</v>
      </c>
      <c r="J2401" s="60" t="s">
        <v>7244</v>
      </c>
      <c r="L2401" s="61">
        <v>44021</v>
      </c>
      <c r="M2401" s="62">
        <v>1508.18620000035</v>
      </c>
      <c r="N2401" s="63">
        <v>1508.18620000035</v>
      </c>
      <c r="O2401" s="63">
        <v>1869.9853000007599</v>
      </c>
      <c r="P2401" s="64">
        <f t="shared" si="37"/>
        <v>0.80652302453914326</v>
      </c>
      <c r="Q2401" s="61">
        <v>43881</v>
      </c>
      <c r="R2401" s="65">
        <v>10070673.253</v>
      </c>
      <c r="S2401" s="65">
        <v>10306501.9576094</v>
      </c>
      <c r="T2401" s="11"/>
      <c r="U2401" s="66">
        <v>-1.0742417650362801E-2</v>
      </c>
      <c r="V2401" s="67">
        <v>2.5879689888824902</v>
      </c>
      <c r="W2401" s="66">
        <v>-5.5694971532866497E-2</v>
      </c>
      <c r="X2401" s="67">
        <v>-3.2911186046512699</v>
      </c>
      <c r="Y2401" s="66">
        <v>-0.13992016501841101</v>
      </c>
      <c r="Z2401" s="67">
        <v>3.6919211103813701</v>
      </c>
      <c r="AA2401" s="66">
        <v>1.15477936215029E-2</v>
      </c>
      <c r="AB2401" s="67">
        <v>21.379967513436</v>
      </c>
      <c r="AC2401" s="66">
        <v>6.6346114143016194E-2</v>
      </c>
      <c r="AD2401" s="67">
        <v>30.9205766745436</v>
      </c>
      <c r="AE2401" s="66">
        <v>0.13028103201402699</v>
      </c>
      <c r="AF2401" s="68">
        <v>29.9757908131287</v>
      </c>
      <c r="AG2401" s="66">
        <v>-3.8991544869531901E-2</v>
      </c>
      <c r="AH2401" s="67">
        <v>-5.74066022282204</v>
      </c>
      <c r="AI2401" s="66">
        <v>-0.11569362660971801</v>
      </c>
      <c r="AJ2401" s="67">
        <v>2.1213798199896701</v>
      </c>
      <c r="AK2401" s="66">
        <v>0.50818620000092796</v>
      </c>
      <c r="AL2401" s="66">
        <v>2.7824746648548199E-2</v>
      </c>
      <c r="AM2401" s="67">
        <v>-46.107950779667597</v>
      </c>
      <c r="AN2401" s="11"/>
      <c r="AO2401" s="69">
        <v>8.1392140804382507E-2</v>
      </c>
      <c r="AP2401" s="69">
        <v>-0.119370120287349</v>
      </c>
      <c r="AQ2401" s="69">
        <v>0.12777512540022101</v>
      </c>
      <c r="AR2401" s="69">
        <v>-0.15272418971842899</v>
      </c>
      <c r="AS2401" s="70">
        <v>6</v>
      </c>
      <c r="AT2401" s="70">
        <v>6</v>
      </c>
      <c r="AU2401" s="70">
        <v>7</v>
      </c>
      <c r="AV2401" s="71">
        <v>5</v>
      </c>
      <c r="AW2401" s="11"/>
      <c r="AX2401" s="72">
        <v>0.29050475386582503</v>
      </c>
      <c r="AY2401" s="73">
        <v>0.220354102931651</v>
      </c>
      <c r="AZ2401" s="73">
        <v>0.52681465064961197</v>
      </c>
      <c r="BA2401" s="73">
        <v>0.297719557935125</v>
      </c>
      <c r="BB2401" s="64">
        <v>2.9643810445340899E-2</v>
      </c>
      <c r="BC2401" s="74">
        <v>-33.806501045764897</v>
      </c>
      <c r="BD2401" s="61">
        <v>43881</v>
      </c>
      <c r="BE2401" s="61">
        <v>43914</v>
      </c>
      <c r="BF2401" s="70"/>
      <c r="BG2401" s="61"/>
    </row>
    <row r="2402" spans="2:59" x14ac:dyDescent="0.3">
      <c r="B2402" s="56" t="s">
        <v>7584</v>
      </c>
      <c r="C2402" s="56" t="s">
        <v>7246</v>
      </c>
      <c r="D2402" s="56" t="s">
        <v>7219</v>
      </c>
      <c r="E2402" s="57" t="s">
        <v>90</v>
      </c>
      <c r="F2402" s="57" t="s">
        <v>65</v>
      </c>
      <c r="G2402" s="58" t="s">
        <v>36</v>
      </c>
      <c r="H2402" s="59" t="s">
        <v>2001</v>
      </c>
      <c r="I2402" s="60" t="s">
        <v>29</v>
      </c>
      <c r="J2402" s="60" t="s">
        <v>7247</v>
      </c>
      <c r="L2402" s="61">
        <v>44021</v>
      </c>
      <c r="M2402" s="62">
        <v>1200.3210000004599</v>
      </c>
      <c r="N2402" s="63">
        <v>1200.3210000004599</v>
      </c>
      <c r="O2402" s="63">
        <v>1491.1157000009</v>
      </c>
      <c r="P2402" s="64">
        <f t="shared" si="37"/>
        <v>0.80498179986954421</v>
      </c>
      <c r="Q2402" s="61">
        <v>43881</v>
      </c>
      <c r="R2402" s="65">
        <v>8951419.8489999995</v>
      </c>
      <c r="S2402" s="65">
        <v>9962817.4475937504</v>
      </c>
      <c r="T2402" s="11"/>
      <c r="U2402" s="66">
        <v>-1.07559759080686E-2</v>
      </c>
      <c r="V2402" s="67">
        <v>2.58661316311191</v>
      </c>
      <c r="W2402" s="66">
        <v>-5.608196805224E-2</v>
      </c>
      <c r="X2402" s="67">
        <v>-3.3298182565886201</v>
      </c>
      <c r="Y2402" s="66">
        <v>-0.142353716633806</v>
      </c>
      <c r="Z2402" s="67">
        <v>3.4485659488418601</v>
      </c>
      <c r="AA2402" s="66">
        <v>4.6254816206783298E-3</v>
      </c>
      <c r="AB2402" s="67">
        <v>20.687736313353501</v>
      </c>
      <c r="AC2402" s="66">
        <v>5.0609098416316597E-2</v>
      </c>
      <c r="AD2402" s="67">
        <v>29.346875101880901</v>
      </c>
      <c r="AE2402" s="66">
        <v>0.104677675457497</v>
      </c>
      <c r="AF2402" s="68">
        <v>27.4154551574611</v>
      </c>
      <c r="AG2402" s="66">
        <v>-3.9109704244765502E-2</v>
      </c>
      <c r="AH2402" s="67">
        <v>-5.75247616034176</v>
      </c>
      <c r="AI2402" s="66">
        <v>-0.118369672741246</v>
      </c>
      <c r="AJ2402" s="67">
        <v>1.85377520683687</v>
      </c>
      <c r="AK2402" s="66">
        <v>0.20032100000040401</v>
      </c>
      <c r="AL2402" s="66">
        <v>1.22698495542863E-2</v>
      </c>
      <c r="AM2402" s="67">
        <v>-76.894470779690906</v>
      </c>
      <c r="AN2402" s="11"/>
      <c r="AO2402" s="69">
        <v>8.1377344369684607E-2</v>
      </c>
      <c r="AP2402" s="69">
        <v>-0.119382245795423</v>
      </c>
      <c r="AQ2402" s="69">
        <v>0.127033777678735</v>
      </c>
      <c r="AR2402" s="69">
        <v>-0.15308296981224001</v>
      </c>
      <c r="AS2402" s="70">
        <v>6</v>
      </c>
      <c r="AT2402" s="70">
        <v>6</v>
      </c>
      <c r="AU2402" s="70">
        <v>7</v>
      </c>
      <c r="AV2402" s="71">
        <v>5</v>
      </c>
      <c r="AW2402" s="11"/>
      <c r="AX2402" s="72">
        <v>0.290482096705237</v>
      </c>
      <c r="AY2402" s="73">
        <v>0.19644264686030499</v>
      </c>
      <c r="AZ2402" s="73">
        <v>0.50949240600402801</v>
      </c>
      <c r="BA2402" s="73">
        <v>0.265248142049131</v>
      </c>
      <c r="BB2402" s="64">
        <v>2.9641029453850901E-2</v>
      </c>
      <c r="BC2402" s="74">
        <v>-33.836334766005201</v>
      </c>
      <c r="BD2402" s="61">
        <v>43881</v>
      </c>
      <c r="BE2402" s="61">
        <v>43914</v>
      </c>
      <c r="BF2402" s="70"/>
      <c r="BG2402" s="61"/>
    </row>
    <row r="2403" spans="2:59" x14ac:dyDescent="0.3">
      <c r="B2403" s="56" t="s">
        <v>7587</v>
      </c>
      <c r="C2403" s="56" t="s">
        <v>7249</v>
      </c>
      <c r="D2403" s="56" t="s">
        <v>7250</v>
      </c>
      <c r="E2403" s="57" t="s">
        <v>69</v>
      </c>
      <c r="F2403" s="57" t="s">
        <v>65</v>
      </c>
      <c r="G2403" s="58" t="s">
        <v>200</v>
      </c>
      <c r="H2403" s="59" t="s">
        <v>201</v>
      </c>
      <c r="I2403" s="60" t="s">
        <v>29</v>
      </c>
      <c r="J2403" s="60" t="s">
        <v>7251</v>
      </c>
      <c r="L2403" s="61">
        <v>44021</v>
      </c>
      <c r="M2403" s="62">
        <v>1107.34659999982</v>
      </c>
      <c r="N2403" s="63">
        <v>1107.34659999982</v>
      </c>
      <c r="O2403" s="63">
        <v>1108.56839999929</v>
      </c>
      <c r="P2403" s="64">
        <f t="shared" si="37"/>
        <v>0.99889785781421259</v>
      </c>
      <c r="Q2403" s="61">
        <v>44020</v>
      </c>
      <c r="R2403" s="65">
        <v>116297180.065</v>
      </c>
      <c r="S2403" s="65">
        <v>116743791.21975</v>
      </c>
      <c r="T2403" s="11"/>
      <c r="U2403" s="66">
        <v>-1.10214218602778E-3</v>
      </c>
      <c r="V2403" s="67">
        <v>3.5519965353159901</v>
      </c>
      <c r="W2403" s="66">
        <v>1.2727842742606301E-2</v>
      </c>
      <c r="X2403" s="67">
        <v>3.5511628228959999</v>
      </c>
      <c r="Y2403" s="66">
        <v>2.85014714954741E-2</v>
      </c>
      <c r="Z2403" s="67">
        <v>20.534084761777201</v>
      </c>
      <c r="AA2403" s="66">
        <v>5.5674701519819798E-2</v>
      </c>
      <c r="AB2403" s="67">
        <v>25.792658303282199</v>
      </c>
      <c r="AC2403" s="66"/>
      <c r="AD2403" s="67"/>
      <c r="AE2403" s="66"/>
      <c r="AF2403" s="68"/>
      <c r="AG2403" s="66">
        <v>2.9394044686341702E-3</v>
      </c>
      <c r="AH2403" s="67">
        <v>-1.5475652890017999</v>
      </c>
      <c r="AI2403" s="66">
        <v>3.3576619171071798E-2</v>
      </c>
      <c r="AJ2403" s="67">
        <v>17.0484043980832</v>
      </c>
      <c r="AK2403" s="66">
        <v>0.105740953560598</v>
      </c>
      <c r="AL2403" s="66">
        <v>5.6232472492410999E-2</v>
      </c>
      <c r="AM2403" s="67">
        <v>34.472154762886902</v>
      </c>
      <c r="AN2403" s="11"/>
      <c r="AO2403" s="69">
        <v>2.0875445065030401E-2</v>
      </c>
      <c r="AP2403" s="69">
        <v>-2.9519921639803201E-2</v>
      </c>
      <c r="AQ2403" s="69">
        <v>2.54224435102515E-2</v>
      </c>
      <c r="AR2403" s="69">
        <v>-1.7647498636506501E-2</v>
      </c>
      <c r="AS2403" s="70">
        <v>7</v>
      </c>
      <c r="AT2403" s="70">
        <v>5</v>
      </c>
      <c r="AU2403" s="70">
        <v>7</v>
      </c>
      <c r="AV2403" s="71">
        <v>5</v>
      </c>
      <c r="AW2403" s="11"/>
      <c r="AX2403" s="72">
        <v>4.8155585892964203E-2</v>
      </c>
      <c r="AY2403" s="73">
        <v>0.55717319219456796</v>
      </c>
      <c r="AZ2403" s="73">
        <v>0.72714914492462401</v>
      </c>
      <c r="BA2403" s="73">
        <v>0.73081507621464004</v>
      </c>
      <c r="BB2403" s="64">
        <v>4.9554006636435598E-3</v>
      </c>
      <c r="BC2403" s="74">
        <v>-6.5593563742950201</v>
      </c>
      <c r="BD2403" s="61">
        <v>43747</v>
      </c>
      <c r="BE2403" s="61">
        <v>43783</v>
      </c>
      <c r="BF2403" s="70">
        <v>87</v>
      </c>
      <c r="BG2403" s="61">
        <v>43868</v>
      </c>
    </row>
    <row r="2404" spans="2:59" x14ac:dyDescent="0.3">
      <c r="B2404" s="56" t="s">
        <v>7590</v>
      </c>
      <c r="C2404" s="56" t="s">
        <v>7253</v>
      </c>
      <c r="D2404" s="56" t="s">
        <v>7250</v>
      </c>
      <c r="E2404" s="57" t="s">
        <v>73</v>
      </c>
      <c r="F2404" s="57" t="s">
        <v>65</v>
      </c>
      <c r="G2404" s="58" t="s">
        <v>200</v>
      </c>
      <c r="H2404" s="59" t="s">
        <v>201</v>
      </c>
      <c r="I2404" s="60" t="s">
        <v>29</v>
      </c>
      <c r="J2404" s="60" t="s">
        <v>7254</v>
      </c>
      <c r="L2404" s="61">
        <v>44021</v>
      </c>
      <c r="M2404" s="62">
        <v>4522.9742999970904</v>
      </c>
      <c r="N2404" s="63">
        <v>4522.9742999970904</v>
      </c>
      <c r="O2404" s="63">
        <v>4528.0764999985704</v>
      </c>
      <c r="P2404" s="64">
        <f t="shared" si="37"/>
        <v>0.99887320808261926</v>
      </c>
      <c r="Q2404" s="61">
        <v>44020</v>
      </c>
      <c r="R2404" s="65">
        <v>3151465.3489999999</v>
      </c>
      <c r="S2404" s="65">
        <v>3256266.2207734399</v>
      </c>
      <c r="T2404" s="11"/>
      <c r="U2404" s="66">
        <v>-1.1267919171586999E-3</v>
      </c>
      <c r="V2404" s="67">
        <v>3.5495315622028998</v>
      </c>
      <c r="W2404" s="66">
        <v>1.19790087992442E-2</v>
      </c>
      <c r="X2404" s="67">
        <v>3.4762794285597902</v>
      </c>
      <c r="Y2404" s="66">
        <v>2.3896216400316899E-2</v>
      </c>
      <c r="Z2404" s="67">
        <v>20.073559252254199</v>
      </c>
      <c r="AA2404" s="66">
        <v>4.6190389273760998E-2</v>
      </c>
      <c r="AB2404" s="67">
        <v>24.844227078661799</v>
      </c>
      <c r="AC2404" s="66">
        <v>9.6266195012576605E-2</v>
      </c>
      <c r="AD2404" s="67">
        <v>33.912584761506899</v>
      </c>
      <c r="AE2404" s="66">
        <v>0.13052269912630399</v>
      </c>
      <c r="AF2404" s="68">
        <v>29.9999575243564</v>
      </c>
      <c r="AG2404" s="66">
        <v>2.71686158703233E-3</v>
      </c>
      <c r="AH2404" s="67">
        <v>-1.5698195771619801</v>
      </c>
      <c r="AI2404" s="66">
        <v>2.8720291524223299E-2</v>
      </c>
      <c r="AJ2404" s="67">
        <v>16.5627716333838</v>
      </c>
      <c r="AK2404" s="66">
        <v>0.790539460973814</v>
      </c>
      <c r="AL2404" s="66">
        <v>4.4160188233945498E-2</v>
      </c>
      <c r="AM2404" s="67">
        <v>63.832684738794299</v>
      </c>
      <c r="AN2404" s="11"/>
      <c r="AO2404" s="69">
        <v>2.0850260307270201E-2</v>
      </c>
      <c r="AP2404" s="69">
        <v>-2.95438592329447E-2</v>
      </c>
      <c r="AQ2404" s="69">
        <v>2.4664183882123301E-2</v>
      </c>
      <c r="AR2404" s="69">
        <v>-1.83981293930628E-2</v>
      </c>
      <c r="AS2404" s="70">
        <v>7</v>
      </c>
      <c r="AT2404" s="70">
        <v>5</v>
      </c>
      <c r="AU2404" s="70">
        <v>7</v>
      </c>
      <c r="AV2404" s="71">
        <v>5</v>
      </c>
      <c r="AW2404" s="11"/>
      <c r="AX2404" s="72">
        <v>4.8135652442579203E-2</v>
      </c>
      <c r="AY2404" s="73">
        <v>0.37691032314023698</v>
      </c>
      <c r="AZ2404" s="73">
        <v>0.69552994062451001</v>
      </c>
      <c r="BA2404" s="73">
        <v>0.49244946026556102</v>
      </c>
      <c r="BB2404" s="64">
        <v>4.9532048750552298E-3</v>
      </c>
      <c r="BC2404" s="74">
        <v>-6.6422609060973601</v>
      </c>
      <c r="BD2404" s="61">
        <v>43747</v>
      </c>
      <c r="BE2404" s="61">
        <v>43783</v>
      </c>
      <c r="BF2404" s="70">
        <v>152</v>
      </c>
      <c r="BG2404" s="61">
        <v>43959</v>
      </c>
    </row>
    <row r="2405" spans="2:59" x14ac:dyDescent="0.3">
      <c r="B2405" s="56" t="s">
        <v>7593</v>
      </c>
      <c r="C2405" s="56" t="s">
        <v>7256</v>
      </c>
      <c r="D2405" s="56" t="s">
        <v>7250</v>
      </c>
      <c r="E2405" s="57" t="s">
        <v>3033</v>
      </c>
      <c r="F2405" s="57" t="s">
        <v>65</v>
      </c>
      <c r="G2405" s="58" t="s">
        <v>200</v>
      </c>
      <c r="H2405" s="59" t="s">
        <v>201</v>
      </c>
      <c r="I2405" s="60" t="s">
        <v>29</v>
      </c>
      <c r="J2405" s="60" t="s">
        <v>1</v>
      </c>
      <c r="L2405" s="61">
        <v>44021</v>
      </c>
      <c r="M2405" s="62">
        <v>1057.1052999999399</v>
      </c>
      <c r="N2405" s="63">
        <v>1057.1052999999399</v>
      </c>
      <c r="O2405" s="63"/>
      <c r="P2405" s="64" t="str">
        <f t="shared" si="37"/>
        <v/>
      </c>
      <c r="Q2405" s="61"/>
      <c r="R2405" s="65">
        <v>2406370.3810000001</v>
      </c>
      <c r="S2405" s="65"/>
      <c r="T2405" s="11"/>
      <c r="U2405" s="66">
        <v>-1.10698826574662E-3</v>
      </c>
      <c r="V2405" s="67">
        <v>3.55151192734411</v>
      </c>
      <c r="W2405" s="66">
        <v>1.2578089821545299E-2</v>
      </c>
      <c r="X2405" s="67">
        <v>3.5361875307899</v>
      </c>
      <c r="Y2405" s="66">
        <v>2.7578849343626598E-2</v>
      </c>
      <c r="Z2405" s="67">
        <v>20.441822546592402</v>
      </c>
      <c r="AA2405" s="66"/>
      <c r="AB2405" s="67"/>
      <c r="AC2405" s="66"/>
      <c r="AD2405" s="67"/>
      <c r="AE2405" s="66"/>
      <c r="AF2405" s="68"/>
      <c r="AG2405" s="66">
        <v>2.8949183724762402E-3</v>
      </c>
      <c r="AH2405" s="67">
        <v>-1.55201389861759</v>
      </c>
      <c r="AI2405" s="66">
        <v>3.2603579016722499E-2</v>
      </c>
      <c r="AJ2405" s="67">
        <v>16.951100382633701</v>
      </c>
      <c r="AK2405" s="66">
        <v>5.9204643603152397E-2</v>
      </c>
      <c r="AL2405" s="66">
        <v>9.1820095489383705E-2</v>
      </c>
      <c r="AM2405" s="67">
        <v>20.932120256387901</v>
      </c>
      <c r="AN2405" s="11"/>
      <c r="AO2405" s="69">
        <v>8.7691387216182193E-3</v>
      </c>
      <c r="AP2405" s="69">
        <v>-9.8315893956169003E-3</v>
      </c>
      <c r="AQ2405" s="69">
        <v>2.5270685837313098E-2</v>
      </c>
      <c r="AR2405" s="69">
        <v>-1.5445113801433799E-2</v>
      </c>
      <c r="AS2405" s="70"/>
      <c r="AT2405" s="70"/>
      <c r="AU2405" s="70"/>
      <c r="AV2405" s="71"/>
      <c r="AW2405" s="11"/>
      <c r="AX2405" s="72"/>
      <c r="AY2405" s="73"/>
      <c r="AZ2405" s="73"/>
      <c r="BA2405" s="73"/>
      <c r="BB2405" s="64"/>
      <c r="BC2405" s="74">
        <v>-2.9796893726270399</v>
      </c>
      <c r="BD2405" s="61">
        <v>43868</v>
      </c>
      <c r="BE2405" s="61">
        <v>43914</v>
      </c>
      <c r="BF2405" s="70">
        <v>62</v>
      </c>
      <c r="BG2405" s="61">
        <v>43956</v>
      </c>
    </row>
    <row r="2406" spans="2:59" x14ac:dyDescent="0.3">
      <c r="B2406" s="56" t="s">
        <v>7597</v>
      </c>
      <c r="C2406" s="56" t="s">
        <v>7258</v>
      </c>
      <c r="D2406" s="56" t="s">
        <v>7250</v>
      </c>
      <c r="E2406" s="57" t="s">
        <v>76</v>
      </c>
      <c r="F2406" s="57" t="s">
        <v>65</v>
      </c>
      <c r="G2406" s="58" t="s">
        <v>200</v>
      </c>
      <c r="H2406" s="59" t="s">
        <v>201</v>
      </c>
      <c r="I2406" s="60" t="s">
        <v>29</v>
      </c>
      <c r="J2406" s="60" t="s">
        <v>7259</v>
      </c>
      <c r="L2406" s="61">
        <v>44021</v>
      </c>
      <c r="M2406" s="62">
        <v>4563.7841000035396</v>
      </c>
      <c r="N2406" s="63">
        <v>4563.7841000035396</v>
      </c>
      <c r="O2406" s="63">
        <v>4568.9698000028702</v>
      </c>
      <c r="P2406" s="64">
        <f t="shared" si="37"/>
        <v>0.99886501766780611</v>
      </c>
      <c r="Q2406" s="61">
        <v>44020</v>
      </c>
      <c r="R2406" s="65">
        <v>82410930.513999999</v>
      </c>
      <c r="S2406" s="65">
        <v>87178122.586374998</v>
      </c>
      <c r="T2406" s="11"/>
      <c r="U2406" s="66">
        <v>-1.13498233258724E-3</v>
      </c>
      <c r="V2406" s="67">
        <v>3.5487125206600498</v>
      </c>
      <c r="W2406" s="66">
        <v>1.17295012787508E-2</v>
      </c>
      <c r="X2406" s="67">
        <v>3.4513286765104598</v>
      </c>
      <c r="Y2406" s="66">
        <v>2.2365688251738899E-2</v>
      </c>
      <c r="Z2406" s="67">
        <v>19.920506437396401</v>
      </c>
      <c r="AA2406" s="66">
        <v>4.3047872472015997E-2</v>
      </c>
      <c r="AB2406" s="67">
        <v>24.529975398501801</v>
      </c>
      <c r="AC2406" s="66">
        <v>8.96991624268412E-2</v>
      </c>
      <c r="AD2406" s="67">
        <v>33.255881502933299</v>
      </c>
      <c r="AE2406" s="66">
        <v>0.12036574651210701</v>
      </c>
      <c r="AF2406" s="68">
        <v>28.984262262936699</v>
      </c>
      <c r="AG2406" s="66">
        <v>2.64269484614488E-3</v>
      </c>
      <c r="AH2406" s="67">
        <v>-1.5772362512507201</v>
      </c>
      <c r="AI2406" s="66">
        <v>2.71065660417662E-2</v>
      </c>
      <c r="AJ2406" s="67">
        <v>16.401399085152701</v>
      </c>
      <c r="AK2406" s="66">
        <v>0.68802682595327502</v>
      </c>
      <c r="AL2406" s="66">
        <v>4.22538884322421E-2</v>
      </c>
      <c r="AM2406" s="67">
        <v>38.284757707850098</v>
      </c>
      <c r="AN2406" s="11"/>
      <c r="AO2406" s="69">
        <v>2.0841874278630702E-2</v>
      </c>
      <c r="AP2406" s="69">
        <v>-2.9551837901635701E-2</v>
      </c>
      <c r="AQ2406" s="69">
        <v>2.4411554273683599E-2</v>
      </c>
      <c r="AR2406" s="69">
        <v>-1.86482131593948E-2</v>
      </c>
      <c r="AS2406" s="70">
        <v>7</v>
      </c>
      <c r="AT2406" s="70">
        <v>5</v>
      </c>
      <c r="AU2406" s="70">
        <v>7</v>
      </c>
      <c r="AV2406" s="71">
        <v>5</v>
      </c>
      <c r="AW2406" s="11"/>
      <c r="AX2406" s="72">
        <v>4.8129455118760198E-2</v>
      </c>
      <c r="AY2406" s="73">
        <v>0.31713472618321198</v>
      </c>
      <c r="AZ2406" s="73">
        <v>0.68504989575103503</v>
      </c>
      <c r="BA2406" s="73">
        <v>0.41380972753677298</v>
      </c>
      <c r="BB2406" s="64">
        <v>4.9525194443367599E-3</v>
      </c>
      <c r="BC2406" s="74">
        <v>-6.6698818227305301</v>
      </c>
      <c r="BD2406" s="61">
        <v>43747</v>
      </c>
      <c r="BE2406" s="61">
        <v>43783</v>
      </c>
      <c r="BF2406" s="70">
        <v>153</v>
      </c>
      <c r="BG2406" s="61">
        <v>43962</v>
      </c>
    </row>
    <row r="2407" spans="2:59" x14ac:dyDescent="0.3">
      <c r="B2407" s="56" t="s">
        <v>7600</v>
      </c>
      <c r="C2407" s="56" t="s">
        <v>7261</v>
      </c>
      <c r="D2407" s="56" t="s">
        <v>7250</v>
      </c>
      <c r="E2407" s="57" t="s">
        <v>79</v>
      </c>
      <c r="F2407" s="57" t="s">
        <v>65</v>
      </c>
      <c r="G2407" s="58" t="s">
        <v>200</v>
      </c>
      <c r="H2407" s="59" t="s">
        <v>201</v>
      </c>
      <c r="I2407" s="60" t="s">
        <v>29</v>
      </c>
      <c r="J2407" s="60" t="s">
        <v>7262</v>
      </c>
      <c r="L2407" s="61">
        <v>44021</v>
      </c>
      <c r="M2407" s="62">
        <v>1139.5807000007501</v>
      </c>
      <c r="N2407" s="63">
        <v>1139.5807000007501</v>
      </c>
      <c r="O2407" s="63">
        <v>1140.89120000042</v>
      </c>
      <c r="P2407" s="64">
        <f t="shared" si="37"/>
        <v>0.99885133656945602</v>
      </c>
      <c r="Q2407" s="61">
        <v>44020</v>
      </c>
      <c r="R2407" s="65">
        <v>13931249.551000001</v>
      </c>
      <c r="S2407" s="65">
        <v>29861275.925281201</v>
      </c>
      <c r="T2407" s="11"/>
      <c r="U2407" s="66">
        <v>-1.14866343028552E-3</v>
      </c>
      <c r="V2407" s="67">
        <v>3.5473444108902199</v>
      </c>
      <c r="W2407" s="66">
        <v>1.1313753957438199E-2</v>
      </c>
      <c r="X2407" s="67">
        <v>3.4097539443791902</v>
      </c>
      <c r="Y2407" s="66">
        <v>1.9819885446850101E-2</v>
      </c>
      <c r="Z2407" s="67">
        <v>19.6659261569148</v>
      </c>
      <c r="AA2407" s="66">
        <v>3.7831209323485403E-2</v>
      </c>
      <c r="AB2407" s="67">
        <v>24.0083090836415</v>
      </c>
      <c r="AC2407" s="66">
        <v>7.88411860376073E-2</v>
      </c>
      <c r="AD2407" s="67">
        <v>32.170083864009897</v>
      </c>
      <c r="AE2407" s="66">
        <v>0.10363968052843101</v>
      </c>
      <c r="AF2407" s="68">
        <v>27.3116556645546</v>
      </c>
      <c r="AG2407" s="66">
        <v>2.5190962187480199E-3</v>
      </c>
      <c r="AH2407" s="67">
        <v>-1.58959611399041</v>
      </c>
      <c r="AI2407" s="66">
        <v>2.4422590646281599E-2</v>
      </c>
      <c r="AJ2407" s="67">
        <v>16.1330015455897</v>
      </c>
      <c r="AK2407" s="66">
        <v>0.138726655010105</v>
      </c>
      <c r="AL2407" s="66">
        <v>3.5364120978556499E-2</v>
      </c>
      <c r="AM2407" s="67">
        <v>17.2773996576434</v>
      </c>
      <c r="AN2407" s="11"/>
      <c r="AO2407" s="69">
        <v>2.0827846385145701E-2</v>
      </c>
      <c r="AP2407" s="69">
        <v>-2.95650578063942E-2</v>
      </c>
      <c r="AQ2407" s="69">
        <v>2.3990619851247199E-2</v>
      </c>
      <c r="AR2407" s="69">
        <v>-1.9064863753556E-2</v>
      </c>
      <c r="AS2407" s="70">
        <v>7</v>
      </c>
      <c r="AT2407" s="70">
        <v>5</v>
      </c>
      <c r="AU2407" s="70">
        <v>7</v>
      </c>
      <c r="AV2407" s="71">
        <v>5</v>
      </c>
      <c r="AW2407" s="11"/>
      <c r="AX2407" s="72">
        <v>4.8119575247110302E-2</v>
      </c>
      <c r="AY2407" s="73">
        <v>0.21785828601559801</v>
      </c>
      <c r="AZ2407" s="73">
        <v>0.66764886547934998</v>
      </c>
      <c r="BA2407" s="73">
        <v>0.283650826829216</v>
      </c>
      <c r="BB2407" s="64">
        <v>4.9514238633264502E-3</v>
      </c>
      <c r="BC2407" s="74">
        <v>-6.7158963901965798</v>
      </c>
      <c r="BD2407" s="61">
        <v>43747</v>
      </c>
      <c r="BE2407" s="61">
        <v>43783</v>
      </c>
      <c r="BF2407" s="70">
        <v>157</v>
      </c>
      <c r="BG2407" s="61">
        <v>43966</v>
      </c>
    </row>
    <row r="2408" spans="2:59" x14ac:dyDescent="0.3">
      <c r="B2408" s="56" t="s">
        <v>7603</v>
      </c>
      <c r="C2408" s="56" t="s">
        <v>7264</v>
      </c>
      <c r="D2408" s="56" t="s">
        <v>7250</v>
      </c>
      <c r="E2408" s="57" t="s">
        <v>56</v>
      </c>
      <c r="F2408" s="57" t="s">
        <v>65</v>
      </c>
      <c r="G2408" s="58" t="s">
        <v>200</v>
      </c>
      <c r="H2408" s="59" t="s">
        <v>201</v>
      </c>
      <c r="I2408" s="60" t="s">
        <v>29</v>
      </c>
      <c r="J2408" s="60" t="s">
        <v>7265</v>
      </c>
      <c r="L2408" s="61">
        <v>44021</v>
      </c>
      <c r="M2408" s="62">
        <v>1243.86869999953</v>
      </c>
      <c r="N2408" s="63">
        <v>1243.86869999953</v>
      </c>
      <c r="O2408" s="63">
        <v>1245.2616000007799</v>
      </c>
      <c r="P2408" s="64">
        <f t="shared" si="37"/>
        <v>0.99888143985067146</v>
      </c>
      <c r="Q2408" s="61">
        <v>44020</v>
      </c>
      <c r="R2408" s="65">
        <v>3852336.327</v>
      </c>
      <c r="S2408" s="65">
        <v>3771361.8174414099</v>
      </c>
      <c r="T2408" s="11"/>
      <c r="U2408" s="66">
        <v>-1.1185601497345501E-3</v>
      </c>
      <c r="V2408" s="67">
        <v>3.5503547389453201</v>
      </c>
      <c r="W2408" s="66">
        <v>1.2228588921061601E-2</v>
      </c>
      <c r="X2408" s="67">
        <v>3.5012374407415301</v>
      </c>
      <c r="Y2408" s="66">
        <v>2.5429037725189101E-2</v>
      </c>
      <c r="Z2408" s="67">
        <v>20.226841384748699</v>
      </c>
      <c r="AA2408" s="66">
        <v>4.9342349742801203E-2</v>
      </c>
      <c r="AB2408" s="67">
        <v>25.159423125587601</v>
      </c>
      <c r="AC2408" s="66">
        <v>0.102872808140091</v>
      </c>
      <c r="AD2408" s="67">
        <v>34.5732460742583</v>
      </c>
      <c r="AE2408" s="66">
        <v>0.14077168694537301</v>
      </c>
      <c r="AF2408" s="68">
        <v>31.024856306263199</v>
      </c>
      <c r="AG2408" s="66">
        <v>2.7911009165109101E-3</v>
      </c>
      <c r="AH2408" s="67">
        <v>-1.56239564421412</v>
      </c>
      <c r="AI2408" s="66">
        <v>3.0336592821186101E-2</v>
      </c>
      <c r="AJ2408" s="67">
        <v>16.7244017630874</v>
      </c>
      <c r="AK2408" s="66">
        <v>0.24386869999958399</v>
      </c>
      <c r="AL2408" s="66">
        <v>4.42172438524722E-2</v>
      </c>
      <c r="AM2408" s="67">
        <v>14.739648324946801</v>
      </c>
      <c r="AN2408" s="11"/>
      <c r="AO2408" s="69">
        <v>2.0858647012573801E-2</v>
      </c>
      <c r="AP2408" s="69">
        <v>-2.9535869996834701E-2</v>
      </c>
      <c r="AQ2408" s="69">
        <v>2.4916853788454301E-2</v>
      </c>
      <c r="AR2408" s="69">
        <v>-1.81479579014194E-2</v>
      </c>
      <c r="AS2408" s="70">
        <v>7</v>
      </c>
      <c r="AT2408" s="70">
        <v>5</v>
      </c>
      <c r="AU2408" s="70">
        <v>7</v>
      </c>
      <c r="AV2408" s="71">
        <v>5</v>
      </c>
      <c r="AW2408" s="11"/>
      <c r="AX2408" s="72">
        <v>4.8142072663613401E-2</v>
      </c>
      <c r="AY2408" s="73">
        <v>0.436843385237353</v>
      </c>
      <c r="AZ2408" s="73">
        <v>0.70604020664450196</v>
      </c>
      <c r="BA2408" s="73">
        <v>0.57149839947123804</v>
      </c>
      <c r="BB2408" s="64">
        <v>4.9539134984752297E-3</v>
      </c>
      <c r="BC2408" s="74">
        <v>-6.6146322073618604</v>
      </c>
      <c r="BD2408" s="61">
        <v>43747</v>
      </c>
      <c r="BE2408" s="61">
        <v>43783</v>
      </c>
      <c r="BF2408" s="70">
        <v>151</v>
      </c>
      <c r="BG2408" s="61">
        <v>43958</v>
      </c>
    </row>
    <row r="2409" spans="2:59" x14ac:dyDescent="0.3">
      <c r="B2409" s="56" t="s">
        <v>7606</v>
      </c>
      <c r="C2409" s="56" t="s">
        <v>7267</v>
      </c>
      <c r="D2409" s="56" t="s">
        <v>7250</v>
      </c>
      <c r="E2409" s="57" t="s">
        <v>7014</v>
      </c>
      <c r="F2409" s="57" t="s">
        <v>65</v>
      </c>
      <c r="G2409" s="58" t="s">
        <v>200</v>
      </c>
      <c r="H2409" s="59" t="s">
        <v>201</v>
      </c>
      <c r="I2409" s="60" t="s">
        <v>29</v>
      </c>
      <c r="J2409" s="60" t="s">
        <v>7268</v>
      </c>
      <c r="L2409" s="61">
        <v>44021</v>
      </c>
      <c r="M2409" s="62">
        <v>1215.5958999991401</v>
      </c>
      <c r="N2409" s="63">
        <v>1215.5958999991401</v>
      </c>
      <c r="O2409" s="63">
        <v>1216.95979999937</v>
      </c>
      <c r="P2409" s="64">
        <f t="shared" si="37"/>
        <v>0.99887925632364305</v>
      </c>
      <c r="Q2409" s="61">
        <v>44020</v>
      </c>
      <c r="R2409" s="65">
        <v>1293686.8959999999</v>
      </c>
      <c r="S2409" s="65">
        <v>1253713.5295117199</v>
      </c>
      <c r="T2409" s="11"/>
      <c r="U2409" s="66">
        <v>-1.120743676438E-3</v>
      </c>
      <c r="V2409" s="67">
        <v>3.55013638627497</v>
      </c>
      <c r="W2409" s="66">
        <v>1.2162055718363299E-2</v>
      </c>
      <c r="X2409" s="67">
        <v>3.4945841204716999</v>
      </c>
      <c r="Y2409" s="66">
        <v>2.5020068738740499E-2</v>
      </c>
      <c r="Z2409" s="67">
        <v>20.185944486089301</v>
      </c>
      <c r="AA2409" s="66">
        <v>4.8500921539016403E-2</v>
      </c>
      <c r="AB2409" s="67">
        <v>25.0752803052019</v>
      </c>
      <c r="AC2409" s="66">
        <v>0.101107179865794</v>
      </c>
      <c r="AD2409" s="67">
        <v>34.396683246828601</v>
      </c>
      <c r="AE2409" s="66">
        <v>0.13802940873938499</v>
      </c>
      <c r="AF2409" s="68">
        <v>30.7506284856645</v>
      </c>
      <c r="AG2409" s="66">
        <v>2.7713241397577799E-3</v>
      </c>
      <c r="AH2409" s="67">
        <v>-1.56437332188943</v>
      </c>
      <c r="AI2409" s="66">
        <v>2.9905311257607502E-2</v>
      </c>
      <c r="AJ2409" s="67">
        <v>16.6812736067222</v>
      </c>
      <c r="AK2409" s="66">
        <v>0.215595899999316</v>
      </c>
      <c r="AL2409" s="66">
        <v>4.4380322593497099E-2</v>
      </c>
      <c r="AM2409" s="67">
        <v>16.5005541052087</v>
      </c>
      <c r="AN2409" s="11"/>
      <c r="AO2409" s="69">
        <v>2.0856315255514301E-2</v>
      </c>
      <c r="AP2409" s="69">
        <v>-2.95380027582723E-2</v>
      </c>
      <c r="AQ2409" s="69">
        <v>2.48494865245448E-2</v>
      </c>
      <c r="AR2409" s="69">
        <v>-1.8214648700450201E-2</v>
      </c>
      <c r="AS2409" s="70">
        <v>7</v>
      </c>
      <c r="AT2409" s="70">
        <v>5</v>
      </c>
      <c r="AU2409" s="70">
        <v>7</v>
      </c>
      <c r="AV2409" s="71">
        <v>5</v>
      </c>
      <c r="AW2409" s="11"/>
      <c r="AX2409" s="72">
        <v>4.81403063514153E-2</v>
      </c>
      <c r="AY2409" s="73">
        <v>0.42084239083624198</v>
      </c>
      <c r="AZ2409" s="73">
        <v>0.70323414805807305</v>
      </c>
      <c r="BA2409" s="73">
        <v>0.550373816821775</v>
      </c>
      <c r="BB2409" s="64">
        <v>4.9537187870100797E-3</v>
      </c>
      <c r="BC2409" s="74">
        <v>-6.6219993769991596</v>
      </c>
      <c r="BD2409" s="61">
        <v>43747</v>
      </c>
      <c r="BE2409" s="61">
        <v>43783</v>
      </c>
      <c r="BF2409" s="70">
        <v>152</v>
      </c>
      <c r="BG2409" s="61">
        <v>43959</v>
      </c>
    </row>
    <row r="2410" spans="2:59" x14ac:dyDescent="0.3">
      <c r="B2410" s="56" t="s">
        <v>7610</v>
      </c>
      <c r="C2410" s="56" t="s">
        <v>7270</v>
      </c>
      <c r="D2410" s="56" t="s">
        <v>7250</v>
      </c>
      <c r="E2410" s="57" t="s">
        <v>83</v>
      </c>
      <c r="F2410" s="57" t="s">
        <v>65</v>
      </c>
      <c r="G2410" s="58" t="s">
        <v>200</v>
      </c>
      <c r="H2410" s="59" t="s">
        <v>201</v>
      </c>
      <c r="I2410" s="60" t="s">
        <v>29</v>
      </c>
      <c r="J2410" s="60" t="s">
        <v>7271</v>
      </c>
      <c r="L2410" s="61">
        <v>44021</v>
      </c>
      <c r="M2410" s="62">
        <v>1228.34789999947</v>
      </c>
      <c r="N2410" s="63">
        <v>1228.34789999947</v>
      </c>
      <c r="O2410" s="63">
        <v>1229.71529999934</v>
      </c>
      <c r="P2410" s="64">
        <f t="shared" si="37"/>
        <v>0.99888803530388637</v>
      </c>
      <c r="Q2410" s="61">
        <v>44020</v>
      </c>
      <c r="R2410" s="65">
        <v>5637040.3439999996</v>
      </c>
      <c r="S2410" s="65">
        <v>5561633.06289062</v>
      </c>
      <c r="T2410" s="11"/>
      <c r="U2410" s="66">
        <v>-1.11196469606512E-3</v>
      </c>
      <c r="V2410" s="67">
        <v>3.5510142843122598</v>
      </c>
      <c r="W2410" s="66">
        <v>1.24283238092175E-2</v>
      </c>
      <c r="X2410" s="67">
        <v>3.5212109295571299</v>
      </c>
      <c r="Y2410" s="66">
        <v>2.6657021498977002E-2</v>
      </c>
      <c r="Z2410" s="67">
        <v>20.3496397621348</v>
      </c>
      <c r="AA2410" s="66">
        <v>5.18708021118073E-2</v>
      </c>
      <c r="AB2410" s="67">
        <v>25.4122683624737</v>
      </c>
      <c r="AC2410" s="66">
        <v>0.108186665738758</v>
      </c>
      <c r="AD2410" s="67">
        <v>35.104631834139603</v>
      </c>
      <c r="AE2410" s="66">
        <v>0.149037644832861</v>
      </c>
      <c r="AF2410" s="68">
        <v>31.851452094997502</v>
      </c>
      <c r="AG2410" s="66">
        <v>2.8504563597380201E-3</v>
      </c>
      <c r="AH2410" s="67">
        <v>-1.55646009989141</v>
      </c>
      <c r="AI2410" s="66">
        <v>3.1631374513381202E-2</v>
      </c>
      <c r="AJ2410" s="67">
        <v>16.8538799323142</v>
      </c>
      <c r="AK2410" s="66">
        <v>0.22834789999993499</v>
      </c>
      <c r="AL2410" s="66">
        <v>4.7319969018644797E-2</v>
      </c>
      <c r="AM2410" s="67">
        <v>19.426083138590901</v>
      </c>
      <c r="AN2410" s="11"/>
      <c r="AO2410" s="69">
        <v>2.0865310782028201E-2</v>
      </c>
      <c r="AP2410" s="69">
        <v>-2.9529467836255201E-2</v>
      </c>
      <c r="AQ2410" s="69">
        <v>2.5119116053247102E-2</v>
      </c>
      <c r="AR2410" s="69">
        <v>-1.7947828633623399E-2</v>
      </c>
      <c r="AS2410" s="70">
        <v>7</v>
      </c>
      <c r="AT2410" s="70">
        <v>5</v>
      </c>
      <c r="AU2410" s="70">
        <v>7</v>
      </c>
      <c r="AV2410" s="71">
        <v>5</v>
      </c>
      <c r="AW2410" s="11"/>
      <c r="AX2410" s="72">
        <v>4.8147349981882102E-2</v>
      </c>
      <c r="AY2410" s="73">
        <v>0.48490188934692902</v>
      </c>
      <c r="AZ2410" s="73">
        <v>0.714469781147272</v>
      </c>
      <c r="BA2410" s="73">
        <v>0.63503095676969701</v>
      </c>
      <c r="BB2410" s="64">
        <v>4.9544950639347001E-3</v>
      </c>
      <c r="BC2410" s="74">
        <v>-6.5925275866247803</v>
      </c>
      <c r="BD2410" s="61">
        <v>43747</v>
      </c>
      <c r="BE2410" s="61">
        <v>43783</v>
      </c>
      <c r="BF2410" s="70">
        <v>150</v>
      </c>
      <c r="BG2410" s="61">
        <v>43957</v>
      </c>
    </row>
    <row r="2411" spans="2:59" x14ac:dyDescent="0.3">
      <c r="B2411" s="56" t="s">
        <v>7613</v>
      </c>
      <c r="C2411" s="56" t="s">
        <v>7273</v>
      </c>
      <c r="D2411" s="56" t="s">
        <v>7250</v>
      </c>
      <c r="E2411" s="57" t="s">
        <v>87</v>
      </c>
      <c r="F2411" s="57" t="s">
        <v>65</v>
      </c>
      <c r="G2411" s="58" t="s">
        <v>200</v>
      </c>
      <c r="H2411" s="59" t="s">
        <v>201</v>
      </c>
      <c r="I2411" s="60" t="s">
        <v>29</v>
      </c>
      <c r="J2411" s="60" t="s">
        <v>7274</v>
      </c>
      <c r="L2411" s="61">
        <v>44021</v>
      </c>
      <c r="M2411" s="62">
        <v>4293.1155000031004</v>
      </c>
      <c r="N2411" s="63">
        <v>4293.1155000031004</v>
      </c>
      <c r="O2411" s="63">
        <v>4298.0525999963302</v>
      </c>
      <c r="P2411" s="64">
        <f t="shared" si="37"/>
        <v>0.99885131699104057</v>
      </c>
      <c r="Q2411" s="61">
        <v>44020</v>
      </c>
      <c r="R2411" s="65">
        <v>122086138.892</v>
      </c>
      <c r="S2411" s="65">
        <v>141244824.38424999</v>
      </c>
      <c r="T2411" s="11"/>
      <c r="U2411" s="66">
        <v>-1.14868300897797E-3</v>
      </c>
      <c r="V2411" s="67">
        <v>3.5473424530209701</v>
      </c>
      <c r="W2411" s="66">
        <v>1.13138071101275E-2</v>
      </c>
      <c r="X2411" s="67">
        <v>3.4097592596481299</v>
      </c>
      <c r="Y2411" s="66">
        <v>1.9819866602119901E-2</v>
      </c>
      <c r="Z2411" s="67">
        <v>19.665924272441799</v>
      </c>
      <c r="AA2411" s="66">
        <v>3.7831205321708701E-2</v>
      </c>
      <c r="AB2411" s="67">
        <v>24.008308683463799</v>
      </c>
      <c r="AC2411" s="66">
        <v>7.8841245607691193E-2</v>
      </c>
      <c r="AD2411" s="67">
        <v>32.170089820982</v>
      </c>
      <c r="AE2411" s="66">
        <v>0.10363964289354</v>
      </c>
      <c r="AF2411" s="68">
        <v>27.311651901080001</v>
      </c>
      <c r="AG2411" s="66">
        <v>2.5190971482515999E-3</v>
      </c>
      <c r="AH2411" s="67">
        <v>-1.5895960210400499</v>
      </c>
      <c r="AI2411" s="66">
        <v>2.44225990099949E-2</v>
      </c>
      <c r="AJ2411" s="67">
        <v>16.133002381975501</v>
      </c>
      <c r="AK2411" s="66">
        <v>0.58793517611396995</v>
      </c>
      <c r="AL2411" s="66">
        <v>3.7230102212561199E-2</v>
      </c>
      <c r="AM2411" s="67">
        <v>28.275592723890401</v>
      </c>
      <c r="AN2411" s="11"/>
      <c r="AO2411" s="69">
        <v>2.08278462414455E-2</v>
      </c>
      <c r="AP2411" s="69">
        <v>-2.9565125277258599E-2</v>
      </c>
      <c r="AQ2411" s="69">
        <v>2.39906338465516E-2</v>
      </c>
      <c r="AR2411" s="69">
        <v>-1.90648760917611E-2</v>
      </c>
      <c r="AS2411" s="70">
        <v>7</v>
      </c>
      <c r="AT2411" s="70">
        <v>5</v>
      </c>
      <c r="AU2411" s="70">
        <v>7</v>
      </c>
      <c r="AV2411" s="71">
        <v>5</v>
      </c>
      <c r="AW2411" s="11"/>
      <c r="AX2411" s="72">
        <v>4.81196117929358E-2</v>
      </c>
      <c r="AY2411" s="73">
        <v>0.21785723718335201</v>
      </c>
      <c r="AZ2411" s="73">
        <v>0.66764889337173405</v>
      </c>
      <c r="BA2411" s="73">
        <v>0.28364933640295897</v>
      </c>
      <c r="BB2411" s="64">
        <v>4.9514274802913904E-3</v>
      </c>
      <c r="BC2411" s="74">
        <v>-6.7158965078997399</v>
      </c>
      <c r="BD2411" s="61">
        <v>43747</v>
      </c>
      <c r="BE2411" s="61">
        <v>43783</v>
      </c>
      <c r="BF2411" s="70">
        <v>157</v>
      </c>
      <c r="BG2411" s="61">
        <v>43966</v>
      </c>
    </row>
    <row r="2412" spans="2:59" x14ac:dyDescent="0.3">
      <c r="B2412" s="56" t="s">
        <v>7616</v>
      </c>
      <c r="C2412" s="56" t="s">
        <v>7276</v>
      </c>
      <c r="D2412" s="56" t="s">
        <v>7250</v>
      </c>
      <c r="E2412" s="57" t="s">
        <v>90</v>
      </c>
      <c r="F2412" s="57" t="s">
        <v>65</v>
      </c>
      <c r="G2412" s="58" t="s">
        <v>200</v>
      </c>
      <c r="H2412" s="59" t="s">
        <v>201</v>
      </c>
      <c r="I2412" s="60" t="s">
        <v>29</v>
      </c>
      <c r="J2412" s="60" t="s">
        <v>7277</v>
      </c>
      <c r="L2412" s="61">
        <v>44021</v>
      </c>
      <c r="M2412" s="62">
        <v>4108.2707000002301</v>
      </c>
      <c r="N2412" s="63">
        <v>4108.2707000002301</v>
      </c>
      <c r="O2412" s="63">
        <v>4113.3079999983302</v>
      </c>
      <c r="P2412" s="64">
        <f t="shared" si="37"/>
        <v>0.99877536522961519</v>
      </c>
      <c r="Q2412" s="61">
        <v>43984</v>
      </c>
      <c r="R2412" s="65">
        <v>137763630.91600001</v>
      </c>
      <c r="S2412" s="65">
        <v>164653054.63475001</v>
      </c>
      <c r="T2412" s="11"/>
      <c r="U2412" s="66">
        <v>-1.15686033677775E-3</v>
      </c>
      <c r="V2412" s="67">
        <v>3.546524720241</v>
      </c>
      <c r="W2412" s="66">
        <v>1.10644707274332E-2</v>
      </c>
      <c r="X2412" s="67">
        <v>3.3848256213786998</v>
      </c>
      <c r="Y2412" s="66">
        <v>1.8295391151696101E-2</v>
      </c>
      <c r="Z2412" s="67">
        <v>19.513476727384798</v>
      </c>
      <c r="AA2412" s="66">
        <v>3.47137439475773E-2</v>
      </c>
      <c r="AB2412" s="67">
        <v>23.696562546043399</v>
      </c>
      <c r="AC2412" s="66">
        <v>7.2378452816337799E-2</v>
      </c>
      <c r="AD2412" s="67">
        <v>31.5238105418684</v>
      </c>
      <c r="AE2412" s="66">
        <v>9.3724000642396305E-2</v>
      </c>
      <c r="AF2412" s="68">
        <v>26.320087675965599</v>
      </c>
      <c r="AG2412" s="66">
        <v>2.4449455959256699E-3</v>
      </c>
      <c r="AH2412" s="67">
        <v>-1.59701117627264</v>
      </c>
      <c r="AI2412" s="66">
        <v>2.2815600415924599E-2</v>
      </c>
      <c r="AJ2412" s="67">
        <v>15.9723025225539</v>
      </c>
      <c r="AK2412" s="66">
        <v>0.51958573673444297</v>
      </c>
      <c r="AL2412" s="66">
        <v>3.36291006697138E-2</v>
      </c>
      <c r="AM2412" s="67">
        <v>21.4406487859378</v>
      </c>
      <c r="AN2412" s="11"/>
      <c r="AO2412" s="69">
        <v>2.0819472221774001E-2</v>
      </c>
      <c r="AP2412" s="69">
        <v>-2.9573095116575101E-2</v>
      </c>
      <c r="AQ2412" s="69">
        <v>2.3738163155940101E-2</v>
      </c>
      <c r="AR2412" s="69">
        <v>-1.9314794489218901E-2</v>
      </c>
      <c r="AS2412" s="70">
        <v>7</v>
      </c>
      <c r="AT2412" s="70">
        <v>5</v>
      </c>
      <c r="AU2412" s="70">
        <v>7</v>
      </c>
      <c r="AV2412" s="71">
        <v>5</v>
      </c>
      <c r="AW2412" s="11"/>
      <c r="AX2412" s="72">
        <v>4.8114001088542899E-2</v>
      </c>
      <c r="AY2412" s="73">
        <v>0.15849872177886901</v>
      </c>
      <c r="AZ2412" s="73">
        <v>0.65724764427250204</v>
      </c>
      <c r="BA2412" s="73">
        <v>0.20609421120730101</v>
      </c>
      <c r="BB2412" s="64">
        <v>4.9508030469769398E-3</v>
      </c>
      <c r="BC2412" s="74">
        <v>-6.7434974415227797</v>
      </c>
      <c r="BD2412" s="61">
        <v>43747</v>
      </c>
      <c r="BE2412" s="61">
        <v>43783</v>
      </c>
      <c r="BF2412" s="70">
        <v>158</v>
      </c>
      <c r="BG2412" s="61">
        <v>43969</v>
      </c>
    </row>
    <row r="2413" spans="2:59" x14ac:dyDescent="0.3">
      <c r="B2413" s="56" t="s">
        <v>7619</v>
      </c>
      <c r="C2413" s="56" t="s">
        <v>7279</v>
      </c>
      <c r="D2413" s="56" t="s">
        <v>7280</v>
      </c>
      <c r="E2413" s="57" t="s">
        <v>64</v>
      </c>
      <c r="F2413" s="57" t="s">
        <v>65</v>
      </c>
      <c r="G2413" s="58" t="s">
        <v>36</v>
      </c>
      <c r="H2413" s="59" t="s">
        <v>316</v>
      </c>
      <c r="I2413" s="60" t="s">
        <v>29</v>
      </c>
      <c r="J2413" s="60" t="s">
        <v>1</v>
      </c>
      <c r="L2413" s="61">
        <v>44021</v>
      </c>
      <c r="M2413" s="62">
        <v>882.18250000011199</v>
      </c>
      <c r="N2413" s="63">
        <v>882.18250000011199</v>
      </c>
      <c r="O2413" s="63">
        <v>1369.4046000000101</v>
      </c>
      <c r="P2413" s="64">
        <f t="shared" si="37"/>
        <v>0.64420880432277317</v>
      </c>
      <c r="Q2413" s="61">
        <v>43836</v>
      </c>
      <c r="R2413" s="65">
        <v>286603.49800000002</v>
      </c>
      <c r="S2413" s="65">
        <v>455077.36943505902</v>
      </c>
      <c r="T2413" s="11"/>
      <c r="U2413" s="66">
        <v>-3.23328521062649E-3</v>
      </c>
      <c r="V2413" s="67">
        <v>3.3388822328561201</v>
      </c>
      <c r="W2413" s="66">
        <v>-4.4317590548453203E-2</v>
      </c>
      <c r="X2413" s="67">
        <v>-2.15338050620994</v>
      </c>
      <c r="Y2413" s="66">
        <v>-0.33989433909650002</v>
      </c>
      <c r="Z2413" s="67">
        <v>-16.305496297427499</v>
      </c>
      <c r="AA2413" s="66">
        <v>-0.261220880579494</v>
      </c>
      <c r="AB2413" s="67">
        <v>-5.8968999066564702</v>
      </c>
      <c r="AC2413" s="66">
        <v>-0.113384065682185</v>
      </c>
      <c r="AD2413" s="67">
        <v>12.9475586920162</v>
      </c>
      <c r="AE2413" s="66">
        <v>-0.13385070302145299</v>
      </c>
      <c r="AF2413" s="68">
        <v>3.5626173095661202</v>
      </c>
      <c r="AG2413" s="66">
        <v>3.8392892183765101E-3</v>
      </c>
      <c r="AH2413" s="67">
        <v>-1.45757681402756</v>
      </c>
      <c r="AI2413" s="66">
        <v>-0.32593850331322799</v>
      </c>
      <c r="AJ2413" s="67">
        <v>-18.9031078503758</v>
      </c>
      <c r="AK2413" s="66">
        <v>-0.11781749999950999</v>
      </c>
      <c r="AL2413" s="66">
        <v>-3.8623119427938897E-2</v>
      </c>
      <c r="AM2413" s="67">
        <v>5.6250001198350201</v>
      </c>
      <c r="AN2413" s="11"/>
      <c r="AO2413" s="69">
        <v>8.8946077159634998E-2</v>
      </c>
      <c r="AP2413" s="69">
        <v>-0.14577124049363199</v>
      </c>
      <c r="AQ2413" s="69">
        <v>8.4637032714526897E-2</v>
      </c>
      <c r="AR2413" s="69">
        <v>-0.35163594500801998</v>
      </c>
      <c r="AS2413" s="70">
        <v>8</v>
      </c>
      <c r="AT2413" s="70">
        <v>4</v>
      </c>
      <c r="AU2413" s="70">
        <v>4</v>
      </c>
      <c r="AV2413" s="71">
        <v>8</v>
      </c>
      <c r="AW2413" s="11"/>
      <c r="AX2413" s="72">
        <v>0.37664014260808498</v>
      </c>
      <c r="AY2413" s="73">
        <v>-0.55336549560433901</v>
      </c>
      <c r="AZ2413" s="73">
        <v>-0.11834955763367799</v>
      </c>
      <c r="BA2413" s="73">
        <v>-0.72217437129347695</v>
      </c>
      <c r="BB2413" s="64">
        <v>3.8263737428351298E-2</v>
      </c>
      <c r="BC2413" s="74">
        <v>-49.886585746833603</v>
      </c>
      <c r="BD2413" s="61">
        <v>43836</v>
      </c>
      <c r="BE2413" s="61">
        <v>43914</v>
      </c>
      <c r="BF2413" s="70"/>
      <c r="BG2413" s="61"/>
    </row>
    <row r="2414" spans="2:59" x14ac:dyDescent="0.3">
      <c r="B2414" s="56" t="s">
        <v>7622</v>
      </c>
      <c r="C2414" s="56" t="s">
        <v>7282</v>
      </c>
      <c r="D2414" s="56" t="s">
        <v>7280</v>
      </c>
      <c r="E2414" s="57" t="s">
        <v>73</v>
      </c>
      <c r="F2414" s="57" t="s">
        <v>65</v>
      </c>
      <c r="G2414" s="58" t="s">
        <v>36</v>
      </c>
      <c r="H2414" s="59" t="s">
        <v>316</v>
      </c>
      <c r="I2414" s="60" t="s">
        <v>29</v>
      </c>
      <c r="J2414" s="60" t="s">
        <v>7283</v>
      </c>
      <c r="L2414" s="61">
        <v>44021</v>
      </c>
      <c r="M2414" s="62">
        <v>6406.9377000033901</v>
      </c>
      <c r="N2414" s="63">
        <v>6406.9377000033901</v>
      </c>
      <c r="O2414" s="63">
        <v>9939.8935000002402</v>
      </c>
      <c r="P2414" s="64">
        <f t="shared" si="37"/>
        <v>0.64456804290742509</v>
      </c>
      <c r="Q2414" s="61">
        <v>43836</v>
      </c>
      <c r="R2414" s="65">
        <v>1347472.797</v>
      </c>
      <c r="S2414" s="65">
        <v>1685997.38508008</v>
      </c>
      <c r="T2414" s="11"/>
      <c r="U2414" s="66">
        <v>-3.2303150619554799E-3</v>
      </c>
      <c r="V2414" s="67">
        <v>3.3391792477232198</v>
      </c>
      <c r="W2414" s="66">
        <v>-4.4231193696759902E-2</v>
      </c>
      <c r="X2414" s="67">
        <v>-2.1447408210406098</v>
      </c>
      <c r="Y2414" s="66">
        <v>-0.33953221416799401</v>
      </c>
      <c r="Z2414" s="67">
        <v>-16.269283804576801</v>
      </c>
      <c r="AA2414" s="66">
        <v>-0.26040553558152202</v>
      </c>
      <c r="AB2414" s="67">
        <v>-5.8153654068591996</v>
      </c>
      <c r="AC2414" s="66">
        <v>-0.111428651748574</v>
      </c>
      <c r="AD2414" s="67">
        <v>13.143100085377201</v>
      </c>
      <c r="AE2414" s="66">
        <v>-0.13097969638416501</v>
      </c>
      <c r="AF2414" s="68">
        <v>3.8497179732948998</v>
      </c>
      <c r="AG2414" s="66">
        <v>3.8664353614876702E-3</v>
      </c>
      <c r="AH2414" s="67">
        <v>-1.4548621997164399</v>
      </c>
      <c r="AI2414" s="66">
        <v>-0.32555041968473197</v>
      </c>
      <c r="AJ2414" s="67">
        <v>-18.864299487526299</v>
      </c>
      <c r="AK2414" s="66">
        <v>0.173008584815834</v>
      </c>
      <c r="AL2414" s="66">
        <v>1.0815727018780299E-2</v>
      </c>
      <c r="AM2414" s="67">
        <v>-71.273389498353893</v>
      </c>
      <c r="AN2414" s="11"/>
      <c r="AO2414" s="69">
        <v>8.8955984143540306E-2</v>
      </c>
      <c r="AP2414" s="69">
        <v>-0.14576869821306901</v>
      </c>
      <c r="AQ2414" s="69">
        <v>8.4735189701023006E-2</v>
      </c>
      <c r="AR2414" s="69">
        <v>-0.35157530595548497</v>
      </c>
      <c r="AS2414" s="70">
        <v>8</v>
      </c>
      <c r="AT2414" s="70">
        <v>4</v>
      </c>
      <c r="AU2414" s="70">
        <v>4</v>
      </c>
      <c r="AV2414" s="71">
        <v>8</v>
      </c>
      <c r="AW2414" s="11"/>
      <c r="AX2414" s="72">
        <v>0.37664156414335598</v>
      </c>
      <c r="AY2414" s="73">
        <v>-0.55115499047951699</v>
      </c>
      <c r="AZ2414" s="73">
        <v>-0.116447660832819</v>
      </c>
      <c r="BA2414" s="73">
        <v>-0.71935848036537198</v>
      </c>
      <c r="BB2414" s="64">
        <v>3.8264035653082798E-2</v>
      </c>
      <c r="BC2414" s="74">
        <v>-49.874808014836198</v>
      </c>
      <c r="BD2414" s="61">
        <v>43836</v>
      </c>
      <c r="BE2414" s="61">
        <v>43914</v>
      </c>
      <c r="BF2414" s="70"/>
      <c r="BG2414" s="61"/>
    </row>
    <row r="2415" spans="2:59" x14ac:dyDescent="0.3">
      <c r="B2415" s="56" t="s">
        <v>7625</v>
      </c>
      <c r="C2415" s="56" t="s">
        <v>7285</v>
      </c>
      <c r="D2415" s="56" t="s">
        <v>7280</v>
      </c>
      <c r="E2415" s="57" t="s">
        <v>76</v>
      </c>
      <c r="F2415" s="57" t="s">
        <v>65</v>
      </c>
      <c r="G2415" s="58" t="s">
        <v>36</v>
      </c>
      <c r="H2415" s="59" t="s">
        <v>316</v>
      </c>
      <c r="I2415" s="60" t="s">
        <v>29</v>
      </c>
      <c r="J2415" s="60" t="s">
        <v>7286</v>
      </c>
      <c r="L2415" s="61">
        <v>44021</v>
      </c>
      <c r="M2415" s="62">
        <v>5241.4129000008097</v>
      </c>
      <c r="N2415" s="63">
        <v>5241.4129000008097</v>
      </c>
      <c r="O2415" s="63">
        <v>8198.3003000020999</v>
      </c>
      <c r="P2415" s="64">
        <f t="shared" si="37"/>
        <v>0.63932921559356237</v>
      </c>
      <c r="Q2415" s="61">
        <v>43836</v>
      </c>
      <c r="R2415" s="65">
        <v>4870798.7790000001</v>
      </c>
      <c r="S2415" s="65">
        <v>5419168.07444531</v>
      </c>
      <c r="T2415" s="11"/>
      <c r="U2415" s="66">
        <v>-3.2742552193667498E-3</v>
      </c>
      <c r="V2415" s="67">
        <v>3.3347852319820999</v>
      </c>
      <c r="W2415" s="66">
        <v>-4.54951887168136E-2</v>
      </c>
      <c r="X2415" s="67">
        <v>-2.2711403230459801</v>
      </c>
      <c r="Y2415" s="66">
        <v>-0.344813567892998</v>
      </c>
      <c r="Z2415" s="67">
        <v>-16.797419177077199</v>
      </c>
      <c r="AA2415" s="66">
        <v>-0.27225062819081403</v>
      </c>
      <c r="AB2415" s="67">
        <v>-6.9998746677883901</v>
      </c>
      <c r="AC2415" s="66">
        <v>-0.139624906338286</v>
      </c>
      <c r="AD2415" s="67">
        <v>10.323474626406099</v>
      </c>
      <c r="AE2415" s="66">
        <v>-0.172068362084392</v>
      </c>
      <c r="AF2415" s="68">
        <v>-0.25914859672775498</v>
      </c>
      <c r="AG2415" s="66">
        <v>3.4679809414228701E-3</v>
      </c>
      <c r="AH2415" s="67">
        <v>-1.4947076417229299</v>
      </c>
      <c r="AI2415" s="66">
        <v>-0.33120914649043698</v>
      </c>
      <c r="AJ2415" s="67">
        <v>-19.430172168096799</v>
      </c>
      <c r="AK2415" s="66">
        <v>-4.0380503737687798E-2</v>
      </c>
      <c r="AL2415" s="66">
        <v>-2.77491342967551E-3</v>
      </c>
      <c r="AM2415" s="67">
        <v>-92.6122983536916</v>
      </c>
      <c r="AN2415" s="11"/>
      <c r="AO2415" s="69">
        <v>8.8811896044790006E-2</v>
      </c>
      <c r="AP2415" s="69">
        <v>-0.14580639016727201</v>
      </c>
      <c r="AQ2415" s="69">
        <v>8.3300597321795095E-2</v>
      </c>
      <c r="AR2415" s="69">
        <v>-0.35246140564675399</v>
      </c>
      <c r="AS2415" s="70">
        <v>8</v>
      </c>
      <c r="AT2415" s="70">
        <v>4</v>
      </c>
      <c r="AU2415" s="70">
        <v>4</v>
      </c>
      <c r="AV2415" s="71">
        <v>8</v>
      </c>
      <c r="AW2415" s="11"/>
      <c r="AX2415" s="72">
        <v>0.37662228840694301</v>
      </c>
      <c r="AY2415" s="73">
        <v>-0.58328036185503196</v>
      </c>
      <c r="AZ2415" s="73">
        <v>-0.14409053098597699</v>
      </c>
      <c r="BA2415" s="73">
        <v>-0.760220054096862</v>
      </c>
      <c r="BB2415" s="64">
        <v>3.8259824728156699E-2</v>
      </c>
      <c r="BC2415" s="74">
        <v>-50.046982299478302</v>
      </c>
      <c r="BD2415" s="61">
        <v>43836</v>
      </c>
      <c r="BE2415" s="61">
        <v>43914</v>
      </c>
      <c r="BF2415" s="70"/>
      <c r="BG2415" s="61"/>
    </row>
    <row r="2416" spans="2:59" x14ac:dyDescent="0.3">
      <c r="B2416" s="56" t="s">
        <v>7627</v>
      </c>
      <c r="C2416" s="56" t="s">
        <v>7288</v>
      </c>
      <c r="D2416" s="56" t="s">
        <v>7280</v>
      </c>
      <c r="E2416" s="57" t="s">
        <v>79</v>
      </c>
      <c r="F2416" s="57" t="s">
        <v>65</v>
      </c>
      <c r="G2416" s="58" t="s">
        <v>36</v>
      </c>
      <c r="H2416" s="59" t="s">
        <v>316</v>
      </c>
      <c r="I2416" s="60" t="s">
        <v>29</v>
      </c>
      <c r="J2416" s="60" t="s">
        <v>1</v>
      </c>
      <c r="L2416" s="61">
        <v>44021</v>
      </c>
      <c r="M2416" s="62">
        <v>834.60699999984399</v>
      </c>
      <c r="N2416" s="63">
        <v>834.60699999984399</v>
      </c>
      <c r="O2416" s="63">
        <v>1303.1543000005199</v>
      </c>
      <c r="P2416" s="64">
        <f t="shared" si="37"/>
        <v>0.64045140318342275</v>
      </c>
      <c r="Q2416" s="61">
        <v>43836</v>
      </c>
      <c r="R2416" s="65">
        <v>166106.58100000001</v>
      </c>
      <c r="S2416" s="65">
        <v>76282.297503784197</v>
      </c>
      <c r="T2416" s="11"/>
      <c r="U2416" s="66">
        <v>-3.29330816020956E-3</v>
      </c>
      <c r="V2416" s="67">
        <v>3.3328799378978098</v>
      </c>
      <c r="W2416" s="66">
        <v>-4.60442658732063E-2</v>
      </c>
      <c r="X2416" s="67">
        <v>-2.32604803868526</v>
      </c>
      <c r="Y2416" s="66">
        <v>-0.34382863268430802</v>
      </c>
      <c r="Z2416" s="67">
        <v>-16.698925656208299</v>
      </c>
      <c r="AA2416" s="66">
        <v>-0.25953537609719202</v>
      </c>
      <c r="AB2416" s="67">
        <v>-5.7283494584262398</v>
      </c>
      <c r="AC2416" s="66">
        <v>-0.104713334746484</v>
      </c>
      <c r="AD2416" s="67">
        <v>13.814631785586201</v>
      </c>
      <c r="AE2416" s="66">
        <v>-0.14508912314893699</v>
      </c>
      <c r="AF2416" s="68">
        <v>2.4387752968177701</v>
      </c>
      <c r="AG2416" s="66">
        <v>3.2947606232482901E-3</v>
      </c>
      <c r="AH2416" s="67">
        <v>-1.51202967354038</v>
      </c>
      <c r="AI2416" s="66">
        <v>-0.32964423893310602</v>
      </c>
      <c r="AJ2416" s="67">
        <v>-19.2736814123637</v>
      </c>
      <c r="AK2416" s="66">
        <v>-0.165393000000331</v>
      </c>
      <c r="AL2416" s="66">
        <v>-5.3163168116079802E-2</v>
      </c>
      <c r="AM2416" s="67">
        <v>-0.62809544234187298</v>
      </c>
      <c r="AN2416" s="11"/>
      <c r="AO2416" s="69">
        <v>8.8749265883961898E-2</v>
      </c>
      <c r="AP2416" s="69">
        <v>-0.14582277856519801</v>
      </c>
      <c r="AQ2416" s="69">
        <v>8.26775486330735E-2</v>
      </c>
      <c r="AR2416" s="69">
        <v>-0.35284631229587798</v>
      </c>
      <c r="AS2416" s="70">
        <v>8</v>
      </c>
      <c r="AT2416" s="70">
        <v>4</v>
      </c>
      <c r="AU2416" s="70">
        <v>4</v>
      </c>
      <c r="AV2416" s="71">
        <v>8</v>
      </c>
      <c r="AW2416" s="11"/>
      <c r="AX2416" s="72">
        <v>0.37678952651564002</v>
      </c>
      <c r="AY2416" s="73">
        <v>-0.54848319611937801</v>
      </c>
      <c r="AZ2416" s="73">
        <v>-0.114559990832731</v>
      </c>
      <c r="BA2416" s="73">
        <v>-0.71542190309355602</v>
      </c>
      <c r="BB2416" s="64">
        <v>3.8275897107378103E-2</v>
      </c>
      <c r="BC2416" s="74">
        <v>-49.856498190609301</v>
      </c>
      <c r="BD2416" s="61">
        <v>43836</v>
      </c>
      <c r="BE2416" s="61">
        <v>43914</v>
      </c>
      <c r="BF2416" s="70"/>
      <c r="BG2416" s="61"/>
    </row>
    <row r="2417" spans="2:59" x14ac:dyDescent="0.3">
      <c r="B2417" s="56" t="s">
        <v>7630</v>
      </c>
      <c r="C2417" s="56" t="s">
        <v>7290</v>
      </c>
      <c r="D2417" s="56" t="s">
        <v>7280</v>
      </c>
      <c r="E2417" s="57" t="s">
        <v>83</v>
      </c>
      <c r="F2417" s="57" t="s">
        <v>65</v>
      </c>
      <c r="G2417" s="58" t="s">
        <v>36</v>
      </c>
      <c r="H2417" s="59" t="s">
        <v>316</v>
      </c>
      <c r="I2417" s="60" t="s">
        <v>29</v>
      </c>
      <c r="J2417" s="60" t="s">
        <v>1</v>
      </c>
      <c r="L2417" s="61">
        <v>44021</v>
      </c>
      <c r="M2417" s="62">
        <v>902.88929999992297</v>
      </c>
      <c r="N2417" s="63">
        <v>902.88929999992297</v>
      </c>
      <c r="O2417" s="63">
        <v>902.88929999992297</v>
      </c>
      <c r="P2417" s="64">
        <f t="shared" si="37"/>
        <v>1</v>
      </c>
      <c r="Q2417" s="61">
        <v>44021</v>
      </c>
      <c r="R2417" s="65">
        <v>0</v>
      </c>
      <c r="S2417" s="65">
        <v>0</v>
      </c>
      <c r="T2417" s="11"/>
      <c r="U2417" s="66">
        <v>0</v>
      </c>
      <c r="V2417" s="67">
        <v>3.66221075391877</v>
      </c>
      <c r="W2417" s="66">
        <v>0</v>
      </c>
      <c r="X2417" s="67">
        <v>2.27837854863537</v>
      </c>
      <c r="Y2417" s="66">
        <v>0</v>
      </c>
      <c r="Z2417" s="67">
        <v>17.6839376122225</v>
      </c>
      <c r="AA2417" s="66">
        <v>0</v>
      </c>
      <c r="AB2417" s="67">
        <v>20.225188151293001</v>
      </c>
      <c r="AC2417" s="66">
        <v>1.2939845648361399E-2</v>
      </c>
      <c r="AD2417" s="67">
        <v>25.579949825070798</v>
      </c>
      <c r="AE2417" s="66"/>
      <c r="AF2417" s="68"/>
      <c r="AG2417" s="66">
        <v>0</v>
      </c>
      <c r="AH2417" s="67">
        <v>-1.84150573586521</v>
      </c>
      <c r="AI2417" s="66">
        <v>0</v>
      </c>
      <c r="AJ2417" s="67">
        <v>13.6907424809615</v>
      </c>
      <c r="AK2417" s="66">
        <v>-9.7110700000484898E-2</v>
      </c>
      <c r="AL2417" s="66">
        <v>-3.6831054306276201E-2</v>
      </c>
      <c r="AM2417" s="67">
        <v>11.6717571262561</v>
      </c>
      <c r="AN2417" s="11"/>
      <c r="AO2417" s="69">
        <v>0</v>
      </c>
      <c r="AP2417" s="69">
        <v>0</v>
      </c>
      <c r="AQ2417" s="69">
        <v>0</v>
      </c>
      <c r="AR2417" s="69">
        <v>0</v>
      </c>
      <c r="AS2417" s="70">
        <v>0</v>
      </c>
      <c r="AT2417" s="70">
        <v>0</v>
      </c>
      <c r="AU2417" s="70">
        <v>7</v>
      </c>
      <c r="AV2417" s="71">
        <v>5</v>
      </c>
      <c r="AW2417" s="11"/>
      <c r="AX2417" s="72">
        <v>0</v>
      </c>
      <c r="AY2417" s="73">
        <v>-115.357016523136</v>
      </c>
      <c r="AZ2417" s="73">
        <v>0.52607977638217596</v>
      </c>
      <c r="BA2417" s="73">
        <v>-15.9646500268718</v>
      </c>
      <c r="BB2417" s="64">
        <v>0</v>
      </c>
      <c r="BC2417" s="74">
        <v>0</v>
      </c>
      <c r="BD2417" s="61">
        <v>43656</v>
      </c>
      <c r="BE2417" s="61"/>
      <c r="BF2417" s="70"/>
      <c r="BG2417" s="61"/>
    </row>
    <row r="2418" spans="2:59" x14ac:dyDescent="0.3">
      <c r="B2418" s="56" t="s">
        <v>7633</v>
      </c>
      <c r="C2418" s="56" t="s">
        <v>7292</v>
      </c>
      <c r="D2418" s="56" t="s">
        <v>7280</v>
      </c>
      <c r="E2418" s="57" t="s">
        <v>87</v>
      </c>
      <c r="F2418" s="57" t="s">
        <v>65</v>
      </c>
      <c r="G2418" s="58" t="s">
        <v>36</v>
      </c>
      <c r="H2418" s="59" t="s">
        <v>316</v>
      </c>
      <c r="I2418" s="60" t="s">
        <v>29</v>
      </c>
      <c r="J2418" s="60" t="s">
        <v>7102</v>
      </c>
      <c r="L2418" s="61">
        <v>44021</v>
      </c>
      <c r="M2418" s="62">
        <v>839.60170000046503</v>
      </c>
      <c r="N2418" s="63">
        <v>839.60170000046503</v>
      </c>
      <c r="O2418" s="63">
        <v>1317.9222999997401</v>
      </c>
      <c r="P2418" s="64">
        <f t="shared" si="37"/>
        <v>0.637064643340985</v>
      </c>
      <c r="Q2418" s="61">
        <v>43836</v>
      </c>
      <c r="R2418" s="65">
        <v>2159193.3820000002</v>
      </c>
      <c r="S2418" s="65">
        <v>2590016.2807265599</v>
      </c>
      <c r="T2418" s="11"/>
      <c r="U2418" s="66">
        <v>-3.2934224145719799E-3</v>
      </c>
      <c r="V2418" s="67">
        <v>3.33286851246157</v>
      </c>
      <c r="W2418" s="66">
        <v>-4.6044290224017501E-2</v>
      </c>
      <c r="X2418" s="67">
        <v>-2.3260504737663701</v>
      </c>
      <c r="Y2418" s="66">
        <v>-0.34709671308635698</v>
      </c>
      <c r="Z2418" s="67">
        <v>-17.025733696413202</v>
      </c>
      <c r="AA2418" s="66">
        <v>-0.27734150003467201</v>
      </c>
      <c r="AB2418" s="67">
        <v>-7.5089618521742496</v>
      </c>
      <c r="AC2418" s="66">
        <v>-0.15160382525209601</v>
      </c>
      <c r="AD2418" s="67">
        <v>9.1255827350250893</v>
      </c>
      <c r="AE2418" s="66">
        <v>-0.18932215071341499</v>
      </c>
      <c r="AF2418" s="68">
        <v>-1.98452745963004</v>
      </c>
      <c r="AG2418" s="66">
        <v>3.2947578674793498E-3</v>
      </c>
      <c r="AH2418" s="67">
        <v>-1.5120299491172799</v>
      </c>
      <c r="AI2418" s="66">
        <v>-0.33365473289799402</v>
      </c>
      <c r="AJ2418" s="67">
        <v>-19.674730808852502</v>
      </c>
      <c r="AK2418" s="66">
        <v>-0.160398299999651</v>
      </c>
      <c r="AL2418" s="66">
        <v>-1.1716950390109599E-2</v>
      </c>
      <c r="AM2418" s="67">
        <v>-104.61407797993201</v>
      </c>
      <c r="AN2418" s="11"/>
      <c r="AO2418" s="69">
        <v>8.87491928206873E-2</v>
      </c>
      <c r="AP2418" s="69">
        <v>-0.145822711409855</v>
      </c>
      <c r="AQ2418" s="69">
        <v>8.2677460779523204E-2</v>
      </c>
      <c r="AR2418" s="69">
        <v>-0.35284632739785599</v>
      </c>
      <c r="AS2418" s="70">
        <v>8</v>
      </c>
      <c r="AT2418" s="70">
        <v>4</v>
      </c>
      <c r="AU2418" s="70">
        <v>4</v>
      </c>
      <c r="AV2418" s="71">
        <v>8</v>
      </c>
      <c r="AW2418" s="11"/>
      <c r="AX2418" s="72">
        <v>0.37661412306537401</v>
      </c>
      <c r="AY2418" s="73">
        <v>-0.59709413406108103</v>
      </c>
      <c r="AZ2418" s="73">
        <v>-0.155977473697021</v>
      </c>
      <c r="BA2418" s="73">
        <v>-0.77774906532613397</v>
      </c>
      <c r="BB2418" s="64">
        <v>3.82580165037507E-2</v>
      </c>
      <c r="BC2418" s="74">
        <v>-50.121657399635303</v>
      </c>
      <c r="BD2418" s="61">
        <v>43836</v>
      </c>
      <c r="BE2418" s="61">
        <v>43914</v>
      </c>
      <c r="BF2418" s="70"/>
      <c r="BG2418" s="61"/>
    </row>
    <row r="2419" spans="2:59" x14ac:dyDescent="0.3">
      <c r="B2419" s="56" t="s">
        <v>7636</v>
      </c>
      <c r="C2419" s="56" t="s">
        <v>7294</v>
      </c>
      <c r="D2419" s="56" t="s">
        <v>7280</v>
      </c>
      <c r="E2419" s="57" t="s">
        <v>90</v>
      </c>
      <c r="F2419" s="57" t="s">
        <v>65</v>
      </c>
      <c r="G2419" s="58" t="s">
        <v>36</v>
      </c>
      <c r="H2419" s="59" t="s">
        <v>316</v>
      </c>
      <c r="I2419" s="60" t="s">
        <v>29</v>
      </c>
      <c r="J2419" s="60" t="s">
        <v>7105</v>
      </c>
      <c r="L2419" s="61">
        <v>44021</v>
      </c>
      <c r="M2419" s="62">
        <v>708.51589999999896</v>
      </c>
      <c r="N2419" s="63">
        <v>708.51589999999896</v>
      </c>
      <c r="O2419" s="63">
        <v>1116.67610000074</v>
      </c>
      <c r="P2419" s="64">
        <f t="shared" si="37"/>
        <v>0.63448649075549257</v>
      </c>
      <c r="Q2419" s="61">
        <v>43836</v>
      </c>
      <c r="R2419" s="65">
        <v>3934791.344</v>
      </c>
      <c r="S2419" s="65">
        <v>4220968.47918359</v>
      </c>
      <c r="T2419" s="11"/>
      <c r="U2419" s="66">
        <v>-3.3152213218272698E-3</v>
      </c>
      <c r="V2419" s="67">
        <v>3.3306886217360399</v>
      </c>
      <c r="W2419" s="66">
        <v>-4.6671289007499603E-2</v>
      </c>
      <c r="X2419" s="67">
        <v>-2.3887503521145801</v>
      </c>
      <c r="Y2419" s="66">
        <v>-0.34969623648270498</v>
      </c>
      <c r="Z2419" s="67">
        <v>-17.285686036047998</v>
      </c>
      <c r="AA2419" s="66">
        <v>-0.28311605711147397</v>
      </c>
      <c r="AB2419" s="67">
        <v>-8.0864175598544499</v>
      </c>
      <c r="AC2419" s="66">
        <v>-0.16508999680081601</v>
      </c>
      <c r="AD2419" s="67">
        <v>7.7769655801530497</v>
      </c>
      <c r="AE2419" s="66">
        <v>-0.20860113420523699</v>
      </c>
      <c r="AF2419" s="68">
        <v>-3.9124258088122601</v>
      </c>
      <c r="AG2419" s="66">
        <v>3.09685932188586E-3</v>
      </c>
      <c r="AH2419" s="67">
        <v>-1.53181980367663</v>
      </c>
      <c r="AI2419" s="66">
        <v>-0.33643871795560698</v>
      </c>
      <c r="AJ2419" s="67">
        <v>-19.9531293146138</v>
      </c>
      <c r="AK2419" s="66">
        <v>-0.291484100000234</v>
      </c>
      <c r="AL2419" s="66">
        <v>-2.29625535330342E-2</v>
      </c>
      <c r="AM2419" s="67">
        <v>-117.72265797993199</v>
      </c>
      <c r="AN2419" s="11"/>
      <c r="AO2419" s="69">
        <v>8.8677630854363101E-2</v>
      </c>
      <c r="AP2419" s="69">
        <v>-0.145841550191981</v>
      </c>
      <c r="AQ2419" s="69">
        <v>8.1965829456748907E-2</v>
      </c>
      <c r="AR2419" s="69">
        <v>-0.35328594334714603</v>
      </c>
      <c r="AS2419" s="70">
        <v>8</v>
      </c>
      <c r="AT2419" s="70">
        <v>4</v>
      </c>
      <c r="AU2419" s="70">
        <v>4</v>
      </c>
      <c r="AV2419" s="71">
        <v>8</v>
      </c>
      <c r="AW2419" s="11"/>
      <c r="AX2419" s="72">
        <v>0.376605081939488</v>
      </c>
      <c r="AY2419" s="73">
        <v>-0.61276785216068697</v>
      </c>
      <c r="AZ2419" s="73">
        <v>-0.16946511441756201</v>
      </c>
      <c r="BA2419" s="73">
        <v>-0.79760808988885401</v>
      </c>
      <c r="BB2419" s="64">
        <v>3.8255981166257703E-2</v>
      </c>
      <c r="BC2419" s="74">
        <v>-50.206868401728599</v>
      </c>
      <c r="BD2419" s="61">
        <v>43836</v>
      </c>
      <c r="BE2419" s="61">
        <v>43914</v>
      </c>
      <c r="BF2419" s="70"/>
      <c r="BG2419" s="61"/>
    </row>
    <row r="2420" spans="2:59" x14ac:dyDescent="0.3">
      <c r="B2420" s="56" t="s">
        <v>7640</v>
      </c>
      <c r="C2420" s="56" t="s">
        <v>7296</v>
      </c>
      <c r="D2420" s="56" t="s">
        <v>7297</v>
      </c>
      <c r="E2420" s="57" t="s">
        <v>69</v>
      </c>
      <c r="F2420" s="57" t="s">
        <v>65</v>
      </c>
      <c r="G2420" s="58" t="s">
        <v>685</v>
      </c>
      <c r="H2420" s="59" t="s">
        <v>686</v>
      </c>
      <c r="I2420" s="60" t="s">
        <v>29</v>
      </c>
      <c r="J2420" s="60" t="s">
        <v>7298</v>
      </c>
      <c r="L2420" s="61">
        <v>44021</v>
      </c>
      <c r="M2420" s="62">
        <v>1035.91559999995</v>
      </c>
      <c r="N2420" s="63">
        <v>1035.91559999995</v>
      </c>
      <c r="O2420" s="63">
        <v>1035.91559999995</v>
      </c>
      <c r="P2420" s="64">
        <f t="shared" si="37"/>
        <v>1</v>
      </c>
      <c r="Q2420" s="61">
        <v>44021</v>
      </c>
      <c r="R2420" s="65">
        <v>0</v>
      </c>
      <c r="S2420" s="65">
        <v>8529310.7069453094</v>
      </c>
      <c r="T2420" s="11"/>
      <c r="U2420" s="66">
        <v>1.6024727301555699E-5</v>
      </c>
      <c r="V2420" s="67">
        <v>3.6638132266489301</v>
      </c>
      <c r="W2420" s="66">
        <v>4.82801255202503E-4</v>
      </c>
      <c r="X2420" s="67">
        <v>2.3266586741556199</v>
      </c>
      <c r="Y2420" s="66">
        <v>9.2342717107385397E-3</v>
      </c>
      <c r="Z2420" s="67">
        <v>18.607364783296401</v>
      </c>
      <c r="AA2420" s="66">
        <v>1.9432196921116002E-2</v>
      </c>
      <c r="AB2420" s="67">
        <v>22.1684078434191</v>
      </c>
      <c r="AC2420" s="66">
        <v>2.4601641296612801E-2</v>
      </c>
      <c r="AD2420" s="67">
        <v>26.7461293899105</v>
      </c>
      <c r="AE2420" s="66"/>
      <c r="AF2420" s="68"/>
      <c r="AG2420" s="66">
        <v>1.4511009430861999E-4</v>
      </c>
      <c r="AH2420" s="67">
        <v>-1.82699472643435</v>
      </c>
      <c r="AI2420" s="66">
        <v>9.77426099962031E-3</v>
      </c>
      <c r="AJ2420" s="67">
        <v>14.6681685809308</v>
      </c>
      <c r="AK2420" s="66">
        <v>3.5833769132295898E-2</v>
      </c>
      <c r="AL2420" s="66">
        <v>1.42965641134651E-2</v>
      </c>
      <c r="AM2420" s="67">
        <v>31.964834297308698</v>
      </c>
      <c r="AN2420" s="11"/>
      <c r="AO2420" s="69">
        <v>1.0539007853367401E-3</v>
      </c>
      <c r="AP2420" s="69">
        <v>0</v>
      </c>
      <c r="AQ2420" s="69">
        <v>2.9813494747941102E-3</v>
      </c>
      <c r="AR2420" s="69">
        <v>1.4511009430861999E-4</v>
      </c>
      <c r="AS2420" s="70">
        <v>12</v>
      </c>
      <c r="AT2420" s="70">
        <v>0</v>
      </c>
      <c r="AU2420" s="70">
        <v>7</v>
      </c>
      <c r="AV2420" s="71">
        <v>5</v>
      </c>
      <c r="AW2420" s="11"/>
      <c r="AX2420" s="72">
        <v>1.4864754098084601E-3</v>
      </c>
      <c r="AY2420" s="73">
        <v>-7.0614437833864896</v>
      </c>
      <c r="AZ2420" s="73">
        <v>0.59088123154560901</v>
      </c>
      <c r="BA2420" s="73">
        <v>-9.6806389788835094</v>
      </c>
      <c r="BB2420" s="64">
        <v>1.53618826114865E-4</v>
      </c>
      <c r="BC2420" s="74">
        <v>0</v>
      </c>
      <c r="BD2420" s="61">
        <v>44021</v>
      </c>
      <c r="BE2420" s="61"/>
      <c r="BF2420" s="70"/>
      <c r="BG2420" s="61"/>
    </row>
    <row r="2421" spans="2:59" x14ac:dyDescent="0.3">
      <c r="B2421" s="56" t="s">
        <v>7643</v>
      </c>
      <c r="C2421" s="56" t="s">
        <v>7300</v>
      </c>
      <c r="D2421" s="56" t="s">
        <v>7297</v>
      </c>
      <c r="E2421" s="57" t="s">
        <v>73</v>
      </c>
      <c r="F2421" s="57" t="s">
        <v>65</v>
      </c>
      <c r="G2421" s="58" t="s">
        <v>685</v>
      </c>
      <c r="H2421" s="59" t="s">
        <v>686</v>
      </c>
      <c r="I2421" s="60" t="s">
        <v>29</v>
      </c>
      <c r="J2421" s="60" t="s">
        <v>7301</v>
      </c>
      <c r="L2421" s="61">
        <v>44021</v>
      </c>
      <c r="M2421" s="62">
        <v>5299.3891000002604</v>
      </c>
      <c r="N2421" s="63">
        <v>5299.3891000002604</v>
      </c>
      <c r="O2421" s="63">
        <v>5299.3891000002604</v>
      </c>
      <c r="P2421" s="64">
        <f t="shared" si="37"/>
        <v>1</v>
      </c>
      <c r="Q2421" s="61">
        <v>44021</v>
      </c>
      <c r="R2421" s="65">
        <v>3138108.9210000001</v>
      </c>
      <c r="S2421" s="65">
        <v>2098648.5953808599</v>
      </c>
      <c r="T2421" s="11"/>
      <c r="U2421" s="66">
        <v>4.2835308704525198E-6</v>
      </c>
      <c r="V2421" s="67">
        <v>3.6626391070058202</v>
      </c>
      <c r="W2421" s="66">
        <v>1.3018289246247199E-4</v>
      </c>
      <c r="X2421" s="67">
        <v>2.2913968378816199</v>
      </c>
      <c r="Y2421" s="66">
        <v>6.6476607407821601E-3</v>
      </c>
      <c r="Z2421" s="67">
        <v>18.348703686293401</v>
      </c>
      <c r="AA2421" s="66">
        <v>1.5895108585027601E-2</v>
      </c>
      <c r="AB2421" s="67">
        <v>21.814699009788502</v>
      </c>
      <c r="AC2421" s="66">
        <v>3.9789053887943703E-2</v>
      </c>
      <c r="AD2421" s="67">
        <v>28.264870649029</v>
      </c>
      <c r="AE2421" s="66">
        <v>6.2582837128502405E-2</v>
      </c>
      <c r="AF2421" s="68">
        <v>23.205971324554401</v>
      </c>
      <c r="AG2421" s="66">
        <v>3.9326834667008397E-5</v>
      </c>
      <c r="AH2421" s="67">
        <v>-1.8375730523985101</v>
      </c>
      <c r="AI2421" s="66">
        <v>7.0124268077052E-3</v>
      </c>
      <c r="AJ2421" s="67">
        <v>14.391985161739299</v>
      </c>
      <c r="AK2421" s="66">
        <v>0.48569342193135501</v>
      </c>
      <c r="AL2421" s="66">
        <v>3.1838520519158899E-2</v>
      </c>
      <c r="AM2421" s="67">
        <v>14.4533928003511</v>
      </c>
      <c r="AN2421" s="11"/>
      <c r="AO2421" s="69">
        <v>1.0347162024118E-3</v>
      </c>
      <c r="AP2421" s="69">
        <v>3.4348686313023799E-6</v>
      </c>
      <c r="AQ2421" s="69">
        <v>2.4115305168379599E-3</v>
      </c>
      <c r="AR2421" s="69">
        <v>3.9326834667008397E-5</v>
      </c>
      <c r="AS2421" s="70">
        <v>12</v>
      </c>
      <c r="AT2421" s="70">
        <v>0</v>
      </c>
      <c r="AU2421" s="70">
        <v>7</v>
      </c>
      <c r="AV2421" s="71">
        <v>5</v>
      </c>
      <c r="AW2421" s="11"/>
      <c r="AX2421" s="72">
        <v>1.3562981597988299E-3</v>
      </c>
      <c r="AY2421" s="73">
        <v>-10.2027414689219</v>
      </c>
      <c r="AZ2421" s="73">
        <v>0.57934128911165295</v>
      </c>
      <c r="BA2421" s="73">
        <v>-11.969429181044701</v>
      </c>
      <c r="BB2421" s="64">
        <v>1.4016910380121301E-4</v>
      </c>
      <c r="BC2421" s="74">
        <v>0</v>
      </c>
      <c r="BD2421" s="61">
        <v>44021</v>
      </c>
      <c r="BE2421" s="61"/>
      <c r="BF2421" s="70"/>
      <c r="BG2421" s="61"/>
    </row>
    <row r="2422" spans="2:59" x14ac:dyDescent="0.3">
      <c r="B2422" s="56" t="s">
        <v>7646</v>
      </c>
      <c r="C2422" s="56" t="s">
        <v>7303</v>
      </c>
      <c r="D2422" s="56" t="s">
        <v>7297</v>
      </c>
      <c r="E2422" s="57" t="s">
        <v>3033</v>
      </c>
      <c r="F2422" s="57" t="s">
        <v>65</v>
      </c>
      <c r="G2422" s="58" t="s">
        <v>685</v>
      </c>
      <c r="H2422" s="59" t="s">
        <v>686</v>
      </c>
      <c r="I2422" s="60" t="s">
        <v>29</v>
      </c>
      <c r="J2422" s="60" t="s">
        <v>7304</v>
      </c>
      <c r="L2422" s="61">
        <v>44021</v>
      </c>
      <c r="M2422" s="62">
        <v>1140.64540000074</v>
      </c>
      <c r="N2422" s="63">
        <v>1140.64540000074</v>
      </c>
      <c r="O2422" s="63">
        <v>1140.64540000074</v>
      </c>
      <c r="P2422" s="64">
        <f t="shared" si="37"/>
        <v>1</v>
      </c>
      <c r="Q2422" s="61">
        <v>44021</v>
      </c>
      <c r="R2422" s="65">
        <v>524227855.92900002</v>
      </c>
      <c r="S2422" s="65">
        <v>460652536.75650001</v>
      </c>
      <c r="T2422" s="11"/>
      <c r="U2422" s="66">
        <v>5.9615740610752297E-6</v>
      </c>
      <c r="V2422" s="67">
        <v>3.6628069113248798</v>
      </c>
      <c r="W2422" s="66">
        <v>1.7940431462193401E-4</v>
      </c>
      <c r="X2422" s="67">
        <v>2.2963189800975701</v>
      </c>
      <c r="Y2422" s="66">
        <v>7.9335154423461098E-3</v>
      </c>
      <c r="Z2422" s="67">
        <v>18.477289156464401</v>
      </c>
      <c r="AA2422" s="66">
        <v>1.9246059580836999E-2</v>
      </c>
      <c r="AB2422" s="67">
        <v>22.149794109369399</v>
      </c>
      <c r="AC2422" s="66">
        <v>4.7400083836691899E-2</v>
      </c>
      <c r="AD2422" s="67">
        <v>29.0259736439039</v>
      </c>
      <c r="AE2422" s="66">
        <v>7.4690869081678102E-2</v>
      </c>
      <c r="AF2422" s="68">
        <v>24.416774519893799</v>
      </c>
      <c r="AG2422" s="66">
        <v>5.4095111408969401E-5</v>
      </c>
      <c r="AH2422" s="67">
        <v>-1.83609622472432</v>
      </c>
      <c r="AI2422" s="66">
        <v>8.3982100277353294E-3</v>
      </c>
      <c r="AJ2422" s="67">
        <v>14.5305634837423</v>
      </c>
      <c r="AK2422" s="66">
        <v>0.14053522429821899</v>
      </c>
      <c r="AL2422" s="66">
        <v>2.7579883402722799E-2</v>
      </c>
      <c r="AM2422" s="67">
        <v>8.7899523361556895</v>
      </c>
      <c r="AN2422" s="11"/>
      <c r="AO2422" s="69">
        <v>1.0456742747919599E-3</v>
      </c>
      <c r="AP2422" s="69">
        <v>5.4355805332306798E-6</v>
      </c>
      <c r="AQ2422" s="69">
        <v>2.62113456665247E-3</v>
      </c>
      <c r="AR2422" s="69">
        <v>5.4095111408969401E-5</v>
      </c>
      <c r="AS2422" s="70">
        <v>12</v>
      </c>
      <c r="AT2422" s="70">
        <v>0</v>
      </c>
      <c r="AU2422" s="70">
        <v>7</v>
      </c>
      <c r="AV2422" s="71">
        <v>5</v>
      </c>
      <c r="AW2422" s="11"/>
      <c r="AX2422" s="72">
        <v>1.42210839148674E-3</v>
      </c>
      <c r="AY2422" s="73">
        <v>-7.5517922802973798</v>
      </c>
      <c r="AZ2422" s="73">
        <v>0.59043066213325801</v>
      </c>
      <c r="BA2422" s="73">
        <v>-10.313045564966201</v>
      </c>
      <c r="BB2422" s="64">
        <v>1.4696847917022599E-4</v>
      </c>
      <c r="BC2422" s="74">
        <v>0</v>
      </c>
      <c r="BD2422" s="61">
        <v>44021</v>
      </c>
      <c r="BE2422" s="61"/>
      <c r="BF2422" s="70"/>
      <c r="BG2422" s="61"/>
    </row>
    <row r="2423" spans="2:59" x14ac:dyDescent="0.3">
      <c r="B2423" s="56" t="s">
        <v>7649</v>
      </c>
      <c r="C2423" s="56" t="s">
        <v>7306</v>
      </c>
      <c r="D2423" s="56" t="s">
        <v>7297</v>
      </c>
      <c r="E2423" s="57" t="s">
        <v>76</v>
      </c>
      <c r="F2423" s="57" t="s">
        <v>65</v>
      </c>
      <c r="G2423" s="58" t="s">
        <v>685</v>
      </c>
      <c r="H2423" s="59" t="s">
        <v>686</v>
      </c>
      <c r="I2423" s="60" t="s">
        <v>29</v>
      </c>
      <c r="J2423" s="60" t="s">
        <v>7307</v>
      </c>
      <c r="L2423" s="61">
        <v>44021</v>
      </c>
      <c r="M2423" s="62">
        <v>1405.31609999947</v>
      </c>
      <c r="N2423" s="63">
        <v>1405.31609999947</v>
      </c>
      <c r="O2423" s="63">
        <v>1405.31609999947</v>
      </c>
      <c r="P2423" s="64">
        <f t="shared" si="37"/>
        <v>1</v>
      </c>
      <c r="Q2423" s="61">
        <v>44021</v>
      </c>
      <c r="R2423" s="65">
        <v>808850192.19799995</v>
      </c>
      <c r="S2423" s="65">
        <v>664761322.01199996</v>
      </c>
      <c r="T2423" s="11"/>
      <c r="U2423" s="66">
        <v>5.1234273996669799E-6</v>
      </c>
      <c r="V2423" s="67">
        <v>3.6627230966587399</v>
      </c>
      <c r="W2423" s="66">
        <v>1.5479340618185201E-4</v>
      </c>
      <c r="X2423" s="67">
        <v>2.2938578892535602</v>
      </c>
      <c r="Y2423" s="66">
        <v>6.6966444337595004E-3</v>
      </c>
      <c r="Z2423" s="67">
        <v>18.353602055605698</v>
      </c>
      <c r="AA2423" s="66">
        <v>1.59445732770109E-2</v>
      </c>
      <c r="AB2423" s="67">
        <v>21.819645479001299</v>
      </c>
      <c r="AC2423" s="66">
        <v>3.9839615104938303E-2</v>
      </c>
      <c r="AD2423" s="67">
        <v>28.2699267707358</v>
      </c>
      <c r="AE2423" s="66">
        <v>6.2634529140268597E-2</v>
      </c>
      <c r="AF2423" s="68">
        <v>23.211140525731</v>
      </c>
      <c r="AG2423" s="66">
        <v>4.67532336188015E-5</v>
      </c>
      <c r="AH2423" s="67">
        <v>-1.8368304125033299</v>
      </c>
      <c r="AI2423" s="66">
        <v>7.0614601427223499E-3</v>
      </c>
      <c r="AJ2423" s="67">
        <v>14.3968884952337</v>
      </c>
      <c r="AK2423" s="66">
        <v>0.39896479980787303</v>
      </c>
      <c r="AL2423" s="66">
        <v>3.4660692397665102E-2</v>
      </c>
      <c r="AM2423" s="67">
        <v>58.725613834976699</v>
      </c>
      <c r="AN2423" s="11"/>
      <c r="AO2423" s="69">
        <v>1.03466414111608E-3</v>
      </c>
      <c r="AP2423" s="69">
        <v>3.9143997128121597E-6</v>
      </c>
      <c r="AQ2423" s="69">
        <v>2.4180465643439701E-3</v>
      </c>
      <c r="AR2423" s="69">
        <v>4.67532336188015E-5</v>
      </c>
      <c r="AS2423" s="70">
        <v>12</v>
      </c>
      <c r="AT2423" s="70">
        <v>0</v>
      </c>
      <c r="AU2423" s="70">
        <v>7</v>
      </c>
      <c r="AV2423" s="71">
        <v>5</v>
      </c>
      <c r="AW2423" s="11"/>
      <c r="AX2423" s="72">
        <v>1.3546843520771299E-3</v>
      </c>
      <c r="AY2423" s="73">
        <v>-10.1764503968589</v>
      </c>
      <c r="AZ2423" s="73">
        <v>0.57949963888313505</v>
      </c>
      <c r="BA2423" s="73">
        <v>-11.9610678641475</v>
      </c>
      <c r="BB2423" s="64">
        <v>1.4000241587638101E-4</v>
      </c>
      <c r="BC2423" s="74">
        <v>0</v>
      </c>
      <c r="BD2423" s="61">
        <v>44021</v>
      </c>
      <c r="BE2423" s="61"/>
      <c r="BF2423" s="70"/>
      <c r="BG2423" s="61"/>
    </row>
    <row r="2424" spans="2:59" x14ac:dyDescent="0.3">
      <c r="B2424" s="56" t="s">
        <v>7653</v>
      </c>
      <c r="C2424" s="56" t="s">
        <v>7309</v>
      </c>
      <c r="D2424" s="56" t="s">
        <v>7297</v>
      </c>
      <c r="E2424" s="57" t="s">
        <v>79</v>
      </c>
      <c r="F2424" s="57" t="s">
        <v>65</v>
      </c>
      <c r="G2424" s="58" t="s">
        <v>685</v>
      </c>
      <c r="H2424" s="59" t="s">
        <v>686</v>
      </c>
      <c r="I2424" s="60" t="s">
        <v>29</v>
      </c>
      <c r="J2424" s="60" t="s">
        <v>7310</v>
      </c>
      <c r="L2424" s="61">
        <v>44021</v>
      </c>
      <c r="M2424" s="62">
        <v>1063.75799999945</v>
      </c>
      <c r="N2424" s="63">
        <v>1063.75799999945</v>
      </c>
      <c r="O2424" s="63">
        <v>1063.75799999945</v>
      </c>
      <c r="P2424" s="64">
        <f t="shared" si="37"/>
        <v>1</v>
      </c>
      <c r="Q2424" s="61">
        <v>44021</v>
      </c>
      <c r="R2424" s="65">
        <v>12.303000000000001</v>
      </c>
      <c r="S2424" s="65">
        <v>336.73776717567398</v>
      </c>
      <c r="T2424" s="11"/>
      <c r="U2424" s="66">
        <v>0</v>
      </c>
      <c r="V2424" s="67">
        <v>3.66221075391877</v>
      </c>
      <c r="W2424" s="66">
        <v>1.5981095202732799E-6</v>
      </c>
      <c r="X2424" s="67">
        <v>2.2785383595874</v>
      </c>
      <c r="Y2424" s="66">
        <v>8.3400350122246909E-3</v>
      </c>
      <c r="Z2424" s="67">
        <v>18.517941113445001</v>
      </c>
      <c r="AA2424" s="66">
        <v>1.4530059381286301E-2</v>
      </c>
      <c r="AB2424" s="67">
        <v>21.678194089414301</v>
      </c>
      <c r="AC2424" s="66">
        <v>3.30363260909508E-2</v>
      </c>
      <c r="AD2424" s="67">
        <v>27.589597869344299</v>
      </c>
      <c r="AE2424" s="66">
        <v>4.9332200636854402E-2</v>
      </c>
      <c r="AF2424" s="68">
        <v>21.880907675396902</v>
      </c>
      <c r="AG2424" s="66">
        <v>0</v>
      </c>
      <c r="AH2424" s="67">
        <v>-1.84150573586521</v>
      </c>
      <c r="AI2424" s="66">
        <v>8.55963218600664E-3</v>
      </c>
      <c r="AJ2424" s="67">
        <v>14.546705699569401</v>
      </c>
      <c r="AK2424" s="66">
        <v>6.3598460230423398E-2</v>
      </c>
      <c r="AL2424" s="66">
        <v>1.6631263755698501E-2</v>
      </c>
      <c r="AM2424" s="67">
        <v>9.7645801796752494</v>
      </c>
      <c r="AN2424" s="11"/>
      <c r="AO2424" s="69">
        <v>1.0574984116829E-3</v>
      </c>
      <c r="AP2424" s="69">
        <v>0</v>
      </c>
      <c r="AQ2424" s="69">
        <v>2.9371748769335699E-3</v>
      </c>
      <c r="AR2424" s="69">
        <v>0</v>
      </c>
      <c r="AS2424" s="70">
        <v>11</v>
      </c>
      <c r="AT2424" s="70">
        <v>0</v>
      </c>
      <c r="AU2424" s="70">
        <v>7</v>
      </c>
      <c r="AV2424" s="71">
        <v>5</v>
      </c>
      <c r="AW2424" s="11"/>
      <c r="AX2424" s="72">
        <v>1.4425516829487601E-3</v>
      </c>
      <c r="AY2424" s="73">
        <v>-10.723965360753899</v>
      </c>
      <c r="AZ2424" s="73">
        <v>0.57520358815690997</v>
      </c>
      <c r="BA2424" s="73">
        <v>-12.2132940648735</v>
      </c>
      <c r="BB2424" s="64">
        <v>1.49081438791114E-4</v>
      </c>
      <c r="BC2424" s="74">
        <v>0</v>
      </c>
      <c r="BD2424" s="61">
        <v>43998</v>
      </c>
      <c r="BE2424" s="61"/>
      <c r="BF2424" s="70"/>
      <c r="BG2424" s="61"/>
    </row>
    <row r="2425" spans="2:59" x14ac:dyDescent="0.3">
      <c r="B2425" s="56" t="s">
        <v>7656</v>
      </c>
      <c r="C2425" s="56" t="s">
        <v>7312</v>
      </c>
      <c r="D2425" s="56" t="s">
        <v>7297</v>
      </c>
      <c r="E2425" s="57" t="s">
        <v>87</v>
      </c>
      <c r="F2425" s="57" t="s">
        <v>65</v>
      </c>
      <c r="G2425" s="58" t="s">
        <v>685</v>
      </c>
      <c r="H2425" s="59" t="s">
        <v>686</v>
      </c>
      <c r="I2425" s="60" t="s">
        <v>29</v>
      </c>
      <c r="J2425" s="60" t="s">
        <v>7313</v>
      </c>
      <c r="L2425" s="61">
        <v>44021</v>
      </c>
      <c r="M2425" s="62">
        <v>5098.0806000009197</v>
      </c>
      <c r="N2425" s="63">
        <v>5098.0806000009197</v>
      </c>
      <c r="O2425" s="63">
        <v>5098.0806000009197</v>
      </c>
      <c r="P2425" s="64">
        <f t="shared" si="37"/>
        <v>1</v>
      </c>
      <c r="Q2425" s="61">
        <v>44021</v>
      </c>
      <c r="R2425" s="65">
        <v>223619256.59400001</v>
      </c>
      <c r="S2425" s="65">
        <v>182897672.37375</v>
      </c>
      <c r="T2425" s="11"/>
      <c r="U2425" s="66">
        <v>4.2565225157886701E-6</v>
      </c>
      <c r="V2425" s="67">
        <v>3.6626364061703498</v>
      </c>
      <c r="W2425" s="66">
        <v>1.3016396223974899E-4</v>
      </c>
      <c r="X2425" s="67">
        <v>2.2913949448593498</v>
      </c>
      <c r="Y2425" s="66">
        <v>5.2158996313664803E-3</v>
      </c>
      <c r="Z2425" s="67">
        <v>18.2055275753664</v>
      </c>
      <c r="AA2425" s="66">
        <v>1.16413512278086E-2</v>
      </c>
      <c r="AB2425" s="67">
        <v>21.3893232740811</v>
      </c>
      <c r="AC2425" s="66">
        <v>2.9755837398624901E-2</v>
      </c>
      <c r="AD2425" s="67">
        <v>27.261549000104399</v>
      </c>
      <c r="AE2425" s="66">
        <v>4.7027896671352203E-2</v>
      </c>
      <c r="AF2425" s="68">
        <v>21.650477278861199</v>
      </c>
      <c r="AG2425" s="66">
        <v>3.9330074287136099E-5</v>
      </c>
      <c r="AH2425" s="67">
        <v>-1.8375727284365</v>
      </c>
      <c r="AI2425" s="66">
        <v>5.44378656195477E-3</v>
      </c>
      <c r="AJ2425" s="67">
        <v>14.235121137157</v>
      </c>
      <c r="AK2425" s="66">
        <v>0.42875404163904002</v>
      </c>
      <c r="AL2425" s="66">
        <v>2.8651053155044799E-2</v>
      </c>
      <c r="AM2425" s="67">
        <v>8.7594547711196409</v>
      </c>
      <c r="AN2425" s="11"/>
      <c r="AO2425" s="69">
        <v>1.0196299263043301E-3</v>
      </c>
      <c r="AP2425" s="69">
        <v>1.1187057680217501E-6</v>
      </c>
      <c r="AQ2425" s="69">
        <v>2.23685630044201E-3</v>
      </c>
      <c r="AR2425" s="69">
        <v>3.9330074287136099E-5</v>
      </c>
      <c r="AS2425" s="70">
        <v>12</v>
      </c>
      <c r="AT2425" s="70">
        <v>0</v>
      </c>
      <c r="AU2425" s="70">
        <v>7</v>
      </c>
      <c r="AV2425" s="71">
        <v>5</v>
      </c>
      <c r="AW2425" s="11"/>
      <c r="AX2425" s="72">
        <v>1.27377183394174E-3</v>
      </c>
      <c r="AY2425" s="73">
        <v>-13.8387780251651</v>
      </c>
      <c r="AZ2425" s="73">
        <v>0.56523641847525097</v>
      </c>
      <c r="BA2425" s="73">
        <v>-13.4850287429581</v>
      </c>
      <c r="BB2425" s="64">
        <v>1.31643120220133E-4</v>
      </c>
      <c r="BC2425" s="74">
        <v>0</v>
      </c>
      <c r="BD2425" s="61">
        <v>44021</v>
      </c>
      <c r="BE2425" s="61"/>
      <c r="BF2425" s="70"/>
      <c r="BG2425" s="61"/>
    </row>
    <row r="2426" spans="2:59" x14ac:dyDescent="0.3">
      <c r="B2426" s="56" t="s">
        <v>7659</v>
      </c>
      <c r="C2426" s="56" t="s">
        <v>7315</v>
      </c>
      <c r="D2426" s="56" t="s">
        <v>7297</v>
      </c>
      <c r="E2426" s="57" t="s">
        <v>131</v>
      </c>
      <c r="F2426" s="57" t="s">
        <v>65</v>
      </c>
      <c r="G2426" s="58" t="s">
        <v>685</v>
      </c>
      <c r="H2426" s="59" t="s">
        <v>686</v>
      </c>
      <c r="I2426" s="60" t="s">
        <v>29</v>
      </c>
      <c r="J2426" s="60" t="s">
        <v>7316</v>
      </c>
      <c r="L2426" s="61">
        <v>44021</v>
      </c>
      <c r="M2426" s="62">
        <v>1052.7544999998099</v>
      </c>
      <c r="N2426" s="63">
        <v>1052.7544999998099</v>
      </c>
      <c r="O2426" s="63">
        <v>1052.7544999998099</v>
      </c>
      <c r="P2426" s="64">
        <f t="shared" si="37"/>
        <v>1</v>
      </c>
      <c r="Q2426" s="61">
        <v>44021</v>
      </c>
      <c r="R2426" s="65">
        <v>327633278.38</v>
      </c>
      <c r="S2426" s="65">
        <v>206289334.18099999</v>
      </c>
      <c r="T2426" s="11"/>
      <c r="U2426" s="66">
        <v>1.27286748465849E-5</v>
      </c>
      <c r="V2426" s="67">
        <v>3.6634836214034299</v>
      </c>
      <c r="W2426" s="66">
        <v>3.8409263652283698E-4</v>
      </c>
      <c r="X2426" s="67">
        <v>2.31678781228766</v>
      </c>
      <c r="Y2426" s="66">
        <v>9.1622239906428097E-3</v>
      </c>
      <c r="Z2426" s="67">
        <v>18.600160011294101</v>
      </c>
      <c r="AA2426" s="66">
        <v>2.1414936220026E-2</v>
      </c>
      <c r="AB2426" s="67">
        <v>22.366681773302801</v>
      </c>
      <c r="AC2426" s="66">
        <v>3.9568303764099297E-2</v>
      </c>
      <c r="AD2426" s="67">
        <v>28.242795636644601</v>
      </c>
      <c r="AE2426" s="66"/>
      <c r="AF2426" s="68"/>
      <c r="AG2426" s="66">
        <v>1.15519855171442E-4</v>
      </c>
      <c r="AH2426" s="67">
        <v>-1.8299537503480701</v>
      </c>
      <c r="AI2426" s="66">
        <v>9.6722882935864601E-3</v>
      </c>
      <c r="AJ2426" s="67">
        <v>14.657971310327399</v>
      </c>
      <c r="AK2426" s="66">
        <v>5.2758289930352503E-2</v>
      </c>
      <c r="AL2426" s="66">
        <v>2.0070291642696199E-2</v>
      </c>
      <c r="AM2426" s="67">
        <v>34.657409883220701</v>
      </c>
      <c r="AN2426" s="11"/>
      <c r="AO2426" s="69">
        <v>1.0506283651920999E-3</v>
      </c>
      <c r="AP2426" s="69">
        <v>1.23488680401351E-5</v>
      </c>
      <c r="AQ2426" s="69">
        <v>2.8825274439441299E-3</v>
      </c>
      <c r="AR2426" s="69">
        <v>1.15519855171442E-4</v>
      </c>
      <c r="AS2426" s="70">
        <v>12</v>
      </c>
      <c r="AT2426" s="70">
        <v>0</v>
      </c>
      <c r="AU2426" s="70">
        <v>7</v>
      </c>
      <c r="AV2426" s="71">
        <v>5</v>
      </c>
      <c r="AW2426" s="11"/>
      <c r="AX2426" s="72">
        <v>1.43824463095825E-3</v>
      </c>
      <c r="AY2426" s="73">
        <v>-6.0325734583166204</v>
      </c>
      <c r="AZ2426" s="73">
        <v>0.59758168191910999</v>
      </c>
      <c r="BA2426" s="73">
        <v>-9.1686711136426293</v>
      </c>
      <c r="BB2426" s="64">
        <v>1.4863634404250101E-4</v>
      </c>
      <c r="BC2426" s="74">
        <v>0</v>
      </c>
      <c r="BD2426" s="61">
        <v>44021</v>
      </c>
      <c r="BE2426" s="61"/>
      <c r="BF2426" s="70"/>
      <c r="BG2426" s="61"/>
    </row>
    <row r="2427" spans="2:59" x14ac:dyDescent="0.3">
      <c r="B2427" s="56" t="s">
        <v>7662</v>
      </c>
      <c r="C2427" s="56" t="s">
        <v>7318</v>
      </c>
      <c r="D2427" s="56" t="s">
        <v>7297</v>
      </c>
      <c r="E2427" s="57" t="s">
        <v>90</v>
      </c>
      <c r="F2427" s="57" t="s">
        <v>65</v>
      </c>
      <c r="G2427" s="58" t="s">
        <v>685</v>
      </c>
      <c r="H2427" s="59" t="s">
        <v>686</v>
      </c>
      <c r="I2427" s="60" t="s">
        <v>29</v>
      </c>
      <c r="J2427" s="60" t="s">
        <v>7319</v>
      </c>
      <c r="L2427" s="61">
        <v>44021</v>
      </c>
      <c r="M2427" s="62">
        <v>4905.3359000012297</v>
      </c>
      <c r="N2427" s="63">
        <v>4905.3359000012297</v>
      </c>
      <c r="O2427" s="63">
        <v>4905.3359000012297</v>
      </c>
      <c r="P2427" s="64">
        <f t="shared" si="37"/>
        <v>1</v>
      </c>
      <c r="Q2427" s="61">
        <v>44021</v>
      </c>
      <c r="R2427" s="65">
        <v>454664214.73699999</v>
      </c>
      <c r="S2427" s="65">
        <v>382867175.273</v>
      </c>
      <c r="T2427" s="11"/>
      <c r="U2427" s="66">
        <v>3.4656259231269402E-6</v>
      </c>
      <c r="V2427" s="67">
        <v>3.6625573165110801</v>
      </c>
      <c r="W2427" s="66">
        <v>1.05590053863125E-4</v>
      </c>
      <c r="X2427" s="67">
        <v>2.2889375540216901</v>
      </c>
      <c r="Y2427" s="66">
        <v>4.4422383507480801E-3</v>
      </c>
      <c r="Z2427" s="67">
        <v>18.128161447297298</v>
      </c>
      <c r="AA2427" s="66">
        <v>9.3350826191453996E-3</v>
      </c>
      <c r="AB2427" s="67">
        <v>21.158696413214798</v>
      </c>
      <c r="AC2427" s="66">
        <v>2.4330538290087099E-2</v>
      </c>
      <c r="AD2427" s="67">
        <v>26.7190190892434</v>
      </c>
      <c r="AE2427" s="66">
        <v>3.78768427744944E-2</v>
      </c>
      <c r="AF2427" s="68">
        <v>20.735371889168199</v>
      </c>
      <c r="AG2427" s="66">
        <v>3.1966214010026299E-5</v>
      </c>
      <c r="AH2427" s="67">
        <v>-1.8383091144642101</v>
      </c>
      <c r="AI2427" s="66">
        <v>4.5956335052324002E-3</v>
      </c>
      <c r="AJ2427" s="67">
        <v>14.150305831484699</v>
      </c>
      <c r="AK2427" s="66">
        <v>0.37475931448338101</v>
      </c>
      <c r="AL2427" s="66">
        <v>2.55184723973798E-2</v>
      </c>
      <c r="AM2427" s="67">
        <v>3.3599820555536999</v>
      </c>
      <c r="AN2427" s="11"/>
      <c r="AO2427" s="69">
        <v>1.0113947628269701E-3</v>
      </c>
      <c r="AP2427" s="69">
        <v>1.12179441202898E-6</v>
      </c>
      <c r="AQ2427" s="69">
        <v>2.20008663382032E-3</v>
      </c>
      <c r="AR2427" s="69">
        <v>3.1966214010026299E-5</v>
      </c>
      <c r="AS2427" s="70">
        <v>12</v>
      </c>
      <c r="AT2427" s="70">
        <v>0</v>
      </c>
      <c r="AU2427" s="70">
        <v>7</v>
      </c>
      <c r="AV2427" s="71">
        <v>5</v>
      </c>
      <c r="AW2427" s="11"/>
      <c r="AX2427" s="72">
        <v>1.24488901209133E-3</v>
      </c>
      <c r="AY2427" s="73">
        <v>-15.774518289661501</v>
      </c>
      <c r="AZ2427" s="73">
        <v>0.55759223891072895</v>
      </c>
      <c r="BA2427" s="73">
        <v>-13.982531480753099</v>
      </c>
      <c r="BB2427" s="64">
        <v>1.2865904418020999E-4</v>
      </c>
      <c r="BC2427" s="74">
        <v>0</v>
      </c>
      <c r="BD2427" s="61">
        <v>44021</v>
      </c>
      <c r="BE2427" s="61"/>
      <c r="BF2427" s="70"/>
      <c r="BG2427" s="61"/>
    </row>
    <row r="2428" spans="2:59" x14ac:dyDescent="0.3">
      <c r="B2428" s="56" t="s">
        <v>7665</v>
      </c>
      <c r="C2428" s="56" t="s">
        <v>7321</v>
      </c>
      <c r="D2428" s="56" t="s">
        <v>7322</v>
      </c>
      <c r="E2428" s="57" t="s">
        <v>25</v>
      </c>
      <c r="F2428" s="57" t="s">
        <v>65</v>
      </c>
      <c r="G2428" s="58" t="s">
        <v>685</v>
      </c>
      <c r="H2428" s="59" t="s">
        <v>710</v>
      </c>
      <c r="I2428" s="60" t="s">
        <v>400</v>
      </c>
      <c r="J2428" s="60" t="s">
        <v>7323</v>
      </c>
      <c r="L2428" s="61">
        <v>44021</v>
      </c>
      <c r="M2428" s="62">
        <v>512893.69027805299</v>
      </c>
      <c r="N2428" s="63">
        <v>512893.69027805299</v>
      </c>
      <c r="O2428" s="63">
        <v>563974.25217628502</v>
      </c>
      <c r="P2428" s="64">
        <f t="shared" si="37"/>
        <v>0.90942749300855408</v>
      </c>
      <c r="Q2428" s="61">
        <v>43910</v>
      </c>
      <c r="R2428" s="65">
        <v>744361787.65199995</v>
      </c>
      <c r="S2428" s="65">
        <v>572702508.20899999</v>
      </c>
      <c r="T2428" s="11"/>
      <c r="U2428" s="66">
        <v>-9.6984398878703394E-3</v>
      </c>
      <c r="V2428" s="67">
        <v>2.69236676513174</v>
      </c>
      <c r="W2428" s="66">
        <v>2.2068953883717799E-2</v>
      </c>
      <c r="X2428" s="67">
        <v>4.4852739370107901</v>
      </c>
      <c r="Y2428" s="66">
        <v>3.2572859030551599E-2</v>
      </c>
      <c r="Z2428" s="67">
        <v>20.9412235152849</v>
      </c>
      <c r="AA2428" s="66">
        <v>0.166193178080139</v>
      </c>
      <c r="AB2428" s="67">
        <v>36.844505959306801</v>
      </c>
      <c r="AC2428" s="66">
        <v>0.24367211022763499</v>
      </c>
      <c r="AD2428" s="67">
        <v>48.653176282998203</v>
      </c>
      <c r="AE2428" s="66">
        <v>0.24243480545381299</v>
      </c>
      <c r="AF2428" s="68">
        <v>41.191168157092797</v>
      </c>
      <c r="AG2428" s="66">
        <v>-3.6942117319085803E-2</v>
      </c>
      <c r="AH2428" s="67">
        <v>-5.5357174677774301</v>
      </c>
      <c r="AI2428" s="66">
        <v>6.3891710677125998E-2</v>
      </c>
      <c r="AJ2428" s="67">
        <v>20.079913548688602</v>
      </c>
      <c r="AK2428" s="66">
        <v>0.77588852572953304</v>
      </c>
      <c r="AL2428" s="66">
        <v>3.6398717218617101E-2</v>
      </c>
      <c r="AM2428" s="67">
        <v>-46.933750755037202</v>
      </c>
      <c r="AN2428" s="11"/>
      <c r="AO2428" s="69">
        <v>3.6646898306571501E-2</v>
      </c>
      <c r="AP2428" s="69">
        <v>-2.3297568582165699E-2</v>
      </c>
      <c r="AQ2428" s="69">
        <v>0.14215623241398101</v>
      </c>
      <c r="AR2428" s="69">
        <v>-9.9255120769230404E-2</v>
      </c>
      <c r="AS2428" s="70">
        <v>8</v>
      </c>
      <c r="AT2428" s="70">
        <v>4</v>
      </c>
      <c r="AU2428" s="70">
        <v>7</v>
      </c>
      <c r="AV2428" s="71">
        <v>5</v>
      </c>
      <c r="AW2428" s="11"/>
      <c r="AX2428" s="72">
        <v>0.135622380538407</v>
      </c>
      <c r="AY2428" s="73">
        <v>1.2162281696291799</v>
      </c>
      <c r="AZ2428" s="73">
        <v>1.0615508180180799</v>
      </c>
      <c r="BA2428" s="73">
        <v>1.92040683887353</v>
      </c>
      <c r="BB2428" s="64">
        <v>1.4036255373539501E-2</v>
      </c>
      <c r="BC2428" s="74">
        <v>-11.519625422006399</v>
      </c>
      <c r="BD2428" s="61">
        <v>43910</v>
      </c>
      <c r="BE2428" s="61">
        <v>43990</v>
      </c>
      <c r="BF2428" s="70"/>
      <c r="BG2428" s="61"/>
    </row>
    <row r="2429" spans="2:59" x14ac:dyDescent="0.3">
      <c r="B2429" s="56" t="s">
        <v>7667</v>
      </c>
      <c r="C2429" s="56" t="s">
        <v>7325</v>
      </c>
      <c r="D2429" s="56" t="s">
        <v>7326</v>
      </c>
      <c r="E2429" s="57" t="s">
        <v>73</v>
      </c>
      <c r="F2429" s="57" t="s">
        <v>65</v>
      </c>
      <c r="G2429" s="58" t="s">
        <v>685</v>
      </c>
      <c r="H2429" s="59" t="s">
        <v>686</v>
      </c>
      <c r="I2429" s="60" t="s">
        <v>29</v>
      </c>
      <c r="J2429" s="60" t="s">
        <v>7327</v>
      </c>
      <c r="L2429" s="61">
        <v>44021</v>
      </c>
      <c r="M2429" s="62">
        <v>48606.522400021597</v>
      </c>
      <c r="N2429" s="63">
        <v>48606.522400021597</v>
      </c>
      <c r="O2429" s="63">
        <v>48606.522400021597</v>
      </c>
      <c r="P2429" s="64">
        <f t="shared" si="37"/>
        <v>1</v>
      </c>
      <c r="Q2429" s="61">
        <v>44021</v>
      </c>
      <c r="R2429" s="65">
        <v>830020.17500000005</v>
      </c>
      <c r="S2429" s="65">
        <v>575988.47283984395</v>
      </c>
      <c r="T2429" s="11"/>
      <c r="U2429" s="66">
        <v>6.0588936321437401E-6</v>
      </c>
      <c r="V2429" s="67">
        <v>3.6628166432819902</v>
      </c>
      <c r="W2429" s="66">
        <v>1.5068149514263501E-4</v>
      </c>
      <c r="X2429" s="67">
        <v>2.2934466981496402</v>
      </c>
      <c r="Y2429" s="66">
        <v>6.7225023194623602E-3</v>
      </c>
      <c r="Z2429" s="67">
        <v>18.3561878441833</v>
      </c>
      <c r="AA2429" s="66">
        <v>1.6033815807531899E-2</v>
      </c>
      <c r="AB2429" s="67">
        <v>21.828569732053399</v>
      </c>
      <c r="AC2429" s="66">
        <v>4.02700147751602E-2</v>
      </c>
      <c r="AD2429" s="67">
        <v>28.312966737750699</v>
      </c>
      <c r="AE2429" s="66">
        <v>6.3105645582254496E-2</v>
      </c>
      <c r="AF2429" s="68">
        <v>23.258252169936899</v>
      </c>
      <c r="AG2429" s="66">
        <v>4.71563889732352E-5</v>
      </c>
      <c r="AH2429" s="67">
        <v>-1.8367900969678901</v>
      </c>
      <c r="AI2429" s="66">
        <v>7.0951250054349701E-3</v>
      </c>
      <c r="AJ2429" s="67">
        <v>14.400254981505</v>
      </c>
      <c r="AK2429" s="66">
        <v>0.50358623394800806</v>
      </c>
      <c r="AL2429" s="66">
        <v>3.2505607312487E-2</v>
      </c>
      <c r="AM2429" s="67">
        <v>8.1781342136091606</v>
      </c>
      <c r="AN2429" s="11"/>
      <c r="AO2429" s="69">
        <v>8.87172569491668E-4</v>
      </c>
      <c r="AP2429" s="69">
        <v>2.07284392672591E-6</v>
      </c>
      <c r="AQ2429" s="69">
        <v>2.3532413069915501E-3</v>
      </c>
      <c r="AR2429" s="69">
        <v>4.71563889732352E-5</v>
      </c>
      <c r="AS2429" s="70">
        <v>12</v>
      </c>
      <c r="AT2429" s="70">
        <v>0</v>
      </c>
      <c r="AU2429" s="70">
        <v>7</v>
      </c>
      <c r="AV2429" s="71">
        <v>5</v>
      </c>
      <c r="AW2429" s="11"/>
      <c r="AX2429" s="72">
        <v>1.3068628394148601E-3</v>
      </c>
      <c r="AY2429" s="73">
        <v>-10.5267469026003</v>
      </c>
      <c r="AZ2429" s="73">
        <v>0.57985649035526898</v>
      </c>
      <c r="BA2429" s="73">
        <v>-11.8763203303824</v>
      </c>
      <c r="BB2429" s="64">
        <v>1.35052411014556E-4</v>
      </c>
      <c r="BC2429" s="74">
        <v>0</v>
      </c>
      <c r="BD2429" s="61">
        <v>44021</v>
      </c>
      <c r="BE2429" s="61"/>
      <c r="BF2429" s="70"/>
      <c r="BG2429" s="61"/>
    </row>
    <row r="2430" spans="2:59" x14ac:dyDescent="0.3">
      <c r="B2430" s="56" t="s">
        <v>7670</v>
      </c>
      <c r="C2430" s="56" t="s">
        <v>7329</v>
      </c>
      <c r="D2430" s="56" t="s">
        <v>7326</v>
      </c>
      <c r="E2430" s="57" t="s">
        <v>3033</v>
      </c>
      <c r="F2430" s="57" t="s">
        <v>65</v>
      </c>
      <c r="G2430" s="58" t="s">
        <v>685</v>
      </c>
      <c r="H2430" s="59" t="s">
        <v>686</v>
      </c>
      <c r="I2430" s="60" t="s">
        <v>29</v>
      </c>
      <c r="J2430" s="60" t="s">
        <v>7330</v>
      </c>
      <c r="L2430" s="61">
        <v>44021</v>
      </c>
      <c r="M2430" s="62">
        <v>1462.2774999998501</v>
      </c>
      <c r="N2430" s="63">
        <v>1462.2774999998501</v>
      </c>
      <c r="O2430" s="63">
        <v>1462.2774999998501</v>
      </c>
      <c r="P2430" s="64">
        <f t="shared" si="37"/>
        <v>1</v>
      </c>
      <c r="Q2430" s="61">
        <v>44021</v>
      </c>
      <c r="R2430" s="65">
        <v>126581300.2</v>
      </c>
      <c r="S2430" s="65">
        <v>170290923.24724999</v>
      </c>
      <c r="T2430" s="11"/>
      <c r="U2430" s="66">
        <v>7.6593441917793808E-6</v>
      </c>
      <c r="V2430" s="67">
        <v>3.6629766883379502</v>
      </c>
      <c r="W2430" s="66">
        <v>2.0397005573613599E-4</v>
      </c>
      <c r="X2430" s="67">
        <v>2.2987755542089898</v>
      </c>
      <c r="Y2430" s="66">
        <v>8.4072237623331603E-3</v>
      </c>
      <c r="Z2430" s="67">
        <v>18.5246599884704</v>
      </c>
      <c r="AA2430" s="66">
        <v>2.0405493038197199E-2</v>
      </c>
      <c r="AB2430" s="67">
        <v>22.265737455105398</v>
      </c>
      <c r="AC2430" s="66">
        <v>5.0382501563944998E-2</v>
      </c>
      <c r="AD2430" s="67">
        <v>29.3242154166219</v>
      </c>
      <c r="AE2430" s="66">
        <v>7.8682000419576098E-2</v>
      </c>
      <c r="AF2430" s="68">
        <v>24.815887653676299</v>
      </c>
      <c r="AG2430" s="66">
        <v>6.1893588281236603E-5</v>
      </c>
      <c r="AH2430" s="67">
        <v>-1.8353163770370899</v>
      </c>
      <c r="AI2430" s="66">
        <v>8.9098396892950404E-3</v>
      </c>
      <c r="AJ2430" s="67">
        <v>14.581726449891001</v>
      </c>
      <c r="AK2430" s="66">
        <v>0.441675950664212</v>
      </c>
      <c r="AL2430" s="66">
        <v>3.7823497288627599E-2</v>
      </c>
      <c r="AM2430" s="67">
        <v>62.9967289206106</v>
      </c>
      <c r="AN2430" s="11"/>
      <c r="AO2430" s="69">
        <v>9.01435318155563E-4</v>
      </c>
      <c r="AP2430" s="69">
        <v>5.4035535868024496E-6</v>
      </c>
      <c r="AQ2430" s="69">
        <v>2.6787114220496698E-3</v>
      </c>
      <c r="AR2430" s="69">
        <v>6.1893588281236603E-5</v>
      </c>
      <c r="AS2430" s="70">
        <v>12</v>
      </c>
      <c r="AT2430" s="70">
        <v>0</v>
      </c>
      <c r="AU2430" s="70">
        <v>7</v>
      </c>
      <c r="AV2430" s="71">
        <v>5</v>
      </c>
      <c r="AW2430" s="11"/>
      <c r="AX2430" s="72">
        <v>1.40075390703032E-3</v>
      </c>
      <c r="AY2430" s="73">
        <v>-6.9194461097431503</v>
      </c>
      <c r="AZ2430" s="73">
        <v>0.59432429565185896</v>
      </c>
      <c r="BA2430" s="73">
        <v>-9.59856308867165</v>
      </c>
      <c r="BB2430" s="64">
        <v>1.4475351659044101E-4</v>
      </c>
      <c r="BC2430" s="74">
        <v>0</v>
      </c>
      <c r="BD2430" s="61">
        <v>44021</v>
      </c>
      <c r="BE2430" s="61"/>
      <c r="BF2430" s="70"/>
      <c r="BG2430" s="61"/>
    </row>
    <row r="2431" spans="2:59" x14ac:dyDescent="0.3">
      <c r="B2431" s="56" t="s">
        <v>7673</v>
      </c>
      <c r="C2431" s="56" t="s">
        <v>7332</v>
      </c>
      <c r="D2431" s="56" t="s">
        <v>7326</v>
      </c>
      <c r="E2431" s="57" t="s">
        <v>76</v>
      </c>
      <c r="F2431" s="57" t="s">
        <v>65</v>
      </c>
      <c r="G2431" s="58" t="s">
        <v>685</v>
      </c>
      <c r="H2431" s="59" t="s">
        <v>686</v>
      </c>
      <c r="I2431" s="60" t="s">
        <v>29</v>
      </c>
      <c r="J2431" s="60" t="s">
        <v>7333</v>
      </c>
      <c r="L2431" s="61">
        <v>44021</v>
      </c>
      <c r="M2431" s="62">
        <v>1433.80700000003</v>
      </c>
      <c r="N2431" s="63">
        <v>1433.80700000003</v>
      </c>
      <c r="O2431" s="63">
        <v>1433.80700000003</v>
      </c>
      <c r="P2431" s="64">
        <f t="shared" si="37"/>
        <v>1</v>
      </c>
      <c r="Q2431" s="61">
        <v>44021</v>
      </c>
      <c r="R2431" s="65">
        <v>78577567.820999995</v>
      </c>
      <c r="S2431" s="65">
        <v>95072728.101624995</v>
      </c>
      <c r="T2431" s="11"/>
      <c r="U2431" s="66">
        <v>6.8349982029758402E-6</v>
      </c>
      <c r="V2431" s="67">
        <v>3.6628942537390698</v>
      </c>
      <c r="W2431" s="66">
        <v>1.75228617081302E-4</v>
      </c>
      <c r="X2431" s="67">
        <v>2.2959014103434998</v>
      </c>
      <c r="Y2431" s="66">
        <v>7.3156840153387696E-3</v>
      </c>
      <c r="Z2431" s="67">
        <v>18.415506013756399</v>
      </c>
      <c r="AA2431" s="66">
        <v>1.7658033792031302E-2</v>
      </c>
      <c r="AB2431" s="67">
        <v>21.9909915305034</v>
      </c>
      <c r="AC2431" s="66">
        <v>4.4018892442181802E-2</v>
      </c>
      <c r="AD2431" s="67">
        <v>28.6878545044456</v>
      </c>
      <c r="AE2431" s="66">
        <v>6.9084614377061399E-2</v>
      </c>
      <c r="AF2431" s="68">
        <v>23.856149049417599</v>
      </c>
      <c r="AG2431" s="66">
        <v>5.4473339332616902E-5</v>
      </c>
      <c r="AH2431" s="67">
        <v>-1.8360584019319499</v>
      </c>
      <c r="AI2431" s="66">
        <v>7.7382080689858404E-3</v>
      </c>
      <c r="AJ2431" s="67">
        <v>14.4645632878673</v>
      </c>
      <c r="AK2431" s="66">
        <v>0.41455490770575099</v>
      </c>
      <c r="AL2431" s="66">
        <v>3.5825085520627901E-2</v>
      </c>
      <c r="AM2431" s="67">
        <v>60.284624624764497</v>
      </c>
      <c r="AN2431" s="11"/>
      <c r="AO2431" s="69">
        <v>8.9262697656522505E-4</v>
      </c>
      <c r="AP2431" s="69">
        <v>3.1403560569742699E-6</v>
      </c>
      <c r="AQ2431" s="69">
        <v>2.43688563932665E-3</v>
      </c>
      <c r="AR2431" s="69">
        <v>5.4473339332616902E-5</v>
      </c>
      <c r="AS2431" s="70">
        <v>12</v>
      </c>
      <c r="AT2431" s="70">
        <v>0</v>
      </c>
      <c r="AU2431" s="70">
        <v>7</v>
      </c>
      <c r="AV2431" s="71">
        <v>5</v>
      </c>
      <c r="AW2431" s="11"/>
      <c r="AX2431" s="72">
        <v>1.34269864638782E-3</v>
      </c>
      <c r="AY2431" s="73">
        <v>-9.1311762201512501</v>
      </c>
      <c r="AZ2431" s="73">
        <v>0.58523479811538004</v>
      </c>
      <c r="BA2431" s="73">
        <v>-11.099952094213201</v>
      </c>
      <c r="BB2431" s="64">
        <v>1.38754979662252E-4</v>
      </c>
      <c r="BC2431" s="74">
        <v>0</v>
      </c>
      <c r="BD2431" s="61">
        <v>44021</v>
      </c>
      <c r="BE2431" s="61"/>
      <c r="BF2431" s="70"/>
      <c r="BG2431" s="61"/>
    </row>
    <row r="2432" spans="2:59" x14ac:dyDescent="0.3">
      <c r="B2432" s="56" t="s">
        <v>7676</v>
      </c>
      <c r="C2432" s="56" t="s">
        <v>7335</v>
      </c>
      <c r="D2432" s="56" t="s">
        <v>7326</v>
      </c>
      <c r="E2432" s="57" t="s">
        <v>87</v>
      </c>
      <c r="F2432" s="57" t="s">
        <v>65</v>
      </c>
      <c r="G2432" s="58" t="s">
        <v>685</v>
      </c>
      <c r="H2432" s="59" t="s">
        <v>686</v>
      </c>
      <c r="I2432" s="60" t="s">
        <v>29</v>
      </c>
      <c r="J2432" s="60" t="s">
        <v>7336</v>
      </c>
      <c r="L2432" s="61">
        <v>44021</v>
      </c>
      <c r="M2432" s="62">
        <v>46610.101499974699</v>
      </c>
      <c r="N2432" s="63">
        <v>46610.101499974699</v>
      </c>
      <c r="O2432" s="63">
        <v>46610.101499974699</v>
      </c>
      <c r="P2432" s="64">
        <f t="shared" si="37"/>
        <v>1</v>
      </c>
      <c r="Q2432" s="61">
        <v>44021</v>
      </c>
      <c r="R2432" s="65">
        <v>58854194.704999998</v>
      </c>
      <c r="S2432" s="65">
        <v>60322084.881999999</v>
      </c>
      <c r="T2432" s="11"/>
      <c r="U2432" s="66">
        <v>6.0566635511349904E-6</v>
      </c>
      <c r="V2432" s="67">
        <v>3.66281642027388</v>
      </c>
      <c r="W2432" s="66">
        <v>1.5067673666635501E-4</v>
      </c>
      <c r="X2432" s="67">
        <v>2.29344622230201</v>
      </c>
      <c r="Y2432" s="66">
        <v>5.32797647247207E-3</v>
      </c>
      <c r="Z2432" s="67">
        <v>18.216735259484299</v>
      </c>
      <c r="AA2432" s="66">
        <v>1.1923790549190001E-2</v>
      </c>
      <c r="AB2432" s="67">
        <v>21.417567206226501</v>
      </c>
      <c r="AC2432" s="66">
        <v>3.0379063340660699E-2</v>
      </c>
      <c r="AD2432" s="67">
        <v>27.323871594300702</v>
      </c>
      <c r="AE2432" s="66">
        <v>4.7190302644594298E-2</v>
      </c>
      <c r="AF2432" s="68">
        <v>21.666717876185398</v>
      </c>
      <c r="AG2432" s="66">
        <v>4.7146508222795098E-5</v>
      </c>
      <c r="AH2432" s="67">
        <v>-1.8367910850429301</v>
      </c>
      <c r="AI2432" s="66">
        <v>5.5636891484027702E-3</v>
      </c>
      <c r="AJ2432" s="67">
        <v>14.247111395801801</v>
      </c>
      <c r="AK2432" s="66">
        <v>0.44133793657412801</v>
      </c>
      <c r="AL2432" s="66">
        <v>2.9087305676512201E-2</v>
      </c>
      <c r="AM2432" s="67">
        <v>1.95330447622109</v>
      </c>
      <c r="AN2432" s="11"/>
      <c r="AO2432" s="69">
        <v>8.7208918375836198E-4</v>
      </c>
      <c r="AP2432" s="69">
        <v>1.4297020243248001E-6</v>
      </c>
      <c r="AQ2432" s="69">
        <v>2.2043166063667702E-3</v>
      </c>
      <c r="AR2432" s="69">
        <v>4.7146508222795098E-5</v>
      </c>
      <c r="AS2432" s="70">
        <v>12</v>
      </c>
      <c r="AT2432" s="70">
        <v>0</v>
      </c>
      <c r="AU2432" s="70">
        <v>7</v>
      </c>
      <c r="AV2432" s="71">
        <v>5</v>
      </c>
      <c r="AW2432" s="11"/>
      <c r="AX2432" s="72">
        <v>1.22030327915354E-3</v>
      </c>
      <c r="AY2432" s="73">
        <v>-14.2816070112167</v>
      </c>
      <c r="AZ2432" s="73">
        <v>0.56624550016385899</v>
      </c>
      <c r="BA2432" s="73">
        <v>-13.3818269866752</v>
      </c>
      <c r="BB2432" s="64">
        <v>1.2610934075666999E-4</v>
      </c>
      <c r="BC2432" s="74">
        <v>0</v>
      </c>
      <c r="BD2432" s="61">
        <v>44021</v>
      </c>
      <c r="BE2432" s="61"/>
      <c r="BF2432" s="70"/>
      <c r="BG2432" s="61"/>
    </row>
    <row r="2433" spans="2:59" x14ac:dyDescent="0.3">
      <c r="B2433" s="56" t="s">
        <v>7680</v>
      </c>
      <c r="C2433" s="56" t="s">
        <v>7338</v>
      </c>
      <c r="D2433" s="56" t="s">
        <v>7326</v>
      </c>
      <c r="E2433" s="57" t="s">
        <v>131</v>
      </c>
      <c r="F2433" s="57" t="s">
        <v>65</v>
      </c>
      <c r="G2433" s="58" t="s">
        <v>685</v>
      </c>
      <c r="H2433" s="59" t="s">
        <v>686</v>
      </c>
      <c r="I2433" s="60" t="s">
        <v>29</v>
      </c>
      <c r="J2433" s="60" t="s">
        <v>7339</v>
      </c>
      <c r="L2433" s="61">
        <v>44021</v>
      </c>
      <c r="M2433" s="62">
        <v>1047.49479999952</v>
      </c>
      <c r="N2433" s="63">
        <v>1047.49479999952</v>
      </c>
      <c r="O2433" s="63">
        <v>1047.49479999952</v>
      </c>
      <c r="P2433" s="64">
        <f t="shared" si="37"/>
        <v>1</v>
      </c>
      <c r="Q2433" s="61">
        <v>44021</v>
      </c>
      <c r="R2433" s="65">
        <v>238475270.66100001</v>
      </c>
      <c r="S2433" s="65">
        <v>193155362.58274999</v>
      </c>
      <c r="T2433" s="11"/>
      <c r="U2433" s="66">
        <v>1.24107173178345E-5</v>
      </c>
      <c r="V2433" s="67">
        <v>3.6634518256505499</v>
      </c>
      <c r="W2433" s="66">
        <v>4.01595187213388E-4</v>
      </c>
      <c r="X2433" s="67">
        <v>2.3185380673567102</v>
      </c>
      <c r="Y2433" s="66">
        <v>9.2245994983386499E-3</v>
      </c>
      <c r="Z2433" s="67">
        <v>18.6063975620491</v>
      </c>
      <c r="AA2433" s="66">
        <v>2.15415162383579E-2</v>
      </c>
      <c r="AB2433" s="67">
        <v>22.379339775128798</v>
      </c>
      <c r="AC2433" s="66">
        <v>3.5507147949829197E-2</v>
      </c>
      <c r="AD2433" s="67">
        <v>27.836680055217599</v>
      </c>
      <c r="AE2433" s="66"/>
      <c r="AF2433" s="68"/>
      <c r="AG2433" s="66">
        <v>1.15145094241598E-4</v>
      </c>
      <c r="AH2433" s="67">
        <v>-1.8299912264410501</v>
      </c>
      <c r="AI2433" s="66">
        <v>9.7424483665236004E-3</v>
      </c>
      <c r="AJ2433" s="67">
        <v>14.664987317621099</v>
      </c>
      <c r="AK2433" s="66">
        <v>4.74985709952307E-2</v>
      </c>
      <c r="AL2433" s="66">
        <v>1.8097488393323102E-2</v>
      </c>
      <c r="AM2433" s="67">
        <v>34.131437989708502</v>
      </c>
      <c r="AN2433" s="11"/>
      <c r="AO2433" s="69">
        <v>9.0303922115708701E-4</v>
      </c>
      <c r="AP2433" s="69">
        <v>1.1933672794839399E-5</v>
      </c>
      <c r="AQ2433" s="69">
        <v>2.8176242285553599E-3</v>
      </c>
      <c r="AR2433" s="69">
        <v>1.15145094241598E-4</v>
      </c>
      <c r="AS2433" s="70">
        <v>12</v>
      </c>
      <c r="AT2433" s="70">
        <v>0</v>
      </c>
      <c r="AU2433" s="70">
        <v>7</v>
      </c>
      <c r="AV2433" s="71">
        <v>5</v>
      </c>
      <c r="AW2433" s="11"/>
      <c r="AX2433" s="72">
        <v>1.39345949727385E-3</v>
      </c>
      <c r="AY2433" s="73">
        <v>-6.15825929046696</v>
      </c>
      <c r="AZ2433" s="73">
        <v>0.59806417919389798</v>
      </c>
      <c r="BA2433" s="73">
        <v>-9.0470214384404208</v>
      </c>
      <c r="BB2433" s="64">
        <v>1.4400050409051299E-4</v>
      </c>
      <c r="BC2433" s="74">
        <v>0</v>
      </c>
      <c r="BD2433" s="61">
        <v>44021</v>
      </c>
      <c r="BE2433" s="61"/>
      <c r="BF2433" s="70"/>
      <c r="BG2433" s="61"/>
    </row>
    <row r="2434" spans="2:59" x14ac:dyDescent="0.3">
      <c r="B2434" s="56" t="s">
        <v>7683</v>
      </c>
      <c r="C2434" s="56" t="s">
        <v>7341</v>
      </c>
      <c r="D2434" s="56" t="s">
        <v>7326</v>
      </c>
      <c r="E2434" s="57" t="s">
        <v>90</v>
      </c>
      <c r="F2434" s="57" t="s">
        <v>65</v>
      </c>
      <c r="G2434" s="58" t="s">
        <v>685</v>
      </c>
      <c r="H2434" s="59" t="s">
        <v>686</v>
      </c>
      <c r="I2434" s="60" t="s">
        <v>29</v>
      </c>
      <c r="J2434" s="60" t="s">
        <v>7342</v>
      </c>
      <c r="L2434" s="61">
        <v>44021</v>
      </c>
      <c r="M2434" s="62">
        <v>44944.586000025301</v>
      </c>
      <c r="N2434" s="63">
        <v>44944.586000025301</v>
      </c>
      <c r="O2434" s="63">
        <v>44944.586000025301</v>
      </c>
      <c r="P2434" s="64">
        <f t="shared" si="37"/>
        <v>1</v>
      </c>
      <c r="Q2434" s="61">
        <v>44021</v>
      </c>
      <c r="R2434" s="65">
        <v>49932262.310999997</v>
      </c>
      <c r="S2434" s="65">
        <v>48731906.419124998</v>
      </c>
      <c r="T2434" s="11"/>
      <c r="U2434" s="66">
        <v>5.2375889936229197E-6</v>
      </c>
      <c r="V2434" s="67">
        <v>3.6627345128181301</v>
      </c>
      <c r="W2434" s="66">
        <v>1.2608224642463001E-4</v>
      </c>
      <c r="X2434" s="67">
        <v>2.2909867732778402</v>
      </c>
      <c r="Y2434" s="66">
        <v>4.5561247479781698E-3</v>
      </c>
      <c r="Z2434" s="67">
        <v>18.139550087012999</v>
      </c>
      <c r="AA2434" s="66">
        <v>9.5122944258037006E-3</v>
      </c>
      <c r="AB2434" s="67">
        <v>21.1764175938733</v>
      </c>
      <c r="AC2434" s="66">
        <v>2.4844320392730899E-2</v>
      </c>
      <c r="AD2434" s="67">
        <v>26.770397299522301</v>
      </c>
      <c r="AE2434" s="66">
        <v>3.8428053543611902E-2</v>
      </c>
      <c r="AF2434" s="68">
        <v>20.790492966072598</v>
      </c>
      <c r="AG2434" s="66">
        <v>3.9768330680090003E-5</v>
      </c>
      <c r="AH2434" s="67">
        <v>-1.8375289027971999</v>
      </c>
      <c r="AI2434" s="66">
        <v>4.7173282309813701E-3</v>
      </c>
      <c r="AJ2434" s="67">
        <v>14.1624753040669</v>
      </c>
      <c r="AK2434" s="66">
        <v>0.38986393463914298</v>
      </c>
      <c r="AL2434" s="66">
        <v>2.61562924279133E-2</v>
      </c>
      <c r="AM2434" s="67">
        <v>-3.1940957172773801</v>
      </c>
      <c r="AN2434" s="11"/>
      <c r="AO2434" s="69">
        <v>8.6386070870503296E-4</v>
      </c>
      <c r="AP2434" s="69">
        <v>1.25324550026562E-6</v>
      </c>
      <c r="AQ2434" s="69">
        <v>2.16755559085868E-3</v>
      </c>
      <c r="AR2434" s="69">
        <v>3.9768330680090003E-5</v>
      </c>
      <c r="AS2434" s="70">
        <v>12</v>
      </c>
      <c r="AT2434" s="70">
        <v>0</v>
      </c>
      <c r="AU2434" s="70">
        <v>7</v>
      </c>
      <c r="AV2434" s="71">
        <v>5</v>
      </c>
      <c r="AW2434" s="11"/>
      <c r="AX2434" s="72">
        <v>1.1877201527545401E-3</v>
      </c>
      <c r="AY2434" s="73">
        <v>-16.435953439155099</v>
      </c>
      <c r="AZ2434" s="73">
        <v>0.55823497065284799</v>
      </c>
      <c r="BA2434" s="73">
        <v>-13.9268943812349</v>
      </c>
      <c r="BB2434" s="64">
        <v>1.2274292239297299E-4</v>
      </c>
      <c r="BC2434" s="74">
        <v>0</v>
      </c>
      <c r="BD2434" s="61">
        <v>44021</v>
      </c>
      <c r="BE2434" s="61"/>
      <c r="BF2434" s="70"/>
      <c r="BG2434" s="61"/>
    </row>
    <row r="2435" spans="2:59" x14ac:dyDescent="0.3">
      <c r="B2435" s="56" t="s">
        <v>7686</v>
      </c>
      <c r="C2435" s="56" t="s">
        <v>7344</v>
      </c>
      <c r="D2435" s="56" t="s">
        <v>7345</v>
      </c>
      <c r="E2435" s="57" t="s">
        <v>64</v>
      </c>
      <c r="F2435" s="57" t="s">
        <v>65</v>
      </c>
      <c r="G2435" s="58" t="s">
        <v>36</v>
      </c>
      <c r="H2435" s="59" t="s">
        <v>1475</v>
      </c>
      <c r="I2435" s="60" t="s">
        <v>29</v>
      </c>
      <c r="J2435" s="60" t="s">
        <v>7346</v>
      </c>
      <c r="L2435" s="61">
        <v>44021</v>
      </c>
      <c r="M2435" s="62">
        <v>1297.3187000006401</v>
      </c>
      <c r="N2435" s="63">
        <v>1297.3187000006401</v>
      </c>
      <c r="O2435" s="63">
        <v>1399.8732999991601</v>
      </c>
      <c r="P2435" s="64">
        <f t="shared" si="37"/>
        <v>0.92674008426435339</v>
      </c>
      <c r="Q2435" s="61">
        <v>43843</v>
      </c>
      <c r="R2435" s="65">
        <v>1467736.7990000001</v>
      </c>
      <c r="S2435" s="65">
        <v>1461034.02787109</v>
      </c>
      <c r="T2435" s="11"/>
      <c r="U2435" s="66">
        <v>3.7988748154020899E-3</v>
      </c>
      <c r="V2435" s="67">
        <v>4.0420982354626203</v>
      </c>
      <c r="W2435" s="66">
        <v>7.0578166594714303E-2</v>
      </c>
      <c r="X2435" s="67">
        <v>9.3361952081031596</v>
      </c>
      <c r="Y2435" s="66">
        <v>-4.4866620449320202E-2</v>
      </c>
      <c r="Z2435" s="67">
        <v>13.1972755672905</v>
      </c>
      <c r="AA2435" s="66">
        <v>0.10333131856896199</v>
      </c>
      <c r="AB2435" s="67">
        <v>30.558320008189199</v>
      </c>
      <c r="AC2435" s="66">
        <v>0.12518829481094099</v>
      </c>
      <c r="AD2435" s="67">
        <v>36.804794741328799</v>
      </c>
      <c r="AE2435" s="66">
        <v>0.15828003831120399</v>
      </c>
      <c r="AF2435" s="68">
        <v>32.775691442831899</v>
      </c>
      <c r="AG2435" s="66">
        <v>2.24441098089301E-2</v>
      </c>
      <c r="AH2435" s="67">
        <v>0.40290524502779601</v>
      </c>
      <c r="AI2435" s="66">
        <v>-2.1932506248049301E-2</v>
      </c>
      <c r="AJ2435" s="67">
        <v>11.4974918561638</v>
      </c>
      <c r="AK2435" s="66">
        <v>0.29731870000075999</v>
      </c>
      <c r="AL2435" s="66">
        <v>5.0791224613931298E-2</v>
      </c>
      <c r="AM2435" s="67">
        <v>27.843126402149199</v>
      </c>
      <c r="AN2435" s="11"/>
      <c r="AO2435" s="69">
        <v>4.3970500049908899E-2</v>
      </c>
      <c r="AP2435" s="69">
        <v>-3.7420774009660797E-2</v>
      </c>
      <c r="AQ2435" s="69">
        <v>9.6465580721996999E-2</v>
      </c>
      <c r="AR2435" s="69">
        <v>-0.14252452211265301</v>
      </c>
      <c r="AS2435" s="70">
        <v>7</v>
      </c>
      <c r="AT2435" s="70">
        <v>5</v>
      </c>
      <c r="AU2435" s="70">
        <v>9</v>
      </c>
      <c r="AV2435" s="71">
        <v>3</v>
      </c>
      <c r="AW2435" s="11"/>
      <c r="AX2435" s="72">
        <v>0.16405776995146901</v>
      </c>
      <c r="AY2435" s="73">
        <v>0.54004780994637303</v>
      </c>
      <c r="AZ2435" s="73">
        <v>0.933143570962784</v>
      </c>
      <c r="BA2435" s="73">
        <v>0.79125004054458303</v>
      </c>
      <c r="BB2435" s="64">
        <v>1.69439169000907E-2</v>
      </c>
      <c r="BC2435" s="74">
        <v>-25.8452032765199</v>
      </c>
      <c r="BD2435" s="61">
        <v>43843</v>
      </c>
      <c r="BE2435" s="61">
        <v>43910</v>
      </c>
      <c r="BF2435" s="70"/>
      <c r="BG2435" s="61"/>
    </row>
    <row r="2436" spans="2:59" x14ac:dyDescent="0.3">
      <c r="B2436" s="56" t="s">
        <v>7689</v>
      </c>
      <c r="C2436" s="56" t="s">
        <v>7348</v>
      </c>
      <c r="D2436" s="56" t="s">
        <v>7345</v>
      </c>
      <c r="E2436" s="57" t="s">
        <v>69</v>
      </c>
      <c r="F2436" s="57" t="s">
        <v>65</v>
      </c>
      <c r="G2436" s="58" t="s">
        <v>36</v>
      </c>
      <c r="H2436" s="59" t="s">
        <v>1475</v>
      </c>
      <c r="I2436" s="60" t="s">
        <v>29</v>
      </c>
      <c r="J2436" s="60" t="s">
        <v>7349</v>
      </c>
      <c r="L2436" s="61">
        <v>44021</v>
      </c>
      <c r="M2436" s="62">
        <v>1153.9289999995401</v>
      </c>
      <c r="N2436" s="63">
        <v>1153.9289999995401</v>
      </c>
      <c r="O2436" s="63">
        <v>1233.06269999966</v>
      </c>
      <c r="P2436" s="64">
        <f t="shared" si="37"/>
        <v>0.93582345812573708</v>
      </c>
      <c r="Q2436" s="61">
        <v>43843</v>
      </c>
      <c r="R2436" s="65">
        <v>6910727.4280000003</v>
      </c>
      <c r="S2436" s="65">
        <v>7270220.2836718699</v>
      </c>
      <c r="T2436" s="11"/>
      <c r="U2436" s="66">
        <v>3.8539401812158801E-3</v>
      </c>
      <c r="V2436" s="67">
        <v>4.047604772044</v>
      </c>
      <c r="W2436" s="66">
        <v>7.2339611706411205E-2</v>
      </c>
      <c r="X2436" s="67">
        <v>9.5123397192801296</v>
      </c>
      <c r="Y2436" s="66">
        <v>-3.5293541285682302E-2</v>
      </c>
      <c r="Z2436" s="67">
        <v>14.1545834836579</v>
      </c>
      <c r="AA2436" s="66">
        <v>0.12568247479619499</v>
      </c>
      <c r="AB2436" s="67">
        <v>32.793435630912398</v>
      </c>
      <c r="AC2436" s="66"/>
      <c r="AD2436" s="67"/>
      <c r="AE2436" s="66"/>
      <c r="AF2436" s="68"/>
      <c r="AG2436" s="66">
        <v>2.29485229319835E-2</v>
      </c>
      <c r="AH2436" s="67">
        <v>0.453346557333134</v>
      </c>
      <c r="AI2436" s="66">
        <v>-1.16422685468933E-2</v>
      </c>
      <c r="AJ2436" s="67">
        <v>12.526515626275801</v>
      </c>
      <c r="AK2436" s="66">
        <v>0.18428713484347101</v>
      </c>
      <c r="AL2436" s="66">
        <v>9.6430030349438298E-2</v>
      </c>
      <c r="AM2436" s="67">
        <v>42.3267728912178</v>
      </c>
      <c r="AN2436" s="11"/>
      <c r="AO2436" s="69">
        <v>4.4027798414390397E-2</v>
      </c>
      <c r="AP2436" s="69">
        <v>-3.7368078259532901E-2</v>
      </c>
      <c r="AQ2436" s="69">
        <v>9.8269409076310696E-2</v>
      </c>
      <c r="AR2436" s="69">
        <v>-0.14106673350761401</v>
      </c>
      <c r="AS2436" s="70">
        <v>7</v>
      </c>
      <c r="AT2436" s="70">
        <v>5</v>
      </c>
      <c r="AU2436" s="70">
        <v>9</v>
      </c>
      <c r="AV2436" s="71">
        <v>3</v>
      </c>
      <c r="AW2436" s="11"/>
      <c r="AX2436" s="72">
        <v>0.164082677115512</v>
      </c>
      <c r="AY2436" s="73">
        <v>0.66638013679039398</v>
      </c>
      <c r="AZ2436" s="73">
        <v>1.0073997373947301</v>
      </c>
      <c r="BA2436" s="73">
        <v>0.98106621578790498</v>
      </c>
      <c r="BB2436" s="64">
        <v>1.69477431317318E-2</v>
      </c>
      <c r="BC2436" s="74">
        <v>-25.572454669134501</v>
      </c>
      <c r="BD2436" s="61">
        <v>43843</v>
      </c>
      <c r="BE2436" s="61">
        <v>43910</v>
      </c>
      <c r="BF2436" s="70"/>
      <c r="BG2436" s="61"/>
    </row>
    <row r="2437" spans="2:59" x14ac:dyDescent="0.3">
      <c r="B2437" s="56" t="s">
        <v>7692</v>
      </c>
      <c r="C2437" s="56" t="s">
        <v>7351</v>
      </c>
      <c r="D2437" s="56" t="s">
        <v>7345</v>
      </c>
      <c r="E2437" s="57" t="s">
        <v>73</v>
      </c>
      <c r="F2437" s="57" t="s">
        <v>65</v>
      </c>
      <c r="G2437" s="58" t="s">
        <v>36</v>
      </c>
      <c r="H2437" s="59" t="s">
        <v>1475</v>
      </c>
      <c r="I2437" s="60" t="s">
        <v>29</v>
      </c>
      <c r="J2437" s="60" t="s">
        <v>7352</v>
      </c>
      <c r="L2437" s="61">
        <v>44021</v>
      </c>
      <c r="M2437" s="62">
        <v>3685.9015999995199</v>
      </c>
      <c r="N2437" s="63">
        <v>3685.9015999995199</v>
      </c>
      <c r="O2437" s="63">
        <v>3975.1435000002398</v>
      </c>
      <c r="P2437" s="64">
        <f t="shared" si="37"/>
        <v>0.92723736891493291</v>
      </c>
      <c r="Q2437" s="61">
        <v>43843</v>
      </c>
      <c r="R2437" s="65">
        <v>2167020.3130000001</v>
      </c>
      <c r="S2437" s="65">
        <v>2171673.31885547</v>
      </c>
      <c r="T2437" s="11"/>
      <c r="U2437" s="66">
        <v>3.80188539384108E-3</v>
      </c>
      <c r="V2437" s="67">
        <v>4.04239929330652</v>
      </c>
      <c r="W2437" s="66">
        <v>7.0675005994417006E-2</v>
      </c>
      <c r="X2437" s="67">
        <v>9.3458791480807104</v>
      </c>
      <c r="Y2437" s="66">
        <v>-4.4342573494795902E-2</v>
      </c>
      <c r="Z2437" s="67">
        <v>13.249680262742899</v>
      </c>
      <c r="AA2437" s="66">
        <v>0.104549080671859</v>
      </c>
      <c r="AB2437" s="67">
        <v>30.680096218478901</v>
      </c>
      <c r="AC2437" s="66">
        <v>0.12766993156037601</v>
      </c>
      <c r="AD2437" s="67">
        <v>37.052958416286899</v>
      </c>
      <c r="AE2437" s="66">
        <v>0.16211945601564401</v>
      </c>
      <c r="AF2437" s="68">
        <v>33.1596332133049</v>
      </c>
      <c r="AG2437" s="66">
        <v>2.2471845904874499E-2</v>
      </c>
      <c r="AH2437" s="67">
        <v>0.40567885462223802</v>
      </c>
      <c r="AI2437" s="66">
        <v>-2.13693399728072E-2</v>
      </c>
      <c r="AJ2437" s="67">
        <v>11.553808483688</v>
      </c>
      <c r="AK2437" s="66">
        <v>1.02635118516278</v>
      </c>
      <c r="AL2437" s="66">
        <v>4.8299995462002698E-2</v>
      </c>
      <c r="AM2437" s="67">
        <v>5.7085477365180903</v>
      </c>
      <c r="AN2437" s="11"/>
      <c r="AO2437" s="69">
        <v>4.3973660043775502E-2</v>
      </c>
      <c r="AP2437" s="69">
        <v>-3.7417926852867801E-2</v>
      </c>
      <c r="AQ2437" s="69">
        <v>9.6564649880747297E-2</v>
      </c>
      <c r="AR2437" s="69">
        <v>-0.142444389261946</v>
      </c>
      <c r="AS2437" s="70">
        <v>7</v>
      </c>
      <c r="AT2437" s="70">
        <v>5</v>
      </c>
      <c r="AU2437" s="70">
        <v>9</v>
      </c>
      <c r="AV2437" s="71">
        <v>3</v>
      </c>
      <c r="AW2437" s="11"/>
      <c r="AX2437" s="72">
        <v>0.164059062096931</v>
      </c>
      <c r="AY2437" s="73">
        <v>0.54693329152905801</v>
      </c>
      <c r="AZ2437" s="73">
        <v>0.93719058367150898</v>
      </c>
      <c r="BA2437" s="73">
        <v>0.80155096857288299</v>
      </c>
      <c r="BB2437" s="64">
        <v>1.69441193317834E-2</v>
      </c>
      <c r="BC2437" s="74">
        <v>-25.830229776591299</v>
      </c>
      <c r="BD2437" s="61">
        <v>43843</v>
      </c>
      <c r="BE2437" s="61">
        <v>43910</v>
      </c>
      <c r="BF2437" s="70"/>
      <c r="BG2437" s="61"/>
    </row>
    <row r="2438" spans="2:59" x14ac:dyDescent="0.3">
      <c r="B2438" s="56" t="s">
        <v>7695</v>
      </c>
      <c r="C2438" s="56" t="s">
        <v>7354</v>
      </c>
      <c r="D2438" s="56" t="s">
        <v>7345</v>
      </c>
      <c r="E2438" s="57" t="s">
        <v>76</v>
      </c>
      <c r="F2438" s="57" t="s">
        <v>65</v>
      </c>
      <c r="G2438" s="58" t="s">
        <v>36</v>
      </c>
      <c r="H2438" s="59" t="s">
        <v>1475</v>
      </c>
      <c r="I2438" s="60" t="s">
        <v>29</v>
      </c>
      <c r="J2438" s="60" t="s">
        <v>7355</v>
      </c>
      <c r="L2438" s="61">
        <v>44021</v>
      </c>
      <c r="M2438" s="62">
        <v>1657.7252999991199</v>
      </c>
      <c r="N2438" s="63">
        <v>1657.7252999991199</v>
      </c>
      <c r="O2438" s="63">
        <v>1801.90450000018</v>
      </c>
      <c r="P2438" s="64">
        <f t="shared" si="37"/>
        <v>0.91998510464841743</v>
      </c>
      <c r="Q2438" s="61">
        <v>43843</v>
      </c>
      <c r="R2438" s="65">
        <v>7773066.2630000003</v>
      </c>
      <c r="S2438" s="65">
        <v>8404759.0629765596</v>
      </c>
      <c r="T2438" s="11"/>
      <c r="U2438" s="66">
        <v>3.7575696951535099E-3</v>
      </c>
      <c r="V2438" s="67">
        <v>4.0379677234377596</v>
      </c>
      <c r="W2438" s="66">
        <v>6.9259023899576305E-2</v>
      </c>
      <c r="X2438" s="67">
        <v>9.2042809385893598</v>
      </c>
      <c r="Y2438" s="66">
        <v>-5.1984397355263397E-2</v>
      </c>
      <c r="Z2438" s="67">
        <v>12.485497876696201</v>
      </c>
      <c r="AA2438" s="66">
        <v>8.6859014892979799E-2</v>
      </c>
      <c r="AB2438" s="67">
        <v>28.9110896406055</v>
      </c>
      <c r="AC2438" s="66">
        <v>9.1886544594744907E-2</v>
      </c>
      <c r="AD2438" s="67">
        <v>33.474619719723698</v>
      </c>
      <c r="AE2438" s="66">
        <v>0.10717256140022099</v>
      </c>
      <c r="AF2438" s="68">
        <v>27.6649437517335</v>
      </c>
      <c r="AG2438" s="66">
        <v>2.2065979557737599E-2</v>
      </c>
      <c r="AH2438" s="67">
        <v>0.36509221990854701</v>
      </c>
      <c r="AI2438" s="66">
        <v>-2.9580228582744901E-2</v>
      </c>
      <c r="AJ2438" s="67">
        <v>10.732719622683399</v>
      </c>
      <c r="AK2438" s="66">
        <v>0.65772529999958396</v>
      </c>
      <c r="AL2438" s="66">
        <v>3.4335240496147897E-2</v>
      </c>
      <c r="AM2438" s="67">
        <v>-31.154040779801999</v>
      </c>
      <c r="AN2438" s="11"/>
      <c r="AO2438" s="69">
        <v>4.3927645670919398E-2</v>
      </c>
      <c r="AP2438" s="69">
        <v>-3.7460379191543297E-2</v>
      </c>
      <c r="AQ2438" s="69">
        <v>9.5114447238302105E-2</v>
      </c>
      <c r="AR2438" s="69">
        <v>-0.14361631144493001</v>
      </c>
      <c r="AS2438" s="70">
        <v>7</v>
      </c>
      <c r="AT2438" s="70">
        <v>5</v>
      </c>
      <c r="AU2438" s="70">
        <v>8</v>
      </c>
      <c r="AV2438" s="71">
        <v>4</v>
      </c>
      <c r="AW2438" s="11"/>
      <c r="AX2438" s="72">
        <v>0.16404095836041999</v>
      </c>
      <c r="AY2438" s="73">
        <v>0.44685392610517699</v>
      </c>
      <c r="AZ2438" s="73">
        <v>0.87836441527451803</v>
      </c>
      <c r="BA2438" s="73">
        <v>0.65234230030000595</v>
      </c>
      <c r="BB2438" s="64">
        <v>1.6941241358981601E-2</v>
      </c>
      <c r="BC2438" s="74">
        <v>-26.049121915188199</v>
      </c>
      <c r="BD2438" s="61">
        <v>43843</v>
      </c>
      <c r="BE2438" s="61">
        <v>43910</v>
      </c>
      <c r="BF2438" s="70"/>
      <c r="BG2438" s="61"/>
    </row>
    <row r="2439" spans="2:59" x14ac:dyDescent="0.3">
      <c r="B2439" s="56" t="s">
        <v>7698</v>
      </c>
      <c r="C2439" s="56" t="s">
        <v>7357</v>
      </c>
      <c r="D2439" s="56" t="s">
        <v>7345</v>
      </c>
      <c r="E2439" s="57" t="s">
        <v>79</v>
      </c>
      <c r="F2439" s="57" t="s">
        <v>65</v>
      </c>
      <c r="G2439" s="58" t="s">
        <v>36</v>
      </c>
      <c r="H2439" s="59" t="s">
        <v>1475</v>
      </c>
      <c r="I2439" s="60" t="s">
        <v>29</v>
      </c>
      <c r="J2439" s="60" t="s">
        <v>7358</v>
      </c>
      <c r="L2439" s="61">
        <v>44021</v>
      </c>
      <c r="M2439" s="62">
        <v>1230.02500000037</v>
      </c>
      <c r="N2439" s="63">
        <v>1230.02500000037</v>
      </c>
      <c r="O2439" s="63">
        <v>1341.5777000002599</v>
      </c>
      <c r="P2439" s="64">
        <f t="shared" ref="P2439:P2502" si="38">IFERROR(N2439/O2439,"")</f>
        <v>0.91684961668648168</v>
      </c>
      <c r="Q2439" s="61">
        <v>43843</v>
      </c>
      <c r="R2439" s="65">
        <v>3949703.1269999999</v>
      </c>
      <c r="S2439" s="65">
        <v>8369855.4029609403</v>
      </c>
      <c r="T2439" s="11"/>
      <c r="U2439" s="66">
        <v>3.73831882461673E-3</v>
      </c>
      <c r="V2439" s="67">
        <v>4.0360426363840798</v>
      </c>
      <c r="W2439" s="66">
        <v>6.8643947932287105E-2</v>
      </c>
      <c r="X2439" s="67">
        <v>9.1427733418677199</v>
      </c>
      <c r="Y2439" s="66">
        <v>-5.5287956587562803E-2</v>
      </c>
      <c r="Z2439" s="67">
        <v>12.155141953466201</v>
      </c>
      <c r="AA2439" s="66">
        <v>7.9256058474129504E-2</v>
      </c>
      <c r="AB2439" s="67">
        <v>28.1507939987059</v>
      </c>
      <c r="AC2439" s="66">
        <v>7.66843662404426E-2</v>
      </c>
      <c r="AD2439" s="67">
        <v>31.954401884286199</v>
      </c>
      <c r="AE2439" s="66">
        <v>8.4099561680050103E-2</v>
      </c>
      <c r="AF2439" s="68">
        <v>25.357643779716501</v>
      </c>
      <c r="AG2439" s="66">
        <v>2.1889508407184601E-2</v>
      </c>
      <c r="AH2439" s="67">
        <v>0.34744510485324998</v>
      </c>
      <c r="AI2439" s="66">
        <v>-3.3128738098639601E-2</v>
      </c>
      <c r="AJ2439" s="67">
        <v>10.377868671101201</v>
      </c>
      <c r="AK2439" s="66">
        <v>0.227294270249258</v>
      </c>
      <c r="AL2439" s="66">
        <v>5.6319252724279102E-2</v>
      </c>
      <c r="AM2439" s="67">
        <v>26.134161181544201</v>
      </c>
      <c r="AN2439" s="11"/>
      <c r="AO2439" s="69">
        <v>4.3907569975999601E-2</v>
      </c>
      <c r="AP2439" s="69">
        <v>-3.7478809897947898E-2</v>
      </c>
      <c r="AQ2439" s="69">
        <v>9.4484542612917694E-2</v>
      </c>
      <c r="AR2439" s="69">
        <v>-0.14412530475150601</v>
      </c>
      <c r="AS2439" s="70">
        <v>7</v>
      </c>
      <c r="AT2439" s="70">
        <v>5</v>
      </c>
      <c r="AU2439" s="70">
        <v>8</v>
      </c>
      <c r="AV2439" s="71">
        <v>4</v>
      </c>
      <c r="AW2439" s="11"/>
      <c r="AX2439" s="72">
        <v>0.16403366500599101</v>
      </c>
      <c r="AY2439" s="73">
        <v>0.403814894719289</v>
      </c>
      <c r="AZ2439" s="73">
        <v>0.85306533613402302</v>
      </c>
      <c r="BA2439" s="73">
        <v>0.58851656800652596</v>
      </c>
      <c r="BB2439" s="64">
        <v>1.6940049953937001E-2</v>
      </c>
      <c r="BC2439" s="74">
        <v>-26.144083939405402</v>
      </c>
      <c r="BD2439" s="61">
        <v>43843</v>
      </c>
      <c r="BE2439" s="61">
        <v>43910</v>
      </c>
      <c r="BF2439" s="70"/>
      <c r="BG2439" s="61"/>
    </row>
    <row r="2440" spans="2:59" x14ac:dyDescent="0.3">
      <c r="B2440" s="56" t="s">
        <v>7701</v>
      </c>
      <c r="C2440" s="56" t="s">
        <v>7360</v>
      </c>
      <c r="D2440" s="56" t="s">
        <v>7345</v>
      </c>
      <c r="E2440" s="57" t="s">
        <v>56</v>
      </c>
      <c r="F2440" s="57" t="s">
        <v>65</v>
      </c>
      <c r="G2440" s="58" t="s">
        <v>36</v>
      </c>
      <c r="H2440" s="59" t="s">
        <v>1475</v>
      </c>
      <c r="I2440" s="60" t="s">
        <v>29</v>
      </c>
      <c r="J2440" s="60" t="s">
        <v>7361</v>
      </c>
      <c r="L2440" s="61">
        <v>44021</v>
      </c>
      <c r="M2440" s="62">
        <v>1427.11199999973</v>
      </c>
      <c r="N2440" s="63">
        <v>1427.11199999973</v>
      </c>
      <c r="O2440" s="63">
        <v>1536.1765000000601</v>
      </c>
      <c r="P2440" s="64">
        <f t="shared" si="38"/>
        <v>0.92900262437270342</v>
      </c>
      <c r="Q2440" s="61">
        <v>43843</v>
      </c>
      <c r="R2440" s="65">
        <v>5559265.4610000001</v>
      </c>
      <c r="S2440" s="65">
        <v>5435386.7239375003</v>
      </c>
      <c r="T2440" s="11"/>
      <c r="U2440" s="66">
        <v>3.81264122188441E-3</v>
      </c>
      <c r="V2440" s="67">
        <v>4.0434748761108503</v>
      </c>
      <c r="W2440" s="66">
        <v>7.1018246782841701E-2</v>
      </c>
      <c r="X2440" s="67">
        <v>9.3802032269159099</v>
      </c>
      <c r="Y2440" s="66">
        <v>-4.2482270873733803E-2</v>
      </c>
      <c r="Z2440" s="67">
        <v>13.4357105248491</v>
      </c>
      <c r="AA2440" s="66">
        <v>0.108877299730084</v>
      </c>
      <c r="AB2440" s="67">
        <v>31.112918124301402</v>
      </c>
      <c r="AC2440" s="66">
        <v>0.13651264850341199</v>
      </c>
      <c r="AD2440" s="67">
        <v>37.937230110575896</v>
      </c>
      <c r="AE2440" s="66">
        <v>0.175834420571919</v>
      </c>
      <c r="AF2440" s="68">
        <v>34.531129668932401</v>
      </c>
      <c r="AG2440" s="66">
        <v>2.2570156994334001E-2</v>
      </c>
      <c r="AH2440" s="67">
        <v>0.41550996356818398</v>
      </c>
      <c r="AI2440" s="66">
        <v>-1.9370010827515199E-2</v>
      </c>
      <c r="AJ2440" s="67">
        <v>11.7537413982063</v>
      </c>
      <c r="AK2440" s="66">
        <v>0.42711199999961502</v>
      </c>
      <c r="AL2440" s="66">
        <v>7.3060619697571397E-2</v>
      </c>
      <c r="AM2440" s="67">
        <v>33.063978324935299</v>
      </c>
      <c r="AN2440" s="11"/>
      <c r="AO2440" s="69">
        <v>4.3984760035527898E-2</v>
      </c>
      <c r="AP2440" s="69">
        <v>-3.7407665065075001E-2</v>
      </c>
      <c r="AQ2440" s="69">
        <v>9.6916270295041601E-2</v>
      </c>
      <c r="AR2440" s="69">
        <v>-0.14216027529168099</v>
      </c>
      <c r="AS2440" s="70">
        <v>7</v>
      </c>
      <c r="AT2440" s="70">
        <v>5</v>
      </c>
      <c r="AU2440" s="70">
        <v>9</v>
      </c>
      <c r="AV2440" s="71">
        <v>3</v>
      </c>
      <c r="AW2440" s="11"/>
      <c r="AX2440" s="72">
        <v>0.16406366733019201</v>
      </c>
      <c r="AY2440" s="73">
        <v>0.57140657243871795</v>
      </c>
      <c r="AZ2440" s="73">
        <v>0.95157553167973696</v>
      </c>
      <c r="BA2440" s="73">
        <v>0.83820539849966702</v>
      </c>
      <c r="BB2440" s="64">
        <v>1.6944839241441498E-2</v>
      </c>
      <c r="BC2440" s="74">
        <v>-25.777109596529002</v>
      </c>
      <c r="BD2440" s="61">
        <v>43843</v>
      </c>
      <c r="BE2440" s="61">
        <v>43910</v>
      </c>
      <c r="BF2440" s="70"/>
      <c r="BG2440" s="61"/>
    </row>
    <row r="2441" spans="2:59" x14ac:dyDescent="0.3">
      <c r="B2441" s="56" t="s">
        <v>7704</v>
      </c>
      <c r="C2441" s="56" t="s">
        <v>7363</v>
      </c>
      <c r="D2441" s="56" t="s">
        <v>7345</v>
      </c>
      <c r="E2441" s="57" t="s">
        <v>7014</v>
      </c>
      <c r="F2441" s="57" t="s">
        <v>65</v>
      </c>
      <c r="G2441" s="58" t="s">
        <v>36</v>
      </c>
      <c r="H2441" s="59" t="s">
        <v>1475</v>
      </c>
      <c r="I2441" s="60" t="s">
        <v>29</v>
      </c>
      <c r="J2441" s="60" t="s">
        <v>7364</v>
      </c>
      <c r="L2441" s="61">
        <v>44021</v>
      </c>
      <c r="M2441" s="62">
        <v>1346.50229999982</v>
      </c>
      <c r="N2441" s="63">
        <v>1346.50229999982</v>
      </c>
      <c r="O2441" s="63">
        <v>1449.20390000008</v>
      </c>
      <c r="P2441" s="64">
        <f t="shared" si="38"/>
        <v>0.92913240158941446</v>
      </c>
      <c r="Q2441" s="61">
        <v>43843</v>
      </c>
      <c r="R2441" s="65">
        <v>20155.019</v>
      </c>
      <c r="S2441" s="65">
        <v>24111.503774810801</v>
      </c>
      <c r="T2441" s="11"/>
      <c r="U2441" s="66">
        <v>3.8077535118645799E-3</v>
      </c>
      <c r="V2441" s="67">
        <v>4.04298610510887</v>
      </c>
      <c r="W2441" s="66">
        <v>7.0863697616005097E-2</v>
      </c>
      <c r="X2441" s="67">
        <v>9.3647483102395199</v>
      </c>
      <c r="Y2441" s="66">
        <v>-4.2280283718355301E-2</v>
      </c>
      <c r="Z2441" s="67">
        <v>13.455909240394201</v>
      </c>
      <c r="AA2441" s="66">
        <v>0.112752410077519</v>
      </c>
      <c r="AB2441" s="67">
        <v>31.500429159059401</v>
      </c>
      <c r="AC2441" s="66">
        <v>0.14792073674107101</v>
      </c>
      <c r="AD2441" s="67">
        <v>39.078038934327203</v>
      </c>
      <c r="AE2441" s="66">
        <v>0.19543271793750999</v>
      </c>
      <c r="AF2441" s="68">
        <v>36.490959405491601</v>
      </c>
      <c r="AG2441" s="66">
        <v>2.2525984950334501E-2</v>
      </c>
      <c r="AH2441" s="67">
        <v>0.41109275916824101</v>
      </c>
      <c r="AI2441" s="66">
        <v>-1.9005828035915301E-2</v>
      </c>
      <c r="AJ2441" s="67">
        <v>11.7901596773736</v>
      </c>
      <c r="AK2441" s="66">
        <v>0.34650229999912002</v>
      </c>
      <c r="AL2441" s="66">
        <v>7.9253050693296204E-2</v>
      </c>
      <c r="AM2441" s="67">
        <v>34.7685718935682</v>
      </c>
      <c r="AN2441" s="11"/>
      <c r="AO2441" s="69">
        <v>4.3979806521747399E-2</v>
      </c>
      <c r="AP2441" s="69">
        <v>-3.7412299838251797E-2</v>
      </c>
      <c r="AQ2441" s="69">
        <v>9.7502285409136705E-2</v>
      </c>
      <c r="AR2441" s="69">
        <v>-0.14228815518625201</v>
      </c>
      <c r="AS2441" s="70">
        <v>7</v>
      </c>
      <c r="AT2441" s="70">
        <v>5</v>
      </c>
      <c r="AU2441" s="70">
        <v>9</v>
      </c>
      <c r="AV2441" s="71">
        <v>3</v>
      </c>
      <c r="AW2441" s="11"/>
      <c r="AX2441" s="72">
        <v>0.164082264543395</v>
      </c>
      <c r="AY2441" s="73">
        <v>0.59333124553995698</v>
      </c>
      <c r="AZ2441" s="73">
        <v>0.96444001562667803</v>
      </c>
      <c r="BA2441" s="73">
        <v>0.87086627327880695</v>
      </c>
      <c r="BB2441" s="64">
        <v>1.6946794063005699E-2</v>
      </c>
      <c r="BC2441" s="74">
        <v>-25.727131979161602</v>
      </c>
      <c r="BD2441" s="61">
        <v>43843</v>
      </c>
      <c r="BE2441" s="61">
        <v>43910</v>
      </c>
      <c r="BF2441" s="70"/>
      <c r="BG2441" s="61"/>
    </row>
    <row r="2442" spans="2:59" x14ac:dyDescent="0.3">
      <c r="B2442" s="56" t="s">
        <v>7708</v>
      </c>
      <c r="C2442" s="56" t="s">
        <v>7366</v>
      </c>
      <c r="D2442" s="56" t="s">
        <v>7345</v>
      </c>
      <c r="E2442" s="57" t="s">
        <v>83</v>
      </c>
      <c r="F2442" s="57" t="s">
        <v>65</v>
      </c>
      <c r="G2442" s="58" t="s">
        <v>36</v>
      </c>
      <c r="H2442" s="59" t="s">
        <v>1475</v>
      </c>
      <c r="I2442" s="60" t="s">
        <v>29</v>
      </c>
      <c r="J2442" s="60" t="s">
        <v>7367</v>
      </c>
      <c r="L2442" s="61">
        <v>44021</v>
      </c>
      <c r="M2442" s="62">
        <v>1314.67029999942</v>
      </c>
      <c r="N2442" s="63">
        <v>1314.67029999942</v>
      </c>
      <c r="O2442" s="63">
        <v>1412.0393000003</v>
      </c>
      <c r="P2442" s="64">
        <f t="shared" si="38"/>
        <v>0.93104370395295699</v>
      </c>
      <c r="Q2442" s="61">
        <v>43843</v>
      </c>
      <c r="R2442" s="65">
        <v>288540.86700000003</v>
      </c>
      <c r="S2442" s="65">
        <v>272975.903637207</v>
      </c>
      <c r="T2442" s="11"/>
      <c r="U2442" s="66">
        <v>3.8250362213147998E-3</v>
      </c>
      <c r="V2442" s="67">
        <v>4.0447143760538902</v>
      </c>
      <c r="W2442" s="66">
        <v>7.1414524869396701E-2</v>
      </c>
      <c r="X2442" s="67">
        <v>9.4198310355714092</v>
      </c>
      <c r="Y2442" s="66">
        <v>-4.0331303776838502E-2</v>
      </c>
      <c r="Z2442" s="67">
        <v>13.6508072345459</v>
      </c>
      <c r="AA2442" s="66">
        <v>0.113892417099123</v>
      </c>
      <c r="AB2442" s="67">
        <v>31.614429861219801</v>
      </c>
      <c r="AC2442" s="66">
        <v>0.14680199706897801</v>
      </c>
      <c r="AD2442" s="67">
        <v>38.966164967161603</v>
      </c>
      <c r="AE2442" s="66">
        <v>0.191860407663626</v>
      </c>
      <c r="AF2442" s="68">
        <v>36.1337283781031</v>
      </c>
      <c r="AG2442" s="66">
        <v>2.2683678433168101E-2</v>
      </c>
      <c r="AH2442" s="67">
        <v>0.42686210745159803</v>
      </c>
      <c r="AI2442" s="66">
        <v>-1.7058057914255201E-2</v>
      </c>
      <c r="AJ2442" s="67">
        <v>11.984936689535999</v>
      </c>
      <c r="AK2442" s="66">
        <v>0.314670300000289</v>
      </c>
      <c r="AL2442" s="66">
        <v>8.1785650178062497E-2</v>
      </c>
      <c r="AM2442" s="67">
        <v>38.983415217429901</v>
      </c>
      <c r="AN2442" s="11"/>
      <c r="AO2442" s="69">
        <v>4.3997701079206301E-2</v>
      </c>
      <c r="AP2442" s="69">
        <v>-3.7395810645648501E-2</v>
      </c>
      <c r="AQ2442" s="69">
        <v>9.7322035277175006E-2</v>
      </c>
      <c r="AR2442" s="69">
        <v>-0.14183228802998199</v>
      </c>
      <c r="AS2442" s="70">
        <v>7</v>
      </c>
      <c r="AT2442" s="70">
        <v>5</v>
      </c>
      <c r="AU2442" s="70">
        <v>9</v>
      </c>
      <c r="AV2442" s="71">
        <v>3</v>
      </c>
      <c r="AW2442" s="11"/>
      <c r="AX2442" s="72">
        <v>0.164069285961741</v>
      </c>
      <c r="AY2442" s="73">
        <v>0.59975765395847702</v>
      </c>
      <c r="AZ2442" s="73">
        <v>0.96823967150976398</v>
      </c>
      <c r="BA2442" s="73">
        <v>0.88074945338394195</v>
      </c>
      <c r="BB2442" s="64">
        <v>1.6945701676104399E-2</v>
      </c>
      <c r="BC2442" s="74">
        <v>-25.7157715086942</v>
      </c>
      <c r="BD2442" s="61">
        <v>43843</v>
      </c>
      <c r="BE2442" s="61">
        <v>43910</v>
      </c>
      <c r="BF2442" s="70"/>
      <c r="BG2442" s="61"/>
    </row>
    <row r="2443" spans="2:59" x14ac:dyDescent="0.3">
      <c r="B2443" s="56" t="s">
        <v>7711</v>
      </c>
      <c r="C2443" s="56" t="s">
        <v>7369</v>
      </c>
      <c r="D2443" s="56" t="s">
        <v>7345</v>
      </c>
      <c r="E2443" s="57" t="s">
        <v>87</v>
      </c>
      <c r="F2443" s="57" t="s">
        <v>65</v>
      </c>
      <c r="G2443" s="58" t="s">
        <v>36</v>
      </c>
      <c r="H2443" s="59" t="s">
        <v>1475</v>
      </c>
      <c r="I2443" s="60" t="s">
        <v>29</v>
      </c>
      <c r="J2443" s="60" t="s">
        <v>7370</v>
      </c>
      <c r="L2443" s="61">
        <v>44021</v>
      </c>
      <c r="M2443" s="62">
        <v>1445.81350000016</v>
      </c>
      <c r="N2443" s="63">
        <v>1445.81350000016</v>
      </c>
      <c r="O2443" s="63">
        <v>1576.9364000000101</v>
      </c>
      <c r="P2443" s="64">
        <f t="shared" si="38"/>
        <v>0.91684959520254006</v>
      </c>
      <c r="Q2443" s="61">
        <v>43843</v>
      </c>
      <c r="R2443" s="65">
        <v>3927004.85</v>
      </c>
      <c r="S2443" s="65">
        <v>4123224.70711328</v>
      </c>
      <c r="T2443" s="11"/>
      <c r="U2443" s="66">
        <v>3.7383315120678201E-3</v>
      </c>
      <c r="V2443" s="67">
        <v>4.0360439051291896</v>
      </c>
      <c r="W2443" s="66">
        <v>6.8643952417915002E-2</v>
      </c>
      <c r="X2443" s="67">
        <v>9.1427737904305104</v>
      </c>
      <c r="Y2443" s="66">
        <v>-5.5287943363509798E-2</v>
      </c>
      <c r="Z2443" s="67">
        <v>12.155143275871501</v>
      </c>
      <c r="AA2443" s="66">
        <v>7.9256053310018601E-2</v>
      </c>
      <c r="AB2443" s="67">
        <v>28.1507934822876</v>
      </c>
      <c r="AC2443" s="66">
        <v>7.6684414889314198E-2</v>
      </c>
      <c r="AD2443" s="67">
        <v>31.9544067491661</v>
      </c>
      <c r="AE2443" s="66">
        <v>8.4099561670882395E-2</v>
      </c>
      <c r="AF2443" s="68">
        <v>25.3576437788142</v>
      </c>
      <c r="AG2443" s="66">
        <v>2.1889563451623E-2</v>
      </c>
      <c r="AH2443" s="67">
        <v>0.34745060929708399</v>
      </c>
      <c r="AI2443" s="66">
        <v>-3.3128772897725901E-2</v>
      </c>
      <c r="AJ2443" s="67">
        <v>10.3778651911853</v>
      </c>
      <c r="AK2443" s="66">
        <v>0.44581350000051301</v>
      </c>
      <c r="AL2443" s="66">
        <v>2.4929410195909399E-2</v>
      </c>
      <c r="AM2443" s="67">
        <v>-52.345220779709102</v>
      </c>
      <c r="AN2443" s="11"/>
      <c r="AO2443" s="69">
        <v>4.3907612493058003E-2</v>
      </c>
      <c r="AP2443" s="69">
        <v>-3.7478853408174501E-2</v>
      </c>
      <c r="AQ2443" s="69">
        <v>9.4484491632174497E-2</v>
      </c>
      <c r="AR2443" s="69">
        <v>-0.14412532843925899</v>
      </c>
      <c r="AS2443" s="70">
        <v>7</v>
      </c>
      <c r="AT2443" s="70">
        <v>5</v>
      </c>
      <c r="AU2443" s="70">
        <v>8</v>
      </c>
      <c r="AV2443" s="71">
        <v>4</v>
      </c>
      <c r="AW2443" s="11"/>
      <c r="AX2443" s="72">
        <v>0.164033680320717</v>
      </c>
      <c r="AY2443" s="73">
        <v>0.40381497438920599</v>
      </c>
      <c r="AZ2443" s="73">
        <v>0.85306561452580398</v>
      </c>
      <c r="BA2443" s="73">
        <v>0.58851683218108497</v>
      </c>
      <c r="BB2443" s="64">
        <v>1.69400517037138E-2</v>
      </c>
      <c r="BC2443" s="74">
        <v>-26.144085455773201</v>
      </c>
      <c r="BD2443" s="61">
        <v>43843</v>
      </c>
      <c r="BE2443" s="61">
        <v>43910</v>
      </c>
      <c r="BF2443" s="70"/>
      <c r="BG2443" s="61"/>
    </row>
    <row r="2444" spans="2:59" x14ac:dyDescent="0.3">
      <c r="B2444" s="56" t="s">
        <v>7714</v>
      </c>
      <c r="C2444" s="56" t="s">
        <v>7372</v>
      </c>
      <c r="D2444" s="56" t="s">
        <v>7345</v>
      </c>
      <c r="E2444" s="57" t="s">
        <v>90</v>
      </c>
      <c r="F2444" s="57" t="s">
        <v>65</v>
      </c>
      <c r="G2444" s="58" t="s">
        <v>36</v>
      </c>
      <c r="H2444" s="59" t="s">
        <v>1475</v>
      </c>
      <c r="I2444" s="60" t="s">
        <v>29</v>
      </c>
      <c r="J2444" s="60" t="s">
        <v>7373</v>
      </c>
      <c r="L2444" s="61">
        <v>44021</v>
      </c>
      <c r="M2444" s="62">
        <v>2100.5291999988299</v>
      </c>
      <c r="N2444" s="63">
        <v>2100.5291999988299</v>
      </c>
      <c r="O2444" s="63">
        <v>2299.9860000014301</v>
      </c>
      <c r="P2444" s="64">
        <f t="shared" si="38"/>
        <v>0.9132791243066366</v>
      </c>
      <c r="Q2444" s="61">
        <v>43843</v>
      </c>
      <c r="R2444" s="65">
        <v>3791792.111</v>
      </c>
      <c r="S2444" s="65">
        <v>3870799.6127499999</v>
      </c>
      <c r="T2444" s="11"/>
      <c r="U2444" s="66">
        <v>3.7163508823141499E-3</v>
      </c>
      <c r="V2444" s="67">
        <v>4.0338458421538199</v>
      </c>
      <c r="W2444" s="66">
        <v>6.7941433593659895E-2</v>
      </c>
      <c r="X2444" s="67">
        <v>9.0725219080049992</v>
      </c>
      <c r="Y2444" s="66">
        <v>-5.9049437675639603E-2</v>
      </c>
      <c r="Z2444" s="67">
        <v>11.7789938446658</v>
      </c>
      <c r="AA2444" s="66">
        <v>7.0631872489684597E-2</v>
      </c>
      <c r="AB2444" s="67">
        <v>27.288375400268698</v>
      </c>
      <c r="AC2444" s="66">
        <v>5.9569206991000101E-2</v>
      </c>
      <c r="AD2444" s="67">
        <v>30.2428859593347</v>
      </c>
      <c r="AE2444" s="66">
        <v>5.8318136438174399E-2</v>
      </c>
      <c r="AF2444" s="68">
        <v>22.779501255543401</v>
      </c>
      <c r="AG2444" s="66">
        <v>2.1687987002224001E-2</v>
      </c>
      <c r="AH2444" s="67">
        <v>0.32729296435718402</v>
      </c>
      <c r="AI2444" s="66">
        <v>-3.7168404124713603E-2</v>
      </c>
      <c r="AJ2444" s="67">
        <v>9.9739020684937696</v>
      </c>
      <c r="AK2444" s="66">
        <v>0.15493179536497301</v>
      </c>
      <c r="AL2444" s="66">
        <v>9.6669950071373006E-3</v>
      </c>
      <c r="AM2444" s="67">
        <v>-81.433391243219404</v>
      </c>
      <c r="AN2444" s="11"/>
      <c r="AO2444" s="69">
        <v>4.38847139466816E-2</v>
      </c>
      <c r="AP2444" s="69">
        <v>-3.7499978408959599E-2</v>
      </c>
      <c r="AQ2444" s="69">
        <v>9.3764990251656896E-2</v>
      </c>
      <c r="AR2444" s="69">
        <v>-0.14470674440148301</v>
      </c>
      <c r="AS2444" s="70">
        <v>7</v>
      </c>
      <c r="AT2444" s="70">
        <v>5</v>
      </c>
      <c r="AU2444" s="70">
        <v>8</v>
      </c>
      <c r="AV2444" s="71">
        <v>4</v>
      </c>
      <c r="AW2444" s="11"/>
      <c r="AX2444" s="72">
        <v>0.16402578397013701</v>
      </c>
      <c r="AY2444" s="73">
        <v>0.35497632733540702</v>
      </c>
      <c r="AZ2444" s="73">
        <v>0.82435722011450696</v>
      </c>
      <c r="BA2444" s="73">
        <v>0.51634174854734705</v>
      </c>
      <c r="BB2444" s="64">
        <v>1.69387355450453E-2</v>
      </c>
      <c r="BC2444" s="74">
        <v>-26.2524815368524</v>
      </c>
      <c r="BD2444" s="61">
        <v>43843</v>
      </c>
      <c r="BE2444" s="61">
        <v>43910</v>
      </c>
      <c r="BF2444" s="70"/>
      <c r="BG2444" s="61"/>
    </row>
    <row r="2445" spans="2:59" x14ac:dyDescent="0.3">
      <c r="B2445" s="56" t="s">
        <v>7717</v>
      </c>
      <c r="C2445" s="56" t="s">
        <v>7375</v>
      </c>
      <c r="D2445" s="56" t="s">
        <v>7376</v>
      </c>
      <c r="E2445" s="57" t="s">
        <v>64</v>
      </c>
      <c r="F2445" s="57" t="s">
        <v>65</v>
      </c>
      <c r="G2445" s="58" t="s">
        <v>36</v>
      </c>
      <c r="H2445" s="59" t="s">
        <v>1035</v>
      </c>
      <c r="I2445" s="60" t="s">
        <v>29</v>
      </c>
      <c r="J2445" s="60" t="s">
        <v>1</v>
      </c>
      <c r="L2445" s="61">
        <v>44021</v>
      </c>
      <c r="M2445" s="62">
        <v>2126.7637000009399</v>
      </c>
      <c r="N2445" s="63">
        <v>2126.7637000009399</v>
      </c>
      <c r="O2445" s="63">
        <v>2126.7637000009399</v>
      </c>
      <c r="P2445" s="64">
        <f t="shared" si="38"/>
        <v>1</v>
      </c>
      <c r="Q2445" s="61">
        <v>44021</v>
      </c>
      <c r="R2445" s="65">
        <v>10265854.461999999</v>
      </c>
      <c r="S2445" s="65">
        <v>5396721.5685000001</v>
      </c>
      <c r="T2445" s="11"/>
      <c r="U2445" s="66">
        <v>1.68210546562477E-2</v>
      </c>
      <c r="V2445" s="67">
        <v>5.3443162195471796</v>
      </c>
      <c r="W2445" s="66">
        <v>0.133395727652969</v>
      </c>
      <c r="X2445" s="67">
        <v>15.617951313935899</v>
      </c>
      <c r="Y2445" s="66">
        <v>0.327619482331793</v>
      </c>
      <c r="Z2445" s="67">
        <v>50.445885845401797</v>
      </c>
      <c r="AA2445" s="66">
        <v>0.58640036048949695</v>
      </c>
      <c r="AB2445" s="67">
        <v>78.865224200300901</v>
      </c>
      <c r="AC2445" s="66">
        <v>0.77098222575848896</v>
      </c>
      <c r="AD2445" s="67">
        <v>101.384187836084</v>
      </c>
      <c r="AE2445" s="66">
        <v>0.982416241999017</v>
      </c>
      <c r="AF2445" s="68">
        <v>115.18931181158401</v>
      </c>
      <c r="AG2445" s="66">
        <v>2.6267650135196201E-2</v>
      </c>
      <c r="AH2445" s="67">
        <v>0.78525927765440395</v>
      </c>
      <c r="AI2445" s="66">
        <v>0.38255091889179299</v>
      </c>
      <c r="AJ2445" s="67">
        <v>51.945834370155403</v>
      </c>
      <c r="AK2445" s="66">
        <v>1.1267637000023401</v>
      </c>
      <c r="AL2445" s="66">
        <v>0.170178922597261</v>
      </c>
      <c r="AM2445" s="67">
        <v>106.643141712993</v>
      </c>
      <c r="AN2445" s="11"/>
      <c r="AO2445" s="69">
        <v>6.2475633440044497E-2</v>
      </c>
      <c r="AP2445" s="69">
        <v>-9.7850875173171495E-2</v>
      </c>
      <c r="AQ2445" s="69">
        <v>0.157578082833497</v>
      </c>
      <c r="AR2445" s="69">
        <v>-7.2155184617295198E-2</v>
      </c>
      <c r="AS2445" s="70">
        <v>9</v>
      </c>
      <c r="AT2445" s="70">
        <v>3</v>
      </c>
      <c r="AU2445" s="70">
        <v>9</v>
      </c>
      <c r="AV2445" s="71">
        <v>3</v>
      </c>
      <c r="AW2445" s="11"/>
      <c r="AX2445" s="72">
        <v>0.28718336252757598</v>
      </c>
      <c r="AY2445" s="73">
        <v>2.0686242877054601</v>
      </c>
      <c r="AZ2445" s="73">
        <v>1.94129735442039</v>
      </c>
      <c r="BA2445" s="73">
        <v>2.9925805659368101</v>
      </c>
      <c r="BB2445" s="64">
        <v>2.94212795944622E-2</v>
      </c>
      <c r="BC2445" s="74">
        <v>-24.227166212280299</v>
      </c>
      <c r="BD2445" s="61">
        <v>43881</v>
      </c>
      <c r="BE2445" s="61">
        <v>43907</v>
      </c>
      <c r="BF2445" s="70">
        <v>58</v>
      </c>
      <c r="BG2445" s="61">
        <v>43963</v>
      </c>
    </row>
    <row r="2446" spans="2:59" x14ac:dyDescent="0.3">
      <c r="B2446" s="56" t="s">
        <v>7719</v>
      </c>
      <c r="C2446" s="56" t="s">
        <v>7378</v>
      </c>
      <c r="D2446" s="56" t="s">
        <v>7376</v>
      </c>
      <c r="E2446" s="57" t="s">
        <v>69</v>
      </c>
      <c r="F2446" s="57" t="s">
        <v>65</v>
      </c>
      <c r="G2446" s="58" t="s">
        <v>36</v>
      </c>
      <c r="H2446" s="59" t="s">
        <v>1035</v>
      </c>
      <c r="I2446" s="60" t="s">
        <v>29</v>
      </c>
      <c r="J2446" s="60" t="s">
        <v>7379</v>
      </c>
      <c r="L2446" s="61">
        <v>44021</v>
      </c>
      <c r="M2446" s="62">
        <v>1651.46089999937</v>
      </c>
      <c r="N2446" s="63">
        <v>1651.46089999937</v>
      </c>
      <c r="O2446" s="63">
        <v>1651.46089999937</v>
      </c>
      <c r="P2446" s="64">
        <f t="shared" si="38"/>
        <v>1</v>
      </c>
      <c r="Q2446" s="61">
        <v>44021</v>
      </c>
      <c r="R2446" s="65">
        <v>3876646.486</v>
      </c>
      <c r="S2446" s="65">
        <v>7702855.5675390596</v>
      </c>
      <c r="T2446" s="11"/>
      <c r="U2446" s="66">
        <v>1.6862835840584001E-2</v>
      </c>
      <c r="V2446" s="67">
        <v>5.3484943379808101</v>
      </c>
      <c r="W2446" s="66">
        <v>0.13479397109404101</v>
      </c>
      <c r="X2446" s="67">
        <v>15.7577756580431</v>
      </c>
      <c r="Y2446" s="66">
        <v>0.337586795359966</v>
      </c>
      <c r="Z2446" s="67">
        <v>51.442617148219099</v>
      </c>
      <c r="AA2446" s="66">
        <v>0.61247338965244102</v>
      </c>
      <c r="AB2446" s="67">
        <v>81.472527116537094</v>
      </c>
      <c r="AC2446" s="66"/>
      <c r="AD2446" s="67"/>
      <c r="AE2446" s="66"/>
      <c r="AF2446" s="68"/>
      <c r="AG2446" s="66">
        <v>2.6647271701222101E-2</v>
      </c>
      <c r="AH2446" s="67">
        <v>0.82322143425699301</v>
      </c>
      <c r="AI2446" s="66">
        <v>0.39344598279800302</v>
      </c>
      <c r="AJ2446" s="67">
        <v>53.0353407607763</v>
      </c>
      <c r="AK2446" s="66">
        <v>0.73775119464495198</v>
      </c>
      <c r="AL2446" s="66">
        <v>0.35088879227056202</v>
      </c>
      <c r="AM2446" s="67">
        <v>97.673178871395095</v>
      </c>
      <c r="AN2446" s="11"/>
      <c r="AO2446" s="69">
        <v>6.2606635834526997E-2</v>
      </c>
      <c r="AP2446" s="69">
        <v>-9.7813747192994904E-2</v>
      </c>
      <c r="AQ2446" s="69">
        <v>0.159006162424776</v>
      </c>
      <c r="AR2446" s="69">
        <v>-7.0972402742918397E-2</v>
      </c>
      <c r="AS2446" s="70">
        <v>9</v>
      </c>
      <c r="AT2446" s="70">
        <v>3</v>
      </c>
      <c r="AU2446" s="70">
        <v>9</v>
      </c>
      <c r="AV2446" s="71">
        <v>3</v>
      </c>
      <c r="AW2446" s="11"/>
      <c r="AX2446" s="72">
        <v>0.28721132130973298</v>
      </c>
      <c r="AY2446" s="73">
        <v>2.1555585530113599</v>
      </c>
      <c r="AZ2446" s="73">
        <v>2.0037478634585599</v>
      </c>
      <c r="BA2446" s="73">
        <v>3.1237259102163102</v>
      </c>
      <c r="BB2446" s="64">
        <v>2.94255603171041E-2</v>
      </c>
      <c r="BC2446" s="74">
        <v>-24.146159401541802</v>
      </c>
      <c r="BD2446" s="61">
        <v>43881</v>
      </c>
      <c r="BE2446" s="61">
        <v>43907</v>
      </c>
      <c r="BF2446" s="70">
        <v>57</v>
      </c>
      <c r="BG2446" s="61">
        <v>43962</v>
      </c>
    </row>
    <row r="2447" spans="2:59" x14ac:dyDescent="0.3">
      <c r="B2447" s="56" t="s">
        <v>7722</v>
      </c>
      <c r="C2447" s="56" t="s">
        <v>7381</v>
      </c>
      <c r="D2447" s="56" t="s">
        <v>7376</v>
      </c>
      <c r="E2447" s="57" t="s">
        <v>73</v>
      </c>
      <c r="F2447" s="57" t="s">
        <v>65</v>
      </c>
      <c r="G2447" s="58" t="s">
        <v>36</v>
      </c>
      <c r="H2447" s="59" t="s">
        <v>1035</v>
      </c>
      <c r="I2447" s="60" t="s">
        <v>29</v>
      </c>
      <c r="J2447" s="60" t="s">
        <v>7382</v>
      </c>
      <c r="L2447" s="61">
        <v>44021</v>
      </c>
      <c r="M2447" s="62">
        <v>16130.423999995</v>
      </c>
      <c r="N2447" s="63">
        <v>16130.423999995</v>
      </c>
      <c r="O2447" s="63">
        <v>16130.423999995</v>
      </c>
      <c r="P2447" s="64">
        <f t="shared" si="38"/>
        <v>1</v>
      </c>
      <c r="Q2447" s="61">
        <v>44021</v>
      </c>
      <c r="R2447" s="65">
        <v>2922510.4730000002</v>
      </c>
      <c r="S2447" s="65">
        <v>1870280.4524433599</v>
      </c>
      <c r="T2447" s="11"/>
      <c r="U2447" s="66">
        <v>1.68350104249839E-2</v>
      </c>
      <c r="V2447" s="67">
        <v>5.3457117964208001</v>
      </c>
      <c r="W2447" s="66">
        <v>0.13386164179610199</v>
      </c>
      <c r="X2447" s="67">
        <v>15.6645427282492</v>
      </c>
      <c r="Y2447" s="66">
        <v>0.330933711102116</v>
      </c>
      <c r="Z2447" s="67">
        <v>50.7773087224341</v>
      </c>
      <c r="AA2447" s="66">
        <v>0.59280784695350996</v>
      </c>
      <c r="AB2447" s="67">
        <v>79.505972846643999</v>
      </c>
      <c r="AC2447" s="66">
        <v>0.78009237410384202</v>
      </c>
      <c r="AD2447" s="67">
        <v>102.29520267061901</v>
      </c>
      <c r="AE2447" s="66">
        <v>0.99481919621932302</v>
      </c>
      <c r="AF2447" s="68">
        <v>116.429607233615</v>
      </c>
      <c r="AG2447" s="66">
        <v>2.63941876582976E-2</v>
      </c>
      <c r="AH2447" s="67">
        <v>0.79791302996454805</v>
      </c>
      <c r="AI2447" s="66">
        <v>0.38617316326242901</v>
      </c>
      <c r="AJ2447" s="67">
        <v>52.308058807218899</v>
      </c>
      <c r="AK2447" s="66">
        <v>2.3957071642647501</v>
      </c>
      <c r="AL2447" s="66">
        <v>9.1791729020769694E-2</v>
      </c>
      <c r="AM2447" s="67">
        <v>196.80071705882401</v>
      </c>
      <c r="AN2447" s="11"/>
      <c r="AO2447" s="69">
        <v>6.25192473089555E-2</v>
      </c>
      <c r="AP2447" s="69">
        <v>-9.7838462112995295E-2</v>
      </c>
      <c r="AQ2447" s="69">
        <v>0.15805389914938101</v>
      </c>
      <c r="AR2447" s="69">
        <v>-7.1761068231353406E-2</v>
      </c>
      <c r="AS2447" s="70">
        <v>9</v>
      </c>
      <c r="AT2447" s="70">
        <v>3</v>
      </c>
      <c r="AU2447" s="70">
        <v>9</v>
      </c>
      <c r="AV2447" s="71">
        <v>3</v>
      </c>
      <c r="AW2447" s="11"/>
      <c r="AX2447" s="72">
        <v>0.28719651507883098</v>
      </c>
      <c r="AY2447" s="73">
        <v>2.08992772032434</v>
      </c>
      <c r="AZ2447" s="73">
        <v>1.9566818790626701</v>
      </c>
      <c r="BA2447" s="73">
        <v>3.0249119066174899</v>
      </c>
      <c r="BB2447" s="64">
        <v>2.94231358796605E-2</v>
      </c>
      <c r="BC2447" s="74">
        <v>-24.200175167061399</v>
      </c>
      <c r="BD2447" s="61">
        <v>43881</v>
      </c>
      <c r="BE2447" s="61">
        <v>43907</v>
      </c>
      <c r="BF2447" s="70">
        <v>58</v>
      </c>
      <c r="BG2447" s="61">
        <v>43963</v>
      </c>
    </row>
    <row r="2448" spans="2:59" x14ac:dyDescent="0.3">
      <c r="B2448" s="56" t="s">
        <v>7725</v>
      </c>
      <c r="C2448" s="56" t="s">
        <v>7384</v>
      </c>
      <c r="D2448" s="56" t="s">
        <v>7376</v>
      </c>
      <c r="E2448" s="57" t="s">
        <v>76</v>
      </c>
      <c r="F2448" s="57" t="s">
        <v>65</v>
      </c>
      <c r="G2448" s="58" t="s">
        <v>36</v>
      </c>
      <c r="H2448" s="59" t="s">
        <v>1035</v>
      </c>
      <c r="I2448" s="60" t="s">
        <v>29</v>
      </c>
      <c r="J2448" s="60" t="s">
        <v>7385</v>
      </c>
      <c r="L2448" s="61">
        <v>44021</v>
      </c>
      <c r="M2448" s="62">
        <v>13183.802900001399</v>
      </c>
      <c r="N2448" s="63">
        <v>13183.802900001399</v>
      </c>
      <c r="O2448" s="63">
        <v>13183.802900001399</v>
      </c>
      <c r="P2448" s="64">
        <f t="shared" si="38"/>
        <v>1</v>
      </c>
      <c r="Q2448" s="61">
        <v>44021</v>
      </c>
      <c r="R2448" s="65">
        <v>27250158.741</v>
      </c>
      <c r="S2448" s="65">
        <v>18639291.536249999</v>
      </c>
      <c r="T2448" s="11"/>
      <c r="U2448" s="66">
        <v>1.6765357133408501E-2</v>
      </c>
      <c r="V2448" s="67">
        <v>5.3387464672632596</v>
      </c>
      <c r="W2448" s="66">
        <v>0.131534035144869</v>
      </c>
      <c r="X2448" s="67">
        <v>15.431782063125899</v>
      </c>
      <c r="Y2448" s="66">
        <v>0.31444458003912601</v>
      </c>
      <c r="Z2448" s="67">
        <v>49.128395616135101</v>
      </c>
      <c r="AA2448" s="66">
        <v>0.55686117169156202</v>
      </c>
      <c r="AB2448" s="67">
        <v>75.911305320449202</v>
      </c>
      <c r="AC2448" s="66">
        <v>0.71212858516955702</v>
      </c>
      <c r="AD2448" s="67">
        <v>95.498823777190395</v>
      </c>
      <c r="AE2448" s="66">
        <v>0.88784529208671303</v>
      </c>
      <c r="AF2448" s="68">
        <v>105.732216820354</v>
      </c>
      <c r="AG2448" s="66">
        <v>2.57616290873557E-2</v>
      </c>
      <c r="AH2448" s="67">
        <v>0.73465717287035703</v>
      </c>
      <c r="AI2448" s="66">
        <v>0.36815596572007098</v>
      </c>
      <c r="AJ2448" s="67">
        <v>50.506339052983101</v>
      </c>
      <c r="AK2448" s="66">
        <v>1.77558419931214</v>
      </c>
      <c r="AL2448" s="66">
        <v>7.6090308819402694E-2</v>
      </c>
      <c r="AM2448" s="67">
        <v>134.78842056356399</v>
      </c>
      <c r="AN2448" s="11"/>
      <c r="AO2448" s="69">
        <v>6.2300934925588101E-2</v>
      </c>
      <c r="AP2448" s="69">
        <v>-9.7900253321276998E-2</v>
      </c>
      <c r="AQ2448" s="69">
        <v>0.15567663824185701</v>
      </c>
      <c r="AR2448" s="69">
        <v>-7.3730017628840905E-2</v>
      </c>
      <c r="AS2448" s="70">
        <v>9</v>
      </c>
      <c r="AT2448" s="70">
        <v>3</v>
      </c>
      <c r="AU2448" s="70">
        <v>9</v>
      </c>
      <c r="AV2448" s="71">
        <v>3</v>
      </c>
      <c r="AW2448" s="11"/>
      <c r="AX2448" s="72">
        <v>0.28713915331405598</v>
      </c>
      <c r="AY2448" s="73">
        <v>1.9701819865385899</v>
      </c>
      <c r="AZ2448" s="73">
        <v>1.8704193900121</v>
      </c>
      <c r="BA2448" s="73">
        <v>2.8440613439888698</v>
      </c>
      <c r="BB2448" s="64">
        <v>2.9414789779948498E-2</v>
      </c>
      <c r="BC2448" s="74">
        <v>-24.335048822773398</v>
      </c>
      <c r="BD2448" s="61">
        <v>43881</v>
      </c>
      <c r="BE2448" s="61">
        <v>43907</v>
      </c>
      <c r="BF2448" s="70">
        <v>58</v>
      </c>
      <c r="BG2448" s="61">
        <v>43963</v>
      </c>
    </row>
    <row r="2449" spans="2:59" x14ac:dyDescent="0.3">
      <c r="B2449" s="56" t="s">
        <v>7729</v>
      </c>
      <c r="C2449" s="56" t="s">
        <v>7387</v>
      </c>
      <c r="D2449" s="56" t="s">
        <v>7376</v>
      </c>
      <c r="E2449" s="57" t="s">
        <v>79</v>
      </c>
      <c r="F2449" s="57" t="s">
        <v>65</v>
      </c>
      <c r="G2449" s="58" t="s">
        <v>36</v>
      </c>
      <c r="H2449" s="59" t="s">
        <v>1035</v>
      </c>
      <c r="I2449" s="60" t="s">
        <v>29</v>
      </c>
      <c r="J2449" s="60" t="s">
        <v>7388</v>
      </c>
      <c r="L2449" s="61">
        <v>44021</v>
      </c>
      <c r="M2449" s="62">
        <v>1663.7497000005101</v>
      </c>
      <c r="N2449" s="63">
        <v>1663.7497000005101</v>
      </c>
      <c r="O2449" s="63">
        <v>1663.7497000005101</v>
      </c>
      <c r="P2449" s="64">
        <f t="shared" si="38"/>
        <v>1</v>
      </c>
      <c r="Q2449" s="61">
        <v>44021</v>
      </c>
      <c r="R2449" s="65">
        <v>3472293.0529999998</v>
      </c>
      <c r="S2449" s="65">
        <v>2602750.17591797</v>
      </c>
      <c r="T2449" s="11"/>
      <c r="U2449" s="66">
        <v>1.6751421939261501E-2</v>
      </c>
      <c r="V2449" s="67">
        <v>5.3373529478485597</v>
      </c>
      <c r="W2449" s="66">
        <v>0.13106909179812601</v>
      </c>
      <c r="X2449" s="67">
        <v>15.385287728451701</v>
      </c>
      <c r="Y2449" s="66">
        <v>0.31117128380370601</v>
      </c>
      <c r="Z2449" s="67">
        <v>48.801065992622199</v>
      </c>
      <c r="AA2449" s="66">
        <v>0.54829345691716302</v>
      </c>
      <c r="AB2449" s="67">
        <v>75.054533843067503</v>
      </c>
      <c r="AC2449" s="66"/>
      <c r="AD2449" s="67"/>
      <c r="AE2449" s="66"/>
      <c r="AF2449" s="68"/>
      <c r="AG2449" s="66">
        <v>2.5635181915276899E-2</v>
      </c>
      <c r="AH2449" s="67">
        <v>0.72201245566247996</v>
      </c>
      <c r="AI2449" s="66">
        <v>0.36458067115396298</v>
      </c>
      <c r="AJ2449" s="67">
        <v>50.148809596372303</v>
      </c>
      <c r="AK2449" s="66">
        <v>0.65794688589987305</v>
      </c>
      <c r="AL2449" s="66">
        <v>0.34302116781880598</v>
      </c>
      <c r="AM2449" s="67">
        <v>87.194577088463106</v>
      </c>
      <c r="AN2449" s="11"/>
      <c r="AO2449" s="69">
        <v>6.2257270146801602E-2</v>
      </c>
      <c r="AP2449" s="69">
        <v>-9.79126045158773E-2</v>
      </c>
      <c r="AQ2449" s="69">
        <v>0.15520177133846999</v>
      </c>
      <c r="AR2449" s="69">
        <v>-7.4123361238016494E-2</v>
      </c>
      <c r="AS2449" s="70">
        <v>9</v>
      </c>
      <c r="AT2449" s="70">
        <v>3</v>
      </c>
      <c r="AU2449" s="70">
        <v>9</v>
      </c>
      <c r="AV2449" s="71">
        <v>3</v>
      </c>
      <c r="AW2449" s="11"/>
      <c r="AX2449" s="72">
        <v>0.28713073874649098</v>
      </c>
      <c r="AY2449" s="73">
        <v>1.9415690206751599</v>
      </c>
      <c r="AZ2449" s="73">
        <v>1.8498731618383299</v>
      </c>
      <c r="BA2449" s="73">
        <v>2.8011288553389</v>
      </c>
      <c r="BB2449" s="64">
        <v>2.9413459646748401E-2</v>
      </c>
      <c r="BC2449" s="74">
        <v>-24.361999361397501</v>
      </c>
      <c r="BD2449" s="61">
        <v>43881</v>
      </c>
      <c r="BE2449" s="61">
        <v>43907</v>
      </c>
      <c r="BF2449" s="70">
        <v>58</v>
      </c>
      <c r="BG2449" s="61">
        <v>43963</v>
      </c>
    </row>
    <row r="2450" spans="2:59" x14ac:dyDescent="0.3">
      <c r="B2450" s="56" t="s">
        <v>7732</v>
      </c>
      <c r="C2450" s="56" t="s">
        <v>7390</v>
      </c>
      <c r="D2450" s="56" t="s">
        <v>7376</v>
      </c>
      <c r="E2450" s="57" t="s">
        <v>56</v>
      </c>
      <c r="F2450" s="57" t="s">
        <v>65</v>
      </c>
      <c r="G2450" s="58" t="s">
        <v>36</v>
      </c>
      <c r="H2450" s="59" t="s">
        <v>1035</v>
      </c>
      <c r="I2450" s="60" t="s">
        <v>29</v>
      </c>
      <c r="J2450" s="60" t="s">
        <v>7391</v>
      </c>
      <c r="L2450" s="61">
        <v>44021</v>
      </c>
      <c r="M2450" s="62">
        <v>2329.10790000111</v>
      </c>
      <c r="N2450" s="63">
        <v>2329.10790000111</v>
      </c>
      <c r="O2450" s="63">
        <v>2329.10790000111</v>
      </c>
      <c r="P2450" s="64">
        <f t="shared" si="38"/>
        <v>1</v>
      </c>
      <c r="Q2450" s="61">
        <v>44021</v>
      </c>
      <c r="R2450" s="65">
        <v>45400849.876999997</v>
      </c>
      <c r="S2450" s="65">
        <v>34346709.229500003</v>
      </c>
      <c r="T2450" s="11"/>
      <c r="U2450" s="66">
        <v>1.6835021686347301E-2</v>
      </c>
      <c r="V2450" s="67">
        <v>5.3457129225571398</v>
      </c>
      <c r="W2450" s="66">
        <v>0.13386167508913799</v>
      </c>
      <c r="X2450" s="67">
        <v>15.664546057552799</v>
      </c>
      <c r="Y2450" s="66">
        <v>0.330933706458309</v>
      </c>
      <c r="Z2450" s="67">
        <v>50.777308258053402</v>
      </c>
      <c r="AA2450" s="66">
        <v>0.59638515363447397</v>
      </c>
      <c r="AB2450" s="67">
        <v>79.863703514798502</v>
      </c>
      <c r="AC2450" s="66">
        <v>0.79661577699705999</v>
      </c>
      <c r="AD2450" s="67">
        <v>103.947542959941</v>
      </c>
      <c r="AE2450" s="66">
        <v>1.0212467538111401</v>
      </c>
      <c r="AF2450" s="68">
        <v>119.072362992796</v>
      </c>
      <c r="AG2450" s="66">
        <v>2.63942075453087E-2</v>
      </c>
      <c r="AH2450" s="67">
        <v>0.79791501866566295</v>
      </c>
      <c r="AI2450" s="66">
        <v>0.386173167442321</v>
      </c>
      <c r="AJ2450" s="67">
        <v>52.308059225208098</v>
      </c>
      <c r="AK2450" s="66">
        <v>1.3291079000011099</v>
      </c>
      <c r="AL2450" s="66">
        <v>0.18250325715431201</v>
      </c>
      <c r="AM2450" s="67">
        <v>123.263568325085</v>
      </c>
      <c r="AN2450" s="11"/>
      <c r="AO2450" s="69">
        <v>6.2519250897821593E-2</v>
      </c>
      <c r="AP2450" s="69">
        <v>-9.7838442427018904E-2</v>
      </c>
      <c r="AQ2450" s="69">
        <v>0.158053878585633</v>
      </c>
      <c r="AR2450" s="69">
        <v>-7.1761051502107903E-2</v>
      </c>
      <c r="AS2450" s="70">
        <v>9</v>
      </c>
      <c r="AT2450" s="70">
        <v>3</v>
      </c>
      <c r="AU2450" s="70">
        <v>9</v>
      </c>
      <c r="AV2450" s="71">
        <v>3</v>
      </c>
      <c r="AW2450" s="11"/>
      <c r="AX2450" s="72">
        <v>0.28719017747353098</v>
      </c>
      <c r="AY2450" s="73">
        <v>2.1019640063277598</v>
      </c>
      <c r="AZ2450" s="73">
        <v>1.96519800750139</v>
      </c>
      <c r="BA2450" s="73">
        <v>3.0426977625829701</v>
      </c>
      <c r="BB2450" s="64">
        <v>2.9422427958343201E-2</v>
      </c>
      <c r="BC2450" s="74">
        <v>-24.200172891229201</v>
      </c>
      <c r="BD2450" s="61">
        <v>43881</v>
      </c>
      <c r="BE2450" s="61">
        <v>43907</v>
      </c>
      <c r="BF2450" s="70">
        <v>58</v>
      </c>
      <c r="BG2450" s="61">
        <v>43963</v>
      </c>
    </row>
    <row r="2451" spans="2:59" x14ac:dyDescent="0.3">
      <c r="B2451" s="56" t="s">
        <v>7735</v>
      </c>
      <c r="C2451" s="56" t="s">
        <v>7393</v>
      </c>
      <c r="D2451" s="56" t="s">
        <v>7376</v>
      </c>
      <c r="E2451" s="57" t="s">
        <v>7014</v>
      </c>
      <c r="F2451" s="57" t="s">
        <v>65</v>
      </c>
      <c r="G2451" s="58" t="s">
        <v>36</v>
      </c>
      <c r="H2451" s="59" t="s">
        <v>1035</v>
      </c>
      <c r="I2451" s="60" t="s">
        <v>29</v>
      </c>
      <c r="J2451" s="60" t="s">
        <v>7394</v>
      </c>
      <c r="L2451" s="61">
        <v>44021</v>
      </c>
      <c r="M2451" s="62">
        <v>2338.3898000009399</v>
      </c>
      <c r="N2451" s="63">
        <v>2338.3898000009399</v>
      </c>
      <c r="O2451" s="63">
        <v>2338.3898000009399</v>
      </c>
      <c r="P2451" s="64">
        <f t="shared" si="38"/>
        <v>1</v>
      </c>
      <c r="Q2451" s="61">
        <v>44021</v>
      </c>
      <c r="R2451" s="65">
        <v>238254.772</v>
      </c>
      <c r="S2451" s="65">
        <v>167290.13814892599</v>
      </c>
      <c r="T2451" s="11"/>
      <c r="U2451" s="66">
        <v>1.6816064720842398E-2</v>
      </c>
      <c r="V2451" s="67">
        <v>5.3438172260066503</v>
      </c>
      <c r="W2451" s="66">
        <v>0.13322810962752599</v>
      </c>
      <c r="X2451" s="67">
        <v>15.601189511391601</v>
      </c>
      <c r="Y2451" s="66">
        <v>0.32642847082402998</v>
      </c>
      <c r="Z2451" s="67">
        <v>50.326784694625502</v>
      </c>
      <c r="AA2451" s="66">
        <v>0.58553680900309701</v>
      </c>
      <c r="AB2451" s="67">
        <v>78.778869051602697</v>
      </c>
      <c r="AC2451" s="66">
        <v>0.77569146451773097</v>
      </c>
      <c r="AD2451" s="67">
        <v>101.855111712008</v>
      </c>
      <c r="AE2451" s="66">
        <v>0.99409324899665097</v>
      </c>
      <c r="AF2451" s="68">
        <v>116.35701251134699</v>
      </c>
      <c r="AG2451" s="66">
        <v>2.62220989716297E-2</v>
      </c>
      <c r="AH2451" s="67">
        <v>0.78070416129776299</v>
      </c>
      <c r="AI2451" s="66">
        <v>0.38124934028019197</v>
      </c>
      <c r="AJ2451" s="67">
        <v>51.815676508995203</v>
      </c>
      <c r="AK2451" s="66">
        <v>1.3383898000000001</v>
      </c>
      <c r="AL2451" s="66">
        <v>0.20836737950419801</v>
      </c>
      <c r="AM2451" s="67">
        <v>128.08124109334301</v>
      </c>
      <c r="AN2451" s="11"/>
      <c r="AO2451" s="69">
        <v>6.2459889870296999E-2</v>
      </c>
      <c r="AP2451" s="69">
        <v>-9.7855279022041899E-2</v>
      </c>
      <c r="AQ2451" s="69">
        <v>0.15740683659721999</v>
      </c>
      <c r="AR2451" s="69">
        <v>-7.2297040265766596E-2</v>
      </c>
      <c r="AS2451" s="70">
        <v>9</v>
      </c>
      <c r="AT2451" s="70">
        <v>3</v>
      </c>
      <c r="AU2451" s="70">
        <v>9</v>
      </c>
      <c r="AV2451" s="71">
        <v>3</v>
      </c>
      <c r="AW2451" s="11"/>
      <c r="AX2451" s="72">
        <v>0.28717606365768</v>
      </c>
      <c r="AY2451" s="73">
        <v>2.0658096847546399</v>
      </c>
      <c r="AZ2451" s="73">
        <v>1.9391941734156699</v>
      </c>
      <c r="BA2451" s="73">
        <v>2.9881160063669099</v>
      </c>
      <c r="BB2451" s="64">
        <v>2.9420325310311499E-2</v>
      </c>
      <c r="BC2451" s="74">
        <v>-24.236882032244502</v>
      </c>
      <c r="BD2451" s="61">
        <v>43881</v>
      </c>
      <c r="BE2451" s="61">
        <v>43907</v>
      </c>
      <c r="BF2451" s="70">
        <v>58</v>
      </c>
      <c r="BG2451" s="61">
        <v>43963</v>
      </c>
    </row>
    <row r="2452" spans="2:59" x14ac:dyDescent="0.3">
      <c r="B2452" s="56" t="s">
        <v>7738</v>
      </c>
      <c r="C2452" s="56" t="s">
        <v>7396</v>
      </c>
      <c r="D2452" s="56" t="s">
        <v>7376</v>
      </c>
      <c r="E2452" s="57" t="s">
        <v>83</v>
      </c>
      <c r="F2452" s="57" t="s">
        <v>65</v>
      </c>
      <c r="G2452" s="58" t="s">
        <v>36</v>
      </c>
      <c r="H2452" s="59" t="s">
        <v>1035</v>
      </c>
      <c r="I2452" s="60" t="s">
        <v>29</v>
      </c>
      <c r="J2452" s="60" t="s">
        <v>7397</v>
      </c>
      <c r="L2452" s="61">
        <v>44021</v>
      </c>
      <c r="M2452" s="62">
        <v>2251.2014999985699</v>
      </c>
      <c r="N2452" s="63">
        <v>2251.2014999985699</v>
      </c>
      <c r="O2452" s="63">
        <v>2251.2014999985699</v>
      </c>
      <c r="P2452" s="64">
        <f t="shared" si="38"/>
        <v>1</v>
      </c>
      <c r="Q2452" s="61">
        <v>44021</v>
      </c>
      <c r="R2452" s="65">
        <v>413557.96500000003</v>
      </c>
      <c r="S2452" s="65">
        <v>315861.11476318398</v>
      </c>
      <c r="T2452" s="11"/>
      <c r="U2452" s="66">
        <v>1.6836418582897701E-2</v>
      </c>
      <c r="V2452" s="67">
        <v>5.3458526122121803</v>
      </c>
      <c r="W2452" s="66">
        <v>0.133908215146221</v>
      </c>
      <c r="X2452" s="67">
        <v>15.669200063261099</v>
      </c>
      <c r="Y2452" s="66">
        <v>0.33126557192765199</v>
      </c>
      <c r="Z2452" s="67">
        <v>50.810494804987698</v>
      </c>
      <c r="AA2452" s="66">
        <v>0.59718561495188605</v>
      </c>
      <c r="AB2452" s="67">
        <v>79.9437496465398</v>
      </c>
      <c r="AC2452" s="66">
        <v>0.80115759822190702</v>
      </c>
      <c r="AD2452" s="67">
        <v>104.401725082425</v>
      </c>
      <c r="AE2452" s="66">
        <v>1.0355459874658799</v>
      </c>
      <c r="AF2452" s="68">
        <v>120.50228635827099</v>
      </c>
      <c r="AG2452" s="66">
        <v>2.64068425622099E-2</v>
      </c>
      <c r="AH2452" s="67">
        <v>0.79917852035578096</v>
      </c>
      <c r="AI2452" s="66">
        <v>0.38653592718765101</v>
      </c>
      <c r="AJ2452" s="67">
        <v>52.344335199741202</v>
      </c>
      <c r="AK2452" s="66">
        <v>1.2512014999997301</v>
      </c>
      <c r="AL2452" s="66">
        <v>0.200898206316342</v>
      </c>
      <c r="AM2452" s="67">
        <v>122.19693748524899</v>
      </c>
      <c r="AN2452" s="11"/>
      <c r="AO2452" s="69">
        <v>6.2523626722395406E-2</v>
      </c>
      <c r="AP2452" s="69">
        <v>-9.7837231891462595E-2</v>
      </c>
      <c r="AQ2452" s="69">
        <v>0.15810146348128901</v>
      </c>
      <c r="AR2452" s="69">
        <v>-7.1721671503837597E-2</v>
      </c>
      <c r="AS2452" s="70">
        <v>9</v>
      </c>
      <c r="AT2452" s="70">
        <v>3</v>
      </c>
      <c r="AU2452" s="70">
        <v>9</v>
      </c>
      <c r="AV2452" s="71">
        <v>3</v>
      </c>
      <c r="AW2452" s="11"/>
      <c r="AX2452" s="72">
        <v>0.28719123347604197</v>
      </c>
      <c r="AY2452" s="73">
        <v>2.1046306801399601</v>
      </c>
      <c r="AZ2452" s="73">
        <v>1.96711614471315</v>
      </c>
      <c r="BA2452" s="73">
        <v>3.0467258466524099</v>
      </c>
      <c r="BB2452" s="64">
        <v>2.9422584154781401E-2</v>
      </c>
      <c r="BC2452" s="74">
        <v>-24.197474192827901</v>
      </c>
      <c r="BD2452" s="61">
        <v>43881</v>
      </c>
      <c r="BE2452" s="61">
        <v>43907</v>
      </c>
      <c r="BF2452" s="70">
        <v>58</v>
      </c>
      <c r="BG2452" s="61">
        <v>43963</v>
      </c>
    </row>
    <row r="2453" spans="2:59" x14ac:dyDescent="0.3">
      <c r="B2453" s="56" t="s">
        <v>7741</v>
      </c>
      <c r="C2453" s="56" t="s">
        <v>7399</v>
      </c>
      <c r="D2453" s="56" t="s">
        <v>7376</v>
      </c>
      <c r="E2453" s="57" t="s">
        <v>87</v>
      </c>
      <c r="F2453" s="57" t="s">
        <v>65</v>
      </c>
      <c r="G2453" s="58" t="s">
        <v>36</v>
      </c>
      <c r="H2453" s="59" t="s">
        <v>1035</v>
      </c>
      <c r="I2453" s="60" t="s">
        <v>29</v>
      </c>
      <c r="J2453" s="60" t="s">
        <v>7400</v>
      </c>
      <c r="L2453" s="61">
        <v>44021</v>
      </c>
      <c r="M2453" s="62">
        <v>1891.7463000007001</v>
      </c>
      <c r="N2453" s="63">
        <v>1891.7463000007001</v>
      </c>
      <c r="O2453" s="63">
        <v>1891.7463000007001</v>
      </c>
      <c r="P2453" s="64">
        <f t="shared" si="38"/>
        <v>1</v>
      </c>
      <c r="Q2453" s="61">
        <v>44021</v>
      </c>
      <c r="R2453" s="65">
        <v>16481416.378</v>
      </c>
      <c r="S2453" s="65">
        <v>11411256.450015601</v>
      </c>
      <c r="T2453" s="11"/>
      <c r="U2453" s="66">
        <v>1.6751398356063901E-2</v>
      </c>
      <c r="V2453" s="67">
        <v>5.3373505895287998</v>
      </c>
      <c r="W2453" s="66">
        <v>0.131069086139178</v>
      </c>
      <c r="X2453" s="67">
        <v>15.3852871625568</v>
      </c>
      <c r="Y2453" s="66">
        <v>0.31117122144874898</v>
      </c>
      <c r="Z2453" s="67">
        <v>48.801059757126502</v>
      </c>
      <c r="AA2453" s="66">
        <v>0.54829346911515997</v>
      </c>
      <c r="AB2453" s="67">
        <v>75.054535062867203</v>
      </c>
      <c r="AC2453" s="66">
        <v>0.69335911905043801</v>
      </c>
      <c r="AD2453" s="67">
        <v>93.621877165278406</v>
      </c>
      <c r="AE2453" s="66">
        <v>0.85405266764573795</v>
      </c>
      <c r="AF2453" s="68">
        <v>102.35295437625599</v>
      </c>
      <c r="AG2453" s="66">
        <v>2.56351549887768E-2</v>
      </c>
      <c r="AH2453" s="67">
        <v>0.722009763012466</v>
      </c>
      <c r="AI2453" s="66">
        <v>0.36458057648618702</v>
      </c>
      <c r="AJ2453" s="67">
        <v>50.148800129594697</v>
      </c>
      <c r="AK2453" s="66">
        <v>1.4730649462691501</v>
      </c>
      <c r="AL2453" s="66">
        <v>6.7206323295977199E-2</v>
      </c>
      <c r="AM2453" s="67">
        <v>104.536495259148</v>
      </c>
      <c r="AN2453" s="11"/>
      <c r="AO2453" s="69">
        <v>6.2257272204078597E-2</v>
      </c>
      <c r="AP2453" s="69">
        <v>-9.7912613007792998E-2</v>
      </c>
      <c r="AQ2453" s="69">
        <v>0.15520177412516201</v>
      </c>
      <c r="AR2453" s="69">
        <v>-7.4123325493055794E-2</v>
      </c>
      <c r="AS2453" s="70">
        <v>9</v>
      </c>
      <c r="AT2453" s="70">
        <v>3</v>
      </c>
      <c r="AU2453" s="70">
        <v>9</v>
      </c>
      <c r="AV2453" s="71">
        <v>3</v>
      </c>
      <c r="AW2453" s="11"/>
      <c r="AX2453" s="72">
        <v>0.28713076708285401</v>
      </c>
      <c r="AY2453" s="73">
        <v>1.9415696879459601</v>
      </c>
      <c r="AZ2453" s="73">
        <v>1.8498735962566599</v>
      </c>
      <c r="BA2453" s="73">
        <v>2.8011300236103098</v>
      </c>
      <c r="BB2453" s="64">
        <v>2.9413462670236201E-2</v>
      </c>
      <c r="BC2453" s="74">
        <v>-24.361995493090902</v>
      </c>
      <c r="BD2453" s="61">
        <v>43881</v>
      </c>
      <c r="BE2453" s="61">
        <v>43907</v>
      </c>
      <c r="BF2453" s="70">
        <v>58</v>
      </c>
      <c r="BG2453" s="61">
        <v>43963</v>
      </c>
    </row>
    <row r="2454" spans="2:59" x14ac:dyDescent="0.3">
      <c r="B2454" s="56" t="s">
        <v>7744</v>
      </c>
      <c r="C2454" s="56" t="s">
        <v>7402</v>
      </c>
      <c r="D2454" s="56" t="s">
        <v>7376</v>
      </c>
      <c r="E2454" s="57" t="s">
        <v>90</v>
      </c>
      <c r="F2454" s="57" t="s">
        <v>65</v>
      </c>
      <c r="G2454" s="58" t="s">
        <v>36</v>
      </c>
      <c r="H2454" s="59" t="s">
        <v>1035</v>
      </c>
      <c r="I2454" s="60" t="s">
        <v>29</v>
      </c>
      <c r="J2454" s="60" t="s">
        <v>7403</v>
      </c>
      <c r="L2454" s="61">
        <v>44021</v>
      </c>
      <c r="M2454" s="62">
        <v>2004.5065999999599</v>
      </c>
      <c r="N2454" s="63">
        <v>2004.5065999999599</v>
      </c>
      <c r="O2454" s="63">
        <v>2004.5065999999599</v>
      </c>
      <c r="P2454" s="64">
        <f t="shared" si="38"/>
        <v>1</v>
      </c>
      <c r="Q2454" s="61">
        <v>44021</v>
      </c>
      <c r="R2454" s="65">
        <v>30916298.236000001</v>
      </c>
      <c r="S2454" s="65">
        <v>17682325.3014687</v>
      </c>
      <c r="T2454" s="11"/>
      <c r="U2454" s="66">
        <v>1.67374880711577E-2</v>
      </c>
      <c r="V2454" s="67">
        <v>5.3359595610381803</v>
      </c>
      <c r="W2454" s="66">
        <v>0.130604242100235</v>
      </c>
      <c r="X2454" s="67">
        <v>15.338802758662499</v>
      </c>
      <c r="Y2454" s="66">
        <v>0.30790595061640502</v>
      </c>
      <c r="Z2454" s="67">
        <v>48.474532673892099</v>
      </c>
      <c r="AA2454" s="66">
        <v>0.539384616802563</v>
      </c>
      <c r="AB2454" s="67">
        <v>74.163649831549293</v>
      </c>
      <c r="AC2454" s="66">
        <v>0.66770214446820297</v>
      </c>
      <c r="AD2454" s="67">
        <v>91.056179707054994</v>
      </c>
      <c r="AE2454" s="66">
        <v>0.81133022406487698</v>
      </c>
      <c r="AF2454" s="68">
        <v>98.080710018170095</v>
      </c>
      <c r="AG2454" s="66">
        <v>2.5508709735731799E-2</v>
      </c>
      <c r="AH2454" s="67">
        <v>0.709365237707971</v>
      </c>
      <c r="AI2454" s="66">
        <v>0.36101446812273902</v>
      </c>
      <c r="AJ2454" s="67">
        <v>49.792189293249997</v>
      </c>
      <c r="AK2454" s="66">
        <v>1.0045065999985701</v>
      </c>
      <c r="AL2454" s="66">
        <v>5.1223233558630503E-2</v>
      </c>
      <c r="AM2454" s="67">
        <v>57.680660632089698</v>
      </c>
      <c r="AN2454" s="11"/>
      <c r="AO2454" s="69">
        <v>6.2213667590185699E-2</v>
      </c>
      <c r="AP2454" s="69">
        <v>-9.7924992830521695E-2</v>
      </c>
      <c r="AQ2454" s="69">
        <v>0.15472705561303901</v>
      </c>
      <c r="AR2454" s="69">
        <v>-7.4516464527769097E-2</v>
      </c>
      <c r="AS2454" s="70">
        <v>9</v>
      </c>
      <c r="AT2454" s="70">
        <v>3</v>
      </c>
      <c r="AU2454" s="70">
        <v>9</v>
      </c>
      <c r="AV2454" s="71">
        <v>3</v>
      </c>
      <c r="AW2454" s="11"/>
      <c r="AX2454" s="72">
        <v>0.28712320518796303</v>
      </c>
      <c r="AY2454" s="73">
        <v>1.91179795137032</v>
      </c>
      <c r="AZ2454" s="73">
        <v>1.8285092235946601</v>
      </c>
      <c r="BA2454" s="73">
        <v>2.7565375049925902</v>
      </c>
      <c r="BB2454" s="64">
        <v>2.9412227335742499E-2</v>
      </c>
      <c r="BC2454" s="74">
        <v>-24.388933763577398</v>
      </c>
      <c r="BD2454" s="61">
        <v>43881</v>
      </c>
      <c r="BE2454" s="61">
        <v>43907</v>
      </c>
      <c r="BF2454" s="70">
        <v>66</v>
      </c>
      <c r="BG2454" s="61">
        <v>43973</v>
      </c>
    </row>
    <row r="2455" spans="2:59" x14ac:dyDescent="0.3">
      <c r="B2455" s="56" t="s">
        <v>7747</v>
      </c>
      <c r="C2455" s="56" t="s">
        <v>7405</v>
      </c>
      <c r="D2455" s="56" t="s">
        <v>7406</v>
      </c>
      <c r="E2455" s="57" t="s">
        <v>69</v>
      </c>
      <c r="F2455" s="57" t="s">
        <v>65</v>
      </c>
      <c r="G2455" s="58" t="s">
        <v>200</v>
      </c>
      <c r="H2455" s="59" t="s">
        <v>142</v>
      </c>
      <c r="I2455" s="60" t="s">
        <v>29</v>
      </c>
      <c r="J2455" s="60" t="s">
        <v>7407</v>
      </c>
      <c r="L2455" s="61">
        <v>44021</v>
      </c>
      <c r="M2455" s="62">
        <v>1120.3237999994301</v>
      </c>
      <c r="N2455" s="63">
        <v>1120.3237999994301</v>
      </c>
      <c r="O2455" s="63">
        <v>1122.5955999996499</v>
      </c>
      <c r="P2455" s="64">
        <f t="shared" si="38"/>
        <v>0.99797629707419078</v>
      </c>
      <c r="Q2455" s="61">
        <v>44020</v>
      </c>
      <c r="R2455" s="65">
        <v>4726523.5839999998</v>
      </c>
      <c r="S2455" s="65">
        <v>5755770.38716406</v>
      </c>
      <c r="T2455" s="11"/>
      <c r="U2455" s="66">
        <v>-2.0237029257259599E-3</v>
      </c>
      <c r="V2455" s="67">
        <v>3.4598404613461802</v>
      </c>
      <c r="W2455" s="66">
        <v>1.05571801486803E-2</v>
      </c>
      <c r="X2455" s="67">
        <v>3.3340965635034099</v>
      </c>
      <c r="Y2455" s="66">
        <v>4.4369909584929701E-2</v>
      </c>
      <c r="Z2455" s="67">
        <v>22.120928570715499</v>
      </c>
      <c r="AA2455" s="66">
        <v>6.1889205120678498E-2</v>
      </c>
      <c r="AB2455" s="67">
        <v>26.4141086633608</v>
      </c>
      <c r="AC2455" s="66"/>
      <c r="AD2455" s="67"/>
      <c r="AE2455" s="66"/>
      <c r="AF2455" s="68"/>
      <c r="AG2455" s="66">
        <v>6.7597562156152002E-4</v>
      </c>
      <c r="AH2455" s="67">
        <v>-1.7739081737090601</v>
      </c>
      <c r="AI2455" s="66">
        <v>4.6626632311017602E-2</v>
      </c>
      <c r="AJ2455" s="67">
        <v>18.353405712055999</v>
      </c>
      <c r="AK2455" s="66">
        <v>0.118821111364086</v>
      </c>
      <c r="AL2455" s="66">
        <v>6.3014712330186698E-2</v>
      </c>
      <c r="AM2455" s="67">
        <v>35.780170543235698</v>
      </c>
      <c r="AN2455" s="11"/>
      <c r="AO2455" s="69">
        <v>1.20344420483889E-2</v>
      </c>
      <c r="AP2455" s="69">
        <v>-1.5022837317701499E-2</v>
      </c>
      <c r="AQ2455" s="69">
        <v>3.0680430187203501E-2</v>
      </c>
      <c r="AR2455" s="69">
        <v>-7.91739138912817E-3</v>
      </c>
      <c r="AS2455" s="70">
        <v>6</v>
      </c>
      <c r="AT2455" s="70">
        <v>3</v>
      </c>
      <c r="AU2455" s="70">
        <v>7</v>
      </c>
      <c r="AV2455" s="71">
        <v>5</v>
      </c>
      <c r="AW2455" s="11"/>
      <c r="AX2455" s="72">
        <v>3.2005155547158201E-2</v>
      </c>
      <c r="AY2455" s="73">
        <v>1.0371657854339</v>
      </c>
      <c r="AZ2455" s="73">
        <v>0.74771160683758398</v>
      </c>
      <c r="BA2455" s="73">
        <v>1.43988749053096</v>
      </c>
      <c r="BB2455" s="64">
        <v>3.30274710060621E-3</v>
      </c>
      <c r="BC2455" s="74">
        <v>-2.61996362693026</v>
      </c>
      <c r="BD2455" s="61">
        <v>43777</v>
      </c>
      <c r="BE2455" s="61">
        <v>43783</v>
      </c>
      <c r="BF2455" s="70">
        <v>27</v>
      </c>
      <c r="BG2455" s="61">
        <v>43816</v>
      </c>
    </row>
    <row r="2456" spans="2:59" x14ac:dyDescent="0.3">
      <c r="B2456" s="56" t="s">
        <v>7750</v>
      </c>
      <c r="C2456" s="56" t="s">
        <v>7409</v>
      </c>
      <c r="D2456" s="56" t="s">
        <v>7406</v>
      </c>
      <c r="E2456" s="57" t="s">
        <v>73</v>
      </c>
      <c r="F2456" s="57" t="s">
        <v>65</v>
      </c>
      <c r="G2456" s="58" t="s">
        <v>200</v>
      </c>
      <c r="H2456" s="59" t="s">
        <v>142</v>
      </c>
      <c r="I2456" s="60" t="s">
        <v>29</v>
      </c>
      <c r="J2456" s="60" t="s">
        <v>7410</v>
      </c>
      <c r="L2456" s="61">
        <v>44021</v>
      </c>
      <c r="M2456" s="62">
        <v>4136.96280000359</v>
      </c>
      <c r="N2456" s="63">
        <v>4136.96280000359</v>
      </c>
      <c r="O2456" s="63">
        <v>4145.4539000019404</v>
      </c>
      <c r="P2456" s="64">
        <f t="shared" si="38"/>
        <v>0.99795170801480959</v>
      </c>
      <c r="Q2456" s="61">
        <v>44020</v>
      </c>
      <c r="R2456" s="65">
        <v>957430.13800000004</v>
      </c>
      <c r="S2456" s="65">
        <v>968724.81602246105</v>
      </c>
      <c r="T2456" s="11"/>
      <c r="U2456" s="66">
        <v>-2.0482919853748202E-3</v>
      </c>
      <c r="V2456" s="67">
        <v>3.4573815553812901</v>
      </c>
      <c r="W2456" s="66">
        <v>9.8099143287981895E-3</v>
      </c>
      <c r="X2456" s="67">
        <v>3.25936998151519</v>
      </c>
      <c r="Y2456" s="66">
        <v>3.9693528666248298E-2</v>
      </c>
      <c r="Z2456" s="67">
        <v>21.653290478861901</v>
      </c>
      <c r="AA2456" s="66">
        <v>5.5225656054972198E-2</v>
      </c>
      <c r="AB2456" s="67">
        <v>25.7477537567902</v>
      </c>
      <c r="AC2456" s="66">
        <v>0.110639151598734</v>
      </c>
      <c r="AD2456" s="67">
        <v>35.349880420137197</v>
      </c>
      <c r="AE2456" s="66">
        <v>0.14127185671168299</v>
      </c>
      <c r="AF2456" s="68">
        <v>31.074873282894298</v>
      </c>
      <c r="AG2456" s="66">
        <v>4.5394464359560499E-4</v>
      </c>
      <c r="AH2456" s="67">
        <v>-1.79611127150565</v>
      </c>
      <c r="AI2456" s="66">
        <v>4.1708998278409098E-2</v>
      </c>
      <c r="AJ2456" s="67">
        <v>17.861642308795101</v>
      </c>
      <c r="AK2456" s="66">
        <v>0.82414614465553304</v>
      </c>
      <c r="AL2456" s="66">
        <v>4.5601537854963702E-2</v>
      </c>
      <c r="AM2456" s="67">
        <v>67.1933531069662</v>
      </c>
      <c r="AN2456" s="11"/>
      <c r="AO2456" s="69">
        <v>1.2009434707579199E-2</v>
      </c>
      <c r="AP2456" s="69">
        <v>-1.5047094724650399E-2</v>
      </c>
      <c r="AQ2456" s="69">
        <v>2.99182885919436E-2</v>
      </c>
      <c r="AR2456" s="69">
        <v>-1.05938179476652E-2</v>
      </c>
      <c r="AS2456" s="70">
        <v>8</v>
      </c>
      <c r="AT2456" s="70">
        <v>4</v>
      </c>
      <c r="AU2456" s="70">
        <v>7</v>
      </c>
      <c r="AV2456" s="71">
        <v>5</v>
      </c>
      <c r="AW2456" s="11"/>
      <c r="AX2456" s="72">
        <v>3.2857906643912402E-2</v>
      </c>
      <c r="AY2456" s="73">
        <v>0.81979564375342295</v>
      </c>
      <c r="AZ2456" s="73">
        <v>0.72496079214033704</v>
      </c>
      <c r="BA2456" s="73">
        <v>1.1222165454983</v>
      </c>
      <c r="BB2456" s="64">
        <v>3.3907188597777399E-3</v>
      </c>
      <c r="BC2456" s="74">
        <v>-3.99516914777996</v>
      </c>
      <c r="BD2456" s="61">
        <v>43747</v>
      </c>
      <c r="BE2456" s="61">
        <v>43783</v>
      </c>
      <c r="BF2456" s="70">
        <v>108</v>
      </c>
      <c r="BG2456" s="61">
        <v>43899</v>
      </c>
    </row>
    <row r="2457" spans="2:59" x14ac:dyDescent="0.3">
      <c r="B2457" s="56" t="s">
        <v>7754</v>
      </c>
      <c r="C2457" s="56" t="s">
        <v>7412</v>
      </c>
      <c r="D2457" s="56" t="s">
        <v>7406</v>
      </c>
      <c r="E2457" s="57" t="s">
        <v>76</v>
      </c>
      <c r="F2457" s="57" t="s">
        <v>65</v>
      </c>
      <c r="G2457" s="58" t="s">
        <v>200</v>
      </c>
      <c r="H2457" s="59" t="s">
        <v>142</v>
      </c>
      <c r="I2457" s="60" t="s">
        <v>29</v>
      </c>
      <c r="J2457" s="60" t="s">
        <v>7413</v>
      </c>
      <c r="L2457" s="61">
        <v>44021</v>
      </c>
      <c r="M2457" s="62">
        <v>4177.1309000030196</v>
      </c>
      <c r="N2457" s="63">
        <v>4177.1309000030196</v>
      </c>
      <c r="O2457" s="63">
        <v>4185.7387999966704</v>
      </c>
      <c r="P2457" s="64">
        <f t="shared" si="38"/>
        <v>0.99794351716508023</v>
      </c>
      <c r="Q2457" s="61">
        <v>44020</v>
      </c>
      <c r="R2457" s="65">
        <v>22047443.177000001</v>
      </c>
      <c r="S2457" s="65">
        <v>27121455.441156201</v>
      </c>
      <c r="T2457" s="11"/>
      <c r="U2457" s="66">
        <v>-2.0564828346323299E-3</v>
      </c>
      <c r="V2457" s="67">
        <v>3.4565624704555402</v>
      </c>
      <c r="W2457" s="66">
        <v>9.56094586763356E-3</v>
      </c>
      <c r="X2457" s="67">
        <v>3.2344731353987299</v>
      </c>
      <c r="Y2457" s="66">
        <v>3.8139405301990302E-2</v>
      </c>
      <c r="Z2457" s="67">
        <v>21.497878142428799</v>
      </c>
      <c r="AA2457" s="66">
        <v>5.2055998554351397E-2</v>
      </c>
      <c r="AB2457" s="67">
        <v>25.4307880067208</v>
      </c>
      <c r="AC2457" s="66">
        <v>0.10401113501939099</v>
      </c>
      <c r="AD2457" s="67">
        <v>34.687078762159203</v>
      </c>
      <c r="AE2457" s="66">
        <v>0.131044038718828</v>
      </c>
      <c r="AF2457" s="68">
        <v>30.052091483608798</v>
      </c>
      <c r="AG2457" s="66">
        <v>3.7995045749994498E-4</v>
      </c>
      <c r="AH2457" s="67">
        <v>-1.80351069011522</v>
      </c>
      <c r="AI2457" s="66">
        <v>4.0074919899780098E-2</v>
      </c>
      <c r="AJ2457" s="67">
        <v>17.6982344709395</v>
      </c>
      <c r="AK2457" s="66">
        <v>0.76950585015816597</v>
      </c>
      <c r="AL2457" s="66">
        <v>4.5777690376780797E-2</v>
      </c>
      <c r="AM2457" s="67">
        <v>34.770095834625003</v>
      </c>
      <c r="AN2457" s="11"/>
      <c r="AO2457" s="69">
        <v>1.2001126968243601E-2</v>
      </c>
      <c r="AP2457" s="69">
        <v>-1.5055206574288601E-2</v>
      </c>
      <c r="AQ2457" s="69">
        <v>2.9664367142686401E-2</v>
      </c>
      <c r="AR2457" s="69">
        <v>-1.08458940549099E-2</v>
      </c>
      <c r="AS2457" s="70">
        <v>8</v>
      </c>
      <c r="AT2457" s="70">
        <v>4</v>
      </c>
      <c r="AU2457" s="70">
        <v>7</v>
      </c>
      <c r="AV2457" s="71">
        <v>5</v>
      </c>
      <c r="AW2457" s="11"/>
      <c r="AX2457" s="72">
        <v>3.2850749569734002E-2</v>
      </c>
      <c r="AY2457" s="73">
        <v>0.73165687854361705</v>
      </c>
      <c r="AZ2457" s="73">
        <v>0.71438428082092298</v>
      </c>
      <c r="BA2457" s="73">
        <v>0.99920034659407997</v>
      </c>
      <c r="BB2457" s="64">
        <v>3.3899459201620599E-3</v>
      </c>
      <c r="BC2457" s="74">
        <v>-4.02357431459677</v>
      </c>
      <c r="BD2457" s="61">
        <v>43747</v>
      </c>
      <c r="BE2457" s="61">
        <v>43783</v>
      </c>
      <c r="BF2457" s="70">
        <v>134</v>
      </c>
      <c r="BG2457" s="61">
        <v>43935</v>
      </c>
    </row>
    <row r="2458" spans="2:59" x14ac:dyDescent="0.3">
      <c r="B2458" s="56" t="s">
        <v>7757</v>
      </c>
      <c r="C2458" s="56" t="s">
        <v>7415</v>
      </c>
      <c r="D2458" s="56" t="s">
        <v>7406</v>
      </c>
      <c r="E2458" s="57" t="s">
        <v>79</v>
      </c>
      <c r="F2458" s="57" t="s">
        <v>65</v>
      </c>
      <c r="G2458" s="58" t="s">
        <v>200</v>
      </c>
      <c r="H2458" s="59" t="s">
        <v>142</v>
      </c>
      <c r="I2458" s="60" t="s">
        <v>29</v>
      </c>
      <c r="J2458" s="60" t="s">
        <v>7416</v>
      </c>
      <c r="L2458" s="61">
        <v>44021</v>
      </c>
      <c r="M2458" s="62">
        <v>1146.03390000015</v>
      </c>
      <c r="N2458" s="63">
        <v>1146.03390000015</v>
      </c>
      <c r="O2458" s="63">
        <v>1148.4112999997999</v>
      </c>
      <c r="P2458" s="64">
        <f t="shared" si="38"/>
        <v>0.99792983576559169</v>
      </c>
      <c r="Q2458" s="61">
        <v>44020</v>
      </c>
      <c r="R2458" s="65">
        <v>49449.184999999998</v>
      </c>
      <c r="S2458" s="65">
        <v>7908427.8142499998</v>
      </c>
      <c r="T2458" s="11"/>
      <c r="U2458" s="66">
        <v>-2.0701642342828598E-3</v>
      </c>
      <c r="V2458" s="67">
        <v>3.4551943304904902</v>
      </c>
      <c r="W2458" s="66">
        <v>9.14606226433534E-3</v>
      </c>
      <c r="X2458" s="67">
        <v>3.19298477506891</v>
      </c>
      <c r="Y2458" s="66">
        <v>3.5554710188080201E-2</v>
      </c>
      <c r="Z2458" s="67">
        <v>21.239408631023299</v>
      </c>
      <c r="AA2458" s="66">
        <v>4.6794724421488403E-2</v>
      </c>
      <c r="AB2458" s="67">
        <v>24.904660593456398</v>
      </c>
      <c r="AC2458" s="66">
        <v>9.3011059112613995E-2</v>
      </c>
      <c r="AD2458" s="67">
        <v>33.587071171496099</v>
      </c>
      <c r="AE2458" s="66">
        <v>0.114159035567427</v>
      </c>
      <c r="AF2458" s="68">
        <v>28.3635911684541</v>
      </c>
      <c r="AG2458" s="66">
        <v>2.5651543910498698E-4</v>
      </c>
      <c r="AH2458" s="67">
        <v>-1.81585419195471</v>
      </c>
      <c r="AI2458" s="66">
        <v>3.73575248322595E-2</v>
      </c>
      <c r="AJ2458" s="67">
        <v>17.426494964194699</v>
      </c>
      <c r="AK2458" s="66">
        <v>0.14560429838820699</v>
      </c>
      <c r="AL2458" s="66">
        <v>3.7033306192825001E-2</v>
      </c>
      <c r="AM2458" s="67">
        <v>17.965163995453601</v>
      </c>
      <c r="AN2458" s="11"/>
      <c r="AO2458" s="69">
        <v>1.19872055493033E-2</v>
      </c>
      <c r="AP2458" s="69">
        <v>-1.50686578117529E-2</v>
      </c>
      <c r="AQ2458" s="69">
        <v>2.9241290410936899E-2</v>
      </c>
      <c r="AR2458" s="69">
        <v>-1.12659366723165E-2</v>
      </c>
      <c r="AS2458" s="70">
        <v>8</v>
      </c>
      <c r="AT2458" s="70">
        <v>4</v>
      </c>
      <c r="AU2458" s="70">
        <v>7</v>
      </c>
      <c r="AV2458" s="71">
        <v>5</v>
      </c>
      <c r="AW2458" s="11"/>
      <c r="AX2458" s="72">
        <v>3.2839499985602698E-2</v>
      </c>
      <c r="AY2458" s="73">
        <v>0.58524932130603702</v>
      </c>
      <c r="AZ2458" s="73">
        <v>0.69682511590417595</v>
      </c>
      <c r="BA2458" s="73">
        <v>0.79610238860095695</v>
      </c>
      <c r="BB2458" s="64">
        <v>3.38872800716672E-3</v>
      </c>
      <c r="BC2458" s="74">
        <v>-4.0708904797211298</v>
      </c>
      <c r="BD2458" s="61">
        <v>43747</v>
      </c>
      <c r="BE2458" s="61">
        <v>43783</v>
      </c>
      <c r="BF2458" s="70">
        <v>138</v>
      </c>
      <c r="BG2458" s="61">
        <v>43941</v>
      </c>
    </row>
    <row r="2459" spans="2:59" x14ac:dyDescent="0.3">
      <c r="B2459" s="56" t="s">
        <v>7760</v>
      </c>
      <c r="C2459" s="56" t="s">
        <v>7418</v>
      </c>
      <c r="D2459" s="56" t="s">
        <v>7406</v>
      </c>
      <c r="E2459" s="57" t="s">
        <v>56</v>
      </c>
      <c r="F2459" s="57" t="s">
        <v>65</v>
      </c>
      <c r="G2459" s="58" t="s">
        <v>200</v>
      </c>
      <c r="H2459" s="59" t="s">
        <v>142</v>
      </c>
      <c r="I2459" s="60" t="s">
        <v>29</v>
      </c>
      <c r="J2459" s="60" t="s">
        <v>7419</v>
      </c>
      <c r="L2459" s="61">
        <v>44021</v>
      </c>
      <c r="M2459" s="62">
        <v>1251.7120999991901</v>
      </c>
      <c r="N2459" s="63">
        <v>1251.7120999991901</v>
      </c>
      <c r="O2459" s="63">
        <v>1254.2708999998899</v>
      </c>
      <c r="P2459" s="64">
        <f t="shared" si="38"/>
        <v>0.99795993034622732</v>
      </c>
      <c r="Q2459" s="61">
        <v>44020</v>
      </c>
      <c r="R2459" s="65">
        <v>3609715.784</v>
      </c>
      <c r="S2459" s="65">
        <v>3895292.8439023402</v>
      </c>
      <c r="T2459" s="11"/>
      <c r="U2459" s="66">
        <v>-2.0400696539581999E-3</v>
      </c>
      <c r="V2459" s="67">
        <v>3.4582037885229502</v>
      </c>
      <c r="W2459" s="66">
        <v>1.00589341927844E-2</v>
      </c>
      <c r="X2459" s="67">
        <v>3.2842719679138099</v>
      </c>
      <c r="Y2459" s="66">
        <v>4.1249970363423899E-2</v>
      </c>
      <c r="Z2459" s="67">
        <v>21.808934648579498</v>
      </c>
      <c r="AA2459" s="66">
        <v>5.8404830140716499E-2</v>
      </c>
      <c r="AB2459" s="67">
        <v>26.065671165357301</v>
      </c>
      <c r="AC2459" s="66">
        <v>0.117357762319443</v>
      </c>
      <c r="AD2459" s="67">
        <v>36.021741492208101</v>
      </c>
      <c r="AE2459" s="66">
        <v>0.151644447174476</v>
      </c>
      <c r="AF2459" s="68">
        <v>32.112132329144501</v>
      </c>
      <c r="AG2459" s="66">
        <v>5.27955840880168E-4</v>
      </c>
      <c r="AH2459" s="67">
        <v>-1.7887101517771999</v>
      </c>
      <c r="AI2459" s="66">
        <v>4.3345645475710598E-2</v>
      </c>
      <c r="AJ2459" s="67">
        <v>18.025307028525301</v>
      </c>
      <c r="AK2459" s="66">
        <v>0.25171210000000399</v>
      </c>
      <c r="AL2459" s="66">
        <v>4.5519452758526299E-2</v>
      </c>
      <c r="AM2459" s="67">
        <v>15.5239883249887</v>
      </c>
      <c r="AN2459" s="11"/>
      <c r="AO2459" s="69">
        <v>1.20177339485963E-2</v>
      </c>
      <c r="AP2459" s="69">
        <v>-1.5038956149510301E-2</v>
      </c>
      <c r="AQ2459" s="69">
        <v>3.0172221599059398E-2</v>
      </c>
      <c r="AR2459" s="69">
        <v>-1.03416742522313E-2</v>
      </c>
      <c r="AS2459" s="70">
        <v>8</v>
      </c>
      <c r="AT2459" s="70">
        <v>4</v>
      </c>
      <c r="AU2459" s="70">
        <v>7</v>
      </c>
      <c r="AV2459" s="71">
        <v>5</v>
      </c>
      <c r="AW2459" s="11"/>
      <c r="AX2459" s="72">
        <v>3.2865371417283303E-2</v>
      </c>
      <c r="AY2459" s="73">
        <v>0.90814581820632201</v>
      </c>
      <c r="AZ2459" s="73">
        <v>0.73556758305039704</v>
      </c>
      <c r="BA2459" s="73">
        <v>1.2460895977928901</v>
      </c>
      <c r="BB2459" s="64">
        <v>3.3915237012251999E-3</v>
      </c>
      <c r="BC2459" s="74">
        <v>-3.9667587752337599</v>
      </c>
      <c r="BD2459" s="61">
        <v>43747</v>
      </c>
      <c r="BE2459" s="61">
        <v>43783</v>
      </c>
      <c r="BF2459" s="70">
        <v>108</v>
      </c>
      <c r="BG2459" s="61">
        <v>43899</v>
      </c>
    </row>
    <row r="2460" spans="2:59" x14ac:dyDescent="0.3">
      <c r="B2460" s="56" t="s">
        <v>7763</v>
      </c>
      <c r="C2460" s="56" t="s">
        <v>7421</v>
      </c>
      <c r="D2460" s="56" t="s">
        <v>7406</v>
      </c>
      <c r="E2460" s="57" t="s">
        <v>83</v>
      </c>
      <c r="F2460" s="57" t="s">
        <v>65</v>
      </c>
      <c r="G2460" s="58" t="s">
        <v>200</v>
      </c>
      <c r="H2460" s="59" t="s">
        <v>142</v>
      </c>
      <c r="I2460" s="60" t="s">
        <v>29</v>
      </c>
      <c r="J2460" s="60" t="s">
        <v>7422</v>
      </c>
      <c r="L2460" s="61">
        <v>44021</v>
      </c>
      <c r="M2460" s="62">
        <v>1233.57530000061</v>
      </c>
      <c r="N2460" s="63">
        <v>1233.57530000061</v>
      </c>
      <c r="O2460" s="63">
        <v>1236.0888999998599</v>
      </c>
      <c r="P2460" s="64">
        <f t="shared" si="38"/>
        <v>0.99796648930408627</v>
      </c>
      <c r="Q2460" s="61">
        <v>44020</v>
      </c>
      <c r="R2460" s="65">
        <v>3803900.3280000002</v>
      </c>
      <c r="S2460" s="65">
        <v>3774353.41920703</v>
      </c>
      <c r="T2460" s="11"/>
      <c r="U2460" s="66">
        <v>-2.0335106955826601E-3</v>
      </c>
      <c r="V2460" s="67">
        <v>3.4588596843605002</v>
      </c>
      <c r="W2460" s="66">
        <v>1.02582245854137E-2</v>
      </c>
      <c r="X2460" s="67">
        <v>3.30420100717674</v>
      </c>
      <c r="Y2460" s="66">
        <v>4.2496880729231599E-2</v>
      </c>
      <c r="Z2460" s="67">
        <v>21.933625685138399</v>
      </c>
      <c r="AA2460" s="66">
        <v>6.0955048957111999E-2</v>
      </c>
      <c r="AB2460" s="67">
        <v>26.3206930470187</v>
      </c>
      <c r="AC2460" s="66">
        <v>0.122741411531024</v>
      </c>
      <c r="AD2460" s="67">
        <v>36.560106413322501</v>
      </c>
      <c r="AE2460" s="66">
        <v>0.15998918224620901</v>
      </c>
      <c r="AF2460" s="68">
        <v>32.946605836332303</v>
      </c>
      <c r="AG2460" s="66">
        <v>5.8717538922792301E-4</v>
      </c>
      <c r="AH2460" s="67">
        <v>-1.78278819694242</v>
      </c>
      <c r="AI2460" s="66">
        <v>4.4656840802417698E-2</v>
      </c>
      <c r="AJ2460" s="67">
        <v>18.156426561210498</v>
      </c>
      <c r="AK2460" s="66">
        <v>0.23357530000066601</v>
      </c>
      <c r="AL2460" s="66">
        <v>4.9036795988286003E-2</v>
      </c>
      <c r="AM2460" s="67">
        <v>21.291814094176502</v>
      </c>
      <c r="AN2460" s="11"/>
      <c r="AO2460" s="69">
        <v>1.2024411858874399E-2</v>
      </c>
      <c r="AP2460" s="69">
        <v>-1.50325259546662E-2</v>
      </c>
      <c r="AQ2460" s="69">
        <v>3.0375558282685199E-2</v>
      </c>
      <c r="AR2460" s="69">
        <v>-1.0139898209672499E-2</v>
      </c>
      <c r="AS2460" s="70">
        <v>8</v>
      </c>
      <c r="AT2460" s="70">
        <v>4</v>
      </c>
      <c r="AU2460" s="70">
        <v>7</v>
      </c>
      <c r="AV2460" s="71">
        <v>5</v>
      </c>
      <c r="AW2460" s="11"/>
      <c r="AX2460" s="72">
        <v>3.28716372233612E-2</v>
      </c>
      <c r="AY2460" s="73">
        <v>0.97897360678143697</v>
      </c>
      <c r="AZ2460" s="73">
        <v>0.74407425428671603</v>
      </c>
      <c r="BA2460" s="73">
        <v>1.3458004355961699</v>
      </c>
      <c r="BB2460" s="64">
        <v>3.3921979937031198E-3</v>
      </c>
      <c r="BC2460" s="74">
        <v>-3.9440275584893199</v>
      </c>
      <c r="BD2460" s="61">
        <v>43747</v>
      </c>
      <c r="BE2460" s="61">
        <v>43783</v>
      </c>
      <c r="BF2460" s="70">
        <v>108</v>
      </c>
      <c r="BG2460" s="61">
        <v>43899</v>
      </c>
    </row>
    <row r="2461" spans="2:59" x14ac:dyDescent="0.3">
      <c r="B2461" s="56" t="s">
        <v>7766</v>
      </c>
      <c r="C2461" s="56" t="s">
        <v>7424</v>
      </c>
      <c r="D2461" s="56" t="s">
        <v>7406</v>
      </c>
      <c r="E2461" s="57" t="s">
        <v>87</v>
      </c>
      <c r="F2461" s="57" t="s">
        <v>65</v>
      </c>
      <c r="G2461" s="58" t="s">
        <v>200</v>
      </c>
      <c r="H2461" s="59" t="s">
        <v>142</v>
      </c>
      <c r="I2461" s="60" t="s">
        <v>29</v>
      </c>
      <c r="J2461" s="60" t="s">
        <v>7425</v>
      </c>
      <c r="L2461" s="61">
        <v>44021</v>
      </c>
      <c r="M2461" s="62">
        <v>3927.5104999989298</v>
      </c>
      <c r="N2461" s="63">
        <v>3927.5104999989298</v>
      </c>
      <c r="O2461" s="63">
        <v>3935.6579999998198</v>
      </c>
      <c r="P2461" s="64">
        <f t="shared" si="38"/>
        <v>0.9979298252030816</v>
      </c>
      <c r="Q2461" s="61">
        <v>44020</v>
      </c>
      <c r="R2461" s="65">
        <v>35524700.186999999</v>
      </c>
      <c r="S2461" s="65">
        <v>39252348.693062499</v>
      </c>
      <c r="T2461" s="11"/>
      <c r="U2461" s="66">
        <v>-2.0701747971543201E-3</v>
      </c>
      <c r="V2461" s="67">
        <v>3.45519327420334</v>
      </c>
      <c r="W2461" s="66">
        <v>9.1461413139768393E-3</v>
      </c>
      <c r="X2461" s="67">
        <v>3.1929926800330599</v>
      </c>
      <c r="Y2461" s="66">
        <v>3.5554287025661303E-2</v>
      </c>
      <c r="Z2461" s="67">
        <v>21.2393663147814</v>
      </c>
      <c r="AA2461" s="66">
        <v>4.6794284697171E-2</v>
      </c>
      <c r="AB2461" s="67">
        <v>24.904616621002798</v>
      </c>
      <c r="AC2461" s="66">
        <v>9.3010628292249806E-2</v>
      </c>
      <c r="AD2461" s="67">
        <v>33.587028089445099</v>
      </c>
      <c r="AE2461" s="66">
        <v>0.11415851839046801</v>
      </c>
      <c r="AF2461" s="68">
        <v>28.363539450772802</v>
      </c>
      <c r="AG2461" s="66">
        <v>2.5661511608632298E-4</v>
      </c>
      <c r="AH2461" s="67">
        <v>-1.81584422425658</v>
      </c>
      <c r="AI2461" s="66">
        <v>3.7357062681621797E-2</v>
      </c>
      <c r="AJ2461" s="67">
        <v>17.4264487491164</v>
      </c>
      <c r="AK2461" s="66">
        <v>0.66378341855131995</v>
      </c>
      <c r="AL2461" s="66">
        <v>4.0736832463153398E-2</v>
      </c>
      <c r="AM2461" s="67">
        <v>24.1978526739404</v>
      </c>
      <c r="AN2461" s="11"/>
      <c r="AO2461" s="69">
        <v>1.1987244392003001E-2</v>
      </c>
      <c r="AP2461" s="69">
        <v>-1.50686704500913E-2</v>
      </c>
      <c r="AQ2461" s="69">
        <v>2.92412719318236E-2</v>
      </c>
      <c r="AR2461" s="69">
        <v>-1.12658553944129E-2</v>
      </c>
      <c r="AS2461" s="70">
        <v>8</v>
      </c>
      <c r="AT2461" s="70">
        <v>4</v>
      </c>
      <c r="AU2461" s="70">
        <v>7</v>
      </c>
      <c r="AV2461" s="71">
        <v>5</v>
      </c>
      <c r="AW2461" s="11"/>
      <c r="AX2461" s="72">
        <v>3.2839487878627602E-2</v>
      </c>
      <c r="AY2461" s="73">
        <v>0.58523360283561499</v>
      </c>
      <c r="AZ2461" s="73">
        <v>0.69682363756146504</v>
      </c>
      <c r="BA2461" s="73">
        <v>0.79608100028963202</v>
      </c>
      <c r="BB2461" s="64">
        <v>3.38872676028132E-3</v>
      </c>
      <c r="BC2461" s="74">
        <v>-4.0708932057386802</v>
      </c>
      <c r="BD2461" s="61">
        <v>43747</v>
      </c>
      <c r="BE2461" s="61">
        <v>43783</v>
      </c>
      <c r="BF2461" s="70">
        <v>138</v>
      </c>
      <c r="BG2461" s="61">
        <v>43941</v>
      </c>
    </row>
    <row r="2462" spans="2:59" x14ac:dyDescent="0.3">
      <c r="B2462" s="56" t="s">
        <v>7768</v>
      </c>
      <c r="C2462" s="56" t="s">
        <v>7427</v>
      </c>
      <c r="D2462" s="56" t="s">
        <v>7406</v>
      </c>
      <c r="E2462" s="57" t="s">
        <v>90</v>
      </c>
      <c r="F2462" s="57" t="s">
        <v>65</v>
      </c>
      <c r="G2462" s="58" t="s">
        <v>200</v>
      </c>
      <c r="H2462" s="59" t="s">
        <v>142</v>
      </c>
      <c r="I2462" s="60" t="s">
        <v>29</v>
      </c>
      <c r="J2462" s="60" t="s">
        <v>7428</v>
      </c>
      <c r="L2462" s="61">
        <v>44021</v>
      </c>
      <c r="M2462" s="62">
        <v>3756.6074000000999</v>
      </c>
      <c r="N2462" s="63">
        <v>3756.6074000000999</v>
      </c>
      <c r="O2462" s="63">
        <v>3764.4312999993599</v>
      </c>
      <c r="P2462" s="64">
        <f t="shared" si="38"/>
        <v>0.99792162497446524</v>
      </c>
      <c r="Q2462" s="61">
        <v>44020</v>
      </c>
      <c r="R2462" s="65">
        <v>46804700.669</v>
      </c>
      <c r="S2462" s="65">
        <v>46524727.019812502</v>
      </c>
      <c r="T2462" s="11"/>
      <c r="U2462" s="66">
        <v>-2.0783750251212002E-3</v>
      </c>
      <c r="V2462" s="67">
        <v>3.4543732514066501</v>
      </c>
      <c r="W2462" s="66">
        <v>8.8973256843018992E-3</v>
      </c>
      <c r="X2462" s="67">
        <v>3.16811111706556</v>
      </c>
      <c r="Y2462" s="66">
        <v>3.4006287536612903E-2</v>
      </c>
      <c r="Z2462" s="67">
        <v>21.0845663658984</v>
      </c>
      <c r="AA2462" s="66">
        <v>4.3650456853356397E-2</v>
      </c>
      <c r="AB2462" s="67">
        <v>24.590233836643201</v>
      </c>
      <c r="AC2462" s="66">
        <v>8.6463508667366101E-2</v>
      </c>
      <c r="AD2462" s="67">
        <v>32.932316127000398</v>
      </c>
      <c r="AE2462" s="66">
        <v>0.10414897134614901</v>
      </c>
      <c r="AF2462" s="68">
        <v>27.362584746326299</v>
      </c>
      <c r="AG2462" s="66">
        <v>1.8261829973198501E-4</v>
      </c>
      <c r="AH2462" s="67">
        <v>-1.82324390589201</v>
      </c>
      <c r="AI2462" s="66">
        <v>3.5729738208829097E-2</v>
      </c>
      <c r="AJ2462" s="67">
        <v>17.263716301851701</v>
      </c>
      <c r="AK2462" s="66">
        <v>0.59140517504420098</v>
      </c>
      <c r="AL2462" s="66">
        <v>3.7112676043761901E-2</v>
      </c>
      <c r="AM2462" s="67">
        <v>16.960028323228499</v>
      </c>
      <c r="AN2462" s="11"/>
      <c r="AO2462" s="69">
        <v>1.1978942196947199E-2</v>
      </c>
      <c r="AP2462" s="69">
        <v>-1.5076778265211E-2</v>
      </c>
      <c r="AQ2462" s="69">
        <v>2.8987492965825399E-2</v>
      </c>
      <c r="AR2462" s="69">
        <v>-1.1517750409439E-2</v>
      </c>
      <c r="AS2462" s="70">
        <v>8</v>
      </c>
      <c r="AT2462" s="70">
        <v>4</v>
      </c>
      <c r="AU2462" s="70">
        <v>7</v>
      </c>
      <c r="AV2462" s="71">
        <v>5</v>
      </c>
      <c r="AW2462" s="11"/>
      <c r="AX2462" s="72">
        <v>3.2833204333255699E-2</v>
      </c>
      <c r="AY2462" s="73">
        <v>0.49768095966055598</v>
      </c>
      <c r="AZ2462" s="73">
        <v>0.68632893660651495</v>
      </c>
      <c r="BA2462" s="73">
        <v>0.67537490026916203</v>
      </c>
      <c r="BB2462" s="64">
        <v>3.3880442930330902E-3</v>
      </c>
      <c r="BC2462" s="74">
        <v>-4.0992746198971899</v>
      </c>
      <c r="BD2462" s="61">
        <v>43747</v>
      </c>
      <c r="BE2462" s="61">
        <v>43783</v>
      </c>
      <c r="BF2462" s="70">
        <v>139</v>
      </c>
      <c r="BG2462" s="61">
        <v>43942</v>
      </c>
    </row>
    <row r="2463" spans="2:59" x14ac:dyDescent="0.3">
      <c r="B2463" s="56" t="s">
        <v>7771</v>
      </c>
      <c r="C2463" s="56" t="s">
        <v>7429</v>
      </c>
      <c r="D2463" s="56" t="s">
        <v>7430</v>
      </c>
      <c r="E2463" s="57" t="s">
        <v>73</v>
      </c>
      <c r="F2463" s="57" t="s">
        <v>65</v>
      </c>
      <c r="G2463" s="58" t="s">
        <v>36</v>
      </c>
      <c r="H2463" s="59" t="s">
        <v>1626</v>
      </c>
      <c r="I2463" s="60" t="s">
        <v>29</v>
      </c>
      <c r="J2463" s="60" t="s">
        <v>7431</v>
      </c>
      <c r="L2463" s="61">
        <v>43788</v>
      </c>
      <c r="M2463" s="62"/>
      <c r="N2463" s="63"/>
      <c r="O2463" s="63">
        <v>2509.7842000015098</v>
      </c>
      <c r="P2463" s="64">
        <f t="shared" si="38"/>
        <v>0</v>
      </c>
      <c r="Q2463" s="61">
        <v>43657</v>
      </c>
      <c r="R2463" s="65"/>
      <c r="S2463" s="65">
        <v>697114.51977929706</v>
      </c>
      <c r="T2463" s="11"/>
      <c r="U2463" s="66"/>
      <c r="V2463" s="67"/>
      <c r="W2463" s="66"/>
      <c r="X2463" s="67"/>
      <c r="Y2463" s="66"/>
      <c r="Z2463" s="67"/>
      <c r="AA2463" s="66"/>
      <c r="AB2463" s="67"/>
      <c r="AC2463" s="66"/>
      <c r="AD2463" s="67"/>
      <c r="AE2463" s="66"/>
      <c r="AF2463" s="68"/>
      <c r="AG2463" s="66"/>
      <c r="AH2463" s="67"/>
      <c r="AI2463" s="66"/>
      <c r="AJ2463" s="67"/>
      <c r="AK2463" s="66"/>
      <c r="AL2463" s="66"/>
      <c r="AM2463" s="67"/>
      <c r="AN2463" s="11"/>
      <c r="AO2463" s="69">
        <v>1.3179073959690899E-2</v>
      </c>
      <c r="AP2463" s="69">
        <v>-0.99955305662588201</v>
      </c>
      <c r="AQ2463" s="69">
        <v>0</v>
      </c>
      <c r="AR2463" s="69">
        <v>-0.99959365422837398</v>
      </c>
      <c r="AS2463" s="70"/>
      <c r="AT2463" s="70"/>
      <c r="AU2463" s="70"/>
      <c r="AV2463" s="71"/>
      <c r="AW2463" s="11"/>
      <c r="AX2463" s="72"/>
      <c r="AY2463" s="73"/>
      <c r="AZ2463" s="73"/>
      <c r="BA2463" s="73"/>
      <c r="BB2463" s="64"/>
      <c r="BC2463" s="74">
        <v>-99.960155936889393</v>
      </c>
      <c r="BD2463" s="61">
        <v>43657</v>
      </c>
      <c r="BE2463" s="61">
        <v>43703</v>
      </c>
      <c r="BF2463" s="70"/>
      <c r="BG2463" s="61"/>
    </row>
    <row r="2464" spans="2:59" x14ac:dyDescent="0.3">
      <c r="B2464" s="56" t="s">
        <v>7774</v>
      </c>
      <c r="C2464" s="56" t="s">
        <v>7432</v>
      </c>
      <c r="D2464" s="56" t="s">
        <v>7430</v>
      </c>
      <c r="E2464" s="57" t="s">
        <v>76</v>
      </c>
      <c r="F2464" s="57" t="s">
        <v>65</v>
      </c>
      <c r="G2464" s="58" t="s">
        <v>36</v>
      </c>
      <c r="H2464" s="59" t="s">
        <v>1626</v>
      </c>
      <c r="I2464" s="60" t="s">
        <v>29</v>
      </c>
      <c r="J2464" s="60" t="s">
        <v>7433</v>
      </c>
      <c r="L2464" s="61">
        <v>43788</v>
      </c>
      <c r="M2464" s="62"/>
      <c r="N2464" s="63"/>
      <c r="O2464" s="63">
        <v>2080.7248999998001</v>
      </c>
      <c r="P2464" s="64">
        <f t="shared" si="38"/>
        <v>0</v>
      </c>
      <c r="Q2464" s="61">
        <v>43657</v>
      </c>
      <c r="R2464" s="65"/>
      <c r="S2464" s="65">
        <v>1923839.1007793001</v>
      </c>
      <c r="T2464" s="11"/>
      <c r="U2464" s="66"/>
      <c r="V2464" s="67"/>
      <c r="W2464" s="66"/>
      <c r="X2464" s="67"/>
      <c r="Y2464" s="66"/>
      <c r="Z2464" s="67"/>
      <c r="AA2464" s="66"/>
      <c r="AB2464" s="67"/>
      <c r="AC2464" s="66"/>
      <c r="AD2464" s="67"/>
      <c r="AE2464" s="66"/>
      <c r="AF2464" s="68"/>
      <c r="AG2464" s="66"/>
      <c r="AH2464" s="67"/>
      <c r="AI2464" s="66"/>
      <c r="AJ2464" s="67"/>
      <c r="AK2464" s="66"/>
      <c r="AL2464" s="66"/>
      <c r="AM2464" s="67"/>
      <c r="AN2464" s="11"/>
      <c r="AO2464" s="69">
        <v>1.3134390603227099E-2</v>
      </c>
      <c r="AP2464" s="69">
        <v>-0.99945987036684503</v>
      </c>
      <c r="AQ2464" s="69">
        <v>0</v>
      </c>
      <c r="AR2464" s="69">
        <v>-0.99950943041476403</v>
      </c>
      <c r="AS2464" s="70"/>
      <c r="AT2464" s="70"/>
      <c r="AU2464" s="70"/>
      <c r="AV2464" s="71"/>
      <c r="AW2464" s="11"/>
      <c r="AX2464" s="72"/>
      <c r="AY2464" s="73"/>
      <c r="AZ2464" s="73"/>
      <c r="BA2464" s="73"/>
      <c r="BB2464" s="64"/>
      <c r="BC2464" s="74">
        <v>-99.951939826365603</v>
      </c>
      <c r="BD2464" s="61">
        <v>43657</v>
      </c>
      <c r="BE2464" s="61">
        <v>43703</v>
      </c>
      <c r="BF2464" s="70"/>
      <c r="BG2464" s="61"/>
    </row>
    <row r="2465" spans="2:59" x14ac:dyDescent="0.3">
      <c r="B2465" s="56" t="s">
        <v>7777</v>
      </c>
      <c r="C2465" s="56" t="s">
        <v>7434</v>
      </c>
      <c r="D2465" s="56" t="s">
        <v>7430</v>
      </c>
      <c r="E2465" s="57" t="s">
        <v>83</v>
      </c>
      <c r="F2465" s="57" t="s">
        <v>65</v>
      </c>
      <c r="G2465" s="58" t="s">
        <v>36</v>
      </c>
      <c r="H2465" s="59" t="s">
        <v>1626</v>
      </c>
      <c r="I2465" s="60" t="s">
        <v>29</v>
      </c>
      <c r="J2465" s="60" t="s">
        <v>7435</v>
      </c>
      <c r="L2465" s="61">
        <v>43788</v>
      </c>
      <c r="M2465" s="62"/>
      <c r="N2465" s="63"/>
      <c r="O2465" s="63">
        <v>1046.04209999926</v>
      </c>
      <c r="P2465" s="64">
        <f t="shared" si="38"/>
        <v>0</v>
      </c>
      <c r="Q2465" s="61">
        <v>43657</v>
      </c>
      <c r="R2465" s="65"/>
      <c r="S2465" s="65">
        <v>73885.456063110396</v>
      </c>
      <c r="T2465" s="11"/>
      <c r="U2465" s="66"/>
      <c r="V2465" s="67"/>
      <c r="W2465" s="66"/>
      <c r="X2465" s="67"/>
      <c r="Y2465" s="66"/>
      <c r="Z2465" s="67"/>
      <c r="AA2465" s="66"/>
      <c r="AB2465" s="67"/>
      <c r="AC2465" s="66"/>
      <c r="AD2465" s="67"/>
      <c r="AE2465" s="66"/>
      <c r="AF2465" s="68"/>
      <c r="AG2465" s="66"/>
      <c r="AH2465" s="67"/>
      <c r="AI2465" s="66"/>
      <c r="AJ2465" s="67"/>
      <c r="AK2465" s="66"/>
      <c r="AL2465" s="66"/>
      <c r="AM2465" s="67"/>
      <c r="AN2465" s="11"/>
      <c r="AO2465" s="69">
        <v>1.32023771002423E-2</v>
      </c>
      <c r="AP2465" s="69">
        <v>-0.99892870292998803</v>
      </c>
      <c r="AQ2465" s="69">
        <v>0</v>
      </c>
      <c r="AR2465" s="69">
        <v>-0.99902549727936296</v>
      </c>
      <c r="AS2465" s="70"/>
      <c r="AT2465" s="70"/>
      <c r="AU2465" s="70"/>
      <c r="AV2465" s="71"/>
      <c r="AW2465" s="11"/>
      <c r="AX2465" s="72"/>
      <c r="AY2465" s="73"/>
      <c r="AZ2465" s="73"/>
      <c r="BA2465" s="73"/>
      <c r="BB2465" s="64"/>
      <c r="BC2465" s="74">
        <v>-99.904401553212693</v>
      </c>
      <c r="BD2465" s="61">
        <v>43657</v>
      </c>
      <c r="BE2465" s="61">
        <v>43703</v>
      </c>
      <c r="BF2465" s="70"/>
      <c r="BG2465" s="61"/>
    </row>
    <row r="2466" spans="2:59" x14ac:dyDescent="0.3">
      <c r="B2466" s="56" t="s">
        <v>7781</v>
      </c>
      <c r="C2466" s="56" t="s">
        <v>7436</v>
      </c>
      <c r="D2466" s="56" t="s">
        <v>7430</v>
      </c>
      <c r="E2466" s="57" t="s">
        <v>87</v>
      </c>
      <c r="F2466" s="57" t="s">
        <v>65</v>
      </c>
      <c r="G2466" s="58" t="s">
        <v>36</v>
      </c>
      <c r="H2466" s="59" t="s">
        <v>1626</v>
      </c>
      <c r="I2466" s="60" t="s">
        <v>29</v>
      </c>
      <c r="J2466" s="60" t="s">
        <v>7437</v>
      </c>
      <c r="L2466" s="61">
        <v>43788</v>
      </c>
      <c r="M2466" s="62"/>
      <c r="N2466" s="63"/>
      <c r="O2466" s="63">
        <v>1226.9684999994899</v>
      </c>
      <c r="P2466" s="64">
        <f t="shared" si="38"/>
        <v>0</v>
      </c>
      <c r="Q2466" s="61">
        <v>43657</v>
      </c>
      <c r="R2466" s="65"/>
      <c r="S2466" s="65">
        <v>697852.14277929696</v>
      </c>
      <c r="T2466" s="11"/>
      <c r="U2466" s="66"/>
      <c r="V2466" s="67"/>
      <c r="W2466" s="66"/>
      <c r="X2466" s="67"/>
      <c r="Y2466" s="66"/>
      <c r="Z2466" s="67"/>
      <c r="AA2466" s="66"/>
      <c r="AB2466" s="67"/>
      <c r="AC2466" s="66"/>
      <c r="AD2466" s="67"/>
      <c r="AE2466" s="66"/>
      <c r="AF2466" s="68"/>
      <c r="AG2466" s="66"/>
      <c r="AH2466" s="67"/>
      <c r="AI2466" s="66"/>
      <c r="AJ2466" s="67"/>
      <c r="AK2466" s="66"/>
      <c r="AL2466" s="66"/>
      <c r="AM2466" s="67"/>
      <c r="AN2466" s="11"/>
      <c r="AO2466" s="69">
        <v>1.3115011151967299E-2</v>
      </c>
      <c r="AP2466" s="69">
        <v>-0.99908327838289601</v>
      </c>
      <c r="AQ2466" s="69">
        <v>0</v>
      </c>
      <c r="AR2466" s="69">
        <v>-0.99916776022873799</v>
      </c>
      <c r="AS2466" s="70"/>
      <c r="AT2466" s="70"/>
      <c r="AU2466" s="70"/>
      <c r="AV2466" s="71"/>
      <c r="AW2466" s="11"/>
      <c r="AX2466" s="72"/>
      <c r="AY2466" s="73"/>
      <c r="AZ2466" s="73"/>
      <c r="BA2466" s="73"/>
      <c r="BB2466" s="64"/>
      <c r="BC2466" s="74">
        <v>-99.918498315149904</v>
      </c>
      <c r="BD2466" s="61">
        <v>43657</v>
      </c>
      <c r="BE2466" s="61">
        <v>43703</v>
      </c>
      <c r="BF2466" s="70"/>
      <c r="BG2466" s="61"/>
    </row>
    <row r="2467" spans="2:59" x14ac:dyDescent="0.3">
      <c r="B2467" s="56" t="s">
        <v>7784</v>
      </c>
      <c r="C2467" s="56" t="s">
        <v>7438</v>
      </c>
      <c r="D2467" s="56" t="s">
        <v>7430</v>
      </c>
      <c r="E2467" s="57" t="s">
        <v>90</v>
      </c>
      <c r="F2467" s="57" t="s">
        <v>65</v>
      </c>
      <c r="G2467" s="58" t="s">
        <v>36</v>
      </c>
      <c r="H2467" s="59" t="s">
        <v>1626</v>
      </c>
      <c r="I2467" s="60" t="s">
        <v>29</v>
      </c>
      <c r="J2467" s="60" t="s">
        <v>7439</v>
      </c>
      <c r="L2467" s="61">
        <v>43788</v>
      </c>
      <c r="M2467" s="62"/>
      <c r="N2467" s="63"/>
      <c r="O2467" s="63">
        <v>999.47269999980904</v>
      </c>
      <c r="P2467" s="64">
        <f t="shared" si="38"/>
        <v>0</v>
      </c>
      <c r="Q2467" s="61">
        <v>43657</v>
      </c>
      <c r="R2467" s="65"/>
      <c r="S2467" s="65">
        <v>894721.68662109401</v>
      </c>
      <c r="T2467" s="11"/>
      <c r="U2467" s="66"/>
      <c r="V2467" s="67"/>
      <c r="W2467" s="66"/>
      <c r="X2467" s="67"/>
      <c r="Y2467" s="66"/>
      <c r="Z2467" s="67"/>
      <c r="AA2467" s="66"/>
      <c r="AB2467" s="67"/>
      <c r="AC2467" s="66"/>
      <c r="AD2467" s="67"/>
      <c r="AE2467" s="66"/>
      <c r="AF2467" s="68"/>
      <c r="AG2467" s="66"/>
      <c r="AH2467" s="67"/>
      <c r="AI2467" s="66"/>
      <c r="AJ2467" s="67"/>
      <c r="AK2467" s="66"/>
      <c r="AL2467" s="66"/>
      <c r="AM2467" s="67"/>
      <c r="AN2467" s="11"/>
      <c r="AO2467" s="69">
        <v>1.3092721641442E-2</v>
      </c>
      <c r="AP2467" s="69">
        <v>-0.99887355687096702</v>
      </c>
      <c r="AQ2467" s="69">
        <v>0</v>
      </c>
      <c r="AR2467" s="69">
        <v>-0.99897788124741105</v>
      </c>
      <c r="AS2467" s="70"/>
      <c r="AT2467" s="70"/>
      <c r="AU2467" s="70"/>
      <c r="AV2467" s="71"/>
      <c r="AW2467" s="11"/>
      <c r="AX2467" s="72"/>
      <c r="AY2467" s="73"/>
      <c r="AZ2467" s="73"/>
      <c r="BA2467" s="73"/>
      <c r="BB2467" s="64"/>
      <c r="BC2467" s="74">
        <v>-99.899947242229203</v>
      </c>
      <c r="BD2467" s="61">
        <v>43657</v>
      </c>
      <c r="BE2467" s="61">
        <v>43703</v>
      </c>
      <c r="BF2467" s="70"/>
      <c r="BG2467" s="61"/>
    </row>
    <row r="2468" spans="2:59" x14ac:dyDescent="0.3">
      <c r="B2468" s="56" t="s">
        <v>7787</v>
      </c>
      <c r="C2468" s="56" t="s">
        <v>7441</v>
      </c>
      <c r="D2468" s="56" t="s">
        <v>7442</v>
      </c>
      <c r="E2468" s="57" t="s">
        <v>69</v>
      </c>
      <c r="F2468" s="57" t="s">
        <v>65</v>
      </c>
      <c r="G2468" s="58" t="s">
        <v>215</v>
      </c>
      <c r="H2468" s="59" t="s">
        <v>216</v>
      </c>
      <c r="I2468" s="60" t="s">
        <v>29</v>
      </c>
      <c r="J2468" s="60" t="s">
        <v>7443</v>
      </c>
      <c r="L2468" s="61">
        <v>44021</v>
      </c>
      <c r="M2468" s="62">
        <v>1056.31900000013</v>
      </c>
      <c r="N2468" s="63">
        <v>1056.31900000013</v>
      </c>
      <c r="O2468" s="63">
        <v>1056.5752000007799</v>
      </c>
      <c r="P2468" s="64">
        <f t="shared" si="38"/>
        <v>0.99975751844199101</v>
      </c>
      <c r="Q2468" s="61">
        <v>44020</v>
      </c>
      <c r="R2468" s="65">
        <v>12160337.737</v>
      </c>
      <c r="S2468" s="65">
        <v>25438375.728250001</v>
      </c>
      <c r="T2468" s="11"/>
      <c r="U2468" s="66">
        <v>-2.4248155841633001E-4</v>
      </c>
      <c r="V2468" s="67">
        <v>3.6379625980771402</v>
      </c>
      <c r="W2468" s="66">
        <v>3.0791688041063E-3</v>
      </c>
      <c r="X2468" s="67">
        <v>2.5862954290459998</v>
      </c>
      <c r="Y2468" s="66">
        <v>2.0161024736808E-2</v>
      </c>
      <c r="Z2468" s="67">
        <v>19.700040085910601</v>
      </c>
      <c r="AA2468" s="66">
        <v>3.53698442559107E-2</v>
      </c>
      <c r="AB2468" s="67">
        <v>23.762172576884002</v>
      </c>
      <c r="AC2468" s="66"/>
      <c r="AD2468" s="67"/>
      <c r="AE2468" s="66"/>
      <c r="AF2468" s="68"/>
      <c r="AG2468" s="66">
        <v>1.0391173418611301E-3</v>
      </c>
      <c r="AH2468" s="67">
        <v>-1.7375940016791001</v>
      </c>
      <c r="AI2468" s="66">
        <v>2.2781780849982201E-2</v>
      </c>
      <c r="AJ2468" s="67">
        <v>15.968920565967</v>
      </c>
      <c r="AK2468" s="66">
        <v>5.4746899746532997E-2</v>
      </c>
      <c r="AL2468" s="66">
        <v>2.9435288626700602E-2</v>
      </c>
      <c r="AM2468" s="67">
        <v>29.372749381494899</v>
      </c>
      <c r="AN2468" s="11"/>
      <c r="AO2468" s="69">
        <v>5.30754738247197E-3</v>
      </c>
      <c r="AP2468" s="69">
        <v>-6.5741335729398998E-3</v>
      </c>
      <c r="AQ2468" s="69">
        <v>8.9439605708321306E-3</v>
      </c>
      <c r="AR2468" s="69">
        <v>-3.17536560396547E-3</v>
      </c>
      <c r="AS2468" s="70">
        <v>9</v>
      </c>
      <c r="AT2468" s="70">
        <v>3</v>
      </c>
      <c r="AU2468" s="70">
        <v>7</v>
      </c>
      <c r="AV2468" s="71">
        <v>5</v>
      </c>
      <c r="AW2468" s="11"/>
      <c r="AX2468" s="72">
        <v>1.2289722363239001E-2</v>
      </c>
      <c r="AY2468" s="73">
        <v>0.41213993679593802</v>
      </c>
      <c r="AZ2468" s="73">
        <v>0.64912383922910499</v>
      </c>
      <c r="BA2468" s="73">
        <v>0.55889530760305195</v>
      </c>
      <c r="BB2468" s="64">
        <v>1.2691026643983599E-3</v>
      </c>
      <c r="BC2468" s="74">
        <v>-1.4651325551258201</v>
      </c>
      <c r="BD2468" s="61">
        <v>43753</v>
      </c>
      <c r="BE2468" s="61">
        <v>43783</v>
      </c>
      <c r="BF2468" s="70">
        <v>45</v>
      </c>
      <c r="BG2468" s="61">
        <v>43816</v>
      </c>
    </row>
    <row r="2469" spans="2:59" x14ac:dyDescent="0.3">
      <c r="B2469" s="56" t="s">
        <v>7790</v>
      </c>
      <c r="C2469" s="56" t="s">
        <v>7445</v>
      </c>
      <c r="D2469" s="56" t="s">
        <v>7442</v>
      </c>
      <c r="E2469" s="57" t="s">
        <v>73</v>
      </c>
      <c r="F2469" s="57" t="s">
        <v>65</v>
      </c>
      <c r="G2469" s="58" t="s">
        <v>215</v>
      </c>
      <c r="H2469" s="59" t="s">
        <v>216</v>
      </c>
      <c r="I2469" s="60" t="s">
        <v>29</v>
      </c>
      <c r="J2469" s="60" t="s">
        <v>7446</v>
      </c>
      <c r="L2469" s="61">
        <v>44021</v>
      </c>
      <c r="M2469" s="62">
        <v>2153.9739999994599</v>
      </c>
      <c r="N2469" s="63">
        <v>2153.9739999994599</v>
      </c>
      <c r="O2469" s="63">
        <v>2154.54080000147</v>
      </c>
      <c r="P2469" s="64">
        <f t="shared" si="38"/>
        <v>0.99973692770078448</v>
      </c>
      <c r="Q2469" s="61">
        <v>44020</v>
      </c>
      <c r="R2469" s="65">
        <v>2711721.7230000002</v>
      </c>
      <c r="S2469" s="65">
        <v>2719165.7730664099</v>
      </c>
      <c r="T2469" s="11"/>
      <c r="U2469" s="66">
        <v>-2.6307229927624597E-4</v>
      </c>
      <c r="V2469" s="67">
        <v>3.6359035239911499</v>
      </c>
      <c r="W2469" s="66">
        <v>2.46099232572305E-3</v>
      </c>
      <c r="X2469" s="67">
        <v>2.52447778120768</v>
      </c>
      <c r="Y2469" s="66">
        <v>1.6352957880371801E-2</v>
      </c>
      <c r="Z2469" s="67">
        <v>19.319233400252401</v>
      </c>
      <c r="AA2469" s="66">
        <v>3.08324560701294E-2</v>
      </c>
      <c r="AB2469" s="67">
        <v>23.308433758298602</v>
      </c>
      <c r="AC2469" s="66">
        <v>6.5136082914250396E-2</v>
      </c>
      <c r="AD2469" s="67">
        <v>30.799573551659702</v>
      </c>
      <c r="AE2469" s="66">
        <v>9.3412849197193296E-2</v>
      </c>
      <c r="AF2469" s="68">
        <v>26.2889725314453</v>
      </c>
      <c r="AG2469" s="66">
        <v>8.5398874034581197E-4</v>
      </c>
      <c r="AH2469" s="67">
        <v>-1.7561068618306299</v>
      </c>
      <c r="AI2469" s="66">
        <v>1.87754927537753E-2</v>
      </c>
      <c r="AJ2469" s="67">
        <v>15.568291756339001</v>
      </c>
      <c r="AK2469" s="66">
        <v>0.67277228153427104</v>
      </c>
      <c r="AL2469" s="66">
        <v>4.1572790243662901E-2</v>
      </c>
      <c r="AM2469" s="67">
        <v>33.161278760642702</v>
      </c>
      <c r="AN2469" s="11"/>
      <c r="AO2469" s="69">
        <v>5.28695710818283E-3</v>
      </c>
      <c r="AP2469" s="69">
        <v>-6.5946318509304503E-3</v>
      </c>
      <c r="AQ2469" s="69">
        <v>8.3222136199765408E-3</v>
      </c>
      <c r="AR2469" s="69">
        <v>-3.8102103326309602E-3</v>
      </c>
      <c r="AS2469" s="70">
        <v>8</v>
      </c>
      <c r="AT2469" s="70">
        <v>4</v>
      </c>
      <c r="AU2469" s="70">
        <v>7</v>
      </c>
      <c r="AV2469" s="71">
        <v>5</v>
      </c>
      <c r="AW2469" s="11"/>
      <c r="AX2469" s="72">
        <v>1.22967973702725E-2</v>
      </c>
      <c r="AY2469" s="73">
        <v>8.7550398287362399E-2</v>
      </c>
      <c r="AZ2469" s="73">
        <v>0.63443548700797703</v>
      </c>
      <c r="BA2469" s="73">
        <v>0.11735948055388699</v>
      </c>
      <c r="BB2469" s="64">
        <v>1.2698018709852499E-3</v>
      </c>
      <c r="BC2469" s="74">
        <v>-1.5258613982005</v>
      </c>
      <c r="BD2469" s="61">
        <v>43753</v>
      </c>
      <c r="BE2469" s="61">
        <v>43783</v>
      </c>
      <c r="BF2469" s="70">
        <v>57</v>
      </c>
      <c r="BG2469" s="61">
        <v>43832</v>
      </c>
    </row>
    <row r="2470" spans="2:59" x14ac:dyDescent="0.3">
      <c r="B2470" s="56" t="s">
        <v>7793</v>
      </c>
      <c r="C2470" s="56" t="s">
        <v>7448</v>
      </c>
      <c r="D2470" s="56" t="s">
        <v>7442</v>
      </c>
      <c r="E2470" s="57" t="s">
        <v>76</v>
      </c>
      <c r="F2470" s="57" t="s">
        <v>65</v>
      </c>
      <c r="G2470" s="58" t="s">
        <v>215</v>
      </c>
      <c r="H2470" s="59" t="s">
        <v>216</v>
      </c>
      <c r="I2470" s="60" t="s">
        <v>29</v>
      </c>
      <c r="J2470" s="60" t="s">
        <v>7449</v>
      </c>
      <c r="L2470" s="61">
        <v>44021</v>
      </c>
      <c r="M2470" s="62">
        <v>2155.6301999986199</v>
      </c>
      <c r="N2470" s="63">
        <v>2155.6301999986199</v>
      </c>
      <c r="O2470" s="63">
        <v>2156.2210000008299</v>
      </c>
      <c r="P2470" s="64">
        <f t="shared" si="38"/>
        <v>0.9997260021110036</v>
      </c>
      <c r="Q2470" s="61">
        <v>43984</v>
      </c>
      <c r="R2470" s="65">
        <v>97413054.612000003</v>
      </c>
      <c r="S2470" s="65">
        <v>71312057.257249996</v>
      </c>
      <c r="T2470" s="11"/>
      <c r="U2470" s="66">
        <v>-2.6713586157711699E-4</v>
      </c>
      <c r="V2470" s="67">
        <v>3.6354971677610601</v>
      </c>
      <c r="W2470" s="66">
        <v>2.33743712669821E-3</v>
      </c>
      <c r="X2470" s="67">
        <v>2.5121222613051901</v>
      </c>
      <c r="Y2470" s="66">
        <v>1.55930644014006E-2</v>
      </c>
      <c r="Z2470" s="67">
        <v>19.2432440523698</v>
      </c>
      <c r="AA2470" s="66">
        <v>2.9283114545251E-2</v>
      </c>
      <c r="AB2470" s="67">
        <v>23.1534996058326</v>
      </c>
      <c r="AC2470" s="66">
        <v>6.1941045953062698E-2</v>
      </c>
      <c r="AD2470" s="67">
        <v>30.480069855548201</v>
      </c>
      <c r="AE2470" s="66">
        <v>8.8785374800936595E-2</v>
      </c>
      <c r="AF2470" s="68">
        <v>25.826225091819701</v>
      </c>
      <c r="AG2470" s="66">
        <v>8.16994335764321E-4</v>
      </c>
      <c r="AH2470" s="67">
        <v>-1.75980630228878</v>
      </c>
      <c r="AI2470" s="66">
        <v>1.79761221934314E-2</v>
      </c>
      <c r="AJ2470" s="67">
        <v>15.4883547003119</v>
      </c>
      <c r="AK2470" s="66">
        <v>0.67404691288131302</v>
      </c>
      <c r="AL2470" s="66">
        <v>4.1635603163740598E-2</v>
      </c>
      <c r="AM2470" s="67">
        <v>33.288741895346902</v>
      </c>
      <c r="AN2470" s="11"/>
      <c r="AO2470" s="69">
        <v>5.2827618073933999E-3</v>
      </c>
      <c r="AP2470" s="69">
        <v>-6.5986621875708798E-3</v>
      </c>
      <c r="AQ2470" s="69">
        <v>8.1979177484754508E-3</v>
      </c>
      <c r="AR2470" s="69">
        <v>-3.9370705744659097E-3</v>
      </c>
      <c r="AS2470" s="70">
        <v>8</v>
      </c>
      <c r="AT2470" s="70">
        <v>4</v>
      </c>
      <c r="AU2470" s="70">
        <v>7</v>
      </c>
      <c r="AV2470" s="71">
        <v>5</v>
      </c>
      <c r="AW2470" s="11"/>
      <c r="AX2470" s="72">
        <v>1.22922932507754E-2</v>
      </c>
      <c r="AY2470" s="73">
        <v>-2.6987512136940901E-2</v>
      </c>
      <c r="AZ2470" s="73">
        <v>0.62929749012892</v>
      </c>
      <c r="BA2470" s="73">
        <v>-3.6068197393262801E-2</v>
      </c>
      <c r="BB2470" s="64">
        <v>1.26933065104822E-3</v>
      </c>
      <c r="BC2470" s="74">
        <v>-1.53800024950033</v>
      </c>
      <c r="BD2470" s="61">
        <v>43753</v>
      </c>
      <c r="BE2470" s="61">
        <v>43783</v>
      </c>
      <c r="BF2470" s="70">
        <v>57</v>
      </c>
      <c r="BG2470" s="61">
        <v>43832</v>
      </c>
    </row>
    <row r="2471" spans="2:59" x14ac:dyDescent="0.3">
      <c r="B2471" s="56" t="s">
        <v>7796</v>
      </c>
      <c r="C2471" s="56" t="s">
        <v>7451</v>
      </c>
      <c r="D2471" s="56" t="s">
        <v>7442</v>
      </c>
      <c r="E2471" s="57" t="s">
        <v>79</v>
      </c>
      <c r="F2471" s="57" t="s">
        <v>65</v>
      </c>
      <c r="G2471" s="58" t="s">
        <v>215</v>
      </c>
      <c r="H2471" s="59" t="s">
        <v>216</v>
      </c>
      <c r="I2471" s="60" t="s">
        <v>29</v>
      </c>
      <c r="J2471" s="60" t="s">
        <v>7452</v>
      </c>
      <c r="L2471" s="61">
        <v>44021</v>
      </c>
      <c r="M2471" s="62">
        <v>1095.3408000003501</v>
      </c>
      <c r="N2471" s="63">
        <v>1095.3408000003501</v>
      </c>
      <c r="O2471" s="63">
        <v>1096.1966999992701</v>
      </c>
      <c r="P2471" s="64">
        <f t="shared" si="38"/>
        <v>0.99921920947315335</v>
      </c>
      <c r="Q2471" s="61">
        <v>43984</v>
      </c>
      <c r="R2471" s="65">
        <v>72112.868000000002</v>
      </c>
      <c r="S2471" s="65">
        <v>13813539.2105469</v>
      </c>
      <c r="T2471" s="11"/>
      <c r="U2471" s="66">
        <v>-2.8083824236091503E-4</v>
      </c>
      <c r="V2471" s="67">
        <v>3.6341269296826799</v>
      </c>
      <c r="W2471" s="66">
        <v>1.9253849968663399E-3</v>
      </c>
      <c r="X2471" s="67">
        <v>2.47091704832201</v>
      </c>
      <c r="Y2471" s="66">
        <v>1.3065589877442101E-2</v>
      </c>
      <c r="Z2471" s="67">
        <v>18.9904965999594</v>
      </c>
      <c r="AA2471" s="66">
        <v>2.4136865140462802E-2</v>
      </c>
      <c r="AB2471" s="67">
        <v>22.638874665339198</v>
      </c>
      <c r="AC2471" s="66">
        <v>5.13613052407891E-2</v>
      </c>
      <c r="AD2471" s="67">
        <v>29.4220957843063</v>
      </c>
      <c r="AE2471" s="66">
        <v>7.2241501336975503E-2</v>
      </c>
      <c r="AF2471" s="68">
        <v>24.171837745409</v>
      </c>
      <c r="AG2471" s="66">
        <v>6.9359835833893201E-4</v>
      </c>
      <c r="AH2471" s="67">
        <v>-1.77214590003132</v>
      </c>
      <c r="AI2471" s="66">
        <v>1.53175332961837E-2</v>
      </c>
      <c r="AJ2471" s="67">
        <v>15.2224958105799</v>
      </c>
      <c r="AK2471" s="66">
        <v>9.5067033242230495E-2</v>
      </c>
      <c r="AL2471" s="66">
        <v>2.4592132083853399E-2</v>
      </c>
      <c r="AM2471" s="67">
        <v>12.911437480856</v>
      </c>
      <c r="AN2471" s="11"/>
      <c r="AO2471" s="69">
        <v>5.2690692864416598E-3</v>
      </c>
      <c r="AP2471" s="69">
        <v>-6.6123498127126402E-3</v>
      </c>
      <c r="AQ2471" s="69">
        <v>7.7835862102801903E-3</v>
      </c>
      <c r="AR2471" s="69">
        <v>-4.3600188619166104E-3</v>
      </c>
      <c r="AS2471" s="70">
        <v>8</v>
      </c>
      <c r="AT2471" s="70">
        <v>4</v>
      </c>
      <c r="AU2471" s="70">
        <v>7</v>
      </c>
      <c r="AV2471" s="71">
        <v>5</v>
      </c>
      <c r="AW2471" s="11"/>
      <c r="AX2471" s="72">
        <v>1.22790084225198E-2</v>
      </c>
      <c r="AY2471" s="73">
        <v>-0.40796235075777099</v>
      </c>
      <c r="AZ2471" s="73">
        <v>0.61222933634508103</v>
      </c>
      <c r="BA2471" s="73">
        <v>-0.53978901862137696</v>
      </c>
      <c r="BB2471" s="64">
        <v>1.26793869063931E-3</v>
      </c>
      <c r="BC2471" s="74">
        <v>-1.57846308801345</v>
      </c>
      <c r="BD2471" s="61">
        <v>43753</v>
      </c>
      <c r="BE2471" s="61">
        <v>43783</v>
      </c>
      <c r="BF2471" s="70">
        <v>60</v>
      </c>
      <c r="BG2471" s="61">
        <v>43837</v>
      </c>
    </row>
    <row r="2472" spans="2:59" x14ac:dyDescent="0.3">
      <c r="B2472" s="56" t="s">
        <v>7800</v>
      </c>
      <c r="C2472" s="56" t="s">
        <v>7454</v>
      </c>
      <c r="D2472" s="56" t="s">
        <v>7442</v>
      </c>
      <c r="E2472" s="57" t="s">
        <v>87</v>
      </c>
      <c r="F2472" s="57" t="s">
        <v>65</v>
      </c>
      <c r="G2472" s="58" t="s">
        <v>215</v>
      </c>
      <c r="H2472" s="59" t="s">
        <v>216</v>
      </c>
      <c r="I2472" s="60" t="s">
        <v>29</v>
      </c>
      <c r="J2472" s="60" t="s">
        <v>7455</v>
      </c>
      <c r="L2472" s="61">
        <v>44021</v>
      </c>
      <c r="M2472" s="62">
        <v>2046.81479999982</v>
      </c>
      <c r="N2472" s="63">
        <v>2046.81479999982</v>
      </c>
      <c r="O2472" s="63">
        <v>2047.68119999953</v>
      </c>
      <c r="P2472" s="64">
        <f t="shared" si="38"/>
        <v>0.9995768872616938</v>
      </c>
      <c r="Q2472" s="61">
        <v>43984</v>
      </c>
      <c r="R2472" s="65">
        <v>130929602.339</v>
      </c>
      <c r="S2472" s="65">
        <v>106013567.901875</v>
      </c>
      <c r="T2472" s="11"/>
      <c r="U2472" s="66">
        <v>-2.7117716854263601E-4</v>
      </c>
      <c r="V2472" s="67">
        <v>3.63509303706451</v>
      </c>
      <c r="W2472" s="66">
        <v>2.2161901015351798E-3</v>
      </c>
      <c r="X2472" s="67">
        <v>2.4999975587888899</v>
      </c>
      <c r="Y2472" s="66">
        <v>1.3475542378728301E-2</v>
      </c>
      <c r="Z2472" s="67">
        <v>19.0314918500953</v>
      </c>
      <c r="AA2472" s="66">
        <v>2.4551260254156701E-2</v>
      </c>
      <c r="AB2472" s="67">
        <v>22.6803141767159</v>
      </c>
      <c r="AC2472" s="66">
        <v>5.1786817077299901E-2</v>
      </c>
      <c r="AD2472" s="67">
        <v>29.464646967971898</v>
      </c>
      <c r="AE2472" s="66">
        <v>7.2675436427744003E-2</v>
      </c>
      <c r="AF2472" s="68">
        <v>24.215231254493101</v>
      </c>
      <c r="AG2472" s="66">
        <v>7.8065020170470201E-4</v>
      </c>
      <c r="AH2472" s="67">
        <v>-1.76344071569474</v>
      </c>
      <c r="AI2472" s="66">
        <v>1.5728391785160101E-2</v>
      </c>
      <c r="AJ2472" s="67">
        <v>15.2635816594848</v>
      </c>
      <c r="AK2472" s="66">
        <v>0.58955264217394898</v>
      </c>
      <c r="AL2472" s="66">
        <v>3.7373272916738601E-2</v>
      </c>
      <c r="AM2472" s="67">
        <v>24.839314824610501</v>
      </c>
      <c r="AN2472" s="11"/>
      <c r="AO2472" s="69">
        <v>5.2690696738864097E-3</v>
      </c>
      <c r="AP2472" s="69">
        <v>-6.6123336382588596E-3</v>
      </c>
      <c r="AQ2472" s="69">
        <v>7.7836740929342297E-3</v>
      </c>
      <c r="AR2472" s="69">
        <v>-4.3599644504865899E-3</v>
      </c>
      <c r="AS2472" s="70">
        <v>8</v>
      </c>
      <c r="AT2472" s="70">
        <v>4</v>
      </c>
      <c r="AU2472" s="70">
        <v>7</v>
      </c>
      <c r="AV2472" s="71">
        <v>5</v>
      </c>
      <c r="AW2472" s="11"/>
      <c r="AX2472" s="72">
        <v>1.22752190398751E-2</v>
      </c>
      <c r="AY2472" s="73">
        <v>-0.37939297971979602</v>
      </c>
      <c r="AZ2472" s="73">
        <v>0.61357634690102703</v>
      </c>
      <c r="BA2472" s="73">
        <v>-0.502252750710795</v>
      </c>
      <c r="BB2472" s="64">
        <v>1.2675466078053399E-3</v>
      </c>
      <c r="BC2472" s="74">
        <v>-1.57845852980063</v>
      </c>
      <c r="BD2472" s="61">
        <v>43753</v>
      </c>
      <c r="BE2472" s="61">
        <v>43783</v>
      </c>
      <c r="BF2472" s="70">
        <v>60</v>
      </c>
      <c r="BG2472" s="61">
        <v>43837</v>
      </c>
    </row>
    <row r="2473" spans="2:59" x14ac:dyDescent="0.3">
      <c r="B2473" s="56" t="s">
        <v>7803</v>
      </c>
      <c r="C2473" s="56" t="s">
        <v>7457</v>
      </c>
      <c r="D2473" s="56" t="s">
        <v>7442</v>
      </c>
      <c r="E2473" s="57" t="s">
        <v>90</v>
      </c>
      <c r="F2473" s="57" t="s">
        <v>65</v>
      </c>
      <c r="G2473" s="58" t="s">
        <v>215</v>
      </c>
      <c r="H2473" s="59" t="s">
        <v>216</v>
      </c>
      <c r="I2473" s="60" t="s">
        <v>29</v>
      </c>
      <c r="J2473" s="60" t="s">
        <v>7458</v>
      </c>
      <c r="L2473" s="61">
        <v>44021</v>
      </c>
      <c r="M2473" s="62">
        <v>1921.2480999995</v>
      </c>
      <c r="N2473" s="63">
        <v>1921.2480999995</v>
      </c>
      <c r="O2473" s="63">
        <v>1922.3334999997201</v>
      </c>
      <c r="P2473" s="64">
        <f t="shared" si="38"/>
        <v>0.9994353737266608</v>
      </c>
      <c r="Q2473" s="61">
        <v>43984</v>
      </c>
      <c r="R2473" s="65">
        <v>207721992.81299999</v>
      </c>
      <c r="S2473" s="65">
        <v>165479376.8195</v>
      </c>
      <c r="T2473" s="11"/>
      <c r="U2473" s="66">
        <v>-2.7505797061167002E-4</v>
      </c>
      <c r="V2473" s="67">
        <v>3.6347049568576</v>
      </c>
      <c r="W2473" s="66">
        <v>2.1011676435591701E-3</v>
      </c>
      <c r="X2473" s="67">
        <v>2.4884953129912901</v>
      </c>
      <c r="Y2473" s="66">
        <v>1.19532003900531E-2</v>
      </c>
      <c r="Z2473" s="67">
        <v>18.879257651220499</v>
      </c>
      <c r="AA2473" s="66">
        <v>2.1208847767411498E-2</v>
      </c>
      <c r="AB2473" s="67">
        <v>22.346072928048699</v>
      </c>
      <c r="AC2473" s="66">
        <v>4.46925487849512E-2</v>
      </c>
      <c r="AD2473" s="67">
        <v>28.755220138729801</v>
      </c>
      <c r="AE2473" s="66">
        <v>6.1697257300693302E-2</v>
      </c>
      <c r="AF2473" s="68">
        <v>23.117413341795299</v>
      </c>
      <c r="AG2473" s="66">
        <v>7.4616541314753704E-4</v>
      </c>
      <c r="AH2473" s="67">
        <v>-1.7668891945504599</v>
      </c>
      <c r="AI2473" s="66">
        <v>1.4115177627900301E-2</v>
      </c>
      <c r="AJ2473" s="67">
        <v>15.102260243758799</v>
      </c>
      <c r="AK2473" s="66">
        <v>0.49207241821917702</v>
      </c>
      <c r="AL2473" s="66">
        <v>3.2188579934882E-2</v>
      </c>
      <c r="AM2473" s="67">
        <v>15.091292429133301</v>
      </c>
      <c r="AN2473" s="11"/>
      <c r="AO2473" s="69">
        <v>5.2594274202419902E-3</v>
      </c>
      <c r="AP2473" s="69">
        <v>-6.6218449983352903E-3</v>
      </c>
      <c r="AQ2473" s="69">
        <v>7.4937333938578403E-3</v>
      </c>
      <c r="AR2473" s="69">
        <v>-4.6559578531741898E-3</v>
      </c>
      <c r="AS2473" s="70">
        <v>8</v>
      </c>
      <c r="AT2473" s="70">
        <v>4</v>
      </c>
      <c r="AU2473" s="70">
        <v>7</v>
      </c>
      <c r="AV2473" s="71">
        <v>5</v>
      </c>
      <c r="AW2473" s="11"/>
      <c r="AX2473" s="72">
        <v>1.22651139494883E-2</v>
      </c>
      <c r="AY2473" s="73">
        <v>-0.62857754512333497</v>
      </c>
      <c r="AZ2473" s="73">
        <v>0.60247161196639398</v>
      </c>
      <c r="BA2473" s="73">
        <v>-0.82652143394807398</v>
      </c>
      <c r="BB2473" s="64">
        <v>1.26648883742291E-3</v>
      </c>
      <c r="BC2473" s="74">
        <v>-1.6129966169937699</v>
      </c>
      <c r="BD2473" s="61">
        <v>43745</v>
      </c>
      <c r="BE2473" s="61">
        <v>43783</v>
      </c>
      <c r="BF2473" s="70">
        <v>73</v>
      </c>
      <c r="BG2473" s="61">
        <v>43846</v>
      </c>
    </row>
    <row r="2474" spans="2:59" x14ac:dyDescent="0.3">
      <c r="B2474" s="56" t="s">
        <v>7806</v>
      </c>
      <c r="C2474" s="56" t="s">
        <v>7459</v>
      </c>
      <c r="D2474" s="56" t="s">
        <v>7460</v>
      </c>
      <c r="E2474" s="57" t="s">
        <v>25</v>
      </c>
      <c r="F2474" s="57" t="s">
        <v>26</v>
      </c>
      <c r="G2474" s="58" t="s">
        <v>27</v>
      </c>
      <c r="H2474" s="59" t="s">
        <v>28</v>
      </c>
      <c r="I2474" s="60" t="s">
        <v>29</v>
      </c>
      <c r="J2474" s="60" t="s">
        <v>7461</v>
      </c>
      <c r="L2474" s="61">
        <v>43623</v>
      </c>
      <c r="M2474" s="62"/>
      <c r="N2474" s="63"/>
      <c r="O2474" s="63"/>
      <c r="P2474" s="64" t="str">
        <f t="shared" si="38"/>
        <v/>
      </c>
      <c r="Q2474" s="61"/>
      <c r="R2474" s="65"/>
      <c r="S2474" s="65"/>
      <c r="T2474" s="11"/>
      <c r="U2474" s="66"/>
      <c r="V2474" s="67"/>
      <c r="W2474" s="66"/>
      <c r="X2474" s="67"/>
      <c r="Y2474" s="66"/>
      <c r="Z2474" s="67"/>
      <c r="AA2474" s="66"/>
      <c r="AB2474" s="67"/>
      <c r="AC2474" s="66"/>
      <c r="AD2474" s="67"/>
      <c r="AE2474" s="66"/>
      <c r="AF2474" s="68"/>
      <c r="AG2474" s="66"/>
      <c r="AH2474" s="67"/>
      <c r="AI2474" s="66"/>
      <c r="AJ2474" s="67"/>
      <c r="AK2474" s="66"/>
      <c r="AL2474" s="66"/>
      <c r="AM2474" s="67"/>
      <c r="AN2474" s="11"/>
      <c r="AO2474" s="69"/>
      <c r="AP2474" s="69"/>
      <c r="AQ2474" s="69"/>
      <c r="AR2474" s="69"/>
      <c r="AS2474" s="70"/>
      <c r="AT2474" s="70"/>
      <c r="AU2474" s="70"/>
      <c r="AV2474" s="71"/>
      <c r="AW2474" s="11"/>
      <c r="AX2474" s="72"/>
      <c r="AY2474" s="73"/>
      <c r="AZ2474" s="73"/>
      <c r="BA2474" s="73"/>
      <c r="BB2474" s="64"/>
      <c r="BC2474" s="74"/>
      <c r="BD2474" s="61"/>
      <c r="BE2474" s="61"/>
      <c r="BF2474" s="70"/>
      <c r="BG2474" s="61"/>
    </row>
    <row r="2475" spans="2:59" x14ac:dyDescent="0.3">
      <c r="B2475" s="56" t="s">
        <v>7810</v>
      </c>
      <c r="C2475" s="56" t="s">
        <v>7463</v>
      </c>
      <c r="D2475" s="56" t="s">
        <v>7464</v>
      </c>
      <c r="E2475" s="57" t="s">
        <v>684</v>
      </c>
      <c r="F2475" s="57" t="s">
        <v>673</v>
      </c>
      <c r="G2475" s="58" t="s">
        <v>36</v>
      </c>
      <c r="H2475" s="59" t="s">
        <v>37</v>
      </c>
      <c r="I2475" s="60" t="s">
        <v>29</v>
      </c>
      <c r="J2475" s="60" t="s">
        <v>1</v>
      </c>
      <c r="L2475" s="61">
        <v>44021</v>
      </c>
      <c r="M2475" s="62">
        <v>669.52259999979299</v>
      </c>
      <c r="N2475" s="63">
        <v>669.52259999979299</v>
      </c>
      <c r="O2475" s="63">
        <v>916.24859999958403</v>
      </c>
      <c r="P2475" s="64">
        <f t="shared" si="38"/>
        <v>0.73072155308078723</v>
      </c>
      <c r="Q2475" s="61">
        <v>43756</v>
      </c>
      <c r="R2475" s="65">
        <v>147689.25599999999</v>
      </c>
      <c r="S2475" s="65">
        <v>104197.779664063</v>
      </c>
      <c r="T2475" s="11"/>
      <c r="U2475" s="66">
        <v>-3.64493370789205E-2</v>
      </c>
      <c r="V2475" s="67">
        <v>1.72770460267202E-2</v>
      </c>
      <c r="W2475" s="66">
        <v>-1.9561252728635702E-2</v>
      </c>
      <c r="X2475" s="67">
        <v>0.32225327577180002</v>
      </c>
      <c r="Y2475" s="66">
        <v>-0.21403504076355601</v>
      </c>
      <c r="Z2475" s="67">
        <v>-3.7195664641330999</v>
      </c>
      <c r="AA2475" s="66">
        <v>-0.25170540026912902</v>
      </c>
      <c r="AB2475" s="67">
        <v>-4.9453518756199601</v>
      </c>
      <c r="AC2475" s="66"/>
      <c r="AD2475" s="67"/>
      <c r="AE2475" s="66"/>
      <c r="AF2475" s="68"/>
      <c r="AG2475" s="66">
        <v>1.68234172215307E-2</v>
      </c>
      <c r="AH2475" s="67">
        <v>-0.159164013712143</v>
      </c>
      <c r="AI2475" s="66">
        <v>-0.17806813615868999</v>
      </c>
      <c r="AJ2475" s="67">
        <v>-4.1160711349075401</v>
      </c>
      <c r="AK2475" s="66">
        <v>-0.33047740000009102</v>
      </c>
      <c r="AL2475" s="66">
        <v>-0.18712023431377001</v>
      </c>
      <c r="AM2475" s="67">
        <v>-9.3968101977370697</v>
      </c>
      <c r="AN2475" s="11"/>
      <c r="AO2475" s="69">
        <v>8.2814705218042906E-2</v>
      </c>
      <c r="AP2475" s="69">
        <v>-0.137467180956301</v>
      </c>
      <c r="AQ2475" s="69">
        <v>0.13295262949759501</v>
      </c>
      <c r="AR2475" s="69">
        <v>-0.169926322225365</v>
      </c>
      <c r="AS2475" s="70">
        <v>5</v>
      </c>
      <c r="AT2475" s="70">
        <v>7</v>
      </c>
      <c r="AU2475" s="70">
        <v>3</v>
      </c>
      <c r="AV2475" s="71">
        <v>9</v>
      </c>
      <c r="AW2475" s="11"/>
      <c r="AX2475" s="72">
        <v>0.32499731016636402</v>
      </c>
      <c r="AY2475" s="73">
        <v>-0.58105376671301201</v>
      </c>
      <c r="AZ2475" s="73">
        <v>-1.70326203151672</v>
      </c>
      <c r="BA2475" s="73">
        <v>-0.76084448129859095</v>
      </c>
      <c r="BB2475" s="64">
        <v>3.2968028975010402E-2</v>
      </c>
      <c r="BC2475" s="74">
        <v>-45.051997896633097</v>
      </c>
      <c r="BD2475" s="61">
        <v>43756</v>
      </c>
      <c r="BE2475" s="61">
        <v>43908</v>
      </c>
      <c r="BF2475" s="70"/>
      <c r="BG2475" s="61"/>
    </row>
    <row r="2476" spans="2:59" x14ac:dyDescent="0.3">
      <c r="B2476" s="56" t="s">
        <v>7813</v>
      </c>
      <c r="C2476" s="56" t="s">
        <v>7466</v>
      </c>
      <c r="D2476" s="56" t="s">
        <v>7464</v>
      </c>
      <c r="E2476" s="57" t="s">
        <v>73</v>
      </c>
      <c r="F2476" s="57" t="s">
        <v>673</v>
      </c>
      <c r="G2476" s="58" t="s">
        <v>36</v>
      </c>
      <c r="H2476" s="59" t="s">
        <v>37</v>
      </c>
      <c r="I2476" s="60" t="s">
        <v>29</v>
      </c>
      <c r="J2476" s="60" t="s">
        <v>1</v>
      </c>
      <c r="L2476" s="61">
        <v>44021</v>
      </c>
      <c r="M2476" s="62">
        <v>967.45440000016197</v>
      </c>
      <c r="N2476" s="63">
        <v>967.45440000016197</v>
      </c>
      <c r="O2476" s="63">
        <v>1310.8940999992201</v>
      </c>
      <c r="P2476" s="64">
        <f t="shared" si="38"/>
        <v>0.7380111024992313</v>
      </c>
      <c r="Q2476" s="61">
        <v>43756</v>
      </c>
      <c r="R2476" s="65">
        <v>1815053.858</v>
      </c>
      <c r="S2476" s="65">
        <v>2026912.99679297</v>
      </c>
      <c r="T2476" s="11"/>
      <c r="U2476" s="66">
        <v>-3.6413340491890302E-2</v>
      </c>
      <c r="V2476" s="67">
        <v>2.0876704729744198E-2</v>
      </c>
      <c r="W2476" s="66">
        <v>-1.8460109961779401E-2</v>
      </c>
      <c r="X2476" s="67">
        <v>0.43236755245743602</v>
      </c>
      <c r="Y2476" s="66">
        <v>-0.208662636530935</v>
      </c>
      <c r="Z2476" s="67">
        <v>-3.1823260408709801</v>
      </c>
      <c r="AA2476" s="66">
        <v>-0.241369494935498</v>
      </c>
      <c r="AB2476" s="67">
        <v>-3.9117613422568001</v>
      </c>
      <c r="AC2476" s="66">
        <v>-0.31694459682970799</v>
      </c>
      <c r="AD2476" s="67">
        <v>-7.4084944227361103</v>
      </c>
      <c r="AE2476" s="66">
        <v>-0.29127854249236401</v>
      </c>
      <c r="AF2476" s="68">
        <v>-12.180166637525</v>
      </c>
      <c r="AG2476" s="66">
        <v>1.71659443312819E-2</v>
      </c>
      <c r="AH2476" s="67">
        <v>-0.124911302737019</v>
      </c>
      <c r="AI2476" s="66">
        <v>-0.172171111183125</v>
      </c>
      <c r="AJ2476" s="67">
        <v>-3.5263686373509699</v>
      </c>
      <c r="AK2476" s="66">
        <v>-3.2545600000048601E-2</v>
      </c>
      <c r="AL2476" s="66">
        <v>-2.54346750170953E-3</v>
      </c>
      <c r="AM2476" s="67">
        <v>-33.939669516752502</v>
      </c>
      <c r="AN2476" s="11"/>
      <c r="AO2476" s="69">
        <v>8.2855344897398001E-2</v>
      </c>
      <c r="AP2476" s="69">
        <v>-0.137370322310744</v>
      </c>
      <c r="AQ2476" s="69">
        <v>0.13422494317099301</v>
      </c>
      <c r="AR2476" s="69">
        <v>-0.16896211799292399</v>
      </c>
      <c r="AS2476" s="70">
        <v>5</v>
      </c>
      <c r="AT2476" s="70">
        <v>7</v>
      </c>
      <c r="AU2476" s="70">
        <v>3</v>
      </c>
      <c r="AV2476" s="71">
        <v>9</v>
      </c>
      <c r="AW2476" s="11"/>
      <c r="AX2476" s="72">
        <v>0.32493818100774702</v>
      </c>
      <c r="AY2476" s="73">
        <v>-0.54808043163120601</v>
      </c>
      <c r="AZ2476" s="73">
        <v>-1.3902302352671501</v>
      </c>
      <c r="BA2476" s="73">
        <v>-0.71869963638619105</v>
      </c>
      <c r="BB2476" s="64">
        <v>3.2964103501726599E-2</v>
      </c>
      <c r="BC2476" s="74">
        <v>-44.738053211127401</v>
      </c>
      <c r="BD2476" s="61">
        <v>43756</v>
      </c>
      <c r="BE2476" s="61">
        <v>43908</v>
      </c>
      <c r="BF2476" s="70"/>
      <c r="BG2476" s="61"/>
    </row>
    <row r="2477" spans="2:59" x14ac:dyDescent="0.3">
      <c r="B2477" s="56" t="s">
        <v>7816</v>
      </c>
      <c r="C2477" s="56" t="s">
        <v>7468</v>
      </c>
      <c r="D2477" s="56" t="s">
        <v>7464</v>
      </c>
      <c r="E2477" s="57" t="s">
        <v>690</v>
      </c>
      <c r="F2477" s="57" t="s">
        <v>673</v>
      </c>
      <c r="G2477" s="58" t="s">
        <v>36</v>
      </c>
      <c r="H2477" s="59" t="s">
        <v>37</v>
      </c>
      <c r="I2477" s="60" t="s">
        <v>29</v>
      </c>
      <c r="J2477" s="60" t="s">
        <v>1</v>
      </c>
      <c r="L2477" s="61">
        <v>44021</v>
      </c>
      <c r="M2477" s="62">
        <v>703.02859999984503</v>
      </c>
      <c r="N2477" s="63">
        <v>703.02859999984503</v>
      </c>
      <c r="O2477" s="63">
        <v>980.61589999962598</v>
      </c>
      <c r="P2477" s="64">
        <f t="shared" si="38"/>
        <v>0.71692555668342028</v>
      </c>
      <c r="Q2477" s="61">
        <v>43756</v>
      </c>
      <c r="R2477" s="65">
        <v>7030677.5039999997</v>
      </c>
      <c r="S2477" s="65">
        <v>8959957.8215156309</v>
      </c>
      <c r="T2477" s="11"/>
      <c r="U2477" s="66">
        <v>-3.65187040706587E-2</v>
      </c>
      <c r="V2477" s="67">
        <v>1.03403468528995E-2</v>
      </c>
      <c r="W2477" s="66">
        <v>-2.1673571495739501E-2</v>
      </c>
      <c r="X2477" s="67">
        <v>0.11102139906142799</v>
      </c>
      <c r="Y2477" s="66">
        <v>-0.224249097053835</v>
      </c>
      <c r="Z2477" s="67">
        <v>-4.74097209316096</v>
      </c>
      <c r="AA2477" s="66">
        <v>-0.27115717182721699</v>
      </c>
      <c r="AB2477" s="67">
        <v>-6.8905290314287404</v>
      </c>
      <c r="AC2477" s="66">
        <v>-0.36949854932317999</v>
      </c>
      <c r="AD2477" s="67">
        <v>-12.6638896720833</v>
      </c>
      <c r="AE2477" s="66">
        <v>-0.37159803002665298</v>
      </c>
      <c r="AF2477" s="68">
        <v>-20.212115390953802</v>
      </c>
      <c r="AG2477" s="66">
        <v>1.61657736916823E-2</v>
      </c>
      <c r="AH2477" s="67">
        <v>-0.22492836669698599</v>
      </c>
      <c r="AI2477" s="66">
        <v>-0.18927417620405301</v>
      </c>
      <c r="AJ2477" s="67">
        <v>-5.2366751394438298</v>
      </c>
      <c r="AK2477" s="66">
        <v>-0.29697140000003902</v>
      </c>
      <c r="AL2477" s="66">
        <v>-2.6756524408483501E-2</v>
      </c>
      <c r="AM2477" s="67">
        <v>-60.382249516725999</v>
      </c>
      <c r="AN2477" s="11"/>
      <c r="AO2477" s="69">
        <v>8.2736726379225703E-2</v>
      </c>
      <c r="AP2477" s="69">
        <v>-0.137653229553544</v>
      </c>
      <c r="AQ2477" s="69">
        <v>0.13051184383046299</v>
      </c>
      <c r="AR2477" s="69">
        <v>-0.17177337117114799</v>
      </c>
      <c r="AS2477" s="70">
        <v>5</v>
      </c>
      <c r="AT2477" s="70">
        <v>7</v>
      </c>
      <c r="AU2477" s="70">
        <v>2</v>
      </c>
      <c r="AV2477" s="71">
        <v>10</v>
      </c>
      <c r="AW2477" s="11"/>
      <c r="AX2477" s="72">
        <v>0.32511295562551801</v>
      </c>
      <c r="AY2477" s="73">
        <v>-0.64311697373068499</v>
      </c>
      <c r="AZ2477" s="73">
        <v>-2.2918958005757299</v>
      </c>
      <c r="BA2477" s="73">
        <v>-0.83979209009794398</v>
      </c>
      <c r="BB2477" s="64">
        <v>3.2975784287118601E-2</v>
      </c>
      <c r="BC2477" s="74">
        <v>-45.649769700830802</v>
      </c>
      <c r="BD2477" s="61">
        <v>43756</v>
      </c>
      <c r="BE2477" s="61">
        <v>43908</v>
      </c>
      <c r="BF2477" s="70"/>
      <c r="BG2477" s="61"/>
    </row>
    <row r="2478" spans="2:59" x14ac:dyDescent="0.3">
      <c r="B2478" s="56" t="s">
        <v>7819</v>
      </c>
      <c r="C2478" s="56" t="s">
        <v>7470</v>
      </c>
      <c r="D2478" s="56" t="s">
        <v>7464</v>
      </c>
      <c r="E2478" s="57" t="s">
        <v>7471</v>
      </c>
      <c r="F2478" s="57" t="s">
        <v>673</v>
      </c>
      <c r="G2478" s="58" t="s">
        <v>36</v>
      </c>
      <c r="H2478" s="59" t="s">
        <v>37</v>
      </c>
      <c r="I2478" s="60" t="s">
        <v>29</v>
      </c>
      <c r="J2478" s="60" t="s">
        <v>1</v>
      </c>
      <c r="L2478" s="61">
        <v>44021</v>
      </c>
      <c r="M2478" s="62">
        <v>791.430999999866</v>
      </c>
      <c r="N2478" s="63">
        <v>791.430999999866</v>
      </c>
      <c r="O2478" s="63">
        <v>1079.2427999991901</v>
      </c>
      <c r="P2478" s="64">
        <f t="shared" si="38"/>
        <v>0.73332062071709903</v>
      </c>
      <c r="Q2478" s="61">
        <v>43756</v>
      </c>
      <c r="R2478" s="65">
        <v>1392089.8030000001</v>
      </c>
      <c r="S2478" s="65">
        <v>1707572.56231641</v>
      </c>
      <c r="T2478" s="11"/>
      <c r="U2478" s="66">
        <v>-3.6436469146792702E-2</v>
      </c>
      <c r="V2478" s="67">
        <v>1.8563839239504901E-2</v>
      </c>
      <c r="W2478" s="66">
        <v>-1.91676189779173E-2</v>
      </c>
      <c r="X2478" s="67">
        <v>0.36161665084364403</v>
      </c>
      <c r="Y2478" s="66">
        <v>-0.212117700663803</v>
      </c>
      <c r="Z2478" s="67">
        <v>-3.5278324541577599</v>
      </c>
      <c r="AA2478" s="66">
        <v>-0.248024693164625</v>
      </c>
      <c r="AB2478" s="67">
        <v>-4.5772811651695502</v>
      </c>
      <c r="AC2478" s="66">
        <v>-0.32886828593560502</v>
      </c>
      <c r="AD2478" s="67">
        <v>-8.6008633333258295</v>
      </c>
      <c r="AE2478" s="66">
        <v>-0.30978412019700002</v>
      </c>
      <c r="AF2478" s="68">
        <v>-14.0307244079886</v>
      </c>
      <c r="AG2478" s="66">
        <v>1.6945863952059902E-2</v>
      </c>
      <c r="AH2478" s="67">
        <v>-0.14691934065922399</v>
      </c>
      <c r="AI2478" s="66">
        <v>-0.17596369634440601</v>
      </c>
      <c r="AJ2478" s="67">
        <v>-3.90562715347914</v>
      </c>
      <c r="AK2478" s="66">
        <v>-0.208569000000425</v>
      </c>
      <c r="AL2478" s="66">
        <v>-1.7843158492723901E-2</v>
      </c>
      <c r="AM2478" s="67">
        <v>-51.542009516793797</v>
      </c>
      <c r="AN2478" s="11"/>
      <c r="AO2478" s="69">
        <v>8.28292718979355E-2</v>
      </c>
      <c r="AP2478" s="69">
        <v>-0.137432526425982</v>
      </c>
      <c r="AQ2478" s="69">
        <v>0.133407136952883</v>
      </c>
      <c r="AR2478" s="69">
        <v>-0.16958167134172999</v>
      </c>
      <c r="AS2478" s="70">
        <v>5</v>
      </c>
      <c r="AT2478" s="70">
        <v>7</v>
      </c>
      <c r="AU2478" s="70">
        <v>3</v>
      </c>
      <c r="AV2478" s="71">
        <v>9</v>
      </c>
      <c r="AW2478" s="11"/>
      <c r="AX2478" s="72">
        <v>0.324976098978077</v>
      </c>
      <c r="AY2478" s="73">
        <v>-0.56931140917913603</v>
      </c>
      <c r="AZ2478" s="73">
        <v>-1.59180431381355</v>
      </c>
      <c r="BA2478" s="73">
        <v>-0.74585178086181303</v>
      </c>
      <c r="BB2478" s="64">
        <v>3.2966618425925798E-2</v>
      </c>
      <c r="BC2478" s="74">
        <v>-44.939915281312999</v>
      </c>
      <c r="BD2478" s="61">
        <v>43756</v>
      </c>
      <c r="BE2478" s="61">
        <v>43908</v>
      </c>
      <c r="BF2478" s="70"/>
      <c r="BG2478" s="61"/>
    </row>
    <row r="2479" spans="2:59" x14ac:dyDescent="0.3">
      <c r="B2479" s="56" t="s">
        <v>7822</v>
      </c>
      <c r="C2479" s="56" t="s">
        <v>7473</v>
      </c>
      <c r="D2479" s="56" t="s">
        <v>7464</v>
      </c>
      <c r="E2479" s="57" t="s">
        <v>694</v>
      </c>
      <c r="F2479" s="57" t="s">
        <v>673</v>
      </c>
      <c r="G2479" s="58" t="s">
        <v>36</v>
      </c>
      <c r="H2479" s="59" t="s">
        <v>37</v>
      </c>
      <c r="I2479" s="60" t="s">
        <v>29</v>
      </c>
      <c r="J2479" s="60" t="s">
        <v>1</v>
      </c>
      <c r="L2479" s="61">
        <v>44021</v>
      </c>
      <c r="M2479" s="62">
        <v>726.28380000032496</v>
      </c>
      <c r="N2479" s="63">
        <v>726.28380000032496</v>
      </c>
      <c r="O2479" s="63">
        <v>1005.73680000007</v>
      </c>
      <c r="P2479" s="64">
        <f t="shared" si="38"/>
        <v>0.72214102138877123</v>
      </c>
      <c r="Q2479" s="61">
        <v>43756</v>
      </c>
      <c r="R2479" s="65">
        <v>1713974.7039999999</v>
      </c>
      <c r="S2479" s="65">
        <v>2397197.2294179699</v>
      </c>
      <c r="T2479" s="11"/>
      <c r="U2479" s="66">
        <v>-3.6492324004029797E-2</v>
      </c>
      <c r="V2479" s="67">
        <v>1.2978353515791199E-2</v>
      </c>
      <c r="W2479" s="66">
        <v>-2.08704969545579E-2</v>
      </c>
      <c r="X2479" s="67">
        <v>0.19132885317958401</v>
      </c>
      <c r="Y2479" s="66">
        <v>-0.22038022849563299</v>
      </c>
      <c r="Z2479" s="67">
        <v>-4.3540852373407697</v>
      </c>
      <c r="AA2479" s="66">
        <v>-0.26382017633848598</v>
      </c>
      <c r="AB2479" s="67">
        <v>-6.1568294825556196</v>
      </c>
      <c r="AC2479" s="66">
        <v>-0.356750054844306</v>
      </c>
      <c r="AD2479" s="67">
        <v>-11.389040224195901</v>
      </c>
      <c r="AE2479" s="66">
        <v>-0.35241263550240498</v>
      </c>
      <c r="AF2479" s="68">
        <v>-18.293575938529099</v>
      </c>
      <c r="AG2479" s="66">
        <v>1.64159810519777E-2</v>
      </c>
      <c r="AH2479" s="67">
        <v>-0.19990763066743999</v>
      </c>
      <c r="AI2479" s="66">
        <v>-0.185030575219716</v>
      </c>
      <c r="AJ2479" s="67">
        <v>-4.8123150410101498</v>
      </c>
      <c r="AK2479" s="66">
        <v>-0.273716199999326</v>
      </c>
      <c r="AL2479" s="66">
        <v>-5.6253267028296201E-2</v>
      </c>
      <c r="AM2479" s="67">
        <v>-31.530787303199801</v>
      </c>
      <c r="AN2479" s="11"/>
      <c r="AO2479" s="69">
        <v>8.2766391688055593E-2</v>
      </c>
      <c r="AP2479" s="69">
        <v>-0.13758248735030101</v>
      </c>
      <c r="AQ2479" s="69">
        <v>0.13143892570587901</v>
      </c>
      <c r="AR2479" s="69">
        <v>-0.171071195816621</v>
      </c>
      <c r="AS2479" s="70">
        <v>5</v>
      </c>
      <c r="AT2479" s="70">
        <v>7</v>
      </c>
      <c r="AU2479" s="70">
        <v>2</v>
      </c>
      <c r="AV2479" s="71">
        <v>10</v>
      </c>
      <c r="AW2479" s="11"/>
      <c r="AX2479" s="72">
        <v>0.32506869573844599</v>
      </c>
      <c r="AY2479" s="73">
        <v>-0.61970598879088401</v>
      </c>
      <c r="AZ2479" s="73">
        <v>-2.0699948241381199</v>
      </c>
      <c r="BA2479" s="73">
        <v>-0.810071019764109</v>
      </c>
      <c r="BB2479" s="64">
        <v>3.2972806250909301E-2</v>
      </c>
      <c r="BC2479" s="74">
        <v>-45.423235979862497</v>
      </c>
      <c r="BD2479" s="61">
        <v>43756</v>
      </c>
      <c r="BE2479" s="61">
        <v>43908</v>
      </c>
      <c r="BF2479" s="70"/>
      <c r="BG2479" s="61"/>
    </row>
    <row r="2480" spans="2:59" x14ac:dyDescent="0.3">
      <c r="B2480" s="56" t="s">
        <v>7825</v>
      </c>
      <c r="C2480" s="56" t="s">
        <v>7474</v>
      </c>
      <c r="D2480" s="56" t="s">
        <v>7464</v>
      </c>
      <c r="E2480" s="57" t="s">
        <v>7475</v>
      </c>
      <c r="F2480" s="57" t="s">
        <v>673</v>
      </c>
      <c r="G2480" s="58" t="s">
        <v>36</v>
      </c>
      <c r="H2480" s="59" t="s">
        <v>37</v>
      </c>
      <c r="I2480" s="60" t="s">
        <v>29</v>
      </c>
      <c r="J2480" s="60" t="s">
        <v>1</v>
      </c>
      <c r="L2480" s="61">
        <v>43574</v>
      </c>
      <c r="M2480" s="62"/>
      <c r="N2480" s="63"/>
      <c r="O2480" s="63"/>
      <c r="P2480" s="64" t="str">
        <f t="shared" si="38"/>
        <v/>
      </c>
      <c r="Q2480" s="61"/>
      <c r="R2480" s="65"/>
      <c r="S2480" s="65"/>
      <c r="T2480" s="11"/>
      <c r="U2480" s="66"/>
      <c r="V2480" s="67"/>
      <c r="W2480" s="66"/>
      <c r="X2480" s="67"/>
      <c r="Y2480" s="66"/>
      <c r="Z2480" s="67"/>
      <c r="AA2480" s="66"/>
      <c r="AB2480" s="67"/>
      <c r="AC2480" s="66"/>
      <c r="AD2480" s="67"/>
      <c r="AE2480" s="66"/>
      <c r="AF2480" s="68"/>
      <c r="AG2480" s="66"/>
      <c r="AH2480" s="67"/>
      <c r="AI2480" s="66"/>
      <c r="AJ2480" s="67"/>
      <c r="AK2480" s="66"/>
      <c r="AL2480" s="66"/>
      <c r="AM2480" s="67"/>
      <c r="AN2480" s="11"/>
      <c r="AO2480" s="69"/>
      <c r="AP2480" s="69"/>
      <c r="AQ2480" s="69"/>
      <c r="AR2480" s="69"/>
      <c r="AS2480" s="70"/>
      <c r="AT2480" s="70"/>
      <c r="AU2480" s="70"/>
      <c r="AV2480" s="71"/>
      <c r="AW2480" s="11"/>
      <c r="AX2480" s="72"/>
      <c r="AY2480" s="73"/>
      <c r="AZ2480" s="73"/>
      <c r="BA2480" s="73"/>
      <c r="BB2480" s="64"/>
      <c r="BC2480" s="74"/>
      <c r="BD2480" s="61"/>
      <c r="BE2480" s="61"/>
      <c r="BF2480" s="70"/>
      <c r="BG2480" s="61"/>
    </row>
    <row r="2481" spans="2:59" x14ac:dyDescent="0.3">
      <c r="B2481" s="56" t="s">
        <v>7828</v>
      </c>
      <c r="C2481" s="56" t="s">
        <v>7477</v>
      </c>
      <c r="D2481" s="56" t="s">
        <v>7464</v>
      </c>
      <c r="E2481" s="57" t="s">
        <v>701</v>
      </c>
      <c r="F2481" s="57" t="s">
        <v>673</v>
      </c>
      <c r="G2481" s="58" t="s">
        <v>36</v>
      </c>
      <c r="H2481" s="59" t="s">
        <v>37</v>
      </c>
      <c r="I2481" s="60" t="s">
        <v>29</v>
      </c>
      <c r="J2481" s="60" t="s">
        <v>1</v>
      </c>
      <c r="L2481" s="61">
        <v>44021</v>
      </c>
      <c r="M2481" s="62">
        <v>722.41770000010695</v>
      </c>
      <c r="N2481" s="63">
        <v>722.41770000010695</v>
      </c>
      <c r="O2481" s="63">
        <v>1000.38370000012</v>
      </c>
      <c r="P2481" s="64">
        <f t="shared" si="38"/>
        <v>0.72214061464618051</v>
      </c>
      <c r="Q2481" s="61">
        <v>43756</v>
      </c>
      <c r="R2481" s="65">
        <v>1150869.9950000001</v>
      </c>
      <c r="S2481" s="65">
        <v>1256890.4109277299</v>
      </c>
      <c r="T2481" s="11"/>
      <c r="U2481" s="66">
        <v>-3.6492357947281603E-2</v>
      </c>
      <c r="V2481" s="67">
        <v>1.2974959190614799E-2</v>
      </c>
      <c r="W2481" s="66">
        <v>-2.0870904773801199E-2</v>
      </c>
      <c r="X2481" s="67">
        <v>0.19128807125525801</v>
      </c>
      <c r="Y2481" s="66">
        <v>-0.220380948536331</v>
      </c>
      <c r="Z2481" s="67">
        <v>-4.3541572414105802</v>
      </c>
      <c r="AA2481" s="66">
        <v>-0.26382097918132802</v>
      </c>
      <c r="AB2481" s="67">
        <v>-6.1569097668398198</v>
      </c>
      <c r="AC2481" s="66">
        <v>-0.43457826120895299</v>
      </c>
      <c r="AD2481" s="67">
        <v>-19.171860860660701</v>
      </c>
      <c r="AE2481" s="66">
        <v>-0.43076551888312697</v>
      </c>
      <c r="AF2481" s="68">
        <v>-26.128864276601199</v>
      </c>
      <c r="AG2481" s="66">
        <v>1.6415753383626001E-2</v>
      </c>
      <c r="AH2481" s="67">
        <v>-0.19993039750261199</v>
      </c>
      <c r="AI2481" s="66">
        <v>-0.185031272981141</v>
      </c>
      <c r="AJ2481" s="67">
        <v>-4.8123848171526298</v>
      </c>
      <c r="AK2481" s="66">
        <v>-0.27758230000006701</v>
      </c>
      <c r="AL2481" s="66">
        <v>-2.4716376131436801E-2</v>
      </c>
      <c r="AM2481" s="67">
        <v>-58.443339516758002</v>
      </c>
      <c r="AN2481" s="11"/>
      <c r="AO2481" s="69">
        <v>8.2766352032194804E-2</v>
      </c>
      <c r="AP2481" s="69">
        <v>-0.13758235909976099</v>
      </c>
      <c r="AQ2481" s="69">
        <v>0.13143888835838899</v>
      </c>
      <c r="AR2481" s="69">
        <v>-0.17107127154944499</v>
      </c>
      <c r="AS2481" s="70">
        <v>5</v>
      </c>
      <c r="AT2481" s="70">
        <v>7</v>
      </c>
      <c r="AU2481" s="70">
        <v>2</v>
      </c>
      <c r="AV2481" s="71">
        <v>10</v>
      </c>
      <c r="AW2481" s="11"/>
      <c r="AX2481" s="72">
        <v>0.32506866925745298</v>
      </c>
      <c r="AY2481" s="73">
        <v>-0.61970839361310903</v>
      </c>
      <c r="AZ2481" s="73">
        <v>-2.0700209418537301</v>
      </c>
      <c r="BA2481" s="73">
        <v>-0.81007409471203595</v>
      </c>
      <c r="BB2481" s="64">
        <v>3.29728039775E-2</v>
      </c>
      <c r="BC2481" s="74">
        <v>-45.4232311062515</v>
      </c>
      <c r="BD2481" s="61">
        <v>43756</v>
      </c>
      <c r="BE2481" s="61">
        <v>43908</v>
      </c>
      <c r="BF2481" s="70"/>
      <c r="BG2481" s="61"/>
    </row>
    <row r="2482" spans="2:59" x14ac:dyDescent="0.3">
      <c r="B2482" s="56" t="s">
        <v>7831</v>
      </c>
      <c r="C2482" s="56" t="s">
        <v>7479</v>
      </c>
      <c r="D2482" s="56" t="s">
        <v>7464</v>
      </c>
      <c r="E2482" s="57" t="s">
        <v>705</v>
      </c>
      <c r="F2482" s="57" t="s">
        <v>673</v>
      </c>
      <c r="G2482" s="58" t="s">
        <v>36</v>
      </c>
      <c r="H2482" s="59" t="s">
        <v>37</v>
      </c>
      <c r="I2482" s="60" t="s">
        <v>29</v>
      </c>
      <c r="J2482" s="60" t="s">
        <v>1</v>
      </c>
      <c r="L2482" s="61">
        <v>44021</v>
      </c>
      <c r="M2482" s="62">
        <v>708.45639999955904</v>
      </c>
      <c r="N2482" s="63">
        <v>708.45639999955904</v>
      </c>
      <c r="O2482" s="63">
        <v>969.52960000000905</v>
      </c>
      <c r="P2482" s="64">
        <f t="shared" si="38"/>
        <v>0.73072178507964314</v>
      </c>
      <c r="Q2482" s="61">
        <v>43756</v>
      </c>
      <c r="R2482" s="65">
        <v>72820.414000000004</v>
      </c>
      <c r="S2482" s="65">
        <v>46446.144835876497</v>
      </c>
      <c r="T2482" s="11"/>
      <c r="U2482" s="66">
        <v>-3.6449345534492701E-2</v>
      </c>
      <c r="V2482" s="67">
        <v>1.7276200469496E-2</v>
      </c>
      <c r="W2482" s="66">
        <v>-1.95611321541946E-2</v>
      </c>
      <c r="X2482" s="67">
        <v>0.32226533321591</v>
      </c>
      <c r="Y2482" s="66">
        <v>-0.21403460035973701</v>
      </c>
      <c r="Z2482" s="67">
        <v>-3.7195224237511901</v>
      </c>
      <c r="AA2482" s="66">
        <v>-0.251703153445269</v>
      </c>
      <c r="AB2482" s="67">
        <v>-4.9451271932339296</v>
      </c>
      <c r="AC2482" s="66"/>
      <c r="AD2482" s="67"/>
      <c r="AE2482" s="66"/>
      <c r="AF2482" s="68"/>
      <c r="AG2482" s="66">
        <v>1.6823471882162301E-2</v>
      </c>
      <c r="AH2482" s="67">
        <v>-0.15915854764898499</v>
      </c>
      <c r="AI2482" s="66">
        <v>-0.178067614916363</v>
      </c>
      <c r="AJ2482" s="67">
        <v>-4.1160190106747896</v>
      </c>
      <c r="AK2482" s="66">
        <v>-0.29154360000044099</v>
      </c>
      <c r="AL2482" s="66">
        <v>-0.163043896459276</v>
      </c>
      <c r="AM2482" s="67">
        <v>-5.5034301977720999</v>
      </c>
      <c r="AN2482" s="11"/>
      <c r="AO2482" s="69">
        <v>8.2814719082380195E-2</v>
      </c>
      <c r="AP2482" s="69">
        <v>-0.13746725262171799</v>
      </c>
      <c r="AQ2482" s="69">
        <v>0.13295233354074301</v>
      </c>
      <c r="AR2482" s="69">
        <v>-0.169926157406881</v>
      </c>
      <c r="AS2482" s="70">
        <v>5</v>
      </c>
      <c r="AT2482" s="70">
        <v>7</v>
      </c>
      <c r="AU2482" s="70">
        <v>3</v>
      </c>
      <c r="AV2482" s="71">
        <v>9</v>
      </c>
      <c r="AW2482" s="11"/>
      <c r="AX2482" s="72">
        <v>0.32499669736600501</v>
      </c>
      <c r="AY2482" s="73">
        <v>-0.581055905190624</v>
      </c>
      <c r="AZ2482" s="73">
        <v>-1.70323364570322</v>
      </c>
      <c r="BA2482" s="73">
        <v>-0.76085010135557196</v>
      </c>
      <c r="BB2482" s="64">
        <v>3.2967968384982699E-2</v>
      </c>
      <c r="BC2482" s="74">
        <v>-45.052012852451298</v>
      </c>
      <c r="BD2482" s="61">
        <v>43756</v>
      </c>
      <c r="BE2482" s="61">
        <v>43908</v>
      </c>
      <c r="BF2482" s="70"/>
      <c r="BG2482" s="61"/>
    </row>
    <row r="2483" spans="2:59" x14ac:dyDescent="0.3">
      <c r="B2483" s="56" t="s">
        <v>7835</v>
      </c>
      <c r="C2483" s="56" t="s">
        <v>7481</v>
      </c>
      <c r="D2483" s="56" t="s">
        <v>7482</v>
      </c>
      <c r="E2483" s="57" t="s">
        <v>34</v>
      </c>
      <c r="F2483" s="57" t="s">
        <v>673</v>
      </c>
      <c r="G2483" s="58" t="s">
        <v>111</v>
      </c>
      <c r="H2483" s="59" t="s">
        <v>186</v>
      </c>
      <c r="I2483" s="60" t="s">
        <v>29</v>
      </c>
      <c r="J2483" s="60" t="s">
        <v>7483</v>
      </c>
      <c r="L2483" s="61">
        <v>44021</v>
      </c>
      <c r="M2483" s="62">
        <v>1626.5857999995401</v>
      </c>
      <c r="N2483" s="63">
        <v>1626.5857999995401</v>
      </c>
      <c r="O2483" s="63">
        <v>1846.9043000005199</v>
      </c>
      <c r="P2483" s="64">
        <f t="shared" si="38"/>
        <v>0.88070930367051625</v>
      </c>
      <c r="Q2483" s="61">
        <v>43843</v>
      </c>
      <c r="R2483" s="65">
        <v>2410277.2629999998</v>
      </c>
      <c r="S2483" s="65">
        <v>2534447.8121132799</v>
      </c>
      <c r="T2483" s="11"/>
      <c r="U2483" s="66">
        <v>-1.2175021814982799E-2</v>
      </c>
      <c r="V2483" s="67">
        <v>2.4447085724205002</v>
      </c>
      <c r="W2483" s="66">
        <v>5.1668349879037097E-3</v>
      </c>
      <c r="X2483" s="67">
        <v>2.7950620474257399</v>
      </c>
      <c r="Y2483" s="66">
        <v>-0.103203904521215</v>
      </c>
      <c r="Z2483" s="67">
        <v>7.3635471601010103</v>
      </c>
      <c r="AA2483" s="66">
        <v>-2.13141892872954E-2</v>
      </c>
      <c r="AB2483" s="67">
        <v>18.093769222556102</v>
      </c>
      <c r="AC2483" s="66">
        <v>-4.5882170757104199E-2</v>
      </c>
      <c r="AD2483" s="67">
        <v>19.697748184524201</v>
      </c>
      <c r="AE2483" s="66">
        <v>-1.5688367581788001E-2</v>
      </c>
      <c r="AF2483" s="68">
        <v>15.378850853536299</v>
      </c>
      <c r="AG2483" s="66">
        <v>-1.0611777058329599E-2</v>
      </c>
      <c r="AH2483" s="67">
        <v>-2.9026834416981702</v>
      </c>
      <c r="AI2483" s="66">
        <v>-8.4287701233697596E-2</v>
      </c>
      <c r="AJ2483" s="67">
        <v>5.2619723575917297</v>
      </c>
      <c r="AK2483" s="66">
        <v>0.106077016707859</v>
      </c>
      <c r="AL2483" s="66">
        <v>1.1417016090490501E-2</v>
      </c>
      <c r="AM2483" s="67">
        <v>13.679231072732399</v>
      </c>
      <c r="AN2483" s="11"/>
      <c r="AO2483" s="69">
        <v>4.9178195287822697E-2</v>
      </c>
      <c r="AP2483" s="69">
        <v>-8.3188437854987599E-2</v>
      </c>
      <c r="AQ2483" s="69">
        <v>5.38385025647585E-2</v>
      </c>
      <c r="AR2483" s="69">
        <v>-0.11631110129295801</v>
      </c>
      <c r="AS2483" s="70">
        <v>6</v>
      </c>
      <c r="AT2483" s="70">
        <v>6</v>
      </c>
      <c r="AU2483" s="70">
        <v>7</v>
      </c>
      <c r="AV2483" s="71">
        <v>5</v>
      </c>
      <c r="AW2483" s="11"/>
      <c r="AX2483" s="72">
        <v>0.214890999013442</v>
      </c>
      <c r="AY2483" s="73">
        <v>-5.9812342811142102E-2</v>
      </c>
      <c r="AZ2483" s="73">
        <v>0.69537876170215895</v>
      </c>
      <c r="BA2483" s="73">
        <v>-7.8120396556982996E-2</v>
      </c>
      <c r="BB2483" s="64">
        <v>2.1929724960245901E-2</v>
      </c>
      <c r="BC2483" s="74">
        <v>-26.246281412691999</v>
      </c>
      <c r="BD2483" s="61">
        <v>43843</v>
      </c>
      <c r="BE2483" s="61">
        <v>43913</v>
      </c>
      <c r="BF2483" s="70"/>
      <c r="BG2483" s="61"/>
    </row>
    <row r="2484" spans="2:59" x14ac:dyDescent="0.3">
      <c r="B2484" s="56" t="s">
        <v>7838</v>
      </c>
      <c r="C2484" s="56" t="s">
        <v>7485</v>
      </c>
      <c r="D2484" s="56" t="s">
        <v>7482</v>
      </c>
      <c r="E2484" s="57" t="s">
        <v>73</v>
      </c>
      <c r="F2484" s="57" t="s">
        <v>673</v>
      </c>
      <c r="G2484" s="58" t="s">
        <v>111</v>
      </c>
      <c r="H2484" s="59" t="s">
        <v>186</v>
      </c>
      <c r="I2484" s="60" t="s">
        <v>29</v>
      </c>
      <c r="J2484" s="60" t="s">
        <v>1</v>
      </c>
      <c r="L2484" s="61">
        <v>44021</v>
      </c>
      <c r="M2484" s="62">
        <v>1368.3596999999099</v>
      </c>
      <c r="N2484" s="63">
        <v>1368.3596999999099</v>
      </c>
      <c r="O2484" s="63">
        <v>1534.9241000004099</v>
      </c>
      <c r="P2484" s="64">
        <f t="shared" si="38"/>
        <v>0.89148362449944241</v>
      </c>
      <c r="Q2484" s="61">
        <v>43843</v>
      </c>
      <c r="R2484" s="65">
        <v>38655.578999999998</v>
      </c>
      <c r="S2484" s="65">
        <v>41583.577259521502</v>
      </c>
      <c r="T2484" s="11"/>
      <c r="U2484" s="66">
        <v>-1.21075260658472E-2</v>
      </c>
      <c r="V2484" s="67">
        <v>2.45145814733405</v>
      </c>
      <c r="W2484" s="66">
        <v>7.2287945185962599E-3</v>
      </c>
      <c r="X2484" s="67">
        <v>3.001258000495</v>
      </c>
      <c r="Y2484" s="66">
        <v>-9.1984650611266303E-2</v>
      </c>
      <c r="Z2484" s="67">
        <v>8.4854725510958797</v>
      </c>
      <c r="AA2484" s="66">
        <v>3.4959855311171898E-3</v>
      </c>
      <c r="AB2484" s="67">
        <v>20.574786704411999</v>
      </c>
      <c r="AC2484" s="66">
        <v>3.0727889134141199E-3</v>
      </c>
      <c r="AD2484" s="67">
        <v>24.5932441515906</v>
      </c>
      <c r="AE2484" s="66">
        <v>6.1159862345448297E-2</v>
      </c>
      <c r="AF2484" s="68">
        <v>23.063673846248999</v>
      </c>
      <c r="AG2484" s="66">
        <v>-1.0003355553635599E-2</v>
      </c>
      <c r="AH2484" s="67">
        <v>-2.8418412912287701</v>
      </c>
      <c r="AI2484" s="66">
        <v>-7.2261524730492993E-2</v>
      </c>
      <c r="AJ2484" s="67">
        <v>6.4645900079121903</v>
      </c>
      <c r="AK2484" s="66">
        <v>0.36835970000014601</v>
      </c>
      <c r="AL2484" s="66">
        <v>3.5943867887908702E-2</v>
      </c>
      <c r="AM2484" s="67">
        <v>39.907499401946602</v>
      </c>
      <c r="AN2484" s="11"/>
      <c r="AO2484" s="69">
        <v>4.9249848218096297E-2</v>
      </c>
      <c r="AP2484" s="69">
        <v>-8.30005178949796E-2</v>
      </c>
      <c r="AQ2484" s="69">
        <v>5.6000285650952698E-2</v>
      </c>
      <c r="AR2484" s="69">
        <v>-0.11443778902234</v>
      </c>
      <c r="AS2484" s="70">
        <v>7</v>
      </c>
      <c r="AT2484" s="70">
        <v>5</v>
      </c>
      <c r="AU2484" s="70">
        <v>7</v>
      </c>
      <c r="AV2484" s="71">
        <v>5</v>
      </c>
      <c r="AW2484" s="11"/>
      <c r="AX2484" s="72">
        <v>0.21486870465421801</v>
      </c>
      <c r="AY2484" s="73">
        <v>5.0814421259701703E-2</v>
      </c>
      <c r="AZ2484" s="73">
        <v>0.80346052030381498</v>
      </c>
      <c r="BA2484" s="73">
        <v>6.6604838624016297E-2</v>
      </c>
      <c r="BB2484" s="64">
        <v>2.1930086124593798E-2</v>
      </c>
      <c r="BC2484" s="74">
        <v>-25.892765642260201</v>
      </c>
      <c r="BD2484" s="61">
        <v>43843</v>
      </c>
      <c r="BE2484" s="61">
        <v>43913</v>
      </c>
      <c r="BF2484" s="70"/>
      <c r="BG2484" s="61"/>
    </row>
    <row r="2485" spans="2:59" x14ac:dyDescent="0.3">
      <c r="B2485" s="56" t="s">
        <v>7841</v>
      </c>
      <c r="C2485" s="56" t="s">
        <v>7487</v>
      </c>
      <c r="D2485" s="56" t="s">
        <v>7482</v>
      </c>
      <c r="E2485" s="57" t="s">
        <v>52</v>
      </c>
      <c r="F2485" s="57" t="s">
        <v>673</v>
      </c>
      <c r="G2485" s="58" t="s">
        <v>111</v>
      </c>
      <c r="H2485" s="59" t="s">
        <v>186</v>
      </c>
      <c r="I2485" s="60" t="s">
        <v>29</v>
      </c>
      <c r="J2485" s="60" t="s">
        <v>1</v>
      </c>
      <c r="L2485" s="61">
        <v>44021</v>
      </c>
      <c r="M2485" s="62">
        <v>1022.1601999998099</v>
      </c>
      <c r="N2485" s="63">
        <v>1022.1601999998099</v>
      </c>
      <c r="O2485" s="63">
        <v>1157.7917999997701</v>
      </c>
      <c r="P2485" s="64">
        <f t="shared" si="38"/>
        <v>0.88285320383165</v>
      </c>
      <c r="Q2485" s="61">
        <v>43843</v>
      </c>
      <c r="R2485" s="65">
        <v>1301480.112</v>
      </c>
      <c r="S2485" s="65">
        <v>1551728.77994336</v>
      </c>
      <c r="T2485" s="11"/>
      <c r="U2485" s="66">
        <v>-1.21614598092492E-2</v>
      </c>
      <c r="V2485" s="67">
        <v>2.4460647729938501</v>
      </c>
      <c r="W2485" s="66">
        <v>5.5789077177905702E-3</v>
      </c>
      <c r="X2485" s="67">
        <v>2.8362693204144298</v>
      </c>
      <c r="Y2485" s="66">
        <v>-0.10097170430977701</v>
      </c>
      <c r="Z2485" s="67">
        <v>7.5867671812447997</v>
      </c>
      <c r="AA2485" s="66">
        <v>-1.6402999096499098E-2</v>
      </c>
      <c r="AB2485" s="67">
        <v>18.5848882416321</v>
      </c>
      <c r="AC2485" s="66">
        <v>-3.6286426222432097E-2</v>
      </c>
      <c r="AD2485" s="67">
        <v>20.6573226379987</v>
      </c>
      <c r="AE2485" s="66">
        <v>-7.7803925341868297E-4</v>
      </c>
      <c r="AF2485" s="68">
        <v>16.8698836863623</v>
      </c>
      <c r="AG2485" s="66">
        <v>-1.0490257180208599E-2</v>
      </c>
      <c r="AH2485" s="67">
        <v>-2.8905314538860698</v>
      </c>
      <c r="AI2485" s="66">
        <v>-8.1895471948955703E-2</v>
      </c>
      <c r="AJ2485" s="67">
        <v>5.5011952860659203</v>
      </c>
      <c r="AK2485" s="66">
        <v>2.2160200000144001E-2</v>
      </c>
      <c r="AL2485" s="66">
        <v>3.9758383645676102E-3</v>
      </c>
      <c r="AM2485" s="67">
        <v>-1.9431473032455</v>
      </c>
      <c r="AN2485" s="11"/>
      <c r="AO2485" s="69">
        <v>4.9192518446943702E-2</v>
      </c>
      <c r="AP2485" s="69">
        <v>-8.3150893043202806E-2</v>
      </c>
      <c r="AQ2485" s="69">
        <v>5.4270340458970202E-2</v>
      </c>
      <c r="AR2485" s="69">
        <v>-0.115936776360322</v>
      </c>
      <c r="AS2485" s="70">
        <v>7</v>
      </c>
      <c r="AT2485" s="70">
        <v>5</v>
      </c>
      <c r="AU2485" s="70">
        <v>7</v>
      </c>
      <c r="AV2485" s="71">
        <v>5</v>
      </c>
      <c r="AW2485" s="11"/>
      <c r="AX2485" s="72">
        <v>0.21488629569008499</v>
      </c>
      <c r="AY2485" s="73">
        <v>-3.7906954307459301E-2</v>
      </c>
      <c r="AZ2485" s="73">
        <v>0.71678719179999495</v>
      </c>
      <c r="BA2485" s="73">
        <v>-4.9545208624636003E-2</v>
      </c>
      <c r="BB2485" s="64">
        <v>2.1929771462346301E-2</v>
      </c>
      <c r="BC2485" s="74">
        <v>-26.175707929534799</v>
      </c>
      <c r="BD2485" s="61">
        <v>43843</v>
      </c>
      <c r="BE2485" s="61">
        <v>43913</v>
      </c>
      <c r="BF2485" s="70"/>
      <c r="BG2485" s="61"/>
    </row>
    <row r="2486" spans="2:59" x14ac:dyDescent="0.3">
      <c r="B2486" s="56" t="s">
        <v>7844</v>
      </c>
      <c r="C2486" s="56" t="s">
        <v>7489</v>
      </c>
      <c r="D2486" s="56" t="s">
        <v>7490</v>
      </c>
      <c r="E2486" s="57" t="s">
        <v>34</v>
      </c>
      <c r="F2486" s="57" t="s">
        <v>673</v>
      </c>
      <c r="G2486" s="58" t="s">
        <v>111</v>
      </c>
      <c r="H2486" s="59" t="s">
        <v>1475</v>
      </c>
      <c r="I2486" s="60" t="s">
        <v>29</v>
      </c>
      <c r="J2486" s="60" t="s">
        <v>7491</v>
      </c>
      <c r="L2486" s="61">
        <v>44021</v>
      </c>
      <c r="M2486" s="62">
        <v>1358.1828000005301</v>
      </c>
      <c r="N2486" s="63">
        <v>1358.1828000005301</v>
      </c>
      <c r="O2486" s="63">
        <v>1403.84640000015</v>
      </c>
      <c r="P2486" s="64">
        <f t="shared" si="38"/>
        <v>0.96747250981331356</v>
      </c>
      <c r="Q2486" s="61">
        <v>43843</v>
      </c>
      <c r="R2486" s="65">
        <v>2236431.7420000001</v>
      </c>
      <c r="S2486" s="65">
        <v>2214497.8981484398</v>
      </c>
      <c r="T2486" s="11"/>
      <c r="U2486" s="66">
        <v>3.3523562942718902E-3</v>
      </c>
      <c r="V2486" s="67">
        <v>3.9974463833459599</v>
      </c>
      <c r="W2486" s="66">
        <v>9.2572608289629002E-2</v>
      </c>
      <c r="X2486" s="67">
        <v>11.5356393776019</v>
      </c>
      <c r="Y2486" s="66">
        <v>-1.9824662067549101E-3</v>
      </c>
      <c r="Z2486" s="67">
        <v>17.485690991539698</v>
      </c>
      <c r="AA2486" s="66">
        <v>0.17237537203793199</v>
      </c>
      <c r="AB2486" s="67">
        <v>37.462725355115303</v>
      </c>
      <c r="AC2486" s="66">
        <v>0.30986426502029601</v>
      </c>
      <c r="AD2486" s="67">
        <v>55.272391762293402</v>
      </c>
      <c r="AE2486" s="66">
        <v>0.25184334008197801</v>
      </c>
      <c r="AF2486" s="68">
        <v>42.1320216199383</v>
      </c>
      <c r="AG2486" s="66">
        <v>3.1464547835639699E-2</v>
      </c>
      <c r="AH2486" s="67">
        <v>1.30494904769876</v>
      </c>
      <c r="AI2486" s="66">
        <v>4.7281640516303E-2</v>
      </c>
      <c r="AJ2486" s="67">
        <v>18.4189065326063</v>
      </c>
      <c r="AK2486" s="66">
        <v>0.35818280000065</v>
      </c>
      <c r="AL2486" s="66">
        <v>3.2017059231293402E-2</v>
      </c>
      <c r="AM2486" s="67">
        <v>44.539855507842702</v>
      </c>
      <c r="AN2486" s="11"/>
      <c r="AO2486" s="69">
        <v>4.6303837052619201E-2</v>
      </c>
      <c r="AP2486" s="69">
        <v>-7.6669236252200804E-2</v>
      </c>
      <c r="AQ2486" s="69">
        <v>0.10824611245334401</v>
      </c>
      <c r="AR2486" s="69">
        <v>-0.13872003386495599</v>
      </c>
      <c r="AS2486" s="70">
        <v>7</v>
      </c>
      <c r="AT2486" s="70">
        <v>5</v>
      </c>
      <c r="AU2486" s="70">
        <v>9</v>
      </c>
      <c r="AV2486" s="71">
        <v>3</v>
      </c>
      <c r="AW2486" s="11"/>
      <c r="AX2486" s="72">
        <v>0.23780976310372401</v>
      </c>
      <c r="AY2486" s="73">
        <v>0.64530992695199496</v>
      </c>
      <c r="AZ2486" s="73">
        <v>1.46933554314819</v>
      </c>
      <c r="BA2486" s="73">
        <v>0.86922177487213004</v>
      </c>
      <c r="BB2486" s="64">
        <v>2.43451052136879E-2</v>
      </c>
      <c r="BC2486" s="74">
        <v>-27.280349189211801</v>
      </c>
      <c r="BD2486" s="61">
        <v>43843</v>
      </c>
      <c r="BE2486" s="61">
        <v>43913</v>
      </c>
      <c r="BF2486" s="70"/>
      <c r="BG2486" s="61"/>
    </row>
    <row r="2487" spans="2:59" x14ac:dyDescent="0.3">
      <c r="B2487" s="56" t="s">
        <v>7847</v>
      </c>
      <c r="C2487" s="56" t="s">
        <v>7493</v>
      </c>
      <c r="D2487" s="56" t="s">
        <v>7490</v>
      </c>
      <c r="E2487" s="57" t="s">
        <v>73</v>
      </c>
      <c r="F2487" s="57" t="s">
        <v>673</v>
      </c>
      <c r="G2487" s="58" t="s">
        <v>111</v>
      </c>
      <c r="H2487" s="59" t="s">
        <v>1475</v>
      </c>
      <c r="I2487" s="60" t="s">
        <v>29</v>
      </c>
      <c r="J2487" s="60" t="s">
        <v>1</v>
      </c>
      <c r="L2487" s="61">
        <v>44021</v>
      </c>
      <c r="M2487" s="62">
        <v>1794.83650000021</v>
      </c>
      <c r="N2487" s="63">
        <v>1794.83650000021</v>
      </c>
      <c r="O2487" s="63">
        <v>1820.42270000093</v>
      </c>
      <c r="P2487" s="64">
        <f t="shared" si="38"/>
        <v>0.98594491268390194</v>
      </c>
      <c r="Q2487" s="61">
        <v>43880</v>
      </c>
      <c r="R2487" s="65">
        <v>499259.495</v>
      </c>
      <c r="S2487" s="65">
        <v>448597.11999609403</v>
      </c>
      <c r="T2487" s="11"/>
      <c r="U2487" s="66">
        <v>3.4620077040017302E-3</v>
      </c>
      <c r="V2487" s="67">
        <v>4.0084115243225797</v>
      </c>
      <c r="W2487" s="66">
        <v>9.6161144381767399E-2</v>
      </c>
      <c r="X2487" s="67">
        <v>11.894492986815701</v>
      </c>
      <c r="Y2487" s="66">
        <v>1.80695155813737E-2</v>
      </c>
      <c r="Z2487" s="67">
        <v>19.490889170352599</v>
      </c>
      <c r="AA2487" s="66">
        <v>0.220289366143406</v>
      </c>
      <c r="AB2487" s="67">
        <v>42.254124765633598</v>
      </c>
      <c r="AC2487" s="66">
        <v>0.419044441485312</v>
      </c>
      <c r="AD2487" s="67">
        <v>66.190409408765802</v>
      </c>
      <c r="AE2487" s="66">
        <v>0.411849350524717</v>
      </c>
      <c r="AF2487" s="68">
        <v>58.132622664212199</v>
      </c>
      <c r="AG2487" s="66">
        <v>3.2479827130373499E-2</v>
      </c>
      <c r="AH2487" s="67">
        <v>1.4064769771721299</v>
      </c>
      <c r="AI2487" s="66">
        <v>6.9374912192870397E-2</v>
      </c>
      <c r="AJ2487" s="67">
        <v>20.628233700263099</v>
      </c>
      <c r="AK2487" s="66">
        <v>0.79483650000067396</v>
      </c>
      <c r="AL2487" s="66">
        <v>6.2061391126917401E-2</v>
      </c>
      <c r="AM2487" s="67">
        <v>88.205225507845199</v>
      </c>
      <c r="AN2487" s="11"/>
      <c r="AO2487" s="69">
        <v>4.6418250509304898E-2</v>
      </c>
      <c r="AP2487" s="69">
        <v>-7.6366492018714802E-2</v>
      </c>
      <c r="AQ2487" s="69">
        <v>0.11189608940738301</v>
      </c>
      <c r="AR2487" s="69">
        <v>-0.13579682745330501</v>
      </c>
      <c r="AS2487" s="70">
        <v>8</v>
      </c>
      <c r="AT2487" s="70">
        <v>4</v>
      </c>
      <c r="AU2487" s="70">
        <v>9</v>
      </c>
      <c r="AV2487" s="71">
        <v>3</v>
      </c>
      <c r="AW2487" s="11"/>
      <c r="AX2487" s="72">
        <v>0.23775371265190201</v>
      </c>
      <c r="AY2487" s="73">
        <v>0.83368052684454597</v>
      </c>
      <c r="AZ2487" s="73">
        <v>1.6607091120731601</v>
      </c>
      <c r="BA2487" s="73">
        <v>1.1296390165407499</v>
      </c>
      <c r="BB2487" s="64">
        <v>2.43438089978372E-2</v>
      </c>
      <c r="BC2487" s="74">
        <v>-26.761553786462201</v>
      </c>
      <c r="BD2487" s="61">
        <v>43880</v>
      </c>
      <c r="BE2487" s="61">
        <v>43913</v>
      </c>
      <c r="BF2487" s="70"/>
      <c r="BG2487" s="61"/>
    </row>
    <row r="2488" spans="2:59" x14ac:dyDescent="0.3">
      <c r="B2488" s="56" t="s">
        <v>7850</v>
      </c>
      <c r="C2488" s="56" t="s">
        <v>7495</v>
      </c>
      <c r="D2488" s="56" t="s">
        <v>7490</v>
      </c>
      <c r="E2488" s="57" t="s">
        <v>41</v>
      </c>
      <c r="F2488" s="57" t="s">
        <v>673</v>
      </c>
      <c r="G2488" s="58" t="s">
        <v>111</v>
      </c>
      <c r="H2488" s="59" t="s">
        <v>1475</v>
      </c>
      <c r="I2488" s="60" t="s">
        <v>29</v>
      </c>
      <c r="J2488" s="60" t="s">
        <v>7496</v>
      </c>
      <c r="L2488" s="61">
        <v>44021</v>
      </c>
      <c r="M2488" s="62">
        <v>1383.6231999993299</v>
      </c>
      <c r="N2488" s="63">
        <v>1383.6231999993299</v>
      </c>
      <c r="O2488" s="63">
        <v>1426.66819999926</v>
      </c>
      <c r="P2488" s="64">
        <f t="shared" si="38"/>
        <v>0.96982830345559512</v>
      </c>
      <c r="Q2488" s="61">
        <v>43843</v>
      </c>
      <c r="R2488" s="65">
        <v>174216.98</v>
      </c>
      <c r="S2488" s="65">
        <v>161960.46951904299</v>
      </c>
      <c r="T2488" s="11"/>
      <c r="U2488" s="66">
        <v>3.36610776503221E-3</v>
      </c>
      <c r="V2488" s="67">
        <v>3.9988215304219898</v>
      </c>
      <c r="W2488" s="66">
        <v>9.3020608495862703E-2</v>
      </c>
      <c r="X2488" s="67">
        <v>11.5804393982253</v>
      </c>
      <c r="Y2488" s="66">
        <v>5.0233978072356E-4</v>
      </c>
      <c r="Z2488" s="67">
        <v>17.7341715903021</v>
      </c>
      <c r="AA2488" s="66">
        <v>0.178260420821898</v>
      </c>
      <c r="AB2488" s="67">
        <v>38.051230233511902</v>
      </c>
      <c r="AC2488" s="66">
        <v>0.323038109665504</v>
      </c>
      <c r="AD2488" s="67">
        <v>56.589776226784998</v>
      </c>
      <c r="AE2488" s="66">
        <v>0.270808217166632</v>
      </c>
      <c r="AF2488" s="68">
        <v>44.028509328374597</v>
      </c>
      <c r="AG2488" s="66">
        <v>3.1591551469318802E-2</v>
      </c>
      <c r="AH2488" s="67">
        <v>1.3176494110666701</v>
      </c>
      <c r="AI2488" s="66">
        <v>5.0018232339425601E-2</v>
      </c>
      <c r="AJ2488" s="67">
        <v>18.6925657149113</v>
      </c>
      <c r="AK2488" s="66">
        <v>0.38362319999956501</v>
      </c>
      <c r="AL2488" s="66">
        <v>3.3990484000241801E-2</v>
      </c>
      <c r="AM2488" s="67">
        <v>47.083895507734297</v>
      </c>
      <c r="AN2488" s="11"/>
      <c r="AO2488" s="69">
        <v>4.6318161810631898E-2</v>
      </c>
      <c r="AP2488" s="69">
        <v>-7.6631374623539195E-2</v>
      </c>
      <c r="AQ2488" s="69">
        <v>0.10870169090776501</v>
      </c>
      <c r="AR2488" s="69">
        <v>-0.13835511121942501</v>
      </c>
      <c r="AS2488" s="70">
        <v>7</v>
      </c>
      <c r="AT2488" s="70">
        <v>5</v>
      </c>
      <c r="AU2488" s="70">
        <v>9</v>
      </c>
      <c r="AV2488" s="71">
        <v>3</v>
      </c>
      <c r="AW2488" s="11"/>
      <c r="AX2488" s="72">
        <v>0.23780233859521099</v>
      </c>
      <c r="AY2488" s="73">
        <v>0.66845846430987899</v>
      </c>
      <c r="AZ2488" s="73">
        <v>1.49286309184572</v>
      </c>
      <c r="BA2488" s="73">
        <v>0.90106998001829197</v>
      </c>
      <c r="BB2488" s="64">
        <v>2.4344899752723002E-2</v>
      </c>
      <c r="BC2488" s="74">
        <v>-27.210762810864299</v>
      </c>
      <c r="BD2488" s="61">
        <v>43843</v>
      </c>
      <c r="BE2488" s="61">
        <v>43913</v>
      </c>
      <c r="BF2488" s="70"/>
      <c r="BG2488" s="61"/>
    </row>
    <row r="2489" spans="2:59" x14ac:dyDescent="0.3">
      <c r="B2489" s="56" t="s">
        <v>7853</v>
      </c>
      <c r="C2489" s="56" t="s">
        <v>7498</v>
      </c>
      <c r="D2489" s="56" t="s">
        <v>7490</v>
      </c>
      <c r="E2489" s="57" t="s">
        <v>248</v>
      </c>
      <c r="F2489" s="57" t="s">
        <v>673</v>
      </c>
      <c r="G2489" s="58" t="s">
        <v>111</v>
      </c>
      <c r="H2489" s="59" t="s">
        <v>1475</v>
      </c>
      <c r="I2489" s="60" t="s">
        <v>29</v>
      </c>
      <c r="J2489" s="60" t="s">
        <v>7499</v>
      </c>
      <c r="L2489" s="61">
        <v>44021</v>
      </c>
      <c r="M2489" s="62">
        <v>1484.83689999953</v>
      </c>
      <c r="N2489" s="63">
        <v>1484.83689999953</v>
      </c>
      <c r="O2489" s="63">
        <v>1527.3125999998299</v>
      </c>
      <c r="P2489" s="64">
        <f t="shared" si="38"/>
        <v>0.97218925582077653</v>
      </c>
      <c r="Q2489" s="61">
        <v>43843</v>
      </c>
      <c r="R2489" s="65">
        <v>339488.03700000001</v>
      </c>
      <c r="S2489" s="65">
        <v>366672.17022509797</v>
      </c>
      <c r="T2489" s="11"/>
      <c r="U2489" s="66">
        <v>3.37976777700533E-3</v>
      </c>
      <c r="V2489" s="67">
        <v>4.0001875316229398</v>
      </c>
      <c r="W2489" s="66">
        <v>9.3468624129018296E-2</v>
      </c>
      <c r="X2489" s="67">
        <v>11.625240961540801</v>
      </c>
      <c r="Y2489" s="66">
        <v>2.9927592840977E-3</v>
      </c>
      <c r="Z2489" s="67">
        <v>17.983213540632299</v>
      </c>
      <c r="AA2489" s="66">
        <v>0.184173949935939</v>
      </c>
      <c r="AB2489" s="67">
        <v>38.642583144886899</v>
      </c>
      <c r="AC2489" s="66">
        <v>0.33634588682442002</v>
      </c>
      <c r="AD2489" s="67">
        <v>57.920553942676598</v>
      </c>
      <c r="AE2489" s="66">
        <v>0.29006036147271502</v>
      </c>
      <c r="AF2489" s="68">
        <v>45.953723758983003</v>
      </c>
      <c r="AG2489" s="66">
        <v>3.1718295653263298E-2</v>
      </c>
      <c r="AH2489" s="67">
        <v>1.3303238294611199</v>
      </c>
      <c r="AI2489" s="66">
        <v>5.2761331153305897E-2</v>
      </c>
      <c r="AJ2489" s="67">
        <v>18.966875596292098</v>
      </c>
      <c r="AK2489" s="66">
        <v>0.48483689999906299</v>
      </c>
      <c r="AL2489" s="66">
        <v>4.15324675086595E-2</v>
      </c>
      <c r="AM2489" s="67">
        <v>57.205265507684103</v>
      </c>
      <c r="AN2489" s="11"/>
      <c r="AO2489" s="69">
        <v>4.6332496003742597E-2</v>
      </c>
      <c r="AP2489" s="69">
        <v>-7.6593569607212003E-2</v>
      </c>
      <c r="AQ2489" s="69">
        <v>0.10915755609865301</v>
      </c>
      <c r="AR2489" s="69">
        <v>-0.137990148873505</v>
      </c>
      <c r="AS2489" s="70">
        <v>8</v>
      </c>
      <c r="AT2489" s="70">
        <v>4</v>
      </c>
      <c r="AU2489" s="70">
        <v>9</v>
      </c>
      <c r="AV2489" s="71">
        <v>3</v>
      </c>
      <c r="AW2489" s="11"/>
      <c r="AX2489" s="72">
        <v>0.237795048182015</v>
      </c>
      <c r="AY2489" s="73">
        <v>0.69171724145144298</v>
      </c>
      <c r="AZ2489" s="73">
        <v>1.5164997678330101</v>
      </c>
      <c r="BA2489" s="73">
        <v>0.93311366778289095</v>
      </c>
      <c r="BB2489" s="64">
        <v>2.4344707850141301E-2</v>
      </c>
      <c r="BC2489" s="74">
        <v>-27.141130113071998</v>
      </c>
      <c r="BD2489" s="61">
        <v>43843</v>
      </c>
      <c r="BE2489" s="61">
        <v>43913</v>
      </c>
      <c r="BF2489" s="70"/>
      <c r="BG2489" s="61"/>
    </row>
    <row r="2490" spans="2:59" x14ac:dyDescent="0.3">
      <c r="B2490" s="56" t="s">
        <v>7856</v>
      </c>
      <c r="C2490" s="56" t="s">
        <v>7501</v>
      </c>
      <c r="D2490" s="56" t="s">
        <v>7490</v>
      </c>
      <c r="E2490" s="57" t="s">
        <v>48</v>
      </c>
      <c r="F2490" s="57" t="s">
        <v>673</v>
      </c>
      <c r="G2490" s="58" t="s">
        <v>111</v>
      </c>
      <c r="H2490" s="59" t="s">
        <v>1475</v>
      </c>
      <c r="I2490" s="60" t="s">
        <v>29</v>
      </c>
      <c r="J2490" s="60" t="s">
        <v>7502</v>
      </c>
      <c r="L2490" s="61">
        <v>44021</v>
      </c>
      <c r="M2490" s="62">
        <v>1459.23670000024</v>
      </c>
      <c r="N2490" s="63">
        <v>1459.23670000024</v>
      </c>
      <c r="O2490" s="63">
        <v>1500.9792999997701</v>
      </c>
      <c r="P2490" s="64">
        <f t="shared" si="38"/>
        <v>0.97218975638135952</v>
      </c>
      <c r="Q2490" s="61">
        <v>43843</v>
      </c>
      <c r="R2490" s="65">
        <v>8889.4230000000007</v>
      </c>
      <c r="S2490" s="65">
        <v>15851.950183212301</v>
      </c>
      <c r="T2490" s="11"/>
      <c r="U2490" s="66">
        <v>3.37978936477157E-3</v>
      </c>
      <c r="V2490" s="67">
        <v>4.0001896903995702</v>
      </c>
      <c r="W2490" s="66">
        <v>9.3469017396273599E-2</v>
      </c>
      <c r="X2490" s="67">
        <v>11.625280288266399</v>
      </c>
      <c r="Y2490" s="66">
        <v>2.9933015866845398E-3</v>
      </c>
      <c r="Z2490" s="67">
        <v>17.983267770905499</v>
      </c>
      <c r="AA2490" s="66">
        <v>0.18417576193140101</v>
      </c>
      <c r="AB2490" s="67">
        <v>38.642764344462201</v>
      </c>
      <c r="AC2490" s="66">
        <v>0.33634898711170502</v>
      </c>
      <c r="AD2490" s="67">
        <v>57.920863971405197</v>
      </c>
      <c r="AE2490" s="66">
        <v>0.290063340764318</v>
      </c>
      <c r="AF2490" s="68">
        <v>45.9540216881433</v>
      </c>
      <c r="AG2490" s="66">
        <v>3.1718902133434299E-2</v>
      </c>
      <c r="AH2490" s="67">
        <v>1.3303844774782201</v>
      </c>
      <c r="AI2490" s="66">
        <v>5.2762248225917602E-2</v>
      </c>
      <c r="AJ2490" s="67">
        <v>18.966967303567799</v>
      </c>
      <c r="AK2490" s="66">
        <v>0.45923670000047401</v>
      </c>
      <c r="AL2490" s="66">
        <v>3.9669484571277301E-2</v>
      </c>
      <c r="AM2490" s="67">
        <v>54.645245507825202</v>
      </c>
      <c r="AN2490" s="11"/>
      <c r="AO2490" s="69">
        <v>4.6332436812008403E-2</v>
      </c>
      <c r="AP2490" s="69">
        <v>-7.6593582949499306E-2</v>
      </c>
      <c r="AQ2490" s="69">
        <v>0.109157577544538</v>
      </c>
      <c r="AR2490" s="69">
        <v>-0.13799077090516201</v>
      </c>
      <c r="AS2490" s="70">
        <v>8</v>
      </c>
      <c r="AT2490" s="70">
        <v>4</v>
      </c>
      <c r="AU2490" s="70">
        <v>9</v>
      </c>
      <c r="AV2490" s="71">
        <v>3</v>
      </c>
      <c r="AW2490" s="11"/>
      <c r="AX2490" s="72">
        <v>0.23779525199875901</v>
      </c>
      <c r="AY2490" s="73">
        <v>0.69172330913352198</v>
      </c>
      <c r="AZ2490" s="73">
        <v>1.5165061904808701</v>
      </c>
      <c r="BA2490" s="73">
        <v>0.933122095441831</v>
      </c>
      <c r="BB2490" s="64">
        <v>2.4344728916548802E-2</v>
      </c>
      <c r="BC2490" s="74">
        <v>-27.141120467160398</v>
      </c>
      <c r="BD2490" s="61">
        <v>43843</v>
      </c>
      <c r="BE2490" s="61">
        <v>43913</v>
      </c>
      <c r="BF2490" s="70"/>
      <c r="BG2490" s="61"/>
    </row>
    <row r="2491" spans="2:59" x14ac:dyDescent="0.3">
      <c r="B2491" s="56" t="s">
        <v>7859</v>
      </c>
      <c r="C2491" s="56" t="s">
        <v>7504</v>
      </c>
      <c r="D2491" s="56" t="s">
        <v>7490</v>
      </c>
      <c r="E2491" s="57" t="s">
        <v>52</v>
      </c>
      <c r="F2491" s="57" t="s">
        <v>673</v>
      </c>
      <c r="G2491" s="58" t="s">
        <v>111</v>
      </c>
      <c r="H2491" s="59" t="s">
        <v>1475</v>
      </c>
      <c r="I2491" s="60" t="s">
        <v>29</v>
      </c>
      <c r="J2491" s="60" t="s">
        <v>1</v>
      </c>
      <c r="L2491" s="61">
        <v>44021</v>
      </c>
      <c r="M2491" s="62">
        <v>1275.57469999976</v>
      </c>
      <c r="N2491" s="63">
        <v>1275.57469999976</v>
      </c>
      <c r="O2491" s="63">
        <v>1312.06310000084</v>
      </c>
      <c r="P2491" s="64">
        <f t="shared" si="38"/>
        <v>0.97219005701703176</v>
      </c>
      <c r="Q2491" s="61">
        <v>43843</v>
      </c>
      <c r="R2491" s="65">
        <v>4235817.0750000002</v>
      </c>
      <c r="S2491" s="65">
        <v>3451806.8154023401</v>
      </c>
      <c r="T2491" s="11"/>
      <c r="U2491" s="66">
        <v>3.3797483010857801E-3</v>
      </c>
      <c r="V2491" s="67">
        <v>4.0001855840309899</v>
      </c>
      <c r="W2491" s="66">
        <v>9.3468649762216999E-2</v>
      </c>
      <c r="X2491" s="67">
        <v>11.6252435248607</v>
      </c>
      <c r="Y2491" s="66">
        <v>2.9935500788269599E-3</v>
      </c>
      <c r="Z2491" s="67">
        <v>17.9832926201052</v>
      </c>
      <c r="AA2491" s="66">
        <v>0.18417454314127099</v>
      </c>
      <c r="AB2491" s="67">
        <v>38.642642465420103</v>
      </c>
      <c r="AC2491" s="66">
        <v>0.33634554834861802</v>
      </c>
      <c r="AD2491" s="67">
        <v>57.9205200950964</v>
      </c>
      <c r="AE2491" s="66">
        <v>0.29005792228243099</v>
      </c>
      <c r="AF2491" s="68">
        <v>45.953479839954497</v>
      </c>
      <c r="AG2491" s="66">
        <v>3.1718282585643499E-2</v>
      </c>
      <c r="AH2491" s="67">
        <v>1.33032252269913</v>
      </c>
      <c r="AI2491" s="66">
        <v>5.2762210336368298E-2</v>
      </c>
      <c r="AJ2491" s="67">
        <v>18.966963514598302</v>
      </c>
      <c r="AK2491" s="66">
        <v>0.27557469999912398</v>
      </c>
      <c r="AL2491" s="66">
        <v>4.5048418465739801E-2</v>
      </c>
      <c r="AM2491" s="67">
        <v>23.398302696645299</v>
      </c>
      <c r="AN2491" s="11"/>
      <c r="AO2491" s="69">
        <v>4.6332430430993603E-2</v>
      </c>
      <c r="AP2491" s="69">
        <v>-7.6593598842955593E-2</v>
      </c>
      <c r="AQ2491" s="69">
        <v>0.109157197493914</v>
      </c>
      <c r="AR2491" s="69">
        <v>-0.13799030486639799</v>
      </c>
      <c r="AS2491" s="70">
        <v>8</v>
      </c>
      <c r="AT2491" s="70">
        <v>4</v>
      </c>
      <c r="AU2491" s="70">
        <v>9</v>
      </c>
      <c r="AV2491" s="71">
        <v>3</v>
      </c>
      <c r="AW2491" s="11"/>
      <c r="AX2491" s="72">
        <v>0.23779503937839799</v>
      </c>
      <c r="AY2491" s="73">
        <v>0.691718323326313</v>
      </c>
      <c r="AZ2491" s="73">
        <v>1.5165014265494401</v>
      </c>
      <c r="BA2491" s="73">
        <v>0.93311509728300701</v>
      </c>
      <c r="BB2491" s="64">
        <v>2.4344706716947301E-2</v>
      </c>
      <c r="BC2491" s="74">
        <v>-27.141110820113699</v>
      </c>
      <c r="BD2491" s="61">
        <v>43843</v>
      </c>
      <c r="BE2491" s="61">
        <v>43913</v>
      </c>
      <c r="BF2491" s="70"/>
      <c r="BG2491" s="61"/>
    </row>
    <row r="2492" spans="2:59" x14ac:dyDescent="0.3">
      <c r="B2492" s="56" t="s">
        <v>7863</v>
      </c>
      <c r="C2492" s="56" t="s">
        <v>7506</v>
      </c>
      <c r="D2492" s="56" t="s">
        <v>7507</v>
      </c>
      <c r="E2492" s="57" t="s">
        <v>34</v>
      </c>
      <c r="F2492" s="57" t="s">
        <v>673</v>
      </c>
      <c r="G2492" s="58" t="s">
        <v>685</v>
      </c>
      <c r="H2492" s="59" t="s">
        <v>686</v>
      </c>
      <c r="I2492" s="60" t="s">
        <v>29</v>
      </c>
      <c r="J2492" s="60" t="s">
        <v>7508</v>
      </c>
      <c r="L2492" s="61">
        <v>44021</v>
      </c>
      <c r="M2492" s="62">
        <v>3495.46599999815</v>
      </c>
      <c r="N2492" s="63">
        <v>3495.46599999815</v>
      </c>
      <c r="O2492" s="63">
        <v>3495.46599999815</v>
      </c>
      <c r="P2492" s="64">
        <f t="shared" si="38"/>
        <v>1</v>
      </c>
      <c r="Q2492" s="61">
        <v>44021</v>
      </c>
      <c r="R2492" s="65">
        <v>33495777.693</v>
      </c>
      <c r="S2492" s="65">
        <v>32633319.4424375</v>
      </c>
      <c r="T2492" s="11"/>
      <c r="U2492" s="66">
        <v>4.0052036638371604E-6</v>
      </c>
      <c r="V2492" s="67">
        <v>3.6626112742851502</v>
      </c>
      <c r="W2492" s="66">
        <v>1.2291717393964101E-4</v>
      </c>
      <c r="X2492" s="67">
        <v>2.2906702660293399</v>
      </c>
      <c r="Y2492" s="66">
        <v>2.3500900679209701E-3</v>
      </c>
      <c r="Z2492" s="67">
        <v>17.918946619029199</v>
      </c>
      <c r="AA2492" s="66">
        <v>5.5807324770284997E-3</v>
      </c>
      <c r="AB2492" s="67">
        <v>20.7832613989885</v>
      </c>
      <c r="AC2492" s="66">
        <v>1.8263819267303898E-2</v>
      </c>
      <c r="AD2492" s="67">
        <v>26.112347186979601</v>
      </c>
      <c r="AE2492" s="66">
        <v>2.8649105292061001E-2</v>
      </c>
      <c r="AF2492" s="68">
        <v>19.8125981409103</v>
      </c>
      <c r="AG2492" s="66">
        <v>3.7077976230648299E-5</v>
      </c>
      <c r="AH2492" s="67">
        <v>-1.8377979382421501</v>
      </c>
      <c r="AI2492" s="66">
        <v>2.4092181356536501E-3</v>
      </c>
      <c r="AJ2492" s="67">
        <v>13.9316642945341</v>
      </c>
      <c r="AK2492" s="66">
        <v>0.55427959073858801</v>
      </c>
      <c r="AL2492" s="66">
        <v>2.78346562226943E-2</v>
      </c>
      <c r="AM2492" s="67">
        <v>-69.094644254189902</v>
      </c>
      <c r="AN2492" s="11"/>
      <c r="AO2492" s="69">
        <v>5.8136277220910404E-4</v>
      </c>
      <c r="AP2492" s="69">
        <v>3.69114422937855E-6</v>
      </c>
      <c r="AQ2492" s="69">
        <v>1.5456385099241699E-3</v>
      </c>
      <c r="AR2492" s="69">
        <v>3.7077976230648299E-5</v>
      </c>
      <c r="AS2492" s="70">
        <v>12</v>
      </c>
      <c r="AT2492" s="70">
        <v>0</v>
      </c>
      <c r="AU2492" s="70">
        <v>7</v>
      </c>
      <c r="AV2492" s="71">
        <v>5</v>
      </c>
      <c r="AW2492" s="11"/>
      <c r="AX2492" s="72">
        <v>7.8155129380661501E-4</v>
      </c>
      <c r="AY2492" s="73">
        <v>-28.542879846994801</v>
      </c>
      <c r="AZ2492" s="73">
        <v>0.54494760545731002</v>
      </c>
      <c r="BA2492" s="73">
        <v>-15.048109500785401</v>
      </c>
      <c r="BB2492" s="64">
        <v>8.0761897284986595E-5</v>
      </c>
      <c r="BC2492" s="74">
        <v>0</v>
      </c>
      <c r="BD2492" s="61">
        <v>44021</v>
      </c>
      <c r="BE2492" s="61"/>
      <c r="BF2492" s="70"/>
      <c r="BG2492" s="61"/>
    </row>
    <row r="2493" spans="2:59" x14ac:dyDescent="0.3">
      <c r="B2493" s="56" t="s">
        <v>7866</v>
      </c>
      <c r="C2493" s="56" t="s">
        <v>7510</v>
      </c>
      <c r="D2493" s="56" t="s">
        <v>7507</v>
      </c>
      <c r="E2493" s="57" t="s">
        <v>7511</v>
      </c>
      <c r="F2493" s="57" t="s">
        <v>673</v>
      </c>
      <c r="G2493" s="58" t="s">
        <v>685</v>
      </c>
      <c r="H2493" s="59" t="s">
        <v>686</v>
      </c>
      <c r="I2493" s="60" t="s">
        <v>29</v>
      </c>
      <c r="J2493" s="60" t="s">
        <v>1</v>
      </c>
      <c r="L2493" s="61">
        <v>44021</v>
      </c>
      <c r="M2493" s="62">
        <v>1005.5127999996801</v>
      </c>
      <c r="N2493" s="63">
        <v>1005.5127999996801</v>
      </c>
      <c r="O2493" s="63"/>
      <c r="P2493" s="64" t="str">
        <f t="shared" si="38"/>
        <v/>
      </c>
      <c r="Q2493" s="61"/>
      <c r="R2493" s="65">
        <v>0</v>
      </c>
      <c r="S2493" s="65"/>
      <c r="T2493" s="11"/>
      <c r="U2493" s="66">
        <v>0</v>
      </c>
      <c r="V2493" s="67">
        <v>3.66221075391877</v>
      </c>
      <c r="W2493" s="66">
        <v>0</v>
      </c>
      <c r="X2493" s="67">
        <v>2.27837854863537</v>
      </c>
      <c r="Y2493" s="66"/>
      <c r="Z2493" s="67"/>
      <c r="AA2493" s="66"/>
      <c r="AB2493" s="67"/>
      <c r="AC2493" s="66"/>
      <c r="AD2493" s="67"/>
      <c r="AE2493" s="66"/>
      <c r="AF2493" s="68"/>
      <c r="AG2493" s="66">
        <v>0</v>
      </c>
      <c r="AH2493" s="67">
        <v>-1.84150573586521</v>
      </c>
      <c r="AI2493" s="66"/>
      <c r="AJ2493" s="67"/>
      <c r="AK2493" s="66">
        <v>5.4587063204962804E-3</v>
      </c>
      <c r="AL2493" s="66">
        <v>1.30261208287266E-2</v>
      </c>
      <c r="AM2493" s="67">
        <v>14.156543720397201</v>
      </c>
      <c r="AN2493" s="11"/>
      <c r="AO2493" s="69">
        <v>6.2863838320481602E-4</v>
      </c>
      <c r="AP2493" s="69">
        <v>0</v>
      </c>
      <c r="AQ2493" s="69">
        <v>2.2473597782664001E-3</v>
      </c>
      <c r="AR2493" s="69">
        <v>0</v>
      </c>
      <c r="AS2493" s="70"/>
      <c r="AT2493" s="70"/>
      <c r="AU2493" s="70"/>
      <c r="AV2493" s="71"/>
      <c r="AW2493" s="11"/>
      <c r="AX2493" s="72"/>
      <c r="AY2493" s="73"/>
      <c r="AZ2493" s="73"/>
      <c r="BA2493" s="73"/>
      <c r="BB2493" s="64"/>
      <c r="BC2493" s="74">
        <v>0</v>
      </c>
      <c r="BD2493" s="61">
        <v>43983</v>
      </c>
      <c r="BE2493" s="61"/>
      <c r="BF2493" s="70"/>
      <c r="BG2493" s="61"/>
    </row>
    <row r="2494" spans="2:59" x14ac:dyDescent="0.3">
      <c r="B2494" s="56" t="s">
        <v>7869</v>
      </c>
      <c r="C2494" s="56" t="s">
        <v>7513</v>
      </c>
      <c r="D2494" s="56" t="s">
        <v>7507</v>
      </c>
      <c r="E2494" s="57" t="s">
        <v>41</v>
      </c>
      <c r="F2494" s="57" t="s">
        <v>673</v>
      </c>
      <c r="G2494" s="58" t="s">
        <v>685</v>
      </c>
      <c r="H2494" s="59" t="s">
        <v>686</v>
      </c>
      <c r="I2494" s="60" t="s">
        <v>29</v>
      </c>
      <c r="J2494" s="60" t="s">
        <v>7514</v>
      </c>
      <c r="L2494" s="61">
        <v>44021</v>
      </c>
      <c r="M2494" s="62">
        <v>1945.19239999913</v>
      </c>
      <c r="N2494" s="63">
        <v>1945.19239999913</v>
      </c>
      <c r="O2494" s="63">
        <v>1945.19239999913</v>
      </c>
      <c r="P2494" s="64">
        <f t="shared" si="38"/>
        <v>1</v>
      </c>
      <c r="Q2494" s="61">
        <v>44021</v>
      </c>
      <c r="R2494" s="65">
        <v>479195499.83600003</v>
      </c>
      <c r="S2494" s="65">
        <v>494075645.49650002</v>
      </c>
      <c r="T2494" s="11"/>
      <c r="U2494" s="66">
        <v>1.30065945995739E-5</v>
      </c>
      <c r="V2494" s="67">
        <v>3.6635114133787301</v>
      </c>
      <c r="W2494" s="66">
        <v>4.5357981616689401E-4</v>
      </c>
      <c r="X2494" s="67">
        <v>2.3237365302520598</v>
      </c>
      <c r="Y2494" s="66">
        <v>7.9057070779526804E-3</v>
      </c>
      <c r="Z2494" s="67">
        <v>18.4745083200105</v>
      </c>
      <c r="AA2494" s="66">
        <v>2.0057164747413501E-2</v>
      </c>
      <c r="AB2494" s="67">
        <v>22.2309046260489</v>
      </c>
      <c r="AC2494" s="66">
        <v>5.0524870241133599E-2</v>
      </c>
      <c r="AD2494" s="67">
        <v>29.338452284340701</v>
      </c>
      <c r="AE2494" s="66">
        <v>7.9673823112898404E-2</v>
      </c>
      <c r="AF2494" s="68">
        <v>24.915069923008598</v>
      </c>
      <c r="AG2494" s="66">
        <v>1.2519609117589401E-4</v>
      </c>
      <c r="AH2494" s="67">
        <v>-1.82898612674762</v>
      </c>
      <c r="AI2494" s="66">
        <v>8.4101904358249192E-3</v>
      </c>
      <c r="AJ2494" s="67">
        <v>14.531761524544001</v>
      </c>
      <c r="AK2494" s="66">
        <v>0.89156649000826305</v>
      </c>
      <c r="AL2494" s="66">
        <v>4.0478153518051799E-2</v>
      </c>
      <c r="AM2494" s="67">
        <v>-35.365954327164197</v>
      </c>
      <c r="AN2494" s="11"/>
      <c r="AO2494" s="69">
        <v>6.2542880914406905E-4</v>
      </c>
      <c r="AP2494" s="69">
        <v>1.30065945995739E-5</v>
      </c>
      <c r="AQ2494" s="69">
        <v>2.2677093766105801E-3</v>
      </c>
      <c r="AR2494" s="69">
        <v>1.2519609117589401E-4</v>
      </c>
      <c r="AS2494" s="70">
        <v>12</v>
      </c>
      <c r="AT2494" s="70">
        <v>0</v>
      </c>
      <c r="AU2494" s="70">
        <v>7</v>
      </c>
      <c r="AV2494" s="71">
        <v>5</v>
      </c>
      <c r="AW2494" s="11"/>
      <c r="AX2494" s="72">
        <v>1.07254507015341E-3</v>
      </c>
      <c r="AY2494" s="73">
        <v>-9.3959960708161798</v>
      </c>
      <c r="AZ2494" s="73">
        <v>0.59286859482108401</v>
      </c>
      <c r="BA2494" s="73">
        <v>-10.589395786271799</v>
      </c>
      <c r="BB2494" s="64">
        <v>1.10827260392341E-4</v>
      </c>
      <c r="BC2494" s="74">
        <v>0</v>
      </c>
      <c r="BD2494" s="61">
        <v>44021</v>
      </c>
      <c r="BE2494" s="61"/>
      <c r="BF2494" s="70"/>
      <c r="BG2494" s="61"/>
    </row>
    <row r="2495" spans="2:59" x14ac:dyDescent="0.3">
      <c r="B2495" s="56" t="s">
        <v>7872</v>
      </c>
      <c r="C2495" s="56" t="s">
        <v>7516</v>
      </c>
      <c r="D2495" s="56" t="s">
        <v>7507</v>
      </c>
      <c r="E2495" s="57" t="s">
        <v>52</v>
      </c>
      <c r="F2495" s="57" t="s">
        <v>673</v>
      </c>
      <c r="G2495" s="58" t="s">
        <v>685</v>
      </c>
      <c r="H2495" s="59" t="s">
        <v>686</v>
      </c>
      <c r="I2495" s="60" t="s">
        <v>29</v>
      </c>
      <c r="J2495" s="60" t="s">
        <v>1</v>
      </c>
      <c r="L2495" s="61">
        <v>44021</v>
      </c>
      <c r="M2495" s="62">
        <v>1111.86999999918</v>
      </c>
      <c r="N2495" s="63">
        <v>1111.86999999918</v>
      </c>
      <c r="O2495" s="63">
        <v>1111.86999999918</v>
      </c>
      <c r="P2495" s="64">
        <f t="shared" si="38"/>
        <v>1</v>
      </c>
      <c r="Q2495" s="61">
        <v>44021</v>
      </c>
      <c r="R2495" s="65">
        <v>7384707.693</v>
      </c>
      <c r="S2495" s="65">
        <v>7651439.7727187499</v>
      </c>
      <c r="T2495" s="11"/>
      <c r="U2495" s="66">
        <v>7.2850762080633996E-6</v>
      </c>
      <c r="V2495" s="67">
        <v>3.6629392615395799</v>
      </c>
      <c r="W2495" s="66">
        <v>2.2111789257905901E-4</v>
      </c>
      <c r="X2495" s="67">
        <v>2.3004903378932799</v>
      </c>
      <c r="Y2495" s="66">
        <v>4.2739018481370303E-3</v>
      </c>
      <c r="Z2495" s="67">
        <v>18.111327797028899</v>
      </c>
      <c r="AA2495" s="66">
        <v>1.08684702718165E-2</v>
      </c>
      <c r="AB2495" s="67">
        <v>21.312035178474598</v>
      </c>
      <c r="AC2495" s="66">
        <v>3.0396736150578401E-2</v>
      </c>
      <c r="AD2495" s="67">
        <v>27.325638875307</v>
      </c>
      <c r="AE2495" s="66">
        <v>4.7836995552643202E-2</v>
      </c>
      <c r="AF2495" s="68">
        <v>21.7313871669758</v>
      </c>
      <c r="AG2495" s="66">
        <v>6.8268036557128694E-5</v>
      </c>
      <c r="AH2495" s="67">
        <v>-1.8346789322095001</v>
      </c>
      <c r="AI2495" s="66">
        <v>4.4962788178963802E-3</v>
      </c>
      <c r="AJ2495" s="67">
        <v>14.1403703627584</v>
      </c>
      <c r="AK2495" s="66">
        <v>0.111869999998889</v>
      </c>
      <c r="AL2495" s="66">
        <v>1.93829474937957E-2</v>
      </c>
      <c r="AM2495" s="67">
        <v>7.0278326966290496</v>
      </c>
      <c r="AN2495" s="11"/>
      <c r="AO2495" s="69">
        <v>5.9938419144600597E-4</v>
      </c>
      <c r="AP2495" s="69">
        <v>6.5679687395458999E-6</v>
      </c>
      <c r="AQ2495" s="69">
        <v>1.77210022957297E-3</v>
      </c>
      <c r="AR2495" s="69">
        <v>6.8268036557128694E-5</v>
      </c>
      <c r="AS2495" s="70">
        <v>12</v>
      </c>
      <c r="AT2495" s="70">
        <v>0</v>
      </c>
      <c r="AU2495" s="70">
        <v>7</v>
      </c>
      <c r="AV2495" s="71">
        <v>5</v>
      </c>
      <c r="AW2495" s="11"/>
      <c r="AX2495" s="72">
        <v>8.5718503235398202E-4</v>
      </c>
      <c r="AY2495" s="73">
        <v>-21.2582197560114</v>
      </c>
      <c r="AZ2495" s="73">
        <v>0.56247309372338306</v>
      </c>
      <c r="BA2495" s="73">
        <v>-14.313376091478901</v>
      </c>
      <c r="BB2495" s="64">
        <v>8.85760639914679E-5</v>
      </c>
      <c r="BC2495" s="74">
        <v>0</v>
      </c>
      <c r="BD2495" s="61">
        <v>44021</v>
      </c>
      <c r="BE2495" s="61"/>
      <c r="BF2495" s="70"/>
      <c r="BG2495" s="61"/>
    </row>
    <row r="2496" spans="2:59" x14ac:dyDescent="0.3">
      <c r="B2496" s="56" t="s">
        <v>7875</v>
      </c>
      <c r="C2496" s="56" t="s">
        <v>7518</v>
      </c>
      <c r="D2496" s="56" t="s">
        <v>7519</v>
      </c>
      <c r="E2496" s="57" t="s">
        <v>34</v>
      </c>
      <c r="F2496" s="57" t="s">
        <v>673</v>
      </c>
      <c r="G2496" s="58" t="s">
        <v>215</v>
      </c>
      <c r="H2496" s="59" t="s">
        <v>237</v>
      </c>
      <c r="I2496" s="60" t="s">
        <v>29</v>
      </c>
      <c r="J2496" s="60" t="s">
        <v>7520</v>
      </c>
      <c r="L2496" s="61">
        <v>44021</v>
      </c>
      <c r="M2496" s="62">
        <v>1095.3507000003001</v>
      </c>
      <c r="N2496" s="63">
        <v>1095.3507000003001</v>
      </c>
      <c r="O2496" s="63">
        <v>1101.8924000002401</v>
      </c>
      <c r="P2496" s="64">
        <f t="shared" si="38"/>
        <v>0.99406321343178472</v>
      </c>
      <c r="Q2496" s="61">
        <v>43984</v>
      </c>
      <c r="R2496" s="65">
        <v>4748551.4270000001</v>
      </c>
      <c r="S2496" s="65">
        <v>3899426.8840234401</v>
      </c>
      <c r="T2496" s="11"/>
      <c r="U2496" s="66">
        <v>-2.5437433487240902E-4</v>
      </c>
      <c r="V2496" s="67">
        <v>3.63677332043153</v>
      </c>
      <c r="W2496" s="66">
        <v>-1.91179761532112E-3</v>
      </c>
      <c r="X2496" s="67">
        <v>2.0871987871032598</v>
      </c>
      <c r="Y2496" s="66">
        <v>5.0525570532045103E-3</v>
      </c>
      <c r="Z2496" s="67">
        <v>18.189193317550199</v>
      </c>
      <c r="AA2496" s="66">
        <v>1.2703463955404001E-2</v>
      </c>
      <c r="AB2496" s="67">
        <v>21.4955345468479</v>
      </c>
      <c r="AC2496" s="66">
        <v>3.05648585090239E-2</v>
      </c>
      <c r="AD2496" s="67">
        <v>27.3424511111516</v>
      </c>
      <c r="AE2496" s="66">
        <v>4.7530012167044298E-2</v>
      </c>
      <c r="AF2496" s="68">
        <v>21.7006888284232</v>
      </c>
      <c r="AG2496" s="66">
        <v>-7.1378192933480001E-4</v>
      </c>
      <c r="AH2496" s="67">
        <v>-1.9128839287986901</v>
      </c>
      <c r="AI2496" s="66">
        <v>7.11447979301738E-3</v>
      </c>
      <c r="AJ2496" s="67">
        <v>14.4021904602705</v>
      </c>
      <c r="AK2496" s="66"/>
      <c r="AL2496" s="66"/>
      <c r="AM2496" s="67"/>
      <c r="AN2496" s="11"/>
      <c r="AO2496" s="69">
        <v>9.2368505629565299E-3</v>
      </c>
      <c r="AP2496" s="69">
        <v>-9.7643252647685603E-3</v>
      </c>
      <c r="AQ2496" s="69">
        <v>5.9614698257064403E-3</v>
      </c>
      <c r="AR2496" s="69">
        <v>-7.8001706633585898E-3</v>
      </c>
      <c r="AS2496" s="70">
        <v>7</v>
      </c>
      <c r="AT2496" s="70">
        <v>5</v>
      </c>
      <c r="AU2496" s="70">
        <v>7</v>
      </c>
      <c r="AV2496" s="71">
        <v>5</v>
      </c>
      <c r="AW2496" s="11"/>
      <c r="AX2496" s="72">
        <v>1.6451273929815199E-2</v>
      </c>
      <c r="AY2496" s="73">
        <v>-0.93501131167613505</v>
      </c>
      <c r="AZ2496" s="73">
        <v>0.57506765730977305</v>
      </c>
      <c r="BA2496" s="73">
        <v>-1.26001781662671</v>
      </c>
      <c r="BB2496" s="64">
        <v>1.6989615324655501E-3</v>
      </c>
      <c r="BC2496" s="74">
        <v>-2.32358667609151</v>
      </c>
      <c r="BD2496" s="61">
        <v>43745</v>
      </c>
      <c r="BE2496" s="61">
        <v>43783</v>
      </c>
      <c r="BF2496" s="70">
        <v>89</v>
      </c>
      <c r="BG2496" s="61">
        <v>43868</v>
      </c>
    </row>
    <row r="2497" spans="2:59" x14ac:dyDescent="0.3">
      <c r="B2497" s="56" t="s">
        <v>7878</v>
      </c>
      <c r="C2497" s="56" t="s">
        <v>7522</v>
      </c>
      <c r="D2497" s="56" t="s">
        <v>7519</v>
      </c>
      <c r="E2497" s="57" t="s">
        <v>73</v>
      </c>
      <c r="F2497" s="57" t="s">
        <v>673</v>
      </c>
      <c r="G2497" s="58" t="s">
        <v>215</v>
      </c>
      <c r="H2497" s="59" t="s">
        <v>237</v>
      </c>
      <c r="I2497" s="60" t="s">
        <v>29</v>
      </c>
      <c r="J2497" s="60" t="s">
        <v>7520</v>
      </c>
      <c r="L2497" s="61">
        <v>44021</v>
      </c>
      <c r="M2497" s="62">
        <v>1135.79739999957</v>
      </c>
      <c r="N2497" s="63">
        <v>1135.79739999957</v>
      </c>
      <c r="O2497" s="63">
        <v>1140.09280000068</v>
      </c>
      <c r="P2497" s="64">
        <f t="shared" si="38"/>
        <v>0.99623241195707279</v>
      </c>
      <c r="Q2497" s="61">
        <v>43984</v>
      </c>
      <c r="R2497" s="65">
        <v>10.577</v>
      </c>
      <c r="S2497" s="65">
        <v>10.421667938932799</v>
      </c>
      <c r="T2497" s="11"/>
      <c r="U2497" s="66">
        <v>-1.8908247693616399E-4</v>
      </c>
      <c r="V2497" s="67">
        <v>3.6433025062251501</v>
      </c>
      <c r="W2497" s="66">
        <v>-9.4550176982011194E-5</v>
      </c>
      <c r="X2497" s="67">
        <v>2.2689235309371698</v>
      </c>
      <c r="Y2497" s="66">
        <v>1.54569204514701E-2</v>
      </c>
      <c r="Z2497" s="67">
        <v>19.229629657376801</v>
      </c>
      <c r="AA2497" s="66">
        <v>3.3919802121090498E-2</v>
      </c>
      <c r="AB2497" s="67">
        <v>23.617168363416599</v>
      </c>
      <c r="AC2497" s="66">
        <v>5.8374056785396498E-2</v>
      </c>
      <c r="AD2497" s="67">
        <v>30.123370938788899</v>
      </c>
      <c r="AE2497" s="66">
        <v>7.4034508566910504E-2</v>
      </c>
      <c r="AF2497" s="68">
        <v>24.351138468395199</v>
      </c>
      <c r="AG2497" s="66">
        <v>-2.8359690350043799E-4</v>
      </c>
      <c r="AH2497" s="67">
        <v>-1.8698654262152601</v>
      </c>
      <c r="AI2497" s="66">
        <v>1.7998027635257999E-2</v>
      </c>
      <c r="AJ2497" s="67">
        <v>15.4905452444946</v>
      </c>
      <c r="AK2497" s="66"/>
      <c r="AL2497" s="66"/>
      <c r="AM2497" s="67"/>
      <c r="AN2497" s="11"/>
      <c r="AO2497" s="69">
        <v>9.2474471985042293E-3</v>
      </c>
      <c r="AP2497" s="69">
        <v>-9.7418682526040409E-3</v>
      </c>
      <c r="AQ2497" s="69">
        <v>7.8845343723514798E-3</v>
      </c>
      <c r="AR2497" s="69">
        <v>-6.0781715101256902E-3</v>
      </c>
      <c r="AS2497" s="70">
        <v>9</v>
      </c>
      <c r="AT2497" s="70">
        <v>3</v>
      </c>
      <c r="AU2497" s="70">
        <v>7</v>
      </c>
      <c r="AV2497" s="71">
        <v>5</v>
      </c>
      <c r="AW2497" s="11"/>
      <c r="AX2497" s="72">
        <v>1.6497835405061799E-2</v>
      </c>
      <c r="AY2497" s="73">
        <v>0.22162308496172001</v>
      </c>
      <c r="AZ2497" s="73">
        <v>0.64476469371493295</v>
      </c>
      <c r="BA2497" s="73">
        <v>0.30746206385310898</v>
      </c>
      <c r="BB2497" s="64">
        <v>1.7038103980621601E-3</v>
      </c>
      <c r="BC2497" s="74">
        <v>-2.1278646548598799</v>
      </c>
      <c r="BD2497" s="61">
        <v>43745</v>
      </c>
      <c r="BE2497" s="61">
        <v>43783</v>
      </c>
      <c r="BF2497" s="70">
        <v>51</v>
      </c>
      <c r="BG2497" s="61">
        <v>43816</v>
      </c>
    </row>
    <row r="2498" spans="2:59" x14ac:dyDescent="0.3">
      <c r="B2498" s="56" t="s">
        <v>7881</v>
      </c>
      <c r="C2498" s="56" t="s">
        <v>7524</v>
      </c>
      <c r="D2498" s="56" t="s">
        <v>7519</v>
      </c>
      <c r="E2498" s="57" t="s">
        <v>52</v>
      </c>
      <c r="F2498" s="57" t="s">
        <v>673</v>
      </c>
      <c r="G2498" s="58" t="s">
        <v>215</v>
      </c>
      <c r="H2498" s="59" t="s">
        <v>237</v>
      </c>
      <c r="I2498" s="60" t="s">
        <v>29</v>
      </c>
      <c r="J2498" s="60" t="s">
        <v>7525</v>
      </c>
      <c r="L2498" s="61">
        <v>44021</v>
      </c>
      <c r="M2498" s="62">
        <v>1120.1135000009101</v>
      </c>
      <c r="N2498" s="63">
        <v>1120.1135000009101</v>
      </c>
      <c r="O2498" s="63">
        <v>1126.3214999996101</v>
      </c>
      <c r="P2498" s="64">
        <f t="shared" si="38"/>
        <v>0.99448825224529402</v>
      </c>
      <c r="Q2498" s="61">
        <v>43984</v>
      </c>
      <c r="R2498" s="65">
        <v>2373534.1310000001</v>
      </c>
      <c r="S2498" s="65">
        <v>2464159.7445039102</v>
      </c>
      <c r="T2498" s="11"/>
      <c r="U2498" s="66">
        <v>-2.42862814047839E-4</v>
      </c>
      <c r="V2498" s="67">
        <v>3.6379244725139901</v>
      </c>
      <c r="W2498" s="66">
        <v>-1.5657784269933501E-3</v>
      </c>
      <c r="X2498" s="67">
        <v>2.1218007059360402</v>
      </c>
      <c r="Y2498" s="66">
        <v>7.1681526151223798E-3</v>
      </c>
      <c r="Z2498" s="67">
        <v>18.400752873742</v>
      </c>
      <c r="AA2498" s="66">
        <v>1.7001544052618601E-2</v>
      </c>
      <c r="AB2498" s="67">
        <v>21.925342556554799</v>
      </c>
      <c r="AC2498" s="66">
        <v>3.9325965199168401E-2</v>
      </c>
      <c r="AD2498" s="67">
        <v>28.218561780144199</v>
      </c>
      <c r="AE2498" s="66">
        <v>6.0938086802707403E-2</v>
      </c>
      <c r="AF2498" s="68">
        <v>23.0414962919895</v>
      </c>
      <c r="AG2498" s="66">
        <v>-6.0974472671659896E-4</v>
      </c>
      <c r="AH2498" s="67">
        <v>-1.9024802085368699</v>
      </c>
      <c r="AI2498" s="66">
        <v>9.3393173901859007E-3</v>
      </c>
      <c r="AJ2498" s="67">
        <v>14.6246742199874</v>
      </c>
      <c r="AK2498" s="66"/>
      <c r="AL2498" s="66"/>
      <c r="AM2498" s="67"/>
      <c r="AN2498" s="11"/>
      <c r="AO2498" s="69">
        <v>9.2486115463543701E-3</v>
      </c>
      <c r="AP2498" s="69">
        <v>-9.7528087108003092E-3</v>
      </c>
      <c r="AQ2498" s="69">
        <v>6.3217324623110497E-3</v>
      </c>
      <c r="AR2498" s="69">
        <v>-7.4435521028135597E-3</v>
      </c>
      <c r="AS2498" s="70">
        <v>7</v>
      </c>
      <c r="AT2498" s="70">
        <v>5</v>
      </c>
      <c r="AU2498" s="70">
        <v>7</v>
      </c>
      <c r="AV2498" s="71">
        <v>5</v>
      </c>
      <c r="AW2498" s="11"/>
      <c r="AX2498" s="72">
        <v>1.6458185352021201E-2</v>
      </c>
      <c r="AY2498" s="73">
        <v>-0.69683474037174198</v>
      </c>
      <c r="AZ2498" s="73">
        <v>0.58934535417756695</v>
      </c>
      <c r="BA2498" s="73">
        <v>-0.94503458961571596</v>
      </c>
      <c r="BB2498" s="64">
        <v>1.69969517508434E-3</v>
      </c>
      <c r="BC2498" s="74">
        <v>-2.2805337744321199</v>
      </c>
      <c r="BD2498" s="61">
        <v>43745</v>
      </c>
      <c r="BE2498" s="61">
        <v>43783</v>
      </c>
      <c r="BF2498" s="70">
        <v>75</v>
      </c>
      <c r="BG2498" s="61">
        <v>43850</v>
      </c>
    </row>
    <row r="2499" spans="2:59" x14ac:dyDescent="0.3">
      <c r="B2499" s="56" t="s">
        <v>7884</v>
      </c>
      <c r="C2499" s="56" t="s">
        <v>7527</v>
      </c>
      <c r="D2499" s="56" t="s">
        <v>7519</v>
      </c>
      <c r="E2499" s="57" t="s">
        <v>490</v>
      </c>
      <c r="F2499" s="57" t="s">
        <v>673</v>
      </c>
      <c r="G2499" s="58" t="s">
        <v>215</v>
      </c>
      <c r="H2499" s="59" t="s">
        <v>237</v>
      </c>
      <c r="I2499" s="60" t="s">
        <v>29</v>
      </c>
      <c r="J2499" s="60" t="s">
        <v>7528</v>
      </c>
      <c r="L2499" s="61">
        <v>44021</v>
      </c>
      <c r="M2499" s="62">
        <v>4244.7435000017304</v>
      </c>
      <c r="N2499" s="63">
        <v>4244.7435000017304</v>
      </c>
      <c r="O2499" s="63">
        <v>4261.80110000074</v>
      </c>
      <c r="P2499" s="64">
        <f t="shared" si="38"/>
        <v>0.99599756074984191</v>
      </c>
      <c r="Q2499" s="61">
        <v>43984</v>
      </c>
      <c r="R2499" s="65">
        <v>1317044.1370000001</v>
      </c>
      <c r="S2499" s="65">
        <v>1480232.5452793001</v>
      </c>
      <c r="T2499" s="11"/>
      <c r="U2499" s="66">
        <v>-2.0187956306472199E-4</v>
      </c>
      <c r="V2499" s="67">
        <v>3.6420227976123001</v>
      </c>
      <c r="W2499" s="66">
        <v>-3.3731528492353402E-4</v>
      </c>
      <c r="X2499" s="67">
        <v>2.2446470201430202</v>
      </c>
      <c r="Y2499" s="66">
        <v>1.47094913172623E-2</v>
      </c>
      <c r="Z2499" s="67">
        <v>19.154886743955998</v>
      </c>
      <c r="AA2499" s="66">
        <v>3.2392600238381399E-2</v>
      </c>
      <c r="AB2499" s="67">
        <v>23.4644481751311</v>
      </c>
      <c r="AC2499" s="66">
        <v>7.1000145482685198E-2</v>
      </c>
      <c r="AD2499" s="67">
        <v>31.3859798085177</v>
      </c>
      <c r="AE2499" s="66">
        <v>0.10988522465777401</v>
      </c>
      <c r="AF2499" s="68">
        <v>27.936210077488798</v>
      </c>
      <c r="AG2499" s="66">
        <v>-2.41087175709254E-4</v>
      </c>
      <c r="AH2499" s="67">
        <v>-1.8656144534361401</v>
      </c>
      <c r="AI2499" s="66">
        <v>1.7272143932132202E-2</v>
      </c>
      <c r="AJ2499" s="67">
        <v>15.417956874182</v>
      </c>
      <c r="AK2499" s="66"/>
      <c r="AL2499" s="66"/>
      <c r="AM2499" s="67"/>
      <c r="AN2499" s="11"/>
      <c r="AO2499" s="69">
        <v>9.2900668605579995E-3</v>
      </c>
      <c r="AP2499" s="69">
        <v>-9.7121111421074602E-3</v>
      </c>
      <c r="AQ2499" s="69">
        <v>7.6012698809790899E-3</v>
      </c>
      <c r="AR2499" s="69">
        <v>-6.1783961045875904E-3</v>
      </c>
      <c r="AS2499" s="70">
        <v>9</v>
      </c>
      <c r="AT2499" s="70">
        <v>3</v>
      </c>
      <c r="AU2499" s="70">
        <v>7</v>
      </c>
      <c r="AV2499" s="71">
        <v>5</v>
      </c>
      <c r="AW2499" s="11"/>
      <c r="AX2499" s="72">
        <v>1.64932042976761E-2</v>
      </c>
      <c r="AY2499" s="73">
        <v>0.154066554697465</v>
      </c>
      <c r="AZ2499" s="73">
        <v>0.64044881663903697</v>
      </c>
      <c r="BA2499" s="73">
        <v>0.21353594745187399</v>
      </c>
      <c r="BB2499" s="64">
        <v>1.7033833960704201E-3</v>
      </c>
      <c r="BC2499" s="74">
        <v>-2.1278281781851498</v>
      </c>
      <c r="BD2499" s="61">
        <v>43745</v>
      </c>
      <c r="BE2499" s="61">
        <v>43783</v>
      </c>
      <c r="BF2499" s="70">
        <v>60</v>
      </c>
      <c r="BG2499" s="61">
        <v>43829</v>
      </c>
    </row>
    <row r="2500" spans="2:59" x14ac:dyDescent="0.3">
      <c r="B2500" s="56" t="s">
        <v>7887</v>
      </c>
      <c r="C2500" s="56" t="s">
        <v>7530</v>
      </c>
      <c r="D2500" s="56" t="s">
        <v>7531</v>
      </c>
      <c r="E2500" s="57" t="s">
        <v>25</v>
      </c>
      <c r="F2500" s="57" t="s">
        <v>673</v>
      </c>
      <c r="G2500" s="58" t="s">
        <v>685</v>
      </c>
      <c r="H2500" s="59" t="s">
        <v>710</v>
      </c>
      <c r="I2500" s="60" t="s">
        <v>400</v>
      </c>
      <c r="J2500" s="60" t="s">
        <v>7532</v>
      </c>
      <c r="L2500" s="61">
        <v>44021</v>
      </c>
      <c r="M2500" s="62">
        <v>101327.831333995</v>
      </c>
      <c r="N2500" s="63">
        <v>101327.831333995</v>
      </c>
      <c r="O2500" s="63">
        <v>111571.95646905901</v>
      </c>
      <c r="P2500" s="64">
        <f t="shared" si="38"/>
        <v>0.90818369185894043</v>
      </c>
      <c r="Q2500" s="61">
        <v>43910</v>
      </c>
      <c r="R2500" s="65">
        <v>63565689.879687503</v>
      </c>
      <c r="S2500" s="65">
        <v>33424994.426656201</v>
      </c>
      <c r="T2500" s="11"/>
      <c r="U2500" s="66">
        <v>-9.6930520157911797E-3</v>
      </c>
      <c r="V2500" s="67">
        <v>2.6929055523396501</v>
      </c>
      <c r="W2500" s="66">
        <v>2.2216443239813099E-2</v>
      </c>
      <c r="X2500" s="67">
        <v>4.5000228726203204</v>
      </c>
      <c r="Y2500" s="66">
        <v>3.0805816219071899E-2</v>
      </c>
      <c r="Z2500" s="67">
        <v>20.7645192341297</v>
      </c>
      <c r="AA2500" s="66">
        <v>0.16501827893080201</v>
      </c>
      <c r="AB2500" s="67">
        <v>36.727016044373201</v>
      </c>
      <c r="AC2500" s="66">
        <v>0.24134425823664099</v>
      </c>
      <c r="AD2500" s="67">
        <v>48.420391083927797</v>
      </c>
      <c r="AE2500" s="66">
        <v>0.23844174354977399</v>
      </c>
      <c r="AF2500" s="68">
        <v>40.791861966718002</v>
      </c>
      <c r="AG2500" s="66">
        <v>-3.6914436002007299E-2</v>
      </c>
      <c r="AH2500" s="67">
        <v>-5.5329493360695796</v>
      </c>
      <c r="AI2500" s="66">
        <v>6.2078075821773403E-2</v>
      </c>
      <c r="AJ2500" s="67">
        <v>19.898550063138799</v>
      </c>
      <c r="AK2500" s="66">
        <v>0.77315379877341905</v>
      </c>
      <c r="AL2500" s="66">
        <v>3.6299291452451102E-2</v>
      </c>
      <c r="AM2500" s="67">
        <v>-47.207223450648598</v>
      </c>
      <c r="AN2500" s="11"/>
      <c r="AO2500" s="69">
        <v>3.6613769561881802E-2</v>
      </c>
      <c r="AP2500" s="69">
        <v>-2.3543241173683799E-2</v>
      </c>
      <c r="AQ2500" s="69">
        <v>0.142269252086408</v>
      </c>
      <c r="AR2500" s="69">
        <v>-9.9366442415921505E-2</v>
      </c>
      <c r="AS2500" s="70">
        <v>8</v>
      </c>
      <c r="AT2500" s="70">
        <v>4</v>
      </c>
      <c r="AU2500" s="70">
        <v>7</v>
      </c>
      <c r="AV2500" s="71">
        <v>5</v>
      </c>
      <c r="AW2500" s="11"/>
      <c r="AX2500" s="72">
        <v>0.13572301572363399</v>
      </c>
      <c r="AY2500" s="73">
        <v>1.20567001788913</v>
      </c>
      <c r="AZ2500" s="73">
        <v>1.05721155563515</v>
      </c>
      <c r="BA2500" s="73">
        <v>1.9025247755143899</v>
      </c>
      <c r="BB2500" s="64">
        <v>1.40464426381914E-2</v>
      </c>
      <c r="BC2500" s="74">
        <v>-11.6517309514311</v>
      </c>
      <c r="BD2500" s="61">
        <v>43910</v>
      </c>
      <c r="BE2500" s="61">
        <v>43990</v>
      </c>
      <c r="BF2500" s="70"/>
      <c r="BG2500" s="61"/>
    </row>
    <row r="2501" spans="2:59" x14ac:dyDescent="0.3">
      <c r="B2501" s="56" t="s">
        <v>7890</v>
      </c>
      <c r="C2501" s="56" t="s">
        <v>7534</v>
      </c>
      <c r="D2501" s="56" t="s">
        <v>7535</v>
      </c>
      <c r="E2501" s="57" t="s">
        <v>34</v>
      </c>
      <c r="F2501" s="57" t="s">
        <v>673</v>
      </c>
      <c r="G2501" s="58" t="s">
        <v>111</v>
      </c>
      <c r="H2501" s="59" t="s">
        <v>1626</v>
      </c>
      <c r="I2501" s="60" t="s">
        <v>29</v>
      </c>
      <c r="J2501" s="60" t="s">
        <v>7536</v>
      </c>
      <c r="L2501" s="61">
        <v>44021</v>
      </c>
      <c r="M2501" s="62">
        <v>1507.0606999993299</v>
      </c>
      <c r="N2501" s="63">
        <v>1507.0606999993299</v>
      </c>
      <c r="O2501" s="63">
        <v>1707.8336999993801</v>
      </c>
      <c r="P2501" s="64">
        <f t="shared" si="38"/>
        <v>0.8824399588788282</v>
      </c>
      <c r="Q2501" s="61">
        <v>43843</v>
      </c>
      <c r="R2501" s="65">
        <v>1701393.0649999999</v>
      </c>
      <c r="S2501" s="65">
        <v>1851780.4547089799</v>
      </c>
      <c r="T2501" s="11"/>
      <c r="U2501" s="66">
        <v>-1.6225939060859701E-2</v>
      </c>
      <c r="V2501" s="67">
        <v>2.0396168478328001</v>
      </c>
      <c r="W2501" s="66">
        <v>4.4120597653091002E-2</v>
      </c>
      <c r="X2501" s="67">
        <v>6.6904383139481096</v>
      </c>
      <c r="Y2501" s="66">
        <v>-0.104881720260018</v>
      </c>
      <c r="Z2501" s="67">
        <v>7.1957655862206602</v>
      </c>
      <c r="AA2501" s="66">
        <v>-0.10802743566368</v>
      </c>
      <c r="AB2501" s="67">
        <v>9.4224445849249605</v>
      </c>
      <c r="AC2501" s="66">
        <v>-0.15021477498798</v>
      </c>
      <c r="AD2501" s="67">
        <v>9.2644877614366106</v>
      </c>
      <c r="AE2501" s="66">
        <v>-0.169094435974257</v>
      </c>
      <c r="AF2501" s="68">
        <v>3.82440142857376E-2</v>
      </c>
      <c r="AG2501" s="66">
        <v>1.8701786826568399E-2</v>
      </c>
      <c r="AH2501" s="67">
        <v>2.86729467916302E-2</v>
      </c>
      <c r="AI2501" s="66">
        <v>-7.1072024152308594E-2</v>
      </c>
      <c r="AJ2501" s="67">
        <v>6.58354006573063</v>
      </c>
      <c r="AK2501" s="66">
        <v>0.50706069999956505</v>
      </c>
      <c r="AL2501" s="66">
        <v>3.3552064414834597E-2</v>
      </c>
      <c r="AM2501" s="67">
        <v>7.7473296203534101</v>
      </c>
      <c r="AN2501" s="11"/>
      <c r="AO2501" s="69">
        <v>4.5582748276501703E-2</v>
      </c>
      <c r="AP2501" s="69">
        <v>-0.122605269928463</v>
      </c>
      <c r="AQ2501" s="69">
        <v>9.4155518494517296E-2</v>
      </c>
      <c r="AR2501" s="69">
        <v>-0.13986375011067101</v>
      </c>
      <c r="AS2501" s="70">
        <v>6</v>
      </c>
      <c r="AT2501" s="70">
        <v>6</v>
      </c>
      <c r="AU2501" s="70">
        <v>7</v>
      </c>
      <c r="AV2501" s="71">
        <v>5</v>
      </c>
      <c r="AW2501" s="11"/>
      <c r="AX2501" s="72">
        <v>0.26039988315693302</v>
      </c>
      <c r="AY2501" s="73">
        <v>-0.33616000248684902</v>
      </c>
      <c r="AZ2501" s="73">
        <v>0.469974685355737</v>
      </c>
      <c r="BA2501" s="73">
        <v>-0.43010850339715001</v>
      </c>
      <c r="BB2501" s="64">
        <v>2.63699722208912E-2</v>
      </c>
      <c r="BC2501" s="74">
        <v>-33.776637619943401</v>
      </c>
      <c r="BD2501" s="61">
        <v>43843</v>
      </c>
      <c r="BE2501" s="61">
        <v>43913</v>
      </c>
      <c r="BF2501" s="70"/>
      <c r="BG2501" s="61"/>
    </row>
    <row r="2502" spans="2:59" x14ac:dyDescent="0.3">
      <c r="B2502" s="56" t="s">
        <v>7893</v>
      </c>
      <c r="C2502" s="56" t="s">
        <v>7538</v>
      </c>
      <c r="D2502" s="56" t="s">
        <v>7535</v>
      </c>
      <c r="E2502" s="57" t="s">
        <v>73</v>
      </c>
      <c r="F2502" s="57" t="s">
        <v>673</v>
      </c>
      <c r="G2502" s="58" t="s">
        <v>111</v>
      </c>
      <c r="H2502" s="59" t="s">
        <v>1626</v>
      </c>
      <c r="I2502" s="60" t="s">
        <v>29</v>
      </c>
      <c r="J2502" s="60" t="s">
        <v>1</v>
      </c>
      <c r="L2502" s="61">
        <v>44021</v>
      </c>
      <c r="M2502" s="62">
        <v>1982.9812000002701</v>
      </c>
      <c r="N2502" s="63">
        <v>1982.9812000002701</v>
      </c>
      <c r="O2502" s="63">
        <v>2203.8605999983802</v>
      </c>
      <c r="P2502" s="64">
        <f t="shared" si="38"/>
        <v>0.89977614736691036</v>
      </c>
      <c r="Q2502" s="61">
        <v>43843</v>
      </c>
      <c r="R2502" s="65">
        <v>215266.625</v>
      </c>
      <c r="S2502" s="65">
        <v>201975.16592358399</v>
      </c>
      <c r="T2502" s="11"/>
      <c r="U2502" s="66">
        <v>-1.6118395967168901E-2</v>
      </c>
      <c r="V2502" s="67">
        <v>2.0503711572018801</v>
      </c>
      <c r="W2502" s="66">
        <v>4.7549809009069598E-2</v>
      </c>
      <c r="X2502" s="67">
        <v>7.0333594495459701</v>
      </c>
      <c r="Y2502" s="66">
        <v>-8.6897345382603797E-2</v>
      </c>
      <c r="Z2502" s="67">
        <v>8.9942030739621295</v>
      </c>
      <c r="AA2502" s="66">
        <v>-7.1573990097022006E-2</v>
      </c>
      <c r="AB2502" s="67">
        <v>13.067789141598</v>
      </c>
      <c r="AC2502" s="66">
        <v>-7.9384075645066304E-2</v>
      </c>
      <c r="AD2502" s="67">
        <v>16.347557695728</v>
      </c>
      <c r="AE2502" s="66">
        <v>-6.2891980571293998E-2</v>
      </c>
      <c r="AF2502" s="68">
        <v>10.658489554581999</v>
      </c>
      <c r="AG2502" s="66">
        <v>1.97043929674692E-2</v>
      </c>
      <c r="AH2502" s="67">
        <v>0.12893356088170499</v>
      </c>
      <c r="AI2502" s="66">
        <v>-5.1475746487994897E-2</v>
      </c>
      <c r="AJ2502" s="67">
        <v>8.5431678321620002</v>
      </c>
      <c r="AK2502" s="66">
        <v>0.98298120000050404</v>
      </c>
      <c r="AL2502" s="66">
        <v>5.6628172516866498E-2</v>
      </c>
      <c r="AM2502" s="67">
        <v>55.339379620447303</v>
      </c>
      <c r="AN2502" s="11"/>
      <c r="AO2502" s="69">
        <v>4.5697104929786299E-2</v>
      </c>
      <c r="AP2502" s="69">
        <v>-0.12231744477961901</v>
      </c>
      <c r="AQ2502" s="69">
        <v>9.7749224576546098E-2</v>
      </c>
      <c r="AR2502" s="69">
        <v>-0.136944282407057</v>
      </c>
      <c r="AS2502" s="70">
        <v>6</v>
      </c>
      <c r="AT2502" s="70">
        <v>6</v>
      </c>
      <c r="AU2502" s="70">
        <v>7</v>
      </c>
      <c r="AV2502" s="71">
        <v>5</v>
      </c>
      <c r="AW2502" s="11"/>
      <c r="AX2502" s="72">
        <v>0.26030581643863099</v>
      </c>
      <c r="AY2502" s="73">
        <v>-0.199264163533144</v>
      </c>
      <c r="AZ2502" s="73">
        <v>0.68716692490943398</v>
      </c>
      <c r="BA2502" s="73">
        <v>-0.256184187372128</v>
      </c>
      <c r="BB2502" s="64">
        <v>2.6365862931525E-2</v>
      </c>
      <c r="BC2502" s="74">
        <v>-33.268029747356202</v>
      </c>
      <c r="BD2502" s="61">
        <v>43843</v>
      </c>
      <c r="BE2502" s="61">
        <v>43913</v>
      </c>
      <c r="BF2502" s="70"/>
      <c r="BG2502" s="61"/>
    </row>
    <row r="2503" spans="2:59" x14ac:dyDescent="0.3">
      <c r="B2503" s="56" t="s">
        <v>7897</v>
      </c>
      <c r="C2503" s="56" t="s">
        <v>7540</v>
      </c>
      <c r="D2503" s="56" t="s">
        <v>7535</v>
      </c>
      <c r="E2503" s="57" t="s">
        <v>41</v>
      </c>
      <c r="F2503" s="57" t="s">
        <v>673</v>
      </c>
      <c r="G2503" s="58" t="s">
        <v>111</v>
      </c>
      <c r="H2503" s="59" t="s">
        <v>1626</v>
      </c>
      <c r="I2503" s="60" t="s">
        <v>29</v>
      </c>
      <c r="J2503" s="60" t="s">
        <v>7541</v>
      </c>
      <c r="L2503" s="61">
        <v>44021</v>
      </c>
      <c r="M2503" s="62">
        <v>1638.2547999993001</v>
      </c>
      <c r="N2503" s="63">
        <v>1638.2547999993001</v>
      </c>
      <c r="O2503" s="63">
        <v>1851.99620000087</v>
      </c>
      <c r="P2503" s="64">
        <f t="shared" ref="P2503:P2566" si="39">IFERROR(N2503/O2503,"")</f>
        <v>0.88458864008388927</v>
      </c>
      <c r="Q2503" s="61">
        <v>43843</v>
      </c>
      <c r="R2503" s="65">
        <v>355337.22100000002</v>
      </c>
      <c r="S2503" s="65">
        <v>407756.21532812499</v>
      </c>
      <c r="T2503" s="11"/>
      <c r="U2503" s="66">
        <v>-1.6212494356295799E-2</v>
      </c>
      <c r="V2503" s="67">
        <v>2.0409613182891899</v>
      </c>
      <c r="W2503" s="66">
        <v>4.4548550084073199E-2</v>
      </c>
      <c r="X2503" s="67">
        <v>6.7332335570463302</v>
      </c>
      <c r="Y2503" s="66">
        <v>-0.102653164593066</v>
      </c>
      <c r="Z2503" s="67">
        <v>7.4186211529158799</v>
      </c>
      <c r="AA2503" s="66">
        <v>-0.103550367900461</v>
      </c>
      <c r="AB2503" s="67">
        <v>9.8701513612468297</v>
      </c>
      <c r="AC2503" s="66">
        <v>-0.141668164672446</v>
      </c>
      <c r="AD2503" s="67">
        <v>10.11914879299</v>
      </c>
      <c r="AE2503" s="66">
        <v>-0.15650699720034</v>
      </c>
      <c r="AF2503" s="68">
        <v>1.29698789167742</v>
      </c>
      <c r="AG2503" s="66">
        <v>1.88270224280132E-2</v>
      </c>
      <c r="AH2503" s="67">
        <v>4.1196506936103099E-2</v>
      </c>
      <c r="AI2503" s="66">
        <v>-6.8644759156086393E-2</v>
      </c>
      <c r="AJ2503" s="67">
        <v>6.8262665653528503</v>
      </c>
      <c r="AK2503" s="66">
        <v>0.63825479999999502</v>
      </c>
      <c r="AL2503" s="66">
        <v>4.0516765175198102E-2</v>
      </c>
      <c r="AM2503" s="67">
        <v>20.866739620396402</v>
      </c>
      <c r="AN2503" s="11"/>
      <c r="AO2503" s="69">
        <v>4.55970523962606E-2</v>
      </c>
      <c r="AP2503" s="69">
        <v>-0.122569193418749</v>
      </c>
      <c r="AQ2503" s="69">
        <v>9.4603971130709397E-2</v>
      </c>
      <c r="AR2503" s="69">
        <v>-0.13949902333668401</v>
      </c>
      <c r="AS2503" s="70">
        <v>6</v>
      </c>
      <c r="AT2503" s="70">
        <v>6</v>
      </c>
      <c r="AU2503" s="70">
        <v>7</v>
      </c>
      <c r="AV2503" s="71">
        <v>5</v>
      </c>
      <c r="AW2503" s="11"/>
      <c r="AX2503" s="72">
        <v>0.26038769783452198</v>
      </c>
      <c r="AY2503" s="73">
        <v>-0.319341557411917</v>
      </c>
      <c r="AZ2503" s="73">
        <v>0.49668155086464999</v>
      </c>
      <c r="BA2503" s="73">
        <v>-0.40883578288821798</v>
      </c>
      <c r="BB2503" s="64">
        <v>2.6369415065892101E-2</v>
      </c>
      <c r="BC2503" s="74">
        <v>-33.713276517577498</v>
      </c>
      <c r="BD2503" s="61">
        <v>43843</v>
      </c>
      <c r="BE2503" s="61">
        <v>43913</v>
      </c>
      <c r="BF2503" s="70"/>
      <c r="BG2503" s="61"/>
    </row>
    <row r="2504" spans="2:59" x14ac:dyDescent="0.3">
      <c r="B2504" s="56" t="s">
        <v>7900</v>
      </c>
      <c r="C2504" s="56" t="s">
        <v>7543</v>
      </c>
      <c r="D2504" s="56" t="s">
        <v>7535</v>
      </c>
      <c r="E2504" s="57" t="s">
        <v>248</v>
      </c>
      <c r="F2504" s="57" t="s">
        <v>673</v>
      </c>
      <c r="G2504" s="58" t="s">
        <v>111</v>
      </c>
      <c r="H2504" s="59" t="s">
        <v>1626</v>
      </c>
      <c r="I2504" s="60" t="s">
        <v>29</v>
      </c>
      <c r="J2504" s="60" t="s">
        <v>7544</v>
      </c>
      <c r="L2504" s="61">
        <v>44021</v>
      </c>
      <c r="M2504" s="62">
        <v>1454.82340000011</v>
      </c>
      <c r="N2504" s="63">
        <v>1454.82340000011</v>
      </c>
      <c r="O2504" s="63">
        <v>1640.6374999992499</v>
      </c>
      <c r="P2504" s="64">
        <f t="shared" si="39"/>
        <v>0.8867427448176548</v>
      </c>
      <c r="Q2504" s="61">
        <v>43843</v>
      </c>
      <c r="R2504" s="65">
        <v>610792.97</v>
      </c>
      <c r="S2504" s="65">
        <v>671365.80417968798</v>
      </c>
      <c r="T2504" s="11"/>
      <c r="U2504" s="66">
        <v>-1.6199048647649799E-2</v>
      </c>
      <c r="V2504" s="67">
        <v>2.04230588915379</v>
      </c>
      <c r="W2504" s="66">
        <v>4.4976883094932397E-2</v>
      </c>
      <c r="X2504" s="67">
        <v>6.7760668581322498</v>
      </c>
      <c r="Y2504" s="66">
        <v>-0.100418804332585</v>
      </c>
      <c r="Z2504" s="67">
        <v>7.6420571789640199</v>
      </c>
      <c r="AA2504" s="66">
        <v>-9.9050128743401702E-2</v>
      </c>
      <c r="AB2504" s="67">
        <v>10.320175276952799</v>
      </c>
      <c r="AC2504" s="66">
        <v>-0.13303471941078901</v>
      </c>
      <c r="AD2504" s="67">
        <v>10.9824933191558</v>
      </c>
      <c r="AE2504" s="66">
        <v>-0.14372851851381699</v>
      </c>
      <c r="AF2504" s="68">
        <v>2.57483576032973</v>
      </c>
      <c r="AG2504" s="66">
        <v>1.89523632016062E-2</v>
      </c>
      <c r="AH2504" s="67">
        <v>5.37305842954083E-2</v>
      </c>
      <c r="AI2504" s="66">
        <v>-6.6210862344669302E-2</v>
      </c>
      <c r="AJ2504" s="67">
        <v>7.06965624649456</v>
      </c>
      <c r="AK2504" s="66">
        <v>0.454823399999295</v>
      </c>
      <c r="AL2504" s="66">
        <v>3.0622637666965598E-2</v>
      </c>
      <c r="AM2504" s="67">
        <v>2.5235996203264199</v>
      </c>
      <c r="AN2504" s="11"/>
      <c r="AO2504" s="69">
        <v>4.5611394883962902E-2</v>
      </c>
      <c r="AP2504" s="69">
        <v>-0.122533274498855</v>
      </c>
      <c r="AQ2504" s="69">
        <v>9.50528514040343E-2</v>
      </c>
      <c r="AR2504" s="69">
        <v>-0.13913466994476001</v>
      </c>
      <c r="AS2504" s="70">
        <v>6</v>
      </c>
      <c r="AT2504" s="70">
        <v>6</v>
      </c>
      <c r="AU2504" s="70">
        <v>7</v>
      </c>
      <c r="AV2504" s="71">
        <v>5</v>
      </c>
      <c r="AW2504" s="11"/>
      <c r="AX2504" s="72">
        <v>0.26037565967912102</v>
      </c>
      <c r="AY2504" s="73">
        <v>-0.30243754402909001</v>
      </c>
      <c r="AZ2504" s="73">
        <v>0.52351816972804999</v>
      </c>
      <c r="BA2504" s="73">
        <v>-0.38742756664487399</v>
      </c>
      <c r="BB2504" s="64">
        <v>2.63688714826276E-2</v>
      </c>
      <c r="BC2504" s="74">
        <v>-33.649834286945399</v>
      </c>
      <c r="BD2504" s="61">
        <v>43843</v>
      </c>
      <c r="BE2504" s="61">
        <v>43913</v>
      </c>
      <c r="BF2504" s="70"/>
      <c r="BG2504" s="61"/>
    </row>
    <row r="2505" spans="2:59" x14ac:dyDescent="0.3">
      <c r="B2505" s="56" t="s">
        <v>7903</v>
      </c>
      <c r="C2505" s="56" t="s">
        <v>7546</v>
      </c>
      <c r="D2505" s="56" t="s">
        <v>7535</v>
      </c>
      <c r="E2505" s="57" t="s">
        <v>48</v>
      </c>
      <c r="F2505" s="57" t="s">
        <v>673</v>
      </c>
      <c r="G2505" s="58" t="s">
        <v>111</v>
      </c>
      <c r="H2505" s="59" t="s">
        <v>1626</v>
      </c>
      <c r="I2505" s="60" t="s">
        <v>29</v>
      </c>
      <c r="J2505" s="60" t="s">
        <v>7547</v>
      </c>
      <c r="L2505" s="61">
        <v>44021</v>
      </c>
      <c r="M2505" s="62">
        <v>949.94309999979998</v>
      </c>
      <c r="N2505" s="63">
        <v>949.94309999979998</v>
      </c>
      <c r="O2505" s="63">
        <v>1070.7926000002799</v>
      </c>
      <c r="P2505" s="64">
        <f t="shared" si="39"/>
        <v>0.88714014273123631</v>
      </c>
      <c r="Q2505" s="61">
        <v>43843</v>
      </c>
      <c r="R2505" s="65">
        <v>1980.127</v>
      </c>
      <c r="S2505" s="65">
        <v>31.766263358771798</v>
      </c>
      <c r="T2505" s="11"/>
      <c r="U2505" s="66">
        <v>-1.6198893002183499E-2</v>
      </c>
      <c r="V2505" s="67">
        <v>2.0423214537004202</v>
      </c>
      <c r="W2505" s="66">
        <v>4.5028233404082102E-2</v>
      </c>
      <c r="X2505" s="67">
        <v>6.7812018890472201</v>
      </c>
      <c r="Y2505" s="66">
        <v>-9.9992212098150096E-2</v>
      </c>
      <c r="Z2505" s="67">
        <v>7.6847164024075001</v>
      </c>
      <c r="AA2505" s="66">
        <v>-9.5151904995000203E-2</v>
      </c>
      <c r="AB2505" s="67">
        <v>10.7099976517929</v>
      </c>
      <c r="AC2505" s="66">
        <v>-0.123788114849012</v>
      </c>
      <c r="AD2505" s="67">
        <v>11.9071537753334</v>
      </c>
      <c r="AE2505" s="66">
        <v>-0.129441637159325</v>
      </c>
      <c r="AF2505" s="68">
        <v>4.0035238957789296</v>
      </c>
      <c r="AG2505" s="66">
        <v>1.9100262943538799E-2</v>
      </c>
      <c r="AH2505" s="67">
        <v>6.8520558488671696E-2</v>
      </c>
      <c r="AI2505" s="66">
        <v>-6.5579861115111299E-2</v>
      </c>
      <c r="AJ2505" s="67">
        <v>7.1327563694503597</v>
      </c>
      <c r="AK2505" s="66">
        <v>-5.0056900000563502E-2</v>
      </c>
      <c r="AL2505" s="66">
        <v>-4.1233415222450302E-3</v>
      </c>
      <c r="AM2505" s="67">
        <v>-47.964430379681303</v>
      </c>
      <c r="AN2505" s="11"/>
      <c r="AO2505" s="69">
        <v>4.5648837465705597E-2</v>
      </c>
      <c r="AP2505" s="69">
        <v>-0.122553998130606</v>
      </c>
      <c r="AQ2505" s="69">
        <v>9.4866284407617102E-2</v>
      </c>
      <c r="AR2505" s="69">
        <v>-0.13927793852053599</v>
      </c>
      <c r="AS2505" s="70">
        <v>6</v>
      </c>
      <c r="AT2505" s="70">
        <v>6</v>
      </c>
      <c r="AU2505" s="70">
        <v>7</v>
      </c>
      <c r="AV2505" s="71">
        <v>5</v>
      </c>
      <c r="AW2505" s="11"/>
      <c r="AX2505" s="72">
        <v>0.26039260196528602</v>
      </c>
      <c r="AY2505" s="73">
        <v>-0.28788065193748502</v>
      </c>
      <c r="AZ2505" s="73">
        <v>0.54672790480981304</v>
      </c>
      <c r="BA2505" s="73">
        <v>-0.36883930663179898</v>
      </c>
      <c r="BB2505" s="64">
        <v>2.6370135984034301E-2</v>
      </c>
      <c r="BC2505" s="74">
        <v>-33.5834502404905</v>
      </c>
      <c r="BD2505" s="61">
        <v>43843</v>
      </c>
      <c r="BE2505" s="61">
        <v>43913</v>
      </c>
      <c r="BF2505" s="70"/>
      <c r="BG2505" s="61"/>
    </row>
    <row r="2506" spans="2:59" x14ac:dyDescent="0.3">
      <c r="B2506" s="56" t="s">
        <v>7906</v>
      </c>
      <c r="C2506" s="56" t="s">
        <v>7549</v>
      </c>
      <c r="D2506" s="56" t="s">
        <v>7535</v>
      </c>
      <c r="E2506" s="57" t="s">
        <v>52</v>
      </c>
      <c r="F2506" s="57" t="s">
        <v>673</v>
      </c>
      <c r="G2506" s="58" t="s">
        <v>111</v>
      </c>
      <c r="H2506" s="59" t="s">
        <v>1626</v>
      </c>
      <c r="I2506" s="60" t="s">
        <v>29</v>
      </c>
      <c r="J2506" s="60" t="s">
        <v>1</v>
      </c>
      <c r="L2506" s="61">
        <v>44021</v>
      </c>
      <c r="M2506" s="62">
        <v>981.95990000013296</v>
      </c>
      <c r="N2506" s="63">
        <v>981.95990000013296</v>
      </c>
      <c r="O2506" s="63">
        <v>1107.37839999981</v>
      </c>
      <c r="P2506" s="64">
        <f t="shared" si="39"/>
        <v>0.88674286946566905</v>
      </c>
      <c r="Q2506" s="61">
        <v>43843</v>
      </c>
      <c r="R2506" s="65">
        <v>138667.4</v>
      </c>
      <c r="S2506" s="65">
        <v>143110.247786377</v>
      </c>
      <c r="T2506" s="11"/>
      <c r="U2506" s="66">
        <v>-1.61990148362747E-2</v>
      </c>
      <c r="V2506" s="67">
        <v>2.0423092702912999</v>
      </c>
      <c r="W2506" s="66">
        <v>4.49769196457055E-2</v>
      </c>
      <c r="X2506" s="67">
        <v>6.77607051320956</v>
      </c>
      <c r="Y2506" s="66">
        <v>-0.100418633894151</v>
      </c>
      <c r="Z2506" s="67">
        <v>7.6420742228074197</v>
      </c>
      <c r="AA2506" s="66">
        <v>-9.9050340095418493E-2</v>
      </c>
      <c r="AB2506" s="67">
        <v>10.3201541417511</v>
      </c>
      <c r="AC2506" s="66">
        <v>-0.13303510406607499</v>
      </c>
      <c r="AD2506" s="67">
        <v>10.9824548536271</v>
      </c>
      <c r="AE2506" s="66">
        <v>-0.14372910737889499</v>
      </c>
      <c r="AF2506" s="68">
        <v>2.5747768738219698</v>
      </c>
      <c r="AG2506" s="66">
        <v>1.89523538338108E-2</v>
      </c>
      <c r="AH2506" s="67">
        <v>5.3729647515865502E-2</v>
      </c>
      <c r="AI2506" s="66">
        <v>-6.6210917144417195E-2</v>
      </c>
      <c r="AJ2506" s="67">
        <v>7.0696507665197696</v>
      </c>
      <c r="AK2506" s="66">
        <v>-1.8040099999780099E-2</v>
      </c>
      <c r="AL2506" s="66">
        <v>-3.29027287625649E-3</v>
      </c>
      <c r="AM2506" s="67">
        <v>-5.9631773032378996</v>
      </c>
      <c r="AN2506" s="11"/>
      <c r="AO2506" s="69">
        <v>4.5611327866936301E-2</v>
      </c>
      <c r="AP2506" s="69">
        <v>-0.122533302781521</v>
      </c>
      <c r="AQ2506" s="69">
        <v>9.5052668346470498E-2</v>
      </c>
      <c r="AR2506" s="69">
        <v>-0.13913449986110199</v>
      </c>
      <c r="AS2506" s="70">
        <v>6</v>
      </c>
      <c r="AT2506" s="70">
        <v>6</v>
      </c>
      <c r="AU2506" s="70">
        <v>7</v>
      </c>
      <c r="AV2506" s="71">
        <v>5</v>
      </c>
      <c r="AW2506" s="11"/>
      <c r="AX2506" s="72">
        <v>0.26037563290999999</v>
      </c>
      <c r="AY2506" s="73">
        <v>-0.30243863779560298</v>
      </c>
      <c r="AZ2506" s="73">
        <v>0.52351738893412403</v>
      </c>
      <c r="BA2506" s="73">
        <v>-0.38742894324104798</v>
      </c>
      <c r="BB2506" s="64">
        <v>2.63688685291345E-2</v>
      </c>
      <c r="BC2506" s="74">
        <v>-33.649843630672002</v>
      </c>
      <c r="BD2506" s="61">
        <v>43843</v>
      </c>
      <c r="BE2506" s="61">
        <v>43913</v>
      </c>
      <c r="BF2506" s="70"/>
      <c r="BG2506" s="61"/>
    </row>
    <row r="2507" spans="2:59" x14ac:dyDescent="0.3">
      <c r="B2507" s="56" t="s">
        <v>7909</v>
      </c>
      <c r="C2507" s="56" t="s">
        <v>7551</v>
      </c>
      <c r="D2507" s="56" t="s">
        <v>7552</v>
      </c>
      <c r="E2507" s="57" t="s">
        <v>34</v>
      </c>
      <c r="F2507" s="57" t="s">
        <v>673</v>
      </c>
      <c r="G2507" s="58" t="s">
        <v>200</v>
      </c>
      <c r="H2507" s="59" t="s">
        <v>1198</v>
      </c>
      <c r="I2507" s="60" t="s">
        <v>29</v>
      </c>
      <c r="J2507" s="60" t="s">
        <v>7553</v>
      </c>
      <c r="L2507" s="61">
        <v>44021</v>
      </c>
      <c r="M2507" s="62">
        <v>4287.75240000337</v>
      </c>
      <c r="N2507" s="63">
        <v>4287.75240000337</v>
      </c>
      <c r="O2507" s="63">
        <v>4316.5631999969501</v>
      </c>
      <c r="P2507" s="64">
        <f t="shared" si="39"/>
        <v>0.99332552341788938</v>
      </c>
      <c r="Q2507" s="61">
        <v>43976</v>
      </c>
      <c r="R2507" s="65">
        <v>40499008.004000001</v>
      </c>
      <c r="S2507" s="65">
        <v>45956839.867624998</v>
      </c>
      <c r="T2507" s="11"/>
      <c r="U2507" s="66">
        <v>-4.1457844736214602E-3</v>
      </c>
      <c r="V2507" s="67">
        <v>3.2476323065566199</v>
      </c>
      <c r="W2507" s="66">
        <v>9.4989970712049399E-3</v>
      </c>
      <c r="X2507" s="67">
        <v>3.2282782557558698</v>
      </c>
      <c r="Y2507" s="66">
        <v>2.8995815118833E-2</v>
      </c>
      <c r="Z2507" s="67">
        <v>20.583519124105798</v>
      </c>
      <c r="AA2507" s="66">
        <v>4.5357965938819703E-2</v>
      </c>
      <c r="AB2507" s="67">
        <v>24.760984745167701</v>
      </c>
      <c r="AC2507" s="66">
        <v>0.104776589834801</v>
      </c>
      <c r="AD2507" s="67">
        <v>34.763624243729303</v>
      </c>
      <c r="AE2507" s="66">
        <v>0.1270430378936</v>
      </c>
      <c r="AF2507" s="68">
        <v>29.651991401071399</v>
      </c>
      <c r="AG2507" s="66">
        <v>7.7139469613030098E-4</v>
      </c>
      <c r="AH2507" s="67">
        <v>-1.76436626625218</v>
      </c>
      <c r="AI2507" s="66">
        <v>3.2472012204380001E-2</v>
      </c>
      <c r="AJ2507" s="67">
        <v>16.937943701399501</v>
      </c>
      <c r="AK2507" s="66">
        <v>0.92295725568314102</v>
      </c>
      <c r="AL2507" s="66">
        <v>4.1544791145497598E-2</v>
      </c>
      <c r="AM2507" s="67">
        <v>-32.226877759676398</v>
      </c>
      <c r="AN2507" s="11"/>
      <c r="AO2507" s="69">
        <v>3.6211639462635503E-2</v>
      </c>
      <c r="AP2507" s="69">
        <v>-4.6229248645467999E-2</v>
      </c>
      <c r="AQ2507" s="69">
        <v>4.4206756685525803E-2</v>
      </c>
      <c r="AR2507" s="69">
        <v>-2.8920728120283502E-2</v>
      </c>
      <c r="AS2507" s="70">
        <v>7</v>
      </c>
      <c r="AT2507" s="70">
        <v>5</v>
      </c>
      <c r="AU2507" s="70">
        <v>7</v>
      </c>
      <c r="AV2507" s="71">
        <v>5</v>
      </c>
      <c r="AW2507" s="11"/>
      <c r="AX2507" s="72">
        <v>7.4072660476740604E-2</v>
      </c>
      <c r="AY2507" s="73">
        <v>0.30067296598417698</v>
      </c>
      <c r="AZ2507" s="73">
        <v>0.700210503425296</v>
      </c>
      <c r="BA2507" s="73">
        <v>0.40490707108574497</v>
      </c>
      <c r="BB2507" s="64">
        <v>7.6131791513307703E-3</v>
      </c>
      <c r="BC2507" s="74">
        <v>-9.4768633364874404</v>
      </c>
      <c r="BD2507" s="61">
        <v>43747</v>
      </c>
      <c r="BE2507" s="61">
        <v>43783</v>
      </c>
      <c r="BF2507" s="70">
        <v>154</v>
      </c>
      <c r="BG2507" s="61">
        <v>43963</v>
      </c>
    </row>
    <row r="2508" spans="2:59" x14ac:dyDescent="0.3">
      <c r="B2508" s="56" t="s">
        <v>7912</v>
      </c>
      <c r="C2508" s="56" t="s">
        <v>7555</v>
      </c>
      <c r="D2508" s="56" t="s">
        <v>7552</v>
      </c>
      <c r="E2508" s="57" t="s">
        <v>73</v>
      </c>
      <c r="F2508" s="57" t="s">
        <v>673</v>
      </c>
      <c r="G2508" s="58" t="s">
        <v>200</v>
      </c>
      <c r="H2508" s="59" t="s">
        <v>1198</v>
      </c>
      <c r="I2508" s="60" t="s">
        <v>29</v>
      </c>
      <c r="J2508" s="60" t="s">
        <v>1</v>
      </c>
      <c r="L2508" s="61">
        <v>44021</v>
      </c>
      <c r="M2508" s="62">
        <v>2136.8374999985099</v>
      </c>
      <c r="N2508" s="63">
        <v>2136.8374999985099</v>
      </c>
      <c r="O2508" s="63">
        <v>2150.03999999911</v>
      </c>
      <c r="P2508" s="64">
        <f t="shared" si="39"/>
        <v>0.99385941656871235</v>
      </c>
      <c r="Q2508" s="61">
        <v>43984</v>
      </c>
      <c r="R2508" s="65">
        <v>990531.54099999997</v>
      </c>
      <c r="S2508" s="65">
        <v>948346.33766015596</v>
      </c>
      <c r="T2508" s="11"/>
      <c r="U2508" s="66">
        <v>-4.1315604503324704E-3</v>
      </c>
      <c r="V2508" s="67">
        <v>3.2490547088855202</v>
      </c>
      <c r="W2508" s="66">
        <v>9.9319257897150202E-3</v>
      </c>
      <c r="X2508" s="67">
        <v>3.27157112760688</v>
      </c>
      <c r="Y2508" s="66">
        <v>3.1675821936005398E-2</v>
      </c>
      <c r="Z2508" s="67">
        <v>20.851519805815801</v>
      </c>
      <c r="AA2508" s="66">
        <v>5.0847631831857101E-2</v>
      </c>
      <c r="AB2508" s="67">
        <v>25.309951334493199</v>
      </c>
      <c r="AC2508" s="66">
        <v>0.116402453095361</v>
      </c>
      <c r="AD2508" s="67">
        <v>35.926210569799899</v>
      </c>
      <c r="AE2508" s="66">
        <v>0.14490829883652601</v>
      </c>
      <c r="AF2508" s="68">
        <v>31.438517495378601</v>
      </c>
      <c r="AG2508" s="66">
        <v>9.0008229381055604E-4</v>
      </c>
      <c r="AH2508" s="67">
        <v>-1.75149750648416</v>
      </c>
      <c r="AI2508" s="66">
        <v>3.52942014360451E-2</v>
      </c>
      <c r="AJ2508" s="67">
        <v>17.220162624580599</v>
      </c>
      <c r="AK2508" s="66">
        <v>1.0966859637922599</v>
      </c>
      <c r="AL2508" s="66">
        <v>4.7168106684694101E-2</v>
      </c>
      <c r="AM2508" s="67">
        <v>-14.8540069487644</v>
      </c>
      <c r="AN2508" s="11"/>
      <c r="AO2508" s="69">
        <v>3.6226504034857498E-2</v>
      </c>
      <c r="AP2508" s="69">
        <v>-4.6215577038310598E-2</v>
      </c>
      <c r="AQ2508" s="69">
        <v>4.46545403738128E-2</v>
      </c>
      <c r="AR2508" s="69">
        <v>-2.84891865103418E-2</v>
      </c>
      <c r="AS2508" s="70">
        <v>7</v>
      </c>
      <c r="AT2508" s="70">
        <v>5</v>
      </c>
      <c r="AU2508" s="70">
        <v>7</v>
      </c>
      <c r="AV2508" s="71">
        <v>5</v>
      </c>
      <c r="AW2508" s="11"/>
      <c r="AX2508" s="72">
        <v>7.4080042776040494E-2</v>
      </c>
      <c r="AY2508" s="73">
        <v>0.36906435630726298</v>
      </c>
      <c r="AZ2508" s="73">
        <v>0.71854493556838905</v>
      </c>
      <c r="BA2508" s="73">
        <v>0.49774946106072099</v>
      </c>
      <c r="BB2508" s="64">
        <v>7.6140575917088404E-3</v>
      </c>
      <c r="BC2508" s="74">
        <v>-9.4301369299500895</v>
      </c>
      <c r="BD2508" s="61">
        <v>43747</v>
      </c>
      <c r="BE2508" s="61">
        <v>43783</v>
      </c>
      <c r="BF2508" s="70">
        <v>153</v>
      </c>
      <c r="BG2508" s="61">
        <v>43962</v>
      </c>
    </row>
    <row r="2509" spans="2:59" x14ac:dyDescent="0.3">
      <c r="B2509" s="56" t="s">
        <v>7915</v>
      </c>
      <c r="C2509" s="56" t="s">
        <v>7557</v>
      </c>
      <c r="D2509" s="56" t="s">
        <v>7552</v>
      </c>
      <c r="E2509" s="57" t="s">
        <v>52</v>
      </c>
      <c r="F2509" s="57" t="s">
        <v>673</v>
      </c>
      <c r="G2509" s="58" t="s">
        <v>200</v>
      </c>
      <c r="H2509" s="59" t="s">
        <v>1198</v>
      </c>
      <c r="I2509" s="60" t="s">
        <v>29</v>
      </c>
      <c r="J2509" s="60" t="s">
        <v>1</v>
      </c>
      <c r="L2509" s="61">
        <v>44021</v>
      </c>
      <c r="M2509" s="62">
        <v>1239.39100000076</v>
      </c>
      <c r="N2509" s="63">
        <v>1239.39100000076</v>
      </c>
      <c r="O2509" s="63">
        <v>1247.17469999939</v>
      </c>
      <c r="P2509" s="64">
        <f t="shared" si="39"/>
        <v>0.99375893369338408</v>
      </c>
      <c r="Q2509" s="61">
        <v>43984</v>
      </c>
      <c r="R2509" s="65">
        <v>7658219.3739999998</v>
      </c>
      <c r="S2509" s="65">
        <v>12377739.429874999</v>
      </c>
      <c r="T2509" s="11"/>
      <c r="U2509" s="66">
        <v>-4.1343109069202902E-3</v>
      </c>
      <c r="V2509" s="67">
        <v>3.2487796632267401</v>
      </c>
      <c r="W2509" s="66">
        <v>9.8491562530398404E-3</v>
      </c>
      <c r="X2509" s="67">
        <v>3.2632941739393599</v>
      </c>
      <c r="Y2509" s="66">
        <v>3.11623965280887E-2</v>
      </c>
      <c r="Z2509" s="67">
        <v>20.8001772650459</v>
      </c>
      <c r="AA2509" s="66">
        <v>4.9795070788604803E-2</v>
      </c>
      <c r="AB2509" s="67">
        <v>25.2046952301462</v>
      </c>
      <c r="AC2509" s="66">
        <v>0.114168689639046</v>
      </c>
      <c r="AD2509" s="67">
        <v>35.702834224153797</v>
      </c>
      <c r="AE2509" s="66">
        <v>0.141469470721931</v>
      </c>
      <c r="AF2509" s="68">
        <v>31.0946346839191</v>
      </c>
      <c r="AG2509" s="66">
        <v>8.7546956274309196E-4</v>
      </c>
      <c r="AH2509" s="67">
        <v>-1.7539587795909</v>
      </c>
      <c r="AI2509" s="66">
        <v>3.4753665642710999E-2</v>
      </c>
      <c r="AJ2509" s="67">
        <v>17.166109045239899</v>
      </c>
      <c r="AK2509" s="66">
        <v>0.23939100000105101</v>
      </c>
      <c r="AL2509" s="66">
        <v>3.9618318358407102E-2</v>
      </c>
      <c r="AM2509" s="67">
        <v>19.7799326968379</v>
      </c>
      <c r="AN2509" s="11"/>
      <c r="AO2509" s="69">
        <v>3.6223664519639001E-2</v>
      </c>
      <c r="AP2509" s="69">
        <v>-4.6218222297320602E-2</v>
      </c>
      <c r="AQ2509" s="69">
        <v>4.4568913341208799E-2</v>
      </c>
      <c r="AR2509" s="69">
        <v>-2.8571780680067601E-2</v>
      </c>
      <c r="AS2509" s="70">
        <v>7</v>
      </c>
      <c r="AT2509" s="70">
        <v>5</v>
      </c>
      <c r="AU2509" s="70">
        <v>7</v>
      </c>
      <c r="AV2509" s="71">
        <v>5</v>
      </c>
      <c r="AW2509" s="11"/>
      <c r="AX2509" s="72">
        <v>7.4078641545420404E-2</v>
      </c>
      <c r="AY2509" s="73">
        <v>0.35595169957105099</v>
      </c>
      <c r="AZ2509" s="73">
        <v>0.71502949349905998</v>
      </c>
      <c r="BA2509" s="73">
        <v>0.47992801966302101</v>
      </c>
      <c r="BB2509" s="64">
        <v>7.6138905969764898E-3</v>
      </c>
      <c r="BC2509" s="74">
        <v>-9.4390730159648193</v>
      </c>
      <c r="BD2509" s="61">
        <v>43747</v>
      </c>
      <c r="BE2509" s="61">
        <v>43783</v>
      </c>
      <c r="BF2509" s="70">
        <v>153</v>
      </c>
      <c r="BG2509" s="61">
        <v>43962</v>
      </c>
    </row>
    <row r="2510" spans="2:59" x14ac:dyDescent="0.3">
      <c r="B2510" s="56" t="s">
        <v>7918</v>
      </c>
      <c r="C2510" s="56" t="s">
        <v>7559</v>
      </c>
      <c r="D2510" s="56" t="s">
        <v>7560</v>
      </c>
      <c r="E2510" s="57" t="s">
        <v>34</v>
      </c>
      <c r="F2510" s="57" t="s">
        <v>673</v>
      </c>
      <c r="G2510" s="58" t="s">
        <v>141</v>
      </c>
      <c r="H2510" s="59" t="s">
        <v>178</v>
      </c>
      <c r="I2510" s="60" t="s">
        <v>29</v>
      </c>
      <c r="J2510" s="60" t="s">
        <v>7561</v>
      </c>
      <c r="L2510" s="61">
        <v>44021</v>
      </c>
      <c r="M2510" s="62">
        <v>1454.5840000007299</v>
      </c>
      <c r="N2510" s="63">
        <v>1454.5840000007299</v>
      </c>
      <c r="O2510" s="63">
        <v>1559.83149999939</v>
      </c>
      <c r="P2510" s="64">
        <f t="shared" si="39"/>
        <v>0.93252636582944937</v>
      </c>
      <c r="Q2510" s="61">
        <v>43843</v>
      </c>
      <c r="R2510" s="65">
        <v>5547212.3909999998</v>
      </c>
      <c r="S2510" s="65">
        <v>5878519.9408906298</v>
      </c>
      <c r="T2510" s="11"/>
      <c r="U2510" s="66">
        <v>-1.06012258720511E-2</v>
      </c>
      <c r="V2510" s="67">
        <v>2.6020881667136599</v>
      </c>
      <c r="W2510" s="66">
        <v>2.9067101713735602E-3</v>
      </c>
      <c r="X2510" s="67">
        <v>2.5690495657727301</v>
      </c>
      <c r="Y2510" s="66">
        <v>-5.8603209637149101E-2</v>
      </c>
      <c r="Z2510" s="67">
        <v>11.8236166485149</v>
      </c>
      <c r="AA2510" s="66">
        <v>-1.6254766441306901E-2</v>
      </c>
      <c r="AB2510" s="67">
        <v>18.599711507151401</v>
      </c>
      <c r="AC2510" s="66">
        <v>-2.6409778632114501E-2</v>
      </c>
      <c r="AD2510" s="67">
        <v>21.644987397012301</v>
      </c>
      <c r="AE2510" s="66">
        <v>-1.2901906234219499E-2</v>
      </c>
      <c r="AF2510" s="68">
        <v>15.657496988293101</v>
      </c>
      <c r="AG2510" s="66">
        <v>-7.2780843538566798E-3</v>
      </c>
      <c r="AH2510" s="67">
        <v>-2.56931417125088</v>
      </c>
      <c r="AI2510" s="66">
        <v>-4.7178980743410599E-2</v>
      </c>
      <c r="AJ2510" s="67">
        <v>8.9728444066277007</v>
      </c>
      <c r="AK2510" s="66">
        <v>0.45458400000119598</v>
      </c>
      <c r="AL2510" s="66">
        <v>2.5014552273205499E-2</v>
      </c>
      <c r="AM2510" s="67">
        <v>-55.948692907113603</v>
      </c>
      <c r="AN2510" s="11"/>
      <c r="AO2510" s="69">
        <v>2.47976879145426E-2</v>
      </c>
      <c r="AP2510" s="69">
        <v>-4.4150215606350698E-2</v>
      </c>
      <c r="AQ2510" s="69">
        <v>3.8591274549617097E-2</v>
      </c>
      <c r="AR2510" s="69">
        <v>-6.6577655698929497E-2</v>
      </c>
      <c r="AS2510" s="70">
        <v>7</v>
      </c>
      <c r="AT2510" s="70">
        <v>5</v>
      </c>
      <c r="AU2510" s="70">
        <v>7</v>
      </c>
      <c r="AV2510" s="71">
        <v>5</v>
      </c>
      <c r="AW2510" s="11"/>
      <c r="AX2510" s="72">
        <v>0.120003089363454</v>
      </c>
      <c r="AY2510" s="73">
        <v>-0.21191723020660899</v>
      </c>
      <c r="AZ2510" s="73">
        <v>0.60527136431755901</v>
      </c>
      <c r="BA2510" s="73">
        <v>-0.27596239105150699</v>
      </c>
      <c r="BB2510" s="64">
        <v>1.23187282544859E-2</v>
      </c>
      <c r="BC2510" s="74">
        <v>-16.1904859594943</v>
      </c>
      <c r="BD2510" s="61">
        <v>43843</v>
      </c>
      <c r="BE2510" s="61">
        <v>43913</v>
      </c>
      <c r="BF2510" s="70"/>
      <c r="BG2510" s="61"/>
    </row>
    <row r="2511" spans="2:59" x14ac:dyDescent="0.3">
      <c r="B2511" s="56" t="s">
        <v>7921</v>
      </c>
      <c r="C2511" s="56" t="s">
        <v>7563</v>
      </c>
      <c r="D2511" s="56" t="s">
        <v>7560</v>
      </c>
      <c r="E2511" s="57" t="s">
        <v>73</v>
      </c>
      <c r="F2511" s="57" t="s">
        <v>673</v>
      </c>
      <c r="G2511" s="58" t="s">
        <v>141</v>
      </c>
      <c r="H2511" s="59" t="s">
        <v>178</v>
      </c>
      <c r="I2511" s="60" t="s">
        <v>29</v>
      </c>
      <c r="J2511" s="60" t="s">
        <v>1</v>
      </c>
      <c r="L2511" s="61">
        <v>44021</v>
      </c>
      <c r="M2511" s="62">
        <v>1927.3870999999299</v>
      </c>
      <c r="N2511" s="63">
        <v>1927.3870999999299</v>
      </c>
      <c r="O2511" s="63">
        <v>2041.8657000009</v>
      </c>
      <c r="P2511" s="64">
        <f t="shared" si="39"/>
        <v>0.94393431458253119</v>
      </c>
      <c r="Q2511" s="61">
        <v>43843</v>
      </c>
      <c r="R2511" s="65">
        <v>559242.99300000002</v>
      </c>
      <c r="S2511" s="65">
        <v>551192.98257226602</v>
      </c>
      <c r="T2511" s="11"/>
      <c r="U2511" s="66">
        <v>-1.05336721380809E-2</v>
      </c>
      <c r="V2511" s="67">
        <v>2.60884354011068</v>
      </c>
      <c r="W2511" s="66">
        <v>4.9641095993138203E-3</v>
      </c>
      <c r="X2511" s="67">
        <v>2.77478950856676</v>
      </c>
      <c r="Y2511" s="66">
        <v>-4.6826294576021603E-2</v>
      </c>
      <c r="Z2511" s="67">
        <v>13.0013081546203</v>
      </c>
      <c r="AA2511" s="66">
        <v>8.6839825416973292E-3</v>
      </c>
      <c r="AB2511" s="67">
        <v>21.0935864054773</v>
      </c>
      <c r="AC2511" s="66">
        <v>2.3545310876215801E-2</v>
      </c>
      <c r="AD2511" s="67">
        <v>26.6404963478562</v>
      </c>
      <c r="AE2511" s="66">
        <v>6.4165160598349799E-2</v>
      </c>
      <c r="AF2511" s="68">
        <v>23.364203671546399</v>
      </c>
      <c r="AG2511" s="66">
        <v>-6.6674940198936401E-3</v>
      </c>
      <c r="AH2511" s="67">
        <v>-2.5082551378545799</v>
      </c>
      <c r="AI2511" s="66">
        <v>-3.46658162879976E-2</v>
      </c>
      <c r="AJ2511" s="67">
        <v>10.2241608521581</v>
      </c>
      <c r="AK2511" s="66">
        <v>0.92738710000063296</v>
      </c>
      <c r="AL2511" s="66">
        <v>4.4213158003913101E-2</v>
      </c>
      <c r="AM2511" s="67">
        <v>-8.6683829071698693</v>
      </c>
      <c r="AN2511" s="11"/>
      <c r="AO2511" s="69">
        <v>2.4867694004569799E-2</v>
      </c>
      <c r="AP2511" s="69">
        <v>-4.3954305678198601E-2</v>
      </c>
      <c r="AQ2511" s="69">
        <v>4.0721810377362999E-2</v>
      </c>
      <c r="AR2511" s="69">
        <v>-6.4598850472975797E-2</v>
      </c>
      <c r="AS2511" s="70">
        <v>7</v>
      </c>
      <c r="AT2511" s="70">
        <v>5</v>
      </c>
      <c r="AU2511" s="70">
        <v>7</v>
      </c>
      <c r="AV2511" s="71">
        <v>5</v>
      </c>
      <c r="AW2511" s="11"/>
      <c r="AX2511" s="72">
        <v>0.119980947217846</v>
      </c>
      <c r="AY2511" s="73">
        <v>-1.71132155522002E-2</v>
      </c>
      <c r="AZ2511" s="73">
        <v>0.70562208338287702</v>
      </c>
      <c r="BA2511" s="73">
        <v>-2.24300937383646E-2</v>
      </c>
      <c r="BB2511" s="64">
        <v>1.2317892353858001E-2</v>
      </c>
      <c r="BC2511" s="74">
        <v>-15.788785716911701</v>
      </c>
      <c r="BD2511" s="61">
        <v>43843</v>
      </c>
      <c r="BE2511" s="61">
        <v>43913</v>
      </c>
      <c r="BF2511" s="70"/>
      <c r="BG2511" s="61"/>
    </row>
    <row r="2512" spans="2:59" x14ac:dyDescent="0.3">
      <c r="B2512" s="56" t="s">
        <v>7924</v>
      </c>
      <c r="C2512" s="56" t="s">
        <v>7565</v>
      </c>
      <c r="D2512" s="56" t="s">
        <v>7560</v>
      </c>
      <c r="E2512" s="57" t="s">
        <v>52</v>
      </c>
      <c r="F2512" s="57" t="s">
        <v>673</v>
      </c>
      <c r="G2512" s="58" t="s">
        <v>141</v>
      </c>
      <c r="H2512" s="59" t="s">
        <v>178</v>
      </c>
      <c r="I2512" s="60" t="s">
        <v>29</v>
      </c>
      <c r="J2512" s="60" t="s">
        <v>1</v>
      </c>
      <c r="L2512" s="61">
        <v>44021</v>
      </c>
      <c r="M2512" s="62">
        <v>1042.08860000037</v>
      </c>
      <c r="N2512" s="63">
        <v>1042.08860000037</v>
      </c>
      <c r="O2512" s="63">
        <v>1114.7751000001999</v>
      </c>
      <c r="P2512" s="64">
        <f t="shared" si="39"/>
        <v>0.93479716222597997</v>
      </c>
      <c r="Q2512" s="61">
        <v>43843</v>
      </c>
      <c r="R2512" s="65">
        <v>2375440.3590000002</v>
      </c>
      <c r="S2512" s="65">
        <v>2340122.8423710898</v>
      </c>
      <c r="T2512" s="11"/>
      <c r="U2512" s="66">
        <v>-1.05877103032981E-2</v>
      </c>
      <c r="V2512" s="67">
        <v>2.6034397235889601</v>
      </c>
      <c r="W2512" s="66">
        <v>3.3177918958244802E-3</v>
      </c>
      <c r="X2512" s="67">
        <v>2.6101577382178198</v>
      </c>
      <c r="Y2512" s="66">
        <v>-5.6259195483144099E-2</v>
      </c>
      <c r="Z2512" s="67">
        <v>12.058018063908101</v>
      </c>
      <c r="AA2512" s="66">
        <v>-1.1316803613226499E-2</v>
      </c>
      <c r="AB2512" s="67">
        <v>19.0935077899776</v>
      </c>
      <c r="AC2512" s="66">
        <v>-1.6617004699583E-2</v>
      </c>
      <c r="AD2512" s="67">
        <v>22.624264790269098</v>
      </c>
      <c r="AE2512" s="66">
        <v>2.0520126545306998E-3</v>
      </c>
      <c r="AF2512" s="68">
        <v>17.152888877171801</v>
      </c>
      <c r="AG2512" s="66">
        <v>-7.1560621781827597E-3</v>
      </c>
      <c r="AH2512" s="67">
        <v>-2.5571119536834899</v>
      </c>
      <c r="AI2512" s="66">
        <v>-4.4688986529799898E-2</v>
      </c>
      <c r="AJ2512" s="67">
        <v>9.2218438279815</v>
      </c>
      <c r="AK2512" s="66">
        <v>4.2088600001079599E-2</v>
      </c>
      <c r="AL2512" s="66">
        <v>7.4914242777595098E-3</v>
      </c>
      <c r="AM2512" s="67">
        <v>4.9692696848069297E-2</v>
      </c>
      <c r="AN2512" s="11"/>
      <c r="AO2512" s="69">
        <v>2.4811651555865E-2</v>
      </c>
      <c r="AP2512" s="69">
        <v>-4.4111037235779797E-2</v>
      </c>
      <c r="AQ2512" s="69">
        <v>3.9017441136820701E-2</v>
      </c>
      <c r="AR2512" s="69">
        <v>-6.6181935545537293E-2</v>
      </c>
      <c r="AS2512" s="70">
        <v>7</v>
      </c>
      <c r="AT2512" s="70">
        <v>5</v>
      </c>
      <c r="AU2512" s="70">
        <v>7</v>
      </c>
      <c r="AV2512" s="71">
        <v>5</v>
      </c>
      <c r="AW2512" s="11"/>
      <c r="AX2512" s="72">
        <v>0.119998183955322</v>
      </c>
      <c r="AY2512" s="73">
        <v>-0.173337550641918</v>
      </c>
      <c r="AZ2512" s="73">
        <v>0.625152637986503</v>
      </c>
      <c r="BA2512" s="73">
        <v>-0.22601641087931101</v>
      </c>
      <c r="BB2512" s="64">
        <v>1.23185116642526E-2</v>
      </c>
      <c r="BC2512" s="74">
        <v>-16.110289869277</v>
      </c>
      <c r="BD2512" s="61">
        <v>43843</v>
      </c>
      <c r="BE2512" s="61">
        <v>43913</v>
      </c>
      <c r="BF2512" s="70"/>
      <c r="BG2512" s="61"/>
    </row>
    <row r="2513" spans="2:59" x14ac:dyDescent="0.3">
      <c r="B2513" s="56" t="s">
        <v>7927</v>
      </c>
      <c r="C2513" s="56" t="s">
        <v>7567</v>
      </c>
      <c r="D2513" s="56" t="s">
        <v>7568</v>
      </c>
      <c r="E2513" s="57" t="s">
        <v>34</v>
      </c>
      <c r="F2513" s="57" t="s">
        <v>168</v>
      </c>
      <c r="G2513" s="58" t="s">
        <v>111</v>
      </c>
      <c r="H2513" s="59" t="s">
        <v>384</v>
      </c>
      <c r="I2513" s="60" t="s">
        <v>400</v>
      </c>
      <c r="J2513" s="60" t="s">
        <v>7569</v>
      </c>
      <c r="L2513" s="61">
        <v>44021</v>
      </c>
      <c r="M2513" s="62">
        <v>61867.884774029299</v>
      </c>
      <c r="N2513" s="63">
        <v>61867.884774029299</v>
      </c>
      <c r="O2513" s="63">
        <v>61867.884774029299</v>
      </c>
      <c r="P2513" s="64">
        <f t="shared" si="39"/>
        <v>1</v>
      </c>
      <c r="Q2513" s="61">
        <v>44021</v>
      </c>
      <c r="R2513" s="65">
        <v>2477038.8201601598</v>
      </c>
      <c r="S2513" s="65">
        <v>1838631.81386523</v>
      </c>
      <c r="T2513" s="11"/>
      <c r="U2513" s="66">
        <v>4.5972425741638298E-3</v>
      </c>
      <c r="V2513" s="67">
        <v>4.12193501133879</v>
      </c>
      <c r="W2513" s="66">
        <v>0.12988630285879499</v>
      </c>
      <c r="X2513" s="67">
        <v>15.267008834518499</v>
      </c>
      <c r="Y2513" s="66">
        <v>6.2159635202988298E-2</v>
      </c>
      <c r="Z2513" s="67">
        <v>23.899901132535899</v>
      </c>
      <c r="AA2513" s="66">
        <v>0.27855602277122699</v>
      </c>
      <c r="AB2513" s="67">
        <v>48.080790428444701</v>
      </c>
      <c r="AC2513" s="66">
        <v>0.233933135872649</v>
      </c>
      <c r="AD2513" s="67">
        <v>47.6792788475286</v>
      </c>
      <c r="AE2513" s="66">
        <v>0.27062898007890901</v>
      </c>
      <c r="AF2513" s="68">
        <v>44.010585619602402</v>
      </c>
      <c r="AG2513" s="66">
        <v>5.0294523824050003E-2</v>
      </c>
      <c r="AH2513" s="67">
        <v>3.1879466465397899</v>
      </c>
      <c r="AI2513" s="66">
        <v>0.10766224469261899</v>
      </c>
      <c r="AJ2513" s="67">
        <v>24.456966950238002</v>
      </c>
      <c r="AK2513" s="66">
        <v>0.30662529985071202</v>
      </c>
      <c r="AL2513" s="66">
        <v>2.75150384713925E-2</v>
      </c>
      <c r="AM2513" s="67">
        <v>49.491663839260603</v>
      </c>
      <c r="AN2513" s="11"/>
      <c r="AO2513" s="69">
        <v>3.5514249575499E-2</v>
      </c>
      <c r="AP2513" s="69">
        <v>-5.1983867652816103E-2</v>
      </c>
      <c r="AQ2513" s="69">
        <v>0.13843435606395399</v>
      </c>
      <c r="AR2513" s="69">
        <v>-9.5704599996679504E-2</v>
      </c>
      <c r="AS2513" s="70">
        <v>7</v>
      </c>
      <c r="AT2513" s="70">
        <v>5</v>
      </c>
      <c r="AU2513" s="70">
        <v>9</v>
      </c>
      <c r="AV2513" s="71">
        <v>3</v>
      </c>
      <c r="AW2513" s="11"/>
      <c r="AX2513" s="72">
        <v>0.19810276939853799</v>
      </c>
      <c r="AY2513" s="73">
        <v>1.32237017053376</v>
      </c>
      <c r="AZ2513" s="73">
        <v>1.69155074807895</v>
      </c>
      <c r="BA2513" s="73">
        <v>1.9830833446176299</v>
      </c>
      <c r="BB2513" s="64">
        <v>2.0439439448819E-2</v>
      </c>
      <c r="BC2513" s="74">
        <v>-19.336121513071699</v>
      </c>
      <c r="BD2513" s="61">
        <v>43844</v>
      </c>
      <c r="BE2513" s="61">
        <v>43913</v>
      </c>
      <c r="BF2513" s="70">
        <v>122</v>
      </c>
      <c r="BG2513" s="61">
        <v>44014</v>
      </c>
    </row>
    <row r="2514" spans="2:59" x14ac:dyDescent="0.3">
      <c r="B2514" s="56" t="s">
        <v>7930</v>
      </c>
      <c r="C2514" s="56" t="s">
        <v>7571</v>
      </c>
      <c r="D2514" s="56" t="s">
        <v>7568</v>
      </c>
      <c r="E2514" s="57" t="s">
        <v>5110</v>
      </c>
      <c r="F2514" s="57" t="s">
        <v>168</v>
      </c>
      <c r="G2514" s="58" t="s">
        <v>111</v>
      </c>
      <c r="H2514" s="59" t="s">
        <v>384</v>
      </c>
      <c r="I2514" s="60" t="s">
        <v>400</v>
      </c>
      <c r="J2514" s="60" t="s">
        <v>7572</v>
      </c>
      <c r="L2514" s="61">
        <v>44021</v>
      </c>
      <c r="M2514" s="62">
        <v>1153552.9515476199</v>
      </c>
      <c r="N2514" s="63">
        <v>1153552.9515476199</v>
      </c>
      <c r="O2514" s="63">
        <v>1153552.9515476199</v>
      </c>
      <c r="P2514" s="64">
        <f t="shared" si="39"/>
        <v>1</v>
      </c>
      <c r="Q2514" s="61">
        <v>44021</v>
      </c>
      <c r="R2514" s="65">
        <v>1298.2111721992501</v>
      </c>
      <c r="S2514" s="65">
        <v>1113.96149693298</v>
      </c>
      <c r="T2514" s="11"/>
      <c r="U2514" s="66">
        <v>4.6846168352203702E-3</v>
      </c>
      <c r="V2514" s="67">
        <v>4.1306724374444501</v>
      </c>
      <c r="W2514" s="66">
        <v>0.13261703855649101</v>
      </c>
      <c r="X2514" s="67">
        <v>15.5400824042881</v>
      </c>
      <c r="Y2514" s="66">
        <v>7.8045152486083694E-2</v>
      </c>
      <c r="Z2514" s="67">
        <v>25.4884528608236</v>
      </c>
      <c r="AA2514" s="66">
        <v>0.31733576131955499</v>
      </c>
      <c r="AB2514" s="67">
        <v>51.958764283277603</v>
      </c>
      <c r="AC2514" s="66">
        <v>0.31001318848953802</v>
      </c>
      <c r="AD2514" s="67">
        <v>55.287284109217602</v>
      </c>
      <c r="AE2514" s="66">
        <v>0.391292605272611</v>
      </c>
      <c r="AF2514" s="68">
        <v>56.076948139001601</v>
      </c>
      <c r="AG2514" s="66">
        <v>5.1074383545710603E-2</v>
      </c>
      <c r="AH2514" s="67">
        <v>3.2659326187058499</v>
      </c>
      <c r="AI2514" s="66">
        <v>0.12505532820621701</v>
      </c>
      <c r="AJ2514" s="67">
        <v>26.196275301597801</v>
      </c>
      <c r="AK2514" s="66">
        <v>0.61955038854095601</v>
      </c>
      <c r="AL2514" s="66">
        <v>0.10268547349915</v>
      </c>
      <c r="AM2514" s="67">
        <v>54.310261999140501</v>
      </c>
      <c r="AN2514" s="11"/>
      <c r="AO2514" s="69">
        <v>3.5593343649452401E-2</v>
      </c>
      <c r="AP2514" s="69">
        <v>-5.1902937259001199E-2</v>
      </c>
      <c r="AQ2514" s="69">
        <v>0.141149376997491</v>
      </c>
      <c r="AR2514" s="69">
        <v>-9.3413412140798804E-2</v>
      </c>
      <c r="AS2514" s="70">
        <v>7</v>
      </c>
      <c r="AT2514" s="70">
        <v>5</v>
      </c>
      <c r="AU2514" s="70">
        <v>9</v>
      </c>
      <c r="AV2514" s="71">
        <v>3</v>
      </c>
      <c r="AW2514" s="11"/>
      <c r="AX2514" s="72">
        <v>0.19796600594010699</v>
      </c>
      <c r="AY2514" s="73">
        <v>1.5056256568022901</v>
      </c>
      <c r="AZ2514" s="73">
        <v>1.8310099029240501</v>
      </c>
      <c r="BA2514" s="73">
        <v>2.27326371095478</v>
      </c>
      <c r="BB2514" s="64">
        <v>2.04278583013001E-2</v>
      </c>
      <c r="BC2514" s="74">
        <v>-18.881699017016199</v>
      </c>
      <c r="BD2514" s="61">
        <v>43844</v>
      </c>
      <c r="BE2514" s="61">
        <v>43913</v>
      </c>
      <c r="BF2514" s="70">
        <v>117</v>
      </c>
      <c r="BG2514" s="61">
        <v>44007</v>
      </c>
    </row>
    <row r="2515" spans="2:59" x14ac:dyDescent="0.3">
      <c r="B2515" s="56" t="s">
        <v>7933</v>
      </c>
      <c r="C2515" s="56" t="s">
        <v>7574</v>
      </c>
      <c r="D2515" s="56" t="s">
        <v>7568</v>
      </c>
      <c r="E2515" s="57" t="s">
        <v>41</v>
      </c>
      <c r="F2515" s="57" t="s">
        <v>168</v>
      </c>
      <c r="G2515" s="58" t="s">
        <v>111</v>
      </c>
      <c r="H2515" s="59" t="s">
        <v>384</v>
      </c>
      <c r="I2515" s="60" t="s">
        <v>400</v>
      </c>
      <c r="J2515" s="60" t="s">
        <v>7575</v>
      </c>
      <c r="L2515" s="61">
        <v>44021</v>
      </c>
      <c r="M2515" s="62">
        <v>83543.260463953004</v>
      </c>
      <c r="N2515" s="63">
        <v>83543.260463953004</v>
      </c>
      <c r="O2515" s="63">
        <v>83543.260463953004</v>
      </c>
      <c r="P2515" s="64">
        <f t="shared" si="39"/>
        <v>1</v>
      </c>
      <c r="Q2515" s="61">
        <v>44021</v>
      </c>
      <c r="R2515" s="65">
        <v>2021540.5702871101</v>
      </c>
      <c r="S2515" s="65">
        <v>1812834.9936249999</v>
      </c>
      <c r="T2515" s="11"/>
      <c r="U2515" s="66">
        <v>4.6580837461078798E-3</v>
      </c>
      <c r="V2515" s="67">
        <v>4.1280191285332002</v>
      </c>
      <c r="W2515" s="66">
        <v>0.131941729303508</v>
      </c>
      <c r="X2515" s="67">
        <v>15.4725514789898</v>
      </c>
      <c r="Y2515" s="66">
        <v>7.3949399722550893E-2</v>
      </c>
      <c r="Z2515" s="67">
        <v>25.0788775844849</v>
      </c>
      <c r="AA2515" s="66">
        <v>0.30727967032376902</v>
      </c>
      <c r="AB2515" s="67">
        <v>50.953155183699003</v>
      </c>
      <c r="AC2515" s="66">
        <v>0.29000448756967701</v>
      </c>
      <c r="AD2515" s="67">
        <v>53.286414017202297</v>
      </c>
      <c r="AE2515" s="66">
        <v>0.35934807054582102</v>
      </c>
      <c r="AF2515" s="68">
        <v>52.8824946663226</v>
      </c>
      <c r="AG2515" s="66">
        <v>5.0868412634372397E-2</v>
      </c>
      <c r="AH2515" s="67">
        <v>3.2453355275720202</v>
      </c>
      <c r="AI2515" s="66">
        <v>0.12056881520766199</v>
      </c>
      <c r="AJ2515" s="67">
        <v>25.747624001727701</v>
      </c>
      <c r="AK2515" s="66">
        <v>0.76456129665719397</v>
      </c>
      <c r="AL2515" s="66">
        <v>5.9329816773242797E-2</v>
      </c>
      <c r="AM2515" s="67">
        <v>95.285263519850602</v>
      </c>
      <c r="AN2515" s="11"/>
      <c r="AO2515" s="69">
        <v>3.5577497203121297E-2</v>
      </c>
      <c r="AP2515" s="69">
        <v>-5.1927343260104002E-2</v>
      </c>
      <c r="AQ2515" s="69">
        <v>0.14051364652739701</v>
      </c>
      <c r="AR2515" s="69">
        <v>-9.3999291219952305E-2</v>
      </c>
      <c r="AS2515" s="70">
        <v>7</v>
      </c>
      <c r="AT2515" s="70">
        <v>5</v>
      </c>
      <c r="AU2515" s="70">
        <v>9</v>
      </c>
      <c r="AV2515" s="71">
        <v>3</v>
      </c>
      <c r="AW2515" s="11"/>
      <c r="AX2515" s="72">
        <v>0.198005515707773</v>
      </c>
      <c r="AY2515" s="73">
        <v>1.4581235351997699</v>
      </c>
      <c r="AZ2515" s="73">
        <v>1.7948735936843101</v>
      </c>
      <c r="BA2515" s="73">
        <v>2.1977618397031602</v>
      </c>
      <c r="BB2515" s="64">
        <v>2.0431305388920001E-2</v>
      </c>
      <c r="BC2515" s="74">
        <v>-18.9976625195122</v>
      </c>
      <c r="BD2515" s="61">
        <v>43844</v>
      </c>
      <c r="BE2515" s="61">
        <v>43913</v>
      </c>
      <c r="BF2515" s="70">
        <v>121</v>
      </c>
      <c r="BG2515" s="61">
        <v>44013</v>
      </c>
    </row>
    <row r="2516" spans="2:59" x14ac:dyDescent="0.3">
      <c r="B2516" s="56" t="s">
        <v>7936</v>
      </c>
      <c r="C2516" s="56" t="s">
        <v>7577</v>
      </c>
      <c r="D2516" s="56" t="s">
        <v>7568</v>
      </c>
      <c r="E2516" s="57" t="s">
        <v>79</v>
      </c>
      <c r="F2516" s="57" t="s">
        <v>168</v>
      </c>
      <c r="G2516" s="58" t="s">
        <v>111</v>
      </c>
      <c r="H2516" s="59" t="s">
        <v>384</v>
      </c>
      <c r="I2516" s="60" t="s">
        <v>400</v>
      </c>
      <c r="J2516" s="60" t="s">
        <v>7578</v>
      </c>
      <c r="L2516" s="61">
        <v>44021</v>
      </c>
      <c r="M2516" s="62">
        <v>1050964.4019660901</v>
      </c>
      <c r="N2516" s="63">
        <v>1050964.4019660901</v>
      </c>
      <c r="O2516" s="63">
        <v>1050964.4019660901</v>
      </c>
      <c r="P2516" s="64">
        <f t="shared" si="39"/>
        <v>1</v>
      </c>
      <c r="Q2516" s="61">
        <v>44021</v>
      </c>
      <c r="R2516" s="65">
        <v>1346.4983477993001</v>
      </c>
      <c r="S2516" s="65">
        <v>1152.82794528198</v>
      </c>
      <c r="T2516" s="11"/>
      <c r="U2516" s="66">
        <v>4.6855248783686E-3</v>
      </c>
      <c r="V2516" s="67">
        <v>4.1307632417592703</v>
      </c>
      <c r="W2516" s="66">
        <v>0.13310180351982101</v>
      </c>
      <c r="X2516" s="67">
        <v>15.5885589006211</v>
      </c>
      <c r="Y2516" s="66">
        <v>8.0520437357335994E-2</v>
      </c>
      <c r="Z2516" s="67">
        <v>25.7359813479707</v>
      </c>
      <c r="AA2516" s="66">
        <v>0.32337064068298799</v>
      </c>
      <c r="AB2516" s="67">
        <v>52.562252219591798</v>
      </c>
      <c r="AC2516" s="66">
        <v>0.25986627347272601</v>
      </c>
      <c r="AD2516" s="67">
        <v>50.272592607536403</v>
      </c>
      <c r="AE2516" s="66">
        <v>0.34358109110326002</v>
      </c>
      <c r="AF2516" s="68">
        <v>51.305796722066603</v>
      </c>
      <c r="AG2516" s="66">
        <v>5.1198401510191602E-2</v>
      </c>
      <c r="AH2516" s="67">
        <v>3.27833441515395</v>
      </c>
      <c r="AI2516" s="66">
        <v>0.12777768261556</v>
      </c>
      <c r="AJ2516" s="67">
        <v>26.4685107425321</v>
      </c>
      <c r="AK2516" s="66">
        <v>0.51719994509417999</v>
      </c>
      <c r="AL2516" s="66">
        <v>8.9160040388378506E-2</v>
      </c>
      <c r="AM2516" s="67">
        <v>47.621124579920398</v>
      </c>
      <c r="AN2516" s="11"/>
      <c r="AO2516" s="69">
        <v>3.5618002262708601E-2</v>
      </c>
      <c r="AP2516" s="69">
        <v>-5.1895947591256097E-2</v>
      </c>
      <c r="AQ2516" s="69">
        <v>0.14168042965873601</v>
      </c>
      <c r="AR2516" s="69">
        <v>-9.3023663287604003E-2</v>
      </c>
      <c r="AS2516" s="70">
        <v>7</v>
      </c>
      <c r="AT2516" s="70">
        <v>5</v>
      </c>
      <c r="AU2516" s="70">
        <v>9</v>
      </c>
      <c r="AV2516" s="71">
        <v>3</v>
      </c>
      <c r="AW2516" s="11"/>
      <c r="AX2516" s="72">
        <v>0.19795478594140201</v>
      </c>
      <c r="AY2516" s="73">
        <v>1.53414147777585</v>
      </c>
      <c r="AZ2516" s="73">
        <v>1.85270062109157</v>
      </c>
      <c r="BA2516" s="73">
        <v>2.31882657756432</v>
      </c>
      <c r="BB2516" s="64">
        <v>2.0427132813856601E-2</v>
      </c>
      <c r="BC2516" s="74">
        <v>-18.804868256964301</v>
      </c>
      <c r="BD2516" s="61">
        <v>43844</v>
      </c>
      <c r="BE2516" s="61">
        <v>43913</v>
      </c>
      <c r="BF2516" s="70">
        <v>116</v>
      </c>
      <c r="BG2516" s="61">
        <v>44006</v>
      </c>
    </row>
    <row r="2517" spans="2:59" x14ac:dyDescent="0.3">
      <c r="B2517" s="56" t="s">
        <v>7939</v>
      </c>
      <c r="C2517" s="56" t="s">
        <v>7580</v>
      </c>
      <c r="D2517" s="56" t="s">
        <v>7568</v>
      </c>
      <c r="E2517" s="57" t="s">
        <v>447</v>
      </c>
      <c r="F2517" s="57" t="s">
        <v>168</v>
      </c>
      <c r="G2517" s="58" t="s">
        <v>111</v>
      </c>
      <c r="H2517" s="59" t="s">
        <v>384</v>
      </c>
      <c r="I2517" s="60" t="s">
        <v>400</v>
      </c>
      <c r="J2517" s="60" t="s">
        <v>7581</v>
      </c>
      <c r="L2517" s="61">
        <v>44021</v>
      </c>
      <c r="M2517" s="62">
        <v>1054440.9685440101</v>
      </c>
      <c r="N2517" s="63">
        <v>1054440.9685440101</v>
      </c>
      <c r="O2517" s="63">
        <v>1054440.9685440101</v>
      </c>
      <c r="P2517" s="64">
        <f t="shared" si="39"/>
        <v>1</v>
      </c>
      <c r="Q2517" s="61">
        <v>44021</v>
      </c>
      <c r="R2517" s="65">
        <v>336606.44191552699</v>
      </c>
      <c r="S2517" s="65">
        <v>470368.22830859403</v>
      </c>
      <c r="T2517" s="11"/>
      <c r="U2517" s="66">
        <v>4.6222132277762302E-3</v>
      </c>
      <c r="V2517" s="67">
        <v>4.12443207670003</v>
      </c>
      <c r="W2517" s="66">
        <v>0.13072650609145101</v>
      </c>
      <c r="X2517" s="67">
        <v>15.351029157784099</v>
      </c>
      <c r="Y2517" s="66">
        <v>6.6975873174669701E-2</v>
      </c>
      <c r="Z2517" s="67">
        <v>24.381524929689501</v>
      </c>
      <c r="AA2517" s="66">
        <v>0.290249377969303</v>
      </c>
      <c r="AB2517" s="67">
        <v>49.2501259482233</v>
      </c>
      <c r="AC2517" s="66">
        <v>0.256618662802794</v>
      </c>
      <c r="AD2517" s="67">
        <v>49.947831540543099</v>
      </c>
      <c r="AE2517" s="66">
        <v>0.30684937187848799</v>
      </c>
      <c r="AF2517" s="68">
        <v>47.632624799560297</v>
      </c>
      <c r="AG2517" s="66">
        <v>5.0530157861430801E-2</v>
      </c>
      <c r="AH2517" s="67">
        <v>3.21151005027787</v>
      </c>
      <c r="AI2517" s="66">
        <v>0.11293425995070699</v>
      </c>
      <c r="AJ2517" s="67">
        <v>24.984168476046801</v>
      </c>
      <c r="AK2517" s="66">
        <v>0.53170489758136696</v>
      </c>
      <c r="AL2517" s="66">
        <v>8.8724060389795301E-2</v>
      </c>
      <c r="AM2517" s="67">
        <v>46.337306714500301</v>
      </c>
      <c r="AN2517" s="11"/>
      <c r="AO2517" s="69">
        <v>3.5540743940146099E-2</v>
      </c>
      <c r="AP2517" s="69">
        <v>-5.19608228660218E-2</v>
      </c>
      <c r="AQ2517" s="69">
        <v>0.13928454176493699</v>
      </c>
      <c r="AR2517" s="69">
        <v>-9.5005295082955896E-2</v>
      </c>
      <c r="AS2517" s="70">
        <v>7</v>
      </c>
      <c r="AT2517" s="70">
        <v>5</v>
      </c>
      <c r="AU2517" s="70">
        <v>9</v>
      </c>
      <c r="AV2517" s="71">
        <v>3</v>
      </c>
      <c r="AW2517" s="11"/>
      <c r="AX2517" s="72">
        <v>0.198063331535377</v>
      </c>
      <c r="AY2517" s="73">
        <v>1.37762281327377</v>
      </c>
      <c r="AZ2517" s="73">
        <v>1.73361442645</v>
      </c>
      <c r="BA2517" s="73">
        <v>2.0702288599968601</v>
      </c>
      <c r="BB2517" s="64">
        <v>2.04361486794369E-2</v>
      </c>
      <c r="BC2517" s="74">
        <v>-19.197530889563499</v>
      </c>
      <c r="BD2517" s="61">
        <v>43844</v>
      </c>
      <c r="BE2517" s="61">
        <v>43913</v>
      </c>
      <c r="BF2517" s="70">
        <v>122</v>
      </c>
      <c r="BG2517" s="61">
        <v>44014</v>
      </c>
    </row>
    <row r="2518" spans="2:59" x14ac:dyDescent="0.3">
      <c r="B2518" s="56" t="s">
        <v>7942</v>
      </c>
      <c r="C2518" s="56" t="s">
        <v>7583</v>
      </c>
      <c r="D2518" s="56" t="s">
        <v>7568</v>
      </c>
      <c r="E2518" s="57" t="s">
        <v>2294</v>
      </c>
      <c r="F2518" s="57" t="s">
        <v>168</v>
      </c>
      <c r="G2518" s="58" t="s">
        <v>111</v>
      </c>
      <c r="H2518" s="59" t="s">
        <v>384</v>
      </c>
      <c r="I2518" s="60" t="s">
        <v>400</v>
      </c>
      <c r="J2518" s="60" t="s">
        <v>1</v>
      </c>
      <c r="L2518" s="61">
        <v>44021</v>
      </c>
      <c r="M2518" s="62">
        <v>84990.539226055102</v>
      </c>
      <c r="N2518" s="63">
        <v>84990.539226055102</v>
      </c>
      <c r="O2518" s="63">
        <v>84990.539226055102</v>
      </c>
      <c r="P2518" s="64">
        <f t="shared" si="39"/>
        <v>1</v>
      </c>
      <c r="Q2518" s="61">
        <v>44021</v>
      </c>
      <c r="R2518" s="65">
        <v>1135734.9051328099</v>
      </c>
      <c r="S2518" s="65">
        <v>1165462.8225742199</v>
      </c>
      <c r="T2518" s="11"/>
      <c r="U2518" s="66">
        <v>4.6655528967676201E-3</v>
      </c>
      <c r="V2518" s="67">
        <v>4.1287660435991702</v>
      </c>
      <c r="W2518" s="66">
        <v>0.132199147401552</v>
      </c>
      <c r="X2518" s="67">
        <v>15.4982932887942</v>
      </c>
      <c r="Y2518" s="66">
        <v>7.5446812568770796E-2</v>
      </c>
      <c r="Z2518" s="67">
        <v>25.228618869092301</v>
      </c>
      <c r="AA2518" s="66">
        <v>0.31096295897092202</v>
      </c>
      <c r="AB2518" s="67">
        <v>51.321484048385202</v>
      </c>
      <c r="AC2518" s="66">
        <v>0.29727302476036099</v>
      </c>
      <c r="AD2518" s="67">
        <v>54.013267736299902</v>
      </c>
      <c r="AE2518" s="66">
        <v>0.36882435508421602</v>
      </c>
      <c r="AF2518" s="68">
        <v>53.830123120162199</v>
      </c>
      <c r="AG2518" s="66">
        <v>5.09408383077243E-2</v>
      </c>
      <c r="AH2518" s="67">
        <v>3.2525780949072201</v>
      </c>
      <c r="AI2518" s="66">
        <v>0.1222095013746</v>
      </c>
      <c r="AJ2518" s="67">
        <v>25.911692618421501</v>
      </c>
      <c r="AK2518" s="66">
        <v>0.79079121593036705</v>
      </c>
      <c r="AL2518" s="66">
        <v>6.0917385024367797E-2</v>
      </c>
      <c r="AM2518" s="67">
        <v>97.908255447167903</v>
      </c>
      <c r="AN2518" s="11"/>
      <c r="AO2518" s="69">
        <v>3.5585439205533503E-2</v>
      </c>
      <c r="AP2518" s="69">
        <v>-5.1919850830963697E-2</v>
      </c>
      <c r="AQ2518" s="69">
        <v>0.140774217246944</v>
      </c>
      <c r="AR2518" s="69">
        <v>-9.3786271190765505E-2</v>
      </c>
      <c r="AS2518" s="70">
        <v>7</v>
      </c>
      <c r="AT2518" s="70">
        <v>5</v>
      </c>
      <c r="AU2518" s="70">
        <v>9</v>
      </c>
      <c r="AV2518" s="71">
        <v>3</v>
      </c>
      <c r="AW2518" s="11"/>
      <c r="AX2518" s="72">
        <v>0.19799353308568199</v>
      </c>
      <c r="AY2518" s="73">
        <v>1.47551101211684</v>
      </c>
      <c r="AZ2518" s="73">
        <v>1.8081085373105501</v>
      </c>
      <c r="BA2518" s="73">
        <v>2.2253857846444598</v>
      </c>
      <c r="BB2518" s="64">
        <v>2.0430305423542499E-2</v>
      </c>
      <c r="BC2518" s="74">
        <v>-18.9547716783709</v>
      </c>
      <c r="BD2518" s="61">
        <v>43844</v>
      </c>
      <c r="BE2518" s="61">
        <v>43913</v>
      </c>
      <c r="BF2518" s="70">
        <v>121</v>
      </c>
      <c r="BG2518" s="61">
        <v>44013</v>
      </c>
    </row>
    <row r="2519" spans="2:59" x14ac:dyDescent="0.3">
      <c r="B2519" s="56" t="s">
        <v>7945</v>
      </c>
      <c r="C2519" s="56" t="s">
        <v>7585</v>
      </c>
      <c r="D2519" s="56" t="s">
        <v>7568</v>
      </c>
      <c r="E2519" s="57" t="s">
        <v>173</v>
      </c>
      <c r="F2519" s="57" t="s">
        <v>168</v>
      </c>
      <c r="G2519" s="58" t="s">
        <v>111</v>
      </c>
      <c r="H2519" s="59" t="s">
        <v>384</v>
      </c>
      <c r="I2519" s="60" t="s">
        <v>400</v>
      </c>
      <c r="J2519" s="60" t="s">
        <v>7586</v>
      </c>
      <c r="L2519" s="61">
        <v>44021</v>
      </c>
      <c r="M2519" s="62">
        <v>854166.25200557697</v>
      </c>
      <c r="N2519" s="63">
        <v>854166.25200557697</v>
      </c>
      <c r="O2519" s="63">
        <v>854166.25200557697</v>
      </c>
      <c r="P2519" s="64">
        <f t="shared" si="39"/>
        <v>1</v>
      </c>
      <c r="Q2519" s="61">
        <v>44021</v>
      </c>
      <c r="R2519" s="65">
        <v>1617680.9105976601</v>
      </c>
      <c r="S2519" s="65">
        <v>1482928.5416894499</v>
      </c>
      <c r="T2519" s="11"/>
      <c r="U2519" s="66">
        <v>4.7023366423672996E-3</v>
      </c>
      <c r="V2519" s="67">
        <v>4.1324444181591398</v>
      </c>
      <c r="W2519" s="66">
        <v>0.13343607046772399</v>
      </c>
      <c r="X2519" s="67">
        <v>15.621985595411401</v>
      </c>
      <c r="Y2519" s="66">
        <v>8.2582461200217894E-2</v>
      </c>
      <c r="Z2519" s="67">
        <v>25.942183732258901</v>
      </c>
      <c r="AA2519" s="66">
        <v>0.328533436304424</v>
      </c>
      <c r="AB2519" s="67">
        <v>53.0785317817354</v>
      </c>
      <c r="AC2519" s="66">
        <v>0.33224509257881402</v>
      </c>
      <c r="AD2519" s="67">
        <v>57.510474518116098</v>
      </c>
      <c r="AE2519" s="66"/>
      <c r="AF2519" s="68"/>
      <c r="AG2519" s="66">
        <v>5.1284808911077603E-2</v>
      </c>
      <c r="AH2519" s="67">
        <v>3.2869751552425401</v>
      </c>
      <c r="AI2519" s="66">
        <v>0.130024353175104</v>
      </c>
      <c r="AJ2519" s="67">
        <v>26.693177798471901</v>
      </c>
      <c r="AK2519" s="66">
        <v>0.378398934943252</v>
      </c>
      <c r="AL2519" s="66">
        <v>0.120287083533185</v>
      </c>
      <c r="AM2519" s="67">
        <v>64.3043682418065</v>
      </c>
      <c r="AN2519" s="11"/>
      <c r="AO2519" s="69">
        <v>3.5623440322524402E-2</v>
      </c>
      <c r="AP2519" s="69">
        <v>-5.1885158281948E-2</v>
      </c>
      <c r="AQ2519" s="69">
        <v>0.14202243966065001</v>
      </c>
      <c r="AR2519" s="69">
        <v>-9.2764376629929798E-2</v>
      </c>
      <c r="AS2519" s="70">
        <v>7</v>
      </c>
      <c r="AT2519" s="70">
        <v>5</v>
      </c>
      <c r="AU2519" s="70">
        <v>9</v>
      </c>
      <c r="AV2519" s="71">
        <v>3</v>
      </c>
      <c r="AW2519" s="11"/>
      <c r="AX2519" s="72">
        <v>0.197935541764891</v>
      </c>
      <c r="AY2519" s="73">
        <v>1.55854537160849</v>
      </c>
      <c r="AZ2519" s="73">
        <v>1.8712594687985999</v>
      </c>
      <c r="BA2519" s="73">
        <v>2.3577675019987501</v>
      </c>
      <c r="BB2519" s="64">
        <v>2.04254622016742E-2</v>
      </c>
      <c r="BC2519" s="74">
        <v>-18.751491906878101</v>
      </c>
      <c r="BD2519" s="61">
        <v>43844</v>
      </c>
      <c r="BE2519" s="61">
        <v>43913</v>
      </c>
      <c r="BF2519" s="70">
        <v>116</v>
      </c>
      <c r="BG2519" s="61">
        <v>44006</v>
      </c>
    </row>
    <row r="2520" spans="2:59" x14ac:dyDescent="0.3">
      <c r="B2520" s="56" t="s">
        <v>7949</v>
      </c>
      <c r="C2520" s="56" t="s">
        <v>7588</v>
      </c>
      <c r="D2520" s="56" t="s">
        <v>7568</v>
      </c>
      <c r="E2520" s="57" t="s">
        <v>2831</v>
      </c>
      <c r="F2520" s="57" t="s">
        <v>168</v>
      </c>
      <c r="G2520" s="58" t="s">
        <v>111</v>
      </c>
      <c r="H2520" s="59" t="s">
        <v>384</v>
      </c>
      <c r="I2520" s="60" t="s">
        <v>400</v>
      </c>
      <c r="J2520" s="60" t="s">
        <v>7589</v>
      </c>
      <c r="L2520" s="61">
        <v>44021</v>
      </c>
      <c r="M2520" s="62">
        <v>925996.05941391003</v>
      </c>
      <c r="N2520" s="63">
        <v>925996.05941391003</v>
      </c>
      <c r="O2520" s="63">
        <v>925996.05941391003</v>
      </c>
      <c r="P2520" s="64">
        <f t="shared" si="39"/>
        <v>1</v>
      </c>
      <c r="Q2520" s="61">
        <v>44021</v>
      </c>
      <c r="R2520" s="65">
        <v>35246167.926562503</v>
      </c>
      <c r="S2520" s="65">
        <v>18193600.652406201</v>
      </c>
      <c r="T2520" s="11"/>
      <c r="U2520" s="66">
        <v>4.7234992962330597E-3</v>
      </c>
      <c r="V2520" s="67">
        <v>4.1345606835457103</v>
      </c>
      <c r="W2520" s="66">
        <v>0.134151796370134</v>
      </c>
      <c r="X2520" s="67">
        <v>15.6935581856524</v>
      </c>
      <c r="Y2520" s="66">
        <v>8.6736025261489005E-2</v>
      </c>
      <c r="Z2520" s="67">
        <v>26.357540138386</v>
      </c>
      <c r="AA2520" s="66">
        <v>0.33881678980309499</v>
      </c>
      <c r="AB2520" s="67">
        <v>54.106867131602499</v>
      </c>
      <c r="AC2520" s="66">
        <v>0.36436185137426902</v>
      </c>
      <c r="AD2520" s="67">
        <v>60.722150397661601</v>
      </c>
      <c r="AE2520" s="66">
        <v>0.40291053875465899</v>
      </c>
      <c r="AF2520" s="68">
        <v>57.238741487206397</v>
      </c>
      <c r="AG2520" s="66">
        <v>5.1483899742379401E-2</v>
      </c>
      <c r="AH2520" s="67">
        <v>3.3068842383727302</v>
      </c>
      <c r="AI2520" s="66">
        <v>0.134574608719122</v>
      </c>
      <c r="AJ2520" s="67">
        <v>27.148203352873701</v>
      </c>
      <c r="AK2520" s="66">
        <v>0.38980017322115601</v>
      </c>
      <c r="AL2520" s="66">
        <v>0.108679364057025</v>
      </c>
      <c r="AM2520" s="67">
        <v>55.779549108061502</v>
      </c>
      <c r="AN2520" s="11"/>
      <c r="AO2520" s="69">
        <v>3.5645209556605599E-2</v>
      </c>
      <c r="AP2520" s="69">
        <v>-5.1865230114344699E-2</v>
      </c>
      <c r="AQ2520" s="69">
        <v>0.14274537954595901</v>
      </c>
      <c r="AR2520" s="69">
        <v>-9.2172231540607802E-2</v>
      </c>
      <c r="AS2520" s="70">
        <v>8</v>
      </c>
      <c r="AT2520" s="70">
        <v>4</v>
      </c>
      <c r="AU2520" s="70">
        <v>9</v>
      </c>
      <c r="AV2520" s="71">
        <v>3</v>
      </c>
      <c r="AW2520" s="11"/>
      <c r="AX2520" s="72">
        <v>0.19790260105888599</v>
      </c>
      <c r="AY2520" s="73">
        <v>1.60713596770074</v>
      </c>
      <c r="AZ2520" s="73">
        <v>1.9082026607357001</v>
      </c>
      <c r="BA2520" s="73">
        <v>2.4355502905345898</v>
      </c>
      <c r="BB2520" s="64">
        <v>2.0422721547729498E-2</v>
      </c>
      <c r="BC2520" s="74">
        <v>-18.633439220226101</v>
      </c>
      <c r="BD2520" s="61">
        <v>43844</v>
      </c>
      <c r="BE2520" s="61">
        <v>43913</v>
      </c>
      <c r="BF2520" s="70">
        <v>115</v>
      </c>
      <c r="BG2520" s="61">
        <v>44005</v>
      </c>
    </row>
    <row r="2521" spans="2:59" x14ac:dyDescent="0.3">
      <c r="B2521" s="56" t="s">
        <v>7952</v>
      </c>
      <c r="C2521" s="56" t="s">
        <v>7591</v>
      </c>
      <c r="D2521" s="56" t="s">
        <v>7568</v>
      </c>
      <c r="E2521" s="57" t="s">
        <v>490</v>
      </c>
      <c r="F2521" s="57" t="s">
        <v>168</v>
      </c>
      <c r="G2521" s="58" t="s">
        <v>111</v>
      </c>
      <c r="H2521" s="59" t="s">
        <v>384</v>
      </c>
      <c r="I2521" s="60" t="s">
        <v>400</v>
      </c>
      <c r="J2521" s="60" t="s">
        <v>7592</v>
      </c>
      <c r="L2521" s="61">
        <v>44021</v>
      </c>
      <c r="M2521" s="62">
        <v>1148465.26629639</v>
      </c>
      <c r="N2521" s="63">
        <v>1148465.26629639</v>
      </c>
      <c r="O2521" s="63">
        <v>1148465.26629639</v>
      </c>
      <c r="P2521" s="64">
        <f t="shared" si="39"/>
        <v>1</v>
      </c>
      <c r="Q2521" s="61">
        <v>44021</v>
      </c>
      <c r="R2521" s="65">
        <v>30.778946999996901</v>
      </c>
      <c r="S2521" s="65">
        <v>184.716660075188</v>
      </c>
      <c r="T2521" s="11"/>
      <c r="U2521" s="66">
        <v>4.6820696516078897E-3</v>
      </c>
      <c r="V2521" s="67">
        <v>4.1304177190831997</v>
      </c>
      <c r="W2521" s="66">
        <v>0.134423710322153</v>
      </c>
      <c r="X2521" s="67">
        <v>15.720749580854299</v>
      </c>
      <c r="Y2521" s="66">
        <v>8.7456480741820997E-2</v>
      </c>
      <c r="Z2521" s="67">
        <v>26.429585686419198</v>
      </c>
      <c r="AA2521" s="66">
        <v>0.33613070977327902</v>
      </c>
      <c r="AB2521" s="67">
        <v>53.838259128620798</v>
      </c>
      <c r="AC2521" s="66">
        <v>0.32243057289975702</v>
      </c>
      <c r="AD2521" s="67">
        <v>56.529022550210399</v>
      </c>
      <c r="AE2521" s="66">
        <v>0.397229748226819</v>
      </c>
      <c r="AF2521" s="68">
        <v>56.670662434422397</v>
      </c>
      <c r="AG2521" s="66">
        <v>5.1678523421287502E-2</v>
      </c>
      <c r="AH2521" s="67">
        <v>3.3263466062635398</v>
      </c>
      <c r="AI2521" s="66">
        <v>0.13526508134062201</v>
      </c>
      <c r="AJ2521" s="67">
        <v>27.2172506150382</v>
      </c>
      <c r="AK2521" s="66">
        <v>0.61245104863133704</v>
      </c>
      <c r="AL2521" s="66">
        <v>0.101703805130528</v>
      </c>
      <c r="AM2521" s="67">
        <v>53.6003280081786</v>
      </c>
      <c r="AN2521" s="11"/>
      <c r="AO2521" s="69">
        <v>3.5730678591789897E-2</v>
      </c>
      <c r="AP2521" s="69">
        <v>-5.1788431897875901E-2</v>
      </c>
      <c r="AQ2521" s="69">
        <v>0.14363415717525599</v>
      </c>
      <c r="AR2521" s="69">
        <v>-9.1431063326163006E-2</v>
      </c>
      <c r="AS2521" s="70">
        <v>7</v>
      </c>
      <c r="AT2521" s="70">
        <v>5</v>
      </c>
      <c r="AU2521" s="70">
        <v>9</v>
      </c>
      <c r="AV2521" s="71">
        <v>3</v>
      </c>
      <c r="AW2521" s="11"/>
      <c r="AX2521" s="72">
        <v>0.197872563779529</v>
      </c>
      <c r="AY2521" s="73">
        <v>1.5944462246607101</v>
      </c>
      <c r="AZ2521" s="73">
        <v>1.8985317146270999</v>
      </c>
      <c r="BA2521" s="73">
        <v>2.41764541752491</v>
      </c>
      <c r="BB2521" s="64">
        <v>2.0420453956940001E-2</v>
      </c>
      <c r="BC2521" s="74">
        <v>-18.624760766804702</v>
      </c>
      <c r="BD2521" s="61">
        <v>43844</v>
      </c>
      <c r="BE2521" s="61">
        <v>43913</v>
      </c>
      <c r="BF2521" s="70">
        <v>115</v>
      </c>
      <c r="BG2521" s="61">
        <v>44005</v>
      </c>
    </row>
    <row r="2522" spans="2:59" x14ac:dyDescent="0.3">
      <c r="B2522" s="56" t="s">
        <v>7956</v>
      </c>
      <c r="C2522" s="56" t="s">
        <v>7594</v>
      </c>
      <c r="D2522" s="56" t="s">
        <v>7595</v>
      </c>
      <c r="E2522" s="57" t="s">
        <v>34</v>
      </c>
      <c r="F2522" s="57" t="s">
        <v>168</v>
      </c>
      <c r="G2522" s="58" t="s">
        <v>685</v>
      </c>
      <c r="H2522" s="59" t="s">
        <v>686</v>
      </c>
      <c r="I2522" s="60" t="s">
        <v>29</v>
      </c>
      <c r="J2522" s="60" t="s">
        <v>7596</v>
      </c>
      <c r="L2522" s="61">
        <v>44021</v>
      </c>
      <c r="M2522" s="62">
        <v>4283.5279999971399</v>
      </c>
      <c r="N2522" s="63">
        <v>4283.5279999971399</v>
      </c>
      <c r="O2522" s="63">
        <v>4283.5279999971399</v>
      </c>
      <c r="P2522" s="64">
        <f t="shared" si="39"/>
        <v>1</v>
      </c>
      <c r="Q2522" s="61">
        <v>44021</v>
      </c>
      <c r="R2522" s="65">
        <v>29049462.041000001</v>
      </c>
      <c r="S2522" s="65">
        <v>37915902.424312502</v>
      </c>
      <c r="T2522" s="11"/>
      <c r="U2522" s="66">
        <v>1.30733496916946E-6</v>
      </c>
      <c r="V2522" s="67">
        <v>3.6623414874156901</v>
      </c>
      <c r="W2522" s="66">
        <v>3.22641662933165E-5</v>
      </c>
      <c r="X2522" s="67">
        <v>2.2816049652647101</v>
      </c>
      <c r="Y2522" s="66">
        <v>2.8983772663195898E-3</v>
      </c>
      <c r="Z2522" s="67">
        <v>17.973775338847201</v>
      </c>
      <c r="AA2522" s="66">
        <v>6.1960222865309299E-3</v>
      </c>
      <c r="AB2522" s="67">
        <v>20.844790379953299</v>
      </c>
      <c r="AC2522" s="66">
        <v>1.6418534189142499E-2</v>
      </c>
      <c r="AD2522" s="67">
        <v>25.927818679163501</v>
      </c>
      <c r="AE2522" s="66">
        <v>2.4472793387758401E-2</v>
      </c>
      <c r="AF2522" s="68">
        <v>19.394966950494599</v>
      </c>
      <c r="AG2522" s="66">
        <v>9.7584070317679999E-6</v>
      </c>
      <c r="AH2522" s="67">
        <v>-1.8405298951620399</v>
      </c>
      <c r="AI2522" s="66">
        <v>3.1720498009235598E-3</v>
      </c>
      <c r="AJ2522" s="67">
        <v>14.007947461053799</v>
      </c>
      <c r="AK2522" s="66">
        <v>0.51268941600923401</v>
      </c>
      <c r="AL2522" s="66">
        <v>2.6100633949681699E-2</v>
      </c>
      <c r="AM2522" s="67">
        <v>-73.253661727067097</v>
      </c>
      <c r="AN2522" s="11"/>
      <c r="AO2522" s="69">
        <v>1.5129065104702E-3</v>
      </c>
      <c r="AP2522" s="69">
        <v>-1.5332345374190501E-3</v>
      </c>
      <c r="AQ2522" s="69">
        <v>2.2265946900006401E-3</v>
      </c>
      <c r="AR2522" s="69">
        <v>-1.09266776325967E-3</v>
      </c>
      <c r="AS2522" s="70">
        <v>11</v>
      </c>
      <c r="AT2522" s="70">
        <v>1</v>
      </c>
      <c r="AU2522" s="70">
        <v>7</v>
      </c>
      <c r="AV2522" s="71">
        <v>5</v>
      </c>
      <c r="AW2522" s="11"/>
      <c r="AX2522" s="72">
        <v>2.2656564872659099E-3</v>
      </c>
      <c r="AY2522" s="73">
        <v>-9.8178700411663193</v>
      </c>
      <c r="AZ2522" s="73">
        <v>0.54674774855629904</v>
      </c>
      <c r="BA2522" s="73">
        <v>-10.282570739407699</v>
      </c>
      <c r="BB2522" s="64">
        <v>2.3406798947888801E-4</v>
      </c>
      <c r="BC2522" s="74">
        <v>-0.15837276896104399</v>
      </c>
      <c r="BD2522" s="61">
        <v>43781</v>
      </c>
      <c r="BE2522" s="61">
        <v>43783</v>
      </c>
      <c r="BF2522" s="70">
        <v>25</v>
      </c>
      <c r="BG2522" s="61">
        <v>43816</v>
      </c>
    </row>
    <row r="2523" spans="2:59" x14ac:dyDescent="0.3">
      <c r="B2523" s="56" t="s">
        <v>7960</v>
      </c>
      <c r="C2523" s="56" t="s">
        <v>7598</v>
      </c>
      <c r="D2523" s="56" t="s">
        <v>7595</v>
      </c>
      <c r="E2523" s="57" t="s">
        <v>41</v>
      </c>
      <c r="F2523" s="57" t="s">
        <v>168</v>
      </c>
      <c r="G2523" s="58" t="s">
        <v>685</v>
      </c>
      <c r="H2523" s="59" t="s">
        <v>686</v>
      </c>
      <c r="I2523" s="60" t="s">
        <v>29</v>
      </c>
      <c r="J2523" s="60" t="s">
        <v>7599</v>
      </c>
      <c r="L2523" s="61">
        <v>44021</v>
      </c>
      <c r="M2523" s="62">
        <v>1364.03659999929</v>
      </c>
      <c r="N2523" s="63">
        <v>1364.03659999929</v>
      </c>
      <c r="O2523" s="63">
        <v>1364.03659999929</v>
      </c>
      <c r="P2523" s="64">
        <f t="shared" si="39"/>
        <v>1</v>
      </c>
      <c r="Q2523" s="61">
        <v>44021</v>
      </c>
      <c r="R2523" s="65">
        <v>2799321.051</v>
      </c>
      <c r="S2523" s="65">
        <v>3208817.84130859</v>
      </c>
      <c r="T2523" s="11"/>
      <c r="U2523" s="66">
        <v>1.3196131476433899E-6</v>
      </c>
      <c r="V2523" s="67">
        <v>3.6623427152335402</v>
      </c>
      <c r="W2523" s="66">
        <v>3.2258240025839802E-5</v>
      </c>
      <c r="X2523" s="67">
        <v>2.2816043726379598</v>
      </c>
      <c r="Y2523" s="66">
        <v>4.0888285584515004E-3</v>
      </c>
      <c r="Z2523" s="67">
        <v>18.0928204680677</v>
      </c>
      <c r="AA2523" s="66">
        <v>1.2460651296351001E-2</v>
      </c>
      <c r="AB2523" s="67">
        <v>21.471253280935301</v>
      </c>
      <c r="AC2523" s="66">
        <v>3.5516739733793698E-2</v>
      </c>
      <c r="AD2523" s="67">
        <v>27.837639233621299</v>
      </c>
      <c r="AE2523" s="66">
        <v>5.6824976969437599E-2</v>
      </c>
      <c r="AF2523" s="68">
        <v>22.630185308662501</v>
      </c>
      <c r="AG2523" s="66">
        <v>9.6772528195287998E-6</v>
      </c>
      <c r="AH2523" s="67">
        <v>-1.8405380105832601</v>
      </c>
      <c r="AI2523" s="66">
        <v>4.4862658232886999E-3</v>
      </c>
      <c r="AJ2523" s="67">
        <v>14.1393690632976</v>
      </c>
      <c r="AK2523" s="66">
        <v>0.33916824567655601</v>
      </c>
      <c r="AL2523" s="66">
        <v>3.0083701258263301E-2</v>
      </c>
      <c r="AM2523" s="67">
        <v>52.745958421845003</v>
      </c>
      <c r="AN2523" s="11"/>
      <c r="AO2523" s="69">
        <v>1.5325396252592301E-3</v>
      </c>
      <c r="AP2523" s="69">
        <v>-1.53322940150247E-3</v>
      </c>
      <c r="AQ2523" s="69">
        <v>2.64463869098108E-3</v>
      </c>
      <c r="AR2523" s="69">
        <v>-4.4923457426193598E-4</v>
      </c>
      <c r="AS2523" s="70">
        <v>11</v>
      </c>
      <c r="AT2523" s="70">
        <v>1</v>
      </c>
      <c r="AU2523" s="70">
        <v>7</v>
      </c>
      <c r="AV2523" s="71">
        <v>5</v>
      </c>
      <c r="AW2523" s="11"/>
      <c r="AX2523" s="72">
        <v>2.3397138812538301E-3</v>
      </c>
      <c r="AY2523" s="73">
        <v>-7.0922436562104796</v>
      </c>
      <c r="AZ2523" s="73">
        <v>0.56738985254105501</v>
      </c>
      <c r="BA2523" s="73">
        <v>-8.2652627467032307</v>
      </c>
      <c r="BB2523" s="64">
        <v>2.4172086922732199E-4</v>
      </c>
      <c r="BC2523" s="74">
        <v>-0.158376012911049</v>
      </c>
      <c r="BD2523" s="61">
        <v>43781</v>
      </c>
      <c r="BE2523" s="61">
        <v>43783</v>
      </c>
      <c r="BF2523" s="70">
        <v>25</v>
      </c>
      <c r="BG2523" s="61">
        <v>43816</v>
      </c>
    </row>
    <row r="2524" spans="2:59" x14ac:dyDescent="0.3">
      <c r="B2524" s="56" t="s">
        <v>7963</v>
      </c>
      <c r="C2524" s="56" t="s">
        <v>7601</v>
      </c>
      <c r="D2524" s="56" t="s">
        <v>7595</v>
      </c>
      <c r="E2524" s="57" t="s">
        <v>56</v>
      </c>
      <c r="F2524" s="57" t="s">
        <v>168</v>
      </c>
      <c r="G2524" s="58" t="s">
        <v>685</v>
      </c>
      <c r="H2524" s="59" t="s">
        <v>686</v>
      </c>
      <c r="I2524" s="60" t="s">
        <v>29</v>
      </c>
      <c r="J2524" s="60" t="s">
        <v>7602</v>
      </c>
      <c r="L2524" s="61">
        <v>44021</v>
      </c>
      <c r="M2524" s="62">
        <v>5399.41459999979</v>
      </c>
      <c r="N2524" s="63">
        <v>5399.41459999979</v>
      </c>
      <c r="O2524" s="63">
        <v>5399.41459999979</v>
      </c>
      <c r="P2524" s="64">
        <f t="shared" si="39"/>
        <v>1</v>
      </c>
      <c r="Q2524" s="61">
        <v>44021</v>
      </c>
      <c r="R2524" s="65">
        <v>2519009.1609999998</v>
      </c>
      <c r="S2524" s="65">
        <v>1861436.75429688</v>
      </c>
      <c r="T2524" s="11"/>
      <c r="U2524" s="66">
        <v>1.2964392226422199E-6</v>
      </c>
      <c r="V2524" s="67">
        <v>3.66234039784104</v>
      </c>
      <c r="W2524" s="66">
        <v>3.22267551382538E-5</v>
      </c>
      <c r="X2524" s="67">
        <v>2.2816012241491999</v>
      </c>
      <c r="Y2524" s="66">
        <v>4.3406916647654699E-3</v>
      </c>
      <c r="Z2524" s="67">
        <v>18.118006778706299</v>
      </c>
      <c r="AA2524" s="66">
        <v>1.3231498282038999E-2</v>
      </c>
      <c r="AB2524" s="67">
        <v>21.548337979504101</v>
      </c>
      <c r="AC2524" s="66">
        <v>3.7341822320740903E-2</v>
      </c>
      <c r="AD2524" s="67">
        <v>28.0201474923233</v>
      </c>
      <c r="AE2524" s="66">
        <v>5.97537038102018E-2</v>
      </c>
      <c r="AF2524" s="68">
        <v>22.923057992738901</v>
      </c>
      <c r="AG2524" s="66">
        <v>9.7604115580907108E-6</v>
      </c>
      <c r="AH2524" s="67">
        <v>-1.8405296947094001</v>
      </c>
      <c r="AI2524" s="66">
        <v>4.7630186290916797E-3</v>
      </c>
      <c r="AJ2524" s="67">
        <v>14.167044343877899</v>
      </c>
      <c r="AK2524" s="66">
        <v>0.78874446340138105</v>
      </c>
      <c r="AL2524" s="66">
        <v>3.6864201723801698E-2</v>
      </c>
      <c r="AM2524" s="67">
        <v>-45.648156987852403</v>
      </c>
      <c r="AN2524" s="11"/>
      <c r="AO2524" s="69">
        <v>1.54973270946357E-3</v>
      </c>
      <c r="AP2524" s="69">
        <v>-1.53323912491032E-3</v>
      </c>
      <c r="AQ2524" s="69">
        <v>2.7413228926889098E-3</v>
      </c>
      <c r="AR2524" s="69">
        <v>-3.7266426443238699E-4</v>
      </c>
      <c r="AS2524" s="70">
        <v>11</v>
      </c>
      <c r="AT2524" s="70">
        <v>1</v>
      </c>
      <c r="AU2524" s="70">
        <v>7</v>
      </c>
      <c r="AV2524" s="71">
        <v>5</v>
      </c>
      <c r="AW2524" s="11"/>
      <c r="AX2524" s="72">
        <v>2.3614869313155402E-3</v>
      </c>
      <c r="AY2524" s="73">
        <v>-6.73386905265943</v>
      </c>
      <c r="AZ2524" s="73">
        <v>0.56994970604046102</v>
      </c>
      <c r="BA2524" s="73">
        <v>-7.9783270468324199</v>
      </c>
      <c r="BB2524" s="64">
        <v>2.43972877955514E-4</v>
      </c>
      <c r="BC2524" s="74">
        <v>-0.158374490018105</v>
      </c>
      <c r="BD2524" s="61">
        <v>43781</v>
      </c>
      <c r="BE2524" s="61">
        <v>43783</v>
      </c>
      <c r="BF2524" s="70">
        <v>25</v>
      </c>
      <c r="BG2524" s="61">
        <v>43816</v>
      </c>
    </row>
    <row r="2525" spans="2:59" x14ac:dyDescent="0.3">
      <c r="B2525" s="56" t="s">
        <v>7966</v>
      </c>
      <c r="C2525" s="56" t="s">
        <v>7604</v>
      </c>
      <c r="D2525" s="56" t="s">
        <v>7595</v>
      </c>
      <c r="E2525" s="57" t="s">
        <v>2831</v>
      </c>
      <c r="F2525" s="57" t="s">
        <v>168</v>
      </c>
      <c r="G2525" s="58" t="s">
        <v>685</v>
      </c>
      <c r="H2525" s="59" t="s">
        <v>686</v>
      </c>
      <c r="I2525" s="60" t="s">
        <v>29</v>
      </c>
      <c r="J2525" s="60" t="s">
        <v>7605</v>
      </c>
      <c r="L2525" s="61">
        <v>44021</v>
      </c>
      <c r="M2525" s="62">
        <v>1000.65369999968</v>
      </c>
      <c r="N2525" s="63">
        <v>1000.65369999968</v>
      </c>
      <c r="O2525" s="63">
        <v>1000.65369999968</v>
      </c>
      <c r="P2525" s="64">
        <f t="shared" si="39"/>
        <v>1</v>
      </c>
      <c r="Q2525" s="61">
        <v>44021</v>
      </c>
      <c r="R2525" s="65">
        <v>0</v>
      </c>
      <c r="S2525" s="65">
        <v>1.8702290076339501E-4</v>
      </c>
      <c r="T2525" s="11"/>
      <c r="U2525" s="66">
        <v>0</v>
      </c>
      <c r="V2525" s="67">
        <v>3.66221075391877</v>
      </c>
      <c r="W2525" s="66">
        <v>0</v>
      </c>
      <c r="X2525" s="67">
        <v>2.27837854863537</v>
      </c>
      <c r="Y2525" s="66">
        <v>0</v>
      </c>
      <c r="Z2525" s="67">
        <v>17.6839376122225</v>
      </c>
      <c r="AA2525" s="66">
        <v>5.7965469750342897E-5</v>
      </c>
      <c r="AB2525" s="67">
        <v>20.230984698282601</v>
      </c>
      <c r="AC2525" s="66">
        <v>5.7965469750342897E-5</v>
      </c>
      <c r="AD2525" s="67">
        <v>24.291761807224201</v>
      </c>
      <c r="AE2525" s="66">
        <v>1.40228006785037E-4</v>
      </c>
      <c r="AF2525" s="68">
        <v>16.9617104124045</v>
      </c>
      <c r="AG2525" s="66">
        <v>0</v>
      </c>
      <c r="AH2525" s="67">
        <v>-1.84150573586521</v>
      </c>
      <c r="AI2525" s="66">
        <v>0</v>
      </c>
      <c r="AJ2525" s="67">
        <v>13.6907424809615</v>
      </c>
      <c r="AK2525" s="66">
        <v>5.6645060612936504E-4</v>
      </c>
      <c r="AL2525" s="66">
        <v>1.7215611842402701E-4</v>
      </c>
      <c r="AM2525" s="67">
        <v>16.8121612821997</v>
      </c>
      <c r="AN2525" s="11"/>
      <c r="AO2525" s="69">
        <v>5.7965469750342897E-5</v>
      </c>
      <c r="AP2525" s="69">
        <v>0</v>
      </c>
      <c r="AQ2525" s="69">
        <v>5.7965469750342897E-5</v>
      </c>
      <c r="AR2525" s="69">
        <v>0</v>
      </c>
      <c r="AS2525" s="70">
        <v>1</v>
      </c>
      <c r="AT2525" s="70">
        <v>0</v>
      </c>
      <c r="AU2525" s="70">
        <v>7</v>
      </c>
      <c r="AV2525" s="71">
        <v>5</v>
      </c>
      <c r="AW2525" s="11"/>
      <c r="AX2525" s="72">
        <v>5.6738258530160101E-5</v>
      </c>
      <c r="AY2525" s="73">
        <v>-113.141290070838</v>
      </c>
      <c r="AZ2525" s="73">
        <v>0.52627683783975998</v>
      </c>
      <c r="BA2525" s="73">
        <v>-15.959415222649101</v>
      </c>
      <c r="BB2525" s="64">
        <v>5.8618157874068504E-6</v>
      </c>
      <c r="BC2525" s="74">
        <v>0</v>
      </c>
      <c r="BD2525" s="61">
        <v>43767</v>
      </c>
      <c r="BE2525" s="61"/>
      <c r="BF2525" s="70"/>
      <c r="BG2525" s="61"/>
    </row>
    <row r="2526" spans="2:59" x14ac:dyDescent="0.3">
      <c r="B2526" s="56" t="s">
        <v>7970</v>
      </c>
      <c r="C2526" s="56" t="s">
        <v>7607</v>
      </c>
      <c r="D2526" s="56" t="s">
        <v>7608</v>
      </c>
      <c r="E2526" s="57" t="s">
        <v>34</v>
      </c>
      <c r="F2526" s="57" t="s">
        <v>168</v>
      </c>
      <c r="G2526" s="58" t="s">
        <v>200</v>
      </c>
      <c r="H2526" s="59" t="s">
        <v>1198</v>
      </c>
      <c r="I2526" s="60" t="s">
        <v>29</v>
      </c>
      <c r="J2526" s="60" t="s">
        <v>7609</v>
      </c>
      <c r="L2526" s="61">
        <v>44021</v>
      </c>
      <c r="M2526" s="62">
        <v>1362.8638000004</v>
      </c>
      <c r="N2526" s="63">
        <v>1362.8638000004</v>
      </c>
      <c r="O2526" s="63">
        <v>1440.4809000007799</v>
      </c>
      <c r="P2526" s="64">
        <f t="shared" si="39"/>
        <v>0.94611723071070375</v>
      </c>
      <c r="Q2526" s="61">
        <v>43747</v>
      </c>
      <c r="R2526" s="65">
        <v>13677895.651000001</v>
      </c>
      <c r="S2526" s="65">
        <v>25320156.775343701</v>
      </c>
      <c r="T2526" s="11"/>
      <c r="U2526" s="66">
        <v>-1.43849722735467E-3</v>
      </c>
      <c r="V2526" s="67">
        <v>3.5183610311833</v>
      </c>
      <c r="W2526" s="66">
        <v>2.5053517954802401E-2</v>
      </c>
      <c r="X2526" s="67">
        <v>4.7837303441192498</v>
      </c>
      <c r="Y2526" s="66">
        <v>-5.9779299217552796E-3</v>
      </c>
      <c r="Z2526" s="67">
        <v>17.086144620057901</v>
      </c>
      <c r="AA2526" s="66">
        <v>-2.2829079956864E-2</v>
      </c>
      <c r="AB2526" s="67">
        <v>17.9422801556066</v>
      </c>
      <c r="AC2526" s="66">
        <v>3.4616269314938101E-2</v>
      </c>
      <c r="AD2526" s="67">
        <v>27.747592191735698</v>
      </c>
      <c r="AE2526" s="66">
        <v>5.4844060201503501E-2</v>
      </c>
      <c r="AF2526" s="68">
        <v>22.432093631854499</v>
      </c>
      <c r="AG2526" s="66">
        <v>4.50428471776831E-3</v>
      </c>
      <c r="AH2526" s="67">
        <v>-1.39107726408838</v>
      </c>
      <c r="AI2526" s="66">
        <v>-1.70101363528374E-3</v>
      </c>
      <c r="AJ2526" s="67">
        <v>13.5206411174295</v>
      </c>
      <c r="AK2526" s="66">
        <v>0.36300010000937599</v>
      </c>
      <c r="AL2526" s="66">
        <v>3.1929446806316299E-2</v>
      </c>
      <c r="AM2526" s="67">
        <v>55.129143855126998</v>
      </c>
      <c r="AN2526" s="11"/>
      <c r="AO2526" s="69">
        <v>2.18503506730485E-2</v>
      </c>
      <c r="AP2526" s="69">
        <v>-3.7538701099947502E-2</v>
      </c>
      <c r="AQ2526" s="69">
        <v>3.7736304526333697E-2</v>
      </c>
      <c r="AR2526" s="69">
        <v>-5.5103851108506199E-2</v>
      </c>
      <c r="AS2526" s="70">
        <v>8</v>
      </c>
      <c r="AT2526" s="70">
        <v>4</v>
      </c>
      <c r="AU2526" s="70">
        <v>6</v>
      </c>
      <c r="AV2526" s="71">
        <v>6</v>
      </c>
      <c r="AW2526" s="11"/>
      <c r="AX2526" s="72">
        <v>6.27671180228936E-2</v>
      </c>
      <c r="AY2526" s="73">
        <v>-0.75750777786106505</v>
      </c>
      <c r="AZ2526" s="73">
        <v>0.450423989035244</v>
      </c>
      <c r="BA2526" s="73">
        <v>-0.94023246696087903</v>
      </c>
      <c r="BB2526" s="64">
        <v>6.4444083000671504E-3</v>
      </c>
      <c r="BC2526" s="74">
        <v>-12.7050209413574</v>
      </c>
      <c r="BD2526" s="61">
        <v>43747</v>
      </c>
      <c r="BE2526" s="61">
        <v>43927</v>
      </c>
      <c r="BF2526" s="70"/>
      <c r="BG2526" s="61"/>
    </row>
    <row r="2527" spans="2:59" x14ac:dyDescent="0.3">
      <c r="B2527" s="56" t="s">
        <v>7973</v>
      </c>
      <c r="C2527" s="56" t="s">
        <v>7611</v>
      </c>
      <c r="D2527" s="56" t="s">
        <v>7608</v>
      </c>
      <c r="E2527" s="57" t="s">
        <v>5110</v>
      </c>
      <c r="F2527" s="57" t="s">
        <v>168</v>
      </c>
      <c r="G2527" s="58" t="s">
        <v>200</v>
      </c>
      <c r="H2527" s="59" t="s">
        <v>1198</v>
      </c>
      <c r="I2527" s="60" t="s">
        <v>29</v>
      </c>
      <c r="J2527" s="60" t="s">
        <v>7612</v>
      </c>
      <c r="L2527" s="61">
        <v>44021</v>
      </c>
      <c r="M2527" s="62">
        <v>1218.99770000018</v>
      </c>
      <c r="N2527" s="63">
        <v>1218.99770000018</v>
      </c>
      <c r="O2527" s="63">
        <v>1270.0186999999</v>
      </c>
      <c r="P2527" s="64">
        <f t="shared" si="39"/>
        <v>0.95982657578213293</v>
      </c>
      <c r="Q2527" s="61">
        <v>43747</v>
      </c>
      <c r="R2527" s="65">
        <v>17609.442999999999</v>
      </c>
      <c r="S2527" s="65">
        <v>17541.128496185302</v>
      </c>
      <c r="T2527" s="11"/>
      <c r="U2527" s="66">
        <v>-1.38610164412967E-3</v>
      </c>
      <c r="V2527" s="67">
        <v>3.5236005895057998</v>
      </c>
      <c r="W2527" s="66">
        <v>2.66680692493537E-2</v>
      </c>
      <c r="X2527" s="67">
        <v>4.9451854735743801</v>
      </c>
      <c r="Y2527" s="66">
        <v>3.5583166045398702E-3</v>
      </c>
      <c r="Z2527" s="67">
        <v>18.039769272669201</v>
      </c>
      <c r="AA2527" s="66">
        <v>-3.8599478384639999E-3</v>
      </c>
      <c r="AB2527" s="67">
        <v>19.839193367457501</v>
      </c>
      <c r="AC2527" s="66">
        <v>7.4108895461904495E-2</v>
      </c>
      <c r="AD2527" s="67">
        <v>31.6968548064178</v>
      </c>
      <c r="AE2527" s="66">
        <v>0.12086650960380201</v>
      </c>
      <c r="AF2527" s="68">
        <v>29.034338572091698</v>
      </c>
      <c r="AG2527" s="66">
        <v>4.9784036400524201E-3</v>
      </c>
      <c r="AH2527" s="67">
        <v>-1.34366537185997</v>
      </c>
      <c r="AI2527" s="66">
        <v>8.3522996028477792E-3</v>
      </c>
      <c r="AJ2527" s="67">
        <v>14.525972441246299</v>
      </c>
      <c r="AK2527" s="66">
        <v>0.218678649929643</v>
      </c>
      <c r="AL2527" s="66">
        <v>4.0909026918598101E-2</v>
      </c>
      <c r="AM2527" s="67">
        <v>14.223088137994599</v>
      </c>
      <c r="AN2527" s="11"/>
      <c r="AO2527" s="69">
        <v>2.1904050083321601E-2</v>
      </c>
      <c r="AP2527" s="69">
        <v>-3.7488138596018003E-2</v>
      </c>
      <c r="AQ2527" s="69">
        <v>3.9370533226247097E-2</v>
      </c>
      <c r="AR2527" s="69">
        <v>-5.3565920251494398E-2</v>
      </c>
      <c r="AS2527" s="70">
        <v>8</v>
      </c>
      <c r="AT2527" s="70">
        <v>4</v>
      </c>
      <c r="AU2527" s="70">
        <v>6</v>
      </c>
      <c r="AV2527" s="71">
        <v>6</v>
      </c>
      <c r="AW2527" s="11"/>
      <c r="AX2527" s="72">
        <v>6.2804092213773394E-2</v>
      </c>
      <c r="AY2527" s="73">
        <v>-0.47999165338023903</v>
      </c>
      <c r="AZ2527" s="73">
        <v>0.51269739893632504</v>
      </c>
      <c r="BA2527" s="73">
        <v>-0.60008300135814396</v>
      </c>
      <c r="BB2527" s="64">
        <v>6.4485973424416396E-3</v>
      </c>
      <c r="BC2527" s="74">
        <v>-11.8757306486223</v>
      </c>
      <c r="BD2527" s="61">
        <v>43747</v>
      </c>
      <c r="BE2527" s="61">
        <v>43927</v>
      </c>
      <c r="BF2527" s="70"/>
      <c r="BG2527" s="61"/>
    </row>
    <row r="2528" spans="2:59" x14ac:dyDescent="0.3">
      <c r="B2528" s="56" t="s">
        <v>7976</v>
      </c>
      <c r="C2528" s="56" t="s">
        <v>7614</v>
      </c>
      <c r="D2528" s="56" t="s">
        <v>7608</v>
      </c>
      <c r="E2528" s="57" t="s">
        <v>41</v>
      </c>
      <c r="F2528" s="57" t="s">
        <v>168</v>
      </c>
      <c r="G2528" s="58" t="s">
        <v>200</v>
      </c>
      <c r="H2528" s="59" t="s">
        <v>1198</v>
      </c>
      <c r="I2528" s="60" t="s">
        <v>29</v>
      </c>
      <c r="J2528" s="60" t="s">
        <v>7615</v>
      </c>
      <c r="L2528" s="61">
        <v>44021</v>
      </c>
      <c r="M2528" s="62">
        <v>1606.45289999992</v>
      </c>
      <c r="N2528" s="63">
        <v>1606.45289999992</v>
      </c>
      <c r="O2528" s="63">
        <v>1680.09789999947</v>
      </c>
      <c r="P2528" s="64">
        <f t="shared" si="39"/>
        <v>0.9561662448363436</v>
      </c>
      <c r="Q2528" s="61">
        <v>43747</v>
      </c>
      <c r="R2528" s="65">
        <v>23294936.739999998</v>
      </c>
      <c r="S2528" s="65">
        <v>33553263.876812499</v>
      </c>
      <c r="T2528" s="11"/>
      <c r="U2528" s="66">
        <v>-1.4000700684846401E-3</v>
      </c>
      <c r="V2528" s="67">
        <v>3.5222037470703098</v>
      </c>
      <c r="W2528" s="66">
        <v>2.6238818045385401E-2</v>
      </c>
      <c r="X2528" s="67">
        <v>4.9022603531775504</v>
      </c>
      <c r="Y2528" s="66">
        <v>1.0166240299440701E-3</v>
      </c>
      <c r="Z2528" s="67">
        <v>17.785600015224201</v>
      </c>
      <c r="AA2528" s="66">
        <v>-8.9337998961127596E-3</v>
      </c>
      <c r="AB2528" s="67">
        <v>19.331808161689001</v>
      </c>
      <c r="AC2528" s="66">
        <v>6.3201136021234602E-2</v>
      </c>
      <c r="AD2528" s="67">
        <v>30.6060788623581</v>
      </c>
      <c r="AE2528" s="66">
        <v>0.103809432586859</v>
      </c>
      <c r="AF2528" s="68">
        <v>27.328630870411899</v>
      </c>
      <c r="AG2528" s="66">
        <v>4.8526454393140704E-3</v>
      </c>
      <c r="AH2528" s="67">
        <v>-1.3562411919338</v>
      </c>
      <c r="AI2528" s="66">
        <v>5.6723083616816404E-3</v>
      </c>
      <c r="AJ2528" s="67">
        <v>14.2579733171297</v>
      </c>
      <c r="AK2528" s="66">
        <v>0.60516876498877503</v>
      </c>
      <c r="AL2528" s="66">
        <v>4.9200099676454598E-2</v>
      </c>
      <c r="AM2528" s="67">
        <v>79.346010353067001</v>
      </c>
      <c r="AN2528" s="11"/>
      <c r="AO2528" s="69">
        <v>2.18897884660691E-2</v>
      </c>
      <c r="AP2528" s="69">
        <v>-3.7501539809454698E-2</v>
      </c>
      <c r="AQ2528" s="69">
        <v>3.8936496432143003E-2</v>
      </c>
      <c r="AR2528" s="69">
        <v>-5.39745611968101E-2</v>
      </c>
      <c r="AS2528" s="70">
        <v>8</v>
      </c>
      <c r="AT2528" s="70">
        <v>4</v>
      </c>
      <c r="AU2528" s="70">
        <v>6</v>
      </c>
      <c r="AV2528" s="71">
        <v>6</v>
      </c>
      <c r="AW2528" s="11"/>
      <c r="AX2528" s="72">
        <v>6.2793593503302006E-2</v>
      </c>
      <c r="AY2528" s="73">
        <v>-0.55417473703164399</v>
      </c>
      <c r="AZ2528" s="73">
        <v>0.49604711818074099</v>
      </c>
      <c r="BA2528" s="73">
        <v>-0.69150813837040903</v>
      </c>
      <c r="BB2528" s="64">
        <v>6.4474142132257802E-3</v>
      </c>
      <c r="BC2528" s="74">
        <v>-12.096747457369901</v>
      </c>
      <c r="BD2528" s="61">
        <v>43747</v>
      </c>
      <c r="BE2528" s="61">
        <v>43927</v>
      </c>
      <c r="BF2528" s="70"/>
      <c r="BG2528" s="61"/>
    </row>
    <row r="2529" spans="2:59" x14ac:dyDescent="0.3">
      <c r="B2529" s="56" t="s">
        <v>7980</v>
      </c>
      <c r="C2529" s="56" t="s">
        <v>7617</v>
      </c>
      <c r="D2529" s="56" t="s">
        <v>7608</v>
      </c>
      <c r="E2529" s="57" t="s">
        <v>0</v>
      </c>
      <c r="F2529" s="57" t="s">
        <v>168</v>
      </c>
      <c r="G2529" s="58" t="s">
        <v>200</v>
      </c>
      <c r="H2529" s="59" t="s">
        <v>1198</v>
      </c>
      <c r="I2529" s="60" t="s">
        <v>29</v>
      </c>
      <c r="J2529" s="60" t="s">
        <v>7618</v>
      </c>
      <c r="L2529" s="61">
        <v>44021</v>
      </c>
      <c r="M2529" s="62">
        <v>1277.2162999995101</v>
      </c>
      <c r="N2529" s="63">
        <v>1277.2162999995101</v>
      </c>
      <c r="O2529" s="63">
        <v>1342.30260000005</v>
      </c>
      <c r="P2529" s="64">
        <f t="shared" si="39"/>
        <v>0.95151145501726841</v>
      </c>
      <c r="Q2529" s="61">
        <v>43747</v>
      </c>
      <c r="R2529" s="65">
        <v>3466098.3840000001</v>
      </c>
      <c r="S2529" s="65">
        <v>22364615.308093701</v>
      </c>
      <c r="T2529" s="11"/>
      <c r="U2529" s="66">
        <v>-1.3743827958023801E-3</v>
      </c>
      <c r="V2529" s="67">
        <v>3.5247724743385298</v>
      </c>
      <c r="W2529" s="66">
        <v>1.48576376795972E-2</v>
      </c>
      <c r="X2529" s="67">
        <v>3.7641423165951</v>
      </c>
      <c r="Y2529" s="66">
        <v>-6.2127251858328202E-3</v>
      </c>
      <c r="Z2529" s="67">
        <v>17.0626650936319</v>
      </c>
      <c r="AA2529" s="66">
        <v>-1.14190019839953E-2</v>
      </c>
      <c r="AB2529" s="67">
        <v>19.083287952904399</v>
      </c>
      <c r="AC2529" s="66">
        <v>7.0551117240029299E-2</v>
      </c>
      <c r="AD2529" s="67">
        <v>31.3410769842449</v>
      </c>
      <c r="AE2529" s="66">
        <v>0.12199571078424901</v>
      </c>
      <c r="AF2529" s="68">
        <v>29.147258690150899</v>
      </c>
      <c r="AG2529" s="66">
        <v>5.0850105199060601E-3</v>
      </c>
      <c r="AH2529" s="67">
        <v>-1.3330046838746099</v>
      </c>
      <c r="AI2529" s="66">
        <v>-1.3599377507489401E-3</v>
      </c>
      <c r="AJ2529" s="67">
        <v>13.5547487058939</v>
      </c>
      <c r="AK2529" s="66">
        <v>0.27721629999898101</v>
      </c>
      <c r="AL2529" s="66">
        <v>2.5143809307337499E-2</v>
      </c>
      <c r="AM2529" s="67">
        <v>46.550763854058502</v>
      </c>
      <c r="AN2529" s="11"/>
      <c r="AO2529" s="69">
        <v>2.19160873984947E-2</v>
      </c>
      <c r="AP2529" s="69">
        <v>-3.74767800512927E-2</v>
      </c>
      <c r="AQ2529" s="69">
        <v>3.9737320325002698E-2</v>
      </c>
      <c r="AR2529" s="69">
        <v>-5.3221069824794499E-2</v>
      </c>
      <c r="AS2529" s="70">
        <v>8</v>
      </c>
      <c r="AT2529" s="70">
        <v>4</v>
      </c>
      <c r="AU2529" s="70">
        <v>6</v>
      </c>
      <c r="AV2529" s="71">
        <v>6</v>
      </c>
      <c r="AW2529" s="11"/>
      <c r="AX2529" s="72">
        <v>6.2390350952555303E-2</v>
      </c>
      <c r="AY2529" s="73">
        <v>-0.60531202250604099</v>
      </c>
      <c r="AZ2529" s="73">
        <v>0.48588481071283202</v>
      </c>
      <c r="BA2529" s="73">
        <v>-0.75306170324347499</v>
      </c>
      <c r="BB2529" s="64">
        <v>6.4056265664476104E-3</v>
      </c>
      <c r="BC2529" s="74">
        <v>-11.688966407426101</v>
      </c>
      <c r="BD2529" s="61">
        <v>43747</v>
      </c>
      <c r="BE2529" s="61">
        <v>43927</v>
      </c>
      <c r="BF2529" s="70"/>
      <c r="BG2529" s="61"/>
    </row>
    <row r="2530" spans="2:59" x14ac:dyDescent="0.3">
      <c r="B2530" s="56" t="s">
        <v>7983</v>
      </c>
      <c r="C2530" s="56" t="s">
        <v>7620</v>
      </c>
      <c r="D2530" s="56" t="s">
        <v>7608</v>
      </c>
      <c r="E2530" s="57" t="s">
        <v>79</v>
      </c>
      <c r="F2530" s="57" t="s">
        <v>168</v>
      </c>
      <c r="G2530" s="58" t="s">
        <v>200</v>
      </c>
      <c r="H2530" s="59" t="s">
        <v>1198</v>
      </c>
      <c r="I2530" s="60" t="s">
        <v>29</v>
      </c>
      <c r="J2530" s="60" t="s">
        <v>7621</v>
      </c>
      <c r="L2530" s="61">
        <v>44021</v>
      </c>
      <c r="M2530" s="62">
        <v>1226.3122000005101</v>
      </c>
      <c r="N2530" s="63">
        <v>1226.3122000005101</v>
      </c>
      <c r="O2530" s="63">
        <v>1276.8739000000101</v>
      </c>
      <c r="P2530" s="64">
        <f t="shared" si="39"/>
        <v>0.96040196295068792</v>
      </c>
      <c r="Q2530" s="61">
        <v>43747</v>
      </c>
      <c r="R2530" s="65">
        <v>4027398.8330000001</v>
      </c>
      <c r="S2530" s="65">
        <v>6136145.2319843797</v>
      </c>
      <c r="T2530" s="11"/>
      <c r="U2530" s="66">
        <v>-1.3839444691257101E-3</v>
      </c>
      <c r="V2530" s="67">
        <v>3.5238163070062001</v>
      </c>
      <c r="W2530" s="66">
        <v>2.67352054233925E-2</v>
      </c>
      <c r="X2530" s="67">
        <v>4.9518990909782596</v>
      </c>
      <c r="Y2530" s="66">
        <v>3.9575000191689504E-3</v>
      </c>
      <c r="Z2530" s="67">
        <v>18.079687614139399</v>
      </c>
      <c r="AA2530" s="66">
        <v>-3.0620802499470301E-3</v>
      </c>
      <c r="AB2530" s="67">
        <v>19.918980126298301</v>
      </c>
      <c r="AC2530" s="66">
        <v>7.5829476189028397E-2</v>
      </c>
      <c r="AD2530" s="67">
        <v>31.868912879144801</v>
      </c>
      <c r="AE2530" s="66">
        <v>0.123565814072208</v>
      </c>
      <c r="AF2530" s="68">
        <v>29.304269018932199</v>
      </c>
      <c r="AG2530" s="66">
        <v>4.9983892167802003E-3</v>
      </c>
      <c r="AH2530" s="67">
        <v>-1.3416668141871899</v>
      </c>
      <c r="AI2530" s="66">
        <v>8.7731045659893408E-3</v>
      </c>
      <c r="AJ2530" s="67">
        <v>14.5680529375677</v>
      </c>
      <c r="AK2530" s="66">
        <v>0.22631220000039301</v>
      </c>
      <c r="AL2530" s="66">
        <v>4.2020522578241098E-2</v>
      </c>
      <c r="AM2530" s="67">
        <v>14.1339259676897</v>
      </c>
      <c r="AN2530" s="11"/>
      <c r="AO2530" s="69">
        <v>2.1906338084590998E-2</v>
      </c>
      <c r="AP2530" s="69">
        <v>-3.7485955776901399E-2</v>
      </c>
      <c r="AQ2530" s="69">
        <v>3.9439031887013698E-2</v>
      </c>
      <c r="AR2530" s="69">
        <v>-5.35014697397855E-2</v>
      </c>
      <c r="AS2530" s="70">
        <v>8</v>
      </c>
      <c r="AT2530" s="70">
        <v>4</v>
      </c>
      <c r="AU2530" s="70">
        <v>6</v>
      </c>
      <c r="AV2530" s="71">
        <v>6</v>
      </c>
      <c r="AW2530" s="11"/>
      <c r="AX2530" s="72">
        <v>6.2805767737954696E-2</v>
      </c>
      <c r="AY2530" s="73">
        <v>-0.468327736529773</v>
      </c>
      <c r="AZ2530" s="73">
        <v>0.51531565641198496</v>
      </c>
      <c r="BA2530" s="73">
        <v>-0.58567598054560199</v>
      </c>
      <c r="BB2530" s="64">
        <v>6.4487862810801702E-3</v>
      </c>
      <c r="BC2530" s="74">
        <v>-11.840989153221001</v>
      </c>
      <c r="BD2530" s="61">
        <v>43747</v>
      </c>
      <c r="BE2530" s="61">
        <v>43927</v>
      </c>
      <c r="BF2530" s="70"/>
      <c r="BG2530" s="61"/>
    </row>
    <row r="2531" spans="2:59" x14ac:dyDescent="0.3">
      <c r="B2531" s="56" t="s">
        <v>7986</v>
      </c>
      <c r="C2531" s="56" t="s">
        <v>7623</v>
      </c>
      <c r="D2531" s="56" t="s">
        <v>7608</v>
      </c>
      <c r="E2531" s="57" t="s">
        <v>447</v>
      </c>
      <c r="F2531" s="57" t="s">
        <v>168</v>
      </c>
      <c r="G2531" s="58" t="s">
        <v>200</v>
      </c>
      <c r="H2531" s="59" t="s">
        <v>1198</v>
      </c>
      <c r="I2531" s="60" t="s">
        <v>29</v>
      </c>
      <c r="J2531" s="60" t="s">
        <v>7624</v>
      </c>
      <c r="L2531" s="61">
        <v>44021</v>
      </c>
      <c r="M2531" s="62">
        <v>1148.5092999991</v>
      </c>
      <c r="N2531" s="63">
        <v>1148.5092999991</v>
      </c>
      <c r="O2531" s="63">
        <v>1208.6533000003501</v>
      </c>
      <c r="P2531" s="64">
        <f t="shared" si="39"/>
        <v>0.95023883192869896</v>
      </c>
      <c r="Q2531" s="61">
        <v>43747</v>
      </c>
      <c r="R2531" s="65">
        <v>4339842.7050000001</v>
      </c>
      <c r="S2531" s="65">
        <v>7352172.6458359398</v>
      </c>
      <c r="T2531" s="11"/>
      <c r="U2531" s="66">
        <v>-1.4226894418243299E-3</v>
      </c>
      <c r="V2531" s="67">
        <v>3.51994180973634</v>
      </c>
      <c r="W2531" s="66">
        <v>2.5541262186379799E-2</v>
      </c>
      <c r="X2531" s="67">
        <v>4.8325047672769896</v>
      </c>
      <c r="Y2531" s="66">
        <v>-3.1057539572429999E-3</v>
      </c>
      <c r="Z2531" s="67">
        <v>17.373362216487301</v>
      </c>
      <c r="AA2531" s="66">
        <v>-1.7135927331764798E-2</v>
      </c>
      <c r="AB2531" s="67">
        <v>18.5115954181238</v>
      </c>
      <c r="AC2531" s="66">
        <v>4.5686144829232903E-2</v>
      </c>
      <c r="AD2531" s="67">
        <v>28.854579743172501</v>
      </c>
      <c r="AE2531" s="66">
        <v>7.6603592047831598E-2</v>
      </c>
      <c r="AF2531" s="68">
        <v>24.608046816487299</v>
      </c>
      <c r="AG2531" s="66">
        <v>4.6476715579046902E-3</v>
      </c>
      <c r="AH2531" s="67">
        <v>-1.37673858007474</v>
      </c>
      <c r="AI2531" s="66">
        <v>1.3262561315059401E-3</v>
      </c>
      <c r="AJ2531" s="67">
        <v>13.823368094119401</v>
      </c>
      <c r="AK2531" s="66">
        <v>0.148509299999278</v>
      </c>
      <c r="AL2531" s="66">
        <v>2.7989889791570001E-2</v>
      </c>
      <c r="AM2531" s="67">
        <v>8.0177469562913792</v>
      </c>
      <c r="AN2531" s="11"/>
      <c r="AO2531" s="69">
        <v>2.1866592427613799E-2</v>
      </c>
      <c r="AP2531" s="69">
        <v>-3.7523394202253299E-2</v>
      </c>
      <c r="AQ2531" s="69">
        <v>3.8230205953368603E-2</v>
      </c>
      <c r="AR2531" s="69">
        <v>-5.4639531178545399E-2</v>
      </c>
      <c r="AS2531" s="70">
        <v>8</v>
      </c>
      <c r="AT2531" s="70">
        <v>4</v>
      </c>
      <c r="AU2531" s="70">
        <v>6</v>
      </c>
      <c r="AV2531" s="71">
        <v>6</v>
      </c>
      <c r="AW2531" s="11"/>
      <c r="AX2531" s="72">
        <v>6.2777557718800406E-2</v>
      </c>
      <c r="AY2531" s="73">
        <v>-0.67417256764383604</v>
      </c>
      <c r="AZ2531" s="73">
        <v>0.46912062399542298</v>
      </c>
      <c r="BA2531" s="73">
        <v>-0.83862769447932795</v>
      </c>
      <c r="BB2531" s="64">
        <v>6.4455978911973901E-3</v>
      </c>
      <c r="BC2531" s="74">
        <v>-12.4553004571644</v>
      </c>
      <c r="BD2531" s="61">
        <v>43747</v>
      </c>
      <c r="BE2531" s="61">
        <v>43927</v>
      </c>
      <c r="BF2531" s="70"/>
      <c r="BG2531" s="61"/>
    </row>
    <row r="2532" spans="2:59" x14ac:dyDescent="0.3">
      <c r="B2532" s="56" t="s">
        <v>7989</v>
      </c>
      <c r="C2532" s="56" t="s">
        <v>7626</v>
      </c>
      <c r="D2532" s="56" t="s">
        <v>7608</v>
      </c>
      <c r="E2532" s="57" t="s">
        <v>2294</v>
      </c>
      <c r="F2532" s="57" t="s">
        <v>168</v>
      </c>
      <c r="G2532" s="58" t="s">
        <v>200</v>
      </c>
      <c r="H2532" s="59" t="s">
        <v>1198</v>
      </c>
      <c r="I2532" s="60" t="s">
        <v>29</v>
      </c>
      <c r="J2532" s="60" t="s">
        <v>1</v>
      </c>
      <c r="L2532" s="61">
        <v>44021</v>
      </c>
      <c r="M2532" s="62">
        <v>1673.8491999991199</v>
      </c>
      <c r="N2532" s="63">
        <v>1673.8491999991199</v>
      </c>
      <c r="O2532" s="63">
        <v>1744.1682999990901</v>
      </c>
      <c r="P2532" s="64">
        <f t="shared" si="39"/>
        <v>0.95968330579107142</v>
      </c>
      <c r="Q2532" s="61">
        <v>43747</v>
      </c>
      <c r="R2532" s="65">
        <v>5844538.1720000003</v>
      </c>
      <c r="S2532" s="65">
        <v>8634885.7775937505</v>
      </c>
      <c r="T2532" s="11"/>
      <c r="U2532" s="66">
        <v>-1.38667029386852E-3</v>
      </c>
      <c r="V2532" s="67">
        <v>3.5235437245319199</v>
      </c>
      <c r="W2532" s="66">
        <v>2.6651426203898199E-2</v>
      </c>
      <c r="X2532" s="67">
        <v>4.9435211690288297</v>
      </c>
      <c r="Y2532" s="66">
        <v>3.4593089967529501E-3</v>
      </c>
      <c r="Z2532" s="67">
        <v>18.029868511890498</v>
      </c>
      <c r="AA2532" s="66">
        <v>-4.0588555484646297E-3</v>
      </c>
      <c r="AB2532" s="67">
        <v>19.819302596442899</v>
      </c>
      <c r="AC2532" s="66">
        <v>7.3679111390447402E-2</v>
      </c>
      <c r="AD2532" s="67">
        <v>31.6538763992721</v>
      </c>
      <c r="AE2532" s="66">
        <v>0.120192942175054</v>
      </c>
      <c r="AF2532" s="68">
        <v>28.966981829231401</v>
      </c>
      <c r="AG2532" s="66">
        <v>4.9738076868379704E-3</v>
      </c>
      <c r="AH2532" s="67">
        <v>-1.3441249671814099</v>
      </c>
      <c r="AI2532" s="66">
        <v>8.2477761425252503E-3</v>
      </c>
      <c r="AJ2532" s="67">
        <v>14.515520095214001</v>
      </c>
      <c r="AK2532" s="66">
        <v>0.67436825415701596</v>
      </c>
      <c r="AL2532" s="66">
        <v>5.3704090116298203E-2</v>
      </c>
      <c r="AM2532" s="67">
        <v>86.265959269832805</v>
      </c>
      <c r="AN2532" s="11"/>
      <c r="AO2532" s="69">
        <v>2.19034983274469E-2</v>
      </c>
      <c r="AP2532" s="69">
        <v>-3.7488617029339401E-2</v>
      </c>
      <c r="AQ2532" s="69">
        <v>3.9353809610474903E-2</v>
      </c>
      <c r="AR2532" s="69">
        <v>-5.3581981448587598E-2</v>
      </c>
      <c r="AS2532" s="70">
        <v>8</v>
      </c>
      <c r="AT2532" s="70">
        <v>4</v>
      </c>
      <c r="AU2532" s="70">
        <v>6</v>
      </c>
      <c r="AV2532" s="71">
        <v>6</v>
      </c>
      <c r="AW2532" s="11"/>
      <c r="AX2532" s="72">
        <v>6.2803657116819497E-2</v>
      </c>
      <c r="AY2532" s="73">
        <v>-0.48289955484233399</v>
      </c>
      <c r="AZ2532" s="73">
        <v>0.51204473494271996</v>
      </c>
      <c r="BA2532" s="73">
        <v>-0.603673627758326</v>
      </c>
      <c r="BB2532" s="64">
        <v>6.4485486808098401E-3</v>
      </c>
      <c r="BC2532" s="74">
        <v>-11.8844150532823</v>
      </c>
      <c r="BD2532" s="61">
        <v>43747</v>
      </c>
      <c r="BE2532" s="61">
        <v>43927</v>
      </c>
      <c r="BF2532" s="70"/>
      <c r="BG2532" s="61"/>
    </row>
    <row r="2533" spans="2:59" x14ac:dyDescent="0.3">
      <c r="B2533" s="56" t="s">
        <v>7992</v>
      </c>
      <c r="C2533" s="56" t="s">
        <v>7628</v>
      </c>
      <c r="D2533" s="56" t="s">
        <v>7608</v>
      </c>
      <c r="E2533" s="57" t="s">
        <v>173</v>
      </c>
      <c r="F2533" s="57" t="s">
        <v>168</v>
      </c>
      <c r="G2533" s="58" t="s">
        <v>200</v>
      </c>
      <c r="H2533" s="59" t="s">
        <v>1198</v>
      </c>
      <c r="I2533" s="60" t="s">
        <v>29</v>
      </c>
      <c r="J2533" s="60" t="s">
        <v>7629</v>
      </c>
      <c r="L2533" s="61">
        <v>44021</v>
      </c>
      <c r="M2533" s="62">
        <v>1143.79759999923</v>
      </c>
      <c r="N2533" s="63">
        <v>1143.79759999923</v>
      </c>
      <c r="O2533" s="63">
        <v>1187.57049999945</v>
      </c>
      <c r="P2533" s="64">
        <f t="shared" si="39"/>
        <v>0.96314079879868997</v>
      </c>
      <c r="Q2533" s="61">
        <v>43747</v>
      </c>
      <c r="R2533" s="65">
        <v>13839316.755000001</v>
      </c>
      <c r="S2533" s="65">
        <v>12273041.881265599</v>
      </c>
      <c r="T2533" s="11"/>
      <c r="U2533" s="66">
        <v>-1.3736161799897701E-3</v>
      </c>
      <c r="V2533" s="67">
        <v>3.5248491359197902</v>
      </c>
      <c r="W2533" s="66">
        <v>2.7055120237491799E-2</v>
      </c>
      <c r="X2533" s="67">
        <v>4.9838905723881899</v>
      </c>
      <c r="Y2533" s="66">
        <v>5.8569879056449298E-3</v>
      </c>
      <c r="Z2533" s="67">
        <v>18.2696364027797</v>
      </c>
      <c r="AA2533" s="66">
        <v>7.3913813321269096E-4</v>
      </c>
      <c r="AB2533" s="67">
        <v>20.2991019646288</v>
      </c>
      <c r="AC2533" s="66">
        <v>8.4042571741592798E-2</v>
      </c>
      <c r="AD2533" s="67">
        <v>32.690222434408497</v>
      </c>
      <c r="AE2533" s="66"/>
      <c r="AF2533" s="68"/>
      <c r="AG2533" s="66">
        <v>5.0922555001307003E-3</v>
      </c>
      <c r="AH2533" s="67">
        <v>-1.33228018585214</v>
      </c>
      <c r="AI2533" s="66">
        <v>1.07761262261192E-2</v>
      </c>
      <c r="AJ2533" s="67">
        <v>14.7683551035734</v>
      </c>
      <c r="AK2533" s="66">
        <v>0.14379759999981601</v>
      </c>
      <c r="AL2533" s="66">
        <v>4.8700986164476497E-2</v>
      </c>
      <c r="AM2533" s="67">
        <v>40.844234747462899</v>
      </c>
      <c r="AN2533" s="11"/>
      <c r="AO2533" s="69">
        <v>2.1917004733040799E-2</v>
      </c>
      <c r="AP2533" s="69">
        <v>-3.7475988006917801E-2</v>
      </c>
      <c r="AQ2533" s="69">
        <v>3.97627802285569E-2</v>
      </c>
      <c r="AR2533" s="69">
        <v>-5.3196900246839499E-2</v>
      </c>
      <c r="AS2533" s="70">
        <v>8</v>
      </c>
      <c r="AT2533" s="70">
        <v>4</v>
      </c>
      <c r="AU2533" s="70">
        <v>6</v>
      </c>
      <c r="AV2533" s="71">
        <v>6</v>
      </c>
      <c r="AW2533" s="11"/>
      <c r="AX2533" s="72">
        <v>6.2813999593345202E-2</v>
      </c>
      <c r="AY2533" s="73">
        <v>-0.41278140383110401</v>
      </c>
      <c r="AZ2533" s="73">
        <v>0.52778544448028697</v>
      </c>
      <c r="BA2533" s="73">
        <v>-0.51694222110927501</v>
      </c>
      <c r="BB2533" s="64">
        <v>6.4497104303427501E-3</v>
      </c>
      <c r="BC2533" s="74">
        <v>-11.675887873556301</v>
      </c>
      <c r="BD2533" s="61">
        <v>43747</v>
      </c>
      <c r="BE2533" s="61">
        <v>43927</v>
      </c>
      <c r="BF2533" s="70"/>
      <c r="BG2533" s="61"/>
    </row>
    <row r="2534" spans="2:59" x14ac:dyDescent="0.3">
      <c r="B2534" s="56" t="s">
        <v>7995</v>
      </c>
      <c r="C2534" s="56" t="s">
        <v>7631</v>
      </c>
      <c r="D2534" s="56" t="s">
        <v>7608</v>
      </c>
      <c r="E2534" s="57" t="s">
        <v>2831</v>
      </c>
      <c r="F2534" s="57" t="s">
        <v>168</v>
      </c>
      <c r="G2534" s="58" t="s">
        <v>200</v>
      </c>
      <c r="H2534" s="59" t="s">
        <v>1198</v>
      </c>
      <c r="I2534" s="60" t="s">
        <v>29</v>
      </c>
      <c r="J2534" s="60" t="s">
        <v>7632</v>
      </c>
      <c r="L2534" s="61">
        <v>44021</v>
      </c>
      <c r="M2534" s="62">
        <v>1250.7905000001199</v>
      </c>
      <c r="N2534" s="63">
        <v>1250.7905000001199</v>
      </c>
      <c r="O2534" s="63">
        <v>1296.5187999997299</v>
      </c>
      <c r="P2534" s="64">
        <f t="shared" si="39"/>
        <v>0.96472993681262498</v>
      </c>
      <c r="Q2534" s="61">
        <v>43747</v>
      </c>
      <c r="R2534" s="65">
        <v>33138562.545000002</v>
      </c>
      <c r="S2534" s="65">
        <v>36133417.013499998</v>
      </c>
      <c r="T2534" s="11"/>
      <c r="U2534" s="66">
        <v>-1.36758111784729E-3</v>
      </c>
      <c r="V2534" s="67">
        <v>3.5254526421340402</v>
      </c>
      <c r="W2534" s="66">
        <v>2.7240560246354999E-2</v>
      </c>
      <c r="X2534" s="67">
        <v>5.0024345732745097</v>
      </c>
      <c r="Y2534" s="66">
        <v>6.9582729847752498E-3</v>
      </c>
      <c r="Z2534" s="67">
        <v>18.379764910700001</v>
      </c>
      <c r="AA2534" s="66">
        <v>2.9465587722370401E-3</v>
      </c>
      <c r="AB2534" s="67">
        <v>20.519844028516701</v>
      </c>
      <c r="AC2534" s="66">
        <v>8.8826662840874607E-2</v>
      </c>
      <c r="AD2534" s="67">
        <v>33.168631544336698</v>
      </c>
      <c r="AE2534" s="66">
        <v>0.14402075862744801</v>
      </c>
      <c r="AF2534" s="68">
        <v>31.349763474456299</v>
      </c>
      <c r="AG2534" s="66">
        <v>5.1467149260133703E-3</v>
      </c>
      <c r="AH2534" s="67">
        <v>-1.32683424326387</v>
      </c>
      <c r="AI2534" s="66">
        <v>1.1937605013372401E-2</v>
      </c>
      <c r="AJ2534" s="67">
        <v>14.884502982298701</v>
      </c>
      <c r="AK2534" s="66">
        <v>0.25079050000029401</v>
      </c>
      <c r="AL2534" s="66">
        <v>4.64120821779943E-2</v>
      </c>
      <c r="AM2534" s="67">
        <v>17.4342731450452</v>
      </c>
      <c r="AN2534" s="11"/>
      <c r="AO2534" s="69">
        <v>2.1923153506577399E-2</v>
      </c>
      <c r="AP2534" s="69">
        <v>-3.7470177314389702E-2</v>
      </c>
      <c r="AQ2534" s="69">
        <v>3.9950353906533599E-2</v>
      </c>
      <c r="AR2534" s="69">
        <v>-5.30202673226449E-2</v>
      </c>
      <c r="AS2534" s="70">
        <v>8</v>
      </c>
      <c r="AT2534" s="70">
        <v>4</v>
      </c>
      <c r="AU2534" s="70">
        <v>6</v>
      </c>
      <c r="AV2534" s="71">
        <v>6</v>
      </c>
      <c r="AW2534" s="11"/>
      <c r="AX2534" s="72">
        <v>6.2818866042434807E-2</v>
      </c>
      <c r="AY2534" s="73">
        <v>-0.38053277801600399</v>
      </c>
      <c r="AZ2534" s="73">
        <v>0.53502627466423303</v>
      </c>
      <c r="BA2534" s="73">
        <v>-0.476945975465696</v>
      </c>
      <c r="BB2534" s="64">
        <v>6.4502561215067497E-3</v>
      </c>
      <c r="BC2534" s="74">
        <v>-11.5801328911912</v>
      </c>
      <c r="BD2534" s="61">
        <v>43747</v>
      </c>
      <c r="BE2534" s="61">
        <v>43927</v>
      </c>
      <c r="BF2534" s="70"/>
      <c r="BG2534" s="61"/>
    </row>
    <row r="2535" spans="2:59" x14ac:dyDescent="0.3">
      <c r="B2535" s="56" t="s">
        <v>7999</v>
      </c>
      <c r="C2535" s="56" t="s">
        <v>7634</v>
      </c>
      <c r="D2535" s="56" t="s">
        <v>7608</v>
      </c>
      <c r="E2535" s="57" t="s">
        <v>490</v>
      </c>
      <c r="F2535" s="57" t="s">
        <v>168</v>
      </c>
      <c r="G2535" s="58" t="s">
        <v>200</v>
      </c>
      <c r="H2535" s="59" t="s">
        <v>1198</v>
      </c>
      <c r="I2535" s="60" t="s">
        <v>29</v>
      </c>
      <c r="J2535" s="60" t="s">
        <v>7635</v>
      </c>
      <c r="L2535" s="61">
        <v>44021</v>
      </c>
      <c r="M2535" s="62">
        <v>1104.8159999996401</v>
      </c>
      <c r="N2535" s="63">
        <v>1104.8159999996401</v>
      </c>
      <c r="O2535" s="63">
        <v>1223.94930000044</v>
      </c>
      <c r="P2535" s="64">
        <f t="shared" si="39"/>
        <v>0.90266484077342335</v>
      </c>
      <c r="Q2535" s="61">
        <v>43747</v>
      </c>
      <c r="R2535" s="65">
        <v>1793414.291</v>
      </c>
      <c r="S2535" s="65">
        <v>3333261.9572382802</v>
      </c>
      <c r="T2535" s="11"/>
      <c r="U2535" s="66">
        <v>-1.4112725002632901E-3</v>
      </c>
      <c r="V2535" s="67">
        <v>3.5210835038924402</v>
      </c>
      <c r="W2535" s="66">
        <v>4.7138475802057699E-3</v>
      </c>
      <c r="X2535" s="67">
        <v>2.7497633066559501</v>
      </c>
      <c r="Y2535" s="66">
        <v>-5.4017166497069398E-2</v>
      </c>
      <c r="Z2535" s="67">
        <v>12.2822209625156</v>
      </c>
      <c r="AA2535" s="66">
        <v>-6.5354527347153593E-2</v>
      </c>
      <c r="AB2535" s="67">
        <v>13.689735416584901</v>
      </c>
      <c r="AC2535" s="66">
        <v>-1.42887240599521E-3</v>
      </c>
      <c r="AD2535" s="67">
        <v>24.1430780196388</v>
      </c>
      <c r="AE2535" s="66">
        <v>3.2445494152852902E-2</v>
      </c>
      <c r="AF2535" s="68">
        <v>20.192237026989499</v>
      </c>
      <c r="AG2535" s="66">
        <v>4.7138475802057699E-3</v>
      </c>
      <c r="AH2535" s="67">
        <v>-1.3701209778446399</v>
      </c>
      <c r="AI2535" s="66">
        <v>-4.9713425830341301E-2</v>
      </c>
      <c r="AJ2535" s="67">
        <v>8.7193998979346397</v>
      </c>
      <c r="AK2535" s="66">
        <v>0.104582049521996</v>
      </c>
      <c r="AL2535" s="66">
        <v>2.03701763712161E-2</v>
      </c>
      <c r="AM2535" s="67">
        <v>2.8134280972226402</v>
      </c>
      <c r="AN2535" s="11"/>
      <c r="AO2535" s="69">
        <v>0.209595762096869</v>
      </c>
      <c r="AP2535" s="69">
        <v>-0.17327752681012501</v>
      </c>
      <c r="AQ2535" s="69">
        <v>0.209595762096869</v>
      </c>
      <c r="AR2535" s="69">
        <v>-0.20558136454026699</v>
      </c>
      <c r="AS2535" s="70">
        <v>6</v>
      </c>
      <c r="AT2535" s="70">
        <v>4</v>
      </c>
      <c r="AU2535" s="70">
        <v>6</v>
      </c>
      <c r="AV2535" s="71">
        <v>6</v>
      </c>
      <c r="AW2535" s="11"/>
      <c r="AX2535" s="72">
        <v>0.26996796734631101</v>
      </c>
      <c r="AY2535" s="73">
        <v>-0.204021568183407</v>
      </c>
      <c r="AZ2535" s="73">
        <v>0.30702782765001801</v>
      </c>
      <c r="BA2535" s="73">
        <v>-0.32379187682227001</v>
      </c>
      <c r="BB2535" s="64">
        <v>2.8165487710175501E-2</v>
      </c>
      <c r="BC2535" s="74">
        <v>-25.724791051412499</v>
      </c>
      <c r="BD2535" s="61">
        <v>43747</v>
      </c>
      <c r="BE2535" s="61">
        <v>43915</v>
      </c>
      <c r="BF2535" s="70"/>
      <c r="BG2535" s="61"/>
    </row>
    <row r="2536" spans="2:59" x14ac:dyDescent="0.3">
      <c r="B2536" s="56" t="s">
        <v>8983</v>
      </c>
      <c r="C2536" s="56" t="s">
        <v>7637</v>
      </c>
      <c r="D2536" s="56" t="s">
        <v>7638</v>
      </c>
      <c r="E2536" s="57" t="s">
        <v>34</v>
      </c>
      <c r="F2536" s="57" t="s">
        <v>168</v>
      </c>
      <c r="G2536" s="58" t="s">
        <v>685</v>
      </c>
      <c r="H2536" s="59" t="s">
        <v>710</v>
      </c>
      <c r="I2536" s="60" t="s">
        <v>400</v>
      </c>
      <c r="J2536" s="60" t="s">
        <v>7639</v>
      </c>
      <c r="L2536" s="61">
        <v>44021</v>
      </c>
      <c r="M2536" s="62">
        <v>914703.44851207698</v>
      </c>
      <c r="N2536" s="63">
        <v>914703.44851207698</v>
      </c>
      <c r="O2536" s="63">
        <v>1008860.87973404</v>
      </c>
      <c r="P2536" s="64">
        <f t="shared" si="39"/>
        <v>0.90666955859485288</v>
      </c>
      <c r="Q2536" s="61">
        <v>43910</v>
      </c>
      <c r="R2536" s="65">
        <v>115887923.724125</v>
      </c>
      <c r="S2536" s="65">
        <v>101706712.8875</v>
      </c>
      <c r="T2536" s="11"/>
      <c r="U2536" s="66">
        <v>-9.6977519051506499E-3</v>
      </c>
      <c r="V2536" s="67">
        <v>2.69243556340371</v>
      </c>
      <c r="W2536" s="66">
        <v>2.2038558805434101E-2</v>
      </c>
      <c r="X2536" s="67">
        <v>4.4822344291824301</v>
      </c>
      <c r="Y2536" s="66">
        <v>2.7650611076751399E-2</v>
      </c>
      <c r="Z2536" s="67">
        <v>20.448998719890401</v>
      </c>
      <c r="AA2536" s="66">
        <v>0.157467262086429</v>
      </c>
      <c r="AB2536" s="67">
        <v>35.971914359950503</v>
      </c>
      <c r="AC2536" s="66">
        <v>0.22319514978327801</v>
      </c>
      <c r="AD2536" s="67">
        <v>46.6054802385624</v>
      </c>
      <c r="AE2536" s="66">
        <v>0.21480061562411701</v>
      </c>
      <c r="AF2536" s="68">
        <v>38.4277491741232</v>
      </c>
      <c r="AG2536" s="66">
        <v>-3.6956320032913902E-2</v>
      </c>
      <c r="AH2536" s="67">
        <v>-5.5371377391566101</v>
      </c>
      <c r="AI2536" s="66">
        <v>5.8671396038334898E-2</v>
      </c>
      <c r="AJ2536" s="67">
        <v>19.557882084802301</v>
      </c>
      <c r="AK2536" s="66">
        <v>0.59005977801105503</v>
      </c>
      <c r="AL2536" s="66">
        <v>3.8344187387337997E-2</v>
      </c>
      <c r="AM2536" s="67">
        <v>19.235098785779002</v>
      </c>
      <c r="AN2536" s="11"/>
      <c r="AO2536" s="69">
        <v>3.6597439644538099E-2</v>
      </c>
      <c r="AP2536" s="69">
        <v>-2.3593953366798801E-2</v>
      </c>
      <c r="AQ2536" s="69">
        <v>0.14164136993538701</v>
      </c>
      <c r="AR2536" s="69">
        <v>-9.9749185453256395E-2</v>
      </c>
      <c r="AS2536" s="70">
        <v>8</v>
      </c>
      <c r="AT2536" s="70">
        <v>4</v>
      </c>
      <c r="AU2536" s="70">
        <v>7</v>
      </c>
      <c r="AV2536" s="71">
        <v>5</v>
      </c>
      <c r="AW2536" s="11"/>
      <c r="AX2536" s="72">
        <v>0.13574158059345801</v>
      </c>
      <c r="AY2536" s="73">
        <v>1.1526481399541799</v>
      </c>
      <c r="AZ2536" s="73">
        <v>1.03365388577913</v>
      </c>
      <c r="BA2536" s="73">
        <v>1.8148788288581299</v>
      </c>
      <c r="BB2536" s="64">
        <v>1.4048053780388699E-2</v>
      </c>
      <c r="BC2536" s="74">
        <v>-11.7829746344651</v>
      </c>
      <c r="BD2536" s="61">
        <v>43910</v>
      </c>
      <c r="BE2536" s="61">
        <v>43990</v>
      </c>
      <c r="BF2536" s="70"/>
      <c r="BG2536" s="61"/>
    </row>
    <row r="2537" spans="2:59" x14ac:dyDescent="0.3">
      <c r="B2537" s="56" t="s">
        <v>8001</v>
      </c>
      <c r="C2537" s="56" t="s">
        <v>7641</v>
      </c>
      <c r="D2537" s="56" t="s">
        <v>7638</v>
      </c>
      <c r="E2537" s="57" t="s">
        <v>41</v>
      </c>
      <c r="F2537" s="57" t="s">
        <v>168</v>
      </c>
      <c r="G2537" s="58" t="s">
        <v>685</v>
      </c>
      <c r="H2537" s="59" t="s">
        <v>710</v>
      </c>
      <c r="I2537" s="60" t="s">
        <v>400</v>
      </c>
      <c r="J2537" s="60" t="s">
        <v>7642</v>
      </c>
      <c r="L2537" s="61">
        <v>44021</v>
      </c>
      <c r="M2537" s="62">
        <v>832320.27525615704</v>
      </c>
      <c r="N2537" s="63">
        <v>832320.27525615704</v>
      </c>
      <c r="O2537" s="63">
        <v>917645.611575127</v>
      </c>
      <c r="P2537" s="64">
        <f t="shared" si="39"/>
        <v>0.90701711505761995</v>
      </c>
      <c r="Q2537" s="61">
        <v>43910</v>
      </c>
      <c r="R2537" s="65">
        <v>1119413.4231054699</v>
      </c>
      <c r="S2537" s="65">
        <v>991040.03317968699</v>
      </c>
      <c r="T2537" s="11"/>
      <c r="U2537" s="66">
        <v>-9.6963926553144102E-3</v>
      </c>
      <c r="V2537" s="67">
        <v>2.6925714883873302</v>
      </c>
      <c r="W2537" s="66">
        <v>2.2078962576415499E-2</v>
      </c>
      <c r="X2537" s="67">
        <v>4.4862748062805604</v>
      </c>
      <c r="Y2537" s="66">
        <v>2.84464804371964E-2</v>
      </c>
      <c r="Z2537" s="67">
        <v>20.528585655934901</v>
      </c>
      <c r="AA2537" s="66">
        <v>0.15952908498191401</v>
      </c>
      <c r="AB2537" s="67">
        <v>36.178096649469801</v>
      </c>
      <c r="AC2537" s="66">
        <v>0.22839251348515999</v>
      </c>
      <c r="AD2537" s="67">
        <v>47.125216608750598</v>
      </c>
      <c r="AE2537" s="66">
        <v>0.22139167838409801</v>
      </c>
      <c r="AF2537" s="68">
        <v>39.086855450121199</v>
      </c>
      <c r="AG2537" s="66">
        <v>-3.6944423238310299E-2</v>
      </c>
      <c r="AH2537" s="67">
        <v>-5.5359480596962403</v>
      </c>
      <c r="AI2537" s="66">
        <v>5.9542305771174101E-2</v>
      </c>
      <c r="AJ2537" s="67">
        <v>19.6449730580789</v>
      </c>
      <c r="AK2537" s="66">
        <v>0.60141662226465997</v>
      </c>
      <c r="AL2537" s="66">
        <v>3.8943928304433897E-2</v>
      </c>
      <c r="AM2537" s="67">
        <v>20.3707832111395</v>
      </c>
      <c r="AN2537" s="11"/>
      <c r="AO2537" s="69">
        <v>3.6602970823878402E-2</v>
      </c>
      <c r="AP2537" s="69">
        <v>-2.3578328483381501E-2</v>
      </c>
      <c r="AQ2537" s="69">
        <v>0.141824017402541</v>
      </c>
      <c r="AR2537" s="69">
        <v>-9.9584216408402398E-2</v>
      </c>
      <c r="AS2537" s="70">
        <v>8</v>
      </c>
      <c r="AT2537" s="70">
        <v>4</v>
      </c>
      <c r="AU2537" s="70">
        <v>7</v>
      </c>
      <c r="AV2537" s="71">
        <v>5</v>
      </c>
      <c r="AW2537" s="11"/>
      <c r="AX2537" s="72">
        <v>0.13573596688322101</v>
      </c>
      <c r="AY2537" s="73">
        <v>1.1671367804046899</v>
      </c>
      <c r="AZ2537" s="73">
        <v>1.0400939868977701</v>
      </c>
      <c r="BA2537" s="73">
        <v>1.83882442423419</v>
      </c>
      <c r="BB2537" s="64">
        <v>1.4047560506878699E-2</v>
      </c>
      <c r="BC2537" s="74">
        <v>-11.752758821326999</v>
      </c>
      <c r="BD2537" s="61">
        <v>43910</v>
      </c>
      <c r="BE2537" s="61">
        <v>43990</v>
      </c>
      <c r="BF2537" s="70"/>
      <c r="BG2537" s="61"/>
    </row>
    <row r="2538" spans="2:59" x14ac:dyDescent="0.3">
      <c r="B2538" s="56" t="s">
        <v>8004</v>
      </c>
      <c r="C2538" s="56" t="s">
        <v>7644</v>
      </c>
      <c r="D2538" s="56" t="s">
        <v>7638</v>
      </c>
      <c r="E2538" s="57" t="s">
        <v>248</v>
      </c>
      <c r="F2538" s="57" t="s">
        <v>168</v>
      </c>
      <c r="G2538" s="58" t="s">
        <v>685</v>
      </c>
      <c r="H2538" s="59" t="s">
        <v>710</v>
      </c>
      <c r="I2538" s="60" t="s">
        <v>400</v>
      </c>
      <c r="J2538" s="60" t="s">
        <v>7645</v>
      </c>
      <c r="L2538" s="61">
        <v>44021</v>
      </c>
      <c r="M2538" s="62">
        <v>861349.34281158401</v>
      </c>
      <c r="N2538" s="63">
        <v>861349.34281158401</v>
      </c>
      <c r="O2538" s="63">
        <v>948938.34641265904</v>
      </c>
      <c r="P2538" s="64">
        <f t="shared" si="39"/>
        <v>0.90769789846495919</v>
      </c>
      <c r="Q2538" s="61">
        <v>43910</v>
      </c>
      <c r="R2538" s="65">
        <v>76760640.307999998</v>
      </c>
      <c r="S2538" s="65">
        <v>57548882.898687497</v>
      </c>
      <c r="T2538" s="11"/>
      <c r="U2538" s="66">
        <v>-9.6935947967722296E-3</v>
      </c>
      <c r="V2538" s="67">
        <v>2.69285127424155</v>
      </c>
      <c r="W2538" s="66">
        <v>2.21490071089647E-2</v>
      </c>
      <c r="X2538" s="67">
        <v>4.4932792595354796</v>
      </c>
      <c r="Y2538" s="66">
        <v>3.00368679036183E-2</v>
      </c>
      <c r="Z2538" s="67">
        <v>20.6876244025771</v>
      </c>
      <c r="AA2538" s="66">
        <v>0.16491699254227599</v>
      </c>
      <c r="AB2538" s="67">
        <v>36.716887405549599</v>
      </c>
      <c r="AC2538" s="66">
        <v>0.24165753317007299</v>
      </c>
      <c r="AD2538" s="67">
        <v>48.451718577241998</v>
      </c>
      <c r="AE2538" s="66">
        <v>0.240878576956748</v>
      </c>
      <c r="AF2538" s="68">
        <v>41.035545307386201</v>
      </c>
      <c r="AG2538" s="66">
        <v>-3.6919934244906499E-2</v>
      </c>
      <c r="AH2538" s="67">
        <v>-5.5334991603594998</v>
      </c>
      <c r="AI2538" s="66">
        <v>6.1311123396080802E-2</v>
      </c>
      <c r="AJ2538" s="67">
        <v>19.821854820562301</v>
      </c>
      <c r="AK2538" s="66">
        <v>0.65726967870839903</v>
      </c>
      <c r="AL2538" s="66">
        <v>4.1837753191430203E-2</v>
      </c>
      <c r="AM2538" s="67">
        <v>25.9560888555134</v>
      </c>
      <c r="AN2538" s="11"/>
      <c r="AO2538" s="69">
        <v>3.6617455085433903E-2</v>
      </c>
      <c r="AP2538" s="69">
        <v>-2.35374146441245E-2</v>
      </c>
      <c r="AQ2538" s="69">
        <v>0.142303284970694</v>
      </c>
      <c r="AR2538" s="69">
        <v>-9.9202795139717595E-2</v>
      </c>
      <c r="AS2538" s="70">
        <v>8</v>
      </c>
      <c r="AT2538" s="70">
        <v>4</v>
      </c>
      <c r="AU2538" s="70">
        <v>7</v>
      </c>
      <c r="AV2538" s="71">
        <v>5</v>
      </c>
      <c r="AW2538" s="11"/>
      <c r="AX2538" s="72">
        <v>0.13572464099706799</v>
      </c>
      <c r="AY2538" s="73">
        <v>1.2048996392259099</v>
      </c>
      <c r="AZ2538" s="73">
        <v>1.0568597730762099</v>
      </c>
      <c r="BA2538" s="73">
        <v>1.9012303842246201</v>
      </c>
      <c r="BB2538" s="64">
        <v>1.4046592083504899E-2</v>
      </c>
      <c r="BC2538" s="74">
        <v>-11.6927118235617</v>
      </c>
      <c r="BD2538" s="61">
        <v>43910</v>
      </c>
      <c r="BE2538" s="61">
        <v>43990</v>
      </c>
      <c r="BF2538" s="70"/>
      <c r="BG2538" s="61"/>
    </row>
    <row r="2539" spans="2:59" x14ac:dyDescent="0.3">
      <c r="B2539" s="56" t="s">
        <v>8006</v>
      </c>
      <c r="C2539" s="56" t="s">
        <v>7647</v>
      </c>
      <c r="D2539" s="56" t="s">
        <v>7638</v>
      </c>
      <c r="E2539" s="57" t="s">
        <v>2831</v>
      </c>
      <c r="F2539" s="57" t="s">
        <v>168</v>
      </c>
      <c r="G2539" s="58" t="s">
        <v>685</v>
      </c>
      <c r="H2539" s="59" t="s">
        <v>710</v>
      </c>
      <c r="I2539" s="60" t="s">
        <v>400</v>
      </c>
      <c r="J2539" s="60" t="s">
        <v>7648</v>
      </c>
      <c r="L2539" s="61">
        <v>44021</v>
      </c>
      <c r="M2539" s="62">
        <v>848470.29928779602</v>
      </c>
      <c r="N2539" s="63">
        <v>848470.29928779602</v>
      </c>
      <c r="O2539" s="63">
        <v>933286.16453266097</v>
      </c>
      <c r="P2539" s="64">
        <f t="shared" si="39"/>
        <v>0.90912126583668351</v>
      </c>
      <c r="Q2539" s="61">
        <v>43910</v>
      </c>
      <c r="R2539" s="65">
        <v>31526.336878814702</v>
      </c>
      <c r="S2539" s="65">
        <v>4202852.2718085898</v>
      </c>
      <c r="T2539" s="11"/>
      <c r="U2539" s="66">
        <v>-9.6853429467955703E-3</v>
      </c>
      <c r="V2539" s="67">
        <v>2.6936764592392102</v>
      </c>
      <c r="W2539" s="66">
        <v>2.24700038434094E-2</v>
      </c>
      <c r="X2539" s="67">
        <v>4.5253789329799501</v>
      </c>
      <c r="Y2539" s="66">
        <v>3.3122474342235399E-2</v>
      </c>
      <c r="Z2539" s="67">
        <v>20.996185046446001</v>
      </c>
      <c r="AA2539" s="66">
        <v>0.16895697196741799</v>
      </c>
      <c r="AB2539" s="67">
        <v>37.120885348063901</v>
      </c>
      <c r="AC2539" s="66">
        <v>0.25143062575632902</v>
      </c>
      <c r="AD2539" s="67">
        <v>49.429027835896697</v>
      </c>
      <c r="AE2539" s="66">
        <v>0.25966762260941301</v>
      </c>
      <c r="AF2539" s="68">
        <v>42.914449872681899</v>
      </c>
      <c r="AG2539" s="66">
        <v>-3.6829314332862899E-2</v>
      </c>
      <c r="AH2539" s="67">
        <v>-5.5244371691514997</v>
      </c>
      <c r="AI2539" s="66">
        <v>6.4604920506099006E-2</v>
      </c>
      <c r="AJ2539" s="67">
        <v>20.151234531571401</v>
      </c>
      <c r="AK2539" s="66">
        <v>0.27386044979357399</v>
      </c>
      <c r="AL2539" s="66">
        <v>5.6911818572189098E-2</v>
      </c>
      <c r="AM2539" s="67">
        <v>26.321427257964402</v>
      </c>
      <c r="AN2539" s="11"/>
      <c r="AO2539" s="69">
        <v>3.6631735367336701E-2</v>
      </c>
      <c r="AP2539" s="69">
        <v>-2.3499184869251601E-2</v>
      </c>
      <c r="AQ2539" s="69">
        <v>0.14278119694616201</v>
      </c>
      <c r="AR2539" s="69">
        <v>-9.8767937617667501E-2</v>
      </c>
      <c r="AS2539" s="70">
        <v>8</v>
      </c>
      <c r="AT2539" s="70">
        <v>4</v>
      </c>
      <c r="AU2539" s="70">
        <v>7</v>
      </c>
      <c r="AV2539" s="71">
        <v>5</v>
      </c>
      <c r="AW2539" s="11"/>
      <c r="AX2539" s="72">
        <v>0.135665412600501</v>
      </c>
      <c r="AY2539" s="73">
        <v>1.23343063212269</v>
      </c>
      <c r="AZ2539" s="73">
        <v>1.06960386974424</v>
      </c>
      <c r="BA2539" s="73">
        <v>1.94921804109799</v>
      </c>
      <c r="BB2539" s="64">
        <v>1.40407602307096E-2</v>
      </c>
      <c r="BC2539" s="74">
        <v>-11.5831239127874</v>
      </c>
      <c r="BD2539" s="61">
        <v>43910</v>
      </c>
      <c r="BE2539" s="61">
        <v>43990</v>
      </c>
      <c r="BF2539" s="70"/>
      <c r="BG2539" s="61"/>
    </row>
    <row r="2540" spans="2:59" x14ac:dyDescent="0.3">
      <c r="B2540" s="56" t="s">
        <v>8010</v>
      </c>
      <c r="C2540" s="56" t="s">
        <v>7650</v>
      </c>
      <c r="D2540" s="56" t="s">
        <v>7651</v>
      </c>
      <c r="E2540" s="57" t="s">
        <v>34</v>
      </c>
      <c r="F2540" s="57" t="s">
        <v>168</v>
      </c>
      <c r="G2540" s="58" t="s">
        <v>141</v>
      </c>
      <c r="H2540" s="59" t="s">
        <v>1475</v>
      </c>
      <c r="I2540" s="60" t="s">
        <v>400</v>
      </c>
      <c r="J2540" s="60" t="s">
        <v>7652</v>
      </c>
      <c r="L2540" s="61">
        <v>44021</v>
      </c>
      <c r="M2540" s="62">
        <v>149727.823764086</v>
      </c>
      <c r="N2540" s="63">
        <v>149727.823764086</v>
      </c>
      <c r="O2540" s="63">
        <v>159381.650298119</v>
      </c>
      <c r="P2540" s="64">
        <f t="shared" si="39"/>
        <v>0.93942949821403043</v>
      </c>
      <c r="Q2540" s="61">
        <v>43844</v>
      </c>
      <c r="R2540" s="65">
        <v>1243123.0914765601</v>
      </c>
      <c r="S2540" s="65">
        <v>1449040.67848633</v>
      </c>
      <c r="T2540" s="11"/>
      <c r="U2540" s="66">
        <v>1.8485047112335501E-3</v>
      </c>
      <c r="V2540" s="67">
        <v>3.8470612250421299</v>
      </c>
      <c r="W2540" s="66">
        <v>9.2095803729607698E-2</v>
      </c>
      <c r="X2540" s="67">
        <v>11.4879589215998</v>
      </c>
      <c r="Y2540" s="66">
        <v>-3.22701403156316E-2</v>
      </c>
      <c r="Z2540" s="67">
        <v>14.456923580655699</v>
      </c>
      <c r="AA2540" s="66">
        <v>0.14198377309919999</v>
      </c>
      <c r="AB2540" s="67">
        <v>34.423565461242099</v>
      </c>
      <c r="AC2540" s="66">
        <v>0.130405062889622</v>
      </c>
      <c r="AD2540" s="67">
        <v>37.326471549226</v>
      </c>
      <c r="AE2540" s="66">
        <v>0.13006251632032201</v>
      </c>
      <c r="AF2540" s="68">
        <v>29.953939243743701</v>
      </c>
      <c r="AG2540" s="66">
        <v>3.93232625174278E-2</v>
      </c>
      <c r="AH2540" s="67">
        <v>2.0908205158775699</v>
      </c>
      <c r="AI2540" s="66">
        <v>7.18277493979258E-3</v>
      </c>
      <c r="AJ2540" s="67">
        <v>14.409019974948</v>
      </c>
      <c r="AK2540" s="66">
        <v>0.29672651485278001</v>
      </c>
      <c r="AL2540" s="66">
        <v>1.6405593418312499E-2</v>
      </c>
      <c r="AM2540" s="67">
        <v>-92.419398263329597</v>
      </c>
      <c r="AN2540" s="11"/>
      <c r="AO2540" s="69">
        <v>3.37416356087488E-2</v>
      </c>
      <c r="AP2540" s="69">
        <v>-5.0290115442330703E-2</v>
      </c>
      <c r="AQ2540" s="69">
        <v>0.135187107249367</v>
      </c>
      <c r="AR2540" s="69">
        <v>-0.13737945026339701</v>
      </c>
      <c r="AS2540" s="70">
        <v>7</v>
      </c>
      <c r="AT2540" s="70">
        <v>5</v>
      </c>
      <c r="AU2540" s="70">
        <v>7</v>
      </c>
      <c r="AV2540" s="71">
        <v>5</v>
      </c>
      <c r="AW2540" s="11"/>
      <c r="AX2540" s="72">
        <v>0.19804732036602199</v>
      </c>
      <c r="AY2540" s="73">
        <v>0.66796446965599898</v>
      </c>
      <c r="AZ2540" s="73">
        <v>1.15700392628423</v>
      </c>
      <c r="BA2540" s="73">
        <v>0.96063714120191401</v>
      </c>
      <c r="BB2540" s="64">
        <v>2.0412182583459101E-2</v>
      </c>
      <c r="BC2540" s="74">
        <v>-25.485439962561902</v>
      </c>
      <c r="BD2540" s="61">
        <v>43844</v>
      </c>
      <c r="BE2540" s="61">
        <v>43910</v>
      </c>
      <c r="BF2540" s="70"/>
      <c r="BG2540" s="61"/>
    </row>
    <row r="2541" spans="2:59" x14ac:dyDescent="0.3">
      <c r="B2541" s="56" t="s">
        <v>8013</v>
      </c>
      <c r="C2541" s="56" t="s">
        <v>7654</v>
      </c>
      <c r="D2541" s="56" t="s">
        <v>7651</v>
      </c>
      <c r="E2541" s="57" t="s">
        <v>5110</v>
      </c>
      <c r="F2541" s="57" t="s">
        <v>168</v>
      </c>
      <c r="G2541" s="58" t="s">
        <v>141</v>
      </c>
      <c r="H2541" s="59" t="s">
        <v>1475</v>
      </c>
      <c r="I2541" s="60" t="s">
        <v>400</v>
      </c>
      <c r="J2541" s="60" t="s">
        <v>7655</v>
      </c>
      <c r="L2541" s="61">
        <v>44021</v>
      </c>
      <c r="M2541" s="62">
        <v>98480.130138039603</v>
      </c>
      <c r="N2541" s="63">
        <v>98480.130138039603</v>
      </c>
      <c r="O2541" s="63">
        <v>103433.834789991</v>
      </c>
      <c r="P2541" s="64">
        <f t="shared" si="39"/>
        <v>0.95210750271408529</v>
      </c>
      <c r="Q2541" s="61">
        <v>43844</v>
      </c>
      <c r="R2541" s="65">
        <v>18755.0943564148</v>
      </c>
      <c r="S2541" s="65">
        <v>17183.735414733899</v>
      </c>
      <c r="T2541" s="11"/>
      <c r="U2541" s="66">
        <v>1.9250225559517299E-3</v>
      </c>
      <c r="V2541" s="67">
        <v>3.8547130095139401</v>
      </c>
      <c r="W2541" s="66">
        <v>9.4578757138224306E-2</v>
      </c>
      <c r="X2541" s="67">
        <v>11.736254262461401</v>
      </c>
      <c r="Y2541" s="66">
        <v>-1.88394796487046E-2</v>
      </c>
      <c r="Z2541" s="67">
        <v>15.799989647348401</v>
      </c>
      <c r="AA2541" s="66">
        <v>0.17410447610018301</v>
      </c>
      <c r="AB2541" s="67">
        <v>37.635635761311299</v>
      </c>
      <c r="AC2541" s="66">
        <v>0.19486511905793999</v>
      </c>
      <c r="AD2541" s="67">
        <v>43.7724771660287</v>
      </c>
      <c r="AE2541" s="66">
        <v>0.22822926256776599</v>
      </c>
      <c r="AF2541" s="68">
        <v>39.770613868487999</v>
      </c>
      <c r="AG2541" s="66">
        <v>4.0032946495557602E-2</v>
      </c>
      <c r="AH2541" s="67">
        <v>2.1617889136905402</v>
      </c>
      <c r="AI2541" s="66">
        <v>2.1854430324310701E-2</v>
      </c>
      <c r="AJ2541" s="67">
        <v>15.876185513392601</v>
      </c>
      <c r="AK2541" s="66">
        <v>0.37644458660914099</v>
      </c>
      <c r="AL2541" s="66">
        <v>6.6918622676894302E-2</v>
      </c>
      <c r="AM2541" s="67">
        <v>29.9996818059299</v>
      </c>
      <c r="AN2541" s="11"/>
      <c r="AO2541" s="69">
        <v>3.3819718886661597E-2</v>
      </c>
      <c r="AP2541" s="69">
        <v>-5.0218705303486801E-2</v>
      </c>
      <c r="AQ2541" s="69">
        <v>0.137771670708462</v>
      </c>
      <c r="AR2541" s="69">
        <v>-0.13535328145735501</v>
      </c>
      <c r="AS2541" s="70">
        <v>7</v>
      </c>
      <c r="AT2541" s="70">
        <v>5</v>
      </c>
      <c r="AU2541" s="70">
        <v>8</v>
      </c>
      <c r="AV2541" s="71">
        <v>4</v>
      </c>
      <c r="AW2541" s="11"/>
      <c r="AX2541" s="72">
        <v>0.197940561370924</v>
      </c>
      <c r="AY2541" s="73">
        <v>0.819841469178755</v>
      </c>
      <c r="AZ2541" s="73">
        <v>1.2706523736778801</v>
      </c>
      <c r="BA2541" s="73">
        <v>1.1859177675596599</v>
      </c>
      <c r="BB2541" s="64">
        <v>2.0403306962616601E-2</v>
      </c>
      <c r="BC2541" s="74">
        <v>-25.1121436527756</v>
      </c>
      <c r="BD2541" s="61">
        <v>43844</v>
      </c>
      <c r="BE2541" s="61">
        <v>43910</v>
      </c>
      <c r="BF2541" s="70"/>
      <c r="BG2541" s="61"/>
    </row>
    <row r="2542" spans="2:59" x14ac:dyDescent="0.3">
      <c r="B2542" s="56" t="s">
        <v>8015</v>
      </c>
      <c r="C2542" s="56" t="s">
        <v>7657</v>
      </c>
      <c r="D2542" s="56" t="s">
        <v>7651</v>
      </c>
      <c r="E2542" s="57" t="s">
        <v>41</v>
      </c>
      <c r="F2542" s="57" t="s">
        <v>168</v>
      </c>
      <c r="G2542" s="58" t="s">
        <v>141</v>
      </c>
      <c r="H2542" s="59" t="s">
        <v>1475</v>
      </c>
      <c r="I2542" s="60" t="s">
        <v>400</v>
      </c>
      <c r="J2542" s="60" t="s">
        <v>7658</v>
      </c>
      <c r="L2542" s="61">
        <v>44021</v>
      </c>
      <c r="M2542" s="62">
        <v>239809.90052390099</v>
      </c>
      <c r="N2542" s="63">
        <v>239809.90052390099</v>
      </c>
      <c r="O2542" s="63">
        <v>252423.07014608401</v>
      </c>
      <c r="P2542" s="64">
        <f t="shared" si="39"/>
        <v>0.95003162898350202</v>
      </c>
      <c r="Q2542" s="61">
        <v>43844</v>
      </c>
      <c r="R2542" s="65">
        <v>1655729.8212949201</v>
      </c>
      <c r="S2542" s="65">
        <v>1727298.64891797</v>
      </c>
      <c r="T2542" s="11"/>
      <c r="U2542" s="66">
        <v>1.91224616901309E-3</v>
      </c>
      <c r="V2542" s="67">
        <v>3.8534353708200801</v>
      </c>
      <c r="W2542" s="66">
        <v>9.4174836876918605E-2</v>
      </c>
      <c r="X2542" s="67">
        <v>11.6958622363309</v>
      </c>
      <c r="Y2542" s="66">
        <v>-2.1038381108155601E-2</v>
      </c>
      <c r="Z2542" s="67">
        <v>15.5800995014142</v>
      </c>
      <c r="AA2542" s="66">
        <v>0.16882795501995099</v>
      </c>
      <c r="AB2542" s="67">
        <v>37.107983653317199</v>
      </c>
      <c r="AC2542" s="66">
        <v>0.18414318710536501</v>
      </c>
      <c r="AD2542" s="67">
        <v>42.7002839708002</v>
      </c>
      <c r="AE2542" s="66">
        <v>0.211723039386852</v>
      </c>
      <c r="AF2542" s="68">
        <v>38.119991550396698</v>
      </c>
      <c r="AG2542" s="66">
        <v>3.9916837062264697E-2</v>
      </c>
      <c r="AH2542" s="67">
        <v>2.15017797036126</v>
      </c>
      <c r="AI2542" s="66">
        <v>1.94527784824459E-2</v>
      </c>
      <c r="AJ2542" s="67">
        <v>15.6360203292134</v>
      </c>
      <c r="AK2542" s="66">
        <v>1.07688757317374</v>
      </c>
      <c r="AL2542" s="66">
        <v>4.6833836388032103E-2</v>
      </c>
      <c r="AM2542" s="67">
        <v>-14.403292431263299</v>
      </c>
      <c r="AN2542" s="11"/>
      <c r="AO2542" s="69">
        <v>3.3806956711487098E-2</v>
      </c>
      <c r="AP2542" s="69">
        <v>-5.0229872536874602E-2</v>
      </c>
      <c r="AQ2542" s="69">
        <v>0.137353285279532</v>
      </c>
      <c r="AR2542" s="69">
        <v>-0.13568191709244301</v>
      </c>
      <c r="AS2542" s="70">
        <v>7</v>
      </c>
      <c r="AT2542" s="70">
        <v>5</v>
      </c>
      <c r="AU2542" s="70">
        <v>8</v>
      </c>
      <c r="AV2542" s="71">
        <v>4</v>
      </c>
      <c r="AW2542" s="11"/>
      <c r="AX2542" s="72">
        <v>0.19795776803977799</v>
      </c>
      <c r="AY2542" s="73">
        <v>0.79489251334962296</v>
      </c>
      <c r="AZ2542" s="73">
        <v>1.25198821230151</v>
      </c>
      <c r="BA2542" s="73">
        <v>1.1487451931516299</v>
      </c>
      <c r="BB2542" s="64">
        <v>2.04047343118509E-2</v>
      </c>
      <c r="BC2542" s="74">
        <v>-25.173108958842899</v>
      </c>
      <c r="BD2542" s="61">
        <v>43844</v>
      </c>
      <c r="BE2542" s="61">
        <v>43910</v>
      </c>
      <c r="BF2542" s="70"/>
      <c r="BG2542" s="61"/>
    </row>
    <row r="2543" spans="2:59" x14ac:dyDescent="0.3">
      <c r="B2543" s="56" t="s">
        <v>8018</v>
      </c>
      <c r="C2543" s="56" t="s">
        <v>7660</v>
      </c>
      <c r="D2543" s="56" t="s">
        <v>7651</v>
      </c>
      <c r="E2543" s="57" t="s">
        <v>79</v>
      </c>
      <c r="F2543" s="57" t="s">
        <v>168</v>
      </c>
      <c r="G2543" s="58" t="s">
        <v>141</v>
      </c>
      <c r="H2543" s="59" t="s">
        <v>1475</v>
      </c>
      <c r="I2543" s="60" t="s">
        <v>400</v>
      </c>
      <c r="J2543" s="60" t="s">
        <v>7661</v>
      </c>
      <c r="L2543" s="61">
        <v>44021</v>
      </c>
      <c r="M2543" s="62">
        <v>91321.253676056906</v>
      </c>
      <c r="N2543" s="63">
        <v>91321.253676056906</v>
      </c>
      <c r="O2543" s="63">
        <v>95540.119194030805</v>
      </c>
      <c r="P2543" s="64">
        <f t="shared" si="39"/>
        <v>0.95584194835045289</v>
      </c>
      <c r="Q2543" s="61">
        <v>43844</v>
      </c>
      <c r="R2543" s="65">
        <v>1229.5697964000699</v>
      </c>
      <c r="S2543" s="65">
        <v>1121.92489755821</v>
      </c>
      <c r="T2543" s="11"/>
      <c r="U2543" s="66">
        <v>1.94287459271436E-3</v>
      </c>
      <c r="V2543" s="67">
        <v>3.8564982131902101</v>
      </c>
      <c r="W2543" s="66">
        <v>9.5240508168062704E-2</v>
      </c>
      <c r="X2543" s="67">
        <v>11.802429365445301</v>
      </c>
      <c r="Y2543" s="66">
        <v>-1.4870850401166501E-2</v>
      </c>
      <c r="Z2543" s="67">
        <v>16.1968525721168</v>
      </c>
      <c r="AA2543" s="66">
        <v>0.18345123149076201</v>
      </c>
      <c r="AB2543" s="67">
        <v>38.570311300398302</v>
      </c>
      <c r="AC2543" s="66">
        <v>0.15916123918039399</v>
      </c>
      <c r="AD2543" s="67">
        <v>40.202089178259499</v>
      </c>
      <c r="AE2543" s="66">
        <v>0.20043507611990199</v>
      </c>
      <c r="AF2543" s="68">
        <v>36.991195223701702</v>
      </c>
      <c r="AG2543" s="66">
        <v>4.0225234672107001E-2</v>
      </c>
      <c r="AH2543" s="67">
        <v>2.1810177313454902</v>
      </c>
      <c r="AI2543" s="66">
        <v>2.61952840210142E-2</v>
      </c>
      <c r="AJ2543" s="67">
        <v>16.310270883055601</v>
      </c>
      <c r="AK2543" s="66">
        <v>0.318337717280956</v>
      </c>
      <c r="AL2543" s="66">
        <v>5.8256224110664299E-2</v>
      </c>
      <c r="AM2543" s="67">
        <v>27.734901798627099</v>
      </c>
      <c r="AN2543" s="11"/>
      <c r="AO2543" s="69">
        <v>3.3842735974758398E-2</v>
      </c>
      <c r="AP2543" s="69">
        <v>-5.0195564083915102E-2</v>
      </c>
      <c r="AQ2543" s="69">
        <v>0.13850987074693</v>
      </c>
      <c r="AR2543" s="69">
        <v>-0.13481217144551899</v>
      </c>
      <c r="AS2543" s="70">
        <v>7</v>
      </c>
      <c r="AT2543" s="70">
        <v>5</v>
      </c>
      <c r="AU2543" s="70">
        <v>8</v>
      </c>
      <c r="AV2543" s="71">
        <v>4</v>
      </c>
      <c r="AW2543" s="11"/>
      <c r="AX2543" s="72">
        <v>0.197910907995829</v>
      </c>
      <c r="AY2543" s="73">
        <v>0.86397438585026998</v>
      </c>
      <c r="AZ2543" s="73">
        <v>1.3036633549327199</v>
      </c>
      <c r="BA2543" s="73">
        <v>1.25184757010175</v>
      </c>
      <c r="BB2543" s="64">
        <v>2.04008723914012E-2</v>
      </c>
      <c r="BC2543" s="74">
        <v>-25.002740903495599</v>
      </c>
      <c r="BD2543" s="61">
        <v>43844</v>
      </c>
      <c r="BE2543" s="61">
        <v>43910</v>
      </c>
      <c r="BF2543" s="70"/>
      <c r="BG2543" s="61"/>
    </row>
    <row r="2544" spans="2:59" x14ac:dyDescent="0.3">
      <c r="B2544" s="56" t="s">
        <v>8021</v>
      </c>
      <c r="C2544" s="56" t="s">
        <v>7663</v>
      </c>
      <c r="D2544" s="56" t="s">
        <v>7651</v>
      </c>
      <c r="E2544" s="57" t="s">
        <v>447</v>
      </c>
      <c r="F2544" s="57" t="s">
        <v>168</v>
      </c>
      <c r="G2544" s="58" t="s">
        <v>141</v>
      </c>
      <c r="H2544" s="59" t="s">
        <v>1475</v>
      </c>
      <c r="I2544" s="60" t="s">
        <v>400</v>
      </c>
      <c r="J2544" s="60" t="s">
        <v>7664</v>
      </c>
      <c r="L2544" s="61">
        <v>44021</v>
      </c>
      <c r="M2544" s="62">
        <v>93677.435135960593</v>
      </c>
      <c r="N2544" s="63">
        <v>93677.435135960593</v>
      </c>
      <c r="O2544" s="63">
        <v>99139.751801967606</v>
      </c>
      <c r="P2544" s="64">
        <f t="shared" si="39"/>
        <v>0.94490286119620281</v>
      </c>
      <c r="Q2544" s="61">
        <v>43844</v>
      </c>
      <c r="R2544" s="65">
        <v>198979.005418213</v>
      </c>
      <c r="S2544" s="65">
        <v>196128.007120361</v>
      </c>
      <c r="T2544" s="11"/>
      <c r="U2544" s="66">
        <v>1.8814227350958401E-3</v>
      </c>
      <c r="V2544" s="67">
        <v>3.85035302742835</v>
      </c>
      <c r="W2544" s="66">
        <v>9.3170631796965594E-2</v>
      </c>
      <c r="X2544" s="67">
        <v>11.595441728335601</v>
      </c>
      <c r="Y2544" s="66">
        <v>-2.6472476369235699E-2</v>
      </c>
      <c r="Z2544" s="67">
        <v>15.0366899752989</v>
      </c>
      <c r="AA2544" s="66">
        <v>0.15578903423738699</v>
      </c>
      <c r="AB2544" s="67">
        <v>35.804091575031599</v>
      </c>
      <c r="AC2544" s="66">
        <v>0.157893557019706</v>
      </c>
      <c r="AD2544" s="67">
        <v>40.0753209622344</v>
      </c>
      <c r="AE2544" s="66">
        <v>0.17159972942143201</v>
      </c>
      <c r="AF2544" s="68">
        <v>34.107660553883797</v>
      </c>
      <c r="AG2544" s="66">
        <v>3.9630510693314101E-2</v>
      </c>
      <c r="AH2544" s="67">
        <v>2.1215453334661998</v>
      </c>
      <c r="AI2544" s="66">
        <v>1.35141975733859E-2</v>
      </c>
      <c r="AJ2544" s="67">
        <v>15.042162238300101</v>
      </c>
      <c r="AK2544" s="66">
        <v>0.36077969721576703</v>
      </c>
      <c r="AL2544" s="66">
        <v>6.3341804947412997E-2</v>
      </c>
      <c r="AM2544" s="67">
        <v>29.244786677940301</v>
      </c>
      <c r="AN2544" s="11"/>
      <c r="AO2544" s="69">
        <v>3.3775606974813903E-2</v>
      </c>
      <c r="AP2544" s="69">
        <v>-5.02586960938061E-2</v>
      </c>
      <c r="AQ2544" s="69">
        <v>0.136306007800158</v>
      </c>
      <c r="AR2544" s="69">
        <v>-0.13650291527490499</v>
      </c>
      <c r="AS2544" s="70">
        <v>7</v>
      </c>
      <c r="AT2544" s="70">
        <v>5</v>
      </c>
      <c r="AU2544" s="70">
        <v>7</v>
      </c>
      <c r="AV2544" s="71">
        <v>5</v>
      </c>
      <c r="AW2544" s="11"/>
      <c r="AX2544" s="72">
        <v>0.198000357504061</v>
      </c>
      <c r="AY2544" s="73">
        <v>0.73323802941467897</v>
      </c>
      <c r="AZ2544" s="73">
        <v>1.2058602060769801</v>
      </c>
      <c r="BA2544" s="73">
        <v>1.0571630405247601</v>
      </c>
      <c r="BB2544" s="64">
        <v>2.0408264157012999E-2</v>
      </c>
      <c r="BC2544" s="74">
        <v>-25.324065716908098</v>
      </c>
      <c r="BD2544" s="61">
        <v>43844</v>
      </c>
      <c r="BE2544" s="61">
        <v>43910</v>
      </c>
      <c r="BF2544" s="70"/>
      <c r="BG2544" s="61"/>
    </row>
    <row r="2545" spans="2:59" x14ac:dyDescent="0.3">
      <c r="B2545" s="56" t="s">
        <v>8024</v>
      </c>
      <c r="C2545" s="56" t="s">
        <v>7666</v>
      </c>
      <c r="D2545" s="56" t="s">
        <v>7651</v>
      </c>
      <c r="E2545" s="57" t="s">
        <v>2294</v>
      </c>
      <c r="F2545" s="57" t="s">
        <v>168</v>
      </c>
      <c r="G2545" s="58" t="s">
        <v>141</v>
      </c>
      <c r="H2545" s="59" t="s">
        <v>1475</v>
      </c>
      <c r="I2545" s="60" t="s">
        <v>400</v>
      </c>
      <c r="J2545" s="60" t="s">
        <v>1</v>
      </c>
      <c r="L2545" s="61">
        <v>44021</v>
      </c>
      <c r="M2545" s="62">
        <v>231945.42751193</v>
      </c>
      <c r="N2545" s="63">
        <v>231945.42751193</v>
      </c>
      <c r="O2545" s="63">
        <v>243814.062881947</v>
      </c>
      <c r="P2545" s="64">
        <f t="shared" si="39"/>
        <v>0.951320956511997</v>
      </c>
      <c r="Q2545" s="61">
        <v>43844</v>
      </c>
      <c r="R2545" s="65">
        <v>2303356.12324609</v>
      </c>
      <c r="S2545" s="65">
        <v>2152685.4400820299</v>
      </c>
      <c r="T2545" s="11"/>
      <c r="U2545" s="66">
        <v>1.9199157632101599E-3</v>
      </c>
      <c r="V2545" s="67">
        <v>3.8542023302397901</v>
      </c>
      <c r="W2545" s="66">
        <v>9.4425825116632001E-2</v>
      </c>
      <c r="X2545" s="67">
        <v>11.7209610603022</v>
      </c>
      <c r="Y2545" s="66">
        <v>-1.9671915004437299E-2</v>
      </c>
      <c r="Z2545" s="67">
        <v>15.7167461117788</v>
      </c>
      <c r="AA2545" s="66">
        <v>0.17211136957659601</v>
      </c>
      <c r="AB2545" s="67">
        <v>37.436325108981698</v>
      </c>
      <c r="AC2545" s="66">
        <v>0.19080102117004599</v>
      </c>
      <c r="AD2545" s="67">
        <v>43.366067377268301</v>
      </c>
      <c r="AE2545" s="66">
        <v>0.22015607248264099</v>
      </c>
      <c r="AF2545" s="68">
        <v>38.963294859975598</v>
      </c>
      <c r="AG2545" s="66">
        <v>3.9988007625652203E-2</v>
      </c>
      <c r="AH2545" s="67">
        <v>2.1572950267000102</v>
      </c>
      <c r="AI2545" s="66">
        <v>2.09463772735035E-2</v>
      </c>
      <c r="AJ2545" s="67">
        <v>15.7853802083118</v>
      </c>
      <c r="AK2545" s="66">
        <v>0.35951001733134003</v>
      </c>
      <c r="AL2545" s="66">
        <v>6.4244282513754997E-2</v>
      </c>
      <c r="AM2545" s="67">
        <v>28.306224878149798</v>
      </c>
      <c r="AN2545" s="11"/>
      <c r="AO2545" s="69">
        <v>3.3814949674706399E-2</v>
      </c>
      <c r="AP2545" s="69">
        <v>-5.0222694139883998E-2</v>
      </c>
      <c r="AQ2545" s="69">
        <v>0.13761485588838701</v>
      </c>
      <c r="AR2545" s="69">
        <v>-0.135477101604047</v>
      </c>
      <c r="AS2545" s="70">
        <v>7</v>
      </c>
      <c r="AT2545" s="70">
        <v>5</v>
      </c>
      <c r="AU2545" s="70">
        <v>8</v>
      </c>
      <c r="AV2545" s="71">
        <v>4</v>
      </c>
      <c r="AW2545" s="11"/>
      <c r="AX2545" s="72">
        <v>0.19794724752253401</v>
      </c>
      <c r="AY2545" s="73">
        <v>0.81041743060177396</v>
      </c>
      <c r="AZ2545" s="73">
        <v>1.26359880410018</v>
      </c>
      <c r="BA2545" s="73">
        <v>1.17186860775473</v>
      </c>
      <c r="BB2545" s="64">
        <v>2.04038651354858E-2</v>
      </c>
      <c r="BC2545" s="74">
        <v>-25.135292959486801</v>
      </c>
      <c r="BD2545" s="61">
        <v>43844</v>
      </c>
      <c r="BE2545" s="61">
        <v>43910</v>
      </c>
      <c r="BF2545" s="70"/>
      <c r="BG2545" s="61"/>
    </row>
    <row r="2546" spans="2:59" x14ac:dyDescent="0.3">
      <c r="B2546" s="56" t="s">
        <v>8026</v>
      </c>
      <c r="C2546" s="56" t="s">
        <v>7668</v>
      </c>
      <c r="D2546" s="56" t="s">
        <v>7651</v>
      </c>
      <c r="E2546" s="57" t="s">
        <v>173</v>
      </c>
      <c r="F2546" s="57" t="s">
        <v>168</v>
      </c>
      <c r="G2546" s="58" t="s">
        <v>141</v>
      </c>
      <c r="H2546" s="59" t="s">
        <v>1475</v>
      </c>
      <c r="I2546" s="60" t="s">
        <v>400</v>
      </c>
      <c r="J2546" s="60" t="s">
        <v>7669</v>
      </c>
      <c r="L2546" s="61">
        <v>44021</v>
      </c>
      <c r="M2546" s="62">
        <v>74943.945006012902</v>
      </c>
      <c r="N2546" s="63">
        <v>74943.945006012902</v>
      </c>
      <c r="O2546" s="63">
        <v>78273.811980009094</v>
      </c>
      <c r="P2546" s="64">
        <f t="shared" si="39"/>
        <v>0.95745873505117352</v>
      </c>
      <c r="Q2546" s="61">
        <v>43844</v>
      </c>
      <c r="R2546" s="65">
        <v>633178.74284667999</v>
      </c>
      <c r="S2546" s="65">
        <v>704041.01887499995</v>
      </c>
      <c r="T2546" s="11"/>
      <c r="U2546" s="66">
        <v>1.9561842764233002E-3</v>
      </c>
      <c r="V2546" s="67">
        <v>3.8578291815611001</v>
      </c>
      <c r="W2546" s="66">
        <v>9.5621451671904695E-2</v>
      </c>
      <c r="X2546" s="67">
        <v>11.8405237158295</v>
      </c>
      <c r="Y2546" s="66">
        <v>-1.31674019221464E-2</v>
      </c>
      <c r="Z2546" s="67">
        <v>16.3671974200115</v>
      </c>
      <c r="AA2546" s="66">
        <v>0.18781231293192799</v>
      </c>
      <c r="AB2546" s="67">
        <v>39.006419444514897</v>
      </c>
      <c r="AC2546" s="66">
        <v>0.22289984791306799</v>
      </c>
      <c r="AD2546" s="67">
        <v>46.575950051541398</v>
      </c>
      <c r="AE2546" s="66"/>
      <c r="AF2546" s="68"/>
      <c r="AG2546" s="66">
        <v>4.0327645616343902E-2</v>
      </c>
      <c r="AH2546" s="67">
        <v>2.1912588257691801</v>
      </c>
      <c r="AI2546" s="66">
        <v>2.80553559659893E-2</v>
      </c>
      <c r="AJ2546" s="67">
        <v>16.496278077567698</v>
      </c>
      <c r="AK2546" s="66">
        <v>0.209397511716816</v>
      </c>
      <c r="AL2546" s="66">
        <v>6.9606133314664503E-2</v>
      </c>
      <c r="AM2546" s="67">
        <v>47.404225919162897</v>
      </c>
      <c r="AN2546" s="11"/>
      <c r="AO2546" s="69">
        <v>3.3853063852802699E-2</v>
      </c>
      <c r="AP2546" s="69">
        <v>-5.01884095137939E-2</v>
      </c>
      <c r="AQ2546" s="69">
        <v>0.13885759593904401</v>
      </c>
      <c r="AR2546" s="69">
        <v>-0.13450460799693201</v>
      </c>
      <c r="AS2546" s="70">
        <v>7</v>
      </c>
      <c r="AT2546" s="70">
        <v>5</v>
      </c>
      <c r="AU2546" s="70">
        <v>8</v>
      </c>
      <c r="AV2546" s="71">
        <v>4</v>
      </c>
      <c r="AW2546" s="11"/>
      <c r="AX2546" s="72">
        <v>0.19789779870712701</v>
      </c>
      <c r="AY2546" s="73">
        <v>0.884646566856645</v>
      </c>
      <c r="AZ2546" s="73">
        <v>1.31910495448392</v>
      </c>
      <c r="BA2546" s="73">
        <v>1.2827651758143499</v>
      </c>
      <c r="BB2546" s="64">
        <v>2.03997861122843E-2</v>
      </c>
      <c r="BC2546" s="74">
        <v>-24.955929561750999</v>
      </c>
      <c r="BD2546" s="61">
        <v>43844</v>
      </c>
      <c r="BE2546" s="61">
        <v>43910</v>
      </c>
      <c r="BF2546" s="70"/>
      <c r="BG2546" s="61"/>
    </row>
    <row r="2547" spans="2:59" x14ac:dyDescent="0.3">
      <c r="B2547" s="56" t="s">
        <v>8029</v>
      </c>
      <c r="C2547" s="56" t="s">
        <v>7671</v>
      </c>
      <c r="D2547" s="56" t="s">
        <v>7651</v>
      </c>
      <c r="E2547" s="57" t="s">
        <v>2831</v>
      </c>
      <c r="F2547" s="57" t="s">
        <v>168</v>
      </c>
      <c r="G2547" s="58" t="s">
        <v>141</v>
      </c>
      <c r="H2547" s="59" t="s">
        <v>1475</v>
      </c>
      <c r="I2547" s="60" t="s">
        <v>400</v>
      </c>
      <c r="J2547" s="60" t="s">
        <v>7672</v>
      </c>
      <c r="L2547" s="61">
        <v>44021</v>
      </c>
      <c r="M2547" s="62">
        <v>83975.030519962296</v>
      </c>
      <c r="N2547" s="63">
        <v>83975.030519962296</v>
      </c>
      <c r="O2547" s="63">
        <v>87380.9882400036</v>
      </c>
      <c r="P2547" s="64">
        <f t="shared" si="39"/>
        <v>0.96102175325957195</v>
      </c>
      <c r="Q2547" s="61">
        <v>43844</v>
      </c>
      <c r="R2547" s="65">
        <v>6359902.9155546902</v>
      </c>
      <c r="S2547" s="65">
        <v>5560318.9808203103</v>
      </c>
      <c r="T2547" s="11"/>
      <c r="U2547" s="66">
        <v>1.9777527122641901E-3</v>
      </c>
      <c r="V2547" s="67">
        <v>3.8599860251451901</v>
      </c>
      <c r="W2547" s="66">
        <v>9.6310776443715398E-2</v>
      </c>
      <c r="X2547" s="67">
        <v>11.9094561930106</v>
      </c>
      <c r="Y2547" s="66">
        <v>-9.3912729080329899E-3</v>
      </c>
      <c r="Z2547" s="67">
        <v>16.744810321426499</v>
      </c>
      <c r="AA2547" s="66">
        <v>0.19699881448293999</v>
      </c>
      <c r="AB2547" s="67">
        <v>39.925069599586998</v>
      </c>
      <c r="AC2547" s="66"/>
      <c r="AD2547" s="67"/>
      <c r="AE2547" s="66"/>
      <c r="AF2547" s="68"/>
      <c r="AG2547" s="66">
        <v>4.0525384300053702E-2</v>
      </c>
      <c r="AH2547" s="67">
        <v>2.2110326941401599</v>
      </c>
      <c r="AI2547" s="66">
        <v>3.21847948707727E-2</v>
      </c>
      <c r="AJ2547" s="67">
        <v>16.909221968031499</v>
      </c>
      <c r="AK2547" s="66">
        <v>0.279619512684876</v>
      </c>
      <c r="AL2547" s="66">
        <v>0.143951832958992</v>
      </c>
      <c r="AM2547" s="67">
        <v>52.218970629852301</v>
      </c>
      <c r="AN2547" s="11"/>
      <c r="AO2547" s="69">
        <v>3.3874977298182798E-2</v>
      </c>
      <c r="AP2547" s="69">
        <v>-5.0167833665036597E-2</v>
      </c>
      <c r="AQ2547" s="69">
        <v>0.13957918200685501</v>
      </c>
      <c r="AR2547" s="69">
        <v>-0.13393745623485301</v>
      </c>
      <c r="AS2547" s="70">
        <v>7</v>
      </c>
      <c r="AT2547" s="70">
        <v>5</v>
      </c>
      <c r="AU2547" s="70">
        <v>8</v>
      </c>
      <c r="AV2547" s="71">
        <v>4</v>
      </c>
      <c r="AW2547" s="11"/>
      <c r="AX2547" s="72">
        <v>0.197869409761042</v>
      </c>
      <c r="AY2547" s="73">
        <v>0.92807448978146601</v>
      </c>
      <c r="AZ2547" s="73">
        <v>1.35157070627247</v>
      </c>
      <c r="BA2547" s="73">
        <v>1.34790943101689</v>
      </c>
      <c r="BB2547" s="64">
        <v>2.03974519291296E-2</v>
      </c>
      <c r="BC2547" s="74">
        <v>-24.851320616085999</v>
      </c>
      <c r="BD2547" s="61">
        <v>43844</v>
      </c>
      <c r="BE2547" s="61">
        <v>43910</v>
      </c>
      <c r="BF2547" s="70"/>
      <c r="BG2547" s="61"/>
    </row>
    <row r="2548" spans="2:59" x14ac:dyDescent="0.3">
      <c r="B2548" s="56" t="s">
        <v>8033</v>
      </c>
      <c r="C2548" s="56" t="s">
        <v>7674</v>
      </c>
      <c r="D2548" s="56" t="s">
        <v>7651</v>
      </c>
      <c r="E2548" s="57" t="s">
        <v>490</v>
      </c>
      <c r="F2548" s="57" t="s">
        <v>168</v>
      </c>
      <c r="G2548" s="58" t="s">
        <v>141</v>
      </c>
      <c r="H2548" s="59" t="s">
        <v>1475</v>
      </c>
      <c r="I2548" s="60" t="s">
        <v>400</v>
      </c>
      <c r="J2548" s="60" t="s">
        <v>7675</v>
      </c>
      <c r="L2548" s="61">
        <v>44021</v>
      </c>
      <c r="M2548" s="62">
        <v>97753.070873975797</v>
      </c>
      <c r="N2548" s="63">
        <v>97753.070873975797</v>
      </c>
      <c r="O2548" s="63">
        <v>102710.76652205001</v>
      </c>
      <c r="P2548" s="64">
        <f t="shared" si="39"/>
        <v>0.95173149012562486</v>
      </c>
      <c r="Q2548" s="61">
        <v>43844</v>
      </c>
      <c r="R2548" s="65">
        <v>842.407593600273</v>
      </c>
      <c r="S2548" s="65">
        <v>1750.20345134544</v>
      </c>
      <c r="T2548" s="11"/>
      <c r="U2548" s="66">
        <v>1.9252624497312399E-3</v>
      </c>
      <c r="V2548" s="67">
        <v>3.85473699889189</v>
      </c>
      <c r="W2548" s="66">
        <v>9.4422506434057099E-2</v>
      </c>
      <c r="X2548" s="67">
        <v>11.720629192044701</v>
      </c>
      <c r="Y2548" s="66">
        <v>-1.9239873818150999E-2</v>
      </c>
      <c r="Z2548" s="67">
        <v>15.7599502304074</v>
      </c>
      <c r="AA2548" s="66">
        <v>0.17293137431435801</v>
      </c>
      <c r="AB2548" s="67">
        <v>37.5183255827287</v>
      </c>
      <c r="AC2548" s="66">
        <v>0.19162806324689899</v>
      </c>
      <c r="AD2548" s="67">
        <v>43.448771584953597</v>
      </c>
      <c r="AE2548" s="66">
        <v>0.222822290412441</v>
      </c>
      <c r="AF2548" s="68">
        <v>39.229916652955602</v>
      </c>
      <c r="AG2548" s="66">
        <v>4.0000159582632498E-2</v>
      </c>
      <c r="AH2548" s="67">
        <v>2.1585102223980401</v>
      </c>
      <c r="AI2548" s="66">
        <v>2.14486711684003E-2</v>
      </c>
      <c r="AJ2548" s="67">
        <v>15.8356095978088</v>
      </c>
      <c r="AK2548" s="66">
        <v>0.36629584769252699</v>
      </c>
      <c r="AL2548" s="66">
        <v>6.5319085630108006E-2</v>
      </c>
      <c r="AM2548" s="67">
        <v>28.984807914268501</v>
      </c>
      <c r="AN2548" s="11"/>
      <c r="AO2548" s="69">
        <v>3.3815975544712301E-2</v>
      </c>
      <c r="AP2548" s="69">
        <v>-5.0213709122544997E-2</v>
      </c>
      <c r="AQ2548" s="69">
        <v>0.137678385688632</v>
      </c>
      <c r="AR2548" s="69">
        <v>-0.135389384912705</v>
      </c>
      <c r="AS2548" s="70">
        <v>7</v>
      </c>
      <c r="AT2548" s="70">
        <v>5</v>
      </c>
      <c r="AU2548" s="70">
        <v>8</v>
      </c>
      <c r="AV2548" s="71">
        <v>4</v>
      </c>
      <c r="AW2548" s="11"/>
      <c r="AX2548" s="72">
        <v>0.19793945931363899</v>
      </c>
      <c r="AY2548" s="73">
        <v>0.81419486308459499</v>
      </c>
      <c r="AZ2548" s="73">
        <v>1.26644216187378</v>
      </c>
      <c r="BA2548" s="73">
        <v>1.1775020452350899</v>
      </c>
      <c r="BB2548" s="64">
        <v>2.0403120726186899E-2</v>
      </c>
      <c r="BC2548" s="74">
        <v>-25.120205104787601</v>
      </c>
      <c r="BD2548" s="61">
        <v>43844</v>
      </c>
      <c r="BE2548" s="61">
        <v>43910</v>
      </c>
      <c r="BF2548" s="70"/>
      <c r="BG2548" s="61"/>
    </row>
    <row r="2549" spans="2:59" x14ac:dyDescent="0.3">
      <c r="B2549" s="56" t="s">
        <v>8036</v>
      </c>
      <c r="C2549" s="56" t="s">
        <v>7677</v>
      </c>
      <c r="D2549" s="56" t="s">
        <v>7678</v>
      </c>
      <c r="E2549" s="57" t="s">
        <v>34</v>
      </c>
      <c r="F2549" s="57" t="s">
        <v>168</v>
      </c>
      <c r="G2549" s="58" t="s">
        <v>111</v>
      </c>
      <c r="H2549" s="59" t="s">
        <v>186</v>
      </c>
      <c r="I2549" s="60" t="s">
        <v>29</v>
      </c>
      <c r="J2549" s="60" t="s">
        <v>7679</v>
      </c>
      <c r="L2549" s="61">
        <v>44021</v>
      </c>
      <c r="M2549" s="62">
        <v>1349.68290000036</v>
      </c>
      <c r="N2549" s="63">
        <v>1349.68290000036</v>
      </c>
      <c r="O2549" s="63">
        <v>1501.72409999929</v>
      </c>
      <c r="P2549" s="64">
        <f t="shared" si="39"/>
        <v>0.89875557034810727</v>
      </c>
      <c r="Q2549" s="61">
        <v>43881</v>
      </c>
      <c r="R2549" s="65">
        <v>6035996.682</v>
      </c>
      <c r="S2549" s="65">
        <v>6663882.3494062498</v>
      </c>
      <c r="T2549" s="11"/>
      <c r="U2549" s="66">
        <v>-6.1519656119344299E-3</v>
      </c>
      <c r="V2549" s="67">
        <v>3.0470141927253298</v>
      </c>
      <c r="W2549" s="66">
        <v>1.4262986236644799E-2</v>
      </c>
      <c r="X2549" s="67">
        <v>3.7046771722998502</v>
      </c>
      <c r="Y2549" s="66">
        <v>-6.1895718904488597E-2</v>
      </c>
      <c r="Z2549" s="67">
        <v>11.4943657217809</v>
      </c>
      <c r="AA2549" s="66">
        <v>6.0005040526448297E-2</v>
      </c>
      <c r="AB2549" s="67">
        <v>26.2256922039378</v>
      </c>
      <c r="AC2549" s="66">
        <v>8.97036835558538E-2</v>
      </c>
      <c r="AD2549" s="67">
        <v>33.256333615805502</v>
      </c>
      <c r="AE2549" s="66">
        <v>0.13680272142126301</v>
      </c>
      <c r="AF2549" s="68">
        <v>30.627959753852299</v>
      </c>
      <c r="AG2549" s="66">
        <v>-1.02915728093649E-2</v>
      </c>
      <c r="AH2549" s="67">
        <v>-2.8706630168017</v>
      </c>
      <c r="AI2549" s="66">
        <v>-4.0530613126975402E-2</v>
      </c>
      <c r="AJ2549" s="67">
        <v>9.6376811682712304</v>
      </c>
      <c r="AK2549" s="66">
        <v>0.30793365764839098</v>
      </c>
      <c r="AL2549" s="66">
        <v>1.8563075625934299E-2</v>
      </c>
      <c r="AM2549" s="67">
        <v>-56.8647866910906</v>
      </c>
      <c r="AN2549" s="11"/>
      <c r="AO2549" s="69">
        <v>3.1171299200650499E-2</v>
      </c>
      <c r="AP2549" s="69">
        <v>-5.7314608885499198E-2</v>
      </c>
      <c r="AQ2549" s="69">
        <v>8.0061651659052602E-2</v>
      </c>
      <c r="AR2549" s="69">
        <v>-0.103154463286919</v>
      </c>
      <c r="AS2549" s="70">
        <v>7</v>
      </c>
      <c r="AT2549" s="70">
        <v>5</v>
      </c>
      <c r="AU2549" s="70">
        <v>7</v>
      </c>
      <c r="AV2549" s="71">
        <v>5</v>
      </c>
      <c r="AW2549" s="11"/>
      <c r="AX2549" s="72">
        <v>0.173173636591819</v>
      </c>
      <c r="AY2549" s="73">
        <v>0.32764632734142701</v>
      </c>
      <c r="AZ2549" s="73">
        <v>0.920529939305197</v>
      </c>
      <c r="BA2549" s="73">
        <v>0.43760422602144899</v>
      </c>
      <c r="BB2549" s="64">
        <v>1.7765894227141001E-2</v>
      </c>
      <c r="BC2549" s="74">
        <v>-24.666015548427801</v>
      </c>
      <c r="BD2549" s="61">
        <v>43881</v>
      </c>
      <c r="BE2549" s="61">
        <v>43913</v>
      </c>
      <c r="BF2549" s="70"/>
      <c r="BG2549" s="61"/>
    </row>
    <row r="2550" spans="2:59" x14ac:dyDescent="0.3">
      <c r="B2550" s="56" t="s">
        <v>8039</v>
      </c>
      <c r="C2550" s="56" t="s">
        <v>7681</v>
      </c>
      <c r="D2550" s="56" t="s">
        <v>7678</v>
      </c>
      <c r="E2550" s="57" t="s">
        <v>41</v>
      </c>
      <c r="F2550" s="57" t="s">
        <v>168</v>
      </c>
      <c r="G2550" s="58" t="s">
        <v>111</v>
      </c>
      <c r="H2550" s="59" t="s">
        <v>186</v>
      </c>
      <c r="I2550" s="60" t="s">
        <v>29</v>
      </c>
      <c r="J2550" s="60" t="s">
        <v>7682</v>
      </c>
      <c r="L2550" s="61">
        <v>44021</v>
      </c>
      <c r="M2550" s="62">
        <v>2095.15359999985</v>
      </c>
      <c r="N2550" s="63">
        <v>2095.15359999985</v>
      </c>
      <c r="O2550" s="63">
        <v>2320.31670000032</v>
      </c>
      <c r="P2550" s="64">
        <f t="shared" si="39"/>
        <v>0.90296018642608622</v>
      </c>
      <c r="Q2550" s="61">
        <v>43881</v>
      </c>
      <c r="R2550" s="65">
        <v>6410238.1069999998</v>
      </c>
      <c r="S2550" s="65">
        <v>5189065.1458437499</v>
      </c>
      <c r="T2550" s="11"/>
      <c r="U2550" s="66">
        <v>-6.1188232321001098E-3</v>
      </c>
      <c r="V2550" s="67">
        <v>3.0503284307087601</v>
      </c>
      <c r="W2550" s="66">
        <v>1.5277817554306201E-2</v>
      </c>
      <c r="X2550" s="67">
        <v>3.8061603040660001</v>
      </c>
      <c r="Y2550" s="66">
        <v>-5.6186355249374202E-2</v>
      </c>
      <c r="Z2550" s="67">
        <v>12.065302087285099</v>
      </c>
      <c r="AA2550" s="66">
        <v>7.3034984214245896E-2</v>
      </c>
      <c r="AB2550" s="67">
        <v>27.528686572710299</v>
      </c>
      <c r="AC2550" s="66">
        <v>0.116639977641171</v>
      </c>
      <c r="AD2550" s="67">
        <v>35.949963024351703</v>
      </c>
      <c r="AE2550" s="66">
        <v>0.18275158640783001</v>
      </c>
      <c r="AF2550" s="68">
        <v>35.222846252494499</v>
      </c>
      <c r="AG2550" s="66">
        <v>-9.9945419033247197E-3</v>
      </c>
      <c r="AH2550" s="67">
        <v>-2.8409599261976801</v>
      </c>
      <c r="AI2550" s="66">
        <v>-3.4401543369312997E-2</v>
      </c>
      <c r="AJ2550" s="67">
        <v>10.2505881440302</v>
      </c>
      <c r="AK2550" s="66">
        <v>1.05226133803488</v>
      </c>
      <c r="AL2550" s="66">
        <v>5.0492065091020798E-2</v>
      </c>
      <c r="AM2550" s="67">
        <v>17.567981347558099</v>
      </c>
      <c r="AN2550" s="11"/>
      <c r="AO2550" s="69">
        <v>3.1274432667487403E-2</v>
      </c>
      <c r="AP2550" s="69">
        <v>-5.7283141903099001E-2</v>
      </c>
      <c r="AQ2550" s="69">
        <v>8.1144974708877299E-2</v>
      </c>
      <c r="AR2550" s="69">
        <v>-0.102227066026971</v>
      </c>
      <c r="AS2550" s="70">
        <v>7</v>
      </c>
      <c r="AT2550" s="70">
        <v>5</v>
      </c>
      <c r="AU2550" s="70">
        <v>7</v>
      </c>
      <c r="AV2550" s="71">
        <v>5</v>
      </c>
      <c r="AW2550" s="11"/>
      <c r="AX2550" s="72">
        <v>0.173169742225145</v>
      </c>
      <c r="AY2550" s="73">
        <v>0.398601862119904</v>
      </c>
      <c r="AZ2550" s="73">
        <v>0.97106863956196299</v>
      </c>
      <c r="BA2550" s="73">
        <v>0.53364761077409595</v>
      </c>
      <c r="BB2550" s="64">
        <v>1.7766543794277799E-2</v>
      </c>
      <c r="BC2550" s="74">
        <v>-24.5856050598377</v>
      </c>
      <c r="BD2550" s="61">
        <v>43881</v>
      </c>
      <c r="BE2550" s="61">
        <v>43913</v>
      </c>
      <c r="BF2550" s="70"/>
      <c r="BG2550" s="61"/>
    </row>
    <row r="2551" spans="2:59" x14ac:dyDescent="0.3">
      <c r="B2551" s="56" t="s">
        <v>8042</v>
      </c>
      <c r="C2551" s="56" t="s">
        <v>7684</v>
      </c>
      <c r="D2551" s="56" t="s">
        <v>7678</v>
      </c>
      <c r="E2551" s="57" t="s">
        <v>0</v>
      </c>
      <c r="F2551" s="57" t="s">
        <v>168</v>
      </c>
      <c r="G2551" s="58" t="s">
        <v>111</v>
      </c>
      <c r="H2551" s="59" t="s">
        <v>186</v>
      </c>
      <c r="I2551" s="60" t="s">
        <v>29</v>
      </c>
      <c r="J2551" s="60" t="s">
        <v>7685</v>
      </c>
      <c r="L2551" s="61">
        <v>44021</v>
      </c>
      <c r="M2551" s="62">
        <v>2154.4010000005401</v>
      </c>
      <c r="N2551" s="63">
        <v>2154.4010000005401</v>
      </c>
      <c r="O2551" s="63">
        <v>2375.0945999994901</v>
      </c>
      <c r="P2551" s="64">
        <f t="shared" si="39"/>
        <v>0.90708008009491603</v>
      </c>
      <c r="Q2551" s="61">
        <v>43881</v>
      </c>
      <c r="R2551" s="65">
        <v>30976.494999999999</v>
      </c>
      <c r="S2551" s="65">
        <v>30252.1775496216</v>
      </c>
      <c r="T2551" s="11"/>
      <c r="U2551" s="66">
        <v>-6.0864719134770002E-3</v>
      </c>
      <c r="V2551" s="67">
        <v>3.0535635625710702</v>
      </c>
      <c r="W2551" s="66">
        <v>1.6268735971607402E-2</v>
      </c>
      <c r="X2551" s="67">
        <v>3.9052521457961098</v>
      </c>
      <c r="Y2551" s="66">
        <v>-5.05845948609931E-2</v>
      </c>
      <c r="Z2551" s="67">
        <v>12.6254781261232</v>
      </c>
      <c r="AA2551" s="66">
        <v>8.5897945298784195E-2</v>
      </c>
      <c r="AB2551" s="67">
        <v>28.814982681185899</v>
      </c>
      <c r="AC2551" s="66">
        <v>0.14782423102587899</v>
      </c>
      <c r="AD2551" s="67">
        <v>39.068388362822603</v>
      </c>
      <c r="AE2551" s="66">
        <v>0.23041693890088899</v>
      </c>
      <c r="AF2551" s="68">
        <v>39.989381501800402</v>
      </c>
      <c r="AG2551" s="66">
        <v>-9.7047419321825094E-3</v>
      </c>
      <c r="AH2551" s="67">
        <v>-2.81197992908346</v>
      </c>
      <c r="AI2551" s="66">
        <v>-2.8386182399117402E-2</v>
      </c>
      <c r="AJ2551" s="67">
        <v>10.8521242410498</v>
      </c>
      <c r="AK2551" s="66">
        <v>1.15440100000007</v>
      </c>
      <c r="AL2551" s="66">
        <v>6.9714041013867203E-2</v>
      </c>
      <c r="AM2551" s="67">
        <v>84.708984313765498</v>
      </c>
      <c r="AN2551" s="11"/>
      <c r="AO2551" s="69">
        <v>3.1375084077808403E-2</v>
      </c>
      <c r="AP2551" s="69">
        <v>-5.7252531647463897E-2</v>
      </c>
      <c r="AQ2551" s="69">
        <v>8.2203078323800596E-2</v>
      </c>
      <c r="AR2551" s="69">
        <v>-0.101321521404316</v>
      </c>
      <c r="AS2551" s="70">
        <v>7</v>
      </c>
      <c r="AT2551" s="70">
        <v>5</v>
      </c>
      <c r="AU2551" s="70">
        <v>7</v>
      </c>
      <c r="AV2551" s="71">
        <v>5</v>
      </c>
      <c r="AW2551" s="11"/>
      <c r="AX2551" s="72">
        <v>0.173166942897369</v>
      </c>
      <c r="AY2551" s="73">
        <v>0.46861492016978401</v>
      </c>
      <c r="AZ2551" s="73">
        <v>1.0209238768911699</v>
      </c>
      <c r="BA2551" s="73">
        <v>0.628846194632388</v>
      </c>
      <c r="BB2551" s="64">
        <v>1.7767281431169998E-2</v>
      </c>
      <c r="BC2551" s="74">
        <v>-24.5070827915333</v>
      </c>
      <c r="BD2551" s="61">
        <v>43881</v>
      </c>
      <c r="BE2551" s="61">
        <v>43913</v>
      </c>
      <c r="BF2551" s="70"/>
      <c r="BG2551" s="61"/>
    </row>
    <row r="2552" spans="2:59" x14ac:dyDescent="0.3">
      <c r="B2552" s="56" t="s">
        <v>8045</v>
      </c>
      <c r="C2552" s="56" t="s">
        <v>7687</v>
      </c>
      <c r="D2552" s="56" t="s">
        <v>7678</v>
      </c>
      <c r="E2552" s="57" t="s">
        <v>79</v>
      </c>
      <c r="F2552" s="57" t="s">
        <v>168</v>
      </c>
      <c r="G2552" s="58" t="s">
        <v>111</v>
      </c>
      <c r="H2552" s="59" t="s">
        <v>186</v>
      </c>
      <c r="I2552" s="60" t="s">
        <v>29</v>
      </c>
      <c r="J2552" s="60" t="s">
        <v>7688</v>
      </c>
      <c r="L2552" s="61">
        <v>44021</v>
      </c>
      <c r="M2552" s="62">
        <v>1305.2343000005901</v>
      </c>
      <c r="N2552" s="63">
        <v>1305.2343000005901</v>
      </c>
      <c r="O2552" s="63">
        <v>1326.7599999997799</v>
      </c>
      <c r="P2552" s="64">
        <f t="shared" si="39"/>
        <v>0.98377573939582641</v>
      </c>
      <c r="Q2552" s="61">
        <v>44018</v>
      </c>
      <c r="R2552" s="65">
        <v>764.67899999999997</v>
      </c>
      <c r="S2552" s="65">
        <v>72.187099236607594</v>
      </c>
      <c r="T2552" s="11"/>
      <c r="U2552" s="66">
        <v>-6.0878943359057303E-3</v>
      </c>
      <c r="V2552" s="67">
        <v>3.0534213203282001</v>
      </c>
      <c r="W2552" s="66">
        <v>1.6264713340206099E-2</v>
      </c>
      <c r="X2552" s="67">
        <v>3.9048498826559799</v>
      </c>
      <c r="Y2552" s="66">
        <v>5.1620800597447697E-2</v>
      </c>
      <c r="Z2552" s="67">
        <v>22.846017671981802</v>
      </c>
      <c r="AA2552" s="66">
        <v>5.1620800597447697E-2</v>
      </c>
      <c r="AB2552" s="67">
        <v>25.387268211052302</v>
      </c>
      <c r="AC2552" s="66">
        <v>4.34163970203372E-2</v>
      </c>
      <c r="AD2552" s="67">
        <v>28.6276049622684</v>
      </c>
      <c r="AE2552" s="66">
        <v>0.118495733040618</v>
      </c>
      <c r="AF2552" s="68">
        <v>28.797260915773201</v>
      </c>
      <c r="AG2552" s="66">
        <v>-9.7098538253703702E-3</v>
      </c>
      <c r="AH2552" s="67">
        <v>-2.8124911184022499</v>
      </c>
      <c r="AI2552" s="66">
        <v>5.1620800597447697E-2</v>
      </c>
      <c r="AJ2552" s="67">
        <v>18.852822540706299</v>
      </c>
      <c r="AK2552" s="66">
        <v>0.30523430000001101</v>
      </c>
      <c r="AL2552" s="66">
        <v>6.56325501204265E-2</v>
      </c>
      <c r="AM2552" s="67">
        <v>29.553306280838999</v>
      </c>
      <c r="AN2552" s="11"/>
      <c r="AO2552" s="69">
        <v>1.86325027334533E-2</v>
      </c>
      <c r="AP2552" s="69">
        <v>-2.05176653998933E-2</v>
      </c>
      <c r="AQ2552" s="69">
        <v>3.3256402819461101E-2</v>
      </c>
      <c r="AR2552" s="69">
        <v>-9.7098538253703702E-3</v>
      </c>
      <c r="AS2552" s="70">
        <v>2</v>
      </c>
      <c r="AT2552" s="70">
        <v>1</v>
      </c>
      <c r="AU2552" s="70">
        <v>7</v>
      </c>
      <c r="AV2552" s="71">
        <v>5</v>
      </c>
      <c r="AW2552" s="11"/>
      <c r="AX2552" s="72">
        <v>5.4150630388394301E-2</v>
      </c>
      <c r="AY2552" s="73">
        <v>0.57673571601662799</v>
      </c>
      <c r="AZ2552" s="73">
        <v>0.71920906032209997</v>
      </c>
      <c r="BA2552" s="73">
        <v>0.98422926186322002</v>
      </c>
      <c r="BB2552" s="64">
        <v>5.6051426117392101E-3</v>
      </c>
      <c r="BC2552" s="74">
        <v>-2.5222790902334999</v>
      </c>
      <c r="BD2552" s="61">
        <v>43990</v>
      </c>
      <c r="BE2552" s="61">
        <v>43993</v>
      </c>
      <c r="BF2552" s="70">
        <v>7</v>
      </c>
      <c r="BG2552" s="61">
        <v>43999</v>
      </c>
    </row>
    <row r="2553" spans="2:59" x14ac:dyDescent="0.3">
      <c r="B2553" s="56" t="s">
        <v>8048</v>
      </c>
      <c r="C2553" s="56" t="s">
        <v>7690</v>
      </c>
      <c r="D2553" s="56" t="s">
        <v>7678</v>
      </c>
      <c r="E2553" s="57" t="s">
        <v>447</v>
      </c>
      <c r="F2553" s="57" t="s">
        <v>168</v>
      </c>
      <c r="G2553" s="58" t="s">
        <v>111</v>
      </c>
      <c r="H2553" s="59" t="s">
        <v>186</v>
      </c>
      <c r="I2553" s="60" t="s">
        <v>29</v>
      </c>
      <c r="J2553" s="60" t="s">
        <v>7691</v>
      </c>
      <c r="L2553" s="61">
        <v>44021</v>
      </c>
      <c r="M2553" s="62">
        <v>1135.2592999991</v>
      </c>
      <c r="N2553" s="63">
        <v>1135.2592999991</v>
      </c>
      <c r="O2553" s="63">
        <v>1255.9188000001</v>
      </c>
      <c r="P2553" s="64">
        <f t="shared" si="39"/>
        <v>0.90392730803855281</v>
      </c>
      <c r="Q2553" s="61">
        <v>43881</v>
      </c>
      <c r="R2553" s="65">
        <v>2422675.7719999999</v>
      </c>
      <c r="S2553" s="65">
        <v>921039.20111035195</v>
      </c>
      <c r="T2553" s="11"/>
      <c r="U2553" s="66">
        <v>-6.11123863927787E-3</v>
      </c>
      <c r="V2553" s="67">
        <v>3.0510868899909802</v>
      </c>
      <c r="W2553" s="66">
        <v>1.5510595258092501E-2</v>
      </c>
      <c r="X2553" s="67">
        <v>3.8294380744446199</v>
      </c>
      <c r="Y2553" s="66">
        <v>-5.4871925685802098E-2</v>
      </c>
      <c r="Z2553" s="67">
        <v>12.196745043649599</v>
      </c>
      <c r="AA2553" s="66">
        <v>7.6047219246902401E-2</v>
      </c>
      <c r="AB2553" s="67">
        <v>27.829910075990501</v>
      </c>
      <c r="AC2553" s="66">
        <v>0.12291465008456701</v>
      </c>
      <c r="AD2553" s="67">
        <v>36.577430268691401</v>
      </c>
      <c r="AE2553" s="66"/>
      <c r="AF2553" s="68"/>
      <c r="AG2553" s="66">
        <v>-9.9264687296454195E-3</v>
      </c>
      <c r="AH2553" s="67">
        <v>-2.8341526088297502</v>
      </c>
      <c r="AI2553" s="66">
        <v>-3.2990243950735E-2</v>
      </c>
      <c r="AJ2553" s="67">
        <v>10.3917180858843</v>
      </c>
      <c r="AK2553" s="66">
        <v>0.135259299999307</v>
      </c>
      <c r="AL2553" s="66">
        <v>4.6797314314971999E-2</v>
      </c>
      <c r="AM2553" s="67">
        <v>40.025133109535098</v>
      </c>
      <c r="AN2553" s="11"/>
      <c r="AO2553" s="69">
        <v>3.12981615843455E-2</v>
      </c>
      <c r="AP2553" s="69">
        <v>-5.7275980982012697E-2</v>
      </c>
      <c r="AQ2553" s="69">
        <v>8.1393871389154798E-2</v>
      </c>
      <c r="AR2553" s="69">
        <v>-0.102014334358537</v>
      </c>
      <c r="AS2553" s="70">
        <v>7</v>
      </c>
      <c r="AT2553" s="70">
        <v>5</v>
      </c>
      <c r="AU2553" s="70">
        <v>7</v>
      </c>
      <c r="AV2553" s="71">
        <v>5</v>
      </c>
      <c r="AW2553" s="11"/>
      <c r="AX2553" s="72">
        <v>0.17316901346028299</v>
      </c>
      <c r="AY2553" s="73">
        <v>0.41500097034759198</v>
      </c>
      <c r="AZ2553" s="73">
        <v>0.98274729296463204</v>
      </c>
      <c r="BA2553" s="73">
        <v>0.55590764028784201</v>
      </c>
      <c r="BB2553" s="64">
        <v>1.77667097381345E-2</v>
      </c>
      <c r="BC2553" s="74">
        <v>-24.567145582957899</v>
      </c>
      <c r="BD2553" s="61">
        <v>43881</v>
      </c>
      <c r="BE2553" s="61">
        <v>43913</v>
      </c>
      <c r="BF2553" s="70"/>
      <c r="BG2553" s="61"/>
    </row>
    <row r="2554" spans="2:59" x14ac:dyDescent="0.3">
      <c r="B2554" s="56" t="s">
        <v>8051</v>
      </c>
      <c r="C2554" s="56" t="s">
        <v>7693</v>
      </c>
      <c r="D2554" s="56" t="s">
        <v>7678</v>
      </c>
      <c r="E2554" s="57" t="s">
        <v>2294</v>
      </c>
      <c r="F2554" s="57" t="s">
        <v>168</v>
      </c>
      <c r="G2554" s="58" t="s">
        <v>111</v>
      </c>
      <c r="H2554" s="59" t="s">
        <v>186</v>
      </c>
      <c r="I2554" s="60" t="s">
        <v>29</v>
      </c>
      <c r="J2554" s="60" t="s">
        <v>7694</v>
      </c>
      <c r="L2554" s="61">
        <v>44021</v>
      </c>
      <c r="M2554" s="62">
        <v>2221.5802999995599</v>
      </c>
      <c r="N2554" s="63">
        <v>2221.5802999995599</v>
      </c>
      <c r="O2554" s="63">
        <v>2458.63650000095</v>
      </c>
      <c r="P2554" s="64">
        <f t="shared" si="39"/>
        <v>0.9035822497545698</v>
      </c>
      <c r="Q2554" s="61">
        <v>43881</v>
      </c>
      <c r="R2554" s="65">
        <v>13268637.783</v>
      </c>
      <c r="S2554" s="65">
        <v>13316996.060718801</v>
      </c>
      <c r="T2554" s="11"/>
      <c r="U2554" s="66">
        <v>-6.1139565596022303E-3</v>
      </c>
      <c r="V2554" s="67">
        <v>3.0508150979585502</v>
      </c>
      <c r="W2554" s="66">
        <v>1.54276809425937E-2</v>
      </c>
      <c r="X2554" s="67">
        <v>3.82114664289475</v>
      </c>
      <c r="Y2554" s="66">
        <v>-5.5341145803176901E-2</v>
      </c>
      <c r="Z2554" s="67">
        <v>12.149823031912099</v>
      </c>
      <c r="AA2554" s="66">
        <v>7.4971716176150893E-2</v>
      </c>
      <c r="AB2554" s="67">
        <v>27.722359768900802</v>
      </c>
      <c r="AC2554" s="66">
        <v>0.120671446344204</v>
      </c>
      <c r="AD2554" s="67">
        <v>36.353109894669601</v>
      </c>
      <c r="AE2554" s="66">
        <v>0.18917160156357599</v>
      </c>
      <c r="AF2554" s="68">
        <v>35.864847768098102</v>
      </c>
      <c r="AG2554" s="66">
        <v>-9.9507604791142495E-3</v>
      </c>
      <c r="AH2554" s="67">
        <v>-2.8365817837766398</v>
      </c>
      <c r="AI2554" s="66">
        <v>-3.3493976795398298E-2</v>
      </c>
      <c r="AJ2554" s="67">
        <v>10.341344801418</v>
      </c>
      <c r="AK2554" s="66">
        <v>1.13734743748908</v>
      </c>
      <c r="AL2554" s="66">
        <v>5.3419997064338497E-2</v>
      </c>
      <c r="AM2554" s="67">
        <v>26.0765912929783</v>
      </c>
      <c r="AN2554" s="11"/>
      <c r="AO2554" s="69">
        <v>3.1289696458770798E-2</v>
      </c>
      <c r="AP2554" s="69">
        <v>-5.7278508557865301E-2</v>
      </c>
      <c r="AQ2554" s="69">
        <v>8.1305197538313195E-2</v>
      </c>
      <c r="AR2554" s="69">
        <v>-0.10208999919268499</v>
      </c>
      <c r="AS2554" s="70">
        <v>7</v>
      </c>
      <c r="AT2554" s="70">
        <v>5</v>
      </c>
      <c r="AU2554" s="70">
        <v>7</v>
      </c>
      <c r="AV2554" s="71">
        <v>5</v>
      </c>
      <c r="AW2554" s="11"/>
      <c r="AX2554" s="72">
        <v>0.17316923578822799</v>
      </c>
      <c r="AY2554" s="73">
        <v>0.40914537650178301</v>
      </c>
      <c r="AZ2554" s="73">
        <v>0.97857718885825296</v>
      </c>
      <c r="BA2554" s="73">
        <v>0.54795667065263798</v>
      </c>
      <c r="BB2554" s="64">
        <v>1.7766646869185901E-2</v>
      </c>
      <c r="BC2554" s="74">
        <v>-24.5737139264238</v>
      </c>
      <c r="BD2554" s="61">
        <v>43881</v>
      </c>
      <c r="BE2554" s="61">
        <v>43913</v>
      </c>
      <c r="BF2554" s="70"/>
      <c r="BG2554" s="61"/>
    </row>
    <row r="2555" spans="2:59" x14ac:dyDescent="0.3">
      <c r="B2555" s="56" t="s">
        <v>8054</v>
      </c>
      <c r="C2555" s="56" t="s">
        <v>7696</v>
      </c>
      <c r="D2555" s="56" t="s">
        <v>7678</v>
      </c>
      <c r="E2555" s="57" t="s">
        <v>173</v>
      </c>
      <c r="F2555" s="57" t="s">
        <v>168</v>
      </c>
      <c r="G2555" s="58" t="s">
        <v>111</v>
      </c>
      <c r="H2555" s="59" t="s">
        <v>186</v>
      </c>
      <c r="I2555" s="60" t="s">
        <v>29</v>
      </c>
      <c r="J2555" s="60" t="s">
        <v>7697</v>
      </c>
      <c r="L2555" s="61">
        <v>44021</v>
      </c>
      <c r="M2555" s="62">
        <v>1202.52740000002</v>
      </c>
      <c r="N2555" s="63">
        <v>1202.52740000002</v>
      </c>
      <c r="O2555" s="63">
        <v>1322.47159999982</v>
      </c>
      <c r="P2555" s="64">
        <f t="shared" si="39"/>
        <v>0.90930300507034223</v>
      </c>
      <c r="Q2555" s="61">
        <v>43881</v>
      </c>
      <c r="R2555" s="65">
        <v>63996888.427000001</v>
      </c>
      <c r="S2555" s="65">
        <v>64762759.638687499</v>
      </c>
      <c r="T2555" s="11"/>
      <c r="U2555" s="66">
        <v>-6.0691629514622002E-3</v>
      </c>
      <c r="V2555" s="67">
        <v>3.0552944587725501</v>
      </c>
      <c r="W2555" s="66">
        <v>1.6801748131911199E-2</v>
      </c>
      <c r="X2555" s="67">
        <v>3.9585533618264899</v>
      </c>
      <c r="Y2555" s="66">
        <v>-4.7558724883856499E-2</v>
      </c>
      <c r="Z2555" s="67">
        <v>12.9280651238369</v>
      </c>
      <c r="AA2555" s="66">
        <v>9.2878764291526694E-2</v>
      </c>
      <c r="AB2555" s="67">
        <v>29.513064580445601</v>
      </c>
      <c r="AC2555" s="66">
        <v>0.15829556717479101</v>
      </c>
      <c r="AD2555" s="67">
        <v>40.115521977713797</v>
      </c>
      <c r="AE2555" s="66"/>
      <c r="AF2555" s="68"/>
      <c r="AG2555" s="66">
        <v>-9.5489658770020504E-3</v>
      </c>
      <c r="AH2555" s="67">
        <v>-2.7964023235654198</v>
      </c>
      <c r="AI2555" s="66">
        <v>-2.5136159636531399E-2</v>
      </c>
      <c r="AJ2555" s="67">
        <v>11.1771265173156</v>
      </c>
      <c r="AK2555" s="66">
        <v>0.20252740000083599</v>
      </c>
      <c r="AL2555" s="66">
        <v>6.7451676162818303E-2</v>
      </c>
      <c r="AM2555" s="67">
        <v>46.717214747564903</v>
      </c>
      <c r="AN2555" s="11"/>
      <c r="AO2555" s="69">
        <v>3.1429206706889097E-2</v>
      </c>
      <c r="AP2555" s="69">
        <v>-5.7236020043128499E-2</v>
      </c>
      <c r="AQ2555" s="69">
        <v>8.2772590645617997E-2</v>
      </c>
      <c r="AR2555" s="69">
        <v>-0.100834589745355</v>
      </c>
      <c r="AS2555" s="70">
        <v>7</v>
      </c>
      <c r="AT2555" s="70">
        <v>5</v>
      </c>
      <c r="AU2555" s="70">
        <v>7</v>
      </c>
      <c r="AV2555" s="71">
        <v>5</v>
      </c>
      <c r="AW2555" s="11"/>
      <c r="AX2555" s="72">
        <v>0.173165815454558</v>
      </c>
      <c r="AY2555" s="73">
        <v>0.506597794253139</v>
      </c>
      <c r="AZ2555" s="73">
        <v>1.04796576892659</v>
      </c>
      <c r="BA2555" s="73">
        <v>0.68066936868945005</v>
      </c>
      <c r="BB2555" s="64">
        <v>1.7767717471342599E-2</v>
      </c>
      <c r="BC2555" s="74">
        <v>-24.464842950110299</v>
      </c>
      <c r="BD2555" s="61">
        <v>43881</v>
      </c>
      <c r="BE2555" s="61">
        <v>43913</v>
      </c>
      <c r="BF2555" s="70"/>
      <c r="BG2555" s="61"/>
    </row>
    <row r="2556" spans="2:59" x14ac:dyDescent="0.3">
      <c r="B2556" s="56" t="s">
        <v>8057</v>
      </c>
      <c r="C2556" s="56" t="s">
        <v>7699</v>
      </c>
      <c r="D2556" s="56" t="s">
        <v>7678</v>
      </c>
      <c r="E2556" s="57" t="s">
        <v>2831</v>
      </c>
      <c r="F2556" s="57" t="s">
        <v>168</v>
      </c>
      <c r="G2556" s="58" t="s">
        <v>111</v>
      </c>
      <c r="H2556" s="59" t="s">
        <v>186</v>
      </c>
      <c r="I2556" s="60" t="s">
        <v>29</v>
      </c>
      <c r="J2556" s="60" t="s">
        <v>7700</v>
      </c>
      <c r="L2556" s="61">
        <v>44021</v>
      </c>
      <c r="M2556" s="62">
        <v>1206.25799999945</v>
      </c>
      <c r="N2556" s="63">
        <v>1206.25799999945</v>
      </c>
      <c r="O2556" s="63">
        <v>1323.7859000004801</v>
      </c>
      <c r="P2556" s="64">
        <f t="shared" si="39"/>
        <v>0.91121834731659601</v>
      </c>
      <c r="Q2556" s="61">
        <v>43881</v>
      </c>
      <c r="R2556" s="65">
        <v>2643539.7370000002</v>
      </c>
      <c r="S2556" s="65">
        <v>2812862.643375</v>
      </c>
      <c r="T2556" s="11"/>
      <c r="U2556" s="66">
        <v>-6.05419191469991E-3</v>
      </c>
      <c r="V2556" s="67">
        <v>3.05679156244878</v>
      </c>
      <c r="W2556" s="66">
        <v>1.7260465949220798E-2</v>
      </c>
      <c r="X2556" s="67">
        <v>4.0044251435610896</v>
      </c>
      <c r="Y2556" s="66">
        <v>-4.4949807249431602E-2</v>
      </c>
      <c r="Z2556" s="67">
        <v>13.188956887286601</v>
      </c>
      <c r="AA2556" s="66">
        <v>9.8915294665930603E-2</v>
      </c>
      <c r="AB2556" s="67">
        <v>30.116717617900601</v>
      </c>
      <c r="AC2556" s="66">
        <v>0.17111642650153999</v>
      </c>
      <c r="AD2556" s="67">
        <v>41.397607910388601</v>
      </c>
      <c r="AE2556" s="66"/>
      <c r="AF2556" s="68"/>
      <c r="AG2556" s="66">
        <v>-9.4149505948735203E-3</v>
      </c>
      <c r="AH2556" s="67">
        <v>-2.7830007953525602</v>
      </c>
      <c r="AI2556" s="66">
        <v>-2.2333443805109699E-2</v>
      </c>
      <c r="AJ2556" s="67">
        <v>11.457398100450501</v>
      </c>
      <c r="AK2556" s="66">
        <v>0.20625800000008901</v>
      </c>
      <c r="AL2556" s="66">
        <v>8.5811000053654399E-2</v>
      </c>
      <c r="AM2556" s="67">
        <v>49.767649786488597</v>
      </c>
      <c r="AN2556" s="11"/>
      <c r="AO2556" s="69">
        <v>3.14756818152091E-2</v>
      </c>
      <c r="AP2556" s="69">
        <v>-5.7221808984686498E-2</v>
      </c>
      <c r="AQ2556" s="69">
        <v>8.3262101252330495E-2</v>
      </c>
      <c r="AR2556" s="69">
        <v>-0.100415306870709</v>
      </c>
      <c r="AS2556" s="70">
        <v>7</v>
      </c>
      <c r="AT2556" s="70">
        <v>5</v>
      </c>
      <c r="AU2556" s="70">
        <v>7</v>
      </c>
      <c r="AV2556" s="71">
        <v>5</v>
      </c>
      <c r="AW2556" s="11"/>
      <c r="AX2556" s="72">
        <v>0.17316499866632501</v>
      </c>
      <c r="AY2556" s="73">
        <v>0.53943548223196602</v>
      </c>
      <c r="AZ2556" s="73">
        <v>1.0713422721892101</v>
      </c>
      <c r="BA2556" s="73">
        <v>0.72557198844333504</v>
      </c>
      <c r="BB2556" s="64">
        <v>1.77681082061645E-2</v>
      </c>
      <c r="BC2556" s="74">
        <v>-24.428497085522402</v>
      </c>
      <c r="BD2556" s="61">
        <v>43881</v>
      </c>
      <c r="BE2556" s="61">
        <v>43913</v>
      </c>
      <c r="BF2556" s="70"/>
      <c r="BG2556" s="61"/>
    </row>
    <row r="2557" spans="2:59" x14ac:dyDescent="0.3">
      <c r="B2557" s="56" t="s">
        <v>8060</v>
      </c>
      <c r="C2557" s="56" t="s">
        <v>7702</v>
      </c>
      <c r="D2557" s="56" t="s">
        <v>7678</v>
      </c>
      <c r="E2557" s="57" t="s">
        <v>490</v>
      </c>
      <c r="F2557" s="57" t="s">
        <v>168</v>
      </c>
      <c r="G2557" s="58" t="s">
        <v>111</v>
      </c>
      <c r="H2557" s="59" t="s">
        <v>186</v>
      </c>
      <c r="I2557" s="60" t="s">
        <v>29</v>
      </c>
      <c r="J2557" s="60" t="s">
        <v>7703</v>
      </c>
      <c r="L2557" s="61">
        <v>44021</v>
      </c>
      <c r="M2557" s="62">
        <v>1126.95079999976</v>
      </c>
      <c r="N2557" s="63">
        <v>1126.95079999976</v>
      </c>
      <c r="O2557" s="63">
        <v>1297.1687000002701</v>
      </c>
      <c r="P2557" s="64">
        <f t="shared" si="39"/>
        <v>0.86877736103216596</v>
      </c>
      <c r="Q2557" s="61">
        <v>43881</v>
      </c>
      <c r="R2557" s="65">
        <v>0</v>
      </c>
      <c r="S2557" s="65">
        <v>312817.57822900399</v>
      </c>
      <c r="T2557" s="11"/>
      <c r="U2557" s="66">
        <v>0</v>
      </c>
      <c r="V2557" s="67">
        <v>3.66221075391877</v>
      </c>
      <c r="W2557" s="66">
        <v>0</v>
      </c>
      <c r="X2557" s="67">
        <v>2.27837854863537</v>
      </c>
      <c r="Y2557" s="66">
        <v>-9.1258924214344006E-2</v>
      </c>
      <c r="Z2557" s="67">
        <v>8.5580451907881105</v>
      </c>
      <c r="AA2557" s="66">
        <v>3.6447289847274099E-2</v>
      </c>
      <c r="AB2557" s="67">
        <v>23.8699171360349</v>
      </c>
      <c r="AC2557" s="66"/>
      <c r="AD2557" s="67"/>
      <c r="AE2557" s="66"/>
      <c r="AF2557" s="68"/>
      <c r="AG2557" s="66">
        <v>0</v>
      </c>
      <c r="AH2557" s="67">
        <v>-1.84150573586521</v>
      </c>
      <c r="AI2557" s="66">
        <v>-7.0139540441232398E-2</v>
      </c>
      <c r="AJ2557" s="67">
        <v>6.6767884368382502</v>
      </c>
      <c r="AK2557" s="66">
        <v>0.126950800000486</v>
      </c>
      <c r="AL2557" s="66">
        <v>7.4897428428812404E-2</v>
      </c>
      <c r="AM2557" s="67">
        <v>34.386984037817498</v>
      </c>
      <c r="AN2557" s="11"/>
      <c r="AO2557" s="69">
        <v>3.1327804785178201E-2</v>
      </c>
      <c r="AP2557" s="69">
        <v>-5.7266962271605701E-2</v>
      </c>
      <c r="AQ2557" s="69">
        <v>8.1705376705940594E-2</v>
      </c>
      <c r="AR2557" s="69">
        <v>-0.101747693664947</v>
      </c>
      <c r="AS2557" s="70">
        <v>5</v>
      </c>
      <c r="AT2557" s="70">
        <v>4</v>
      </c>
      <c r="AU2557" s="70">
        <v>7</v>
      </c>
      <c r="AV2557" s="71">
        <v>5</v>
      </c>
      <c r="AW2557" s="11"/>
      <c r="AX2557" s="72">
        <v>0.16345675257238301</v>
      </c>
      <c r="AY2557" s="73">
        <v>0.13649356821338199</v>
      </c>
      <c r="AZ2557" s="73">
        <v>0.79416168064108195</v>
      </c>
      <c r="BA2557" s="73">
        <v>0.17960129819744</v>
      </c>
      <c r="BB2557" s="64">
        <v>1.6755177398044899E-2</v>
      </c>
      <c r="BC2557" s="74">
        <v>-24.544031936646199</v>
      </c>
      <c r="BD2557" s="61">
        <v>43881</v>
      </c>
      <c r="BE2557" s="61">
        <v>43913</v>
      </c>
      <c r="BF2557" s="70"/>
      <c r="BG2557" s="61"/>
    </row>
    <row r="2558" spans="2:59" x14ac:dyDescent="0.3">
      <c r="B2558" s="56" t="s">
        <v>8063</v>
      </c>
      <c r="C2558" s="56" t="s">
        <v>7705</v>
      </c>
      <c r="D2558" s="56" t="s">
        <v>7706</v>
      </c>
      <c r="E2558" s="57" t="s">
        <v>34</v>
      </c>
      <c r="F2558" s="57" t="s">
        <v>168</v>
      </c>
      <c r="G2558" s="58" t="s">
        <v>200</v>
      </c>
      <c r="H2558" s="59" t="s">
        <v>142</v>
      </c>
      <c r="I2558" s="60" t="s">
        <v>29</v>
      </c>
      <c r="J2558" s="60" t="s">
        <v>7707</v>
      </c>
      <c r="L2558" s="61">
        <v>44021</v>
      </c>
      <c r="M2558" s="62">
        <v>4436.5546000003797</v>
      </c>
      <c r="N2558" s="63">
        <v>4436.5546000003797</v>
      </c>
      <c r="O2558" s="63">
        <v>4497.9111000001403</v>
      </c>
      <c r="P2558" s="64">
        <f t="shared" si="39"/>
        <v>0.98635889001902266</v>
      </c>
      <c r="Q2558" s="61">
        <v>43747</v>
      </c>
      <c r="R2558" s="65">
        <v>43858758.204000004</v>
      </c>
      <c r="S2558" s="65">
        <v>50228236.122562498</v>
      </c>
      <c r="T2558" s="11"/>
      <c r="U2558" s="66">
        <v>-9.9986602072021902E-4</v>
      </c>
      <c r="V2558" s="67">
        <v>3.5622241518467499</v>
      </c>
      <c r="W2558" s="66">
        <v>1.17895695166226E-2</v>
      </c>
      <c r="X2558" s="67">
        <v>3.45733550029763</v>
      </c>
      <c r="Y2558" s="66">
        <v>9.2907293001189793E-3</v>
      </c>
      <c r="Z2558" s="67">
        <v>18.613010542234399</v>
      </c>
      <c r="AA2558" s="66">
        <v>7.5004665013693704E-3</v>
      </c>
      <c r="AB2558" s="67">
        <v>20.9752348014445</v>
      </c>
      <c r="AC2558" s="66">
        <v>5.3400115997646901E-2</v>
      </c>
      <c r="AD2558" s="67">
        <v>29.625976859999401</v>
      </c>
      <c r="AE2558" s="66">
        <v>8.3141917139146204E-2</v>
      </c>
      <c r="AF2558" s="68">
        <v>25.261879325640599</v>
      </c>
      <c r="AG2558" s="66">
        <v>1.40468047175091E-3</v>
      </c>
      <c r="AH2558" s="67">
        <v>-1.70103768869012</v>
      </c>
      <c r="AI2558" s="66">
        <v>1.26762960080669E-2</v>
      </c>
      <c r="AJ2558" s="67">
        <v>14.958372081775501</v>
      </c>
      <c r="AK2558" s="66">
        <v>0.58065763455466401</v>
      </c>
      <c r="AL2558" s="66">
        <v>2.9175204290368101E-2</v>
      </c>
      <c r="AM2558" s="67">
        <v>-60.131039381842101</v>
      </c>
      <c r="AN2558" s="11"/>
      <c r="AO2558" s="69">
        <v>1.6856658454344101E-2</v>
      </c>
      <c r="AP2558" s="69">
        <v>-2.3823415802326098E-2</v>
      </c>
      <c r="AQ2558" s="69">
        <v>3.7282045568645103E-2</v>
      </c>
      <c r="AR2558" s="69">
        <v>-3.2783295891931602E-2</v>
      </c>
      <c r="AS2558" s="70">
        <v>8</v>
      </c>
      <c r="AT2558" s="70">
        <v>4</v>
      </c>
      <c r="AU2558" s="70">
        <v>7</v>
      </c>
      <c r="AV2558" s="71">
        <v>5</v>
      </c>
      <c r="AW2558" s="11"/>
      <c r="AX2558" s="72">
        <v>4.3318977243543499E-2</v>
      </c>
      <c r="AY2558" s="73">
        <v>-0.45814681355477699</v>
      </c>
      <c r="AZ2558" s="73">
        <v>0.557475430251543</v>
      </c>
      <c r="BA2558" s="73">
        <v>-0.59302929757177503</v>
      </c>
      <c r="BB2558" s="64">
        <v>4.4624169750022702E-3</v>
      </c>
      <c r="BC2558" s="74">
        <v>-6.3392226672076504</v>
      </c>
      <c r="BD2558" s="61">
        <v>43747</v>
      </c>
      <c r="BE2558" s="61">
        <v>43921</v>
      </c>
      <c r="BF2558" s="70"/>
      <c r="BG2558" s="61"/>
    </row>
    <row r="2559" spans="2:59" x14ac:dyDescent="0.3">
      <c r="B2559" s="56" t="s">
        <v>8067</v>
      </c>
      <c r="C2559" s="56" t="s">
        <v>7709</v>
      </c>
      <c r="D2559" s="56" t="s">
        <v>7706</v>
      </c>
      <c r="E2559" s="57" t="s">
        <v>5110</v>
      </c>
      <c r="F2559" s="57" t="s">
        <v>168</v>
      </c>
      <c r="G2559" s="58" t="s">
        <v>200</v>
      </c>
      <c r="H2559" s="59" t="s">
        <v>142</v>
      </c>
      <c r="I2559" s="60" t="s">
        <v>29</v>
      </c>
      <c r="J2559" s="60" t="s">
        <v>7710</v>
      </c>
      <c r="L2559" s="61">
        <v>44021</v>
      </c>
      <c r="M2559" s="62">
        <v>2979.69889999926</v>
      </c>
      <c r="N2559" s="63">
        <v>2979.69889999926</v>
      </c>
      <c r="O2559" s="63">
        <v>2979.69889999926</v>
      </c>
      <c r="P2559" s="64">
        <f t="shared" si="39"/>
        <v>1</v>
      </c>
      <c r="Q2559" s="61">
        <v>44021</v>
      </c>
      <c r="R2559" s="65">
        <v>0</v>
      </c>
      <c r="S2559" s="65">
        <v>0</v>
      </c>
      <c r="T2559" s="11"/>
      <c r="U2559" s="66">
        <v>0</v>
      </c>
      <c r="V2559" s="67">
        <v>3.66221075391877</v>
      </c>
      <c r="W2559" s="66">
        <v>0</v>
      </c>
      <c r="X2559" s="67">
        <v>2.27837854863537</v>
      </c>
      <c r="Y2559" s="66">
        <v>0</v>
      </c>
      <c r="Z2559" s="67">
        <v>17.6839376122225</v>
      </c>
      <c r="AA2559" s="66">
        <v>0</v>
      </c>
      <c r="AB2559" s="67">
        <v>20.225188151293001</v>
      </c>
      <c r="AC2559" s="66">
        <v>0</v>
      </c>
      <c r="AD2559" s="67">
        <v>24.2859652602347</v>
      </c>
      <c r="AE2559" s="66">
        <v>0</v>
      </c>
      <c r="AF2559" s="68">
        <v>16.947687611711402</v>
      </c>
      <c r="AG2559" s="66">
        <v>0</v>
      </c>
      <c r="AH2559" s="67">
        <v>-1.84150573586521</v>
      </c>
      <c r="AI2559" s="66">
        <v>0</v>
      </c>
      <c r="AJ2559" s="67">
        <v>13.6907424809615</v>
      </c>
      <c r="AK2559" s="66">
        <v>-6.8557211179722799E-3</v>
      </c>
      <c r="AL2559" s="66">
        <v>-1.3937109415564899E-3</v>
      </c>
      <c r="AM2559" s="67">
        <v>-8.3303489667741797</v>
      </c>
      <c r="AN2559" s="11"/>
      <c r="AO2559" s="69">
        <v>0</v>
      </c>
      <c r="AP2559" s="69">
        <v>0</v>
      </c>
      <c r="AQ2559" s="69">
        <v>0</v>
      </c>
      <c r="AR2559" s="69">
        <v>0</v>
      </c>
      <c r="AS2559" s="70">
        <v>0</v>
      </c>
      <c r="AT2559" s="70">
        <v>0</v>
      </c>
      <c r="AU2559" s="70">
        <v>7</v>
      </c>
      <c r="AV2559" s="71">
        <v>5</v>
      </c>
      <c r="AW2559" s="11"/>
      <c r="AX2559" s="72">
        <v>0</v>
      </c>
      <c r="AY2559" s="73">
        <v>-115.357016523136</v>
      </c>
      <c r="AZ2559" s="73">
        <v>0.52607977638217596</v>
      </c>
      <c r="BA2559" s="73">
        <v>-15.9646500268718</v>
      </c>
      <c r="BB2559" s="64">
        <v>0</v>
      </c>
      <c r="BC2559" s="74">
        <v>0</v>
      </c>
      <c r="BD2559" s="61">
        <v>43656</v>
      </c>
      <c r="BE2559" s="61"/>
      <c r="BF2559" s="70"/>
      <c r="BG2559" s="61"/>
    </row>
    <row r="2560" spans="2:59" x14ac:dyDescent="0.3">
      <c r="B2560" s="56" t="s">
        <v>8070</v>
      </c>
      <c r="C2560" s="56" t="s">
        <v>7712</v>
      </c>
      <c r="D2560" s="56" t="s">
        <v>7706</v>
      </c>
      <c r="E2560" s="57" t="s">
        <v>41</v>
      </c>
      <c r="F2560" s="57" t="s">
        <v>168</v>
      </c>
      <c r="G2560" s="58" t="s">
        <v>200</v>
      </c>
      <c r="H2560" s="59" t="s">
        <v>142</v>
      </c>
      <c r="I2560" s="60" t="s">
        <v>29</v>
      </c>
      <c r="J2560" s="60" t="s">
        <v>7713</v>
      </c>
      <c r="L2560" s="61">
        <v>44021</v>
      </c>
      <c r="M2560" s="62">
        <v>1335.31770000048</v>
      </c>
      <c r="N2560" s="63">
        <v>1335.31770000048</v>
      </c>
      <c r="O2560" s="63">
        <v>1347.6111999992299</v>
      </c>
      <c r="P2560" s="64">
        <f t="shared" si="39"/>
        <v>0.99087756171902031</v>
      </c>
      <c r="Q2560" s="61">
        <v>43747</v>
      </c>
      <c r="R2560" s="65">
        <v>9965882.7899999991</v>
      </c>
      <c r="S2560" s="65">
        <v>16033625.4553906</v>
      </c>
      <c r="T2560" s="11"/>
      <c r="U2560" s="66">
        <v>-9.8321759287500797E-4</v>
      </c>
      <c r="V2560" s="67">
        <v>3.5638889946312702</v>
      </c>
      <c r="W2560" s="66">
        <v>1.22954398866568E-2</v>
      </c>
      <c r="X2560" s="67">
        <v>3.5079225373010599</v>
      </c>
      <c r="Y2560" s="66">
        <v>1.2357220517515101E-2</v>
      </c>
      <c r="Z2560" s="67">
        <v>18.9196596639813</v>
      </c>
      <c r="AA2560" s="66">
        <v>1.36735176456568E-2</v>
      </c>
      <c r="AB2560" s="67">
        <v>21.5925399158732</v>
      </c>
      <c r="AC2560" s="66">
        <v>6.6339781516944599E-2</v>
      </c>
      <c r="AD2560" s="67">
        <v>30.9199434119218</v>
      </c>
      <c r="AE2560" s="66">
        <v>0.103193079116027</v>
      </c>
      <c r="AF2560" s="68">
        <v>27.266995523328699</v>
      </c>
      <c r="AG2560" s="66">
        <v>1.55492848170979E-3</v>
      </c>
      <c r="AH2560" s="67">
        <v>-1.68601288769423</v>
      </c>
      <c r="AI2560" s="66">
        <v>1.5905369056781599E-2</v>
      </c>
      <c r="AJ2560" s="67">
        <v>15.281279386646901</v>
      </c>
      <c r="AK2560" s="66">
        <v>0.33531770000059602</v>
      </c>
      <c r="AL2560" s="66">
        <v>3.9564902235724703E-2</v>
      </c>
      <c r="AM2560" s="67">
        <v>38.834303905197899</v>
      </c>
      <c r="AN2560" s="11"/>
      <c r="AO2560" s="69">
        <v>1.6873646914973499E-2</v>
      </c>
      <c r="AP2560" s="69">
        <v>-2.38071096027852E-2</v>
      </c>
      <c r="AQ2560" s="69">
        <v>3.7800968799274401E-2</v>
      </c>
      <c r="AR2560" s="69">
        <v>-3.2298463383995099E-2</v>
      </c>
      <c r="AS2560" s="70">
        <v>8</v>
      </c>
      <c r="AT2560" s="70">
        <v>4</v>
      </c>
      <c r="AU2560" s="70">
        <v>7</v>
      </c>
      <c r="AV2560" s="71">
        <v>5</v>
      </c>
      <c r="AW2560" s="11"/>
      <c r="AX2560" s="72">
        <v>4.3329626027334603E-2</v>
      </c>
      <c r="AY2560" s="73">
        <v>-0.327927804906267</v>
      </c>
      <c r="AZ2560" s="73">
        <v>0.57797765981285898</v>
      </c>
      <c r="BA2560" s="73">
        <v>-0.42591536795316598</v>
      </c>
      <c r="BB2560" s="64">
        <v>4.4635977321331698E-3</v>
      </c>
      <c r="BC2560" s="74">
        <v>-6.0668388626218102</v>
      </c>
      <c r="BD2560" s="61">
        <v>43747</v>
      </c>
      <c r="BE2560" s="61">
        <v>43921</v>
      </c>
      <c r="BF2560" s="70"/>
      <c r="BG2560" s="61"/>
    </row>
    <row r="2561" spans="2:59" x14ac:dyDescent="0.3">
      <c r="B2561" s="56" t="s">
        <v>8073</v>
      </c>
      <c r="C2561" s="56" t="s">
        <v>7715</v>
      </c>
      <c r="D2561" s="56" t="s">
        <v>7706</v>
      </c>
      <c r="E2561" s="57" t="s">
        <v>79</v>
      </c>
      <c r="F2561" s="57" t="s">
        <v>168</v>
      </c>
      <c r="G2561" s="58" t="s">
        <v>200</v>
      </c>
      <c r="H2561" s="59" t="s">
        <v>142</v>
      </c>
      <c r="I2561" s="60" t="s">
        <v>29</v>
      </c>
      <c r="J2561" s="60" t="s">
        <v>7716</v>
      </c>
      <c r="L2561" s="61">
        <v>44021</v>
      </c>
      <c r="M2561" s="62">
        <v>1151.34869999997</v>
      </c>
      <c r="N2561" s="63">
        <v>1151.34869999997</v>
      </c>
      <c r="O2561" s="63">
        <v>1156.8224999997799</v>
      </c>
      <c r="P2561" s="64">
        <f t="shared" si="39"/>
        <v>0.99526824556073989</v>
      </c>
      <c r="Q2561" s="61">
        <v>43747</v>
      </c>
      <c r="R2561" s="65">
        <v>144281.459</v>
      </c>
      <c r="S2561" s="65">
        <v>1204984.98348047</v>
      </c>
      <c r="T2561" s="11"/>
      <c r="U2561" s="66">
        <v>-9.6714576557133103E-4</v>
      </c>
      <c r="V2561" s="67">
        <v>3.56549617736164</v>
      </c>
      <c r="W2561" s="66">
        <v>1.2785201592123501E-2</v>
      </c>
      <c r="X2561" s="67">
        <v>3.5568987078477199</v>
      </c>
      <c r="Y2561" s="66">
        <v>1.53317158201389E-2</v>
      </c>
      <c r="Z2561" s="67">
        <v>19.217109194229099</v>
      </c>
      <c r="AA2561" s="66">
        <v>1.9680515981235699E-2</v>
      </c>
      <c r="AB2561" s="67">
        <v>22.193239749409301</v>
      </c>
      <c r="AC2561" s="66">
        <v>7.9006291578480201E-2</v>
      </c>
      <c r="AD2561" s="67">
        <v>32.186594418075401</v>
      </c>
      <c r="AE2561" s="66">
        <v>0.122939016642777</v>
      </c>
      <c r="AF2561" s="68">
        <v>29.241589276003701</v>
      </c>
      <c r="AG2561" s="66">
        <v>1.70019954020972E-3</v>
      </c>
      <c r="AH2561" s="67">
        <v>-1.6714857818442399</v>
      </c>
      <c r="AI2561" s="66">
        <v>1.9038296180951899E-2</v>
      </c>
      <c r="AJ2561" s="67">
        <v>15.5945720990567</v>
      </c>
      <c r="AK2561" s="66">
        <v>0.15134869999936201</v>
      </c>
      <c r="AL2561" s="66">
        <v>3.8421840190494501E-2</v>
      </c>
      <c r="AM2561" s="67">
        <v>18.539604156569101</v>
      </c>
      <c r="AN2561" s="11"/>
      <c r="AO2561" s="69">
        <v>1.68900730914174E-2</v>
      </c>
      <c r="AP2561" s="69">
        <v>-2.3791348849044901E-2</v>
      </c>
      <c r="AQ2561" s="69">
        <v>3.8303039891616202E-2</v>
      </c>
      <c r="AR2561" s="69">
        <v>-3.1828767087972699E-2</v>
      </c>
      <c r="AS2561" s="70">
        <v>8</v>
      </c>
      <c r="AT2561" s="70">
        <v>4</v>
      </c>
      <c r="AU2561" s="70">
        <v>7</v>
      </c>
      <c r="AV2561" s="71">
        <v>5</v>
      </c>
      <c r="AW2561" s="11"/>
      <c r="AX2561" s="72">
        <v>4.3340869048188298E-2</v>
      </c>
      <c r="AY2561" s="73">
        <v>-0.20128699657698201</v>
      </c>
      <c r="AZ2561" s="73">
        <v>0.597922856949481</v>
      </c>
      <c r="BA2561" s="73">
        <v>-0.26228650058055802</v>
      </c>
      <c r="BB2561" s="64">
        <v>4.46483762475964E-3</v>
      </c>
      <c r="BC2561" s="74">
        <v>-5.8025928783972596</v>
      </c>
      <c r="BD2561" s="61">
        <v>43747</v>
      </c>
      <c r="BE2561" s="61">
        <v>43921</v>
      </c>
      <c r="BF2561" s="70"/>
      <c r="BG2561" s="61"/>
    </row>
    <row r="2562" spans="2:59" x14ac:dyDescent="0.3">
      <c r="B2562" s="56" t="s">
        <v>8076</v>
      </c>
      <c r="C2562" s="56" t="s">
        <v>7718</v>
      </c>
      <c r="D2562" s="56" t="s">
        <v>7706</v>
      </c>
      <c r="E2562" s="57" t="s">
        <v>2294</v>
      </c>
      <c r="F2562" s="57" t="s">
        <v>168</v>
      </c>
      <c r="G2562" s="58" t="s">
        <v>200</v>
      </c>
      <c r="H2562" s="59" t="s">
        <v>142</v>
      </c>
      <c r="I2562" s="60" t="s">
        <v>29</v>
      </c>
      <c r="J2562" s="60" t="s">
        <v>1</v>
      </c>
      <c r="L2562" s="61">
        <v>44021</v>
      </c>
      <c r="M2562" s="62">
        <v>5949.8017999976901</v>
      </c>
      <c r="N2562" s="63">
        <v>5949.8017999976901</v>
      </c>
      <c r="O2562" s="63">
        <v>5993.7899999991096</v>
      </c>
      <c r="P2562" s="64">
        <f t="shared" si="39"/>
        <v>0.99266103750691537</v>
      </c>
      <c r="Q2562" s="61">
        <v>43747</v>
      </c>
      <c r="R2562" s="65">
        <v>2282374.145</v>
      </c>
      <c r="S2562" s="65">
        <v>2969166.1661445298</v>
      </c>
      <c r="T2562" s="11"/>
      <c r="U2562" s="66">
        <v>-9.7667437967174898E-4</v>
      </c>
      <c r="V2562" s="67">
        <v>3.5645433159516</v>
      </c>
      <c r="W2562" s="66">
        <v>1.2494823553424799E-2</v>
      </c>
      <c r="X2562" s="67">
        <v>3.5278609039778499</v>
      </c>
      <c r="Y2562" s="66">
        <v>1.3566054034527E-2</v>
      </c>
      <c r="Z2562" s="67">
        <v>19.0405430156679</v>
      </c>
      <c r="AA2562" s="66">
        <v>1.6112407840410001E-2</v>
      </c>
      <c r="AB2562" s="67">
        <v>21.836428935348501</v>
      </c>
      <c r="AC2562" s="66">
        <v>7.1473576103016995E-2</v>
      </c>
      <c r="AD2562" s="67">
        <v>31.433322870550899</v>
      </c>
      <c r="AE2562" s="66">
        <v>0.111182332904718</v>
      </c>
      <c r="AF2562" s="68">
        <v>28.065920902183301</v>
      </c>
      <c r="AG2562" s="66">
        <v>1.61403273159522E-3</v>
      </c>
      <c r="AH2562" s="67">
        <v>-1.68010246270569</v>
      </c>
      <c r="AI2562" s="66">
        <v>1.7178581545522299E-2</v>
      </c>
      <c r="AJ2562" s="67">
        <v>15.408600635520999</v>
      </c>
      <c r="AK2562" s="66">
        <v>0.186259538666636</v>
      </c>
      <c r="AL2562" s="66">
        <v>3.52347666175774E-2</v>
      </c>
      <c r="AM2562" s="67">
        <v>10.9811770116939</v>
      </c>
      <c r="AN2562" s="11"/>
      <c r="AO2562" s="69">
        <v>1.6880348575796199E-2</v>
      </c>
      <c r="AP2562" s="69">
        <v>-2.38006864092313E-2</v>
      </c>
      <c r="AQ2562" s="69">
        <v>3.8005054258974297E-2</v>
      </c>
      <c r="AR2562" s="69">
        <v>-3.2107304430610398E-2</v>
      </c>
      <c r="AS2562" s="70">
        <v>8</v>
      </c>
      <c r="AT2562" s="70">
        <v>4</v>
      </c>
      <c r="AU2562" s="70">
        <v>7</v>
      </c>
      <c r="AV2562" s="71">
        <v>5</v>
      </c>
      <c r="AW2562" s="11"/>
      <c r="AX2562" s="72">
        <v>4.3334054437582398E-2</v>
      </c>
      <c r="AY2562" s="73">
        <v>-0.27650120270936901</v>
      </c>
      <c r="AZ2562" s="73">
        <v>0.58607626010143599</v>
      </c>
      <c r="BA2562" s="73">
        <v>-0.35959923798373</v>
      </c>
      <c r="BB2562" s="64">
        <v>4.4640870852890703E-3</v>
      </c>
      <c r="BC2562" s="74">
        <v>-5.9594613758527002</v>
      </c>
      <c r="BD2562" s="61">
        <v>43747</v>
      </c>
      <c r="BE2562" s="61">
        <v>43921</v>
      </c>
      <c r="BF2562" s="70"/>
      <c r="BG2562" s="61"/>
    </row>
    <row r="2563" spans="2:59" x14ac:dyDescent="0.3">
      <c r="B2563" s="56" t="s">
        <v>8079</v>
      </c>
      <c r="C2563" s="56" t="s">
        <v>7720</v>
      </c>
      <c r="D2563" s="56" t="s">
        <v>7706</v>
      </c>
      <c r="E2563" s="57" t="s">
        <v>2831</v>
      </c>
      <c r="F2563" s="57" t="s">
        <v>168</v>
      </c>
      <c r="G2563" s="58" t="s">
        <v>200</v>
      </c>
      <c r="H2563" s="59" t="s">
        <v>142</v>
      </c>
      <c r="I2563" s="60" t="s">
        <v>29</v>
      </c>
      <c r="J2563" s="60" t="s">
        <v>7721</v>
      </c>
      <c r="L2563" s="61">
        <v>44021</v>
      </c>
      <c r="M2563" s="62">
        <v>1081.4264000002299</v>
      </c>
      <c r="N2563" s="63">
        <v>1081.4264000002299</v>
      </c>
      <c r="O2563" s="63">
        <v>1082.4554999992299</v>
      </c>
      <c r="P2563" s="64">
        <f t="shared" si="39"/>
        <v>0.99904929117270802</v>
      </c>
      <c r="Q2563" s="61">
        <v>44020</v>
      </c>
      <c r="R2563" s="65">
        <v>2500677.6370000001</v>
      </c>
      <c r="S2563" s="65">
        <v>2473656.7987812501</v>
      </c>
      <c r="T2563" s="11"/>
      <c r="U2563" s="66">
        <v>-9.5070882707659599E-4</v>
      </c>
      <c r="V2563" s="67">
        <v>3.56713987121111</v>
      </c>
      <c r="W2563" s="66">
        <v>1.32835855147277E-2</v>
      </c>
      <c r="X2563" s="67">
        <v>3.6067371001081501</v>
      </c>
      <c r="Y2563" s="66">
        <v>1.8365347870712902E-2</v>
      </c>
      <c r="Z2563" s="67">
        <v>19.5204723993083</v>
      </c>
      <c r="AA2563" s="66">
        <v>2.5824652202572899E-2</v>
      </c>
      <c r="AB2563" s="67">
        <v>22.8076533715648</v>
      </c>
      <c r="AC2563" s="66"/>
      <c r="AD2563" s="67"/>
      <c r="AE2563" s="66"/>
      <c r="AF2563" s="68"/>
      <c r="AG2563" s="66">
        <v>1.8481024490029101E-3</v>
      </c>
      <c r="AH2563" s="67">
        <v>-1.6566954909649201</v>
      </c>
      <c r="AI2563" s="66">
        <v>2.2233750245504801E-2</v>
      </c>
      <c r="AJ2563" s="67">
        <v>15.914117505511999</v>
      </c>
      <c r="AK2563" s="66">
        <v>8.1426400000054897E-2</v>
      </c>
      <c r="AL2563" s="66">
        <v>4.6502269839038497E-2</v>
      </c>
      <c r="AM2563" s="67">
        <v>30.306779488630099</v>
      </c>
      <c r="AN2563" s="11"/>
      <c r="AO2563" s="69">
        <v>1.6906790977373E-2</v>
      </c>
      <c r="AP2563" s="69">
        <v>-2.37752254342922E-2</v>
      </c>
      <c r="AQ2563" s="69">
        <v>3.8813429313449901E-2</v>
      </c>
      <c r="AR2563" s="69">
        <v>-3.1350975631539803E-2</v>
      </c>
      <c r="AS2563" s="70">
        <v>8</v>
      </c>
      <c r="AT2563" s="70">
        <v>4</v>
      </c>
      <c r="AU2563" s="70">
        <v>7</v>
      </c>
      <c r="AV2563" s="71">
        <v>5</v>
      </c>
      <c r="AW2563" s="11"/>
      <c r="AX2563" s="72">
        <v>4.3353199355697099E-2</v>
      </c>
      <c r="AY2563" s="73">
        <v>-7.1861405943536696E-2</v>
      </c>
      <c r="AZ2563" s="73">
        <v>0.61831567444096402</v>
      </c>
      <c r="BA2563" s="73">
        <v>-9.3947443196839203E-2</v>
      </c>
      <c r="BB2563" s="64">
        <v>4.4661918215160804E-3</v>
      </c>
      <c r="BC2563" s="74">
        <v>-5.53320687737141</v>
      </c>
      <c r="BD2563" s="61">
        <v>43747</v>
      </c>
      <c r="BE2563" s="61">
        <v>43921</v>
      </c>
      <c r="BF2563" s="70">
        <v>194</v>
      </c>
      <c r="BG2563" s="61">
        <v>44019</v>
      </c>
    </row>
    <row r="2564" spans="2:59" x14ac:dyDescent="0.3">
      <c r="B2564" s="56" t="s">
        <v>8082</v>
      </c>
      <c r="C2564" s="56" t="s">
        <v>7723</v>
      </c>
      <c r="D2564" s="56" t="s">
        <v>7706</v>
      </c>
      <c r="E2564" s="57" t="s">
        <v>490</v>
      </c>
      <c r="F2564" s="57" t="s">
        <v>168</v>
      </c>
      <c r="G2564" s="58" t="s">
        <v>200</v>
      </c>
      <c r="H2564" s="59" t="s">
        <v>142</v>
      </c>
      <c r="I2564" s="60" t="s">
        <v>29</v>
      </c>
      <c r="J2564" s="60" t="s">
        <v>7724</v>
      </c>
      <c r="L2564" s="61">
        <v>44021</v>
      </c>
      <c r="M2564" s="62">
        <v>3465.9268999993801</v>
      </c>
      <c r="N2564" s="63">
        <v>3465.9268999993801</v>
      </c>
      <c r="O2564" s="63">
        <v>3492.94469999895</v>
      </c>
      <c r="P2564" s="64">
        <f t="shared" si="39"/>
        <v>0.99226503643198871</v>
      </c>
      <c r="Q2564" s="61">
        <v>43747</v>
      </c>
      <c r="R2564" s="65">
        <v>6719649.642</v>
      </c>
      <c r="S2564" s="65">
        <v>6001373.0622656299</v>
      </c>
      <c r="T2564" s="11"/>
      <c r="U2564" s="66">
        <v>-9.9441487600415691E-4</v>
      </c>
      <c r="V2564" s="67">
        <v>3.5627692663183601</v>
      </c>
      <c r="W2564" s="66">
        <v>1.19555168148509E-2</v>
      </c>
      <c r="X2564" s="67">
        <v>3.4739302301204602</v>
      </c>
      <c r="Y2564" s="66">
        <v>1.0295083218807099E-2</v>
      </c>
      <c r="Z2564" s="67">
        <v>18.7134459341178</v>
      </c>
      <c r="AA2564" s="66">
        <v>1.4044253228348701E-2</v>
      </c>
      <c r="AB2564" s="67">
        <v>21.629613474127801</v>
      </c>
      <c r="AC2564" s="66">
        <v>6.2364762879951699E-2</v>
      </c>
      <c r="AD2564" s="67">
        <v>30.522441548237101</v>
      </c>
      <c r="AE2564" s="66">
        <v>9.4558627766673495E-2</v>
      </c>
      <c r="AF2564" s="68">
        <v>26.4035503883788</v>
      </c>
      <c r="AG2564" s="66">
        <v>1.45395920480951E-3</v>
      </c>
      <c r="AH2564" s="67">
        <v>-1.69610981538426</v>
      </c>
      <c r="AI2564" s="66">
        <v>1.3733897896599999E-2</v>
      </c>
      <c r="AJ2564" s="67">
        <v>15.064132270621499</v>
      </c>
      <c r="AK2564" s="66">
        <v>0.15527014958934199</v>
      </c>
      <c r="AL2564" s="66">
        <v>2.9693970847802099E-2</v>
      </c>
      <c r="AM2564" s="67">
        <v>7.88223810395721</v>
      </c>
      <c r="AN2564" s="11"/>
      <c r="AO2564" s="69">
        <v>1.6862242373463201E-2</v>
      </c>
      <c r="AP2564" s="69">
        <v>-2.3818062652935599E-2</v>
      </c>
      <c r="AQ2564" s="69">
        <v>3.7452197806487703E-2</v>
      </c>
      <c r="AR2564" s="69">
        <v>-3.2624180984385E-2</v>
      </c>
      <c r="AS2564" s="70">
        <v>8</v>
      </c>
      <c r="AT2564" s="70">
        <v>4</v>
      </c>
      <c r="AU2564" s="70">
        <v>7</v>
      </c>
      <c r="AV2564" s="71">
        <v>5</v>
      </c>
      <c r="AW2564" s="11"/>
      <c r="AX2564" s="72">
        <v>4.3615929100997201E-2</v>
      </c>
      <c r="AY2564" s="73">
        <v>-0.31193366571005798</v>
      </c>
      <c r="AZ2564" s="73">
        <v>0.57999769248454003</v>
      </c>
      <c r="BA2564" s="73">
        <v>-0.40697150921005198</v>
      </c>
      <c r="BB2564" s="64">
        <v>4.49333154066153E-3</v>
      </c>
      <c r="BC2564" s="74">
        <v>-5.82987758148374</v>
      </c>
      <c r="BD2564" s="61">
        <v>43747</v>
      </c>
      <c r="BE2564" s="61">
        <v>43921</v>
      </c>
      <c r="BF2564" s="70"/>
      <c r="BG2564" s="61"/>
    </row>
    <row r="2565" spans="2:59" x14ac:dyDescent="0.3">
      <c r="B2565" s="56" t="s">
        <v>8085</v>
      </c>
      <c r="C2565" s="56" t="s">
        <v>7726</v>
      </c>
      <c r="D2565" s="56" t="s">
        <v>7727</v>
      </c>
      <c r="E2565" s="57" t="s">
        <v>34</v>
      </c>
      <c r="F2565" s="57" t="s">
        <v>168</v>
      </c>
      <c r="G2565" s="58" t="s">
        <v>141</v>
      </c>
      <c r="H2565" s="59" t="s">
        <v>2001</v>
      </c>
      <c r="I2565" s="60" t="s">
        <v>400</v>
      </c>
      <c r="J2565" s="60" t="s">
        <v>7728</v>
      </c>
      <c r="L2565" s="61">
        <v>44021</v>
      </c>
      <c r="M2565" s="62">
        <v>140671.659107924</v>
      </c>
      <c r="N2565" s="63">
        <v>140671.659107924</v>
      </c>
      <c r="O2565" s="63">
        <v>148913.094419956</v>
      </c>
      <c r="P2565" s="64">
        <f t="shared" si="39"/>
        <v>0.94465607377152483</v>
      </c>
      <c r="Q2565" s="61">
        <v>43881</v>
      </c>
      <c r="R2565" s="65">
        <v>6120268.6161953099</v>
      </c>
      <c r="S2565" s="65">
        <v>4284599.3342460897</v>
      </c>
      <c r="T2565" s="11"/>
      <c r="U2565" s="66">
        <v>-4.9679046915116496E-3</v>
      </c>
      <c r="V2565" s="67">
        <v>3.1654202847676101</v>
      </c>
      <c r="W2565" s="66">
        <v>4.4489587298812701E-2</v>
      </c>
      <c r="X2565" s="67">
        <v>6.7273372785202801</v>
      </c>
      <c r="Y2565" s="66">
        <v>5.0865909233834801E-3</v>
      </c>
      <c r="Z2565" s="67">
        <v>18.192596704553601</v>
      </c>
      <c r="AA2565" s="66">
        <v>0.191234016132657</v>
      </c>
      <c r="AB2565" s="67">
        <v>39.348589764558703</v>
      </c>
      <c r="AC2565" s="66">
        <v>0.24248500581044899</v>
      </c>
      <c r="AD2565" s="67">
        <v>48.534465841308702</v>
      </c>
      <c r="AE2565" s="66">
        <v>0.34404859136149801</v>
      </c>
      <c r="AF2565" s="68">
        <v>51.352546747890301</v>
      </c>
      <c r="AG2565" s="66">
        <v>3.9526225536974397E-3</v>
      </c>
      <c r="AH2565" s="67">
        <v>-1.44624348049547</v>
      </c>
      <c r="AI2565" s="66">
        <v>4.5868256413086797E-2</v>
      </c>
      <c r="AJ2565" s="67">
        <v>18.277568122284698</v>
      </c>
      <c r="AK2565" s="66">
        <v>1.21823572798166</v>
      </c>
      <c r="AL2565" s="66">
        <v>5.0848248694819603E-2</v>
      </c>
      <c r="AM2565" s="67">
        <v>-2.69903052982409</v>
      </c>
      <c r="AN2565" s="11"/>
      <c r="AO2565" s="69">
        <v>3.9748149509250701E-2</v>
      </c>
      <c r="AP2565" s="69">
        <v>-5.0073901354189702E-2</v>
      </c>
      <c r="AQ2565" s="69">
        <v>0.17221852884365901</v>
      </c>
      <c r="AR2565" s="69">
        <v>-8.0601372937962906E-2</v>
      </c>
      <c r="AS2565" s="70">
        <v>9</v>
      </c>
      <c r="AT2565" s="70">
        <v>3</v>
      </c>
      <c r="AU2565" s="70">
        <v>7</v>
      </c>
      <c r="AV2565" s="71">
        <v>5</v>
      </c>
      <c r="AW2565" s="11"/>
      <c r="AX2565" s="72">
        <v>0.18374545550148499</v>
      </c>
      <c r="AY2565" s="73">
        <v>1.06707617684879</v>
      </c>
      <c r="AZ2565" s="73">
        <v>1.3746864899112601</v>
      </c>
      <c r="BA2565" s="73">
        <v>1.61693010623458</v>
      </c>
      <c r="BB2565" s="64">
        <v>1.89822311719763E-2</v>
      </c>
      <c r="BC2565" s="74">
        <v>-24.846308912616198</v>
      </c>
      <c r="BD2565" s="61">
        <v>43881</v>
      </c>
      <c r="BE2565" s="61">
        <v>43913</v>
      </c>
      <c r="BF2565" s="70"/>
      <c r="BG2565" s="61"/>
    </row>
    <row r="2566" spans="2:59" x14ac:dyDescent="0.3">
      <c r="B2566" s="56" t="s">
        <v>8088</v>
      </c>
      <c r="C2566" s="56" t="s">
        <v>7730</v>
      </c>
      <c r="D2566" s="56" t="s">
        <v>7727</v>
      </c>
      <c r="E2566" s="57" t="s">
        <v>5110</v>
      </c>
      <c r="F2566" s="57" t="s">
        <v>168</v>
      </c>
      <c r="G2566" s="58" t="s">
        <v>141</v>
      </c>
      <c r="H2566" s="59" t="s">
        <v>2001</v>
      </c>
      <c r="I2566" s="60" t="s">
        <v>400</v>
      </c>
      <c r="J2566" s="60" t="s">
        <v>7731</v>
      </c>
      <c r="L2566" s="61">
        <v>44021</v>
      </c>
      <c r="M2566" s="62">
        <v>104464.768151999</v>
      </c>
      <c r="N2566" s="63">
        <v>104464.768151999</v>
      </c>
      <c r="O2566" s="63">
        <v>115314.12621200101</v>
      </c>
      <c r="P2566" s="64">
        <f t="shared" si="39"/>
        <v>0.90591475288937418</v>
      </c>
      <c r="Q2566" s="61">
        <v>43910</v>
      </c>
      <c r="R2566" s="65">
        <v>0</v>
      </c>
      <c r="S2566" s="65">
        <v>0</v>
      </c>
      <c r="T2566" s="11"/>
      <c r="U2566" s="66">
        <v>-9.6991988712034106E-3</v>
      </c>
      <c r="V2566" s="67">
        <v>2.6922908667984302</v>
      </c>
      <c r="W2566" s="66">
        <v>2.19951641829539E-2</v>
      </c>
      <c r="X2566" s="67">
        <v>4.4778949669344001</v>
      </c>
      <c r="Y2566" s="66">
        <v>2.52337545480259E-2</v>
      </c>
      <c r="Z2566" s="67">
        <v>20.2073130670178</v>
      </c>
      <c r="AA2566" s="66">
        <v>0.146319058658264</v>
      </c>
      <c r="AB2566" s="67">
        <v>34.857094017148498</v>
      </c>
      <c r="AC2566" s="66">
        <v>0.196020263794635</v>
      </c>
      <c r="AD2566" s="67">
        <v>43.887991639727304</v>
      </c>
      <c r="AE2566" s="66">
        <v>0.18006064062879901</v>
      </c>
      <c r="AF2566" s="68">
        <v>34.953751674620399</v>
      </c>
      <c r="AG2566" s="66">
        <v>-3.6968984270970402E-2</v>
      </c>
      <c r="AH2566" s="67">
        <v>-5.5384041629658904</v>
      </c>
      <c r="AI2566" s="66">
        <v>5.5813703633248203E-2</v>
      </c>
      <c r="AJ2566" s="67">
        <v>19.272112844279</v>
      </c>
      <c r="AK2566" s="66">
        <v>1.2321054710808701</v>
      </c>
      <c r="AL2566" s="66">
        <v>8.4903480483335403E-2</v>
      </c>
      <c r="AM2566" s="67">
        <v>142.039680962218</v>
      </c>
      <c r="AN2566" s="11"/>
      <c r="AO2566" s="69">
        <v>3.6556978096996297E-2</v>
      </c>
      <c r="AP2566" s="69">
        <v>-2.3708267339316101E-2</v>
      </c>
      <c r="AQ2566" s="69">
        <v>0.140306192692224</v>
      </c>
      <c r="AR2566" s="69">
        <v>-0.10097192876492</v>
      </c>
      <c r="AS2566" s="70">
        <v>8</v>
      </c>
      <c r="AT2566" s="70">
        <v>4</v>
      </c>
      <c r="AU2566" s="70">
        <v>7</v>
      </c>
      <c r="AV2566" s="71">
        <v>5</v>
      </c>
      <c r="AW2566" s="11"/>
      <c r="AX2566" s="72">
        <v>0.13576590944910999</v>
      </c>
      <c r="AY2566" s="73">
        <v>1.0744655249673101</v>
      </c>
      <c r="AZ2566" s="73">
        <v>0.99898921115982398</v>
      </c>
      <c r="BA2566" s="73">
        <v>1.68622156309357</v>
      </c>
      <c r="BB2566" s="64">
        <v>1.4050110229927699E-2</v>
      </c>
      <c r="BC2566" s="74">
        <v>-11.852551767078699</v>
      </c>
      <c r="BD2566" s="61">
        <v>43910</v>
      </c>
      <c r="BE2566" s="61">
        <v>43990</v>
      </c>
      <c r="BF2566" s="70"/>
      <c r="BG2566" s="61"/>
    </row>
    <row r="2567" spans="2:59" x14ac:dyDescent="0.3">
      <c r="B2567" s="56" t="s">
        <v>8091</v>
      </c>
      <c r="C2567" s="56" t="s">
        <v>7733</v>
      </c>
      <c r="D2567" s="56" t="s">
        <v>7727</v>
      </c>
      <c r="E2567" s="57" t="s">
        <v>52</v>
      </c>
      <c r="F2567" s="57" t="s">
        <v>168</v>
      </c>
      <c r="G2567" s="58" t="s">
        <v>141</v>
      </c>
      <c r="H2567" s="59" t="s">
        <v>2001</v>
      </c>
      <c r="I2567" s="60" t="s">
        <v>400</v>
      </c>
      <c r="J2567" s="60" t="s">
        <v>7734</v>
      </c>
      <c r="L2567" s="61">
        <v>44021</v>
      </c>
      <c r="M2567" s="62">
        <v>166901.06106591201</v>
      </c>
      <c r="N2567" s="63">
        <v>166901.06106591201</v>
      </c>
      <c r="O2567" s="63">
        <v>175558.93307995799</v>
      </c>
      <c r="P2567" s="64">
        <f t="shared" ref="P2567:P2630" si="40">IFERROR(N2567/O2567,"")</f>
        <v>0.95068395630940206</v>
      </c>
      <c r="Q2567" s="61">
        <v>43881</v>
      </c>
      <c r="R2567" s="65">
        <v>4761648.3083437504</v>
      </c>
      <c r="S2567" s="65">
        <v>4993492.8245546902</v>
      </c>
      <c r="T2567" s="11"/>
      <c r="U2567" s="66">
        <v>-4.9224034282815401E-3</v>
      </c>
      <c r="V2567" s="67">
        <v>3.1699704110906199</v>
      </c>
      <c r="W2567" s="66">
        <v>4.5914958867797402E-2</v>
      </c>
      <c r="X2567" s="67">
        <v>6.8698744354187502</v>
      </c>
      <c r="Y2567" s="66">
        <v>1.34330906566902E-2</v>
      </c>
      <c r="Z2567" s="67">
        <v>19.027246677898798</v>
      </c>
      <c r="AA2567" s="66">
        <v>0.21123050232388799</v>
      </c>
      <c r="AB2567" s="67">
        <v>41.3482383837109</v>
      </c>
      <c r="AC2567" s="66">
        <v>0.284523081649386</v>
      </c>
      <c r="AD2567" s="67">
        <v>52.738273425202401</v>
      </c>
      <c r="AE2567" s="66">
        <v>0.41295007638633302</v>
      </c>
      <c r="AF2567" s="68">
        <v>58.242695250373799</v>
      </c>
      <c r="AG2567" s="66">
        <v>4.3629854772007102E-3</v>
      </c>
      <c r="AH2567" s="67">
        <v>-1.40520718814514</v>
      </c>
      <c r="AI2567" s="66">
        <v>5.4985294460493599E-2</v>
      </c>
      <c r="AJ2567" s="67">
        <v>19.189271927025398</v>
      </c>
      <c r="AK2567" s="66">
        <v>1.5416659405059201</v>
      </c>
      <c r="AL2567" s="66">
        <v>5.9790020461150603E-2</v>
      </c>
      <c r="AM2567" s="67">
        <v>29.643990722601298</v>
      </c>
      <c r="AN2567" s="11"/>
      <c r="AO2567" s="69">
        <v>3.9795640597731101E-2</v>
      </c>
      <c r="AP2567" s="69">
        <v>-5.0030581478495199E-2</v>
      </c>
      <c r="AQ2567" s="69">
        <v>0.17381953391857699</v>
      </c>
      <c r="AR2567" s="69">
        <v>-7.9305727454993799E-2</v>
      </c>
      <c r="AS2567" s="70">
        <v>9</v>
      </c>
      <c r="AT2567" s="70">
        <v>3</v>
      </c>
      <c r="AU2567" s="70">
        <v>7</v>
      </c>
      <c r="AV2567" s="71">
        <v>5</v>
      </c>
      <c r="AW2567" s="11"/>
      <c r="AX2567" s="72">
        <v>0.18367660206568001</v>
      </c>
      <c r="AY2567" s="73">
        <v>1.1704898549433</v>
      </c>
      <c r="AZ2567" s="73">
        <v>1.44768830118301</v>
      </c>
      <c r="BA2567" s="73">
        <v>1.7807755998492201</v>
      </c>
      <c r="BB2567" s="64">
        <v>1.8976427604593501E-2</v>
      </c>
      <c r="BC2567" s="74">
        <v>-24.7369763423339</v>
      </c>
      <c r="BD2567" s="61">
        <v>43881</v>
      </c>
      <c r="BE2567" s="61">
        <v>43913</v>
      </c>
      <c r="BF2567" s="70"/>
      <c r="BG2567" s="61"/>
    </row>
    <row r="2568" spans="2:59" x14ac:dyDescent="0.3">
      <c r="B2568" s="56" t="s">
        <v>8094</v>
      </c>
      <c r="C2568" s="56" t="s">
        <v>7736</v>
      </c>
      <c r="D2568" s="56" t="s">
        <v>7727</v>
      </c>
      <c r="E2568" s="57" t="s">
        <v>447</v>
      </c>
      <c r="F2568" s="57" t="s">
        <v>168</v>
      </c>
      <c r="G2568" s="58" t="s">
        <v>141</v>
      </c>
      <c r="H2568" s="59" t="s">
        <v>2001</v>
      </c>
      <c r="I2568" s="60" t="s">
        <v>400</v>
      </c>
      <c r="J2568" s="60" t="s">
        <v>7737</v>
      </c>
      <c r="L2568" s="61">
        <v>44021</v>
      </c>
      <c r="M2568" s="62">
        <v>96044.7017339468</v>
      </c>
      <c r="N2568" s="63">
        <v>96044.7017339468</v>
      </c>
      <c r="O2568" s="63">
        <v>101457.268740058</v>
      </c>
      <c r="P2568" s="64">
        <f t="shared" si="40"/>
        <v>0.94665175720451677</v>
      </c>
      <c r="Q2568" s="61">
        <v>43881</v>
      </c>
      <c r="R2568" s="65">
        <v>407963.29915918002</v>
      </c>
      <c r="S2568" s="65">
        <v>176734.41014843801</v>
      </c>
      <c r="T2568" s="11"/>
      <c r="U2568" s="66">
        <v>-4.9530959695402998E-3</v>
      </c>
      <c r="V2568" s="67">
        <v>3.1669011569647401</v>
      </c>
      <c r="W2568" s="66">
        <v>4.4960703724427703E-2</v>
      </c>
      <c r="X2568" s="67">
        <v>6.7744489210817802</v>
      </c>
      <c r="Y2568" s="66">
        <v>7.8489271090802504E-3</v>
      </c>
      <c r="Z2568" s="67">
        <v>18.468830323137801</v>
      </c>
      <c r="AA2568" s="66">
        <v>0.19783528165309699</v>
      </c>
      <c r="AB2568" s="67">
        <v>40.008716316602701</v>
      </c>
      <c r="AC2568" s="66">
        <v>0.31204945958248598</v>
      </c>
      <c r="AD2568" s="67">
        <v>55.490911218512302</v>
      </c>
      <c r="AE2568" s="66">
        <v>0.42810654104163398</v>
      </c>
      <c r="AF2568" s="68">
        <v>59.758341715904002</v>
      </c>
      <c r="AG2568" s="66">
        <v>4.0874958540371197E-3</v>
      </c>
      <c r="AH2568" s="67">
        <v>-1.4327561504615001</v>
      </c>
      <c r="AI2568" s="66">
        <v>4.8885031646932503E-2</v>
      </c>
      <c r="AJ2568" s="67">
        <v>18.5792456456693</v>
      </c>
      <c r="AK2568" s="66">
        <v>0.77989106454537205</v>
      </c>
      <c r="AL2568" s="66">
        <v>4.1021360962986399E-2</v>
      </c>
      <c r="AM2568" s="67">
        <v>-4.6307622205931702</v>
      </c>
      <c r="AN2568" s="11"/>
      <c r="AO2568" s="69">
        <v>3.9763569397109698E-2</v>
      </c>
      <c r="AP2568" s="69">
        <v>-5.0059010443874299E-2</v>
      </c>
      <c r="AQ2568" s="69">
        <v>0.17274920803174601</v>
      </c>
      <c r="AR2568" s="69">
        <v>-8.0172184549155603E-2</v>
      </c>
      <c r="AS2568" s="70">
        <v>9</v>
      </c>
      <c r="AT2568" s="70">
        <v>3</v>
      </c>
      <c r="AU2568" s="70">
        <v>7</v>
      </c>
      <c r="AV2568" s="71">
        <v>5</v>
      </c>
      <c r="AW2568" s="11"/>
      <c r="AX2568" s="72">
        <v>0.18372285878314901</v>
      </c>
      <c r="AY2568" s="73">
        <v>1.10120665688737</v>
      </c>
      <c r="AZ2568" s="73">
        <v>1.3987907682822001</v>
      </c>
      <c r="BA2568" s="73">
        <v>1.6708714185151601</v>
      </c>
      <c r="BB2568" s="64">
        <v>1.8980330349895699E-2</v>
      </c>
      <c r="BC2568" s="74">
        <v>-24.8101604160038</v>
      </c>
      <c r="BD2568" s="61">
        <v>43881</v>
      </c>
      <c r="BE2568" s="61">
        <v>43913</v>
      </c>
      <c r="BF2568" s="70"/>
      <c r="BG2568" s="61"/>
    </row>
    <row r="2569" spans="2:59" x14ac:dyDescent="0.3">
      <c r="B2569" s="56" t="s">
        <v>8097</v>
      </c>
      <c r="C2569" s="56" t="s">
        <v>7739</v>
      </c>
      <c r="D2569" s="56" t="s">
        <v>7727</v>
      </c>
      <c r="E2569" s="57" t="s">
        <v>2294</v>
      </c>
      <c r="F2569" s="57" t="s">
        <v>168</v>
      </c>
      <c r="G2569" s="58" t="s">
        <v>141</v>
      </c>
      <c r="H2569" s="59" t="s">
        <v>2001</v>
      </c>
      <c r="I2569" s="60" t="s">
        <v>400</v>
      </c>
      <c r="J2569" s="60" t="s">
        <v>7740</v>
      </c>
      <c r="L2569" s="61">
        <v>44021</v>
      </c>
      <c r="M2569" s="62">
        <v>190653.05260801301</v>
      </c>
      <c r="N2569" s="63">
        <v>190653.05260801301</v>
      </c>
      <c r="O2569" s="63">
        <v>200009.113912106</v>
      </c>
      <c r="P2569" s="64">
        <f t="shared" si="40"/>
        <v>0.95322182514040577</v>
      </c>
      <c r="Q2569" s="61">
        <v>43882</v>
      </c>
      <c r="R2569" s="65">
        <v>3387494.4909609398</v>
      </c>
      <c r="S2569" s="65">
        <v>2950262.8456562501</v>
      </c>
      <c r="T2569" s="11"/>
      <c r="U2569" s="66">
        <v>-4.9035603005904704E-3</v>
      </c>
      <c r="V2569" s="67">
        <v>3.1718547238597199</v>
      </c>
      <c r="W2569" s="66">
        <v>4.6514099663909299E-2</v>
      </c>
      <c r="X2569" s="67">
        <v>6.9297885150299399</v>
      </c>
      <c r="Y2569" s="66">
        <v>1.6964451890089501E-2</v>
      </c>
      <c r="Z2569" s="67">
        <v>19.380382801231502</v>
      </c>
      <c r="AA2569" s="66">
        <v>0.21974768243671899</v>
      </c>
      <c r="AB2569" s="67">
        <v>42.199956394964801</v>
      </c>
      <c r="AC2569" s="66">
        <v>0.30264683072717202</v>
      </c>
      <c r="AD2569" s="67">
        <v>54.550648332980899</v>
      </c>
      <c r="AE2569" s="66">
        <v>0.43770796577155102</v>
      </c>
      <c r="AF2569" s="68">
        <v>60.718484188895701</v>
      </c>
      <c r="AG2569" s="66">
        <v>4.5358204006333801E-3</v>
      </c>
      <c r="AH2569" s="67">
        <v>-1.3879236958018699</v>
      </c>
      <c r="AI2569" s="66">
        <v>5.8843016297032598E-2</v>
      </c>
      <c r="AJ2569" s="67">
        <v>19.575044110679301</v>
      </c>
      <c r="AK2569" s="66">
        <v>2.0047705600550398</v>
      </c>
      <c r="AL2569" s="66">
        <v>7.0890758719542604E-2</v>
      </c>
      <c r="AM2569" s="67">
        <v>75.954452677513501</v>
      </c>
      <c r="AN2569" s="11"/>
      <c r="AO2569" s="69">
        <v>3.9815064321373897E-2</v>
      </c>
      <c r="AP2569" s="69">
        <v>-5.0012409206828999E-2</v>
      </c>
      <c r="AQ2569" s="69">
        <v>0.17449379600846401</v>
      </c>
      <c r="AR2569" s="69">
        <v>-7.8760433553761694E-2</v>
      </c>
      <c r="AS2569" s="70">
        <v>9</v>
      </c>
      <c r="AT2569" s="70">
        <v>3</v>
      </c>
      <c r="AU2569" s="70">
        <v>7</v>
      </c>
      <c r="AV2569" s="71">
        <v>5</v>
      </c>
      <c r="AW2569" s="11"/>
      <c r="AX2569" s="72">
        <v>0.18364791965490401</v>
      </c>
      <c r="AY2569" s="73">
        <v>1.21454401861956</v>
      </c>
      <c r="AZ2569" s="73">
        <v>1.47876892497698</v>
      </c>
      <c r="BA2569" s="73">
        <v>1.8509272138126101</v>
      </c>
      <c r="BB2569" s="64">
        <v>1.8974013484748899E-2</v>
      </c>
      <c r="BC2569" s="74">
        <v>-24.691684897843501</v>
      </c>
      <c r="BD2569" s="61">
        <v>43882</v>
      </c>
      <c r="BE2569" s="61">
        <v>43913</v>
      </c>
      <c r="BF2569" s="70"/>
      <c r="BG2569" s="61"/>
    </row>
    <row r="2570" spans="2:59" x14ac:dyDescent="0.3">
      <c r="B2570" s="56" t="s">
        <v>8101</v>
      </c>
      <c r="C2570" s="56" t="s">
        <v>7742</v>
      </c>
      <c r="D2570" s="56" t="s">
        <v>7727</v>
      </c>
      <c r="E2570" s="57" t="s">
        <v>173</v>
      </c>
      <c r="F2570" s="57" t="s">
        <v>168</v>
      </c>
      <c r="G2570" s="58" t="s">
        <v>141</v>
      </c>
      <c r="H2570" s="59" t="s">
        <v>2001</v>
      </c>
      <c r="I2570" s="60" t="s">
        <v>400</v>
      </c>
      <c r="J2570" s="60" t="s">
        <v>7743</v>
      </c>
      <c r="L2570" s="61">
        <v>44021</v>
      </c>
      <c r="M2570" s="62">
        <v>93197.079156041102</v>
      </c>
      <c r="N2570" s="63">
        <v>93197.079156041102</v>
      </c>
      <c r="O2570" s="63">
        <v>97278.339257955595</v>
      </c>
      <c r="P2570" s="64">
        <f t="shared" si="40"/>
        <v>0.95804554093905625</v>
      </c>
      <c r="Q2570" s="61">
        <v>43882</v>
      </c>
      <c r="R2570" s="65">
        <v>2968595.4358632802</v>
      </c>
      <c r="S2570" s="65">
        <v>2958932.808125</v>
      </c>
      <c r="T2570" s="11"/>
      <c r="U2570" s="66">
        <v>-4.8672593457013101E-3</v>
      </c>
      <c r="V2570" s="67">
        <v>3.17548481934864</v>
      </c>
      <c r="W2570" s="66">
        <v>4.7657171511673403E-2</v>
      </c>
      <c r="X2570" s="67">
        <v>7.0440956998063502</v>
      </c>
      <c r="Y2570" s="66">
        <v>2.37086950728553E-2</v>
      </c>
      <c r="Z2570" s="67">
        <v>20.054807119507998</v>
      </c>
      <c r="AA2570" s="66">
        <v>0.236097157607146</v>
      </c>
      <c r="AB2570" s="67">
        <v>43.834903912036701</v>
      </c>
      <c r="AC2570" s="66">
        <v>0.33778249156253898</v>
      </c>
      <c r="AD2570" s="67">
        <v>58.064214416488497</v>
      </c>
      <c r="AE2570" s="66"/>
      <c r="AF2570" s="68"/>
      <c r="AG2570" s="66">
        <v>4.8644108155713201E-3</v>
      </c>
      <c r="AH2570" s="67">
        <v>-1.35506465430808</v>
      </c>
      <c r="AI2570" s="66">
        <v>6.6213731111929505E-2</v>
      </c>
      <c r="AJ2570" s="67">
        <v>20.312115592154399</v>
      </c>
      <c r="AK2570" s="66">
        <v>0.50395493086776699</v>
      </c>
      <c r="AL2570" s="66">
        <v>0.155391527532629</v>
      </c>
      <c r="AM2570" s="67">
        <v>76.859967834199793</v>
      </c>
      <c r="AN2570" s="11"/>
      <c r="AO2570" s="69">
        <v>3.9853563061114997E-2</v>
      </c>
      <c r="AP2570" s="69">
        <v>-4.99783356444823E-2</v>
      </c>
      <c r="AQ2570" s="69">
        <v>0.17577936752786599</v>
      </c>
      <c r="AR2570" s="69">
        <v>-7.7723670382547405E-2</v>
      </c>
      <c r="AS2570" s="70">
        <v>9</v>
      </c>
      <c r="AT2570" s="70">
        <v>3</v>
      </c>
      <c r="AU2570" s="70">
        <v>7</v>
      </c>
      <c r="AV2570" s="71">
        <v>5</v>
      </c>
      <c r="AW2570" s="11"/>
      <c r="AX2570" s="72">
        <v>0.183594991962891</v>
      </c>
      <c r="AY2570" s="73">
        <v>1.29910301469863</v>
      </c>
      <c r="AZ2570" s="73">
        <v>1.5384069046958799</v>
      </c>
      <c r="BA2570" s="73">
        <v>1.9861754088360599</v>
      </c>
      <c r="BB2570" s="64">
        <v>1.8969590903252499E-2</v>
      </c>
      <c r="BC2570" s="74">
        <v>-24.606907691399101</v>
      </c>
      <c r="BD2570" s="61">
        <v>43882</v>
      </c>
      <c r="BE2570" s="61">
        <v>43913</v>
      </c>
      <c r="BF2570" s="70"/>
      <c r="BG2570" s="61"/>
    </row>
    <row r="2571" spans="2:59" x14ac:dyDescent="0.3">
      <c r="B2571" s="56" t="s">
        <v>8104</v>
      </c>
      <c r="C2571" s="56" t="s">
        <v>7745</v>
      </c>
      <c r="D2571" s="56" t="s">
        <v>7727</v>
      </c>
      <c r="E2571" s="57" t="s">
        <v>2831</v>
      </c>
      <c r="F2571" s="57" t="s">
        <v>168</v>
      </c>
      <c r="G2571" s="58" t="s">
        <v>141</v>
      </c>
      <c r="H2571" s="59" t="s">
        <v>2001</v>
      </c>
      <c r="I2571" s="60" t="s">
        <v>400</v>
      </c>
      <c r="J2571" s="60" t="s">
        <v>7746</v>
      </c>
      <c r="L2571" s="61">
        <v>44021</v>
      </c>
      <c r="M2571" s="62">
        <v>86957.640203952804</v>
      </c>
      <c r="N2571" s="63">
        <v>86957.640203952804</v>
      </c>
      <c r="O2571" s="63">
        <v>90499.531394004807</v>
      </c>
      <c r="P2571" s="64">
        <f t="shared" si="40"/>
        <v>0.9608628781221884</v>
      </c>
      <c r="Q2571" s="61">
        <v>43882</v>
      </c>
      <c r="R2571" s="65">
        <v>16086898.9038906</v>
      </c>
      <c r="S2571" s="65">
        <v>13958938.904140599</v>
      </c>
      <c r="T2571" s="11"/>
      <c r="U2571" s="66">
        <v>-4.8461415717611098E-3</v>
      </c>
      <c r="V2571" s="67">
        <v>3.17759659674266</v>
      </c>
      <c r="W2571" s="66">
        <v>4.8316866648747202E-2</v>
      </c>
      <c r="X2571" s="67">
        <v>7.1100652135137397</v>
      </c>
      <c r="Y2571" s="66">
        <v>2.76521903651883E-2</v>
      </c>
      <c r="Z2571" s="67">
        <v>20.449156648741301</v>
      </c>
      <c r="AA2571" s="66">
        <v>0.245671838400012</v>
      </c>
      <c r="AB2571" s="67">
        <v>44.7923719913233</v>
      </c>
      <c r="AC2571" s="66">
        <v>0.31940451520320501</v>
      </c>
      <c r="AD2571" s="67">
        <v>56.226416780555198</v>
      </c>
      <c r="AE2571" s="66">
        <v>0.30179845993552601</v>
      </c>
      <c r="AF2571" s="68">
        <v>47.127533605263999</v>
      </c>
      <c r="AG2571" s="66">
        <v>5.0540320244181203E-3</v>
      </c>
      <c r="AH2571" s="67">
        <v>-1.3361025334234</v>
      </c>
      <c r="AI2571" s="66">
        <v>7.0524145836316193E-2</v>
      </c>
      <c r="AJ2571" s="67">
        <v>20.7431570646004</v>
      </c>
      <c r="AK2571" s="66">
        <v>0.37224258239788499</v>
      </c>
      <c r="AL2571" s="66">
        <v>6.22260438231024E-2</v>
      </c>
      <c r="AM2571" s="67">
        <v>35.167400640784798</v>
      </c>
      <c r="AN2571" s="11"/>
      <c r="AO2571" s="69">
        <v>3.9875286118331098E-2</v>
      </c>
      <c r="AP2571" s="69">
        <v>-4.9957727650544299E-2</v>
      </c>
      <c r="AQ2571" s="69">
        <v>0.17652442450897099</v>
      </c>
      <c r="AR2571" s="69">
        <v>-7.71173811444896E-2</v>
      </c>
      <c r="AS2571" s="70">
        <v>9</v>
      </c>
      <c r="AT2571" s="70">
        <v>3</v>
      </c>
      <c r="AU2571" s="70">
        <v>7</v>
      </c>
      <c r="AV2571" s="71">
        <v>5</v>
      </c>
      <c r="AW2571" s="11"/>
      <c r="AX2571" s="72">
        <v>0.183564484304516</v>
      </c>
      <c r="AY2571" s="73">
        <v>1.3486151608321999</v>
      </c>
      <c r="AZ2571" s="73">
        <v>1.57331002106912</v>
      </c>
      <c r="BA2571" s="73">
        <v>2.0657328122979401</v>
      </c>
      <c r="BB2571" s="64">
        <v>1.8967048524464201E-2</v>
      </c>
      <c r="BC2571" s="74">
        <v>-24.557337774778699</v>
      </c>
      <c r="BD2571" s="61">
        <v>43882</v>
      </c>
      <c r="BE2571" s="61">
        <v>43913</v>
      </c>
      <c r="BF2571" s="70"/>
      <c r="BG2571" s="61"/>
    </row>
    <row r="2572" spans="2:59" x14ac:dyDescent="0.3">
      <c r="B2572" s="56" t="s">
        <v>8107</v>
      </c>
      <c r="C2572" s="56" t="s">
        <v>7748</v>
      </c>
      <c r="D2572" s="56" t="s">
        <v>7727</v>
      </c>
      <c r="E2572" s="57" t="s">
        <v>490</v>
      </c>
      <c r="F2572" s="57" t="s">
        <v>168</v>
      </c>
      <c r="G2572" s="58" t="s">
        <v>141</v>
      </c>
      <c r="H2572" s="59" t="s">
        <v>2001</v>
      </c>
      <c r="I2572" s="60" t="s">
        <v>400</v>
      </c>
      <c r="J2572" s="60" t="s">
        <v>7749</v>
      </c>
      <c r="L2572" s="61">
        <v>44021</v>
      </c>
      <c r="M2572" s="62">
        <v>121296.331626058</v>
      </c>
      <c r="N2572" s="63">
        <v>121296.331626058</v>
      </c>
      <c r="O2572" s="63">
        <v>133893.75903105701</v>
      </c>
      <c r="P2572" s="64">
        <f t="shared" si="40"/>
        <v>0.90591475288943824</v>
      </c>
      <c r="Q2572" s="61">
        <v>43910</v>
      </c>
      <c r="R2572" s="65">
        <v>0</v>
      </c>
      <c r="S2572" s="65">
        <v>0</v>
      </c>
      <c r="T2572" s="11"/>
      <c r="U2572" s="66">
        <v>-9.6991988712034106E-3</v>
      </c>
      <c r="V2572" s="67">
        <v>2.6922908667984302</v>
      </c>
      <c r="W2572" s="66">
        <v>2.1995164184772899E-2</v>
      </c>
      <c r="X2572" s="67">
        <v>4.4778949671163</v>
      </c>
      <c r="Y2572" s="66">
        <v>2.52337545480259E-2</v>
      </c>
      <c r="Z2572" s="67">
        <v>20.2073130670178</v>
      </c>
      <c r="AA2572" s="66">
        <v>0.14631905866015599</v>
      </c>
      <c r="AB2572" s="67">
        <v>34.857094017323099</v>
      </c>
      <c r="AC2572" s="66">
        <v>0.14673649758697099</v>
      </c>
      <c r="AD2572" s="67">
        <v>38.959615018917198</v>
      </c>
      <c r="AE2572" s="66">
        <v>0.27188027721072999</v>
      </c>
      <c r="AF2572" s="68">
        <v>44.135715332813596</v>
      </c>
      <c r="AG2572" s="66">
        <v>-3.6968984270970402E-2</v>
      </c>
      <c r="AH2572" s="67">
        <v>-5.5384041629658904</v>
      </c>
      <c r="AI2572" s="66">
        <v>5.5813703635067199E-2</v>
      </c>
      <c r="AJ2572" s="67">
        <v>19.272112844482798</v>
      </c>
      <c r="AK2572" s="66">
        <v>1.4136171848769301</v>
      </c>
      <c r="AL2572" s="66">
        <v>6.99300451451563E-2</v>
      </c>
      <c r="AM2572" s="67">
        <v>118.51394316181501</v>
      </c>
      <c r="AN2572" s="11"/>
      <c r="AO2572" s="69">
        <v>3.6556978096996297E-2</v>
      </c>
      <c r="AP2572" s="69">
        <v>-2.37082673384066E-2</v>
      </c>
      <c r="AQ2572" s="69">
        <v>0.140306192692224</v>
      </c>
      <c r="AR2572" s="69">
        <v>-0.10097192876492</v>
      </c>
      <c r="AS2572" s="70">
        <v>8</v>
      </c>
      <c r="AT2572" s="70">
        <v>4</v>
      </c>
      <c r="AU2572" s="70">
        <v>7</v>
      </c>
      <c r="AV2572" s="71">
        <v>5</v>
      </c>
      <c r="AW2572" s="11"/>
      <c r="AX2572" s="72">
        <v>0.13576590944940101</v>
      </c>
      <c r="AY2572" s="73">
        <v>1.0744655249636701</v>
      </c>
      <c r="AZ2572" s="73">
        <v>0.99898921115982398</v>
      </c>
      <c r="BA2572" s="73">
        <v>1.6862215630844699</v>
      </c>
      <c r="BB2572" s="64">
        <v>1.4050110229982199E-2</v>
      </c>
      <c r="BC2572" s="74">
        <v>-11.8525517670932</v>
      </c>
      <c r="BD2572" s="61">
        <v>43910</v>
      </c>
      <c r="BE2572" s="61">
        <v>43990</v>
      </c>
      <c r="BF2572" s="70"/>
      <c r="BG2572" s="61"/>
    </row>
    <row r="2573" spans="2:59" x14ac:dyDescent="0.3">
      <c r="B2573" s="56" t="s">
        <v>8110</v>
      </c>
      <c r="C2573" s="56" t="s">
        <v>7751</v>
      </c>
      <c r="D2573" s="56" t="s">
        <v>7752</v>
      </c>
      <c r="E2573" s="57" t="s">
        <v>34</v>
      </c>
      <c r="F2573" s="57" t="s">
        <v>168</v>
      </c>
      <c r="G2573" s="58" t="s">
        <v>200</v>
      </c>
      <c r="H2573" s="59" t="s">
        <v>201</v>
      </c>
      <c r="I2573" s="60" t="s">
        <v>29</v>
      </c>
      <c r="J2573" s="60" t="s">
        <v>7753</v>
      </c>
      <c r="L2573" s="61">
        <v>44021</v>
      </c>
      <c r="M2573" s="62">
        <v>3374.0295000001802</v>
      </c>
      <c r="N2573" s="63">
        <v>3374.0295000001802</v>
      </c>
      <c r="O2573" s="63">
        <v>3464.8755999989799</v>
      </c>
      <c r="P2573" s="64">
        <f t="shared" si="40"/>
        <v>0.97378084800538689</v>
      </c>
      <c r="Q2573" s="61">
        <v>43748</v>
      </c>
      <c r="R2573" s="65">
        <v>175484817.63800001</v>
      </c>
      <c r="S2573" s="65">
        <v>252391595.92449999</v>
      </c>
      <c r="T2573" s="11"/>
      <c r="U2573" s="66">
        <v>-7.4694549402920497E-4</v>
      </c>
      <c r="V2573" s="67">
        <v>3.58751620451585</v>
      </c>
      <c r="W2573" s="66">
        <v>1.2082187913620099E-2</v>
      </c>
      <c r="X2573" s="67">
        <v>3.48659733999739</v>
      </c>
      <c r="Y2573" s="66">
        <v>3.3795812723838E-3</v>
      </c>
      <c r="Z2573" s="67">
        <v>18.021895739453601</v>
      </c>
      <c r="AA2573" s="66">
        <v>-4.9447541005065399E-4</v>
      </c>
      <c r="AB2573" s="67">
        <v>20.175740610284301</v>
      </c>
      <c r="AC2573" s="66">
        <v>4.5703053425313597E-2</v>
      </c>
      <c r="AD2573" s="67">
        <v>28.856270602758698</v>
      </c>
      <c r="AE2573" s="66">
        <v>7.5164973764913198E-2</v>
      </c>
      <c r="AF2573" s="68">
        <v>24.464184988202799</v>
      </c>
      <c r="AG2573" s="66">
        <v>1.5572981501463801E-3</v>
      </c>
      <c r="AH2573" s="67">
        <v>-1.68577592085057</v>
      </c>
      <c r="AI2573" s="66">
        <v>7.4265257626393603E-3</v>
      </c>
      <c r="AJ2573" s="67">
        <v>14.433395057232699</v>
      </c>
      <c r="AK2573" s="66">
        <v>0.95302008994272902</v>
      </c>
      <c r="AL2573" s="66">
        <v>4.2941006740875302E-2</v>
      </c>
      <c r="AM2573" s="67">
        <v>-22.8947938430356</v>
      </c>
      <c r="AN2573" s="11"/>
      <c r="AO2573" s="69">
        <v>1.8472458221367598E-2</v>
      </c>
      <c r="AP2573" s="69">
        <v>-3.2855913754246999E-2</v>
      </c>
      <c r="AQ2573" s="69">
        <v>2.9414274413284099E-2</v>
      </c>
      <c r="AR2573" s="69">
        <v>-3.27371476623739E-2</v>
      </c>
      <c r="AS2573" s="70">
        <v>8</v>
      </c>
      <c r="AT2573" s="70">
        <v>4</v>
      </c>
      <c r="AU2573" s="70">
        <v>7</v>
      </c>
      <c r="AV2573" s="71">
        <v>5</v>
      </c>
      <c r="AW2573" s="11"/>
      <c r="AX2573" s="72">
        <v>4.9151873435912402E-2</v>
      </c>
      <c r="AY2573" s="73">
        <v>-0.567066147559672</v>
      </c>
      <c r="AZ2573" s="73">
        <v>0.52974141491358795</v>
      </c>
      <c r="BA2573" s="73">
        <v>-0.68610031843036301</v>
      </c>
      <c r="BB2573" s="64">
        <v>5.0433278606851701E-3</v>
      </c>
      <c r="BC2573" s="74">
        <v>-6.9533203443352196</v>
      </c>
      <c r="BD2573" s="61">
        <v>43748</v>
      </c>
      <c r="BE2573" s="61">
        <v>43921</v>
      </c>
      <c r="BF2573" s="70"/>
      <c r="BG2573" s="61"/>
    </row>
    <row r="2574" spans="2:59" x14ac:dyDescent="0.3">
      <c r="B2574" s="56" t="s">
        <v>8113</v>
      </c>
      <c r="C2574" s="56" t="s">
        <v>7755</v>
      </c>
      <c r="D2574" s="56" t="s">
        <v>7752</v>
      </c>
      <c r="E2574" s="57" t="s">
        <v>5110</v>
      </c>
      <c r="F2574" s="57" t="s">
        <v>168</v>
      </c>
      <c r="G2574" s="58" t="s">
        <v>200</v>
      </c>
      <c r="H2574" s="59" t="s">
        <v>201</v>
      </c>
      <c r="I2574" s="60" t="s">
        <v>29</v>
      </c>
      <c r="J2574" s="60" t="s">
        <v>7756</v>
      </c>
      <c r="L2574" s="61">
        <v>44021</v>
      </c>
      <c r="M2574" s="62">
        <v>1183.4890000000601</v>
      </c>
      <c r="N2574" s="63">
        <v>1183.4890000000601</v>
      </c>
      <c r="O2574" s="63">
        <v>1208.55220000073</v>
      </c>
      <c r="P2574" s="64">
        <f t="shared" si="40"/>
        <v>0.97926179771080246</v>
      </c>
      <c r="Q2574" s="61">
        <v>43748</v>
      </c>
      <c r="R2574" s="65">
        <v>1743.366</v>
      </c>
      <c r="S2574" s="65">
        <v>1731.5432099227901</v>
      </c>
      <c r="T2574" s="11"/>
      <c r="U2574" s="66">
        <v>-7.26643552297901E-4</v>
      </c>
      <c r="V2574" s="67">
        <v>3.58954639868898</v>
      </c>
      <c r="W2574" s="66">
        <v>1.2709168957371699E-2</v>
      </c>
      <c r="X2574" s="67">
        <v>3.5492954443725502</v>
      </c>
      <c r="Y2574" s="66">
        <v>7.1483090086985604E-3</v>
      </c>
      <c r="Z2574" s="67">
        <v>18.398768513085098</v>
      </c>
      <c r="AA2574" s="66">
        <v>7.0416992311947996E-3</v>
      </c>
      <c r="AB2574" s="67">
        <v>20.929358074412399</v>
      </c>
      <c r="AC2574" s="66">
        <v>6.1470807711884803E-2</v>
      </c>
      <c r="AD2574" s="67">
        <v>30.4330460314231</v>
      </c>
      <c r="AE2574" s="66">
        <v>9.9328070689807604E-2</v>
      </c>
      <c r="AF2574" s="68">
        <v>26.880494680692198</v>
      </c>
      <c r="AG2574" s="66">
        <v>1.7443294473196099E-3</v>
      </c>
      <c r="AH2574" s="67">
        <v>-1.6670727911332499</v>
      </c>
      <c r="AI2574" s="66">
        <v>1.1397318845411101E-2</v>
      </c>
      <c r="AJ2574" s="67">
        <v>14.830474365502599</v>
      </c>
      <c r="AK2574" s="66">
        <v>0.183223011466907</v>
      </c>
      <c r="AL2574" s="66">
        <v>3.4696980823355303E-2</v>
      </c>
      <c r="AM2574" s="67">
        <v>10.677524291721101</v>
      </c>
      <c r="AN2574" s="11"/>
      <c r="AO2574" s="69">
        <v>1.8493596304324501E-2</v>
      </c>
      <c r="AP2574" s="69">
        <v>-3.2836017565387003E-2</v>
      </c>
      <c r="AQ2574" s="69">
        <v>3.0048938329855401E-2</v>
      </c>
      <c r="AR2574" s="69">
        <v>-3.2118781583449198E-2</v>
      </c>
      <c r="AS2574" s="70">
        <v>8</v>
      </c>
      <c r="AT2574" s="70">
        <v>4</v>
      </c>
      <c r="AU2574" s="70">
        <v>7</v>
      </c>
      <c r="AV2574" s="71">
        <v>5</v>
      </c>
      <c r="AW2574" s="11"/>
      <c r="AX2574" s="72">
        <v>4.9164515219090398E-2</v>
      </c>
      <c r="AY2574" s="73">
        <v>-0.42642499853400301</v>
      </c>
      <c r="AZ2574" s="73">
        <v>0.55473860319398205</v>
      </c>
      <c r="BA2574" s="73">
        <v>-0.51748025316828705</v>
      </c>
      <c r="BB2574" s="64">
        <v>5.0447427787276003E-3</v>
      </c>
      <c r="BC2574" s="74">
        <v>-6.6219564203784103</v>
      </c>
      <c r="BD2574" s="61">
        <v>43748</v>
      </c>
      <c r="BE2574" s="61">
        <v>43921</v>
      </c>
      <c r="BF2574" s="70"/>
      <c r="BG2574" s="61"/>
    </row>
    <row r="2575" spans="2:59" x14ac:dyDescent="0.3">
      <c r="B2575" s="56" t="s">
        <v>8116</v>
      </c>
      <c r="C2575" s="56" t="s">
        <v>7758</v>
      </c>
      <c r="D2575" s="56" t="s">
        <v>7752</v>
      </c>
      <c r="E2575" s="57" t="s">
        <v>41</v>
      </c>
      <c r="F2575" s="57" t="s">
        <v>168</v>
      </c>
      <c r="G2575" s="58" t="s">
        <v>200</v>
      </c>
      <c r="H2575" s="59" t="s">
        <v>201</v>
      </c>
      <c r="I2575" s="60" t="s">
        <v>29</v>
      </c>
      <c r="J2575" s="60" t="s">
        <v>7759</v>
      </c>
      <c r="L2575" s="61">
        <v>44021</v>
      </c>
      <c r="M2575" s="62">
        <v>3549.2177999988198</v>
      </c>
      <c r="N2575" s="63">
        <v>3549.2177999988198</v>
      </c>
      <c r="O2575" s="63">
        <v>3638.2556000016598</v>
      </c>
      <c r="P2575" s="64">
        <f t="shared" si="40"/>
        <v>0.97552733788060431</v>
      </c>
      <c r="Q2575" s="61">
        <v>43748</v>
      </c>
      <c r="R2575" s="65">
        <v>54597778.523000002</v>
      </c>
      <c r="S2575" s="65">
        <v>78088057.921749994</v>
      </c>
      <c r="T2575" s="11"/>
      <c r="U2575" s="66">
        <v>-7.4037525610037803E-4</v>
      </c>
      <c r="V2575" s="67">
        <v>3.58817322830873</v>
      </c>
      <c r="W2575" s="66">
        <v>1.2281451963644901E-2</v>
      </c>
      <c r="X2575" s="67">
        <v>3.5065237449998699</v>
      </c>
      <c r="Y2575" s="66">
        <v>4.5781213375448698E-3</v>
      </c>
      <c r="Z2575" s="67">
        <v>18.1417497459915</v>
      </c>
      <c r="AA2575" s="66">
        <v>1.9109664917778E-3</v>
      </c>
      <c r="AB2575" s="67">
        <v>20.416284800478</v>
      </c>
      <c r="AC2575" s="66">
        <v>5.0738309299049399E-2</v>
      </c>
      <c r="AD2575" s="67">
        <v>29.359796190139601</v>
      </c>
      <c r="AE2575" s="66">
        <v>8.2670666577614599E-2</v>
      </c>
      <c r="AF2575" s="68">
        <v>25.2147542694875</v>
      </c>
      <c r="AG2575" s="66">
        <v>1.6165137985808501E-3</v>
      </c>
      <c r="AH2575" s="67">
        <v>-1.67985435600713</v>
      </c>
      <c r="AI2575" s="66">
        <v>8.6893725783738808E-3</v>
      </c>
      <c r="AJ2575" s="67">
        <v>14.5596797387989</v>
      </c>
      <c r="AK2575" s="66">
        <v>1.0272867822460801</v>
      </c>
      <c r="AL2575" s="66">
        <v>4.53887531748478E-2</v>
      </c>
      <c r="AM2575" s="67">
        <v>-15.468124612700199</v>
      </c>
      <c r="AN2575" s="11"/>
      <c r="AO2575" s="69">
        <v>1.8479167792975201E-2</v>
      </c>
      <c r="AP2575" s="69">
        <v>-3.2849558007910701E-2</v>
      </c>
      <c r="AQ2575" s="69">
        <v>2.9616832482133801E-2</v>
      </c>
      <c r="AR2575" s="69">
        <v>-3.2540482168769799E-2</v>
      </c>
      <c r="AS2575" s="70">
        <v>8</v>
      </c>
      <c r="AT2575" s="70">
        <v>4</v>
      </c>
      <c r="AU2575" s="70">
        <v>7</v>
      </c>
      <c r="AV2575" s="71">
        <v>5</v>
      </c>
      <c r="AW2575" s="11"/>
      <c r="AX2575" s="72">
        <v>4.9155709569458902E-2</v>
      </c>
      <c r="AY2575" s="73">
        <v>-0.522164576927025</v>
      </c>
      <c r="AZ2575" s="73">
        <v>0.53772125889008704</v>
      </c>
      <c r="BA2575" s="73">
        <v>-0.63237825082706001</v>
      </c>
      <c r="BB2575" s="64">
        <v>5.0437587358737801E-3</v>
      </c>
      <c r="BC2575" s="74">
        <v>-6.8475727764307504</v>
      </c>
      <c r="BD2575" s="61">
        <v>43748</v>
      </c>
      <c r="BE2575" s="61">
        <v>43921</v>
      </c>
      <c r="BF2575" s="70"/>
      <c r="BG2575" s="61"/>
    </row>
    <row r="2576" spans="2:59" x14ac:dyDescent="0.3">
      <c r="B2576" s="56" t="s">
        <v>8119</v>
      </c>
      <c r="C2576" s="56" t="s">
        <v>7761</v>
      </c>
      <c r="D2576" s="56" t="s">
        <v>7752</v>
      </c>
      <c r="E2576" s="57" t="s">
        <v>79</v>
      </c>
      <c r="F2576" s="57" t="s">
        <v>168</v>
      </c>
      <c r="G2576" s="58" t="s">
        <v>200</v>
      </c>
      <c r="H2576" s="59" t="s">
        <v>201</v>
      </c>
      <c r="I2576" s="60" t="s">
        <v>29</v>
      </c>
      <c r="J2576" s="60" t="s">
        <v>7762</v>
      </c>
      <c r="L2576" s="61">
        <v>44021</v>
      </c>
      <c r="M2576" s="62">
        <v>1190.30279999971</v>
      </c>
      <c r="N2576" s="63">
        <v>1190.30279999971</v>
      </c>
      <c r="O2576" s="63">
        <v>1213.89430000074</v>
      </c>
      <c r="P2576" s="64">
        <f t="shared" si="40"/>
        <v>0.98056544132300838</v>
      </c>
      <c r="Q2576" s="61">
        <v>43748</v>
      </c>
      <c r="R2576" s="65">
        <v>10569290.185000001</v>
      </c>
      <c r="S2576" s="65">
        <v>26822417.1359687</v>
      </c>
      <c r="T2576" s="11"/>
      <c r="U2576" s="66">
        <v>-7.21564139894326E-4</v>
      </c>
      <c r="V2576" s="67">
        <v>3.5900543399293401</v>
      </c>
      <c r="W2576" s="66">
        <v>1.2853931115387201E-2</v>
      </c>
      <c r="X2576" s="67">
        <v>3.5637716601740999</v>
      </c>
      <c r="Y2576" s="66">
        <v>8.0308612705266604E-3</v>
      </c>
      <c r="Z2576" s="67">
        <v>18.4870237392897</v>
      </c>
      <c r="AA2576" s="66">
        <v>8.8571225878695294E-3</v>
      </c>
      <c r="AB2576" s="67">
        <v>21.110900410072599</v>
      </c>
      <c r="AC2576" s="66">
        <v>6.5348881918907906E-2</v>
      </c>
      <c r="AD2576" s="67">
        <v>30.82085345214</v>
      </c>
      <c r="AE2576" s="66">
        <v>0.105367469046614</v>
      </c>
      <c r="AF2576" s="68">
        <v>27.4844345163729</v>
      </c>
      <c r="AG2576" s="66">
        <v>1.7865136778709701E-3</v>
      </c>
      <c r="AH2576" s="67">
        <v>-1.66285436807811</v>
      </c>
      <c r="AI2576" s="66">
        <v>1.2327953343628901E-2</v>
      </c>
      <c r="AJ2576" s="67">
        <v>14.9235378153244</v>
      </c>
      <c r="AK2576" s="66">
        <v>0.19030279999977201</v>
      </c>
      <c r="AL2576" s="66">
        <v>3.6275877093430602E-2</v>
      </c>
      <c r="AM2576" s="67">
        <v>13.5404734384938</v>
      </c>
      <c r="AN2576" s="11"/>
      <c r="AO2576" s="69">
        <v>1.8498407176593901E-2</v>
      </c>
      <c r="AP2576" s="69">
        <v>-3.2831247977810597E-2</v>
      </c>
      <c r="AQ2576" s="69">
        <v>3.0199081227692701E-2</v>
      </c>
      <c r="AR2576" s="69">
        <v>-3.1974813136912403E-2</v>
      </c>
      <c r="AS2576" s="70">
        <v>8</v>
      </c>
      <c r="AT2576" s="70">
        <v>4</v>
      </c>
      <c r="AU2576" s="70">
        <v>7</v>
      </c>
      <c r="AV2576" s="71">
        <v>5</v>
      </c>
      <c r="AW2576" s="11"/>
      <c r="AX2576" s="72">
        <v>4.9167403006940703E-2</v>
      </c>
      <c r="AY2576" s="73">
        <v>-0.39255702087803002</v>
      </c>
      <c r="AZ2576" s="73">
        <v>0.56075905939360404</v>
      </c>
      <c r="BA2576" s="73">
        <v>-0.476716666159064</v>
      </c>
      <c r="BB2576" s="64">
        <v>5.0450668125722603E-3</v>
      </c>
      <c r="BC2576" s="74">
        <v>-6.5428019557293702</v>
      </c>
      <c r="BD2576" s="61">
        <v>43748</v>
      </c>
      <c r="BE2576" s="61">
        <v>43921</v>
      </c>
      <c r="BF2576" s="70"/>
      <c r="BG2576" s="61"/>
    </row>
    <row r="2577" spans="2:59" x14ac:dyDescent="0.3">
      <c r="B2577" s="56" t="s">
        <v>8123</v>
      </c>
      <c r="C2577" s="56" t="s">
        <v>7764</v>
      </c>
      <c r="D2577" s="56" t="s">
        <v>7752</v>
      </c>
      <c r="E2577" s="57" t="s">
        <v>447</v>
      </c>
      <c r="F2577" s="57" t="s">
        <v>168</v>
      </c>
      <c r="G2577" s="58" t="s">
        <v>200</v>
      </c>
      <c r="H2577" s="59" t="s">
        <v>201</v>
      </c>
      <c r="I2577" s="60" t="s">
        <v>29</v>
      </c>
      <c r="J2577" s="60" t="s">
        <v>7765</v>
      </c>
      <c r="L2577" s="61">
        <v>44021</v>
      </c>
      <c r="M2577" s="62">
        <v>1115.8176000006499</v>
      </c>
      <c r="N2577" s="63">
        <v>1115.8176000006499</v>
      </c>
      <c r="O2577" s="63">
        <v>1149.8877000007799</v>
      </c>
      <c r="P2577" s="64">
        <f t="shared" si="40"/>
        <v>0.97037093274403508</v>
      </c>
      <c r="Q2577" s="61">
        <v>43748</v>
      </c>
      <c r="R2577" s="65">
        <v>10259954.272</v>
      </c>
      <c r="S2577" s="65">
        <v>12395950.982984399</v>
      </c>
      <c r="T2577" s="11"/>
      <c r="U2577" s="66">
        <v>-7.5976164680469104E-4</v>
      </c>
      <c r="V2577" s="67">
        <v>3.5862345892383001</v>
      </c>
      <c r="W2577" s="66">
        <v>1.16925808706583E-2</v>
      </c>
      <c r="X2577" s="67">
        <v>3.4476366357011998</v>
      </c>
      <c r="Y2577" s="66">
        <v>1.03798411873868E-3</v>
      </c>
      <c r="Z2577" s="67">
        <v>17.7877360240964</v>
      </c>
      <c r="AA2577" s="66">
        <v>-5.1863583403246602E-3</v>
      </c>
      <c r="AB2577" s="67">
        <v>19.706552317249599</v>
      </c>
      <c r="AC2577" s="66">
        <v>3.5913740328396698E-2</v>
      </c>
      <c r="AD2577" s="67">
        <v>27.8773392930743</v>
      </c>
      <c r="AE2577" s="66">
        <v>5.9801676412462298E-2</v>
      </c>
      <c r="AF2577" s="68">
        <v>22.927855252957698</v>
      </c>
      <c r="AG2577" s="66">
        <v>1.4417374368349599E-3</v>
      </c>
      <c r="AH2577" s="67">
        <v>-1.69733199218172</v>
      </c>
      <c r="AI2577" s="66">
        <v>4.9593303210713202E-3</v>
      </c>
      <c r="AJ2577" s="67">
        <v>14.186675513075899</v>
      </c>
      <c r="AK2577" s="66">
        <v>0.11564400579300101</v>
      </c>
      <c r="AL2577" s="66">
        <v>2.2433627837017401E-2</v>
      </c>
      <c r="AM2577" s="67">
        <v>3.91962372432317</v>
      </c>
      <c r="AN2577" s="11"/>
      <c r="AO2577" s="69">
        <v>1.8459383036315599E-2</v>
      </c>
      <c r="AP2577" s="69">
        <v>-3.28684067208087E-2</v>
      </c>
      <c r="AQ2577" s="69">
        <v>2.9017703252975501E-2</v>
      </c>
      <c r="AR2577" s="69">
        <v>-3.3122031985840301E-2</v>
      </c>
      <c r="AS2577" s="70">
        <v>8</v>
      </c>
      <c r="AT2577" s="70">
        <v>4</v>
      </c>
      <c r="AU2577" s="70">
        <v>7</v>
      </c>
      <c r="AV2577" s="71">
        <v>5</v>
      </c>
      <c r="AW2577" s="11"/>
      <c r="AX2577" s="72">
        <v>4.9144865404814497E-2</v>
      </c>
      <c r="AY2577" s="73">
        <v>-0.65467370546775805</v>
      </c>
      <c r="AZ2577" s="73">
        <v>0.51417325527199897</v>
      </c>
      <c r="BA2577" s="73">
        <v>-0.79060961351478898</v>
      </c>
      <c r="BB2577" s="64">
        <v>5.0425365113187601E-3</v>
      </c>
      <c r="BC2577" s="74">
        <v>-7.1600470203629802</v>
      </c>
      <c r="BD2577" s="61">
        <v>43748</v>
      </c>
      <c r="BE2577" s="61">
        <v>43921</v>
      </c>
      <c r="BF2577" s="70"/>
      <c r="BG2577" s="61"/>
    </row>
    <row r="2578" spans="2:59" x14ac:dyDescent="0.3">
      <c r="B2578" s="56" t="s">
        <v>8127</v>
      </c>
      <c r="C2578" s="56" t="s">
        <v>7767</v>
      </c>
      <c r="D2578" s="56" t="s">
        <v>7752</v>
      </c>
      <c r="E2578" s="57" t="s">
        <v>2294</v>
      </c>
      <c r="F2578" s="57" t="s">
        <v>168</v>
      </c>
      <c r="G2578" s="58" t="s">
        <v>200</v>
      </c>
      <c r="H2578" s="59" t="s">
        <v>201</v>
      </c>
      <c r="I2578" s="60" t="s">
        <v>29</v>
      </c>
      <c r="J2578" s="60" t="s">
        <v>1</v>
      </c>
      <c r="L2578" s="61">
        <v>44021</v>
      </c>
      <c r="M2578" s="62">
        <v>3820.6836000010398</v>
      </c>
      <c r="N2578" s="63">
        <v>3820.6836000010398</v>
      </c>
      <c r="O2578" s="63">
        <v>3902.2307999990899</v>
      </c>
      <c r="P2578" s="64">
        <f t="shared" si="40"/>
        <v>0.97910241495760086</v>
      </c>
      <c r="Q2578" s="61">
        <v>43748</v>
      </c>
      <c r="R2578" s="65">
        <v>10030613.003</v>
      </c>
      <c r="S2578" s="65">
        <v>14464537.4363438</v>
      </c>
      <c r="T2578" s="11"/>
      <c r="U2578" s="66">
        <v>-7.2701103181316295E-4</v>
      </c>
      <c r="V2578" s="67">
        <v>3.5895096507374502</v>
      </c>
      <c r="W2578" s="66">
        <v>1.2688062881352401E-2</v>
      </c>
      <c r="X2578" s="67">
        <v>3.5471848367706098</v>
      </c>
      <c r="Y2578" s="66">
        <v>7.0288846181938399E-3</v>
      </c>
      <c r="Z2578" s="67">
        <v>18.386826074041899</v>
      </c>
      <c r="AA2578" s="66">
        <v>6.8388492254598497E-3</v>
      </c>
      <c r="AB2578" s="67">
        <v>20.909073073853499</v>
      </c>
      <c r="AC2578" s="66">
        <v>6.1093497271940599E-2</v>
      </c>
      <c r="AD2578" s="67">
        <v>30.395314987428701</v>
      </c>
      <c r="AE2578" s="66">
        <v>9.8740427463781102E-2</v>
      </c>
      <c r="AF2578" s="68">
        <v>26.821730358089599</v>
      </c>
      <c r="AG2578" s="66">
        <v>1.73712613286625E-3</v>
      </c>
      <c r="AH2578" s="67">
        <v>-1.66779312257859</v>
      </c>
      <c r="AI2578" s="66">
        <v>1.1272051347987099E-2</v>
      </c>
      <c r="AJ2578" s="67">
        <v>14.817947615767499</v>
      </c>
      <c r="AK2578" s="66">
        <v>0.18122839561867299</v>
      </c>
      <c r="AL2578" s="66">
        <v>3.4343124230872497E-2</v>
      </c>
      <c r="AM2578" s="67">
        <v>10.4780627068976</v>
      </c>
      <c r="AN2578" s="11"/>
      <c r="AO2578" s="69">
        <v>1.8492840537874099E-2</v>
      </c>
      <c r="AP2578" s="69">
        <v>-3.2836570026120199E-2</v>
      </c>
      <c r="AQ2578" s="69">
        <v>3.0030468265977099E-2</v>
      </c>
      <c r="AR2578" s="69">
        <v>-3.2138842135282203E-2</v>
      </c>
      <c r="AS2578" s="70">
        <v>8</v>
      </c>
      <c r="AT2578" s="70">
        <v>4</v>
      </c>
      <c r="AU2578" s="70">
        <v>7</v>
      </c>
      <c r="AV2578" s="71">
        <v>5</v>
      </c>
      <c r="AW2578" s="11"/>
      <c r="AX2578" s="72">
        <v>4.91639079392917E-2</v>
      </c>
      <c r="AY2578" s="73">
        <v>-0.43020679901428599</v>
      </c>
      <c r="AZ2578" s="73">
        <v>0.55406604460768005</v>
      </c>
      <c r="BA2578" s="73">
        <v>-0.52202510145343695</v>
      </c>
      <c r="BB2578" s="64">
        <v>5.0446766132517997E-3</v>
      </c>
      <c r="BC2578" s="74">
        <v>-6.63127870344033</v>
      </c>
      <c r="BD2578" s="61">
        <v>43748</v>
      </c>
      <c r="BE2578" s="61">
        <v>43921</v>
      </c>
      <c r="BF2578" s="70"/>
      <c r="BG2578" s="61"/>
    </row>
    <row r="2579" spans="2:59" x14ac:dyDescent="0.3">
      <c r="B2579" s="56" t="s">
        <v>8130</v>
      </c>
      <c r="C2579" s="56" t="s">
        <v>7769</v>
      </c>
      <c r="D2579" s="56" t="s">
        <v>7752</v>
      </c>
      <c r="E2579" s="57" t="s">
        <v>173</v>
      </c>
      <c r="F2579" s="57" t="s">
        <v>168</v>
      </c>
      <c r="G2579" s="58" t="s">
        <v>200</v>
      </c>
      <c r="H2579" s="59" t="s">
        <v>201</v>
      </c>
      <c r="I2579" s="60" t="s">
        <v>29</v>
      </c>
      <c r="J2579" s="60" t="s">
        <v>7770</v>
      </c>
      <c r="L2579" s="61">
        <v>44021</v>
      </c>
      <c r="M2579" s="62">
        <v>1120.05639999919</v>
      </c>
      <c r="N2579" s="63">
        <v>1120.05639999919</v>
      </c>
      <c r="O2579" s="63">
        <v>1139.87079999968</v>
      </c>
      <c r="P2579" s="64">
        <f t="shared" si="40"/>
        <v>0.98261697729207953</v>
      </c>
      <c r="Q2579" s="61">
        <v>43748</v>
      </c>
      <c r="R2579" s="65">
        <v>20850173.030999999</v>
      </c>
      <c r="S2579" s="65">
        <v>21699518.456218701</v>
      </c>
      <c r="T2579" s="11"/>
      <c r="U2579" s="66">
        <v>-7.1391826622857501E-4</v>
      </c>
      <c r="V2579" s="67">
        <v>3.5908189272959099</v>
      </c>
      <c r="W2579" s="66">
        <v>1.30864276598004E-2</v>
      </c>
      <c r="X2579" s="67">
        <v>3.5870213146154102</v>
      </c>
      <c r="Y2579" s="66">
        <v>9.4352205924224108E-3</v>
      </c>
      <c r="Z2579" s="67">
        <v>18.627459671464699</v>
      </c>
      <c r="AA2579" s="66">
        <v>1.1689391949403201E-2</v>
      </c>
      <c r="AB2579" s="67">
        <v>21.394127346226</v>
      </c>
      <c r="AC2579" s="66">
        <v>7.1335797598294406E-2</v>
      </c>
      <c r="AD2579" s="67">
        <v>31.419545020064099</v>
      </c>
      <c r="AE2579" s="66"/>
      <c r="AF2579" s="68"/>
      <c r="AG2579" s="66">
        <v>1.85548604349606E-3</v>
      </c>
      <c r="AH2579" s="67">
        <v>-1.6559571315156101</v>
      </c>
      <c r="AI2579" s="66">
        <v>1.38081868299196E-2</v>
      </c>
      <c r="AJ2579" s="67">
        <v>15.0715611639607</v>
      </c>
      <c r="AK2579" s="66">
        <v>0.120056399999157</v>
      </c>
      <c r="AL2579" s="66">
        <v>4.0944565535028198E-2</v>
      </c>
      <c r="AM2579" s="67">
        <v>38.470114747353399</v>
      </c>
      <c r="AN2579" s="11"/>
      <c r="AO2579" s="69">
        <v>1.8506211867134002E-2</v>
      </c>
      <c r="AP2579" s="69">
        <v>-3.28238369484097E-2</v>
      </c>
      <c r="AQ2579" s="69">
        <v>3.0435733116973999E-2</v>
      </c>
      <c r="AR2579" s="69">
        <v>-3.1745256592330399E-2</v>
      </c>
      <c r="AS2579" s="70">
        <v>8</v>
      </c>
      <c r="AT2579" s="70">
        <v>4</v>
      </c>
      <c r="AU2579" s="70">
        <v>7</v>
      </c>
      <c r="AV2579" s="71">
        <v>5</v>
      </c>
      <c r="AW2579" s="11"/>
      <c r="AX2579" s="72">
        <v>4.9172504356029101E-2</v>
      </c>
      <c r="AY2579" s="73">
        <v>-0.33973569469026199</v>
      </c>
      <c r="AZ2579" s="73">
        <v>0.57015028982004901</v>
      </c>
      <c r="BA2579" s="73">
        <v>-0.41302711803018599</v>
      </c>
      <c r="BB2579" s="64">
        <v>5.0456346546161497E-3</v>
      </c>
      <c r="BC2579" s="74">
        <v>-6.4304831740810204</v>
      </c>
      <c r="BD2579" s="61">
        <v>43748</v>
      </c>
      <c r="BE2579" s="61">
        <v>43783</v>
      </c>
      <c r="BF2579" s="70"/>
      <c r="BG2579" s="61"/>
    </row>
    <row r="2580" spans="2:59" x14ac:dyDescent="0.3">
      <c r="B2580" s="56" t="s">
        <v>8133</v>
      </c>
      <c r="C2580" s="56" t="s">
        <v>7772</v>
      </c>
      <c r="D2580" s="56" t="s">
        <v>7752</v>
      </c>
      <c r="E2580" s="57" t="s">
        <v>2831</v>
      </c>
      <c r="F2580" s="57" t="s">
        <v>168</v>
      </c>
      <c r="G2580" s="58" t="s">
        <v>200</v>
      </c>
      <c r="H2580" s="59" t="s">
        <v>201</v>
      </c>
      <c r="I2580" s="60" t="s">
        <v>29</v>
      </c>
      <c r="J2580" s="60" t="s">
        <v>7773</v>
      </c>
      <c r="L2580" s="61">
        <v>44021</v>
      </c>
      <c r="M2580" s="62">
        <v>1095.2583000008001</v>
      </c>
      <c r="N2580" s="63">
        <v>1095.2583000008001</v>
      </c>
      <c r="O2580" s="63">
        <v>1112.8050999995301</v>
      </c>
      <c r="P2580" s="64">
        <f t="shared" si="40"/>
        <v>0.98423191985843939</v>
      </c>
      <c r="Q2580" s="61">
        <v>43748</v>
      </c>
      <c r="R2580" s="65">
        <v>36235764.791000001</v>
      </c>
      <c r="S2580" s="65">
        <v>32612780.166749999</v>
      </c>
      <c r="T2580" s="11"/>
      <c r="U2580" s="66">
        <v>-7.0791586495033698E-4</v>
      </c>
      <c r="V2580" s="67">
        <v>3.5914191674237399</v>
      </c>
      <c r="W2580" s="66">
        <v>1.32692160750594E-2</v>
      </c>
      <c r="X2580" s="67">
        <v>3.6053001561413098</v>
      </c>
      <c r="Y2580" s="66">
        <v>1.0540170109379699E-2</v>
      </c>
      <c r="Z2580" s="67">
        <v>18.7379546231532</v>
      </c>
      <c r="AA2580" s="66">
        <v>1.3920389639679299E-2</v>
      </c>
      <c r="AB2580" s="67">
        <v>21.617227115260899</v>
      </c>
      <c r="AC2580" s="66">
        <v>7.6063056769271498E-2</v>
      </c>
      <c r="AD2580" s="67">
        <v>31.8922709371545</v>
      </c>
      <c r="AE2580" s="66"/>
      <c r="AF2580" s="68"/>
      <c r="AG2580" s="66">
        <v>1.9096743089903601E-3</v>
      </c>
      <c r="AH2580" s="67">
        <v>-1.6505383049661799</v>
      </c>
      <c r="AI2580" s="66">
        <v>1.4972832481362299E-2</v>
      </c>
      <c r="AJ2580" s="67">
        <v>15.188025729105</v>
      </c>
      <c r="AK2580" s="66">
        <v>9.5258300001733007E-2</v>
      </c>
      <c r="AL2580" s="66">
        <v>3.8113832119051901E-2</v>
      </c>
      <c r="AM2580" s="67">
        <v>36.7235474270419</v>
      </c>
      <c r="AN2580" s="11"/>
      <c r="AO2580" s="69">
        <v>1.8512366221329998E-2</v>
      </c>
      <c r="AP2580" s="69">
        <v>-3.2818024737934999E-2</v>
      </c>
      <c r="AQ2580" s="69">
        <v>3.0621615396739799E-2</v>
      </c>
      <c r="AR2580" s="69">
        <v>-3.15647768402414E-2</v>
      </c>
      <c r="AS2580" s="70">
        <v>8</v>
      </c>
      <c r="AT2580" s="70">
        <v>4</v>
      </c>
      <c r="AU2580" s="70">
        <v>7</v>
      </c>
      <c r="AV2580" s="71">
        <v>5</v>
      </c>
      <c r="AW2580" s="11"/>
      <c r="AX2580" s="72">
        <v>4.91766337373701E-2</v>
      </c>
      <c r="AY2580" s="73">
        <v>-0.29814184825818302</v>
      </c>
      <c r="AZ2580" s="73">
        <v>0.57754556559120795</v>
      </c>
      <c r="BA2580" s="73">
        <v>-0.36277423561432398</v>
      </c>
      <c r="BB2580" s="64">
        <v>5.0460934415423302E-3</v>
      </c>
      <c r="BC2580" s="74">
        <v>-6.4107452418684296</v>
      </c>
      <c r="BD2580" s="61">
        <v>43748</v>
      </c>
      <c r="BE2580" s="61">
        <v>43783</v>
      </c>
      <c r="BF2580" s="70"/>
      <c r="BG2580" s="61"/>
    </row>
    <row r="2581" spans="2:59" x14ac:dyDescent="0.3">
      <c r="B2581" s="56" t="s">
        <v>8136</v>
      </c>
      <c r="C2581" s="56" t="s">
        <v>7775</v>
      </c>
      <c r="D2581" s="56" t="s">
        <v>7752</v>
      </c>
      <c r="E2581" s="57" t="s">
        <v>490</v>
      </c>
      <c r="F2581" s="57" t="s">
        <v>168</v>
      </c>
      <c r="G2581" s="58" t="s">
        <v>200</v>
      </c>
      <c r="H2581" s="59" t="s">
        <v>201</v>
      </c>
      <c r="I2581" s="60" t="s">
        <v>29</v>
      </c>
      <c r="J2581" s="60" t="s">
        <v>7776</v>
      </c>
      <c r="L2581" s="61">
        <v>44021</v>
      </c>
      <c r="M2581" s="62">
        <v>1145.45099999942</v>
      </c>
      <c r="N2581" s="63">
        <v>1145.45099999942</v>
      </c>
      <c r="O2581" s="63">
        <v>1175.5891999993501</v>
      </c>
      <c r="P2581" s="64">
        <f t="shared" si="40"/>
        <v>0.97436332351475607</v>
      </c>
      <c r="Q2581" s="61">
        <v>43748</v>
      </c>
      <c r="R2581" s="65">
        <v>10755313.613</v>
      </c>
      <c r="S2581" s="65">
        <v>7943183.57994531</v>
      </c>
      <c r="T2581" s="11"/>
      <c r="U2581" s="66">
        <v>-7.4474090615694898E-4</v>
      </c>
      <c r="V2581" s="67">
        <v>3.5877366633030801</v>
      </c>
      <c r="W2581" s="66">
        <v>1.2148689633249899E-2</v>
      </c>
      <c r="X2581" s="67">
        <v>3.4932475119603601</v>
      </c>
      <c r="Y2581" s="66">
        <v>3.7800002191943302E-3</v>
      </c>
      <c r="Z2581" s="67">
        <v>18.061937634134701</v>
      </c>
      <c r="AA2581" s="66">
        <v>3.0739700196136298E-4</v>
      </c>
      <c r="AB2581" s="67">
        <v>20.2559278514818</v>
      </c>
      <c r="AC2581" s="66">
        <v>4.7379035575431799E-2</v>
      </c>
      <c r="AD2581" s="67">
        <v>29.023868817777799</v>
      </c>
      <c r="AE2581" s="66">
        <v>7.7474735169744194E-2</v>
      </c>
      <c r="AF2581" s="68">
        <v>24.695161128678599</v>
      </c>
      <c r="AG2581" s="66">
        <v>1.57697192480555E-3</v>
      </c>
      <c r="AH2581" s="67">
        <v>-1.6838085433846599</v>
      </c>
      <c r="AI2581" s="66">
        <v>7.8483554043486895E-3</v>
      </c>
      <c r="AJ2581" s="67">
        <v>14.475578021403599</v>
      </c>
      <c r="AK2581" s="66">
        <v>0.145238214738201</v>
      </c>
      <c r="AL2581" s="66">
        <v>2.7874909603269798E-2</v>
      </c>
      <c r="AM2581" s="67">
        <v>6.8790446188431797</v>
      </c>
      <c r="AN2581" s="11"/>
      <c r="AO2581" s="69">
        <v>1.8474671089279599E-2</v>
      </c>
      <c r="AP2581" s="69">
        <v>-3.2853786344276201E-2</v>
      </c>
      <c r="AQ2581" s="69">
        <v>2.94819974387792E-2</v>
      </c>
      <c r="AR2581" s="69">
        <v>-3.26715491246432E-2</v>
      </c>
      <c r="AS2581" s="70">
        <v>8</v>
      </c>
      <c r="AT2581" s="70">
        <v>4</v>
      </c>
      <c r="AU2581" s="70">
        <v>7</v>
      </c>
      <c r="AV2581" s="71">
        <v>5</v>
      </c>
      <c r="AW2581" s="11"/>
      <c r="AX2581" s="72">
        <v>4.9153116416273401E-2</v>
      </c>
      <c r="AY2581" s="73">
        <v>-0.55209699301576598</v>
      </c>
      <c r="AZ2581" s="73">
        <v>0.53240182624631405</v>
      </c>
      <c r="BA2581" s="73">
        <v>-0.66820234924580302</v>
      </c>
      <c r="BB2581" s="64">
        <v>5.0434677665089104E-3</v>
      </c>
      <c r="BC2581" s="74">
        <v>-6.9180798870438602</v>
      </c>
      <c r="BD2581" s="61">
        <v>43748</v>
      </c>
      <c r="BE2581" s="61">
        <v>43921</v>
      </c>
      <c r="BF2581" s="70"/>
      <c r="BG2581" s="61"/>
    </row>
    <row r="2582" spans="2:59" x14ac:dyDescent="0.3">
      <c r="B2582" s="56" t="s">
        <v>8139</v>
      </c>
      <c r="C2582" s="56" t="s">
        <v>7778</v>
      </c>
      <c r="D2582" s="56" t="s">
        <v>7779</v>
      </c>
      <c r="E2582" s="57" t="s">
        <v>34</v>
      </c>
      <c r="F2582" s="57" t="s">
        <v>168</v>
      </c>
      <c r="G2582" s="58" t="s">
        <v>111</v>
      </c>
      <c r="H2582" s="59" t="s">
        <v>178</v>
      </c>
      <c r="I2582" s="60" t="s">
        <v>29</v>
      </c>
      <c r="J2582" s="60" t="s">
        <v>7780</v>
      </c>
      <c r="L2582" s="61">
        <v>44021</v>
      </c>
      <c r="M2582" s="62">
        <v>1955.31860000081</v>
      </c>
      <c r="N2582" s="63">
        <v>1955.31860000081</v>
      </c>
      <c r="O2582" s="63">
        <v>2094.5155000016098</v>
      </c>
      <c r="P2582" s="64">
        <f t="shared" si="40"/>
        <v>0.93354219627370016</v>
      </c>
      <c r="Q2582" s="61">
        <v>43881</v>
      </c>
      <c r="R2582" s="65">
        <v>21457394.397999998</v>
      </c>
      <c r="S2582" s="65">
        <v>19036261.416499998</v>
      </c>
      <c r="T2582" s="11"/>
      <c r="U2582" s="66">
        <v>-5.0376581484670203E-3</v>
      </c>
      <c r="V2582" s="67">
        <v>3.1584449390720701</v>
      </c>
      <c r="W2582" s="66">
        <v>1.61624048341764E-2</v>
      </c>
      <c r="X2582" s="67">
        <v>3.8946190320530101</v>
      </c>
      <c r="Y2582" s="66">
        <v>-4.3157244719623102E-2</v>
      </c>
      <c r="Z2582" s="67">
        <v>13.368213140260201</v>
      </c>
      <c r="AA2582" s="66">
        <v>2.31860663407133E-2</v>
      </c>
      <c r="AB2582" s="67">
        <v>22.543794785364302</v>
      </c>
      <c r="AC2582" s="66">
        <v>7.1499160640087198E-2</v>
      </c>
      <c r="AD2582" s="67">
        <v>31.435881324257899</v>
      </c>
      <c r="AE2582" s="66">
        <v>0.10110240402718799</v>
      </c>
      <c r="AF2582" s="68">
        <v>27.0579280144302</v>
      </c>
      <c r="AG2582" s="66">
        <v>-6.8954917906012296E-3</v>
      </c>
      <c r="AH2582" s="67">
        <v>-2.5310549149253299</v>
      </c>
      <c r="AI2582" s="66">
        <v>-3.0479341170575901E-2</v>
      </c>
      <c r="AJ2582" s="67">
        <v>10.6428083639039</v>
      </c>
      <c r="AK2582" s="66">
        <v>0.95531860000104596</v>
      </c>
      <c r="AL2582" s="66">
        <v>4.2627449776773602E-2</v>
      </c>
      <c r="AM2582" s="67">
        <v>-28.990743327885902</v>
      </c>
      <c r="AN2582" s="11"/>
      <c r="AO2582" s="69">
        <v>1.83469316962146E-2</v>
      </c>
      <c r="AP2582" s="69">
        <v>-3.5348659390365397E-2</v>
      </c>
      <c r="AQ2582" s="69">
        <v>4.4630126143601997E-2</v>
      </c>
      <c r="AR2582" s="69">
        <v>-8.49367056252959E-2</v>
      </c>
      <c r="AS2582" s="70">
        <v>7</v>
      </c>
      <c r="AT2582" s="70">
        <v>5</v>
      </c>
      <c r="AU2582" s="70">
        <v>7</v>
      </c>
      <c r="AV2582" s="71">
        <v>5</v>
      </c>
      <c r="AW2582" s="11"/>
      <c r="AX2582" s="72">
        <v>9.2100719321606406E-2</v>
      </c>
      <c r="AY2582" s="73">
        <v>6.0113390084040902E-2</v>
      </c>
      <c r="AZ2582" s="73">
        <v>0.69087843784655001</v>
      </c>
      <c r="BA2582" s="73">
        <v>7.7023189988835797E-2</v>
      </c>
      <c r="BB2582" s="64">
        <v>9.4691630060788207E-3</v>
      </c>
      <c r="BC2582" s="74">
        <v>-16.155454566993299</v>
      </c>
      <c r="BD2582" s="61">
        <v>43881</v>
      </c>
      <c r="BE2582" s="61">
        <v>43913</v>
      </c>
      <c r="BF2582" s="70"/>
      <c r="BG2582" s="61"/>
    </row>
    <row r="2583" spans="2:59" x14ac:dyDescent="0.3">
      <c r="B2583" s="56" t="s">
        <v>8143</v>
      </c>
      <c r="C2583" s="56" t="s">
        <v>7782</v>
      </c>
      <c r="D2583" s="56" t="s">
        <v>7779</v>
      </c>
      <c r="E2583" s="57" t="s">
        <v>41</v>
      </c>
      <c r="F2583" s="57" t="s">
        <v>168</v>
      </c>
      <c r="G2583" s="58" t="s">
        <v>111</v>
      </c>
      <c r="H2583" s="59" t="s">
        <v>178</v>
      </c>
      <c r="I2583" s="60" t="s">
        <v>29</v>
      </c>
      <c r="J2583" s="60" t="s">
        <v>7783</v>
      </c>
      <c r="L2583" s="61">
        <v>44021</v>
      </c>
      <c r="M2583" s="62">
        <v>1807.54590000026</v>
      </c>
      <c r="N2583" s="63">
        <v>1807.54590000026</v>
      </c>
      <c r="O2583" s="63">
        <v>1934.2982999999099</v>
      </c>
      <c r="P2583" s="64">
        <f t="shared" si="40"/>
        <v>0.93447112061275361</v>
      </c>
      <c r="Q2583" s="61">
        <v>43881</v>
      </c>
      <c r="R2583" s="65">
        <v>17989317.482000001</v>
      </c>
      <c r="S2583" s="65">
        <v>14586581.716953101</v>
      </c>
      <c r="T2583" s="11"/>
      <c r="U2583" s="66">
        <v>-5.03059171114728E-3</v>
      </c>
      <c r="V2583" s="67">
        <v>3.1591515828040402</v>
      </c>
      <c r="W2583" s="66">
        <v>1.63790026326751E-2</v>
      </c>
      <c r="X2583" s="67">
        <v>3.9162788119028802</v>
      </c>
      <c r="Y2583" s="66">
        <v>-4.1919147025546402E-2</v>
      </c>
      <c r="Z2583" s="67">
        <v>13.4920229096751</v>
      </c>
      <c r="AA2583" s="66">
        <v>2.58535778903024E-2</v>
      </c>
      <c r="AB2583" s="67">
        <v>22.810545940330499</v>
      </c>
      <c r="AC2583" s="66">
        <v>7.9697061722981702E-2</v>
      </c>
      <c r="AD2583" s="67">
        <v>32.2556714325328</v>
      </c>
      <c r="AE2583" s="66">
        <v>0.115231078340003</v>
      </c>
      <c r="AF2583" s="68">
        <v>28.470795445726299</v>
      </c>
      <c r="AG2583" s="66">
        <v>-6.8318890134833098E-3</v>
      </c>
      <c r="AH2583" s="67">
        <v>-2.5246946372135399</v>
      </c>
      <c r="AI2583" s="66">
        <v>-2.91627798351328E-2</v>
      </c>
      <c r="AJ2583" s="67">
        <v>10.774464497444599</v>
      </c>
      <c r="AK2583" s="66">
        <v>0.80754590000142301</v>
      </c>
      <c r="AL2583" s="66">
        <v>4.3240329994660001E-2</v>
      </c>
      <c r="AM2583" s="67">
        <v>32.702617723960401</v>
      </c>
      <c r="AN2583" s="11"/>
      <c r="AO2583" s="69">
        <v>1.8354151188759701E-2</v>
      </c>
      <c r="AP2583" s="69">
        <v>-3.5341815571882797E-2</v>
      </c>
      <c r="AQ2583" s="69">
        <v>4.4852718570837197E-2</v>
      </c>
      <c r="AR2583" s="69">
        <v>-8.4735270650562605E-2</v>
      </c>
      <c r="AS2583" s="70">
        <v>7</v>
      </c>
      <c r="AT2583" s="70">
        <v>5</v>
      </c>
      <c r="AU2583" s="70">
        <v>7</v>
      </c>
      <c r="AV2583" s="71">
        <v>5</v>
      </c>
      <c r="AW2583" s="11"/>
      <c r="AX2583" s="72">
        <v>9.2100462840171496E-2</v>
      </c>
      <c r="AY2583" s="73">
        <v>8.6973692408946604E-2</v>
      </c>
      <c r="AZ2583" s="73">
        <v>0.70067506066061502</v>
      </c>
      <c r="BA2583" s="73">
        <v>0.111534751849035</v>
      </c>
      <c r="BB2583" s="64">
        <v>9.4692452318486196E-3</v>
      </c>
      <c r="BC2583" s="74">
        <v>-16.13638909781</v>
      </c>
      <c r="BD2583" s="61">
        <v>43881</v>
      </c>
      <c r="BE2583" s="61">
        <v>43913</v>
      </c>
      <c r="BF2583" s="70"/>
      <c r="BG2583" s="61"/>
    </row>
    <row r="2584" spans="2:59" x14ac:dyDescent="0.3">
      <c r="B2584" s="56" t="s">
        <v>8146</v>
      </c>
      <c r="C2584" s="56" t="s">
        <v>7785</v>
      </c>
      <c r="D2584" s="56" t="s">
        <v>7779</v>
      </c>
      <c r="E2584" s="57" t="s">
        <v>0</v>
      </c>
      <c r="F2584" s="57" t="s">
        <v>168</v>
      </c>
      <c r="G2584" s="58" t="s">
        <v>111</v>
      </c>
      <c r="H2584" s="59" t="s">
        <v>178</v>
      </c>
      <c r="I2584" s="60" t="s">
        <v>29</v>
      </c>
      <c r="J2584" s="60" t="s">
        <v>7786</v>
      </c>
      <c r="L2584" s="61">
        <v>44021</v>
      </c>
      <c r="M2584" s="62">
        <v>1244.97959999926</v>
      </c>
      <c r="N2584" s="63">
        <v>1244.97959999926</v>
      </c>
      <c r="O2584" s="63">
        <v>1327.19449999928</v>
      </c>
      <c r="P2584" s="64">
        <f t="shared" si="40"/>
        <v>0.93805361610520199</v>
      </c>
      <c r="Q2584" s="61">
        <v>43881</v>
      </c>
      <c r="R2584" s="65">
        <v>5311.0140000000001</v>
      </c>
      <c r="S2584" s="65">
        <v>5263.4756488571202</v>
      </c>
      <c r="T2584" s="11"/>
      <c r="U2584" s="66">
        <v>-5.0033566712954797E-3</v>
      </c>
      <c r="V2584" s="67">
        <v>3.16187508678922</v>
      </c>
      <c r="W2584" s="66">
        <v>1.72122486128501E-2</v>
      </c>
      <c r="X2584" s="67">
        <v>3.9996034099203799</v>
      </c>
      <c r="Y2584" s="66">
        <v>-3.7141427912502002E-2</v>
      </c>
      <c r="Z2584" s="67">
        <v>13.969794820979599</v>
      </c>
      <c r="AA2584" s="66">
        <v>3.6177243975544102E-2</v>
      </c>
      <c r="AB2584" s="67">
        <v>23.8429125488619</v>
      </c>
      <c r="AC2584" s="66">
        <v>6.0772887529310503E-2</v>
      </c>
      <c r="AD2584" s="67">
        <v>30.363254013180299</v>
      </c>
      <c r="AE2584" s="66">
        <v>9.5865219571424007E-2</v>
      </c>
      <c r="AF2584" s="68">
        <v>26.534209568868398</v>
      </c>
      <c r="AG2584" s="66">
        <v>-6.5877477472895398E-3</v>
      </c>
      <c r="AH2584" s="67">
        <v>-2.5002805105941701</v>
      </c>
      <c r="AI2584" s="66">
        <v>-2.4081898821350499E-2</v>
      </c>
      <c r="AJ2584" s="67">
        <v>11.282552598830099</v>
      </c>
      <c r="AK2584" s="66">
        <v>0.24497960000007901</v>
      </c>
      <c r="AL2584" s="66">
        <v>4.2918308723528802E-2</v>
      </c>
      <c r="AM2584" s="67">
        <v>20.613317382958499</v>
      </c>
      <c r="AN2584" s="11"/>
      <c r="AO2584" s="69">
        <v>1.8382081008894598E-2</v>
      </c>
      <c r="AP2584" s="69">
        <v>-3.5315498615091201E-2</v>
      </c>
      <c r="AQ2584" s="69">
        <v>4.57106726153143E-2</v>
      </c>
      <c r="AR2584" s="69">
        <v>-8.3958950061059995E-2</v>
      </c>
      <c r="AS2584" s="70">
        <v>7</v>
      </c>
      <c r="AT2584" s="70">
        <v>5</v>
      </c>
      <c r="AU2584" s="70">
        <v>7</v>
      </c>
      <c r="AV2584" s="71">
        <v>5</v>
      </c>
      <c r="AW2584" s="11"/>
      <c r="AX2584" s="72">
        <v>9.210013658565E-2</v>
      </c>
      <c r="AY2584" s="73">
        <v>0.19089500310815299</v>
      </c>
      <c r="AZ2584" s="73">
        <v>0.73857294862318701</v>
      </c>
      <c r="BA2584" s="73">
        <v>0.24561077947191701</v>
      </c>
      <c r="BB2584" s="64">
        <v>9.4696304914123203E-3</v>
      </c>
      <c r="BC2584" s="74">
        <v>-16.062980972201299</v>
      </c>
      <c r="BD2584" s="61">
        <v>43881</v>
      </c>
      <c r="BE2584" s="61">
        <v>43913</v>
      </c>
      <c r="BF2584" s="70"/>
      <c r="BG2584" s="61"/>
    </row>
    <row r="2585" spans="2:59" x14ac:dyDescent="0.3">
      <c r="B2585" s="56" t="s">
        <v>8149</v>
      </c>
      <c r="C2585" s="56" t="s">
        <v>7788</v>
      </c>
      <c r="D2585" s="56" t="s">
        <v>7779</v>
      </c>
      <c r="E2585" s="57" t="s">
        <v>447</v>
      </c>
      <c r="F2585" s="57" t="s">
        <v>168</v>
      </c>
      <c r="G2585" s="58" t="s">
        <v>111</v>
      </c>
      <c r="H2585" s="59" t="s">
        <v>178</v>
      </c>
      <c r="I2585" s="60" t="s">
        <v>29</v>
      </c>
      <c r="J2585" s="60" t="s">
        <v>7789</v>
      </c>
      <c r="L2585" s="61">
        <v>44021</v>
      </c>
      <c r="M2585" s="62">
        <v>1264.9129000008099</v>
      </c>
      <c r="N2585" s="63">
        <v>1264.9129000008099</v>
      </c>
      <c r="O2585" s="63">
        <v>1354.1322000008099</v>
      </c>
      <c r="P2585" s="64">
        <f t="shared" si="40"/>
        <v>0.9341133014930546</v>
      </c>
      <c r="Q2585" s="61">
        <v>43881</v>
      </c>
      <c r="R2585" s="65">
        <v>5313037.5719999997</v>
      </c>
      <c r="S2585" s="65">
        <v>4783142.1540390598</v>
      </c>
      <c r="T2585" s="11"/>
      <c r="U2585" s="66">
        <v>-5.0333049675828096E-3</v>
      </c>
      <c r="V2585" s="67">
        <v>3.1588802571604901</v>
      </c>
      <c r="W2585" s="66">
        <v>1.6295594141411102E-2</v>
      </c>
      <c r="X2585" s="67">
        <v>3.9079379627764901</v>
      </c>
      <c r="Y2585" s="66">
        <v>-4.2395864924401401E-2</v>
      </c>
      <c r="Z2585" s="67">
        <v>13.4443511197896</v>
      </c>
      <c r="AA2585" s="66">
        <v>2.48264905985707E-2</v>
      </c>
      <c r="AB2585" s="67">
        <v>22.707837211142799</v>
      </c>
      <c r="AC2585" s="66">
        <v>7.4936565877578701E-2</v>
      </c>
      <c r="AD2585" s="67">
        <v>31.779621847992502</v>
      </c>
      <c r="AE2585" s="66">
        <v>0.106413907593378</v>
      </c>
      <c r="AF2585" s="68">
        <v>27.589078371063799</v>
      </c>
      <c r="AG2585" s="66">
        <v>-6.8563819368137003E-3</v>
      </c>
      <c r="AH2585" s="67">
        <v>-2.5271439295465798</v>
      </c>
      <c r="AI2585" s="66">
        <v>-2.9669681417544801E-2</v>
      </c>
      <c r="AJ2585" s="67">
        <v>10.7237743392034</v>
      </c>
      <c r="AK2585" s="66">
        <v>0.25697897441219503</v>
      </c>
      <c r="AL2585" s="66">
        <v>4.7459635929044501E-2</v>
      </c>
      <c r="AM2585" s="67">
        <v>18.053120586235298</v>
      </c>
      <c r="AN2585" s="11"/>
      <c r="AO2585" s="69">
        <v>1.8351408116359401E-2</v>
      </c>
      <c r="AP2585" s="69">
        <v>-3.5344473211807802E-2</v>
      </c>
      <c r="AQ2585" s="69">
        <v>4.4767165292796597E-2</v>
      </c>
      <c r="AR2585" s="69">
        <v>-8.48127670805843E-2</v>
      </c>
      <c r="AS2585" s="70">
        <v>7</v>
      </c>
      <c r="AT2585" s="70">
        <v>5</v>
      </c>
      <c r="AU2585" s="70">
        <v>7</v>
      </c>
      <c r="AV2585" s="71">
        <v>5</v>
      </c>
      <c r="AW2585" s="11"/>
      <c r="AX2585" s="72">
        <v>9.2100594175717601E-2</v>
      </c>
      <c r="AY2585" s="73">
        <v>7.6631375972510796E-2</v>
      </c>
      <c r="AZ2585" s="73">
        <v>0.69690312634884299</v>
      </c>
      <c r="BA2585" s="73">
        <v>9.8239414193130897E-2</v>
      </c>
      <c r="BB2585" s="64">
        <v>9.4692169010158998E-3</v>
      </c>
      <c r="BC2585" s="74">
        <v>-16.143733972188802</v>
      </c>
      <c r="BD2585" s="61">
        <v>43881</v>
      </c>
      <c r="BE2585" s="61">
        <v>43913</v>
      </c>
      <c r="BF2585" s="70"/>
      <c r="BG2585" s="61"/>
    </row>
    <row r="2586" spans="2:59" x14ac:dyDescent="0.3">
      <c r="B2586" s="56" t="s">
        <v>8152</v>
      </c>
      <c r="C2586" s="56" t="s">
        <v>7791</v>
      </c>
      <c r="D2586" s="56" t="s">
        <v>7779</v>
      </c>
      <c r="E2586" s="57" t="s">
        <v>2294</v>
      </c>
      <c r="F2586" s="57" t="s">
        <v>168</v>
      </c>
      <c r="G2586" s="58" t="s">
        <v>111</v>
      </c>
      <c r="H2586" s="59" t="s">
        <v>178</v>
      </c>
      <c r="I2586" s="60" t="s">
        <v>29</v>
      </c>
      <c r="J2586" s="60" t="s">
        <v>7792</v>
      </c>
      <c r="L2586" s="61">
        <v>44021</v>
      </c>
      <c r="M2586" s="62">
        <v>2119.9186000004402</v>
      </c>
      <c r="N2586" s="63">
        <v>2119.9186000004402</v>
      </c>
      <c r="O2586" s="63">
        <v>2264.2415000013998</v>
      </c>
      <c r="P2586" s="64">
        <f t="shared" si="40"/>
        <v>0.93625993516995853</v>
      </c>
      <c r="Q2586" s="61">
        <v>43881</v>
      </c>
      <c r="R2586" s="65">
        <v>13839140.978</v>
      </c>
      <c r="S2586" s="65">
        <v>12002124.035390601</v>
      </c>
      <c r="T2586" s="11"/>
      <c r="U2586" s="66">
        <v>-5.01701885241346E-3</v>
      </c>
      <c r="V2586" s="67">
        <v>3.1605088686774301</v>
      </c>
      <c r="W2586" s="66">
        <v>1.6795516872662099E-2</v>
      </c>
      <c r="X2586" s="67">
        <v>3.95793023590159</v>
      </c>
      <c r="Y2586" s="66">
        <v>-3.95343737563962E-2</v>
      </c>
      <c r="Z2586" s="67">
        <v>13.730500236590199</v>
      </c>
      <c r="AA2586" s="66">
        <v>3.1002411617009801E-2</v>
      </c>
      <c r="AB2586" s="67">
        <v>23.325429313001202</v>
      </c>
      <c r="AC2586" s="66">
        <v>8.7922554183023693E-2</v>
      </c>
      <c r="AD2586" s="67">
        <v>33.078220678551602</v>
      </c>
      <c r="AE2586" s="66">
        <v>0.126556235118187</v>
      </c>
      <c r="AF2586" s="68">
        <v>29.603311123530101</v>
      </c>
      <c r="AG2586" s="66">
        <v>-6.7098855051881401E-3</v>
      </c>
      <c r="AH2586" s="67">
        <v>-2.5124942863840301</v>
      </c>
      <c r="AI2586" s="66">
        <v>-2.6626551119989E-2</v>
      </c>
      <c r="AJ2586" s="67">
        <v>11.0280873689626</v>
      </c>
      <c r="AK2586" s="66">
        <v>1.11991860000184</v>
      </c>
      <c r="AL2586" s="66">
        <v>4.78867202727997E-2</v>
      </c>
      <c r="AM2586" s="67">
        <v>-12.5307433278067</v>
      </c>
      <c r="AN2586" s="11"/>
      <c r="AO2586" s="69">
        <v>1.8368087228736799E-2</v>
      </c>
      <c r="AP2586" s="69">
        <v>-3.5328639081853901E-2</v>
      </c>
      <c r="AQ2586" s="69">
        <v>4.52809340895328E-2</v>
      </c>
      <c r="AR2586" s="69">
        <v>-8.4347458131524E-2</v>
      </c>
      <c r="AS2586" s="70">
        <v>7</v>
      </c>
      <c r="AT2586" s="70">
        <v>5</v>
      </c>
      <c r="AU2586" s="70">
        <v>7</v>
      </c>
      <c r="AV2586" s="71">
        <v>5</v>
      </c>
      <c r="AW2586" s="11"/>
      <c r="AX2586" s="72">
        <v>9.2100222955341496E-2</v>
      </c>
      <c r="AY2586" s="73">
        <v>0.13880909003387401</v>
      </c>
      <c r="AZ2586" s="73">
        <v>0.71957940165520995</v>
      </c>
      <c r="BA2586" s="73">
        <v>0.17830169163835299</v>
      </c>
      <c r="BB2586" s="64">
        <v>9.4694297739442903E-3</v>
      </c>
      <c r="BC2586" s="74">
        <v>-16.0997269946965</v>
      </c>
      <c r="BD2586" s="61">
        <v>43881</v>
      </c>
      <c r="BE2586" s="61">
        <v>43913</v>
      </c>
      <c r="BF2586" s="70"/>
      <c r="BG2586" s="61"/>
    </row>
    <row r="2587" spans="2:59" x14ac:dyDescent="0.3">
      <c r="B2587" s="56" t="s">
        <v>8155</v>
      </c>
      <c r="C2587" s="56" t="s">
        <v>7794</v>
      </c>
      <c r="D2587" s="56" t="s">
        <v>7779</v>
      </c>
      <c r="E2587" s="57" t="s">
        <v>173</v>
      </c>
      <c r="F2587" s="57" t="s">
        <v>168</v>
      </c>
      <c r="G2587" s="58" t="s">
        <v>111</v>
      </c>
      <c r="H2587" s="59" t="s">
        <v>178</v>
      </c>
      <c r="I2587" s="60" t="s">
        <v>29</v>
      </c>
      <c r="J2587" s="60" t="s">
        <v>7795</v>
      </c>
      <c r="L2587" s="61">
        <v>44021</v>
      </c>
      <c r="M2587" s="62">
        <v>1131.5815999992201</v>
      </c>
      <c r="N2587" s="63">
        <v>1131.5815999992201</v>
      </c>
      <c r="O2587" s="63">
        <v>1204.2336999997499</v>
      </c>
      <c r="P2587" s="64">
        <f t="shared" si="40"/>
        <v>0.9396694345951746</v>
      </c>
      <c r="Q2587" s="61">
        <v>43881</v>
      </c>
      <c r="R2587" s="65">
        <v>32560066.182999998</v>
      </c>
      <c r="S2587" s="65">
        <v>32880813.359375</v>
      </c>
      <c r="T2587" s="11"/>
      <c r="U2587" s="66">
        <v>-4.99121615303011E-3</v>
      </c>
      <c r="V2587" s="67">
        <v>3.16308913861576</v>
      </c>
      <c r="W2587" s="66">
        <v>1.7587664722668699E-2</v>
      </c>
      <c r="X2587" s="67">
        <v>4.0371450209058803</v>
      </c>
      <c r="Y2587" s="66">
        <v>-3.4985335222700101E-2</v>
      </c>
      <c r="Z2587" s="67">
        <v>14.1854040899489</v>
      </c>
      <c r="AA2587" s="66">
        <v>4.0857637959561502E-2</v>
      </c>
      <c r="AB2587" s="67">
        <v>24.3109519472637</v>
      </c>
      <c r="AC2587" s="66">
        <v>0.10880562368227401</v>
      </c>
      <c r="AD2587" s="67">
        <v>35.166527628491203</v>
      </c>
      <c r="AE2587" s="66"/>
      <c r="AF2587" s="68"/>
      <c r="AG2587" s="66">
        <v>-6.4778417081470304E-3</v>
      </c>
      <c r="AH2587" s="67">
        <v>-2.4892899066799101</v>
      </c>
      <c r="AI2587" s="66">
        <v>-2.17878768362425E-2</v>
      </c>
      <c r="AJ2587" s="67">
        <v>11.511954797344499</v>
      </c>
      <c r="AK2587" s="66">
        <v>0.13158159999875399</v>
      </c>
      <c r="AL2587" s="66">
        <v>4.4723060656906503E-2</v>
      </c>
      <c r="AM2587" s="67">
        <v>39.622634747356599</v>
      </c>
      <c r="AN2587" s="11"/>
      <c r="AO2587" s="69">
        <v>1.8394535976767701E-2</v>
      </c>
      <c r="AP2587" s="69">
        <v>-3.53036124251958E-2</v>
      </c>
      <c r="AQ2587" s="69">
        <v>4.6095689045614598E-2</v>
      </c>
      <c r="AR2587" s="69">
        <v>-8.3610069887945407E-2</v>
      </c>
      <c r="AS2587" s="70">
        <v>7</v>
      </c>
      <c r="AT2587" s="70">
        <v>5</v>
      </c>
      <c r="AU2587" s="70">
        <v>7</v>
      </c>
      <c r="AV2587" s="71">
        <v>5</v>
      </c>
      <c r="AW2587" s="11"/>
      <c r="AX2587" s="72">
        <v>9.2100615437375397E-2</v>
      </c>
      <c r="AY2587" s="73">
        <v>0.23800034483656399</v>
      </c>
      <c r="AZ2587" s="73">
        <v>0.75575014220248704</v>
      </c>
      <c r="BA2587" s="73">
        <v>0.30667217157770199</v>
      </c>
      <c r="BB2587" s="64">
        <v>9.4698684248305694E-3</v>
      </c>
      <c r="BC2587" s="74">
        <v>-16.0299699302705</v>
      </c>
      <c r="BD2587" s="61">
        <v>43881</v>
      </c>
      <c r="BE2587" s="61">
        <v>43913</v>
      </c>
      <c r="BF2587" s="70"/>
      <c r="BG2587" s="61"/>
    </row>
    <row r="2588" spans="2:59" x14ac:dyDescent="0.3">
      <c r="B2588" s="56" t="s">
        <v>8158</v>
      </c>
      <c r="C2588" s="56" t="s">
        <v>7797</v>
      </c>
      <c r="D2588" s="56" t="s">
        <v>7779</v>
      </c>
      <c r="E2588" s="57" t="s">
        <v>7798</v>
      </c>
      <c r="F2588" s="57" t="s">
        <v>168</v>
      </c>
      <c r="G2588" s="58" t="s">
        <v>111</v>
      </c>
      <c r="H2588" s="59" t="s">
        <v>178</v>
      </c>
      <c r="I2588" s="60" t="s">
        <v>29</v>
      </c>
      <c r="J2588" s="60" t="s">
        <v>7799</v>
      </c>
      <c r="L2588" s="61">
        <v>44021</v>
      </c>
      <c r="M2588" s="62">
        <v>1155.4010000005401</v>
      </c>
      <c r="N2588" s="63">
        <v>1155.4010000005401</v>
      </c>
      <c r="O2588" s="63">
        <v>1245.9903999995399</v>
      </c>
      <c r="P2588" s="64">
        <f t="shared" si="40"/>
        <v>0.92729526648115967</v>
      </c>
      <c r="Q2588" s="61">
        <v>43874</v>
      </c>
      <c r="R2588" s="65">
        <v>2310055.7880000002</v>
      </c>
      <c r="S2588" s="65">
        <v>2283288.7465976598</v>
      </c>
      <c r="T2588" s="11"/>
      <c r="U2588" s="66">
        <v>-5.0849638100771699E-3</v>
      </c>
      <c r="V2588" s="67">
        <v>3.1537143729110499</v>
      </c>
      <c r="W2588" s="66">
        <v>1.4713954369653901E-2</v>
      </c>
      <c r="X2588" s="67">
        <v>3.7497739856007701</v>
      </c>
      <c r="Y2588" s="66">
        <v>-5.1400984459178303E-2</v>
      </c>
      <c r="Z2588" s="67">
        <v>12.5438391663047</v>
      </c>
      <c r="AA2588" s="66">
        <v>5.5123857455328098E-3</v>
      </c>
      <c r="AB2588" s="67">
        <v>20.7764267258462</v>
      </c>
      <c r="AC2588" s="66">
        <v>3.4826994433387902E-2</v>
      </c>
      <c r="AD2588" s="67">
        <v>27.768664703588001</v>
      </c>
      <c r="AE2588" s="66">
        <v>4.49722038902109E-2</v>
      </c>
      <c r="AF2588" s="68">
        <v>21.4449080007325</v>
      </c>
      <c r="AG2588" s="66">
        <v>-7.3203403007937604E-3</v>
      </c>
      <c r="AH2588" s="67">
        <v>-2.5735397659445902</v>
      </c>
      <c r="AI2588" s="66">
        <v>-3.9243549221282599E-2</v>
      </c>
      <c r="AJ2588" s="67">
        <v>9.7663875588332303</v>
      </c>
      <c r="AK2588" s="66">
        <v>0.14827343712211599</v>
      </c>
      <c r="AL2588" s="66">
        <v>2.8426613456758801E-2</v>
      </c>
      <c r="AM2588" s="67">
        <v>7.1825668572346304</v>
      </c>
      <c r="AN2588" s="11"/>
      <c r="AO2588" s="69">
        <v>1.82984886996564E-2</v>
      </c>
      <c r="AP2588" s="69">
        <v>-3.5394543149777698E-2</v>
      </c>
      <c r="AQ2588" s="69">
        <v>4.31412848629407E-2</v>
      </c>
      <c r="AR2588" s="69">
        <v>-8.6284298623504604E-2</v>
      </c>
      <c r="AS2588" s="70">
        <v>7</v>
      </c>
      <c r="AT2588" s="70">
        <v>5</v>
      </c>
      <c r="AU2588" s="70">
        <v>7</v>
      </c>
      <c r="AV2588" s="71">
        <v>5</v>
      </c>
      <c r="AW2588" s="11"/>
      <c r="AX2588" s="72">
        <v>9.2104765782278303E-2</v>
      </c>
      <c r="AY2588" s="73">
        <v>-0.11789996350557901</v>
      </c>
      <c r="AZ2588" s="73">
        <v>0.62593653301973995</v>
      </c>
      <c r="BA2588" s="73">
        <v>-0.15020153300429201</v>
      </c>
      <c r="BB2588" s="64">
        <v>9.4688546004363192E-3</v>
      </c>
      <c r="BC2588" s="74">
        <v>-16.287790018250199</v>
      </c>
      <c r="BD2588" s="61">
        <v>43874</v>
      </c>
      <c r="BE2588" s="61">
        <v>43913</v>
      </c>
      <c r="BF2588" s="70"/>
      <c r="BG2588" s="61"/>
    </row>
    <row r="2589" spans="2:59" x14ac:dyDescent="0.3">
      <c r="B2589" s="56" t="s">
        <v>8161</v>
      </c>
      <c r="C2589" s="56" t="s">
        <v>7801</v>
      </c>
      <c r="D2589" s="56" t="s">
        <v>7779</v>
      </c>
      <c r="E2589" s="57" t="s">
        <v>2831</v>
      </c>
      <c r="F2589" s="57" t="s">
        <v>168</v>
      </c>
      <c r="G2589" s="58" t="s">
        <v>111</v>
      </c>
      <c r="H2589" s="59" t="s">
        <v>178</v>
      </c>
      <c r="I2589" s="60" t="s">
        <v>29</v>
      </c>
      <c r="J2589" s="60" t="s">
        <v>7802</v>
      </c>
      <c r="L2589" s="61">
        <v>44021</v>
      </c>
      <c r="M2589" s="62">
        <v>1138.47499999963</v>
      </c>
      <c r="N2589" s="63">
        <v>1138.47499999963</v>
      </c>
      <c r="O2589" s="63">
        <v>1209.0237000007201</v>
      </c>
      <c r="P2589" s="64">
        <f t="shared" si="40"/>
        <v>0.94164820755701639</v>
      </c>
      <c r="Q2589" s="61">
        <v>43881</v>
      </c>
      <c r="R2589" s="65">
        <v>3468145.83</v>
      </c>
      <c r="S2589" s="65">
        <v>3385626.430375</v>
      </c>
      <c r="T2589" s="11"/>
      <c r="U2589" s="66">
        <v>-4.9761896989366497E-3</v>
      </c>
      <c r="V2589" s="67">
        <v>3.1645917840251099</v>
      </c>
      <c r="W2589" s="66">
        <v>1.8046784500256801E-2</v>
      </c>
      <c r="X2589" s="67">
        <v>4.0830569986646896</v>
      </c>
      <c r="Y2589" s="66">
        <v>-3.2342484675609698E-2</v>
      </c>
      <c r="Z2589" s="67">
        <v>14.4496891446615</v>
      </c>
      <c r="AA2589" s="66">
        <v>4.6605439745690098E-2</v>
      </c>
      <c r="AB2589" s="67">
        <v>24.8857321258693</v>
      </c>
      <c r="AC2589" s="66">
        <v>0.121078882653819</v>
      </c>
      <c r="AD2589" s="67">
        <v>36.393853525631101</v>
      </c>
      <c r="AE2589" s="66"/>
      <c r="AF2589" s="68"/>
      <c r="AG2589" s="66">
        <v>-6.3433084633288698E-3</v>
      </c>
      <c r="AH2589" s="67">
        <v>-2.4758365821981001</v>
      </c>
      <c r="AI2589" s="66">
        <v>-1.8976183303493599E-2</v>
      </c>
      <c r="AJ2589" s="67">
        <v>11.7931241506158</v>
      </c>
      <c r="AK2589" s="66">
        <v>0.138474999999744</v>
      </c>
      <c r="AL2589" s="66">
        <v>5.8589030844814302E-2</v>
      </c>
      <c r="AM2589" s="67">
        <v>42.989349786425002</v>
      </c>
      <c r="AN2589" s="11"/>
      <c r="AO2589" s="69">
        <v>1.8409846124996E-2</v>
      </c>
      <c r="AP2589" s="69">
        <v>-3.5289080783513803E-2</v>
      </c>
      <c r="AQ2589" s="69">
        <v>4.6567107790906399E-2</v>
      </c>
      <c r="AR2589" s="69">
        <v>-8.3183154583821306E-2</v>
      </c>
      <c r="AS2589" s="70">
        <v>7</v>
      </c>
      <c r="AT2589" s="70">
        <v>5</v>
      </c>
      <c r="AU2589" s="70">
        <v>7</v>
      </c>
      <c r="AV2589" s="71">
        <v>5</v>
      </c>
      <c r="AW2589" s="11"/>
      <c r="AX2589" s="72">
        <v>9.2101413348136693E-2</v>
      </c>
      <c r="AY2589" s="73">
        <v>0.29582974596769401</v>
      </c>
      <c r="AZ2589" s="73">
        <v>0.77683646293553499</v>
      </c>
      <c r="BA2589" s="73">
        <v>0.38187867355918598</v>
      </c>
      <c r="BB2589" s="64">
        <v>9.4701815053395005E-3</v>
      </c>
      <c r="BC2589" s="74">
        <v>-15.9896121143393</v>
      </c>
      <c r="BD2589" s="61">
        <v>43881</v>
      </c>
      <c r="BE2589" s="61">
        <v>43913</v>
      </c>
      <c r="BF2589" s="70"/>
      <c r="BG2589" s="61"/>
    </row>
    <row r="2590" spans="2:59" x14ac:dyDescent="0.3">
      <c r="B2590" s="56" t="s">
        <v>8164</v>
      </c>
      <c r="C2590" s="56" t="s">
        <v>7804</v>
      </c>
      <c r="D2590" s="56" t="s">
        <v>7779</v>
      </c>
      <c r="E2590" s="57" t="s">
        <v>490</v>
      </c>
      <c r="F2590" s="57" t="s">
        <v>168</v>
      </c>
      <c r="G2590" s="58" t="s">
        <v>111</v>
      </c>
      <c r="H2590" s="59" t="s">
        <v>178</v>
      </c>
      <c r="I2590" s="60" t="s">
        <v>29</v>
      </c>
      <c r="J2590" s="60" t="s">
        <v>7805</v>
      </c>
      <c r="L2590" s="61">
        <v>44021</v>
      </c>
      <c r="M2590" s="62">
        <v>1288.5087000001199</v>
      </c>
      <c r="N2590" s="63">
        <v>1288.5087000001199</v>
      </c>
      <c r="O2590" s="63">
        <v>1375.0680999998001</v>
      </c>
      <c r="P2590" s="64">
        <f t="shared" si="40"/>
        <v>0.93705082679200191</v>
      </c>
      <c r="Q2590" s="61">
        <v>43881</v>
      </c>
      <c r="R2590" s="65">
        <v>31.256</v>
      </c>
      <c r="S2590" s="65">
        <v>366686.30727099598</v>
      </c>
      <c r="T2590" s="11"/>
      <c r="U2590" s="66">
        <v>-4.9979115528913098E-3</v>
      </c>
      <c r="V2590" s="67">
        <v>3.1624195986296399</v>
      </c>
      <c r="W2590" s="66">
        <v>1.6819028032841701E-2</v>
      </c>
      <c r="X2590" s="67">
        <v>3.9602813519195501</v>
      </c>
      <c r="Y2590" s="66">
        <v>-3.8998569434625097E-2</v>
      </c>
      <c r="Z2590" s="67">
        <v>13.78408066876</v>
      </c>
      <c r="AA2590" s="66">
        <v>3.02806926229096E-2</v>
      </c>
      <c r="AB2590" s="67">
        <v>23.253257413598501</v>
      </c>
      <c r="AC2590" s="66">
        <v>8.4446001645119395E-2</v>
      </c>
      <c r="AD2590" s="67">
        <v>32.730565424775698</v>
      </c>
      <c r="AE2590" s="66">
        <v>0.120135625471448</v>
      </c>
      <c r="AF2590" s="68">
        <v>28.961250158870801</v>
      </c>
      <c r="AG2590" s="66">
        <v>-6.7370294482316196E-3</v>
      </c>
      <c r="AH2590" s="67">
        <v>-2.51520868068837</v>
      </c>
      <c r="AI2590" s="66">
        <v>-2.61435423726653E-2</v>
      </c>
      <c r="AJ2590" s="67">
        <v>11.076388243702199</v>
      </c>
      <c r="AK2590" s="66">
        <v>0.28040221748058702</v>
      </c>
      <c r="AL2590" s="66">
        <v>5.1387743842497002E-2</v>
      </c>
      <c r="AM2590" s="67">
        <v>20.395444893074501</v>
      </c>
      <c r="AN2590" s="11"/>
      <c r="AO2590" s="69">
        <v>1.83670680889918E-2</v>
      </c>
      <c r="AP2590" s="69">
        <v>-3.5333996584995503E-2</v>
      </c>
      <c r="AQ2590" s="69">
        <v>4.5625747643498499E-2</v>
      </c>
      <c r="AR2590" s="69">
        <v>-8.4222917683364401E-2</v>
      </c>
      <c r="AS2590" s="70">
        <v>7</v>
      </c>
      <c r="AT2590" s="70">
        <v>5</v>
      </c>
      <c r="AU2590" s="70">
        <v>7</v>
      </c>
      <c r="AV2590" s="71">
        <v>5</v>
      </c>
      <c r="AW2590" s="11"/>
      <c r="AX2590" s="72">
        <v>9.21184962984989E-2</v>
      </c>
      <c r="AY2590" s="73">
        <v>0.131216310446234</v>
      </c>
      <c r="AZ2590" s="73">
        <v>0.71681576602713903</v>
      </c>
      <c r="BA2590" s="73">
        <v>0.16853738595727899</v>
      </c>
      <c r="BB2590" s="64">
        <v>9.4713155306362807E-3</v>
      </c>
      <c r="BC2590" s="74">
        <v>-16.1043296691496</v>
      </c>
      <c r="BD2590" s="61">
        <v>43881</v>
      </c>
      <c r="BE2590" s="61">
        <v>43913</v>
      </c>
      <c r="BF2590" s="70"/>
      <c r="BG2590" s="61"/>
    </row>
    <row r="2591" spans="2:59" x14ac:dyDescent="0.3">
      <c r="B2591" s="56" t="s">
        <v>8167</v>
      </c>
      <c r="C2591" s="56" t="s">
        <v>7807</v>
      </c>
      <c r="D2591" s="56" t="s">
        <v>7808</v>
      </c>
      <c r="E2591" s="57" t="s">
        <v>34</v>
      </c>
      <c r="F2591" s="57" t="s">
        <v>168</v>
      </c>
      <c r="G2591" s="58" t="s">
        <v>685</v>
      </c>
      <c r="H2591" s="59" t="s">
        <v>686</v>
      </c>
      <c r="I2591" s="60" t="s">
        <v>29</v>
      </c>
      <c r="J2591" s="60" t="s">
        <v>7809</v>
      </c>
      <c r="L2591" s="61">
        <v>44021</v>
      </c>
      <c r="M2591" s="62">
        <v>1703.125</v>
      </c>
      <c r="N2591" s="63">
        <v>1703.125</v>
      </c>
      <c r="O2591" s="63">
        <v>1703.125</v>
      </c>
      <c r="P2591" s="64">
        <f t="shared" si="40"/>
        <v>1</v>
      </c>
      <c r="Q2591" s="61">
        <v>44021</v>
      </c>
      <c r="R2591" s="65">
        <v>141768558.43099999</v>
      </c>
      <c r="S2591" s="65">
        <v>156321407.58825001</v>
      </c>
      <c r="T2591" s="11"/>
      <c r="U2591" s="66">
        <v>9.9816679721698207E-7</v>
      </c>
      <c r="V2591" s="67">
        <v>3.66231057059849</v>
      </c>
      <c r="W2591" s="66">
        <v>3.1531269996776198E-5</v>
      </c>
      <c r="X2591" s="67">
        <v>2.2815316756350499</v>
      </c>
      <c r="Y2591" s="66">
        <v>3.5054710897384198E-3</v>
      </c>
      <c r="Z2591" s="67">
        <v>18.0344847211963</v>
      </c>
      <c r="AA2591" s="66">
        <v>9.5188327250070905E-3</v>
      </c>
      <c r="AB2591" s="67">
        <v>21.177071423793699</v>
      </c>
      <c r="AC2591" s="66">
        <v>2.94120046983153E-2</v>
      </c>
      <c r="AD2591" s="67">
        <v>27.2271657300589</v>
      </c>
      <c r="AE2591" s="66">
        <v>4.7163731862383401E-2</v>
      </c>
      <c r="AF2591" s="68">
        <v>21.664060797949801</v>
      </c>
      <c r="AG2591" s="66">
        <v>9.3358667072607204E-6</v>
      </c>
      <c r="AH2591" s="67">
        <v>-1.84057214919449</v>
      </c>
      <c r="AI2591" s="66">
        <v>3.7849285472475501E-3</v>
      </c>
      <c r="AJ2591" s="67">
        <v>14.0692353356862</v>
      </c>
      <c r="AK2591" s="66">
        <v>0.66162492063129297</v>
      </c>
      <c r="AL2591" s="66">
        <v>3.2985973282848101E-2</v>
      </c>
      <c r="AM2591" s="67">
        <v>-38.567110731615699</v>
      </c>
      <c r="AN2591" s="11"/>
      <c r="AO2591" s="69">
        <v>8.6817953524587199E-4</v>
      </c>
      <c r="AP2591" s="69">
        <v>-1.79947532433289E-3</v>
      </c>
      <c r="AQ2591" s="69">
        <v>1.36671060681692E-3</v>
      </c>
      <c r="AR2591" s="69">
        <v>9.3358667072607204E-6</v>
      </c>
      <c r="AS2591" s="70">
        <v>12</v>
      </c>
      <c r="AT2591" s="70">
        <v>0</v>
      </c>
      <c r="AU2591" s="70">
        <v>7</v>
      </c>
      <c r="AV2591" s="71">
        <v>5</v>
      </c>
      <c r="AW2591" s="11"/>
      <c r="AX2591" s="72">
        <v>2.1145521629046E-3</v>
      </c>
      <c r="AY2591" s="73">
        <v>-9.1193883638625302</v>
      </c>
      <c r="AZ2591" s="73">
        <v>0.55763059560285899</v>
      </c>
      <c r="BA2591" s="73">
        <v>-8.6013420789968205</v>
      </c>
      <c r="BB2591" s="64">
        <v>2.1833317958652301E-4</v>
      </c>
      <c r="BC2591" s="74">
        <v>-0.179947532406914</v>
      </c>
      <c r="BD2591" s="61">
        <v>43782</v>
      </c>
      <c r="BE2591" s="61">
        <v>43783</v>
      </c>
      <c r="BF2591" s="70">
        <v>21</v>
      </c>
      <c r="BG2591" s="61">
        <v>43811</v>
      </c>
    </row>
    <row r="2592" spans="2:59" x14ac:dyDescent="0.3">
      <c r="B2592" s="56" t="s">
        <v>8170</v>
      </c>
      <c r="C2592" s="56" t="s">
        <v>7811</v>
      </c>
      <c r="D2592" s="56" t="s">
        <v>7808</v>
      </c>
      <c r="E2592" s="57" t="s">
        <v>41</v>
      </c>
      <c r="F2592" s="57" t="s">
        <v>168</v>
      </c>
      <c r="G2592" s="58" t="s">
        <v>685</v>
      </c>
      <c r="H2592" s="59" t="s">
        <v>686</v>
      </c>
      <c r="I2592" s="60" t="s">
        <v>29</v>
      </c>
      <c r="J2592" s="60" t="s">
        <v>7812</v>
      </c>
      <c r="L2592" s="61">
        <v>44021</v>
      </c>
      <c r="M2592" s="62">
        <v>1105.16410000063</v>
      </c>
      <c r="N2592" s="63">
        <v>1105.16410000063</v>
      </c>
      <c r="O2592" s="63">
        <v>1105.16410000063</v>
      </c>
      <c r="P2592" s="64">
        <f t="shared" si="40"/>
        <v>1</v>
      </c>
      <c r="Q2592" s="61">
        <v>44021</v>
      </c>
      <c r="R2592" s="65">
        <v>22277024.164999999</v>
      </c>
      <c r="S2592" s="65">
        <v>23513315.469625</v>
      </c>
      <c r="T2592" s="11"/>
      <c r="U2592" s="66">
        <v>9.953291737474499E-7</v>
      </c>
      <c r="V2592" s="67">
        <v>3.6623102868361501</v>
      </c>
      <c r="W2592" s="66">
        <v>3.0675118978251703E-5</v>
      </c>
      <c r="X2592" s="67">
        <v>2.2814460605332001</v>
      </c>
      <c r="Y2592" s="66">
        <v>3.4772360268107102E-3</v>
      </c>
      <c r="Z2592" s="67">
        <v>18.031661214918099</v>
      </c>
      <c r="AA2592" s="66">
        <v>9.4400138696073606E-3</v>
      </c>
      <c r="AB2592" s="67">
        <v>21.169189538253701</v>
      </c>
      <c r="AC2592" s="66">
        <v>3.2218460088188301E-2</v>
      </c>
      <c r="AD2592" s="67">
        <v>27.507811269053501</v>
      </c>
      <c r="AE2592" s="66">
        <v>5.3085544637724497E-2</v>
      </c>
      <c r="AF2592" s="68">
        <v>22.256242075498399</v>
      </c>
      <c r="AG2592" s="66">
        <v>8.9580262283561802E-6</v>
      </c>
      <c r="AH2592" s="67">
        <v>-1.84060993324238</v>
      </c>
      <c r="AI2592" s="66">
        <v>3.7543010839726802E-3</v>
      </c>
      <c r="AJ2592" s="67">
        <v>14.0661725893588</v>
      </c>
      <c r="AK2592" s="66">
        <v>0.104822047094785</v>
      </c>
      <c r="AL2592" s="66">
        <v>2.03325017319003E-2</v>
      </c>
      <c r="AM2592" s="67">
        <v>9.72740262950538E-2</v>
      </c>
      <c r="AN2592" s="11"/>
      <c r="AO2592" s="69">
        <v>8.6736039702373102E-4</v>
      </c>
      <c r="AP2592" s="69">
        <v>-1.79951975860604E-3</v>
      </c>
      <c r="AQ2592" s="69">
        <v>1.3587068096967401E-3</v>
      </c>
      <c r="AR2592" s="69">
        <v>8.9580262283561802E-6</v>
      </c>
      <c r="AS2592" s="70">
        <v>12</v>
      </c>
      <c r="AT2592" s="70">
        <v>0</v>
      </c>
      <c r="AU2592" s="70">
        <v>7</v>
      </c>
      <c r="AV2592" s="71">
        <v>5</v>
      </c>
      <c r="AW2592" s="11"/>
      <c r="AX2592" s="72">
        <v>2.1133364953561801E-3</v>
      </c>
      <c r="AY2592" s="73">
        <v>-9.1577519111597194</v>
      </c>
      <c r="AZ2592" s="73">
        <v>0.557369153735635</v>
      </c>
      <c r="BA2592" s="73">
        <v>-8.6261344446538697</v>
      </c>
      <c r="BB2592" s="64">
        <v>2.18207475024883E-4</v>
      </c>
      <c r="BC2592" s="74">
        <v>-0.17995197586014899</v>
      </c>
      <c r="BD2592" s="61">
        <v>43782</v>
      </c>
      <c r="BE2592" s="61">
        <v>43783</v>
      </c>
      <c r="BF2592" s="70">
        <v>22</v>
      </c>
      <c r="BG2592" s="61">
        <v>43812</v>
      </c>
    </row>
    <row r="2593" spans="2:59" x14ac:dyDescent="0.3">
      <c r="B2593" s="56" t="s">
        <v>8173</v>
      </c>
      <c r="C2593" s="56" t="s">
        <v>7814</v>
      </c>
      <c r="D2593" s="56" t="s">
        <v>7808</v>
      </c>
      <c r="E2593" s="57" t="s">
        <v>248</v>
      </c>
      <c r="F2593" s="57" t="s">
        <v>168</v>
      </c>
      <c r="G2593" s="58" t="s">
        <v>685</v>
      </c>
      <c r="H2593" s="59" t="s">
        <v>686</v>
      </c>
      <c r="I2593" s="60" t="s">
        <v>29</v>
      </c>
      <c r="J2593" s="60" t="s">
        <v>7815</v>
      </c>
      <c r="L2593" s="61">
        <v>44021</v>
      </c>
      <c r="M2593" s="62">
        <v>2697.0714999996098</v>
      </c>
      <c r="N2593" s="63">
        <v>2697.0714999996098</v>
      </c>
      <c r="O2593" s="63">
        <v>2697.0714999996098</v>
      </c>
      <c r="P2593" s="64">
        <f t="shared" si="40"/>
        <v>1</v>
      </c>
      <c r="Q2593" s="61">
        <v>44021</v>
      </c>
      <c r="R2593" s="65">
        <v>107515880.693</v>
      </c>
      <c r="S2593" s="65">
        <v>111018650.96062499</v>
      </c>
      <c r="T2593" s="11"/>
      <c r="U2593" s="66">
        <v>1.7426336853532099E-6</v>
      </c>
      <c r="V2593" s="67">
        <v>3.6623850172873098</v>
      </c>
      <c r="W2593" s="66">
        <v>5.2281659009167897E-5</v>
      </c>
      <c r="X2593" s="67">
        <v>2.2836067145362899</v>
      </c>
      <c r="Y2593" s="66">
        <v>4.9533159963175404E-3</v>
      </c>
      <c r="Z2593" s="67">
        <v>18.179269211861499</v>
      </c>
      <c r="AA2593" s="66">
        <v>1.3339812223421199E-2</v>
      </c>
      <c r="AB2593" s="67">
        <v>21.559169373649599</v>
      </c>
      <c r="AC2593" s="66">
        <v>3.9695861749350997E-2</v>
      </c>
      <c r="AD2593" s="67">
        <v>28.255551435169799</v>
      </c>
      <c r="AE2593" s="66">
        <v>6.62412804849737E-2</v>
      </c>
      <c r="AF2593" s="68">
        <v>23.5718156602234</v>
      </c>
      <c r="AG2593" s="66">
        <v>1.56839232658967E-5</v>
      </c>
      <c r="AH2593" s="67">
        <v>-1.8399373435386199</v>
      </c>
      <c r="AI2593" s="66">
        <v>5.3191790739219903E-3</v>
      </c>
      <c r="AJ2593" s="67">
        <v>14.222660388361</v>
      </c>
      <c r="AK2593" s="66">
        <v>0.797835522076348</v>
      </c>
      <c r="AL2593" s="66">
        <v>3.8200551352929303E-2</v>
      </c>
      <c r="AM2593" s="67">
        <v>-24.9460505871102</v>
      </c>
      <c r="AN2593" s="11"/>
      <c r="AO2593" s="69">
        <v>8.9281115469930195E-4</v>
      </c>
      <c r="AP2593" s="69">
        <v>-1.79946016214672E-3</v>
      </c>
      <c r="AQ2593" s="69">
        <v>1.78748810867546E-3</v>
      </c>
      <c r="AR2593" s="69">
        <v>1.56839232658967E-5</v>
      </c>
      <c r="AS2593" s="70">
        <v>12</v>
      </c>
      <c r="AT2593" s="70">
        <v>0</v>
      </c>
      <c r="AU2593" s="70">
        <v>7</v>
      </c>
      <c r="AV2593" s="71">
        <v>5</v>
      </c>
      <c r="AW2593" s="11"/>
      <c r="AX2593" s="72">
        <v>2.1697952915110401E-3</v>
      </c>
      <c r="AY2593" s="73">
        <v>-7.3133816082699896</v>
      </c>
      <c r="AZ2593" s="73">
        <v>0.57027152415139404</v>
      </c>
      <c r="BA2593" s="73">
        <v>-7.3182128387125003</v>
      </c>
      <c r="BB2593" s="64">
        <v>2.24044426362582E-4</v>
      </c>
      <c r="BC2593" s="74">
        <v>-0.179946016205804</v>
      </c>
      <c r="BD2593" s="61">
        <v>43782</v>
      </c>
      <c r="BE2593" s="61">
        <v>43783</v>
      </c>
      <c r="BF2593" s="70">
        <v>15</v>
      </c>
      <c r="BG2593" s="61">
        <v>43803</v>
      </c>
    </row>
    <row r="2594" spans="2:59" x14ac:dyDescent="0.3">
      <c r="B2594" s="56" t="s">
        <v>8176</v>
      </c>
      <c r="C2594" s="56" t="s">
        <v>7817</v>
      </c>
      <c r="D2594" s="56" t="s">
        <v>7808</v>
      </c>
      <c r="E2594" s="57" t="s">
        <v>0</v>
      </c>
      <c r="F2594" s="57" t="s">
        <v>168</v>
      </c>
      <c r="G2594" s="58" t="s">
        <v>685</v>
      </c>
      <c r="H2594" s="59" t="s">
        <v>686</v>
      </c>
      <c r="I2594" s="60" t="s">
        <v>29</v>
      </c>
      <c r="J2594" s="60" t="s">
        <v>7818</v>
      </c>
      <c r="L2594" s="61">
        <v>44021</v>
      </c>
      <c r="M2594" s="62">
        <v>1271.09930000082</v>
      </c>
      <c r="N2594" s="63">
        <v>1271.09930000082</v>
      </c>
      <c r="O2594" s="63">
        <v>1271.09930000082</v>
      </c>
      <c r="P2594" s="64">
        <f t="shared" si="40"/>
        <v>1</v>
      </c>
      <c r="Q2594" s="61">
        <v>44021</v>
      </c>
      <c r="R2594" s="65">
        <v>91404910.608999997</v>
      </c>
      <c r="S2594" s="65">
        <v>87648552.802125007</v>
      </c>
      <c r="T2594" s="11"/>
      <c r="U2594" s="66">
        <v>5.0350372475804803E-6</v>
      </c>
      <c r="V2594" s="67">
        <v>3.6627142576435299</v>
      </c>
      <c r="W2594" s="66">
        <v>1.56345824507298E-4</v>
      </c>
      <c r="X2594" s="67">
        <v>2.2940131310860998</v>
      </c>
      <c r="Y2594" s="66">
        <v>6.1016764029773202E-3</v>
      </c>
      <c r="Z2594" s="67">
        <v>18.294105252512999</v>
      </c>
      <c r="AA2594" s="66">
        <v>1.57817456147313E-2</v>
      </c>
      <c r="AB2594" s="67">
        <v>21.803362712758801</v>
      </c>
      <c r="AC2594" s="66">
        <v>4.3610735854599597E-2</v>
      </c>
      <c r="AD2594" s="67">
        <v>28.647038845694599</v>
      </c>
      <c r="AE2594" s="66">
        <v>7.0947194381005801E-2</v>
      </c>
      <c r="AF2594" s="68">
        <v>24.0424070498266</v>
      </c>
      <c r="AG2594" s="66">
        <v>4.5317161493585398E-5</v>
      </c>
      <c r="AH2594" s="67">
        <v>-1.8369740197158499</v>
      </c>
      <c r="AI2594" s="66">
        <v>6.5330054094374602E-3</v>
      </c>
      <c r="AJ2594" s="67">
        <v>14.3440430219052</v>
      </c>
      <c r="AK2594" s="66">
        <v>0.27089595664816402</v>
      </c>
      <c r="AL2594" s="66">
        <v>3.1829020394070498E-2</v>
      </c>
      <c r="AM2594" s="67">
        <v>39.379906671762001</v>
      </c>
      <c r="AN2594" s="11"/>
      <c r="AO2594" s="69">
        <v>9.1676472220569795E-4</v>
      </c>
      <c r="AP2594" s="69">
        <v>-1.7995007847275699E-3</v>
      </c>
      <c r="AQ2594" s="69">
        <v>1.99142978271993E-3</v>
      </c>
      <c r="AR2594" s="69">
        <v>4.5317161493585398E-5</v>
      </c>
      <c r="AS2594" s="70">
        <v>12</v>
      </c>
      <c r="AT2594" s="70">
        <v>0</v>
      </c>
      <c r="AU2594" s="70">
        <v>7</v>
      </c>
      <c r="AV2594" s="71">
        <v>5</v>
      </c>
      <c r="AW2594" s="11"/>
      <c r="AX2594" s="72">
        <v>2.20371241626481E-3</v>
      </c>
      <c r="AY2594" s="73">
        <v>-6.1953594337537696</v>
      </c>
      <c r="AZ2594" s="73">
        <v>0.57834259594437798</v>
      </c>
      <c r="BA2594" s="73">
        <v>-6.4329893946633101</v>
      </c>
      <c r="BB2594" s="64">
        <v>2.2755146433155499E-4</v>
      </c>
      <c r="BC2594" s="74">
        <v>-0.179950078437741</v>
      </c>
      <c r="BD2594" s="61">
        <v>43782</v>
      </c>
      <c r="BE2594" s="61">
        <v>43783</v>
      </c>
      <c r="BF2594" s="70">
        <v>13</v>
      </c>
      <c r="BG2594" s="61">
        <v>43801</v>
      </c>
    </row>
    <row r="2595" spans="2:59" x14ac:dyDescent="0.3">
      <c r="B2595" s="56" t="s">
        <v>8180</v>
      </c>
      <c r="C2595" s="56" t="s">
        <v>7820</v>
      </c>
      <c r="D2595" s="56" t="s">
        <v>7808</v>
      </c>
      <c r="E2595" s="57" t="s">
        <v>48</v>
      </c>
      <c r="F2595" s="57" t="s">
        <v>168</v>
      </c>
      <c r="G2595" s="58" t="s">
        <v>685</v>
      </c>
      <c r="H2595" s="59" t="s">
        <v>686</v>
      </c>
      <c r="I2595" s="60" t="s">
        <v>29</v>
      </c>
      <c r="J2595" s="60" t="s">
        <v>7821</v>
      </c>
      <c r="L2595" s="61">
        <v>44021</v>
      </c>
      <c r="M2595" s="62">
        <v>1145.2875999994601</v>
      </c>
      <c r="N2595" s="63">
        <v>1145.2875999994601</v>
      </c>
      <c r="O2595" s="63">
        <v>1145.2875999994601</v>
      </c>
      <c r="P2595" s="64">
        <f t="shared" si="40"/>
        <v>1</v>
      </c>
      <c r="Q2595" s="61">
        <v>44021</v>
      </c>
      <c r="R2595" s="65">
        <v>151814985.09799999</v>
      </c>
      <c r="S2595" s="65">
        <v>252039095.57624999</v>
      </c>
      <c r="T2595" s="11"/>
      <c r="U2595" s="66">
        <v>6.7232467699796004E-6</v>
      </c>
      <c r="V2595" s="67">
        <v>3.6628830785957698</v>
      </c>
      <c r="W2595" s="66">
        <v>2.4978131114039603E-4</v>
      </c>
      <c r="X2595" s="67">
        <v>2.3033566797494101</v>
      </c>
      <c r="Y2595" s="66">
        <v>6.8486316395137701E-3</v>
      </c>
      <c r="Z2595" s="67">
        <v>18.368800776166601</v>
      </c>
      <c r="AA2595" s="66">
        <v>1.7778660914700602E-2</v>
      </c>
      <c r="AB2595" s="67">
        <v>22.003054242755798</v>
      </c>
      <c r="AC2595" s="66">
        <v>4.8319800589524703E-2</v>
      </c>
      <c r="AD2595" s="67">
        <v>29.1179453191871</v>
      </c>
      <c r="AE2595" s="66">
        <v>7.7421974960088805E-2</v>
      </c>
      <c r="AF2595" s="68">
        <v>24.689885107713099</v>
      </c>
      <c r="AG2595" s="66">
        <v>6.8808412834186998E-5</v>
      </c>
      <c r="AH2595" s="67">
        <v>-1.83462489458179</v>
      </c>
      <c r="AI2595" s="66">
        <v>7.3351646115043002E-3</v>
      </c>
      <c r="AJ2595" s="67">
        <v>14.4242589421192</v>
      </c>
      <c r="AK2595" s="66">
        <v>0.14517296818492501</v>
      </c>
      <c r="AL2595" s="66">
        <v>2.8561897579493199E-2</v>
      </c>
      <c r="AM2595" s="67">
        <v>7.2691291434311998</v>
      </c>
      <c r="AN2595" s="11"/>
      <c r="AO2595" s="69">
        <v>9.3321787062450301E-4</v>
      </c>
      <c r="AP2595" s="69">
        <v>-1.7994853178606701E-3</v>
      </c>
      <c r="AQ2595" s="69">
        <v>2.1966773674648699E-3</v>
      </c>
      <c r="AR2595" s="69">
        <v>6.8808412834186998E-5</v>
      </c>
      <c r="AS2595" s="70">
        <v>12</v>
      </c>
      <c r="AT2595" s="70">
        <v>0</v>
      </c>
      <c r="AU2595" s="70">
        <v>7</v>
      </c>
      <c r="AV2595" s="71">
        <v>5</v>
      </c>
      <c r="AW2595" s="11"/>
      <c r="AX2595" s="72">
        <v>2.2352571688770699E-3</v>
      </c>
      <c r="AY2595" s="73">
        <v>-5.2992312204805803</v>
      </c>
      <c r="AZ2595" s="73">
        <v>0.58489283291055505</v>
      </c>
      <c r="BA2595" s="73">
        <v>-5.6685051188687803</v>
      </c>
      <c r="BB2595" s="64">
        <v>2.3081306701726599E-4</v>
      </c>
      <c r="BC2595" s="74">
        <v>-0.17994853181380699</v>
      </c>
      <c r="BD2595" s="61">
        <v>43782</v>
      </c>
      <c r="BE2595" s="61">
        <v>43783</v>
      </c>
      <c r="BF2595" s="70">
        <v>13</v>
      </c>
      <c r="BG2595" s="61">
        <v>43801</v>
      </c>
    </row>
    <row r="2596" spans="2:59" x14ac:dyDescent="0.3">
      <c r="B2596" s="56" t="s">
        <v>8183</v>
      </c>
      <c r="C2596" s="56" t="s">
        <v>7823</v>
      </c>
      <c r="D2596" s="56" t="s">
        <v>7808</v>
      </c>
      <c r="E2596" s="57" t="s">
        <v>56</v>
      </c>
      <c r="F2596" s="57" t="s">
        <v>168</v>
      </c>
      <c r="G2596" s="58" t="s">
        <v>685</v>
      </c>
      <c r="H2596" s="59" t="s">
        <v>686</v>
      </c>
      <c r="I2596" s="60" t="s">
        <v>29</v>
      </c>
      <c r="J2596" s="60" t="s">
        <v>7824</v>
      </c>
      <c r="L2596" s="61">
        <v>44021</v>
      </c>
      <c r="M2596" s="62">
        <v>1122.3538000006199</v>
      </c>
      <c r="N2596" s="63">
        <v>1122.3538000006199</v>
      </c>
      <c r="O2596" s="63">
        <v>1122.3538000006199</v>
      </c>
      <c r="P2596" s="64">
        <f t="shared" si="40"/>
        <v>1</v>
      </c>
      <c r="Q2596" s="61">
        <v>44021</v>
      </c>
      <c r="R2596" s="65">
        <v>2773414.676</v>
      </c>
      <c r="S2596" s="65">
        <v>2431000.99458203</v>
      </c>
      <c r="T2596" s="11"/>
      <c r="U2596" s="66">
        <v>9.8008422355633208E-7</v>
      </c>
      <c r="V2596" s="67">
        <v>3.6623087623411301</v>
      </c>
      <c r="W2596" s="66">
        <v>3.1987372494768399E-5</v>
      </c>
      <c r="X2596" s="67">
        <v>2.28157728588485</v>
      </c>
      <c r="Y2596" s="66">
        <v>4.9025037023966399E-3</v>
      </c>
      <c r="Z2596" s="67">
        <v>18.1741879824549</v>
      </c>
      <c r="AA2596" s="66">
        <v>1.3157233148376701E-2</v>
      </c>
      <c r="AB2596" s="67">
        <v>21.5409114661452</v>
      </c>
      <c r="AC2596" s="66">
        <v>3.7678411481465397E-2</v>
      </c>
      <c r="AD2596" s="67">
        <v>28.053806408395801</v>
      </c>
      <c r="AE2596" s="66">
        <v>6.02530806627328E-2</v>
      </c>
      <c r="AF2596" s="68">
        <v>22.972995677991999</v>
      </c>
      <c r="AG2596" s="66">
        <v>9.5336272352142293E-6</v>
      </c>
      <c r="AH2596" s="67">
        <v>-1.84055237314169</v>
      </c>
      <c r="AI2596" s="66">
        <v>5.2911626316927097E-3</v>
      </c>
      <c r="AJ2596" s="67">
        <v>14.219858744138</v>
      </c>
      <c r="AK2596" s="66">
        <v>0.12235380000129201</v>
      </c>
      <c r="AL2596" s="66">
        <v>1.17836990539217E-2</v>
      </c>
      <c r="AM2596" s="67">
        <v>31.064513854304099</v>
      </c>
      <c r="AN2596" s="11"/>
      <c r="AO2596" s="69">
        <v>9.04370683201705E-4</v>
      </c>
      <c r="AP2596" s="69">
        <v>-1.7994644931604901E-3</v>
      </c>
      <c r="AQ2596" s="69">
        <v>1.7293679757131E-3</v>
      </c>
      <c r="AR2596" s="69">
        <v>9.5336272352142293E-6</v>
      </c>
      <c r="AS2596" s="70">
        <v>12</v>
      </c>
      <c r="AT2596" s="70">
        <v>0</v>
      </c>
      <c r="AU2596" s="70">
        <v>7</v>
      </c>
      <c r="AV2596" s="71">
        <v>5</v>
      </c>
      <c r="AW2596" s="11"/>
      <c r="AX2596" s="72">
        <v>2.1738045627739699E-3</v>
      </c>
      <c r="AY2596" s="73">
        <v>-7.3755730173579703</v>
      </c>
      <c r="AZ2596" s="73">
        <v>0.56967879507919905</v>
      </c>
      <c r="BA2596" s="73">
        <v>-7.3785852437213197</v>
      </c>
      <c r="BB2596" s="64">
        <v>2.2445955666455599E-4</v>
      </c>
      <c r="BC2596" s="74">
        <v>-0.17994644933332901</v>
      </c>
      <c r="BD2596" s="61">
        <v>43782</v>
      </c>
      <c r="BE2596" s="61">
        <v>43783</v>
      </c>
      <c r="BF2596" s="70">
        <v>15</v>
      </c>
      <c r="BG2596" s="61">
        <v>43803</v>
      </c>
    </row>
    <row r="2597" spans="2:59" x14ac:dyDescent="0.3">
      <c r="B2597" s="56" t="s">
        <v>8186</v>
      </c>
      <c r="C2597" s="56" t="s">
        <v>7826</v>
      </c>
      <c r="D2597" s="56" t="s">
        <v>7808</v>
      </c>
      <c r="E2597" s="57" t="s">
        <v>306</v>
      </c>
      <c r="F2597" s="57" t="s">
        <v>168</v>
      </c>
      <c r="G2597" s="58" t="s">
        <v>685</v>
      </c>
      <c r="H2597" s="59" t="s">
        <v>686</v>
      </c>
      <c r="I2597" s="60" t="s">
        <v>29</v>
      </c>
      <c r="J2597" s="60" t="s">
        <v>7827</v>
      </c>
      <c r="L2597" s="61">
        <v>44021</v>
      </c>
      <c r="M2597" s="62">
        <v>1133.9674999993299</v>
      </c>
      <c r="N2597" s="63">
        <v>1133.9674999993299</v>
      </c>
      <c r="O2597" s="63">
        <v>1133.9674999993299</v>
      </c>
      <c r="P2597" s="64">
        <f t="shared" si="40"/>
        <v>1</v>
      </c>
      <c r="Q2597" s="61">
        <v>44021</v>
      </c>
      <c r="R2597" s="65">
        <v>9503812.9759999998</v>
      </c>
      <c r="S2597" s="65">
        <v>7017582.1799999997</v>
      </c>
      <c r="T2597" s="11"/>
      <c r="U2597" s="66">
        <v>3.08651760860812E-6</v>
      </c>
      <c r="V2597" s="67">
        <v>3.66251940567963</v>
      </c>
      <c r="W2597" s="66">
        <v>9.2603819211944897E-5</v>
      </c>
      <c r="X2597" s="67">
        <v>2.2876389305565699</v>
      </c>
      <c r="Y2597" s="66">
        <v>5.4126264294609401E-3</v>
      </c>
      <c r="Z2597" s="67">
        <v>18.225200255168598</v>
      </c>
      <c r="AA2597" s="66">
        <v>1.4377196144778301E-2</v>
      </c>
      <c r="AB2597" s="67">
        <v>21.6629077657708</v>
      </c>
      <c r="AC2597" s="66">
        <v>4.1409712424865602E-2</v>
      </c>
      <c r="AD2597" s="67">
        <v>28.4269365027139</v>
      </c>
      <c r="AE2597" s="66">
        <v>6.8292810683487901E-2</v>
      </c>
      <c r="AF2597" s="68">
        <v>23.7769686800602</v>
      </c>
      <c r="AG2597" s="66">
        <v>2.7779344236478199E-5</v>
      </c>
      <c r="AH2597" s="67">
        <v>-1.83872780144156</v>
      </c>
      <c r="AI2597" s="66">
        <v>5.8063476353709103E-3</v>
      </c>
      <c r="AJ2597" s="67">
        <v>14.2713772444986</v>
      </c>
      <c r="AK2597" s="66">
        <v>0.13337757697081501</v>
      </c>
      <c r="AL2597" s="66">
        <v>2.5603489486457E-2</v>
      </c>
      <c r="AM2597" s="67">
        <v>2.9528270138980601</v>
      </c>
      <c r="AN2597" s="11"/>
      <c r="AO2597" s="69">
        <v>8.9619771097204605E-4</v>
      </c>
      <c r="AP2597" s="69">
        <v>-1.79945339732512E-3</v>
      </c>
      <c r="AQ2597" s="69">
        <v>1.88652346878371E-3</v>
      </c>
      <c r="AR2597" s="69">
        <v>2.7779344236478199E-5</v>
      </c>
      <c r="AS2597" s="70">
        <v>12</v>
      </c>
      <c r="AT2597" s="70">
        <v>0</v>
      </c>
      <c r="AU2597" s="70">
        <v>7</v>
      </c>
      <c r="AV2597" s="71">
        <v>5</v>
      </c>
      <c r="AW2597" s="11"/>
      <c r="AX2597" s="72">
        <v>2.18152603991712E-3</v>
      </c>
      <c r="AY2597" s="73">
        <v>-6.8453340936612204</v>
      </c>
      <c r="AZ2597" s="73">
        <v>0.57368562334067996</v>
      </c>
      <c r="BA2597" s="73">
        <v>-6.9499543503989099</v>
      </c>
      <c r="BB2597" s="64">
        <v>2.25257084055386E-4</v>
      </c>
      <c r="BC2597" s="74">
        <v>-0.17994533968885701</v>
      </c>
      <c r="BD2597" s="61">
        <v>43782</v>
      </c>
      <c r="BE2597" s="61">
        <v>43783</v>
      </c>
      <c r="BF2597" s="70">
        <v>14</v>
      </c>
      <c r="BG2597" s="61">
        <v>43802</v>
      </c>
    </row>
    <row r="2598" spans="2:59" x14ac:dyDescent="0.3">
      <c r="B2598" s="56" t="s">
        <v>8189</v>
      </c>
      <c r="C2598" s="56" t="s">
        <v>7829</v>
      </c>
      <c r="D2598" s="56" t="s">
        <v>7808</v>
      </c>
      <c r="E2598" s="57" t="s">
        <v>2831</v>
      </c>
      <c r="F2598" s="57" t="s">
        <v>168</v>
      </c>
      <c r="G2598" s="58" t="s">
        <v>685</v>
      </c>
      <c r="H2598" s="59" t="s">
        <v>686</v>
      </c>
      <c r="I2598" s="60" t="s">
        <v>29</v>
      </c>
      <c r="J2598" s="60" t="s">
        <v>7830</v>
      </c>
      <c r="L2598" s="61">
        <v>44021</v>
      </c>
      <c r="M2598" s="62">
        <v>1141.2721999995399</v>
      </c>
      <c r="N2598" s="63">
        <v>1141.2721999995399</v>
      </c>
      <c r="O2598" s="63">
        <v>1141.2721999995399</v>
      </c>
      <c r="P2598" s="64">
        <f t="shared" si="40"/>
        <v>1</v>
      </c>
      <c r="Q2598" s="61">
        <v>44021</v>
      </c>
      <c r="R2598" s="65">
        <v>9945144.4169999994</v>
      </c>
      <c r="S2598" s="65">
        <v>6312875.1063359398</v>
      </c>
      <c r="T2598" s="11"/>
      <c r="U2598" s="66">
        <v>9.0250978246331198E-6</v>
      </c>
      <c r="V2598" s="67">
        <v>3.6631132637012298</v>
      </c>
      <c r="W2598" s="66">
        <v>4.33739307482028E-4</v>
      </c>
      <c r="X2598" s="67">
        <v>2.32175247938358</v>
      </c>
      <c r="Y2598" s="66">
        <v>8.3857183017244097E-3</v>
      </c>
      <c r="Z2598" s="67">
        <v>18.5225094424095</v>
      </c>
      <c r="AA2598" s="66">
        <v>2.04979969112173E-2</v>
      </c>
      <c r="AB2598" s="67">
        <v>22.274987842422</v>
      </c>
      <c r="AC2598" s="66">
        <v>5.3064660740346901E-2</v>
      </c>
      <c r="AD2598" s="67">
        <v>29.592431334283901</v>
      </c>
      <c r="AE2598" s="66">
        <v>8.4118759918055702E-2</v>
      </c>
      <c r="AF2598" s="68">
        <v>25.359563603531601</v>
      </c>
      <c r="AG2598" s="66">
        <v>1.0261532406730099E-4</v>
      </c>
      <c r="AH2598" s="67">
        <v>-1.8312442034584799</v>
      </c>
      <c r="AI2598" s="66">
        <v>8.9617042285681202E-3</v>
      </c>
      <c r="AJ2598" s="67">
        <v>14.5869129038183</v>
      </c>
      <c r="AK2598" s="66">
        <v>0.141136290667491</v>
      </c>
      <c r="AL2598" s="66">
        <v>2.98803542536916E-2</v>
      </c>
      <c r="AM2598" s="67">
        <v>8.9514806695806293</v>
      </c>
      <c r="AN2598" s="11"/>
      <c r="AO2598" s="69">
        <v>9.6614456560928396E-4</v>
      </c>
      <c r="AP2598" s="69">
        <v>-1.79951831614744E-3</v>
      </c>
      <c r="AQ2598" s="69">
        <v>2.3545297408418299E-3</v>
      </c>
      <c r="AR2598" s="69">
        <v>1.0261532406730099E-4</v>
      </c>
      <c r="AS2598" s="70">
        <v>12</v>
      </c>
      <c r="AT2598" s="70">
        <v>0</v>
      </c>
      <c r="AU2598" s="70">
        <v>7</v>
      </c>
      <c r="AV2598" s="71">
        <v>5</v>
      </c>
      <c r="AW2598" s="11"/>
      <c r="AX2598" s="72">
        <v>2.27568800212566E-3</v>
      </c>
      <c r="AY2598" s="73">
        <v>-4.1163638874641002</v>
      </c>
      <c r="AZ2598" s="73">
        <v>0.59389573217595204</v>
      </c>
      <c r="BA2598" s="73">
        <v>-4.5783078960885204</v>
      </c>
      <c r="BB2598" s="64">
        <v>2.3499404901343701E-4</v>
      </c>
      <c r="BC2598" s="74">
        <v>-0.179951831612925</v>
      </c>
      <c r="BD2598" s="61">
        <v>43782</v>
      </c>
      <c r="BE2598" s="61">
        <v>43783</v>
      </c>
      <c r="BF2598" s="70">
        <v>11</v>
      </c>
      <c r="BG2598" s="61">
        <v>43797</v>
      </c>
    </row>
    <row r="2599" spans="2:59" x14ac:dyDescent="0.3">
      <c r="B2599" s="56" t="s">
        <v>8192</v>
      </c>
      <c r="C2599" s="56" t="s">
        <v>7832</v>
      </c>
      <c r="D2599" s="56" t="s">
        <v>7833</v>
      </c>
      <c r="E2599" s="57" t="s">
        <v>34</v>
      </c>
      <c r="F2599" s="57" t="s">
        <v>168</v>
      </c>
      <c r="G2599" s="58" t="s">
        <v>27</v>
      </c>
      <c r="H2599" s="59" t="s">
        <v>37</v>
      </c>
      <c r="I2599" s="60" t="s">
        <v>29</v>
      </c>
      <c r="J2599" s="60" t="s">
        <v>7834</v>
      </c>
      <c r="L2599" s="61">
        <v>44021</v>
      </c>
      <c r="M2599" s="62">
        <v>970.94440000038605</v>
      </c>
      <c r="N2599" s="63">
        <v>970.94440000038605</v>
      </c>
      <c r="O2599" s="63">
        <v>1304.1594999991401</v>
      </c>
      <c r="P2599" s="64">
        <f t="shared" si="40"/>
        <v>0.74449819979920118</v>
      </c>
      <c r="Q2599" s="61">
        <v>43756</v>
      </c>
      <c r="R2599" s="65">
        <v>1906779.67</v>
      </c>
      <c r="S2599" s="65">
        <v>2219752.1363828098</v>
      </c>
      <c r="T2599" s="11"/>
      <c r="U2599" s="66">
        <v>-3.6374050002450503E-2</v>
      </c>
      <c r="V2599" s="67">
        <v>2.48057536737178E-2</v>
      </c>
      <c r="W2599" s="66">
        <v>-1.80164353605505E-2</v>
      </c>
      <c r="X2599" s="67">
        <v>0.47673501258031997</v>
      </c>
      <c r="Y2599" s="66">
        <v>-0.207416653986147</v>
      </c>
      <c r="Z2599" s="67">
        <v>-3.0577277863922099</v>
      </c>
      <c r="AA2599" s="66">
        <v>-0.22610448825260401</v>
      </c>
      <c r="AB2599" s="67">
        <v>-2.3852606739674198</v>
      </c>
      <c r="AC2599" s="66">
        <v>-0.31668256356264501</v>
      </c>
      <c r="AD2599" s="67">
        <v>-7.3822910960297996</v>
      </c>
      <c r="AE2599" s="66">
        <v>-0.301353695734288</v>
      </c>
      <c r="AF2599" s="68">
        <v>-13.187681961717299</v>
      </c>
      <c r="AG2599" s="66">
        <v>1.9335197917826001E-2</v>
      </c>
      <c r="AH2599" s="67">
        <v>9.2014055917388801E-2</v>
      </c>
      <c r="AI2599" s="66">
        <v>-0.171674597063393</v>
      </c>
      <c r="AJ2599" s="67">
        <v>-3.4767172253777998</v>
      </c>
      <c r="AK2599" s="66">
        <v>-2.9055599999992399E-2</v>
      </c>
      <c r="AL2599" s="66">
        <v>-2.1027409147791301E-3</v>
      </c>
      <c r="AM2599" s="67">
        <v>-52.561051401426099</v>
      </c>
      <c r="AN2599" s="11"/>
      <c r="AO2599" s="69">
        <v>7.9335779251778094E-2</v>
      </c>
      <c r="AP2599" s="69">
        <v>-0.14132200148014801</v>
      </c>
      <c r="AQ2599" s="69">
        <v>0.12744510508491699</v>
      </c>
      <c r="AR2599" s="69">
        <v>-0.16369634474365699</v>
      </c>
      <c r="AS2599" s="70">
        <v>5</v>
      </c>
      <c r="AT2599" s="70">
        <v>7</v>
      </c>
      <c r="AU2599" s="70">
        <v>6</v>
      </c>
      <c r="AV2599" s="71">
        <v>6</v>
      </c>
      <c r="AW2599" s="11"/>
      <c r="AX2599" s="72">
        <v>0.33477767853997598</v>
      </c>
      <c r="AY2599" s="73">
        <v>-0.47100833504373402</v>
      </c>
      <c r="AZ2599" s="73">
        <v>-0.993329128770711</v>
      </c>
      <c r="BA2599" s="73">
        <v>-0.62150036938692199</v>
      </c>
      <c r="BB2599" s="64">
        <v>3.3940856016561202E-2</v>
      </c>
      <c r="BC2599" s="74">
        <v>-44.900688911089702</v>
      </c>
      <c r="BD2599" s="61">
        <v>43756</v>
      </c>
      <c r="BE2599" s="61">
        <v>43908</v>
      </c>
      <c r="BF2599" s="70"/>
      <c r="BG2599" s="61"/>
    </row>
    <row r="2600" spans="2:59" x14ac:dyDescent="0.3">
      <c r="B2600" s="56" t="s">
        <v>8195</v>
      </c>
      <c r="C2600" s="56" t="s">
        <v>7836</v>
      </c>
      <c r="D2600" s="56" t="s">
        <v>7833</v>
      </c>
      <c r="E2600" s="57" t="s">
        <v>5110</v>
      </c>
      <c r="F2600" s="57" t="s">
        <v>168</v>
      </c>
      <c r="G2600" s="58" t="s">
        <v>27</v>
      </c>
      <c r="H2600" s="59" t="s">
        <v>37</v>
      </c>
      <c r="I2600" s="60" t="s">
        <v>29</v>
      </c>
      <c r="J2600" s="60" t="s">
        <v>7837</v>
      </c>
      <c r="L2600" s="61">
        <v>44021</v>
      </c>
      <c r="M2600" s="62">
        <v>866.78500000014901</v>
      </c>
      <c r="N2600" s="63">
        <v>866.78500000014901</v>
      </c>
      <c r="O2600" s="63">
        <v>1149.49899999984</v>
      </c>
      <c r="P2600" s="64">
        <f t="shared" si="40"/>
        <v>0.75405459247921891</v>
      </c>
      <c r="Q2600" s="61">
        <v>43756</v>
      </c>
      <c r="R2600" s="65">
        <v>7698.7359999999999</v>
      </c>
      <c r="S2600" s="65">
        <v>8429.1794274749791</v>
      </c>
      <c r="T2600" s="11"/>
      <c r="U2600" s="66">
        <v>-3.6327566243926399E-2</v>
      </c>
      <c r="V2600" s="67">
        <v>2.9454129526129701E-2</v>
      </c>
      <c r="W2600" s="66">
        <v>-1.6598645383965001E-2</v>
      </c>
      <c r="X2600" s="67">
        <v>0.61851401023886898</v>
      </c>
      <c r="Y2600" s="66">
        <v>-0.200449298447929</v>
      </c>
      <c r="Z2600" s="67">
        <v>-2.3609922325704198</v>
      </c>
      <c r="AA2600" s="66">
        <v>-0.21234230443864399</v>
      </c>
      <c r="AB2600" s="67">
        <v>-1.00904229257139</v>
      </c>
      <c r="AC2600" s="66">
        <v>-0.29218159890209799</v>
      </c>
      <c r="AD2600" s="67">
        <v>-4.9321946299751298</v>
      </c>
      <c r="AE2600" s="66">
        <v>-0.26337995983252799</v>
      </c>
      <c r="AF2600" s="68">
        <v>-9.3903083715413196</v>
      </c>
      <c r="AG2600" s="66">
        <v>1.97760924493195E-2</v>
      </c>
      <c r="AH2600" s="67">
        <v>0.13610350906674301</v>
      </c>
      <c r="AI2600" s="66">
        <v>-0.16403131368308099</v>
      </c>
      <c r="AJ2600" s="67">
        <v>-2.7123888873466102</v>
      </c>
      <c r="AK2600" s="66">
        <v>-0.147676039704529</v>
      </c>
      <c r="AL2600" s="66">
        <v>-3.1875699591182603E-2</v>
      </c>
      <c r="AM2600" s="67">
        <v>-22.412380825437101</v>
      </c>
      <c r="AN2600" s="11"/>
      <c r="AO2600" s="69">
        <v>7.9387848943952094E-2</v>
      </c>
      <c r="AP2600" s="69">
        <v>-0.141198103268835</v>
      </c>
      <c r="AQ2600" s="69">
        <v>0.12907361125151501</v>
      </c>
      <c r="AR2600" s="69">
        <v>-0.16244942071993099</v>
      </c>
      <c r="AS2600" s="70">
        <v>5</v>
      </c>
      <c r="AT2600" s="70">
        <v>7</v>
      </c>
      <c r="AU2600" s="70">
        <v>6</v>
      </c>
      <c r="AV2600" s="71">
        <v>6</v>
      </c>
      <c r="AW2600" s="11"/>
      <c r="AX2600" s="72">
        <v>0.33470518327900201</v>
      </c>
      <c r="AY2600" s="73">
        <v>-0.42816048350687202</v>
      </c>
      <c r="AZ2600" s="73">
        <v>-0.47929303267710599</v>
      </c>
      <c r="BA2600" s="73">
        <v>-0.56597924736252003</v>
      </c>
      <c r="BB2600" s="64">
        <v>3.3936236475310598E-2</v>
      </c>
      <c r="BC2600" s="74">
        <v>-44.495915176987197</v>
      </c>
      <c r="BD2600" s="61">
        <v>43756</v>
      </c>
      <c r="BE2600" s="61">
        <v>43908</v>
      </c>
      <c r="BF2600" s="70"/>
      <c r="BG2600" s="61"/>
    </row>
    <row r="2601" spans="2:59" x14ac:dyDescent="0.3">
      <c r="B2601" s="56" t="s">
        <v>8198</v>
      </c>
      <c r="C2601" s="56" t="s">
        <v>7839</v>
      </c>
      <c r="D2601" s="56" t="s">
        <v>7833</v>
      </c>
      <c r="E2601" s="57" t="s">
        <v>52</v>
      </c>
      <c r="F2601" s="57" t="s">
        <v>168</v>
      </c>
      <c r="G2601" s="58" t="s">
        <v>27</v>
      </c>
      <c r="H2601" s="59" t="s">
        <v>37</v>
      </c>
      <c r="I2601" s="60" t="s">
        <v>29</v>
      </c>
      <c r="J2601" s="60" t="s">
        <v>7840</v>
      </c>
      <c r="L2601" s="61">
        <v>44021</v>
      </c>
      <c r="M2601" s="62">
        <v>1002.66700000037</v>
      </c>
      <c r="N2601" s="63">
        <v>1002.66700000037</v>
      </c>
      <c r="O2601" s="63">
        <v>1341.6052999999399</v>
      </c>
      <c r="P2601" s="64">
        <f t="shared" si="40"/>
        <v>0.74736362475641294</v>
      </c>
      <c r="Q2601" s="61">
        <v>43756</v>
      </c>
      <c r="R2601" s="65">
        <v>4036907.6970000002</v>
      </c>
      <c r="S2601" s="65">
        <v>4688209.0241328096</v>
      </c>
      <c r="T2601" s="11"/>
      <c r="U2601" s="66">
        <v>-3.6360033199343902E-2</v>
      </c>
      <c r="V2601" s="67">
        <v>2.6207433984382099E-2</v>
      </c>
      <c r="W2601" s="66">
        <v>-1.75897107183118E-2</v>
      </c>
      <c r="X2601" s="67">
        <v>0.51940747680418997</v>
      </c>
      <c r="Y2601" s="66">
        <v>-0.20532427276513801</v>
      </c>
      <c r="Z2601" s="67">
        <v>-2.84848966429126</v>
      </c>
      <c r="AA2601" s="66">
        <v>-0.22198571423447</v>
      </c>
      <c r="AB2601" s="67">
        <v>-1.9733832721540201</v>
      </c>
      <c r="AC2601" s="66">
        <v>-0.30939563482563198</v>
      </c>
      <c r="AD2601" s="67">
        <v>-6.6535982223285801</v>
      </c>
      <c r="AE2601" s="66">
        <v>-0.29013001873216099</v>
      </c>
      <c r="AF2601" s="68">
        <v>-12.0653142615047</v>
      </c>
      <c r="AG2601" s="66">
        <v>1.94680371459981E-2</v>
      </c>
      <c r="AH2601" s="67">
        <v>0.10529797873459799</v>
      </c>
      <c r="AI2601" s="66">
        <v>-0.169379643605789</v>
      </c>
      <c r="AJ2601" s="67">
        <v>-3.2472218796174301</v>
      </c>
      <c r="AK2601" s="66">
        <v>1.0553009651630401E-3</v>
      </c>
      <c r="AL2601" s="66">
        <v>7.52990454202518E-5</v>
      </c>
      <c r="AM2601" s="67">
        <v>-49.549961304932403</v>
      </c>
      <c r="AN2601" s="11"/>
      <c r="AO2601" s="69">
        <v>7.9351416949066306E-2</v>
      </c>
      <c r="AP2601" s="69">
        <v>-0.14128460802385201</v>
      </c>
      <c r="AQ2601" s="69">
        <v>0.127935061012977</v>
      </c>
      <c r="AR2601" s="69">
        <v>-0.163320679314784</v>
      </c>
      <c r="AS2601" s="70">
        <v>5</v>
      </c>
      <c r="AT2601" s="70">
        <v>7</v>
      </c>
      <c r="AU2601" s="70">
        <v>6</v>
      </c>
      <c r="AV2601" s="71">
        <v>6</v>
      </c>
      <c r="AW2601" s="11"/>
      <c r="AX2601" s="72">
        <v>0.33475571464165099</v>
      </c>
      <c r="AY2601" s="73">
        <v>-0.45818383746291103</v>
      </c>
      <c r="AZ2601" s="73">
        <v>-0.83941012080867905</v>
      </c>
      <c r="BA2601" s="73">
        <v>-0.60490600274351902</v>
      </c>
      <c r="BB2601" s="64">
        <v>3.3939451974874801E-2</v>
      </c>
      <c r="BC2601" s="74">
        <v>-44.779094119556198</v>
      </c>
      <c r="BD2601" s="61">
        <v>43756</v>
      </c>
      <c r="BE2601" s="61">
        <v>43908</v>
      </c>
      <c r="BF2601" s="70"/>
      <c r="BG2601" s="61"/>
    </row>
    <row r="2602" spans="2:59" x14ac:dyDescent="0.3">
      <c r="B2602" s="56" t="s">
        <v>8201</v>
      </c>
      <c r="C2602" s="56" t="s">
        <v>7842</v>
      </c>
      <c r="D2602" s="56" t="s">
        <v>7833</v>
      </c>
      <c r="E2602" s="57" t="s">
        <v>79</v>
      </c>
      <c r="F2602" s="57" t="s">
        <v>168</v>
      </c>
      <c r="G2602" s="58" t="s">
        <v>27</v>
      </c>
      <c r="H2602" s="59" t="s">
        <v>37</v>
      </c>
      <c r="I2602" s="60" t="s">
        <v>29</v>
      </c>
      <c r="J2602" s="60" t="s">
        <v>7843</v>
      </c>
      <c r="L2602" s="61">
        <v>44021</v>
      </c>
      <c r="M2602" s="62">
        <v>919.13310000020999</v>
      </c>
      <c r="N2602" s="63">
        <v>919.13310000020999</v>
      </c>
      <c r="O2602" s="63">
        <v>1217.9539999999099</v>
      </c>
      <c r="P2602" s="64">
        <f t="shared" si="40"/>
        <v>0.75465337771400065</v>
      </c>
      <c r="Q2602" s="61">
        <v>43756</v>
      </c>
      <c r="R2602" s="65">
        <v>830.47699999999998</v>
      </c>
      <c r="S2602" s="65">
        <v>908.35631679344203</v>
      </c>
      <c r="T2602" s="11"/>
      <c r="U2602" s="66">
        <v>-3.6324164640973301E-2</v>
      </c>
      <c r="V2602" s="67">
        <v>2.97942898214387E-2</v>
      </c>
      <c r="W2602" s="66">
        <v>-1.6511125296347001E-2</v>
      </c>
      <c r="X2602" s="67">
        <v>0.62726601900067203</v>
      </c>
      <c r="Y2602" s="66">
        <v>-0.20001081004011201</v>
      </c>
      <c r="Z2602" s="67">
        <v>-2.3171433917886999</v>
      </c>
      <c r="AA2602" s="66">
        <v>-0.21148307306168099</v>
      </c>
      <c r="AB2602" s="67">
        <v>-0.92311915487516705</v>
      </c>
      <c r="AC2602" s="66">
        <v>-0.24180507082288399</v>
      </c>
      <c r="AD2602" s="67">
        <v>0.105458177946275</v>
      </c>
      <c r="AE2602" s="66">
        <v>-0.21008186629478601</v>
      </c>
      <c r="AF2602" s="68">
        <v>-4.0604990177671398</v>
      </c>
      <c r="AG2602" s="66">
        <v>1.9805437315881101E-2</v>
      </c>
      <c r="AH2602" s="67">
        <v>0.13903799572290201</v>
      </c>
      <c r="AI2602" s="66">
        <v>-0.16354777657485101</v>
      </c>
      <c r="AJ2602" s="67">
        <v>-2.6640351765236101</v>
      </c>
      <c r="AK2602" s="66">
        <v>-8.0866899999818997E-2</v>
      </c>
      <c r="AL2602" s="66">
        <v>-1.6749814828472199E-2</v>
      </c>
      <c r="AM2602" s="67">
        <v>-15.4823456825397</v>
      </c>
      <c r="AN2602" s="11"/>
      <c r="AO2602" s="69">
        <v>7.9391510527784703E-2</v>
      </c>
      <c r="AP2602" s="69">
        <v>-0.14118992298433999</v>
      </c>
      <c r="AQ2602" s="69">
        <v>0.12916128303739199</v>
      </c>
      <c r="AR2602" s="69">
        <v>-0.16237026344868399</v>
      </c>
      <c r="AS2602" s="70">
        <v>5</v>
      </c>
      <c r="AT2602" s="70">
        <v>7</v>
      </c>
      <c r="AU2602" s="70">
        <v>6</v>
      </c>
      <c r="AV2602" s="71">
        <v>6</v>
      </c>
      <c r="AW2602" s="11"/>
      <c r="AX2602" s="72">
        <v>0.33470107302127899</v>
      </c>
      <c r="AY2602" s="73">
        <v>-0.42547892489710598</v>
      </c>
      <c r="AZ2602" s="73">
        <v>-0.44718757062673797</v>
      </c>
      <c r="BA2602" s="73">
        <v>-0.56249754023519905</v>
      </c>
      <c r="BB2602" s="64">
        <v>3.39359903975128E-2</v>
      </c>
      <c r="BC2602" s="74">
        <v>-44.4701934555778</v>
      </c>
      <c r="BD2602" s="61">
        <v>43756</v>
      </c>
      <c r="BE2602" s="61">
        <v>43908</v>
      </c>
      <c r="BF2602" s="70"/>
      <c r="BG2602" s="61"/>
    </row>
    <row r="2603" spans="2:59" x14ac:dyDescent="0.3">
      <c r="B2603" s="56" t="s">
        <v>8204</v>
      </c>
      <c r="C2603" s="56" t="s">
        <v>7845</v>
      </c>
      <c r="D2603" s="56" t="s">
        <v>7833</v>
      </c>
      <c r="E2603" s="57" t="s">
        <v>447</v>
      </c>
      <c r="F2603" s="57" t="s">
        <v>168</v>
      </c>
      <c r="G2603" s="58" t="s">
        <v>27</v>
      </c>
      <c r="H2603" s="59" t="s">
        <v>37</v>
      </c>
      <c r="I2603" s="60" t="s">
        <v>29</v>
      </c>
      <c r="J2603" s="60" t="s">
        <v>7846</v>
      </c>
      <c r="L2603" s="61">
        <v>44021</v>
      </c>
      <c r="M2603" s="62">
        <v>811.83430000022099</v>
      </c>
      <c r="N2603" s="63">
        <v>811.83430000022099</v>
      </c>
      <c r="O2603" s="63">
        <v>1080.9254999999</v>
      </c>
      <c r="P2603" s="64">
        <f t="shared" si="40"/>
        <v>0.75105481367614702</v>
      </c>
      <c r="Q2603" s="61">
        <v>43756</v>
      </c>
      <c r="R2603" s="65">
        <v>3380699.2059999998</v>
      </c>
      <c r="S2603" s="65">
        <v>1922551.81614062</v>
      </c>
      <c r="T2603" s="11"/>
      <c r="U2603" s="66">
        <v>-3.6342181643704001E-2</v>
      </c>
      <c r="V2603" s="67">
        <v>2.7992589548375701E-2</v>
      </c>
      <c r="W2603" s="66">
        <v>-1.7042179918462401E-2</v>
      </c>
      <c r="X2603" s="67">
        <v>0.57416055678913802</v>
      </c>
      <c r="Y2603" s="66">
        <v>-0.20263335953408401</v>
      </c>
      <c r="Z2603" s="67">
        <v>-2.5793983411858799</v>
      </c>
      <c r="AA2603" s="66">
        <v>-0.218540108239686</v>
      </c>
      <c r="AB2603" s="67">
        <v>-1.6288226726756001</v>
      </c>
      <c r="AC2603" s="66">
        <v>-0.30841550698998599</v>
      </c>
      <c r="AD2603" s="67">
        <v>-6.55558543876396</v>
      </c>
      <c r="AE2603" s="66">
        <v>-0.29126353781786701</v>
      </c>
      <c r="AF2603" s="68">
        <v>-12.178666170075299</v>
      </c>
      <c r="AG2603" s="66">
        <v>1.9638451833088801E-2</v>
      </c>
      <c r="AH2603" s="67">
        <v>0.122339447443665</v>
      </c>
      <c r="AI2603" s="66">
        <v>-0.166427547512285</v>
      </c>
      <c r="AJ2603" s="67">
        <v>-2.95201227026701</v>
      </c>
      <c r="AK2603" s="66">
        <v>-0.20164316097827401</v>
      </c>
      <c r="AL2603" s="66">
        <v>-4.4629366100707599E-2</v>
      </c>
      <c r="AM2603" s="67">
        <v>-27.8090929528116</v>
      </c>
      <c r="AN2603" s="11"/>
      <c r="AO2603" s="69">
        <v>7.9371570382136297E-2</v>
      </c>
      <c r="AP2603" s="69">
        <v>-0.14123679528536701</v>
      </c>
      <c r="AQ2603" s="69">
        <v>0.12856403227851801</v>
      </c>
      <c r="AR2603" s="69">
        <v>-0.16283896277484</v>
      </c>
      <c r="AS2603" s="70">
        <v>5</v>
      </c>
      <c r="AT2603" s="70">
        <v>7</v>
      </c>
      <c r="AU2603" s="70">
        <v>6</v>
      </c>
      <c r="AV2603" s="71">
        <v>6</v>
      </c>
      <c r="AW2603" s="11"/>
      <c r="AX2603" s="72">
        <v>0.33472761872748402</v>
      </c>
      <c r="AY2603" s="73">
        <v>-0.44747450233217001</v>
      </c>
      <c r="AZ2603" s="73">
        <v>-0.71023927631813399</v>
      </c>
      <c r="BA2603" s="73">
        <v>-0.59110456368216502</v>
      </c>
      <c r="BB2603" s="64">
        <v>3.3937735091749299E-2</v>
      </c>
      <c r="BC2603" s="74">
        <v>-44.6226960137719</v>
      </c>
      <c r="BD2603" s="61">
        <v>43756</v>
      </c>
      <c r="BE2603" s="61">
        <v>43908</v>
      </c>
      <c r="BF2603" s="70"/>
      <c r="BG2603" s="61"/>
    </row>
    <row r="2604" spans="2:59" x14ac:dyDescent="0.3">
      <c r="B2604" s="56" t="s">
        <v>8207</v>
      </c>
      <c r="C2604" s="56" t="s">
        <v>7848</v>
      </c>
      <c r="D2604" s="56" t="s">
        <v>7833</v>
      </c>
      <c r="E2604" s="57" t="s">
        <v>2294</v>
      </c>
      <c r="F2604" s="57" t="s">
        <v>168</v>
      </c>
      <c r="G2604" s="58" t="s">
        <v>27</v>
      </c>
      <c r="H2604" s="59" t="s">
        <v>37</v>
      </c>
      <c r="I2604" s="60" t="s">
        <v>29</v>
      </c>
      <c r="J2604" s="60" t="s">
        <v>7849</v>
      </c>
      <c r="L2604" s="61">
        <v>44021</v>
      </c>
      <c r="M2604" s="62">
        <v>1184.5000999998299</v>
      </c>
      <c r="N2604" s="63">
        <v>1184.5000999998299</v>
      </c>
      <c r="O2604" s="63">
        <v>1564.5931000001699</v>
      </c>
      <c r="P2604" s="64">
        <f t="shared" si="40"/>
        <v>0.75706591061899819</v>
      </c>
      <c r="Q2604" s="61">
        <v>43756</v>
      </c>
      <c r="R2604" s="65">
        <v>2061971.5060000001</v>
      </c>
      <c r="S2604" s="65">
        <v>2333271.5629570298</v>
      </c>
      <c r="T2604" s="11"/>
      <c r="U2604" s="66">
        <v>-3.6313212091954497E-2</v>
      </c>
      <c r="V2604" s="67">
        <v>3.0889544723322601E-2</v>
      </c>
      <c r="W2604" s="66">
        <v>-1.6155154602529399E-2</v>
      </c>
      <c r="X2604" s="67">
        <v>0.66286308838243702</v>
      </c>
      <c r="Y2604" s="66">
        <v>-0.19825877659517599</v>
      </c>
      <c r="Z2604" s="67">
        <v>-2.14194004729507</v>
      </c>
      <c r="AA2604" s="66">
        <v>-0.207993732954492</v>
      </c>
      <c r="AB2604" s="67">
        <v>-0.57418514415621802</v>
      </c>
      <c r="AC2604" s="66">
        <v>-0.28434916773403501</v>
      </c>
      <c r="AD2604" s="67">
        <v>-4.1489515131688703</v>
      </c>
      <c r="AE2604" s="66">
        <v>-0.25109998829080699</v>
      </c>
      <c r="AF2604" s="68">
        <v>-8.1623112173692807</v>
      </c>
      <c r="AG2604" s="66">
        <v>1.99144632388197E-2</v>
      </c>
      <c r="AH2604" s="67">
        <v>0.149940588016761</v>
      </c>
      <c r="AI2604" s="66">
        <v>-0.161627632750315</v>
      </c>
      <c r="AJ2604" s="67">
        <v>-2.4720207940699801</v>
      </c>
      <c r="AK2604" s="66">
        <v>-0.12352132621614099</v>
      </c>
      <c r="AL2604" s="66">
        <v>-3.1205422132188701E-2</v>
      </c>
      <c r="AM2604" s="67">
        <v>-12.426639318713599</v>
      </c>
      <c r="AN2604" s="11"/>
      <c r="AO2604" s="69">
        <v>7.9404124158827499E-2</v>
      </c>
      <c r="AP2604" s="69">
        <v>-0.141159416058217</v>
      </c>
      <c r="AQ2604" s="69">
        <v>0.12958232576245801</v>
      </c>
      <c r="AR2604" s="69">
        <v>-0.16205826550227401</v>
      </c>
      <c r="AS2604" s="70">
        <v>5</v>
      </c>
      <c r="AT2604" s="70">
        <v>7</v>
      </c>
      <c r="AU2604" s="70">
        <v>6</v>
      </c>
      <c r="AV2604" s="71">
        <v>6</v>
      </c>
      <c r="AW2604" s="11"/>
      <c r="AX2604" s="72">
        <v>0.33468278809625202</v>
      </c>
      <c r="AY2604" s="73">
        <v>-0.41462161561003102</v>
      </c>
      <c r="AZ2604" s="73">
        <v>-0.31704616783690698</v>
      </c>
      <c r="BA2604" s="73">
        <v>-0.54839047258064999</v>
      </c>
      <c r="BB2604" s="64">
        <v>3.3934820701397299E-2</v>
      </c>
      <c r="BC2604" s="74">
        <v>-44.368794672598597</v>
      </c>
      <c r="BD2604" s="61">
        <v>43756</v>
      </c>
      <c r="BE2604" s="61">
        <v>43908</v>
      </c>
      <c r="BF2604" s="70"/>
      <c r="BG2604" s="61"/>
    </row>
    <row r="2605" spans="2:59" x14ac:dyDescent="0.3">
      <c r="B2605" s="56" t="s">
        <v>8210</v>
      </c>
      <c r="C2605" s="56" t="s">
        <v>7851</v>
      </c>
      <c r="D2605" s="56" t="s">
        <v>7833</v>
      </c>
      <c r="E2605" s="57" t="s">
        <v>173</v>
      </c>
      <c r="F2605" s="57" t="s">
        <v>168</v>
      </c>
      <c r="G2605" s="58" t="s">
        <v>27</v>
      </c>
      <c r="H2605" s="59" t="s">
        <v>37</v>
      </c>
      <c r="I2605" s="60" t="s">
        <v>29</v>
      </c>
      <c r="J2605" s="60" t="s">
        <v>7852</v>
      </c>
      <c r="L2605" s="61">
        <v>44021</v>
      </c>
      <c r="M2605" s="62">
        <v>679.86620000004802</v>
      </c>
      <c r="N2605" s="63">
        <v>679.86620000004802</v>
      </c>
      <c r="O2605" s="63">
        <v>895.75210000015795</v>
      </c>
      <c r="P2605" s="64">
        <f t="shared" si="40"/>
        <v>0.75898923373992444</v>
      </c>
      <c r="Q2605" s="61">
        <v>43756</v>
      </c>
      <c r="R2605" s="65">
        <v>2188646.5299999998</v>
      </c>
      <c r="S2605" s="65">
        <v>2321578.9815078098</v>
      </c>
      <c r="T2605" s="11"/>
      <c r="U2605" s="66">
        <v>-3.6303906374087098E-2</v>
      </c>
      <c r="V2605" s="67">
        <v>3.1820116510061801E-2</v>
      </c>
      <c r="W2605" s="66">
        <v>-1.5872896394284901E-2</v>
      </c>
      <c r="X2605" s="67">
        <v>0.69108890920688304</v>
      </c>
      <c r="Y2605" s="66">
        <v>-0.19686114091280599</v>
      </c>
      <c r="Z2605" s="67">
        <v>-2.00217647905811</v>
      </c>
      <c r="AA2605" s="66">
        <v>-0.205212819260778</v>
      </c>
      <c r="AB2605" s="67">
        <v>-0.29609377478482202</v>
      </c>
      <c r="AC2605" s="66">
        <v>-0.27931858458294301</v>
      </c>
      <c r="AD2605" s="67">
        <v>-3.6458931980596399</v>
      </c>
      <c r="AE2605" s="66"/>
      <c r="AF2605" s="68"/>
      <c r="AG2605" s="66">
        <v>2.0002280454718899E-2</v>
      </c>
      <c r="AH2605" s="67">
        <v>0.15872230960667399</v>
      </c>
      <c r="AI2605" s="66">
        <v>-0.16009389033395599</v>
      </c>
      <c r="AJ2605" s="67">
        <v>-2.3186465524340698</v>
      </c>
      <c r="AK2605" s="66">
        <v>-0.32013380000018499</v>
      </c>
      <c r="AL2605" s="66">
        <v>-0.12765314684569601</v>
      </c>
      <c r="AM2605" s="67">
        <v>-5.54890525256633</v>
      </c>
      <c r="AN2605" s="11"/>
      <c r="AO2605" s="69">
        <v>7.9414464136789306E-2</v>
      </c>
      <c r="AP2605" s="69">
        <v>-0.14113489061128301</v>
      </c>
      <c r="AQ2605" s="69">
        <v>0.129906648739125</v>
      </c>
      <c r="AR2605" s="69">
        <v>-0.161809823736839</v>
      </c>
      <c r="AS2605" s="70">
        <v>5</v>
      </c>
      <c r="AT2605" s="70">
        <v>7</v>
      </c>
      <c r="AU2605" s="70">
        <v>6</v>
      </c>
      <c r="AV2605" s="71">
        <v>6</v>
      </c>
      <c r="AW2605" s="11"/>
      <c r="AX2605" s="72">
        <v>0.33466861818684301</v>
      </c>
      <c r="AY2605" s="73">
        <v>-0.40596499721687002</v>
      </c>
      <c r="AZ2605" s="73">
        <v>-0.21335136499556001</v>
      </c>
      <c r="BA2605" s="73">
        <v>-0.53713292660177103</v>
      </c>
      <c r="BB2605" s="64">
        <v>3.3933926606841899E-2</v>
      </c>
      <c r="BC2605" s="74">
        <v>-44.287766671157399</v>
      </c>
      <c r="BD2605" s="61">
        <v>43756</v>
      </c>
      <c r="BE2605" s="61">
        <v>43908</v>
      </c>
      <c r="BF2605" s="70"/>
      <c r="BG2605" s="61"/>
    </row>
    <row r="2606" spans="2:59" x14ac:dyDescent="0.3">
      <c r="B2606" s="56" t="s">
        <v>8214</v>
      </c>
      <c r="C2606" s="56" t="s">
        <v>7854</v>
      </c>
      <c r="D2606" s="56" t="s">
        <v>7833</v>
      </c>
      <c r="E2606" s="57" t="s">
        <v>2831</v>
      </c>
      <c r="F2606" s="57" t="s">
        <v>168</v>
      </c>
      <c r="G2606" s="58" t="s">
        <v>27</v>
      </c>
      <c r="H2606" s="59" t="s">
        <v>37</v>
      </c>
      <c r="I2606" s="60" t="s">
        <v>29</v>
      </c>
      <c r="J2606" s="60" t="s">
        <v>7855</v>
      </c>
      <c r="L2606" s="61">
        <v>44021</v>
      </c>
      <c r="M2606" s="62">
        <v>746.38680000044405</v>
      </c>
      <c r="N2606" s="63">
        <v>746.38680000044405</v>
      </c>
      <c r="O2606" s="63">
        <v>979.48390000034101</v>
      </c>
      <c r="P2606" s="64">
        <f t="shared" si="40"/>
        <v>0.76202048854522697</v>
      </c>
      <c r="Q2606" s="61">
        <v>43756</v>
      </c>
      <c r="R2606" s="65">
        <v>715934.6</v>
      </c>
      <c r="S2606" s="65">
        <v>1888301.7568769499</v>
      </c>
      <c r="T2606" s="11"/>
      <c r="U2606" s="66">
        <v>-3.6289431778641301E-2</v>
      </c>
      <c r="V2606" s="67">
        <v>3.3267576054640799E-2</v>
      </c>
      <c r="W2606" s="66">
        <v>-1.54290432192283E-2</v>
      </c>
      <c r="X2606" s="67">
        <v>0.73547422671254004</v>
      </c>
      <c r="Y2606" s="66">
        <v>-0.19466162565921</v>
      </c>
      <c r="Z2606" s="67">
        <v>-1.78222495369846</v>
      </c>
      <c r="AA2606" s="66">
        <v>-0.200822832972335</v>
      </c>
      <c r="AB2606" s="67">
        <v>0.142904854059452</v>
      </c>
      <c r="AC2606" s="66"/>
      <c r="AD2606" s="67"/>
      <c r="AE2606" s="66"/>
      <c r="AF2606" s="68"/>
      <c r="AG2606" s="66">
        <v>2.0140337383054398E-2</v>
      </c>
      <c r="AH2606" s="67">
        <v>0.172528002440231</v>
      </c>
      <c r="AI2606" s="66">
        <v>-0.15767955572853701</v>
      </c>
      <c r="AJ2606" s="67">
        <v>-2.0772130918921898</v>
      </c>
      <c r="AK2606" s="66">
        <v>-0.25361319999967202</v>
      </c>
      <c r="AL2606" s="66">
        <v>-0.14290883220382999</v>
      </c>
      <c r="AM2606" s="67">
        <v>-2.8444913724379099</v>
      </c>
      <c r="AN2606" s="11"/>
      <c r="AO2606" s="69">
        <v>7.9430756166402702E-2</v>
      </c>
      <c r="AP2606" s="69">
        <v>-0.14109610960527799</v>
      </c>
      <c r="AQ2606" s="69">
        <v>0.130416034122463</v>
      </c>
      <c r="AR2606" s="69">
        <v>-0.16141906530276201</v>
      </c>
      <c r="AS2606" s="70">
        <v>5</v>
      </c>
      <c r="AT2606" s="70">
        <v>7</v>
      </c>
      <c r="AU2606" s="70">
        <v>6</v>
      </c>
      <c r="AV2606" s="71">
        <v>6</v>
      </c>
      <c r="AW2606" s="11"/>
      <c r="AX2606" s="72">
        <v>0.33464638163743099</v>
      </c>
      <c r="AY2606" s="73">
        <v>-0.39229965134427403</v>
      </c>
      <c r="AZ2606" s="73">
        <v>-4.9772372232212099E-2</v>
      </c>
      <c r="BA2606" s="73">
        <v>-0.51934391784925504</v>
      </c>
      <c r="BB2606" s="64">
        <v>3.3932526869830303E-2</v>
      </c>
      <c r="BC2606" s="74">
        <v>-44.160123509995202</v>
      </c>
      <c r="BD2606" s="61">
        <v>43756</v>
      </c>
      <c r="BE2606" s="61">
        <v>43908</v>
      </c>
      <c r="BF2606" s="70"/>
      <c r="BG2606" s="61"/>
    </row>
    <row r="2607" spans="2:59" x14ac:dyDescent="0.3">
      <c r="B2607" s="56" t="s">
        <v>8217</v>
      </c>
      <c r="C2607" s="56" t="s">
        <v>7857</v>
      </c>
      <c r="D2607" s="56" t="s">
        <v>7833</v>
      </c>
      <c r="E2607" s="57" t="s">
        <v>490</v>
      </c>
      <c r="F2607" s="57" t="s">
        <v>168</v>
      </c>
      <c r="G2607" s="58" t="s">
        <v>27</v>
      </c>
      <c r="H2607" s="59" t="s">
        <v>37</v>
      </c>
      <c r="I2607" s="60" t="s">
        <v>29</v>
      </c>
      <c r="J2607" s="60" t="s">
        <v>7858</v>
      </c>
      <c r="L2607" s="61">
        <v>44021</v>
      </c>
      <c r="M2607" s="62">
        <v>1051.03329999931</v>
      </c>
      <c r="N2607" s="63">
        <v>1051.03329999931</v>
      </c>
      <c r="O2607" s="63">
        <v>1124.23379999958</v>
      </c>
      <c r="P2607" s="64">
        <f t="shared" si="40"/>
        <v>0.93488854364608376</v>
      </c>
      <c r="Q2607" s="61">
        <v>43756</v>
      </c>
      <c r="R2607" s="65">
        <v>0</v>
      </c>
      <c r="S2607" s="65">
        <v>230589.966068604</v>
      </c>
      <c r="T2607" s="11"/>
      <c r="U2607" s="66">
        <v>0</v>
      </c>
      <c r="V2607" s="67">
        <v>3.66221075391877</v>
      </c>
      <c r="W2607" s="66">
        <v>0</v>
      </c>
      <c r="X2607" s="67">
        <v>2.27837854863537</v>
      </c>
      <c r="Y2607" s="66">
        <v>0</v>
      </c>
      <c r="Z2607" s="67">
        <v>17.6839376122225</v>
      </c>
      <c r="AA2607" s="66">
        <v>-2.4936889625678301E-2</v>
      </c>
      <c r="AB2607" s="67">
        <v>17.731499188725099</v>
      </c>
      <c r="AC2607" s="66">
        <v>-0.128579241144471</v>
      </c>
      <c r="AD2607" s="67">
        <v>11.428041145787599</v>
      </c>
      <c r="AE2607" s="66">
        <v>-9.8123615962394994E-2</v>
      </c>
      <c r="AF2607" s="68">
        <v>7.13532601547195</v>
      </c>
      <c r="AG2607" s="66">
        <v>0</v>
      </c>
      <c r="AH2607" s="67">
        <v>-1.84150573586521</v>
      </c>
      <c r="AI2607" s="66">
        <v>0</v>
      </c>
      <c r="AJ2607" s="67">
        <v>13.6907424809615</v>
      </c>
      <c r="AK2607" s="66">
        <v>5.1033300000199198E-2</v>
      </c>
      <c r="AL2607" s="66">
        <v>3.82556107979326E-3</v>
      </c>
      <c r="AM2607" s="67">
        <v>-17.744445325864898</v>
      </c>
      <c r="AN2607" s="11"/>
      <c r="AO2607" s="69">
        <v>7.9371524765519993E-2</v>
      </c>
      <c r="AP2607" s="69">
        <v>-4.3365712719605702E-2</v>
      </c>
      <c r="AQ2607" s="69">
        <v>7.1030619805242196E-2</v>
      </c>
      <c r="AR2607" s="69">
        <v>-6.00373287961702E-2</v>
      </c>
      <c r="AS2607" s="70">
        <v>2</v>
      </c>
      <c r="AT2607" s="70">
        <v>3</v>
      </c>
      <c r="AU2607" s="70">
        <v>8</v>
      </c>
      <c r="AV2607" s="71">
        <v>4</v>
      </c>
      <c r="AW2607" s="11"/>
      <c r="AX2607" s="72">
        <v>0.139814210321201</v>
      </c>
      <c r="AY2607" s="73">
        <v>-0.29979821763799902</v>
      </c>
      <c r="AZ2607" s="73">
        <v>0.52603751239530505</v>
      </c>
      <c r="BA2607" s="73">
        <v>-0.47051647916168798</v>
      </c>
      <c r="BB2607" s="64">
        <v>1.4566600447324199E-2</v>
      </c>
      <c r="BC2607" s="74">
        <v>-15.1550504885381</v>
      </c>
      <c r="BD2607" s="61">
        <v>43756</v>
      </c>
      <c r="BE2607" s="61">
        <v>43782</v>
      </c>
      <c r="BF2607" s="70"/>
      <c r="BG2607" s="61"/>
    </row>
    <row r="2608" spans="2:59" x14ac:dyDescent="0.3">
      <c r="B2608" s="56" t="s">
        <v>8220</v>
      </c>
      <c r="C2608" s="56" t="s">
        <v>7860</v>
      </c>
      <c r="D2608" s="56" t="s">
        <v>7861</v>
      </c>
      <c r="E2608" s="57" t="s">
        <v>34</v>
      </c>
      <c r="F2608" s="57" t="s">
        <v>168</v>
      </c>
      <c r="G2608" s="58" t="s">
        <v>36</v>
      </c>
      <c r="H2608" s="59" t="s">
        <v>316</v>
      </c>
      <c r="I2608" s="60" t="s">
        <v>400</v>
      </c>
      <c r="J2608" s="60" t="s">
        <v>7862</v>
      </c>
      <c r="L2608" s="61">
        <v>44021</v>
      </c>
      <c r="M2608" s="62">
        <v>429.96184200001898</v>
      </c>
      <c r="N2608" s="63">
        <v>429.96184200001898</v>
      </c>
      <c r="O2608" s="63">
        <v>649.65716399997496</v>
      </c>
      <c r="P2608" s="64">
        <f t="shared" si="40"/>
        <v>0.66182883192224073</v>
      </c>
      <c r="Q2608" s="61">
        <v>43844</v>
      </c>
      <c r="R2608" s="65">
        <v>968239.84576855495</v>
      </c>
      <c r="S2608" s="65">
        <v>1203773.8361601599</v>
      </c>
      <c r="T2608" s="11"/>
      <c r="U2608" s="66">
        <v>-1.8493098699764201E-2</v>
      </c>
      <c r="V2608" s="67">
        <v>1.8129008839423499</v>
      </c>
      <c r="W2608" s="66">
        <v>-5.8407757257591598E-2</v>
      </c>
      <c r="X2608" s="67">
        <v>-3.5623971771237799</v>
      </c>
      <c r="Y2608" s="66">
        <v>-0.32745551114028798</v>
      </c>
      <c r="Z2608" s="67">
        <v>-15.061613501806301</v>
      </c>
      <c r="AA2608" s="66">
        <v>-0.24503625580371599</v>
      </c>
      <c r="AB2608" s="67">
        <v>-4.27843742907862</v>
      </c>
      <c r="AC2608" s="66">
        <v>-0.13809002204565299</v>
      </c>
      <c r="AD2608" s="67">
        <v>10.4769630556693</v>
      </c>
      <c r="AE2608" s="66">
        <v>-0.15071040352631801</v>
      </c>
      <c r="AF2608" s="68">
        <v>1.8766472590796199</v>
      </c>
      <c r="AG2608" s="66">
        <v>-3.25196347148449E-3</v>
      </c>
      <c r="AH2608" s="67">
        <v>-2.1667020830136599</v>
      </c>
      <c r="AI2608" s="66">
        <v>-0.30855644292023499</v>
      </c>
      <c r="AJ2608" s="67">
        <v>-17.1649018110766</v>
      </c>
      <c r="AK2608" s="66">
        <v>-0.57003815800009805</v>
      </c>
      <c r="AL2608" s="66">
        <v>-8.2223942396085506E-2</v>
      </c>
      <c r="AM2608" s="67">
        <v>-38.510467418469503</v>
      </c>
      <c r="AN2608" s="11"/>
      <c r="AO2608" s="69">
        <v>0.126517112143192</v>
      </c>
      <c r="AP2608" s="69">
        <v>-0.14592219178666699</v>
      </c>
      <c r="AQ2608" s="69">
        <v>8.4310295544128194E-2</v>
      </c>
      <c r="AR2608" s="69">
        <v>-0.32237316258193499</v>
      </c>
      <c r="AS2608" s="70">
        <v>7</v>
      </c>
      <c r="AT2608" s="70">
        <v>5</v>
      </c>
      <c r="AU2608" s="70">
        <v>4</v>
      </c>
      <c r="AV2608" s="71">
        <v>8</v>
      </c>
      <c r="AW2608" s="11"/>
      <c r="AX2608" s="72">
        <v>0.46091991231951401</v>
      </c>
      <c r="AY2608" s="73">
        <v>-0.38430421952261901</v>
      </c>
      <c r="AZ2608" s="73">
        <v>-4.5041805863149903E-2</v>
      </c>
      <c r="BA2608" s="73">
        <v>-0.50866977518580803</v>
      </c>
      <c r="BB2608" s="64">
        <v>4.6771200897128398E-2</v>
      </c>
      <c r="BC2608" s="74">
        <v>-47.838305989978799</v>
      </c>
      <c r="BD2608" s="61">
        <v>43844</v>
      </c>
      <c r="BE2608" s="61">
        <v>43913</v>
      </c>
      <c r="BF2608" s="70"/>
      <c r="BG2608" s="61"/>
    </row>
    <row r="2609" spans="2:59" x14ac:dyDescent="0.3">
      <c r="B2609" s="56" t="s">
        <v>8223</v>
      </c>
      <c r="C2609" s="56" t="s">
        <v>7864</v>
      </c>
      <c r="D2609" s="56" t="s">
        <v>7861</v>
      </c>
      <c r="E2609" s="57" t="s">
        <v>5110</v>
      </c>
      <c r="F2609" s="57" t="s">
        <v>168</v>
      </c>
      <c r="G2609" s="58" t="s">
        <v>36</v>
      </c>
      <c r="H2609" s="59" t="s">
        <v>316</v>
      </c>
      <c r="I2609" s="60" t="s">
        <v>400</v>
      </c>
      <c r="J2609" s="60" t="s">
        <v>7865</v>
      </c>
      <c r="L2609" s="61">
        <v>44021</v>
      </c>
      <c r="M2609" s="62">
        <v>835667.35798835801</v>
      </c>
      <c r="N2609" s="63">
        <v>835667.35798835801</v>
      </c>
      <c r="O2609" s="63">
        <v>1241087.03549957</v>
      </c>
      <c r="P2609" s="64">
        <f t="shared" si="40"/>
        <v>0.6733350152610208</v>
      </c>
      <c r="Q2609" s="61">
        <v>43844</v>
      </c>
      <c r="R2609" s="65">
        <v>178.415689199924</v>
      </c>
      <c r="S2609" s="65">
        <v>213.150188709974</v>
      </c>
      <c r="T2609" s="11"/>
      <c r="U2609" s="66">
        <v>-1.8438307113683501E-2</v>
      </c>
      <c r="V2609" s="67">
        <v>1.81838004255042</v>
      </c>
      <c r="W2609" s="66">
        <v>-5.5765683109712E-2</v>
      </c>
      <c r="X2609" s="67">
        <v>-3.2981897623358201</v>
      </c>
      <c r="Y2609" s="66">
        <v>-0.31554640842019599</v>
      </c>
      <c r="Z2609" s="67">
        <v>-13.870703229797099</v>
      </c>
      <c r="AA2609" s="66">
        <v>-0.218898938003695</v>
      </c>
      <c r="AB2609" s="67">
        <v>-1.6647056490765</v>
      </c>
      <c r="AC2609" s="66">
        <v>-7.7229330510817804E-2</v>
      </c>
      <c r="AD2609" s="67">
        <v>16.5630322091456</v>
      </c>
      <c r="AE2609" s="66">
        <v>-6.3394902647851303E-2</v>
      </c>
      <c r="AF2609" s="68">
        <v>10.6081973469263</v>
      </c>
      <c r="AG2609" s="66">
        <v>-2.5043895393537202E-3</v>
      </c>
      <c r="AH2609" s="67">
        <v>-2.09194468980058</v>
      </c>
      <c r="AI2609" s="66">
        <v>-0.29591850448370699</v>
      </c>
      <c r="AJ2609" s="67">
        <v>-15.9011079674092</v>
      </c>
      <c r="AK2609" s="66">
        <v>0.165266554378904</v>
      </c>
      <c r="AL2609" s="66">
        <v>3.1494105538513402E-2</v>
      </c>
      <c r="AM2609" s="67">
        <v>8.8818785829207592</v>
      </c>
      <c r="AN2609" s="11"/>
      <c r="AO2609" s="69">
        <v>0.126527574952052</v>
      </c>
      <c r="AP2609" s="69">
        <v>-0.145654904718831</v>
      </c>
      <c r="AQ2609" s="69">
        <v>8.7621043205290294E-2</v>
      </c>
      <c r="AR2609" s="69">
        <v>-0.32047894439892799</v>
      </c>
      <c r="AS2609" s="70">
        <v>7</v>
      </c>
      <c r="AT2609" s="70">
        <v>5</v>
      </c>
      <c r="AU2609" s="70">
        <v>5</v>
      </c>
      <c r="AV2609" s="71">
        <v>7</v>
      </c>
      <c r="AW2609" s="11"/>
      <c r="AX2609" s="72">
        <v>0.46077144921466201</v>
      </c>
      <c r="AY2609" s="73">
        <v>-0.32608607722886501</v>
      </c>
      <c r="AZ2609" s="73">
        <v>4.3306269520371601E-2</v>
      </c>
      <c r="BA2609" s="73">
        <v>-0.43276246442656002</v>
      </c>
      <c r="BB2609" s="64">
        <v>4.67637211513647E-2</v>
      </c>
      <c r="BC2609" s="74">
        <v>-47.517985291429802</v>
      </c>
      <c r="BD2609" s="61">
        <v>43844</v>
      </c>
      <c r="BE2609" s="61">
        <v>43913</v>
      </c>
      <c r="BF2609" s="70"/>
      <c r="BG2609" s="61"/>
    </row>
    <row r="2610" spans="2:59" x14ac:dyDescent="0.3">
      <c r="B2610" s="56" t="s">
        <v>8226</v>
      </c>
      <c r="C2610" s="56" t="s">
        <v>7867</v>
      </c>
      <c r="D2610" s="56" t="s">
        <v>7861</v>
      </c>
      <c r="E2610" s="57" t="s">
        <v>41</v>
      </c>
      <c r="F2610" s="57" t="s">
        <v>168</v>
      </c>
      <c r="G2610" s="58" t="s">
        <v>36</v>
      </c>
      <c r="H2610" s="59" t="s">
        <v>316</v>
      </c>
      <c r="I2610" s="60" t="s">
        <v>400</v>
      </c>
      <c r="J2610" s="60" t="s">
        <v>7868</v>
      </c>
      <c r="L2610" s="61">
        <v>44021</v>
      </c>
      <c r="M2610" s="62">
        <v>566.67854399979103</v>
      </c>
      <c r="N2610" s="63">
        <v>566.67854399979103</v>
      </c>
      <c r="O2610" s="63">
        <v>841.03928999975301</v>
      </c>
      <c r="P2610" s="64">
        <f t="shared" si="40"/>
        <v>0.67378367543323381</v>
      </c>
      <c r="Q2610" s="61">
        <v>43844</v>
      </c>
      <c r="R2610" s="65">
        <v>746248.942936523</v>
      </c>
      <c r="S2610" s="65">
        <v>855262.27321484406</v>
      </c>
      <c r="T2610" s="11"/>
      <c r="U2610" s="66">
        <v>-1.84147174732061E-2</v>
      </c>
      <c r="V2610" s="67">
        <v>1.8207390065981599</v>
      </c>
      <c r="W2610" s="66">
        <v>-5.5571648278637399E-2</v>
      </c>
      <c r="X2610" s="67">
        <v>-3.27878627922837</v>
      </c>
      <c r="Y2610" s="66">
        <v>-0.31505376746907099</v>
      </c>
      <c r="Z2610" s="67">
        <v>-13.821439134684599</v>
      </c>
      <c r="AA2610" s="66">
        <v>-0.22072359003970601</v>
      </c>
      <c r="AB2610" s="67">
        <v>-1.84717085267766</v>
      </c>
      <c r="AC2610" s="66">
        <v>-8.5896080859092797E-2</v>
      </c>
      <c r="AD2610" s="67">
        <v>15.696357174325399</v>
      </c>
      <c r="AE2610" s="66">
        <v>-7.6351710538801895E-2</v>
      </c>
      <c r="AF2610" s="68">
        <v>9.3125165578385296</v>
      </c>
      <c r="AG2610" s="66">
        <v>-2.5107685914918E-3</v>
      </c>
      <c r="AH2610" s="67">
        <v>-2.0925825950143899</v>
      </c>
      <c r="AI2610" s="66">
        <v>-0.29534211335238097</v>
      </c>
      <c r="AJ2610" s="67">
        <v>-15.843468854276599</v>
      </c>
      <c r="AK2610" s="66">
        <v>-0.43332145599997601</v>
      </c>
      <c r="AL2610" s="66">
        <v>-5.6100573059666203E-2</v>
      </c>
      <c r="AM2610" s="67">
        <v>-24.838797218457302</v>
      </c>
      <c r="AN2610" s="11"/>
      <c r="AO2610" s="69">
        <v>0.126556064164179</v>
      </c>
      <c r="AP2610" s="69">
        <v>-0.145580398385355</v>
      </c>
      <c r="AQ2610" s="69">
        <v>8.6993755279836493E-2</v>
      </c>
      <c r="AR2610" s="69">
        <v>-0.32062851875438397</v>
      </c>
      <c r="AS2610" s="70">
        <v>7</v>
      </c>
      <c r="AT2610" s="70">
        <v>5</v>
      </c>
      <c r="AU2610" s="70">
        <v>5</v>
      </c>
      <c r="AV2610" s="71">
        <v>7</v>
      </c>
      <c r="AW2610" s="11"/>
      <c r="AX2610" s="72">
        <v>0.46077607628656603</v>
      </c>
      <c r="AY2610" s="73">
        <v>-0.33091611734380399</v>
      </c>
      <c r="AZ2610" s="73">
        <v>3.59065356478823E-2</v>
      </c>
      <c r="BA2610" s="73">
        <v>-0.43914324472871202</v>
      </c>
      <c r="BB2610" s="64">
        <v>4.6764842647608003E-2</v>
      </c>
      <c r="BC2610" s="74">
        <v>-47.555543689290097</v>
      </c>
      <c r="BD2610" s="61">
        <v>43844</v>
      </c>
      <c r="BE2610" s="61">
        <v>43913</v>
      </c>
      <c r="BF2610" s="70"/>
      <c r="BG2610" s="61"/>
    </row>
    <row r="2611" spans="2:59" x14ac:dyDescent="0.3">
      <c r="B2611" s="56" t="s">
        <v>8229</v>
      </c>
      <c r="C2611" s="56" t="s">
        <v>7870</v>
      </c>
      <c r="D2611" s="56" t="s">
        <v>7861</v>
      </c>
      <c r="E2611" s="57" t="s">
        <v>0</v>
      </c>
      <c r="F2611" s="57" t="s">
        <v>168</v>
      </c>
      <c r="G2611" s="58" t="s">
        <v>36</v>
      </c>
      <c r="H2611" s="59" t="s">
        <v>316</v>
      </c>
      <c r="I2611" s="60" t="s">
        <v>400</v>
      </c>
      <c r="J2611" s="60" t="s">
        <v>7871</v>
      </c>
      <c r="L2611" s="61">
        <v>44021</v>
      </c>
      <c r="M2611" s="62">
        <v>1631.7952079996501</v>
      </c>
      <c r="N2611" s="63">
        <v>1631.7952079996501</v>
      </c>
      <c r="O2611" s="63">
        <v>1801.2679479997601</v>
      </c>
      <c r="P2611" s="64">
        <f t="shared" si="40"/>
        <v>0.90591475288931722</v>
      </c>
      <c r="Q2611" s="61">
        <v>43910</v>
      </c>
      <c r="R2611" s="65">
        <v>0</v>
      </c>
      <c r="S2611" s="65">
        <v>0</v>
      </c>
      <c r="T2611" s="11"/>
      <c r="U2611" s="66">
        <v>-9.6991988712034106E-3</v>
      </c>
      <c r="V2611" s="67">
        <v>2.6922908667984302</v>
      </c>
      <c r="W2611" s="66">
        <v>2.1995164184772899E-2</v>
      </c>
      <c r="X2611" s="67">
        <v>4.4778949671163</v>
      </c>
      <c r="Y2611" s="66">
        <v>2.52337545480259E-2</v>
      </c>
      <c r="Z2611" s="67">
        <v>20.2073130670178</v>
      </c>
      <c r="AA2611" s="66">
        <v>0.146319058658264</v>
      </c>
      <c r="AB2611" s="67">
        <v>34.857094017148498</v>
      </c>
      <c r="AC2611" s="66">
        <v>0.196020263792889</v>
      </c>
      <c r="AD2611" s="67">
        <v>43.887991639552602</v>
      </c>
      <c r="AE2611" s="66">
        <v>0.18006064062879901</v>
      </c>
      <c r="AF2611" s="68">
        <v>34.953751674620399</v>
      </c>
      <c r="AG2611" s="66">
        <v>-3.6968984271879897E-2</v>
      </c>
      <c r="AH2611" s="67">
        <v>-5.5384041630532002</v>
      </c>
      <c r="AI2611" s="66">
        <v>5.5813703633248203E-2</v>
      </c>
      <c r="AJ2611" s="67">
        <v>19.272112844279</v>
      </c>
      <c r="AK2611" s="66">
        <v>0.63179520799894795</v>
      </c>
      <c r="AL2611" s="66">
        <v>5.1037693616308402E-2</v>
      </c>
      <c r="AM2611" s="67">
        <v>81.672869181493297</v>
      </c>
      <c r="AN2611" s="11"/>
      <c r="AO2611" s="69">
        <v>3.6556978096996297E-2</v>
      </c>
      <c r="AP2611" s="69">
        <v>-2.37082673384066E-2</v>
      </c>
      <c r="AQ2611" s="69">
        <v>0.140306192692224</v>
      </c>
      <c r="AR2611" s="69">
        <v>-0.100971928765794</v>
      </c>
      <c r="AS2611" s="70">
        <v>8</v>
      </c>
      <c r="AT2611" s="70">
        <v>4</v>
      </c>
      <c r="AU2611" s="70">
        <v>7</v>
      </c>
      <c r="AV2611" s="71">
        <v>5</v>
      </c>
      <c r="AW2611" s="11"/>
      <c r="AX2611" s="72">
        <v>0.135765909449692</v>
      </c>
      <c r="AY2611" s="73">
        <v>1.07446552495821</v>
      </c>
      <c r="AZ2611" s="73">
        <v>0.99898921115709505</v>
      </c>
      <c r="BA2611" s="73">
        <v>1.6862215630717401</v>
      </c>
      <c r="BB2611" s="64">
        <v>1.40501102300004E-2</v>
      </c>
      <c r="BC2611" s="74">
        <v>-11.852551767005901</v>
      </c>
      <c r="BD2611" s="61">
        <v>43910</v>
      </c>
      <c r="BE2611" s="61">
        <v>43990</v>
      </c>
      <c r="BF2611" s="70"/>
      <c r="BG2611" s="61"/>
    </row>
    <row r="2612" spans="2:59" x14ac:dyDescent="0.3">
      <c r="B2612" s="56" t="s">
        <v>8232</v>
      </c>
      <c r="C2612" s="56" t="s">
        <v>7873</v>
      </c>
      <c r="D2612" s="56" t="s">
        <v>7861</v>
      </c>
      <c r="E2612" s="57" t="s">
        <v>52</v>
      </c>
      <c r="F2612" s="57" t="s">
        <v>168</v>
      </c>
      <c r="G2612" s="58" t="s">
        <v>36</v>
      </c>
      <c r="H2612" s="59" t="s">
        <v>316</v>
      </c>
      <c r="I2612" s="60" t="s">
        <v>400</v>
      </c>
      <c r="J2612" s="60" t="s">
        <v>7874</v>
      </c>
      <c r="L2612" s="61">
        <v>44021</v>
      </c>
      <c r="M2612" s="62">
        <v>915043.70721626305</v>
      </c>
      <c r="N2612" s="63">
        <v>915043.70721626305</v>
      </c>
      <c r="O2612" s="63">
        <v>1010077.05669594</v>
      </c>
      <c r="P2612" s="64">
        <f t="shared" si="40"/>
        <v>0.90591475288970502</v>
      </c>
      <c r="Q2612" s="61">
        <v>43910</v>
      </c>
      <c r="R2612" s="65">
        <v>0</v>
      </c>
      <c r="S2612" s="65">
        <v>0</v>
      </c>
      <c r="T2612" s="11"/>
      <c r="U2612" s="66">
        <v>-9.6991988712034106E-3</v>
      </c>
      <c r="V2612" s="67">
        <v>2.6922908667984302</v>
      </c>
      <c r="W2612" s="66">
        <v>2.1995164184772899E-2</v>
      </c>
      <c r="X2612" s="67">
        <v>4.4778949671163</v>
      </c>
      <c r="Y2612" s="66">
        <v>2.52337545480259E-2</v>
      </c>
      <c r="Z2612" s="67">
        <v>20.2073130670178</v>
      </c>
      <c r="AA2612" s="66">
        <v>0.146319058658264</v>
      </c>
      <c r="AB2612" s="67">
        <v>34.857094017148498</v>
      </c>
      <c r="AC2612" s="66">
        <v>0.20538424557540599</v>
      </c>
      <c r="AD2612" s="67">
        <v>44.824389817775199</v>
      </c>
      <c r="AE2612" s="66">
        <v>0.235618676943122</v>
      </c>
      <c r="AF2612" s="68">
        <v>40.509555306052803</v>
      </c>
      <c r="AG2612" s="66">
        <v>-3.6968984270970402E-2</v>
      </c>
      <c r="AH2612" s="67">
        <v>-5.5384041629658904</v>
      </c>
      <c r="AI2612" s="66">
        <v>5.5813703635067199E-2</v>
      </c>
      <c r="AJ2612" s="67">
        <v>19.272112844482798</v>
      </c>
      <c r="AK2612" s="66">
        <v>0.88832330516423097</v>
      </c>
      <c r="AL2612" s="66">
        <v>7.7429459184713806E-2</v>
      </c>
      <c r="AM2612" s="67">
        <v>99.614337289240197</v>
      </c>
      <c r="AN2612" s="11"/>
      <c r="AO2612" s="69">
        <v>3.65569780988153E-2</v>
      </c>
      <c r="AP2612" s="69">
        <v>-2.37082673384066E-2</v>
      </c>
      <c r="AQ2612" s="69">
        <v>0.140306192692224</v>
      </c>
      <c r="AR2612" s="69">
        <v>-0.10097192876492</v>
      </c>
      <c r="AS2612" s="70">
        <v>8</v>
      </c>
      <c r="AT2612" s="70">
        <v>4</v>
      </c>
      <c r="AU2612" s="70">
        <v>7</v>
      </c>
      <c r="AV2612" s="71">
        <v>5</v>
      </c>
      <c r="AW2612" s="11"/>
      <c r="AX2612" s="72">
        <v>0.135765909448819</v>
      </c>
      <c r="AY2612" s="73">
        <v>1.07446552497458</v>
      </c>
      <c r="AZ2612" s="73">
        <v>0.99898921116073303</v>
      </c>
      <c r="BA2612" s="73">
        <v>1.6862215630972099</v>
      </c>
      <c r="BB2612" s="64">
        <v>1.40501102299095E-2</v>
      </c>
      <c r="BC2612" s="74">
        <v>-11.852551767005901</v>
      </c>
      <c r="BD2612" s="61">
        <v>43910</v>
      </c>
      <c r="BE2612" s="61">
        <v>43990</v>
      </c>
      <c r="BF2612" s="70"/>
      <c r="BG2612" s="61"/>
    </row>
    <row r="2613" spans="2:59" x14ac:dyDescent="0.3">
      <c r="B2613" s="56" t="s">
        <v>8235</v>
      </c>
      <c r="C2613" s="56" t="s">
        <v>7876</v>
      </c>
      <c r="D2613" s="56" t="s">
        <v>7861</v>
      </c>
      <c r="E2613" s="57" t="s">
        <v>79</v>
      </c>
      <c r="F2613" s="57" t="s">
        <v>168</v>
      </c>
      <c r="G2613" s="58" t="s">
        <v>36</v>
      </c>
      <c r="H2613" s="59" t="s">
        <v>316</v>
      </c>
      <c r="I2613" s="60" t="s">
        <v>400</v>
      </c>
      <c r="J2613" s="60" t="s">
        <v>7877</v>
      </c>
      <c r="L2613" s="61">
        <v>44021</v>
      </c>
      <c r="M2613" s="62">
        <v>1009421.70734978</v>
      </c>
      <c r="N2613" s="63">
        <v>1009421.70734978</v>
      </c>
      <c r="O2613" s="63">
        <v>1114256.8372249601</v>
      </c>
      <c r="P2613" s="64">
        <f t="shared" si="40"/>
        <v>0.90591475288922585</v>
      </c>
      <c r="Q2613" s="61">
        <v>43910</v>
      </c>
      <c r="R2613" s="65">
        <v>0</v>
      </c>
      <c r="S2613" s="65">
        <v>0</v>
      </c>
      <c r="T2613" s="11"/>
      <c r="U2613" s="66">
        <v>-9.6991988721129001E-3</v>
      </c>
      <c r="V2613" s="67">
        <v>2.6922908667074799</v>
      </c>
      <c r="W2613" s="66">
        <v>2.19951641829539E-2</v>
      </c>
      <c r="X2613" s="67">
        <v>4.4778949669344001</v>
      </c>
      <c r="Y2613" s="66">
        <v>2.52337545480259E-2</v>
      </c>
      <c r="Z2613" s="67">
        <v>20.2073130670178</v>
      </c>
      <c r="AA2613" s="66">
        <v>0.146319058658264</v>
      </c>
      <c r="AB2613" s="67">
        <v>34.857094017148498</v>
      </c>
      <c r="AC2613" s="66">
        <v>0.20979380762408301</v>
      </c>
      <c r="AD2613" s="67">
        <v>45.265346022671999</v>
      </c>
      <c r="AE2613" s="66">
        <v>0.24308266095060399</v>
      </c>
      <c r="AF2613" s="68">
        <v>41.255953706800902</v>
      </c>
      <c r="AG2613" s="66">
        <v>-3.6968984271879897E-2</v>
      </c>
      <c r="AH2613" s="67">
        <v>-5.5384041630532002</v>
      </c>
      <c r="AI2613" s="66">
        <v>5.5813703633248203E-2</v>
      </c>
      <c r="AJ2613" s="67">
        <v>19.272112844279</v>
      </c>
      <c r="AK2613" s="66">
        <v>0.45950335061235797</v>
      </c>
      <c r="AL2613" s="66">
        <v>8.0611022729572102E-2</v>
      </c>
      <c r="AM2613" s="67">
        <v>42.4559370625648</v>
      </c>
      <c r="AN2613" s="11"/>
      <c r="AO2613" s="69">
        <v>3.6556978096996297E-2</v>
      </c>
      <c r="AP2613" s="69">
        <v>-2.37082673384066E-2</v>
      </c>
      <c r="AQ2613" s="69">
        <v>0.140306192692224</v>
      </c>
      <c r="AR2613" s="69">
        <v>-0.100971928765794</v>
      </c>
      <c r="AS2613" s="70">
        <v>8</v>
      </c>
      <c r="AT2613" s="70">
        <v>4</v>
      </c>
      <c r="AU2613" s="70">
        <v>7</v>
      </c>
      <c r="AV2613" s="71">
        <v>5</v>
      </c>
      <c r="AW2613" s="11"/>
      <c r="AX2613" s="72">
        <v>0.13576590944998301</v>
      </c>
      <c r="AY2613" s="73">
        <v>1.07446552496549</v>
      </c>
      <c r="AZ2613" s="73">
        <v>0.99898921115891404</v>
      </c>
      <c r="BA2613" s="73">
        <v>1.68622156308265</v>
      </c>
      <c r="BB2613" s="64">
        <v>1.40501102300368E-2</v>
      </c>
      <c r="BC2613" s="74">
        <v>-11.852551767064099</v>
      </c>
      <c r="BD2613" s="61">
        <v>43910</v>
      </c>
      <c r="BE2613" s="61">
        <v>43990</v>
      </c>
      <c r="BF2613" s="70"/>
      <c r="BG2613" s="61"/>
    </row>
    <row r="2614" spans="2:59" x14ac:dyDescent="0.3">
      <c r="B2614" s="56" t="s">
        <v>8238</v>
      </c>
      <c r="C2614" s="56" t="s">
        <v>7879</v>
      </c>
      <c r="D2614" s="56" t="s">
        <v>7861</v>
      </c>
      <c r="E2614" s="57" t="s">
        <v>447</v>
      </c>
      <c r="F2614" s="57" t="s">
        <v>168</v>
      </c>
      <c r="G2614" s="58" t="s">
        <v>36</v>
      </c>
      <c r="H2614" s="59" t="s">
        <v>316</v>
      </c>
      <c r="I2614" s="60" t="s">
        <v>400</v>
      </c>
      <c r="J2614" s="60" t="s">
        <v>7880</v>
      </c>
      <c r="L2614" s="61">
        <v>44021</v>
      </c>
      <c r="M2614" s="62">
        <v>744156.16322422004</v>
      </c>
      <c r="N2614" s="63">
        <v>744156.16322422004</v>
      </c>
      <c r="O2614" s="63">
        <v>1116023.909832</v>
      </c>
      <c r="P2614" s="64">
        <f t="shared" si="40"/>
        <v>0.66679231212550016</v>
      </c>
      <c r="Q2614" s="61">
        <v>43844</v>
      </c>
      <c r="R2614" s="65">
        <v>219759.81047167999</v>
      </c>
      <c r="S2614" s="65">
        <v>417218.01000341802</v>
      </c>
      <c r="T2614" s="11"/>
      <c r="U2614" s="66">
        <v>-1.8495697155231E-2</v>
      </c>
      <c r="V2614" s="67">
        <v>1.8126410383956699</v>
      </c>
      <c r="W2614" s="66">
        <v>-5.7265698113042197E-2</v>
      </c>
      <c r="X2614" s="67">
        <v>-3.44819126266884</v>
      </c>
      <c r="Y2614" s="66">
        <v>-0.32233736690075598</v>
      </c>
      <c r="Z2614" s="67">
        <v>-14.5497990778531</v>
      </c>
      <c r="AA2614" s="66">
        <v>-0.23554807662090799</v>
      </c>
      <c r="AB2614" s="67">
        <v>-3.3296195107977802</v>
      </c>
      <c r="AC2614" s="66">
        <v>-0.118408537004143</v>
      </c>
      <c r="AD2614" s="67">
        <v>12.445111559820401</v>
      </c>
      <c r="AE2614" s="66">
        <v>-0.123590751475567</v>
      </c>
      <c r="AF2614" s="68">
        <v>4.5886124641547203</v>
      </c>
      <c r="AG2614" s="66">
        <v>-3.0018355728316198E-3</v>
      </c>
      <c r="AH2614" s="67">
        <v>-2.14168929314837</v>
      </c>
      <c r="AI2614" s="66">
        <v>-0.303173636063584</v>
      </c>
      <c r="AJ2614" s="67">
        <v>-16.6266211254115</v>
      </c>
      <c r="AK2614" s="66">
        <v>8.09781427124108E-2</v>
      </c>
      <c r="AL2614" s="66">
        <v>1.56451042657864E-2</v>
      </c>
      <c r="AM2614" s="67">
        <v>1.2646312276047</v>
      </c>
      <c r="AN2614" s="11"/>
      <c r="AO2614" s="69">
        <v>0.126450177307561</v>
      </c>
      <c r="AP2614" s="69">
        <v>-0.14582899103785199</v>
      </c>
      <c r="AQ2614" s="69">
        <v>8.5404614143044497E-2</v>
      </c>
      <c r="AR2614" s="69">
        <v>-0.32177896373381398</v>
      </c>
      <c r="AS2614" s="70">
        <v>7</v>
      </c>
      <c r="AT2614" s="70">
        <v>5</v>
      </c>
      <c r="AU2614" s="70">
        <v>5</v>
      </c>
      <c r="AV2614" s="71">
        <v>7</v>
      </c>
      <c r="AW2614" s="11"/>
      <c r="AX2614" s="72">
        <v>0.46088841941265901</v>
      </c>
      <c r="AY2614" s="73">
        <v>-0.36361482414031299</v>
      </c>
      <c r="AZ2614" s="73">
        <v>-1.3673019103961801E-2</v>
      </c>
      <c r="BA2614" s="73">
        <v>-0.48180148421215602</v>
      </c>
      <c r="BB2614" s="64">
        <v>4.6771060906903597E-2</v>
      </c>
      <c r="BC2614" s="74">
        <v>-47.740221892483497</v>
      </c>
      <c r="BD2614" s="61">
        <v>43844</v>
      </c>
      <c r="BE2614" s="61">
        <v>43913</v>
      </c>
      <c r="BF2614" s="70"/>
      <c r="BG2614" s="61"/>
    </row>
    <row r="2615" spans="2:59" x14ac:dyDescent="0.3">
      <c r="B2615" s="56" t="s">
        <v>8241</v>
      </c>
      <c r="C2615" s="56" t="s">
        <v>7882</v>
      </c>
      <c r="D2615" s="56" t="s">
        <v>7861</v>
      </c>
      <c r="E2615" s="57" t="s">
        <v>56</v>
      </c>
      <c r="F2615" s="57" t="s">
        <v>168</v>
      </c>
      <c r="G2615" s="58" t="s">
        <v>36</v>
      </c>
      <c r="H2615" s="59" t="s">
        <v>316</v>
      </c>
      <c r="I2615" s="60" t="s">
        <v>400</v>
      </c>
      <c r="J2615" s="60" t="s">
        <v>7883</v>
      </c>
      <c r="L2615" s="61">
        <v>44021</v>
      </c>
      <c r="M2615" s="62">
        <v>614.47828800044999</v>
      </c>
      <c r="N2615" s="63">
        <v>614.47828800044999</v>
      </c>
      <c r="O2615" s="63">
        <v>909.62890200037498</v>
      </c>
      <c r="P2615" s="64">
        <f t="shared" si="40"/>
        <v>0.67552634557800884</v>
      </c>
      <c r="Q2615" s="61">
        <v>43844</v>
      </c>
      <c r="R2615" s="65">
        <v>604104.57214355504</v>
      </c>
      <c r="S2615" s="65">
        <v>796117.96651660197</v>
      </c>
      <c r="T2615" s="11"/>
      <c r="U2615" s="66">
        <v>-1.8489594011043699E-2</v>
      </c>
      <c r="V2615" s="67">
        <v>1.8132513528144001</v>
      </c>
      <c r="W2615" s="66">
        <v>-5.5131984472609502E-2</v>
      </c>
      <c r="X2615" s="67">
        <v>-3.2348198986255698</v>
      </c>
      <c r="Y2615" s="66">
        <v>-0.31323045718541798</v>
      </c>
      <c r="Z2615" s="67">
        <v>-13.6391081063193</v>
      </c>
      <c r="AA2615" s="66">
        <v>-0.214412120782072</v>
      </c>
      <c r="AB2615" s="67">
        <v>-1.2160239269141999</v>
      </c>
      <c r="AC2615" s="66">
        <v>-6.9007630532723893E-2</v>
      </c>
      <c r="AD2615" s="67">
        <v>17.385202206962301</v>
      </c>
      <c r="AE2615" s="66">
        <v>-5.00201908371673E-2</v>
      </c>
      <c r="AF2615" s="68">
        <v>11.945668528002001</v>
      </c>
      <c r="AG2615" s="66">
        <v>-2.5112087287197898E-3</v>
      </c>
      <c r="AH2615" s="67">
        <v>-2.0926266087371901</v>
      </c>
      <c r="AI2615" s="66">
        <v>-0.29347261065064201</v>
      </c>
      <c r="AJ2615" s="67">
        <v>-15.656518584102701</v>
      </c>
      <c r="AK2615" s="66">
        <v>-0.38552171199989999</v>
      </c>
      <c r="AL2615" s="66">
        <v>-4.8298252568201902E-2</v>
      </c>
      <c r="AM2615" s="67">
        <v>-20.058822818449698</v>
      </c>
      <c r="AN2615" s="11"/>
      <c r="AO2615" s="69">
        <v>0.12648855735460501</v>
      </c>
      <c r="AP2615" s="69">
        <v>-0.14558500104074501</v>
      </c>
      <c r="AQ2615" s="69">
        <v>8.7821319459180799E-2</v>
      </c>
      <c r="AR2615" s="69">
        <v>-0.320183910720516</v>
      </c>
      <c r="AS2615" s="70">
        <v>7</v>
      </c>
      <c r="AT2615" s="70">
        <v>5</v>
      </c>
      <c r="AU2615" s="70">
        <v>5</v>
      </c>
      <c r="AV2615" s="71">
        <v>7</v>
      </c>
      <c r="AW2615" s="11"/>
      <c r="AX2615" s="72">
        <v>0.46072851124336001</v>
      </c>
      <c r="AY2615" s="73">
        <v>-0.31665597776645898</v>
      </c>
      <c r="AZ2615" s="73">
        <v>5.7600204138054799E-2</v>
      </c>
      <c r="BA2615" s="73">
        <v>-0.420420361258039</v>
      </c>
      <c r="BB2615" s="64">
        <v>4.6760756445364697E-2</v>
      </c>
      <c r="BC2615" s="74">
        <v>-47.459099535131799</v>
      </c>
      <c r="BD2615" s="61">
        <v>43844</v>
      </c>
      <c r="BE2615" s="61">
        <v>43913</v>
      </c>
      <c r="BF2615" s="70"/>
      <c r="BG2615" s="61"/>
    </row>
    <row r="2616" spans="2:59" x14ac:dyDescent="0.3">
      <c r="B2616" s="56" t="s">
        <v>8244</v>
      </c>
      <c r="C2616" s="56" t="s">
        <v>7885</v>
      </c>
      <c r="D2616" s="56" t="s">
        <v>7861</v>
      </c>
      <c r="E2616" s="57" t="s">
        <v>173</v>
      </c>
      <c r="F2616" s="57" t="s">
        <v>168</v>
      </c>
      <c r="G2616" s="58" t="s">
        <v>36</v>
      </c>
      <c r="H2616" s="59" t="s">
        <v>316</v>
      </c>
      <c r="I2616" s="60" t="s">
        <v>400</v>
      </c>
      <c r="J2616" s="60" t="s">
        <v>7886</v>
      </c>
      <c r="L2616" s="61">
        <v>44021</v>
      </c>
      <c r="M2616" s="62">
        <v>545250.89362811996</v>
      </c>
      <c r="N2616" s="63">
        <v>545250.89362811996</v>
      </c>
      <c r="O2616" s="63">
        <v>806995.97924423194</v>
      </c>
      <c r="P2616" s="64">
        <f t="shared" si="40"/>
        <v>0.67565503131596572</v>
      </c>
      <c r="Q2616" s="61">
        <v>43844</v>
      </c>
      <c r="R2616" s="65">
        <v>613927.45098339801</v>
      </c>
      <c r="S2616" s="65">
        <v>818150.748120117</v>
      </c>
      <c r="T2616" s="11"/>
      <c r="U2616" s="66">
        <v>-1.8422435014144901E-2</v>
      </c>
      <c r="V2616" s="67">
        <v>1.81996725250428</v>
      </c>
      <c r="W2616" s="66">
        <v>-5.5153945761994699E-2</v>
      </c>
      <c r="X2616" s="67">
        <v>-3.2370160275641</v>
      </c>
      <c r="Y2616" s="66">
        <v>-0.31307394475530598</v>
      </c>
      <c r="Z2616" s="67">
        <v>-13.6234568633081</v>
      </c>
      <c r="AA2616" s="66">
        <v>-0.214360753533547</v>
      </c>
      <c r="AB2616" s="67">
        <v>-1.2108872020617101</v>
      </c>
      <c r="AC2616" s="66">
        <v>-6.8898892676807003E-2</v>
      </c>
      <c r="AD2616" s="67">
        <v>17.396075992554</v>
      </c>
      <c r="AE2616" s="66"/>
      <c r="AF2616" s="68"/>
      <c r="AG2616" s="66">
        <v>-2.3323641180468301E-3</v>
      </c>
      <c r="AH2616" s="67">
        <v>-2.0747421476698902</v>
      </c>
      <c r="AI2616" s="66">
        <v>-0.29317396191152501</v>
      </c>
      <c r="AJ2616" s="67">
        <v>-15.626653710191</v>
      </c>
      <c r="AK2616" s="66">
        <v>-0.120108937470795</v>
      </c>
      <c r="AL2616" s="66">
        <v>-4.4278008865148898E-2</v>
      </c>
      <c r="AM2616" s="67">
        <v>14.453581000372701</v>
      </c>
      <c r="AN2616" s="11"/>
      <c r="AO2616" s="69">
        <v>0.126534289664123</v>
      </c>
      <c r="AP2616" s="69">
        <v>-0.145637837294053</v>
      </c>
      <c r="AQ2616" s="69">
        <v>8.7843065686756705E-2</v>
      </c>
      <c r="AR2616" s="69">
        <v>-0.32020867512445</v>
      </c>
      <c r="AS2616" s="70">
        <v>7</v>
      </c>
      <c r="AT2616" s="70">
        <v>5</v>
      </c>
      <c r="AU2616" s="70">
        <v>5</v>
      </c>
      <c r="AV2616" s="71">
        <v>7</v>
      </c>
      <c r="AW2616" s="11"/>
      <c r="AX2616" s="72">
        <v>0.46076453237910803</v>
      </c>
      <c r="AY2616" s="73">
        <v>-0.31608646309587102</v>
      </c>
      <c r="AZ2616" s="73">
        <v>5.8425585179747899E-2</v>
      </c>
      <c r="BA2616" s="73">
        <v>-0.41967195717188599</v>
      </c>
      <c r="BB2616" s="64">
        <v>4.6764069194614399E-2</v>
      </c>
      <c r="BC2616" s="74">
        <v>-47.470539672125597</v>
      </c>
      <c r="BD2616" s="61">
        <v>43844</v>
      </c>
      <c r="BE2616" s="61">
        <v>43913</v>
      </c>
      <c r="BF2616" s="70"/>
      <c r="BG2616" s="61"/>
    </row>
    <row r="2617" spans="2:59" x14ac:dyDescent="0.3">
      <c r="B2617" s="56" t="s">
        <v>8248</v>
      </c>
      <c r="C2617" s="56" t="s">
        <v>7888</v>
      </c>
      <c r="D2617" s="56" t="s">
        <v>7861</v>
      </c>
      <c r="E2617" s="57" t="s">
        <v>2831</v>
      </c>
      <c r="F2617" s="57" t="s">
        <v>168</v>
      </c>
      <c r="G2617" s="58" t="s">
        <v>36</v>
      </c>
      <c r="H2617" s="59" t="s">
        <v>316</v>
      </c>
      <c r="I2617" s="60" t="s">
        <v>400</v>
      </c>
      <c r="J2617" s="60" t="s">
        <v>7889</v>
      </c>
      <c r="L2617" s="61">
        <v>44021</v>
      </c>
      <c r="M2617" s="62">
        <v>699201.13293552399</v>
      </c>
      <c r="N2617" s="63">
        <v>699201.13293552399</v>
      </c>
      <c r="O2617" s="63">
        <v>1031002.8086280799</v>
      </c>
      <c r="P2617" s="64">
        <f t="shared" si="40"/>
        <v>0.67817577904169524</v>
      </c>
      <c r="Q2617" s="61">
        <v>43844</v>
      </c>
      <c r="R2617" s="65">
        <v>1909902.7036777299</v>
      </c>
      <c r="S2617" s="65">
        <v>2659243.5884726602</v>
      </c>
      <c r="T2617" s="11"/>
      <c r="U2617" s="66">
        <v>-1.84018145491791E-2</v>
      </c>
      <c r="V2617" s="67">
        <v>1.82202929900086</v>
      </c>
      <c r="W2617" s="66">
        <v>-5.4556935285290799E-2</v>
      </c>
      <c r="X2617" s="67">
        <v>-3.1773149798937101</v>
      </c>
      <c r="Y2617" s="66">
        <v>-0.31043866948864901</v>
      </c>
      <c r="Z2617" s="67">
        <v>-13.3599293366424</v>
      </c>
      <c r="AA2617" s="66">
        <v>-0.20828041616652601</v>
      </c>
      <c r="AB2617" s="67">
        <v>-0.602853465359658</v>
      </c>
      <c r="AC2617" s="66">
        <v>-5.44381798044924E-2</v>
      </c>
      <c r="AD2617" s="67">
        <v>18.842147279792702</v>
      </c>
      <c r="AE2617" s="66">
        <v>-2.6326210226216101E-2</v>
      </c>
      <c r="AF2617" s="68">
        <v>14.3150665890862</v>
      </c>
      <c r="AG2617" s="66">
        <v>-2.1433908459584901E-3</v>
      </c>
      <c r="AH2617" s="67">
        <v>-2.05584482046106</v>
      </c>
      <c r="AI2617" s="66">
        <v>-0.29032791647390699</v>
      </c>
      <c r="AJ2617" s="67">
        <v>-15.3420491664292</v>
      </c>
      <c r="AK2617" s="66">
        <v>4.30389094290149E-2</v>
      </c>
      <c r="AL2617" s="66">
        <v>1.17115772645775E-2</v>
      </c>
      <c r="AM2617" s="67">
        <v>7.7153585174528398</v>
      </c>
      <c r="AN2617" s="11"/>
      <c r="AO2617" s="69">
        <v>0.12655796264341901</v>
      </c>
      <c r="AP2617" s="69">
        <v>-0.14558384608608299</v>
      </c>
      <c r="AQ2617" s="69">
        <v>8.8531983779830598E-2</v>
      </c>
      <c r="AR2617" s="69">
        <v>-0.31976519914693202</v>
      </c>
      <c r="AS2617" s="70">
        <v>7</v>
      </c>
      <c r="AT2617" s="70">
        <v>5</v>
      </c>
      <c r="AU2617" s="70">
        <v>5</v>
      </c>
      <c r="AV2617" s="71">
        <v>7</v>
      </c>
      <c r="AW2617" s="11"/>
      <c r="AX2617" s="72">
        <v>0.46072990123822799</v>
      </c>
      <c r="AY2617" s="73">
        <v>-0.30245147447931198</v>
      </c>
      <c r="AZ2617" s="73">
        <v>7.9106355548901802E-2</v>
      </c>
      <c r="BA2617" s="73">
        <v>-0.40179737846756303</v>
      </c>
      <c r="BB2617" s="64">
        <v>4.6762128687114497E-2</v>
      </c>
      <c r="BC2617" s="74">
        <v>-47.394229659112199</v>
      </c>
      <c r="BD2617" s="61">
        <v>43844</v>
      </c>
      <c r="BE2617" s="61">
        <v>43913</v>
      </c>
      <c r="BF2617" s="70"/>
      <c r="BG2617" s="61"/>
    </row>
    <row r="2618" spans="2:59" x14ac:dyDescent="0.3">
      <c r="B2618" s="56" t="s">
        <v>8251</v>
      </c>
      <c r="C2618" s="56" t="s">
        <v>7891</v>
      </c>
      <c r="D2618" s="56" t="s">
        <v>7861</v>
      </c>
      <c r="E2618" s="57" t="s">
        <v>490</v>
      </c>
      <c r="F2618" s="57" t="s">
        <v>168</v>
      </c>
      <c r="G2618" s="58" t="s">
        <v>36</v>
      </c>
      <c r="H2618" s="59" t="s">
        <v>316</v>
      </c>
      <c r="I2618" s="60" t="s">
        <v>400</v>
      </c>
      <c r="J2618" s="60" t="s">
        <v>7892</v>
      </c>
      <c r="L2618" s="61">
        <v>44021</v>
      </c>
      <c r="M2618" s="62">
        <v>809780.65189170802</v>
      </c>
      <c r="N2618" s="63">
        <v>809780.65189170802</v>
      </c>
      <c r="O2618" s="63">
        <v>1204165.60508347</v>
      </c>
      <c r="P2618" s="64">
        <f t="shared" si="40"/>
        <v>0.67248279511818132</v>
      </c>
      <c r="Q2618" s="61">
        <v>43844</v>
      </c>
      <c r="R2618" s="65">
        <v>204.713410200119</v>
      </c>
      <c r="S2618" s="65">
        <v>11846.440979675301</v>
      </c>
      <c r="T2618" s="11"/>
      <c r="U2618" s="66">
        <v>-1.8441574977259699E-2</v>
      </c>
      <c r="V2618" s="67">
        <v>1.8180532561928</v>
      </c>
      <c r="W2618" s="66">
        <v>-5.5850426868346403E-2</v>
      </c>
      <c r="X2618" s="67">
        <v>-3.3066641381992699</v>
      </c>
      <c r="Y2618" s="66">
        <v>-0.316380524707783</v>
      </c>
      <c r="Z2618" s="67">
        <v>-13.954114858555799</v>
      </c>
      <c r="AA2618" s="66">
        <v>-0.22296796561830001</v>
      </c>
      <c r="AB2618" s="67">
        <v>-2.0716084105370101</v>
      </c>
      <c r="AC2618" s="66">
        <v>-9.1232877959555495E-2</v>
      </c>
      <c r="AD2618" s="67">
        <v>15.162677464279099</v>
      </c>
      <c r="AE2618" s="66">
        <v>-8.3755307461688105E-2</v>
      </c>
      <c r="AF2618" s="68">
        <v>8.5721568655426399</v>
      </c>
      <c r="AG2618" s="66">
        <v>-2.5266857674068901E-3</v>
      </c>
      <c r="AH2618" s="67">
        <v>-2.0941743126059</v>
      </c>
      <c r="AI2618" s="66">
        <v>-0.29671071613760402</v>
      </c>
      <c r="AJ2618" s="67">
        <v>-15.9803291327989</v>
      </c>
      <c r="AK2618" s="66">
        <v>0.12925078233645801</v>
      </c>
      <c r="AL2618" s="66">
        <v>2.4949525075499E-2</v>
      </c>
      <c r="AM2618" s="67">
        <v>5.2803013786688098</v>
      </c>
      <c r="AN2618" s="11"/>
      <c r="AO2618" s="69">
        <v>0.12654007232966299</v>
      </c>
      <c r="AP2618" s="69">
        <v>-0.145654964846472</v>
      </c>
      <c r="AQ2618" s="69">
        <v>8.6744279744452799E-2</v>
      </c>
      <c r="AR2618" s="69">
        <v>-0.32081006254185901</v>
      </c>
      <c r="AS2618" s="70">
        <v>7</v>
      </c>
      <c r="AT2618" s="70">
        <v>5</v>
      </c>
      <c r="AU2618" s="70">
        <v>5</v>
      </c>
      <c r="AV2618" s="71">
        <v>7</v>
      </c>
      <c r="AW2618" s="11"/>
      <c r="AX2618" s="72">
        <v>0.460813870329293</v>
      </c>
      <c r="AY2618" s="73">
        <v>-0.33541276163941802</v>
      </c>
      <c r="AZ2618" s="73">
        <v>2.9015392228472998E-2</v>
      </c>
      <c r="BA2618" s="73">
        <v>-0.44498797199958101</v>
      </c>
      <c r="BB2618" s="64">
        <v>4.6767408395389801E-2</v>
      </c>
      <c r="BC2618" s="74">
        <v>-47.580456307856402</v>
      </c>
      <c r="BD2618" s="61">
        <v>43844</v>
      </c>
      <c r="BE2618" s="61">
        <v>43913</v>
      </c>
      <c r="BF2618" s="70"/>
      <c r="BG2618" s="61"/>
    </row>
    <row r="2619" spans="2:59" x14ac:dyDescent="0.3">
      <c r="B2619" s="56" t="s">
        <v>8254</v>
      </c>
      <c r="C2619" s="56" t="s">
        <v>7894</v>
      </c>
      <c r="D2619" s="56" t="s">
        <v>7895</v>
      </c>
      <c r="E2619" s="57" t="s">
        <v>34</v>
      </c>
      <c r="F2619" s="57" t="s">
        <v>168</v>
      </c>
      <c r="G2619" s="58" t="s">
        <v>200</v>
      </c>
      <c r="H2619" s="59" t="s">
        <v>169</v>
      </c>
      <c r="I2619" s="60" t="s">
        <v>29</v>
      </c>
      <c r="J2619" s="60" t="s">
        <v>7896</v>
      </c>
      <c r="L2619" s="61">
        <v>44021</v>
      </c>
      <c r="M2619" s="62">
        <v>1909.7968000005901</v>
      </c>
      <c r="N2619" s="63">
        <v>1909.7968000005901</v>
      </c>
      <c r="O2619" s="63">
        <v>1980.4691000003399</v>
      </c>
      <c r="P2619" s="64">
        <f t="shared" si="40"/>
        <v>0.96431537356491059</v>
      </c>
      <c r="Q2619" s="61">
        <v>43871</v>
      </c>
      <c r="R2619" s="65">
        <v>76494066.246999994</v>
      </c>
      <c r="S2619" s="65">
        <v>62535092.82925</v>
      </c>
      <c r="T2619" s="11"/>
      <c r="U2619" s="66">
        <v>-4.0294684267792001E-3</v>
      </c>
      <c r="V2619" s="67">
        <v>3.2592639112408501</v>
      </c>
      <c r="W2619" s="66">
        <v>1.7596217165191799E-2</v>
      </c>
      <c r="X2619" s="67">
        <v>4.0380002651581899</v>
      </c>
      <c r="Y2619" s="66">
        <v>-2.3777283854542499E-2</v>
      </c>
      <c r="Z2619" s="67">
        <v>15.306209226764601</v>
      </c>
      <c r="AA2619" s="66">
        <v>5.9847183620149701E-3</v>
      </c>
      <c r="AB2619" s="67">
        <v>20.823659987509</v>
      </c>
      <c r="AC2619" s="66">
        <v>5.3074944842592203E-2</v>
      </c>
      <c r="AD2619" s="67">
        <v>29.5934597445012</v>
      </c>
      <c r="AE2619" s="66">
        <v>6.1965909158971003E-2</v>
      </c>
      <c r="AF2619" s="68">
        <v>23.1442785276158</v>
      </c>
      <c r="AG2619" s="66">
        <v>-2.4656345494804598E-3</v>
      </c>
      <c r="AH2619" s="67">
        <v>-2.0880691908132598</v>
      </c>
      <c r="AI2619" s="66">
        <v>-1.6559602726374599E-2</v>
      </c>
      <c r="AJ2619" s="67">
        <v>12.0347822083277</v>
      </c>
      <c r="AK2619" s="66">
        <v>0.56805491239356298</v>
      </c>
      <c r="AL2619" s="66">
        <v>3.6606746194593101E-2</v>
      </c>
      <c r="AM2619" s="67">
        <v>23.2074824283482</v>
      </c>
      <c r="AN2619" s="11"/>
      <c r="AO2619" s="69">
        <v>7.9892452577041695E-3</v>
      </c>
      <c r="AP2619" s="69">
        <v>-2.1901372128013501E-2</v>
      </c>
      <c r="AQ2619" s="69">
        <v>3.2372778605349602E-2</v>
      </c>
      <c r="AR2619" s="69">
        <v>-7.5673970170100802E-2</v>
      </c>
      <c r="AS2619" s="70">
        <v>9</v>
      </c>
      <c r="AT2619" s="70">
        <v>3</v>
      </c>
      <c r="AU2619" s="70">
        <v>7</v>
      </c>
      <c r="AV2619" s="71">
        <v>5</v>
      </c>
      <c r="AW2619" s="11"/>
      <c r="AX2619" s="72">
        <v>4.7177010437007998E-2</v>
      </c>
      <c r="AY2619" s="73">
        <v>-0.36598600432262202</v>
      </c>
      <c r="AZ2619" s="73">
        <v>0.56671967158854397</v>
      </c>
      <c r="BA2619" s="73">
        <v>-0.44576414335597297</v>
      </c>
      <c r="BB2619" s="64">
        <v>4.8545326401108497E-3</v>
      </c>
      <c r="BC2619" s="74">
        <v>-10.170055165188399</v>
      </c>
      <c r="BD2619" s="61">
        <v>43871</v>
      </c>
      <c r="BE2619" s="61">
        <v>43914</v>
      </c>
      <c r="BF2619" s="70"/>
      <c r="BG2619" s="61"/>
    </row>
    <row r="2620" spans="2:59" x14ac:dyDescent="0.3">
      <c r="B2620" s="56" t="s">
        <v>8257</v>
      </c>
      <c r="C2620" s="56" t="s">
        <v>7898</v>
      </c>
      <c r="D2620" s="56" t="s">
        <v>7895</v>
      </c>
      <c r="E2620" s="57" t="s">
        <v>41</v>
      </c>
      <c r="F2620" s="57" t="s">
        <v>168</v>
      </c>
      <c r="G2620" s="58" t="s">
        <v>200</v>
      </c>
      <c r="H2620" s="59" t="s">
        <v>169</v>
      </c>
      <c r="I2620" s="60" t="s">
        <v>29</v>
      </c>
      <c r="J2620" s="60" t="s">
        <v>7899</v>
      </c>
      <c r="L2620" s="61">
        <v>44021</v>
      </c>
      <c r="M2620" s="62">
        <v>1634.21990000084</v>
      </c>
      <c r="N2620" s="63">
        <v>1634.21990000084</v>
      </c>
      <c r="O2620" s="63">
        <v>1690.3256999999301</v>
      </c>
      <c r="P2620" s="64">
        <f t="shared" si="40"/>
        <v>0.96680769865884875</v>
      </c>
      <c r="Q2620" s="61">
        <v>43871</v>
      </c>
      <c r="R2620" s="65">
        <v>64066003.372000001</v>
      </c>
      <c r="S2620" s="65">
        <v>57144227.7723125</v>
      </c>
      <c r="T2620" s="11"/>
      <c r="U2620" s="66">
        <v>-4.0123029984897602E-3</v>
      </c>
      <c r="V2620" s="67">
        <v>3.2609804540698</v>
      </c>
      <c r="W2620" s="66">
        <v>1.8121558072380101E-2</v>
      </c>
      <c r="X2620" s="67">
        <v>4.09053435587703</v>
      </c>
      <c r="Y2620" s="66">
        <v>-2.0714905367640299E-2</v>
      </c>
      <c r="Z2620" s="67">
        <v>15.612447075458499</v>
      </c>
      <c r="AA2620" s="66">
        <v>1.23506890740828E-2</v>
      </c>
      <c r="AB2620" s="67">
        <v>21.460257058701199</v>
      </c>
      <c r="AC2620" s="66">
        <v>6.6952999015484196E-2</v>
      </c>
      <c r="AD2620" s="67">
        <v>30.981265161797602</v>
      </c>
      <c r="AE2620" s="66">
        <v>8.3343801818118707E-2</v>
      </c>
      <c r="AF2620" s="68">
        <v>25.282067793537902</v>
      </c>
      <c r="AG2620" s="66">
        <v>-2.3111033506211199E-3</v>
      </c>
      <c r="AH2620" s="67">
        <v>-2.07261607092732</v>
      </c>
      <c r="AI2620" s="66">
        <v>-1.33218047185437E-2</v>
      </c>
      <c r="AJ2620" s="67">
        <v>12.358562009103499</v>
      </c>
      <c r="AK2620" s="66">
        <v>0.63421990000119</v>
      </c>
      <c r="AL2620" s="66">
        <v>4.0036551987213898E-2</v>
      </c>
      <c r="AM2620" s="67">
        <v>29.8239811891108</v>
      </c>
      <c r="AN2620" s="11"/>
      <c r="AO2620" s="69">
        <v>8.0066211066878203E-3</v>
      </c>
      <c r="AP2620" s="69">
        <v>-2.18844976834589E-2</v>
      </c>
      <c r="AQ2620" s="69">
        <v>3.2905990099607201E-2</v>
      </c>
      <c r="AR2620" s="69">
        <v>-7.5180639978498207E-2</v>
      </c>
      <c r="AS2620" s="70">
        <v>9</v>
      </c>
      <c r="AT2620" s="70">
        <v>3</v>
      </c>
      <c r="AU2620" s="70">
        <v>7</v>
      </c>
      <c r="AV2620" s="71">
        <v>5</v>
      </c>
      <c r="AW2620" s="11"/>
      <c r="AX2620" s="72">
        <v>4.7185432595433702E-2</v>
      </c>
      <c r="AY2620" s="73">
        <v>-0.24159670020048901</v>
      </c>
      <c r="AZ2620" s="73">
        <v>0.58831368422943298</v>
      </c>
      <c r="BA2620" s="73">
        <v>-0.29522797709478299</v>
      </c>
      <c r="BB2620" s="64">
        <v>4.8554918138006501E-3</v>
      </c>
      <c r="BC2620" s="74">
        <v>-10.103555782174199</v>
      </c>
      <c r="BD2620" s="61">
        <v>43871</v>
      </c>
      <c r="BE2620" s="61">
        <v>43914</v>
      </c>
      <c r="BF2620" s="70"/>
      <c r="BG2620" s="61"/>
    </row>
    <row r="2621" spans="2:59" x14ac:dyDescent="0.3">
      <c r="B2621" s="56" t="s">
        <v>8260</v>
      </c>
      <c r="C2621" s="56" t="s">
        <v>7901</v>
      </c>
      <c r="D2621" s="56" t="s">
        <v>7895</v>
      </c>
      <c r="E2621" s="57" t="s">
        <v>0</v>
      </c>
      <c r="F2621" s="57" t="s">
        <v>168</v>
      </c>
      <c r="G2621" s="58" t="s">
        <v>200</v>
      </c>
      <c r="H2621" s="59" t="s">
        <v>169</v>
      </c>
      <c r="I2621" s="60" t="s">
        <v>29</v>
      </c>
      <c r="J2621" s="60" t="s">
        <v>7902</v>
      </c>
      <c r="L2621" s="61">
        <v>44021</v>
      </c>
      <c r="M2621" s="62">
        <v>1194.5940000005101</v>
      </c>
      <c r="N2621" s="63">
        <v>1194.5940000005101</v>
      </c>
      <c r="O2621" s="63">
        <v>1194.5940000005101</v>
      </c>
      <c r="P2621" s="64">
        <f t="shared" si="40"/>
        <v>1</v>
      </c>
      <c r="Q2621" s="61">
        <v>44021</v>
      </c>
      <c r="R2621" s="65">
        <v>0</v>
      </c>
      <c r="S2621" s="65">
        <v>0</v>
      </c>
      <c r="T2621" s="11"/>
      <c r="U2621" s="66">
        <v>0</v>
      </c>
      <c r="V2621" s="67">
        <v>3.66221075391877</v>
      </c>
      <c r="W2621" s="66">
        <v>0</v>
      </c>
      <c r="X2621" s="67">
        <v>2.27837854863537</v>
      </c>
      <c r="Y2621" s="66">
        <v>0</v>
      </c>
      <c r="Z2621" s="67">
        <v>17.6839376122225</v>
      </c>
      <c r="AA2621" s="66">
        <v>0</v>
      </c>
      <c r="AB2621" s="67">
        <v>20.225188151293001</v>
      </c>
      <c r="AC2621" s="66">
        <v>0</v>
      </c>
      <c r="AD2621" s="67">
        <v>24.2859652602347</v>
      </c>
      <c r="AE2621" s="66">
        <v>0</v>
      </c>
      <c r="AF2621" s="68">
        <v>16.947687611711402</v>
      </c>
      <c r="AG2621" s="66">
        <v>0</v>
      </c>
      <c r="AH2621" s="67">
        <v>-1.84150573586521</v>
      </c>
      <c r="AI2621" s="66">
        <v>0</v>
      </c>
      <c r="AJ2621" s="67">
        <v>13.6907424809615</v>
      </c>
      <c r="AK2621" s="66">
        <v>0.194594000000507</v>
      </c>
      <c r="AL2621" s="66">
        <v>1.57347755575756E-2</v>
      </c>
      <c r="AM2621" s="67">
        <v>-11.271715686249101</v>
      </c>
      <c r="AN2621" s="11"/>
      <c r="AO2621" s="69">
        <v>0</v>
      </c>
      <c r="AP2621" s="69">
        <v>0</v>
      </c>
      <c r="AQ2621" s="69">
        <v>0</v>
      </c>
      <c r="AR2621" s="69">
        <v>0</v>
      </c>
      <c r="AS2621" s="70">
        <v>0</v>
      </c>
      <c r="AT2621" s="70">
        <v>0</v>
      </c>
      <c r="AU2621" s="70">
        <v>7</v>
      </c>
      <c r="AV2621" s="71">
        <v>5</v>
      </c>
      <c r="AW2621" s="11"/>
      <c r="AX2621" s="72">
        <v>0</v>
      </c>
      <c r="AY2621" s="73">
        <v>-115.357016523136</v>
      </c>
      <c r="AZ2621" s="73">
        <v>0.52607977638217596</v>
      </c>
      <c r="BA2621" s="73">
        <v>-15.9646500268718</v>
      </c>
      <c r="BB2621" s="64">
        <v>0</v>
      </c>
      <c r="BC2621" s="74">
        <v>0</v>
      </c>
      <c r="BD2621" s="61">
        <v>43656</v>
      </c>
      <c r="BE2621" s="61"/>
      <c r="BF2621" s="70"/>
      <c r="BG2621" s="61"/>
    </row>
    <row r="2622" spans="2:59" x14ac:dyDescent="0.3">
      <c r="B2622" s="56" t="s">
        <v>8263</v>
      </c>
      <c r="C2622" s="56" t="s">
        <v>7904</v>
      </c>
      <c r="D2622" s="56" t="s">
        <v>7895</v>
      </c>
      <c r="E2622" s="57" t="s">
        <v>79</v>
      </c>
      <c r="F2622" s="57" t="s">
        <v>168</v>
      </c>
      <c r="G2622" s="58" t="s">
        <v>200</v>
      </c>
      <c r="H2622" s="59" t="s">
        <v>169</v>
      </c>
      <c r="I2622" s="60" t="s">
        <v>29</v>
      </c>
      <c r="J2622" s="60" t="s">
        <v>7905</v>
      </c>
      <c r="L2622" s="61">
        <v>44021</v>
      </c>
      <c r="M2622" s="62">
        <v>1215.02759999968</v>
      </c>
      <c r="N2622" s="63">
        <v>1215.02759999968</v>
      </c>
      <c r="O2622" s="63">
        <v>1252.4655000008599</v>
      </c>
      <c r="P2622" s="64">
        <f t="shared" si="40"/>
        <v>0.9701086377220336</v>
      </c>
      <c r="Q2622" s="61">
        <v>43871</v>
      </c>
      <c r="R2622" s="65">
        <v>1668.9639999999999</v>
      </c>
      <c r="S2622" s="65">
        <v>2587.23929771042</v>
      </c>
      <c r="T2622" s="11"/>
      <c r="U2622" s="66">
        <v>-3.9894440042189698E-3</v>
      </c>
      <c r="V2622" s="67">
        <v>3.2632663534968702</v>
      </c>
      <c r="W2622" s="66">
        <v>1.8815800694937899E-2</v>
      </c>
      <c r="X2622" s="67">
        <v>4.1599586181327997</v>
      </c>
      <c r="Y2622" s="66">
        <v>-1.66537040568073E-2</v>
      </c>
      <c r="Z2622" s="67">
        <v>16.0185672065418</v>
      </c>
      <c r="AA2622" s="66">
        <v>2.0847500945819799E-2</v>
      </c>
      <c r="AB2622" s="67">
        <v>22.309938245889501</v>
      </c>
      <c r="AC2622" s="66">
        <v>5.5240910804059198E-2</v>
      </c>
      <c r="AD2622" s="67">
        <v>29.8100563406479</v>
      </c>
      <c r="AE2622" s="66">
        <v>7.7772898095645401E-2</v>
      </c>
      <c r="AF2622" s="68">
        <v>24.724977421283299</v>
      </c>
      <c r="AG2622" s="66">
        <v>-2.1056324803794299E-3</v>
      </c>
      <c r="AH2622" s="67">
        <v>-2.0520689839031498</v>
      </c>
      <c r="AI2622" s="66">
        <v>-9.0281600878370193E-3</v>
      </c>
      <c r="AJ2622" s="67">
        <v>12.7879264721851</v>
      </c>
      <c r="AK2622" s="66">
        <v>0.21502759999944801</v>
      </c>
      <c r="AL2622" s="66">
        <v>4.0542163153077099E-2</v>
      </c>
      <c r="AM2622" s="67">
        <v>15.6284097002062</v>
      </c>
      <c r="AN2622" s="11"/>
      <c r="AO2622" s="69">
        <v>8.0297971635445702E-3</v>
      </c>
      <c r="AP2622" s="69">
        <v>-2.18624308563449E-2</v>
      </c>
      <c r="AQ2622" s="69">
        <v>3.36118021787115E-2</v>
      </c>
      <c r="AR2622" s="69">
        <v>-7.4526172479672803E-2</v>
      </c>
      <c r="AS2622" s="70">
        <v>9</v>
      </c>
      <c r="AT2622" s="70">
        <v>3</v>
      </c>
      <c r="AU2622" s="70">
        <v>7</v>
      </c>
      <c r="AV2622" s="71">
        <v>5</v>
      </c>
      <c r="AW2622" s="11"/>
      <c r="AX2622" s="72">
        <v>4.7198351885235801E-2</v>
      </c>
      <c r="AY2622" s="73">
        <v>-7.5668439062951606E-2</v>
      </c>
      <c r="AZ2622" s="73">
        <v>0.61712903478564796</v>
      </c>
      <c r="BA2622" s="73">
        <v>-9.2868901330234593E-2</v>
      </c>
      <c r="BB2622" s="64">
        <v>4.8569454063226696E-3</v>
      </c>
      <c r="BC2622" s="74">
        <v>-10.015341740087001</v>
      </c>
      <c r="BD2622" s="61">
        <v>43871</v>
      </c>
      <c r="BE2622" s="61">
        <v>43914</v>
      </c>
      <c r="BF2622" s="70"/>
      <c r="BG2622" s="61"/>
    </row>
    <row r="2623" spans="2:59" x14ac:dyDescent="0.3">
      <c r="B2623" s="56" t="s">
        <v>8266</v>
      </c>
      <c r="C2623" s="56" t="s">
        <v>7907</v>
      </c>
      <c r="D2623" s="56" t="s">
        <v>7895</v>
      </c>
      <c r="E2623" s="57" t="s">
        <v>447</v>
      </c>
      <c r="F2623" s="57" t="s">
        <v>168</v>
      </c>
      <c r="G2623" s="58" t="s">
        <v>200</v>
      </c>
      <c r="H2623" s="59" t="s">
        <v>169</v>
      </c>
      <c r="I2623" s="60" t="s">
        <v>29</v>
      </c>
      <c r="J2623" s="60" t="s">
        <v>7908</v>
      </c>
      <c r="L2623" s="61">
        <v>44021</v>
      </c>
      <c r="M2623" s="62">
        <v>1186.0112999994301</v>
      </c>
      <c r="N2623" s="63">
        <v>1186.0112999994301</v>
      </c>
      <c r="O2623" s="63">
        <v>1228.3893999997499</v>
      </c>
      <c r="P2623" s="64">
        <f t="shared" si="40"/>
        <v>0.96550108621880937</v>
      </c>
      <c r="Q2623" s="61">
        <v>43871</v>
      </c>
      <c r="R2623" s="65">
        <v>16325572.908</v>
      </c>
      <c r="S2623" s="65">
        <v>13022594.147671901</v>
      </c>
      <c r="T2623" s="11"/>
      <c r="U2623" s="66">
        <v>-4.0212468966274199E-3</v>
      </c>
      <c r="V2623" s="67">
        <v>3.2600860642560301</v>
      </c>
      <c r="W2623" s="66">
        <v>1.78463845859369E-2</v>
      </c>
      <c r="X2623" s="67">
        <v>4.0630170072327001</v>
      </c>
      <c r="Y2623" s="66">
        <v>-2.23206358778043E-2</v>
      </c>
      <c r="Z2623" s="67">
        <v>15.4518740244384</v>
      </c>
      <c r="AA2623" s="66">
        <v>9.0110807232122205E-3</v>
      </c>
      <c r="AB2623" s="67">
        <v>21.1262962236069</v>
      </c>
      <c r="AC2623" s="66">
        <v>5.7369128413483801E-2</v>
      </c>
      <c r="AD2623" s="67">
        <v>30.022878101590301</v>
      </c>
      <c r="AE2623" s="66">
        <v>6.7369449854595601E-2</v>
      </c>
      <c r="AF2623" s="68">
        <v>23.684632597170999</v>
      </c>
      <c r="AG2623" s="66">
        <v>-2.3920492922115998E-3</v>
      </c>
      <c r="AH2623" s="67">
        <v>-2.0807106650863698</v>
      </c>
      <c r="AI2623" s="66">
        <v>-1.50194810021276E-2</v>
      </c>
      <c r="AJ2623" s="67">
        <v>12.1887943807524</v>
      </c>
      <c r="AK2623" s="66">
        <v>0.18601130000024599</v>
      </c>
      <c r="AL2623" s="66">
        <v>3.4596187548231697E-2</v>
      </c>
      <c r="AM2623" s="67">
        <v>11.767946956388201</v>
      </c>
      <c r="AN2623" s="11"/>
      <c r="AO2623" s="69">
        <v>7.9975454864325002E-3</v>
      </c>
      <c r="AP2623" s="69">
        <v>-2.18933144369657E-2</v>
      </c>
      <c r="AQ2623" s="69">
        <v>3.2626686930598198E-2</v>
      </c>
      <c r="AR2623" s="69">
        <v>-7.5439179026943706E-2</v>
      </c>
      <c r="AS2623" s="70">
        <v>9</v>
      </c>
      <c r="AT2623" s="70">
        <v>3</v>
      </c>
      <c r="AU2623" s="70">
        <v>7</v>
      </c>
      <c r="AV2623" s="71">
        <v>5</v>
      </c>
      <c r="AW2623" s="11"/>
      <c r="AX2623" s="72">
        <v>4.7180906444918999E-2</v>
      </c>
      <c r="AY2623" s="73">
        <v>-0.30684248336592601</v>
      </c>
      <c r="AZ2623" s="73">
        <v>0.57698664217514295</v>
      </c>
      <c r="BA2623" s="73">
        <v>-0.37431330091521903</v>
      </c>
      <c r="BB2623" s="64">
        <v>4.8549775118817704E-3</v>
      </c>
      <c r="BC2623" s="74">
        <v>-10.138421904353899</v>
      </c>
      <c r="BD2623" s="61">
        <v>43871</v>
      </c>
      <c r="BE2623" s="61">
        <v>43914</v>
      </c>
      <c r="BF2623" s="70"/>
      <c r="BG2623" s="61"/>
    </row>
    <row r="2624" spans="2:59" x14ac:dyDescent="0.3">
      <c r="B2624" s="56" t="s">
        <v>8269</v>
      </c>
      <c r="C2624" s="56" t="s">
        <v>7910</v>
      </c>
      <c r="D2624" s="56" t="s">
        <v>7895</v>
      </c>
      <c r="E2624" s="57" t="s">
        <v>2294</v>
      </c>
      <c r="F2624" s="57" t="s">
        <v>168</v>
      </c>
      <c r="G2624" s="58" t="s">
        <v>200</v>
      </c>
      <c r="H2624" s="59" t="s">
        <v>169</v>
      </c>
      <c r="I2624" s="60" t="s">
        <v>29</v>
      </c>
      <c r="J2624" s="60" t="s">
        <v>7911</v>
      </c>
      <c r="L2624" s="61">
        <v>44021</v>
      </c>
      <c r="M2624" s="62">
        <v>1846.98819999956</v>
      </c>
      <c r="N2624" s="63">
        <v>1846.98819999956</v>
      </c>
      <c r="O2624" s="63">
        <v>1907.5032999999801</v>
      </c>
      <c r="P2624" s="64">
        <f t="shared" si="40"/>
        <v>0.96827523181720276</v>
      </c>
      <c r="Q2624" s="61">
        <v>43871</v>
      </c>
      <c r="R2624" s="65">
        <v>23646813.385000002</v>
      </c>
      <c r="S2624" s="65">
        <v>20728459.344187502</v>
      </c>
      <c r="T2624" s="11"/>
      <c r="U2624" s="66">
        <v>-4.0022433013291404E-3</v>
      </c>
      <c r="V2624" s="67">
        <v>3.26198642378586</v>
      </c>
      <c r="W2624" s="66">
        <v>1.8430511909173199E-2</v>
      </c>
      <c r="X2624" s="67">
        <v>4.12142973955633</v>
      </c>
      <c r="Y2624" s="66">
        <v>-1.8911230978119399E-2</v>
      </c>
      <c r="Z2624" s="67">
        <v>15.792814514410599</v>
      </c>
      <c r="AA2624" s="66">
        <v>1.6108251924379102E-2</v>
      </c>
      <c r="AB2624" s="67">
        <v>21.836013343738198</v>
      </c>
      <c r="AC2624" s="66">
        <v>7.2287377175598494E-2</v>
      </c>
      <c r="AD2624" s="67">
        <v>31.514702977787199</v>
      </c>
      <c r="AE2624" s="66">
        <v>9.0074293728393998E-2</v>
      </c>
      <c r="AF2624" s="68">
        <v>25.955116984550799</v>
      </c>
      <c r="AG2624" s="66">
        <v>-2.2202496993486399E-3</v>
      </c>
      <c r="AH2624" s="67">
        <v>-2.0635307058000798</v>
      </c>
      <c r="AI2624" s="66">
        <v>-1.14145682782691E-2</v>
      </c>
      <c r="AJ2624" s="67">
        <v>12.5492856531346</v>
      </c>
      <c r="AK2624" s="66">
        <v>0.22523848188953699</v>
      </c>
      <c r="AL2624" s="66">
        <v>4.2042512022817398E-2</v>
      </c>
      <c r="AM2624" s="67">
        <v>14.879071333983999</v>
      </c>
      <c r="AN2624" s="11"/>
      <c r="AO2624" s="69">
        <v>8.0167920514213602E-3</v>
      </c>
      <c r="AP2624" s="69">
        <v>-2.1874605821722098E-2</v>
      </c>
      <c r="AQ2624" s="69">
        <v>3.3219327315237003E-2</v>
      </c>
      <c r="AR2624" s="69">
        <v>-7.4890678054580398E-2</v>
      </c>
      <c r="AS2624" s="70">
        <v>9</v>
      </c>
      <c r="AT2624" s="70">
        <v>3</v>
      </c>
      <c r="AU2624" s="70">
        <v>7</v>
      </c>
      <c r="AV2624" s="71">
        <v>5</v>
      </c>
      <c r="AW2624" s="11"/>
      <c r="AX2624" s="72">
        <v>4.7190885686432003E-2</v>
      </c>
      <c r="AY2624" s="73">
        <v>-0.16820263155318599</v>
      </c>
      <c r="AZ2624" s="73">
        <v>0.60105676339571801</v>
      </c>
      <c r="BA2624" s="73">
        <v>-0.205937939854721</v>
      </c>
      <c r="BB2624" s="64">
        <v>4.8561077244903602E-3</v>
      </c>
      <c r="BC2624" s="74">
        <v>-10.0644544101524</v>
      </c>
      <c r="BD2624" s="61">
        <v>43871</v>
      </c>
      <c r="BE2624" s="61">
        <v>43914</v>
      </c>
      <c r="BF2624" s="70"/>
      <c r="BG2624" s="61"/>
    </row>
    <row r="2625" spans="2:59" x14ac:dyDescent="0.3">
      <c r="B2625" s="56" t="s">
        <v>8272</v>
      </c>
      <c r="C2625" s="56" t="s">
        <v>7913</v>
      </c>
      <c r="D2625" s="56" t="s">
        <v>7895</v>
      </c>
      <c r="E2625" s="57" t="s">
        <v>173</v>
      </c>
      <c r="F2625" s="57" t="s">
        <v>168</v>
      </c>
      <c r="G2625" s="58" t="s">
        <v>200</v>
      </c>
      <c r="H2625" s="59" t="s">
        <v>169</v>
      </c>
      <c r="I2625" s="60" t="s">
        <v>29</v>
      </c>
      <c r="J2625" s="60" t="s">
        <v>7914</v>
      </c>
      <c r="L2625" s="61">
        <v>44021</v>
      </c>
      <c r="M2625" s="62">
        <v>1096.3443999998301</v>
      </c>
      <c r="N2625" s="63">
        <v>1096.3443999998301</v>
      </c>
      <c r="O2625" s="63">
        <v>1128.7903000004601</v>
      </c>
      <c r="P2625" s="64">
        <f t="shared" si="40"/>
        <v>0.9712560428623308</v>
      </c>
      <c r="Q2625" s="61">
        <v>43871</v>
      </c>
      <c r="R2625" s="65">
        <v>36450019.164999999</v>
      </c>
      <c r="S2625" s="65">
        <v>43110390.454187497</v>
      </c>
      <c r="T2625" s="11"/>
      <c r="U2625" s="66">
        <v>-3.9818218365326201E-3</v>
      </c>
      <c r="V2625" s="67">
        <v>3.2640285702655101</v>
      </c>
      <c r="W2625" s="66">
        <v>1.9056883993471298E-2</v>
      </c>
      <c r="X2625" s="67">
        <v>4.1840669479861399</v>
      </c>
      <c r="Y2625" s="66">
        <v>-1.52452508591523E-2</v>
      </c>
      <c r="Z2625" s="67">
        <v>16.159412526321798</v>
      </c>
      <c r="AA2625" s="66">
        <v>2.3768145281792399E-2</v>
      </c>
      <c r="AB2625" s="67">
        <v>22.602002679486802</v>
      </c>
      <c r="AC2625" s="66">
        <v>8.8503582146659002E-2</v>
      </c>
      <c r="AD2625" s="67">
        <v>33.136323474929704</v>
      </c>
      <c r="AE2625" s="66"/>
      <c r="AF2625" s="68"/>
      <c r="AG2625" s="66">
        <v>-2.0361715605758902E-3</v>
      </c>
      <c r="AH2625" s="67">
        <v>-2.0451228919228002</v>
      </c>
      <c r="AI2625" s="66">
        <v>-7.5374491661932604E-3</v>
      </c>
      <c r="AJ2625" s="67">
        <v>12.936997564349401</v>
      </c>
      <c r="AK2625" s="66">
        <v>9.6344399999070393E-2</v>
      </c>
      <c r="AL2625" s="66">
        <v>3.3090923310737701E-2</v>
      </c>
      <c r="AM2625" s="67">
        <v>36.098914747359203</v>
      </c>
      <c r="AN2625" s="11"/>
      <c r="AO2625" s="69">
        <v>8.0374279532406893E-3</v>
      </c>
      <c r="AP2625" s="69">
        <v>-2.1854542882465501E-2</v>
      </c>
      <c r="AQ2625" s="69">
        <v>3.38545294762298E-2</v>
      </c>
      <c r="AR2625" s="69">
        <v>-7.4302639451198096E-2</v>
      </c>
      <c r="AS2625" s="70">
        <v>9</v>
      </c>
      <c r="AT2625" s="70">
        <v>3</v>
      </c>
      <c r="AU2625" s="70">
        <v>7</v>
      </c>
      <c r="AV2625" s="71">
        <v>5</v>
      </c>
      <c r="AW2625" s="11"/>
      <c r="AX2625" s="72">
        <v>4.7202973610765198E-2</v>
      </c>
      <c r="AY2625" s="73">
        <v>-1.8676027142021202E-2</v>
      </c>
      <c r="AZ2625" s="73">
        <v>0.62702431083380405</v>
      </c>
      <c r="BA2625" s="73">
        <v>-2.2955307170860799E-2</v>
      </c>
      <c r="BB2625" s="64">
        <v>4.8574636144667199E-3</v>
      </c>
      <c r="BC2625" s="74">
        <v>-9.9851673069788394</v>
      </c>
      <c r="BD2625" s="61">
        <v>43871</v>
      </c>
      <c r="BE2625" s="61">
        <v>43914</v>
      </c>
      <c r="BF2625" s="70"/>
      <c r="BG2625" s="61"/>
    </row>
    <row r="2626" spans="2:59" x14ac:dyDescent="0.3">
      <c r="B2626" s="56" t="s">
        <v>8275</v>
      </c>
      <c r="C2626" s="56" t="s">
        <v>7916</v>
      </c>
      <c r="D2626" s="56" t="s">
        <v>7895</v>
      </c>
      <c r="E2626" s="57" t="s">
        <v>2831</v>
      </c>
      <c r="F2626" s="57" t="s">
        <v>168</v>
      </c>
      <c r="G2626" s="58" t="s">
        <v>200</v>
      </c>
      <c r="H2626" s="59" t="s">
        <v>169</v>
      </c>
      <c r="I2626" s="60" t="s">
        <v>29</v>
      </c>
      <c r="J2626" s="60" t="s">
        <v>7917</v>
      </c>
      <c r="L2626" s="61">
        <v>44021</v>
      </c>
      <c r="M2626" s="62">
        <v>1109.7544999998099</v>
      </c>
      <c r="N2626" s="63">
        <v>1109.7544999998099</v>
      </c>
      <c r="O2626" s="63">
        <v>1140.0241000000401</v>
      </c>
      <c r="P2626" s="64">
        <f t="shared" si="40"/>
        <v>0.97344828061070887</v>
      </c>
      <c r="Q2626" s="61">
        <v>43871</v>
      </c>
      <c r="R2626" s="65">
        <v>3729100.4959999998</v>
      </c>
      <c r="S2626" s="65">
        <v>2573990.5246718698</v>
      </c>
      <c r="T2626" s="11"/>
      <c r="U2626" s="66">
        <v>-3.9668838171564901E-3</v>
      </c>
      <c r="V2626" s="67">
        <v>3.2655223722031201</v>
      </c>
      <c r="W2626" s="66">
        <v>1.95165779277886E-2</v>
      </c>
      <c r="X2626" s="67">
        <v>4.2300363414178701</v>
      </c>
      <c r="Y2626" s="66">
        <v>-1.2547953181638099E-2</v>
      </c>
      <c r="Z2626" s="67">
        <v>16.429142294073198</v>
      </c>
      <c r="AA2626" s="66">
        <v>2.9422295838230601E-2</v>
      </c>
      <c r="AB2626" s="67">
        <v>23.167417735123301</v>
      </c>
      <c r="AC2626" s="66">
        <v>0.100552341649745</v>
      </c>
      <c r="AD2626" s="67">
        <v>34.341199425223699</v>
      </c>
      <c r="AE2626" s="66"/>
      <c r="AF2626" s="68"/>
      <c r="AG2626" s="66">
        <v>-1.90130397641042E-3</v>
      </c>
      <c r="AH2626" s="67">
        <v>-2.0316361335062498</v>
      </c>
      <c r="AI2626" s="66">
        <v>-4.6844887292536398E-3</v>
      </c>
      <c r="AJ2626" s="67">
        <v>13.2222936080361</v>
      </c>
      <c r="AK2626" s="66">
        <v>0.109754499999399</v>
      </c>
      <c r="AL2626" s="66">
        <v>4.6780728736848701E-2</v>
      </c>
      <c r="AM2626" s="67">
        <v>40.117299786419601</v>
      </c>
      <c r="AN2626" s="11"/>
      <c r="AO2626" s="69">
        <v>8.0526508609182201E-3</v>
      </c>
      <c r="AP2626" s="69">
        <v>-2.18398439146767E-2</v>
      </c>
      <c r="AQ2626" s="69">
        <v>3.4321173776334001E-2</v>
      </c>
      <c r="AR2626" s="69">
        <v>-7.3871562263811905E-2</v>
      </c>
      <c r="AS2626" s="70">
        <v>9</v>
      </c>
      <c r="AT2626" s="70">
        <v>3</v>
      </c>
      <c r="AU2626" s="70">
        <v>7</v>
      </c>
      <c r="AV2626" s="71">
        <v>5</v>
      </c>
      <c r="AW2626" s="11"/>
      <c r="AX2626" s="72">
        <v>4.72127170350723E-2</v>
      </c>
      <c r="AY2626" s="73">
        <v>9.1630761597798496E-2</v>
      </c>
      <c r="AZ2626" s="73">
        <v>0.64618626683568403</v>
      </c>
      <c r="BA2626" s="73">
        <v>0.11294891634304299</v>
      </c>
      <c r="BB2626" s="64">
        <v>4.8585493362406796E-3</v>
      </c>
      <c r="BC2626" s="74">
        <v>-9.9270006660080998</v>
      </c>
      <c r="BD2626" s="61">
        <v>43871</v>
      </c>
      <c r="BE2626" s="61">
        <v>43914</v>
      </c>
      <c r="BF2626" s="70"/>
      <c r="BG2626" s="61"/>
    </row>
    <row r="2627" spans="2:59" x14ac:dyDescent="0.3">
      <c r="B2627" s="56" t="s">
        <v>8278</v>
      </c>
      <c r="C2627" s="56" t="s">
        <v>7919</v>
      </c>
      <c r="D2627" s="56" t="s">
        <v>7895</v>
      </c>
      <c r="E2627" s="57" t="s">
        <v>490</v>
      </c>
      <c r="F2627" s="57" t="s">
        <v>168</v>
      </c>
      <c r="G2627" s="58" t="s">
        <v>200</v>
      </c>
      <c r="H2627" s="59" t="s">
        <v>169</v>
      </c>
      <c r="I2627" s="60" t="s">
        <v>29</v>
      </c>
      <c r="J2627" s="60" t="s">
        <v>7920</v>
      </c>
      <c r="L2627" s="61">
        <v>44021</v>
      </c>
      <c r="M2627" s="62">
        <v>1151.7610999997701</v>
      </c>
      <c r="N2627" s="63">
        <v>1151.7610999997701</v>
      </c>
      <c r="O2627" s="63">
        <v>1151.7610999997701</v>
      </c>
      <c r="P2627" s="64">
        <f t="shared" si="40"/>
        <v>1</v>
      </c>
      <c r="Q2627" s="61">
        <v>44021</v>
      </c>
      <c r="R2627" s="65">
        <v>0</v>
      </c>
      <c r="S2627" s="65">
        <v>0</v>
      </c>
      <c r="T2627" s="11"/>
      <c r="U2627" s="66">
        <v>0</v>
      </c>
      <c r="V2627" s="67">
        <v>3.66221075391877</v>
      </c>
      <c r="W2627" s="66">
        <v>0</v>
      </c>
      <c r="X2627" s="67">
        <v>2.27837854863537</v>
      </c>
      <c r="Y2627" s="66">
        <v>0</v>
      </c>
      <c r="Z2627" s="67">
        <v>17.6839376122225</v>
      </c>
      <c r="AA2627" s="66">
        <v>0</v>
      </c>
      <c r="AB2627" s="67">
        <v>20.225188151293001</v>
      </c>
      <c r="AC2627" s="66">
        <v>2.8207841407493099E-2</v>
      </c>
      <c r="AD2627" s="67">
        <v>27.106749400991198</v>
      </c>
      <c r="AE2627" s="66">
        <v>4.2116104594242601E-2</v>
      </c>
      <c r="AF2627" s="68">
        <v>21.159298071142999</v>
      </c>
      <c r="AG2627" s="66">
        <v>0</v>
      </c>
      <c r="AH2627" s="67">
        <v>-1.84150573586521</v>
      </c>
      <c r="AI2627" s="66">
        <v>0</v>
      </c>
      <c r="AJ2627" s="67">
        <v>13.6907424809615</v>
      </c>
      <c r="AK2627" s="66">
        <v>0.152138655837916</v>
      </c>
      <c r="AL2627" s="66">
        <v>2.9783786483676501E-2</v>
      </c>
      <c r="AM2627" s="67">
        <v>9.2328705497493502</v>
      </c>
      <c r="AN2627" s="11"/>
      <c r="AO2627" s="69">
        <v>0</v>
      </c>
      <c r="AP2627" s="69">
        <v>0</v>
      </c>
      <c r="AQ2627" s="69">
        <v>0</v>
      </c>
      <c r="AR2627" s="69">
        <v>0</v>
      </c>
      <c r="AS2627" s="70">
        <v>0</v>
      </c>
      <c r="AT2627" s="70">
        <v>0</v>
      </c>
      <c r="AU2627" s="70">
        <v>7</v>
      </c>
      <c r="AV2627" s="71">
        <v>5</v>
      </c>
      <c r="AW2627" s="11"/>
      <c r="AX2627" s="72">
        <v>0</v>
      </c>
      <c r="AY2627" s="73">
        <v>-115.357016523136</v>
      </c>
      <c r="AZ2627" s="73">
        <v>0.52607977638217596</v>
      </c>
      <c r="BA2627" s="73">
        <v>-15.9646500268718</v>
      </c>
      <c r="BB2627" s="64">
        <v>0</v>
      </c>
      <c r="BC2627" s="74">
        <v>0</v>
      </c>
      <c r="BD2627" s="61">
        <v>43656</v>
      </c>
      <c r="BE2627" s="61"/>
      <c r="BF2627" s="70"/>
      <c r="BG2627" s="61"/>
    </row>
    <row r="2628" spans="2:59" x14ac:dyDescent="0.3">
      <c r="B2628" s="56" t="s">
        <v>8282</v>
      </c>
      <c r="C2628" s="56" t="s">
        <v>7922</v>
      </c>
      <c r="D2628" s="56" t="s">
        <v>7923</v>
      </c>
      <c r="E2628" s="57" t="s">
        <v>34</v>
      </c>
      <c r="F2628" s="57" t="s">
        <v>315</v>
      </c>
      <c r="G2628" s="58" t="s">
        <v>36</v>
      </c>
      <c r="H2628" s="59" t="s">
        <v>37</v>
      </c>
      <c r="I2628" s="60" t="s">
        <v>29</v>
      </c>
      <c r="J2628" s="60" t="s">
        <v>1</v>
      </c>
      <c r="L2628" s="61">
        <v>44021</v>
      </c>
      <c r="M2628" s="62">
        <v>1325.55409999937</v>
      </c>
      <c r="N2628" s="63">
        <v>1325.55409999937</v>
      </c>
      <c r="O2628" s="63"/>
      <c r="P2628" s="64" t="str">
        <f t="shared" si="40"/>
        <v/>
      </c>
      <c r="Q2628" s="61"/>
      <c r="R2628" s="65">
        <v>14771932.050000001</v>
      </c>
      <c r="S2628" s="65"/>
      <c r="T2628" s="11"/>
      <c r="U2628" s="66">
        <v>-3.5477972649459802E-2</v>
      </c>
      <c r="V2628" s="67">
        <v>0.114413488972787</v>
      </c>
      <c r="W2628" s="66">
        <v>-7.5987655354765602E-3</v>
      </c>
      <c r="X2628" s="67">
        <v>1.5185019950877201</v>
      </c>
      <c r="Y2628" s="66">
        <v>-0.170950373570085</v>
      </c>
      <c r="Z2628" s="67">
        <v>0.58890025521395695</v>
      </c>
      <c r="AA2628" s="66"/>
      <c r="AB2628" s="67"/>
      <c r="AC2628" s="66"/>
      <c r="AD2628" s="67"/>
      <c r="AE2628" s="66"/>
      <c r="AF2628" s="68"/>
      <c r="AG2628" s="66">
        <v>2.1977123911710798E-2</v>
      </c>
      <c r="AH2628" s="67">
        <v>0.35620665530586798</v>
      </c>
      <c r="AI2628" s="66">
        <v>-0.13426863772387199</v>
      </c>
      <c r="AJ2628" s="67">
        <v>0.26387870857433898</v>
      </c>
      <c r="AK2628" s="66">
        <v>-0.116297266667098</v>
      </c>
      <c r="AL2628" s="66">
        <v>-0.18103779653756599</v>
      </c>
      <c r="AM2628" s="67">
        <v>1.56322572483623</v>
      </c>
      <c r="AN2628" s="11"/>
      <c r="AO2628" s="69">
        <v>6.21817478931916E-2</v>
      </c>
      <c r="AP2628" s="69">
        <v>-0.130758359940955</v>
      </c>
      <c r="AQ2628" s="69">
        <v>0.121675038335525</v>
      </c>
      <c r="AR2628" s="69">
        <v>-0.14937841878505401</v>
      </c>
      <c r="AS2628" s="70"/>
      <c r="AT2628" s="70"/>
      <c r="AU2628" s="70"/>
      <c r="AV2628" s="71"/>
      <c r="AW2628" s="11"/>
      <c r="AX2628" s="72"/>
      <c r="AY2628" s="73"/>
      <c r="AZ2628" s="73"/>
      <c r="BA2628" s="73"/>
      <c r="BB2628" s="64"/>
      <c r="BC2628" s="74">
        <v>-39.663795407337602</v>
      </c>
      <c r="BD2628" s="61">
        <v>43840</v>
      </c>
      <c r="BE2628" s="61">
        <v>43908</v>
      </c>
      <c r="BF2628" s="70"/>
      <c r="BG2628" s="61"/>
    </row>
    <row r="2629" spans="2:59" x14ac:dyDescent="0.3">
      <c r="B2629" s="56" t="s">
        <v>8285</v>
      </c>
      <c r="C2629" s="56" t="s">
        <v>7925</v>
      </c>
      <c r="D2629" s="56" t="s">
        <v>7923</v>
      </c>
      <c r="E2629" s="57" t="s">
        <v>314</v>
      </c>
      <c r="F2629" s="57" t="s">
        <v>315</v>
      </c>
      <c r="G2629" s="58" t="s">
        <v>36</v>
      </c>
      <c r="H2629" s="59" t="s">
        <v>37</v>
      </c>
      <c r="I2629" s="60" t="s">
        <v>29</v>
      </c>
      <c r="J2629" s="60" t="s">
        <v>7926</v>
      </c>
      <c r="L2629" s="61">
        <v>44021</v>
      </c>
      <c r="M2629" s="62">
        <v>586.16870000027097</v>
      </c>
      <c r="N2629" s="63">
        <v>586.16870000027097</v>
      </c>
      <c r="O2629" s="63">
        <v>775.891999999993</v>
      </c>
      <c r="P2629" s="64">
        <f t="shared" si="40"/>
        <v>0.7554771798140415</v>
      </c>
      <c r="Q2629" s="61">
        <v>43756</v>
      </c>
      <c r="R2629" s="65">
        <v>770076.30700000003</v>
      </c>
      <c r="S2629" s="65">
        <v>1603560.7037480499</v>
      </c>
      <c r="T2629" s="11"/>
      <c r="U2629" s="66">
        <v>-3.5539994813007098E-2</v>
      </c>
      <c r="V2629" s="67">
        <v>0.108211272618064</v>
      </c>
      <c r="W2629" s="66">
        <v>-9.5086836527116195E-3</v>
      </c>
      <c r="X2629" s="67">
        <v>1.32751018336421</v>
      </c>
      <c r="Y2629" s="66">
        <v>-0.18058257231692601</v>
      </c>
      <c r="Z2629" s="67">
        <v>-0.374319619470043</v>
      </c>
      <c r="AA2629" s="66">
        <v>-0.216272794416</v>
      </c>
      <c r="AB2629" s="67">
        <v>-1.402091290307</v>
      </c>
      <c r="AC2629" s="66">
        <v>-0.31430716818897098</v>
      </c>
      <c r="AD2629" s="67">
        <v>-7.1447515586623904</v>
      </c>
      <c r="AE2629" s="66">
        <v>-0.28476848908670899</v>
      </c>
      <c r="AF2629" s="68">
        <v>-11.529161296959501</v>
      </c>
      <c r="AG2629" s="66">
        <v>2.1386664810052001E-2</v>
      </c>
      <c r="AH2629" s="67">
        <v>0.29716074513999002</v>
      </c>
      <c r="AI2629" s="66">
        <v>-0.14482134098303501</v>
      </c>
      <c r="AJ2629" s="67">
        <v>-0.79139161734201502</v>
      </c>
      <c r="AK2629" s="66">
        <v>-0.41383129999914697</v>
      </c>
      <c r="AL2629" s="66">
        <v>-5.89086094669619E-2</v>
      </c>
      <c r="AM2629" s="67">
        <v>-37.148459733405602</v>
      </c>
      <c r="AN2629" s="11"/>
      <c r="AO2629" s="69">
        <v>8.5668921994510996E-2</v>
      </c>
      <c r="AP2629" s="69">
        <v>-0.13092587838400499</v>
      </c>
      <c r="AQ2629" s="69">
        <v>0.119516525566723</v>
      </c>
      <c r="AR2629" s="69">
        <v>-0.151069956963474</v>
      </c>
      <c r="AS2629" s="70">
        <v>5</v>
      </c>
      <c r="AT2629" s="70">
        <v>7</v>
      </c>
      <c r="AU2629" s="70">
        <v>6</v>
      </c>
      <c r="AV2629" s="71">
        <v>6</v>
      </c>
      <c r="AW2629" s="11"/>
      <c r="AX2629" s="72">
        <v>0.31106095055263699</v>
      </c>
      <c r="AY2629" s="73">
        <v>-0.50130649370930802</v>
      </c>
      <c r="AZ2629" s="73">
        <v>-0.47320273306377197</v>
      </c>
      <c r="BA2629" s="73">
        <v>-0.66814370949032298</v>
      </c>
      <c r="BB2629" s="64">
        <v>3.1657848745089701E-2</v>
      </c>
      <c r="BC2629" s="74">
        <v>-43.659697483701201</v>
      </c>
      <c r="BD2629" s="61">
        <v>43756</v>
      </c>
      <c r="BE2629" s="61">
        <v>43908</v>
      </c>
      <c r="BF2629" s="70"/>
      <c r="BG2629" s="61"/>
    </row>
    <row r="2630" spans="2:59" x14ac:dyDescent="0.3">
      <c r="B2630" s="56" t="s">
        <v>8288</v>
      </c>
      <c r="C2630" s="56" t="s">
        <v>7928</v>
      </c>
      <c r="D2630" s="56" t="s">
        <v>7923</v>
      </c>
      <c r="E2630" s="57" t="s">
        <v>73</v>
      </c>
      <c r="F2630" s="57" t="s">
        <v>315</v>
      </c>
      <c r="G2630" s="58" t="s">
        <v>36</v>
      </c>
      <c r="H2630" s="59" t="s">
        <v>37</v>
      </c>
      <c r="I2630" s="60" t="s">
        <v>29</v>
      </c>
      <c r="J2630" s="60" t="s">
        <v>7929</v>
      </c>
      <c r="L2630" s="61">
        <v>44021</v>
      </c>
      <c r="M2630" s="62">
        <v>2002.5438000001</v>
      </c>
      <c r="N2630" s="63">
        <v>2002.5438000001</v>
      </c>
      <c r="O2630" s="63">
        <v>2544.39669999853</v>
      </c>
      <c r="P2630" s="64">
        <f t="shared" si="40"/>
        <v>0.78704071578196</v>
      </c>
      <c r="Q2630" s="61">
        <v>43756</v>
      </c>
      <c r="R2630" s="65">
        <v>1107971.98</v>
      </c>
      <c r="S2630" s="65">
        <v>1381369.11482813</v>
      </c>
      <c r="T2630" s="11"/>
      <c r="U2630" s="66">
        <v>-3.5513564427674303E-2</v>
      </c>
      <c r="V2630" s="67">
        <v>0.110854311151343</v>
      </c>
      <c r="W2630" s="66">
        <v>-8.6963520925564808E-3</v>
      </c>
      <c r="X2630" s="67">
        <v>1.40874333937973</v>
      </c>
      <c r="Y2630" s="66">
        <v>-0.150672709757637</v>
      </c>
      <c r="Z2630" s="67">
        <v>2.61666663645883</v>
      </c>
      <c r="AA2630" s="66">
        <v>-0.18073522506165299</v>
      </c>
      <c r="AB2630" s="67">
        <v>2.1516656451276499</v>
      </c>
      <c r="AC2630" s="66">
        <v>-0.25471598154312203</v>
      </c>
      <c r="AD2630" s="67">
        <v>-1.18563289407757</v>
      </c>
      <c r="AE2630" s="66">
        <v>-0.19795155901636499</v>
      </c>
      <c r="AF2630" s="68">
        <v>-2.8474682899250201</v>
      </c>
      <c r="AG2630" s="66">
        <v>2.1637893840306802E-2</v>
      </c>
      <c r="AH2630" s="67">
        <v>0.32228364816546701</v>
      </c>
      <c r="AI2630" s="66">
        <v>-0.11333253044271301</v>
      </c>
      <c r="AJ2630" s="67">
        <v>2.3574894366902299</v>
      </c>
      <c r="AK2630" s="66">
        <v>-6.8332945632428199E-2</v>
      </c>
      <c r="AL2630" s="66">
        <v>-8.0130549204113794E-3</v>
      </c>
      <c r="AM2630" s="67">
        <v>-2.5986242967555899</v>
      </c>
      <c r="AN2630" s="11"/>
      <c r="AO2630" s="69">
        <v>8.5698772820323899E-2</v>
      </c>
      <c r="AP2630" s="69">
        <v>-0.13033394597645401</v>
      </c>
      <c r="AQ2630" s="69">
        <v>0.12817651795194299</v>
      </c>
      <c r="AR2630" s="69">
        <v>-0.145517564616021</v>
      </c>
      <c r="AS2630" s="70">
        <v>5</v>
      </c>
      <c r="AT2630" s="70">
        <v>7</v>
      </c>
      <c r="AU2630" s="70">
        <v>7</v>
      </c>
      <c r="AV2630" s="71">
        <v>5</v>
      </c>
      <c r="AW2630" s="11"/>
      <c r="AX2630" s="72">
        <v>0.31087963713769601</v>
      </c>
      <c r="AY2630" s="73">
        <v>-0.37820028261785399</v>
      </c>
      <c r="AZ2630" s="73">
        <v>0.28900536815172001</v>
      </c>
      <c r="BA2630" s="73">
        <v>-0.50775838809477103</v>
      </c>
      <c r="BB2630" s="64">
        <v>3.16539109619043E-2</v>
      </c>
      <c r="BC2630" s="74">
        <v>-43.135899366578101</v>
      </c>
      <c r="BD2630" s="61">
        <v>43756</v>
      </c>
      <c r="BE2630" s="61">
        <v>43908</v>
      </c>
      <c r="BF2630" s="70"/>
      <c r="BG2630" s="61"/>
    </row>
    <row r="2631" spans="2:59" x14ac:dyDescent="0.3">
      <c r="B2631" s="56" t="s">
        <v>8291</v>
      </c>
      <c r="C2631" s="56" t="s">
        <v>7931</v>
      </c>
      <c r="D2631" s="56" t="s">
        <v>7923</v>
      </c>
      <c r="E2631" s="57" t="s">
        <v>323</v>
      </c>
      <c r="F2631" s="57" t="s">
        <v>315</v>
      </c>
      <c r="G2631" s="58" t="s">
        <v>36</v>
      </c>
      <c r="H2631" s="59" t="s">
        <v>37</v>
      </c>
      <c r="I2631" s="60" t="s">
        <v>29</v>
      </c>
      <c r="J2631" s="60" t="s">
        <v>7932</v>
      </c>
      <c r="L2631" s="61">
        <v>44021</v>
      </c>
      <c r="M2631" s="62">
        <v>894.46910000033699</v>
      </c>
      <c r="N2631" s="63">
        <v>894.46910000033699</v>
      </c>
      <c r="O2631" s="63">
        <v>1160.6190000008801</v>
      </c>
      <c r="P2631" s="64">
        <f t="shared" ref="P2631:P2694" si="41">IFERROR(N2631/O2631,"")</f>
        <v>0.77068279943690288</v>
      </c>
      <c r="Q2631" s="61">
        <v>43756</v>
      </c>
      <c r="R2631" s="65">
        <v>25890198.340999998</v>
      </c>
      <c r="S2631" s="65">
        <v>21480533.229312502</v>
      </c>
      <c r="T2631" s="11"/>
      <c r="U2631" s="66">
        <v>-3.5467448354211201E-2</v>
      </c>
      <c r="V2631" s="67">
        <v>0.11546591849764801</v>
      </c>
      <c r="W2631" s="66">
        <v>-7.2732922872091902E-3</v>
      </c>
      <c r="X2631" s="67">
        <v>1.5510493199144499</v>
      </c>
      <c r="Y2631" s="66">
        <v>-0.16929969219840099</v>
      </c>
      <c r="Z2631" s="67">
        <v>0.75396839238237601</v>
      </c>
      <c r="AA2631" s="66">
        <v>-0.194391238204844</v>
      </c>
      <c r="AB2631" s="67">
        <v>0.78606433080858595</v>
      </c>
      <c r="AC2631" s="66">
        <v>-0.27550995695870401</v>
      </c>
      <c r="AD2631" s="67">
        <v>-3.26503043563571</v>
      </c>
      <c r="AE2631" s="66">
        <v>-0.22311197093309601</v>
      </c>
      <c r="AF2631" s="68">
        <v>-5.3635094815981601</v>
      </c>
      <c r="AG2631" s="66">
        <v>2.2077639676354E-2</v>
      </c>
      <c r="AH2631" s="67">
        <v>0.36625823177018901</v>
      </c>
      <c r="AI2631" s="66">
        <v>-0.13245952970653899</v>
      </c>
      <c r="AJ2631" s="67">
        <v>0.444789510307601</v>
      </c>
      <c r="AK2631" s="66">
        <v>-0.10553089999942999</v>
      </c>
      <c r="AL2631" s="66">
        <v>-2.67375727244143E-2</v>
      </c>
      <c r="AM2631" s="67">
        <v>-7.9553399599753902</v>
      </c>
      <c r="AN2631" s="11"/>
      <c r="AO2631" s="69">
        <v>8.5750891625211795E-2</v>
      </c>
      <c r="AP2631" s="69">
        <v>-0.13072980684053601</v>
      </c>
      <c r="AQ2631" s="69">
        <v>0.122042806313402</v>
      </c>
      <c r="AR2631" s="69">
        <v>-0.14909021533821901</v>
      </c>
      <c r="AS2631" s="70">
        <v>5</v>
      </c>
      <c r="AT2631" s="70">
        <v>7</v>
      </c>
      <c r="AU2631" s="70">
        <v>7</v>
      </c>
      <c r="AV2631" s="71">
        <v>5</v>
      </c>
      <c r="AW2631" s="11"/>
      <c r="AX2631" s="72">
        <v>0.310948834158771</v>
      </c>
      <c r="AY2631" s="73">
        <v>-0.429045684171797</v>
      </c>
      <c r="AZ2631" s="73">
        <v>-2.0900937596451299E-2</v>
      </c>
      <c r="BA2631" s="73">
        <v>-0.57359997766343396</v>
      </c>
      <c r="BB2631" s="64">
        <v>3.1650440836856399E-2</v>
      </c>
      <c r="BC2631" s="74">
        <v>-43.011660157237202</v>
      </c>
      <c r="BD2631" s="61">
        <v>43756</v>
      </c>
      <c r="BE2631" s="61">
        <v>43908</v>
      </c>
      <c r="BF2631" s="70"/>
      <c r="BG2631" s="61"/>
    </row>
    <row r="2632" spans="2:59" x14ac:dyDescent="0.3">
      <c r="B2632" s="56" t="s">
        <v>8294</v>
      </c>
      <c r="C2632" s="56" t="s">
        <v>7934</v>
      </c>
      <c r="D2632" s="56" t="s">
        <v>7923</v>
      </c>
      <c r="E2632" s="57" t="s">
        <v>326</v>
      </c>
      <c r="F2632" s="57" t="s">
        <v>315</v>
      </c>
      <c r="G2632" s="58" t="s">
        <v>36</v>
      </c>
      <c r="H2632" s="59" t="s">
        <v>37</v>
      </c>
      <c r="I2632" s="60" t="s">
        <v>29</v>
      </c>
      <c r="J2632" s="60" t="s">
        <v>7935</v>
      </c>
      <c r="L2632" s="61">
        <v>44021</v>
      </c>
      <c r="M2632" s="62">
        <v>599.77770000044302</v>
      </c>
      <c r="N2632" s="63">
        <v>599.77770000044302</v>
      </c>
      <c r="O2632" s="63">
        <v>790.521200000308</v>
      </c>
      <c r="P2632" s="64">
        <f t="shared" si="41"/>
        <v>0.75871172082445015</v>
      </c>
      <c r="Q2632" s="61">
        <v>43756</v>
      </c>
      <c r="R2632" s="65">
        <v>0</v>
      </c>
      <c r="S2632" s="65">
        <v>7132924.6735312501</v>
      </c>
      <c r="T2632" s="11"/>
      <c r="U2632" s="66">
        <v>-3.55251268865686E-2</v>
      </c>
      <c r="V2632" s="67">
        <v>0.10969806526191</v>
      </c>
      <c r="W2632" s="66">
        <v>-9.1793906276507204E-3</v>
      </c>
      <c r="X2632" s="67">
        <v>1.3604394858702999</v>
      </c>
      <c r="Y2632" s="66">
        <v>-0.17852478768239999</v>
      </c>
      <c r="Z2632" s="67">
        <v>-0.16854115601745401</v>
      </c>
      <c r="AA2632" s="66">
        <v>-0.21128208378562699</v>
      </c>
      <c r="AB2632" s="67">
        <v>-0.90302022726973497</v>
      </c>
      <c r="AC2632" s="66">
        <v>-0.30628672404505802</v>
      </c>
      <c r="AD2632" s="67">
        <v>-6.3427071442711203</v>
      </c>
      <c r="AE2632" s="66">
        <v>-0.27458121775183802</v>
      </c>
      <c r="AF2632" s="68">
        <v>-10.5104341634724</v>
      </c>
      <c r="AG2632" s="66">
        <v>2.1505030223124801E-2</v>
      </c>
      <c r="AH2632" s="67">
        <v>0.30899728644726598</v>
      </c>
      <c r="AI2632" s="66">
        <v>-0.14246712715976201</v>
      </c>
      <c r="AJ2632" s="67">
        <v>-0.55597023501468401</v>
      </c>
      <c r="AK2632" s="66">
        <v>-0.40022230000002301</v>
      </c>
      <c r="AL2632" s="66">
        <v>-5.6450260776764502E-2</v>
      </c>
      <c r="AM2632" s="67">
        <v>-35.787559733493303</v>
      </c>
      <c r="AN2632" s="11"/>
      <c r="AO2632" s="69">
        <v>8.5691266180219799E-2</v>
      </c>
      <c r="AP2632" s="69">
        <v>-0.13089610456881901</v>
      </c>
      <c r="AQ2632" s="69">
        <v>0.11981298463069801</v>
      </c>
      <c r="AR2632" s="69">
        <v>-0.15051143189892199</v>
      </c>
      <c r="AS2632" s="70">
        <v>5</v>
      </c>
      <c r="AT2632" s="70">
        <v>7</v>
      </c>
      <c r="AU2632" s="70">
        <v>7</v>
      </c>
      <c r="AV2632" s="71">
        <v>5</v>
      </c>
      <c r="AW2632" s="11"/>
      <c r="AX2632" s="72">
        <v>0.31104357396543503</v>
      </c>
      <c r="AY2632" s="73">
        <v>-0.48477696009968002</v>
      </c>
      <c r="AZ2632" s="73">
        <v>-0.36956770517372201</v>
      </c>
      <c r="BA2632" s="73">
        <v>-0.64655174872950705</v>
      </c>
      <c r="BB2632" s="64">
        <v>3.1656919914130402E-2</v>
      </c>
      <c r="BC2632" s="74">
        <v>-43.4942035710556</v>
      </c>
      <c r="BD2632" s="61">
        <v>43756</v>
      </c>
      <c r="BE2632" s="61">
        <v>43908</v>
      </c>
      <c r="BF2632" s="70"/>
      <c r="BG2632" s="61"/>
    </row>
    <row r="2633" spans="2:59" x14ac:dyDescent="0.3">
      <c r="B2633" s="56" t="s">
        <v>8297</v>
      </c>
      <c r="C2633" s="56" t="s">
        <v>7937</v>
      </c>
      <c r="D2633" s="56" t="s">
        <v>7923</v>
      </c>
      <c r="E2633" s="57" t="s">
        <v>330</v>
      </c>
      <c r="F2633" s="57" t="s">
        <v>315</v>
      </c>
      <c r="G2633" s="58" t="s">
        <v>36</v>
      </c>
      <c r="H2633" s="59" t="s">
        <v>37</v>
      </c>
      <c r="I2633" s="60" t="s">
        <v>29</v>
      </c>
      <c r="J2633" s="60" t="s">
        <v>7938</v>
      </c>
      <c r="L2633" s="61">
        <v>44021</v>
      </c>
      <c r="M2633" s="62">
        <v>990.92140000034101</v>
      </c>
      <c r="N2633" s="63">
        <v>990.92140000034101</v>
      </c>
      <c r="O2633" s="63">
        <v>1323.1052999999399</v>
      </c>
      <c r="P2633" s="64">
        <f t="shared" si="41"/>
        <v>0.74893615799164737</v>
      </c>
      <c r="Q2633" s="61">
        <v>43756</v>
      </c>
      <c r="R2633" s="65">
        <v>11559476.389</v>
      </c>
      <c r="S2633" s="65">
        <v>14771569.728359399</v>
      </c>
      <c r="T2633" s="11"/>
      <c r="U2633" s="66">
        <v>-3.55714522083872E-2</v>
      </c>
      <c r="V2633" s="67">
        <v>0.105065533080051</v>
      </c>
      <c r="W2633" s="66">
        <v>-1.0482428578143301E-2</v>
      </c>
      <c r="X2633" s="67">
        <v>1.2301356908210399</v>
      </c>
      <c r="Y2633" s="66">
        <v>-0.185457981135114</v>
      </c>
      <c r="Z2633" s="67">
        <v>-0.86186050128890201</v>
      </c>
      <c r="AA2633" s="66">
        <v>-0.22563418245234099</v>
      </c>
      <c r="AB2633" s="67">
        <v>-2.3382300939410898</v>
      </c>
      <c r="AC2633" s="66">
        <v>-0.33057973285845899</v>
      </c>
      <c r="AD2633" s="67">
        <v>-8.7720080256112904</v>
      </c>
      <c r="AE2633" s="66">
        <v>-0.31011722671508302</v>
      </c>
      <c r="AF2633" s="68">
        <v>-14.0640350597969</v>
      </c>
      <c r="AG2633" s="66">
        <v>2.1085385480546399E-2</v>
      </c>
      <c r="AH2633" s="67">
        <v>0.26703281218942698</v>
      </c>
      <c r="AI2633" s="66">
        <v>-0.150160388860968</v>
      </c>
      <c r="AJ2633" s="67">
        <v>-1.3252964051353</v>
      </c>
      <c r="AK2633" s="66">
        <v>-0.41881783684482798</v>
      </c>
      <c r="AL2633" s="66">
        <v>-5.9822062145030899E-2</v>
      </c>
      <c r="AM2633" s="67">
        <v>-37.647113417973699</v>
      </c>
      <c r="AN2633" s="11"/>
      <c r="AO2633" s="69">
        <v>8.5633339947962697E-2</v>
      </c>
      <c r="AP2633" s="69">
        <v>-0.13101137887686501</v>
      </c>
      <c r="AQ2633" s="69">
        <v>0.11841567547715399</v>
      </c>
      <c r="AR2633" s="69">
        <v>-0.15193241915403599</v>
      </c>
      <c r="AS2633" s="70">
        <v>5</v>
      </c>
      <c r="AT2633" s="70">
        <v>7</v>
      </c>
      <c r="AU2633" s="70">
        <v>6</v>
      </c>
      <c r="AV2633" s="71">
        <v>6</v>
      </c>
      <c r="AW2633" s="11"/>
      <c r="AX2633" s="72">
        <v>0.31111067219288102</v>
      </c>
      <c r="AY2633" s="73">
        <v>-0.53222758595620701</v>
      </c>
      <c r="AZ2633" s="73">
        <v>-0.66704141111313198</v>
      </c>
      <c r="BA2633" s="73">
        <v>-0.70840079374738696</v>
      </c>
      <c r="BB2633" s="64">
        <v>3.16611631583874E-2</v>
      </c>
      <c r="BC2633" s="74">
        <v>-43.940168632077999</v>
      </c>
      <c r="BD2633" s="61">
        <v>43756</v>
      </c>
      <c r="BE2633" s="61">
        <v>43908</v>
      </c>
      <c r="BF2633" s="70"/>
      <c r="BG2633" s="61"/>
    </row>
    <row r="2634" spans="2:59" x14ac:dyDescent="0.3">
      <c r="B2634" s="56" t="s">
        <v>8300</v>
      </c>
      <c r="C2634" s="56" t="s">
        <v>7940</v>
      </c>
      <c r="D2634" s="56" t="s">
        <v>7923</v>
      </c>
      <c r="E2634" s="57" t="s">
        <v>334</v>
      </c>
      <c r="F2634" s="57" t="s">
        <v>315</v>
      </c>
      <c r="G2634" s="58" t="s">
        <v>36</v>
      </c>
      <c r="H2634" s="59" t="s">
        <v>37</v>
      </c>
      <c r="I2634" s="60" t="s">
        <v>29</v>
      </c>
      <c r="J2634" s="60" t="s">
        <v>7941</v>
      </c>
      <c r="L2634" s="61">
        <v>44021</v>
      </c>
      <c r="M2634" s="62">
        <v>579.93960000015795</v>
      </c>
      <c r="N2634" s="63">
        <v>579.93960000015795</v>
      </c>
      <c r="O2634" s="63">
        <v>773.22970000002499</v>
      </c>
      <c r="P2634" s="64">
        <f t="shared" si="41"/>
        <v>0.75002240602002124</v>
      </c>
      <c r="Q2634" s="61">
        <v>43756</v>
      </c>
      <c r="R2634" s="65">
        <v>1200755.2649999999</v>
      </c>
      <c r="S2634" s="65">
        <v>1299618.56489258</v>
      </c>
      <c r="T2634" s="11"/>
      <c r="U2634" s="66">
        <v>-3.5566202387599298E-2</v>
      </c>
      <c r="V2634" s="67">
        <v>0.10559051515883799</v>
      </c>
      <c r="W2634" s="66">
        <v>-1.03201930542127E-2</v>
      </c>
      <c r="X2634" s="67">
        <v>1.2463592432141</v>
      </c>
      <c r="Y2634" s="66">
        <v>-0.18464739216055001</v>
      </c>
      <c r="Z2634" s="67">
        <v>-0.78080160383251496</v>
      </c>
      <c r="AA2634" s="66">
        <v>-0.22408166186883999</v>
      </c>
      <c r="AB2634" s="67">
        <v>-2.1829780355910802</v>
      </c>
      <c r="AC2634" s="66">
        <v>-0.330128472793149</v>
      </c>
      <c r="AD2634" s="67">
        <v>-8.7268820190802199</v>
      </c>
      <c r="AE2634" s="66">
        <v>-0.31345979142672098</v>
      </c>
      <c r="AF2634" s="68">
        <v>-14.3982915309607</v>
      </c>
      <c r="AG2634" s="66">
        <v>2.11356598520069E-2</v>
      </c>
      <c r="AH2634" s="67">
        <v>0.27206024933548201</v>
      </c>
      <c r="AI2634" s="66">
        <v>-0.149272838571051</v>
      </c>
      <c r="AJ2634" s="67">
        <v>-1.23654137614358</v>
      </c>
      <c r="AK2634" s="66">
        <v>-0.420060400000075</v>
      </c>
      <c r="AL2634" s="66">
        <v>-6.0050760449521498E-2</v>
      </c>
      <c r="AM2634" s="67">
        <v>-37.771369733498403</v>
      </c>
      <c r="AN2634" s="11"/>
      <c r="AO2634" s="69">
        <v>8.5639226301282206E-2</v>
      </c>
      <c r="AP2634" s="69">
        <v>-0.130996997145266</v>
      </c>
      <c r="AQ2634" s="69">
        <v>0.118599217832525</v>
      </c>
      <c r="AR2634" s="69">
        <v>-0.151788824953692</v>
      </c>
      <c r="AS2634" s="70">
        <v>5</v>
      </c>
      <c r="AT2634" s="70">
        <v>7</v>
      </c>
      <c r="AU2634" s="70">
        <v>6</v>
      </c>
      <c r="AV2634" s="71">
        <v>6</v>
      </c>
      <c r="AW2634" s="11"/>
      <c r="AX2634" s="72">
        <v>0.31110219253139798</v>
      </c>
      <c r="AY2634" s="73">
        <v>-0.52710002088588204</v>
      </c>
      <c r="AZ2634" s="73">
        <v>-0.63488266891454304</v>
      </c>
      <c r="BA2634" s="73">
        <v>-0.70173356529448905</v>
      </c>
      <c r="BB2634" s="64">
        <v>3.1660592199623402E-2</v>
      </c>
      <c r="BC2634" s="74">
        <v>-43.893515730218503</v>
      </c>
      <c r="BD2634" s="61">
        <v>43756</v>
      </c>
      <c r="BE2634" s="61">
        <v>43908</v>
      </c>
      <c r="BF2634" s="70"/>
      <c r="BG2634" s="61"/>
    </row>
    <row r="2635" spans="2:59" x14ac:dyDescent="0.3">
      <c r="B2635" s="56" t="s">
        <v>8303</v>
      </c>
      <c r="C2635" s="56" t="s">
        <v>7943</v>
      </c>
      <c r="D2635" s="56" t="s">
        <v>7923</v>
      </c>
      <c r="E2635" s="57" t="s">
        <v>1092</v>
      </c>
      <c r="F2635" s="57" t="s">
        <v>315</v>
      </c>
      <c r="G2635" s="58" t="s">
        <v>36</v>
      </c>
      <c r="H2635" s="59" t="s">
        <v>37</v>
      </c>
      <c r="I2635" s="60" t="s">
        <v>29</v>
      </c>
      <c r="J2635" s="60" t="s">
        <v>7944</v>
      </c>
      <c r="L2635" s="61">
        <v>44021</v>
      </c>
      <c r="M2635" s="62">
        <v>440998.21880006802</v>
      </c>
      <c r="N2635" s="63">
        <v>440998.21880006802</v>
      </c>
      <c r="O2635" s="63">
        <v>576755.02099990798</v>
      </c>
      <c r="P2635" s="64">
        <f t="shared" si="41"/>
        <v>0.76461964394435389</v>
      </c>
      <c r="Q2635" s="61">
        <v>43756</v>
      </c>
      <c r="R2635" s="65">
        <v>1227966.111</v>
      </c>
      <c r="S2635" s="65">
        <v>1320938.90264062</v>
      </c>
      <c r="T2635" s="11"/>
      <c r="U2635" s="66">
        <v>-3.54961573757464E-2</v>
      </c>
      <c r="V2635" s="67">
        <v>0.11259501634412999</v>
      </c>
      <c r="W2635" s="66">
        <v>-8.1599036793704692E-3</v>
      </c>
      <c r="X2635" s="67">
        <v>1.4623881806983301</v>
      </c>
      <c r="Y2635" s="66">
        <v>-0.173790147732652</v>
      </c>
      <c r="Z2635" s="67">
        <v>0.30492283895728201</v>
      </c>
      <c r="AA2635" s="66">
        <v>-0.20313628351315899</v>
      </c>
      <c r="AB2635" s="67">
        <v>-8.8440200022887397E-2</v>
      </c>
      <c r="AC2635" s="66"/>
      <c r="AD2635" s="67"/>
      <c r="AE2635" s="66"/>
      <c r="AF2635" s="68"/>
      <c r="AG2635" s="66">
        <v>2.18037121903762E-2</v>
      </c>
      <c r="AH2635" s="67">
        <v>0.338865483172412</v>
      </c>
      <c r="AI2635" s="66">
        <v>-0.137380414825166</v>
      </c>
      <c r="AJ2635" s="67">
        <v>-4.7299001555074903E-2</v>
      </c>
      <c r="AK2635" s="66">
        <v>-0.25212737911002497</v>
      </c>
      <c r="AL2635" s="66">
        <v>-0.16537238446733701</v>
      </c>
      <c r="AM2635" s="67">
        <v>-5.0044412693823697</v>
      </c>
      <c r="AN2635" s="11"/>
      <c r="AO2635" s="69">
        <v>8.5718402466300206E-2</v>
      </c>
      <c r="AP2635" s="69">
        <v>-0.13080756035022201</v>
      </c>
      <c r="AQ2635" s="69">
        <v>0.12104083471975199</v>
      </c>
      <c r="AR2635" s="69">
        <v>-0.149875468429818</v>
      </c>
      <c r="AS2635" s="70">
        <v>5</v>
      </c>
      <c r="AT2635" s="70">
        <v>7</v>
      </c>
      <c r="AU2635" s="70">
        <v>7</v>
      </c>
      <c r="AV2635" s="71">
        <v>5</v>
      </c>
      <c r="AW2635" s="11"/>
      <c r="AX2635" s="72">
        <v>0.31099290191661599</v>
      </c>
      <c r="AY2635" s="73">
        <v>-0.45792362593874703</v>
      </c>
      <c r="AZ2635" s="73">
        <v>-0.20152170993128499</v>
      </c>
      <c r="BA2635" s="73">
        <v>-0.61145995048627799</v>
      </c>
      <c r="BB2635" s="64">
        <v>3.16533382622219E-2</v>
      </c>
      <c r="BC2635" s="74">
        <v>-43.269400787714403</v>
      </c>
      <c r="BD2635" s="61">
        <v>43756</v>
      </c>
      <c r="BE2635" s="61">
        <v>43908</v>
      </c>
      <c r="BF2635" s="70"/>
      <c r="BG2635" s="61"/>
    </row>
    <row r="2636" spans="2:59" x14ac:dyDescent="0.3">
      <c r="B2636" s="56" t="s">
        <v>8306</v>
      </c>
      <c r="C2636" s="56" t="s">
        <v>7946</v>
      </c>
      <c r="D2636" s="56" t="s">
        <v>7947</v>
      </c>
      <c r="E2636" s="57" t="s">
        <v>73</v>
      </c>
      <c r="F2636" s="57" t="s">
        <v>65</v>
      </c>
      <c r="G2636" s="58" t="s">
        <v>111</v>
      </c>
      <c r="H2636" s="59" t="s">
        <v>186</v>
      </c>
      <c r="I2636" s="60" t="s">
        <v>29</v>
      </c>
      <c r="J2636" s="60" t="s">
        <v>7948</v>
      </c>
      <c r="L2636" s="61">
        <v>44021</v>
      </c>
      <c r="M2636" s="62">
        <v>1731.02649999969</v>
      </c>
      <c r="N2636" s="63">
        <v>1731.02649999969</v>
      </c>
      <c r="O2636" s="63">
        <v>1812.88110000081</v>
      </c>
      <c r="P2636" s="64">
        <f t="shared" si="41"/>
        <v>0.95484833506119993</v>
      </c>
      <c r="Q2636" s="61">
        <v>43881</v>
      </c>
      <c r="R2636" s="65">
        <v>2287778.9959999998</v>
      </c>
      <c r="S2636" s="65">
        <v>1938156.87725586</v>
      </c>
      <c r="T2636" s="11"/>
      <c r="U2636" s="66">
        <v>-7.5789194870594699E-3</v>
      </c>
      <c r="V2636" s="67">
        <v>2.9043188052128199</v>
      </c>
      <c r="W2636" s="66">
        <v>2.5459622213020301E-2</v>
      </c>
      <c r="X2636" s="67">
        <v>4.8243407699410499</v>
      </c>
      <c r="Y2636" s="66">
        <v>-2.0815137705540099E-2</v>
      </c>
      <c r="Z2636" s="67">
        <v>15.602423841672101</v>
      </c>
      <c r="AA2636" s="66">
        <v>0.10467168779359801</v>
      </c>
      <c r="AB2636" s="67">
        <v>30.692356930667302</v>
      </c>
      <c r="AC2636" s="66">
        <v>0.15672347421787</v>
      </c>
      <c r="AD2636" s="67">
        <v>39.958312682050703</v>
      </c>
      <c r="AE2636" s="66">
        <v>0.227012649163953</v>
      </c>
      <c r="AF2636" s="68">
        <v>39.648952528135901</v>
      </c>
      <c r="AG2636" s="66">
        <v>7.4126563049503602E-4</v>
      </c>
      <c r="AH2636" s="67">
        <v>-1.76737917281571</v>
      </c>
      <c r="AI2636" s="66">
        <v>5.1309669670445103E-3</v>
      </c>
      <c r="AJ2636" s="67">
        <v>14.203839177673199</v>
      </c>
      <c r="AK2636" s="66">
        <v>0.73102650000015301</v>
      </c>
      <c r="AL2636" s="66">
        <v>7.8533242791308994E-2</v>
      </c>
      <c r="AM2636" s="67">
        <v>67.876834926311901</v>
      </c>
      <c r="AN2636" s="11"/>
      <c r="AO2636" s="69">
        <v>3.61664930605912E-2</v>
      </c>
      <c r="AP2636" s="69">
        <v>-3.99095436259813E-2</v>
      </c>
      <c r="AQ2636" s="69">
        <v>7.2662818996832398E-2</v>
      </c>
      <c r="AR2636" s="69">
        <v>-9.3029611093661493E-2</v>
      </c>
      <c r="AS2636" s="70">
        <v>7</v>
      </c>
      <c r="AT2636" s="70">
        <v>5</v>
      </c>
      <c r="AU2636" s="70">
        <v>7</v>
      </c>
      <c r="AV2636" s="71">
        <v>5</v>
      </c>
      <c r="AW2636" s="11"/>
      <c r="AX2636" s="72">
        <v>0.12911431577027499</v>
      </c>
      <c r="AY2636" s="73">
        <v>0.73204652975527995</v>
      </c>
      <c r="AZ2636" s="73">
        <v>1.13231644748703</v>
      </c>
      <c r="BA2636" s="73">
        <v>1.0208401784166199</v>
      </c>
      <c r="BB2636" s="64">
        <v>1.3295429010377099E-2</v>
      </c>
      <c r="BC2636" s="74">
        <v>-21.781875270331501</v>
      </c>
      <c r="BD2636" s="61">
        <v>43881</v>
      </c>
      <c r="BE2636" s="61">
        <v>43913</v>
      </c>
      <c r="BF2636" s="70"/>
      <c r="BG2636" s="61"/>
    </row>
    <row r="2637" spans="2:59" x14ac:dyDescent="0.3">
      <c r="B2637" s="56" t="s">
        <v>8309</v>
      </c>
      <c r="C2637" s="56" t="s">
        <v>7950</v>
      </c>
      <c r="D2637" s="56" t="s">
        <v>7947</v>
      </c>
      <c r="E2637" s="57" t="s">
        <v>83</v>
      </c>
      <c r="F2637" s="57" t="s">
        <v>65</v>
      </c>
      <c r="G2637" s="58" t="s">
        <v>111</v>
      </c>
      <c r="H2637" s="59" t="s">
        <v>186</v>
      </c>
      <c r="I2637" s="60" t="s">
        <v>29</v>
      </c>
      <c r="J2637" s="60" t="s">
        <v>7951</v>
      </c>
      <c r="L2637" s="61">
        <v>44021</v>
      </c>
      <c r="M2637" s="62">
        <v>1170.1161000002201</v>
      </c>
      <c r="N2637" s="63">
        <v>1170.1161000002201</v>
      </c>
      <c r="O2637" s="63">
        <v>1225.21189999953</v>
      </c>
      <c r="P2637" s="64">
        <f t="shared" si="41"/>
        <v>0.95503161534806258</v>
      </c>
      <c r="Q2637" s="61">
        <v>43881</v>
      </c>
      <c r="R2637" s="65">
        <v>110883.728</v>
      </c>
      <c r="S2637" s="65">
        <v>121661.597381714</v>
      </c>
      <c r="T2637" s="11"/>
      <c r="U2637" s="66">
        <v>-7.5775386703753602E-3</v>
      </c>
      <c r="V2637" s="67">
        <v>2.9044568868812299</v>
      </c>
      <c r="W2637" s="66">
        <v>2.55017865183618E-2</v>
      </c>
      <c r="X2637" s="67">
        <v>4.8285572004751902</v>
      </c>
      <c r="Y2637" s="66">
        <v>-2.05708266703368E-2</v>
      </c>
      <c r="Z2637" s="67">
        <v>15.6268549451925</v>
      </c>
      <c r="AA2637" s="66">
        <v>0.105225858358608</v>
      </c>
      <c r="AB2637" s="67">
        <v>30.747773987153799</v>
      </c>
      <c r="AC2637" s="66">
        <v>0.157882721681817</v>
      </c>
      <c r="AD2637" s="67">
        <v>40.074237428430898</v>
      </c>
      <c r="AE2637" s="66"/>
      <c r="AF2637" s="68"/>
      <c r="AG2637" s="66">
        <v>7.5365523298387405E-4</v>
      </c>
      <c r="AH2637" s="67">
        <v>-1.76614021256682</v>
      </c>
      <c r="AI2637" s="66">
        <v>5.3941346832289102E-3</v>
      </c>
      <c r="AJ2637" s="67">
        <v>14.230155949291699</v>
      </c>
      <c r="AK2637" s="66">
        <v>0.17014008787198701</v>
      </c>
      <c r="AL2637" s="66">
        <v>6.2610594148282003E-2</v>
      </c>
      <c r="AM2637" s="67">
        <v>46.395589677384102</v>
      </c>
      <c r="AN2637" s="11"/>
      <c r="AO2637" s="69">
        <v>3.6167903877867502E-2</v>
      </c>
      <c r="AP2637" s="69">
        <v>-3.9905648835883802E-2</v>
      </c>
      <c r="AQ2637" s="69">
        <v>7.2706920731434393E-2</v>
      </c>
      <c r="AR2637" s="69">
        <v>-9.2991106247645797E-2</v>
      </c>
      <c r="AS2637" s="70">
        <v>8</v>
      </c>
      <c r="AT2637" s="70">
        <v>4</v>
      </c>
      <c r="AU2637" s="70">
        <v>7</v>
      </c>
      <c r="AV2637" s="71">
        <v>5</v>
      </c>
      <c r="AW2637" s="11"/>
      <c r="AX2637" s="72">
        <v>0.12911448699494901</v>
      </c>
      <c r="AY2637" s="73">
        <v>0.73606128193660003</v>
      </c>
      <c r="AZ2637" s="73">
        <v>1.1345791280164099</v>
      </c>
      <c r="BA2637" s="73">
        <v>1.0265805133421999</v>
      </c>
      <c r="BB2637" s="64">
        <v>1.3295476983057599E-2</v>
      </c>
      <c r="BC2637" s="74">
        <v>-21.778445018309899</v>
      </c>
      <c r="BD2637" s="61">
        <v>43881</v>
      </c>
      <c r="BE2637" s="61">
        <v>43913</v>
      </c>
      <c r="BF2637" s="70"/>
      <c r="BG2637" s="61"/>
    </row>
    <row r="2638" spans="2:59" x14ac:dyDescent="0.3">
      <c r="B2638" s="56" t="s">
        <v>8312</v>
      </c>
      <c r="C2638" s="56" t="s">
        <v>7953</v>
      </c>
      <c r="D2638" s="56" t="s">
        <v>7947</v>
      </c>
      <c r="E2638" s="57" t="s">
        <v>7954</v>
      </c>
      <c r="F2638" s="57" t="s">
        <v>65</v>
      </c>
      <c r="G2638" s="58" t="s">
        <v>111</v>
      </c>
      <c r="H2638" s="59" t="s">
        <v>186</v>
      </c>
      <c r="I2638" s="60" t="s">
        <v>29</v>
      </c>
      <c r="J2638" s="60" t="s">
        <v>7955</v>
      </c>
      <c r="L2638" s="61">
        <v>44021</v>
      </c>
      <c r="M2638" s="62">
        <v>1539.5625999998299</v>
      </c>
      <c r="N2638" s="63">
        <v>1539.5625999998299</v>
      </c>
      <c r="O2638" s="63">
        <v>1623.0822000000601</v>
      </c>
      <c r="P2638" s="64">
        <f t="shared" si="41"/>
        <v>0.94854259383768291</v>
      </c>
      <c r="Q2638" s="61">
        <v>43874</v>
      </c>
      <c r="R2638" s="65">
        <v>15655753.533</v>
      </c>
      <c r="S2638" s="65">
        <v>14825901.693406301</v>
      </c>
      <c r="T2638" s="11"/>
      <c r="U2638" s="66">
        <v>-7.62515113910922E-3</v>
      </c>
      <c r="V2638" s="67">
        <v>2.8996956400078502</v>
      </c>
      <c r="W2638" s="66">
        <v>2.4027722052778699E-2</v>
      </c>
      <c r="X2638" s="67">
        <v>4.6811507539168797</v>
      </c>
      <c r="Y2638" s="66">
        <v>-2.9080673588396201E-2</v>
      </c>
      <c r="Z2638" s="67">
        <v>14.775870253390201</v>
      </c>
      <c r="AA2638" s="66">
        <v>8.59995554601483E-2</v>
      </c>
      <c r="AB2638" s="67">
        <v>28.8251436973223</v>
      </c>
      <c r="AC2638" s="66">
        <v>0.118002204397344</v>
      </c>
      <c r="AD2638" s="67">
        <v>36.0861856999691</v>
      </c>
      <c r="AE2638" s="66">
        <v>0.16903684089280399</v>
      </c>
      <c r="AF2638" s="68">
        <v>33.851371700991898</v>
      </c>
      <c r="AG2638" s="66">
        <v>3.2188328077609201E-4</v>
      </c>
      <c r="AH2638" s="67">
        <v>-1.8093174077876</v>
      </c>
      <c r="AI2638" s="66">
        <v>-3.7712793273385601E-3</v>
      </c>
      <c r="AJ2638" s="67">
        <v>13.3136145482276</v>
      </c>
      <c r="AK2638" s="66">
        <v>0.539562599998899</v>
      </c>
      <c r="AL2638" s="66">
        <v>6.1254747708517202E-2</v>
      </c>
      <c r="AM2638" s="67">
        <v>48.7304449261283</v>
      </c>
      <c r="AN2638" s="11"/>
      <c r="AO2638" s="69">
        <v>3.6118259769864401E-2</v>
      </c>
      <c r="AP2638" s="69">
        <v>-4.0043687520665103E-2</v>
      </c>
      <c r="AQ2638" s="69">
        <v>7.1164999622851596E-2</v>
      </c>
      <c r="AR2638" s="69">
        <v>-9.4338264945690795E-2</v>
      </c>
      <c r="AS2638" s="70">
        <v>7</v>
      </c>
      <c r="AT2638" s="70">
        <v>5</v>
      </c>
      <c r="AU2638" s="70">
        <v>7</v>
      </c>
      <c r="AV2638" s="71">
        <v>5</v>
      </c>
      <c r="AW2638" s="11"/>
      <c r="AX2638" s="72">
        <v>0.12910866938676899</v>
      </c>
      <c r="AY2638" s="73">
        <v>0.59665590861823103</v>
      </c>
      <c r="AZ2638" s="73">
        <v>1.0560122822225799</v>
      </c>
      <c r="BA2638" s="73">
        <v>0.82813122109928405</v>
      </c>
      <c r="BB2638" s="64">
        <v>1.32938081729299E-2</v>
      </c>
      <c r="BC2638" s="74">
        <v>-21.906573801330499</v>
      </c>
      <c r="BD2638" s="61">
        <v>43874</v>
      </c>
      <c r="BE2638" s="61">
        <v>43913</v>
      </c>
      <c r="BF2638" s="70"/>
      <c r="BG2638" s="61"/>
    </row>
    <row r="2639" spans="2:59" x14ac:dyDescent="0.3">
      <c r="B2639" s="56" t="s">
        <v>8316</v>
      </c>
      <c r="C2639" s="56" t="s">
        <v>7957</v>
      </c>
      <c r="D2639" s="56" t="s">
        <v>7958</v>
      </c>
      <c r="E2639" s="57" t="s">
        <v>73</v>
      </c>
      <c r="F2639" s="57" t="s">
        <v>65</v>
      </c>
      <c r="G2639" s="58" t="s">
        <v>111</v>
      </c>
      <c r="H2639" s="59" t="s">
        <v>178</v>
      </c>
      <c r="I2639" s="60" t="s">
        <v>29</v>
      </c>
      <c r="J2639" s="60" t="s">
        <v>7959</v>
      </c>
      <c r="L2639" s="61">
        <v>44021</v>
      </c>
      <c r="M2639" s="62">
        <v>1501.2831999994801</v>
      </c>
      <c r="N2639" s="63">
        <v>1501.2831999994801</v>
      </c>
      <c r="O2639" s="63">
        <v>1517.44659999944</v>
      </c>
      <c r="P2639" s="64">
        <f t="shared" si="41"/>
        <v>0.98934829074053354</v>
      </c>
      <c r="Q2639" s="61">
        <v>44018</v>
      </c>
      <c r="R2639" s="65">
        <v>1010821.819</v>
      </c>
      <c r="S2639" s="65">
        <v>1064386.9215957001</v>
      </c>
      <c r="T2639" s="11"/>
      <c r="U2639" s="66">
        <v>-6.1073476990713997E-3</v>
      </c>
      <c r="V2639" s="67">
        <v>3.0514759840116299</v>
      </c>
      <c r="W2639" s="66">
        <v>2.05234018776537E-2</v>
      </c>
      <c r="X2639" s="67">
        <v>4.3307187364043802</v>
      </c>
      <c r="Y2639" s="66">
        <v>9.4551496804342605E-3</v>
      </c>
      <c r="Z2639" s="67">
        <v>18.629452580265902</v>
      </c>
      <c r="AA2639" s="66">
        <v>8.26584701098909E-2</v>
      </c>
      <c r="AB2639" s="67">
        <v>28.491035162296601</v>
      </c>
      <c r="AC2639" s="66">
        <v>0.13329419009824101</v>
      </c>
      <c r="AD2639" s="67">
        <v>37.615384270087802</v>
      </c>
      <c r="AE2639" s="66">
        <v>0.178076036621933</v>
      </c>
      <c r="AF2639" s="68">
        <v>34.7552912739338</v>
      </c>
      <c r="AG2639" s="66">
        <v>2.3216627942019802E-3</v>
      </c>
      <c r="AH2639" s="67">
        <v>-1.6093394564450101</v>
      </c>
      <c r="AI2639" s="66">
        <v>2.4175464033760401E-2</v>
      </c>
      <c r="AJ2639" s="67">
        <v>16.108288884337501</v>
      </c>
      <c r="AK2639" s="66">
        <v>0.50128319999959803</v>
      </c>
      <c r="AL2639" s="66">
        <v>5.7450387708740898E-2</v>
      </c>
      <c r="AM2639" s="67">
        <v>48.147943060263103</v>
      </c>
      <c r="AN2639" s="11"/>
      <c r="AO2639" s="69">
        <v>1.73107488371897E-2</v>
      </c>
      <c r="AP2639" s="69">
        <v>-2.4776610399385401E-2</v>
      </c>
      <c r="AQ2639" s="69">
        <v>4.8117426018507103E-2</v>
      </c>
      <c r="AR2639" s="69">
        <v>-4.3871534687277697E-2</v>
      </c>
      <c r="AS2639" s="70">
        <v>8</v>
      </c>
      <c r="AT2639" s="70">
        <v>4</v>
      </c>
      <c r="AU2639" s="70">
        <v>7</v>
      </c>
      <c r="AV2639" s="71">
        <v>5</v>
      </c>
      <c r="AW2639" s="11"/>
      <c r="AX2639" s="72">
        <v>7.43446505744942E-2</v>
      </c>
      <c r="AY2639" s="73">
        <v>0.85168654802510002</v>
      </c>
      <c r="AZ2639" s="73">
        <v>0.95930817776479704</v>
      </c>
      <c r="BA2639" s="73">
        <v>1.1731747560043</v>
      </c>
      <c r="BB2639" s="64">
        <v>7.6595348176579101E-3</v>
      </c>
      <c r="BC2639" s="74">
        <v>-12.659338432262301</v>
      </c>
      <c r="BD2639" s="61">
        <v>43874</v>
      </c>
      <c r="BE2639" s="61">
        <v>43913</v>
      </c>
      <c r="BF2639" s="70">
        <v>100</v>
      </c>
      <c r="BG2639" s="61">
        <v>44014</v>
      </c>
    </row>
    <row r="2640" spans="2:59" x14ac:dyDescent="0.3">
      <c r="B2640" s="56" t="s">
        <v>8319</v>
      </c>
      <c r="C2640" s="56" t="s">
        <v>7961</v>
      </c>
      <c r="D2640" s="56" t="s">
        <v>7958</v>
      </c>
      <c r="E2640" s="57" t="s">
        <v>83</v>
      </c>
      <c r="F2640" s="57" t="s">
        <v>65</v>
      </c>
      <c r="G2640" s="58" t="s">
        <v>111</v>
      </c>
      <c r="H2640" s="59" t="s">
        <v>178</v>
      </c>
      <c r="I2640" s="60" t="s">
        <v>29</v>
      </c>
      <c r="J2640" s="60" t="s">
        <v>7962</v>
      </c>
      <c r="L2640" s="61">
        <v>44021</v>
      </c>
      <c r="M2640" s="62">
        <v>1143.17970000021</v>
      </c>
      <c r="N2640" s="63">
        <v>1143.17970000021</v>
      </c>
      <c r="O2640" s="63">
        <v>1185.3563000001</v>
      </c>
      <c r="P2640" s="64">
        <f t="shared" si="41"/>
        <v>0.96441863092144831</v>
      </c>
      <c r="Q2640" s="61">
        <v>43874</v>
      </c>
      <c r="R2640" s="65">
        <v>0</v>
      </c>
      <c r="S2640" s="65">
        <v>925101.93370996101</v>
      </c>
      <c r="T2640" s="11"/>
      <c r="U2640" s="66">
        <v>0</v>
      </c>
      <c r="V2640" s="67">
        <v>3.66221075391877</v>
      </c>
      <c r="W2640" s="66">
        <v>0</v>
      </c>
      <c r="X2640" s="67">
        <v>2.27837854863537</v>
      </c>
      <c r="Y2640" s="66">
        <v>-2.33619857062877E-2</v>
      </c>
      <c r="Z2640" s="67">
        <v>15.3477390415937</v>
      </c>
      <c r="AA2640" s="66">
        <v>4.7725610527777497E-2</v>
      </c>
      <c r="AB2640" s="67">
        <v>24.997749204078001</v>
      </c>
      <c r="AC2640" s="66">
        <v>9.7275929580064299E-2</v>
      </c>
      <c r="AD2640" s="67">
        <v>34.013558218255604</v>
      </c>
      <c r="AE2640" s="66">
        <v>0.143179700000474</v>
      </c>
      <c r="AF2640" s="68">
        <v>31.2656576117733</v>
      </c>
      <c r="AG2640" s="66">
        <v>0</v>
      </c>
      <c r="AH2640" s="67">
        <v>-1.84150573586521</v>
      </c>
      <c r="AI2640" s="66">
        <v>-9.1080123511346808E-3</v>
      </c>
      <c r="AJ2640" s="67">
        <v>12.7799412458553</v>
      </c>
      <c r="AK2640" s="66">
        <v>0.143179700000474</v>
      </c>
      <c r="AL2640" s="66">
        <v>4.3949911865638597E-2</v>
      </c>
      <c r="AM2640" s="67">
        <v>31.2656576117733</v>
      </c>
      <c r="AN2640" s="11"/>
      <c r="AO2640" s="69">
        <v>1.7312125288299299E-2</v>
      </c>
      <c r="AP2640" s="69">
        <v>-2.4775297161795599E-2</v>
      </c>
      <c r="AQ2640" s="69">
        <v>4.8160501239181003E-2</v>
      </c>
      <c r="AR2640" s="69">
        <v>-4.3830986963294002E-2</v>
      </c>
      <c r="AS2640" s="70">
        <v>6</v>
      </c>
      <c r="AT2640" s="70">
        <v>4</v>
      </c>
      <c r="AU2640" s="70">
        <v>7</v>
      </c>
      <c r="AV2640" s="71">
        <v>5</v>
      </c>
      <c r="AW2640" s="11"/>
      <c r="AX2640" s="72">
        <v>7.1098264122192598E-2</v>
      </c>
      <c r="AY2640" s="73">
        <v>0.29925872735702802</v>
      </c>
      <c r="AZ2640" s="73">
        <v>0.80803992867549801</v>
      </c>
      <c r="BA2640" s="73">
        <v>0.40038354188800401</v>
      </c>
      <c r="BB2640" s="64">
        <v>7.3218316492784704E-3</v>
      </c>
      <c r="BC2640" s="74">
        <v>-12.654667630369699</v>
      </c>
      <c r="BD2640" s="61">
        <v>43874</v>
      </c>
      <c r="BE2640" s="61">
        <v>43913</v>
      </c>
      <c r="BF2640" s="70"/>
      <c r="BG2640" s="61"/>
    </row>
    <row r="2641" spans="2:59" x14ac:dyDescent="0.3">
      <c r="B2641" s="56" t="s">
        <v>8322</v>
      </c>
      <c r="C2641" s="56" t="s">
        <v>7964</v>
      </c>
      <c r="D2641" s="56" t="s">
        <v>7958</v>
      </c>
      <c r="E2641" s="57" t="s">
        <v>7954</v>
      </c>
      <c r="F2641" s="57" t="s">
        <v>65</v>
      </c>
      <c r="G2641" s="58" t="s">
        <v>111</v>
      </c>
      <c r="H2641" s="59" t="s">
        <v>178</v>
      </c>
      <c r="I2641" s="60" t="s">
        <v>29</v>
      </c>
      <c r="J2641" s="60" t="s">
        <v>7965</v>
      </c>
      <c r="L2641" s="61">
        <v>44021</v>
      </c>
      <c r="M2641" s="62">
        <v>1359.72309999913</v>
      </c>
      <c r="N2641" s="63">
        <v>1359.72309999913</v>
      </c>
      <c r="O2641" s="63">
        <v>1374.5544000007201</v>
      </c>
      <c r="P2641" s="64">
        <f t="shared" si="41"/>
        <v>0.98921010328759462</v>
      </c>
      <c r="Q2641" s="61">
        <v>44018</v>
      </c>
      <c r="R2641" s="65">
        <v>23000898.227000002</v>
      </c>
      <c r="S2641" s="65">
        <v>23144361.758531298</v>
      </c>
      <c r="T2641" s="11"/>
      <c r="U2641" s="66">
        <v>-6.1536005669040597E-3</v>
      </c>
      <c r="V2641" s="67">
        <v>3.04685069722836</v>
      </c>
      <c r="W2641" s="66">
        <v>1.90984208838927E-2</v>
      </c>
      <c r="X2641" s="67">
        <v>4.1882206370282802</v>
      </c>
      <c r="Y2641" s="66">
        <v>9.3407639360521E-4</v>
      </c>
      <c r="Z2641" s="67">
        <v>17.777345251583</v>
      </c>
      <c r="AA2641" s="66">
        <v>6.4358422421719297E-2</v>
      </c>
      <c r="AB2641" s="67">
        <v>26.661030393472199</v>
      </c>
      <c r="AC2641" s="66">
        <v>9.5357124500878895E-2</v>
      </c>
      <c r="AD2641" s="67">
        <v>33.821677710337099</v>
      </c>
      <c r="AE2641" s="66">
        <v>0.121275278257672</v>
      </c>
      <c r="AF2641" s="68">
        <v>29.075215437478601</v>
      </c>
      <c r="AG2641" s="66">
        <v>1.90164288505912E-3</v>
      </c>
      <c r="AH2641" s="67">
        <v>-1.6513414473593</v>
      </c>
      <c r="AI2641" s="66">
        <v>1.51044710419228E-2</v>
      </c>
      <c r="AJ2641" s="67">
        <v>15.201189585161</v>
      </c>
      <c r="AK2641" s="66">
        <v>0.35972309999866398</v>
      </c>
      <c r="AL2641" s="66">
        <v>4.3149874747541603E-2</v>
      </c>
      <c r="AM2641" s="67">
        <v>33.9919330601697</v>
      </c>
      <c r="AN2641" s="11"/>
      <c r="AO2641" s="69">
        <v>1.7263341986108599E-2</v>
      </c>
      <c r="AP2641" s="69">
        <v>-2.48826257275141E-2</v>
      </c>
      <c r="AQ2641" s="69">
        <v>4.6653878627694198E-2</v>
      </c>
      <c r="AR2641" s="69">
        <v>-4.5251112289406599E-2</v>
      </c>
      <c r="AS2641" s="70">
        <v>8</v>
      </c>
      <c r="AT2641" s="70">
        <v>4</v>
      </c>
      <c r="AU2641" s="70">
        <v>7</v>
      </c>
      <c r="AV2641" s="71">
        <v>5</v>
      </c>
      <c r="AW2641" s="11"/>
      <c r="AX2641" s="72">
        <v>7.4351152954550304E-2</v>
      </c>
      <c r="AY2641" s="73">
        <v>0.62306577728759305</v>
      </c>
      <c r="AZ2641" s="73">
        <v>0.88868043171714795</v>
      </c>
      <c r="BA2641" s="73">
        <v>0.85187181244964405</v>
      </c>
      <c r="BB2641" s="64">
        <v>7.6596164056263703E-3</v>
      </c>
      <c r="BC2641" s="74">
        <v>-12.8178455823072</v>
      </c>
      <c r="BD2641" s="61">
        <v>43874</v>
      </c>
      <c r="BE2641" s="61">
        <v>43913</v>
      </c>
      <c r="BF2641" s="70">
        <v>102</v>
      </c>
      <c r="BG2641" s="61">
        <v>44018</v>
      </c>
    </row>
    <row r="2642" spans="2:59" x14ac:dyDescent="0.3">
      <c r="B2642" s="56" t="s">
        <v>8325</v>
      </c>
      <c r="C2642" s="56" t="s">
        <v>7967</v>
      </c>
      <c r="D2642" s="56" t="s">
        <v>7968</v>
      </c>
      <c r="E2642" s="57" t="s">
        <v>73</v>
      </c>
      <c r="F2642" s="57" t="s">
        <v>65</v>
      </c>
      <c r="G2642" s="58" t="s">
        <v>111</v>
      </c>
      <c r="H2642" s="59" t="s">
        <v>169</v>
      </c>
      <c r="I2642" s="60" t="s">
        <v>29</v>
      </c>
      <c r="J2642" s="60" t="s">
        <v>7969</v>
      </c>
      <c r="L2642" s="61">
        <v>44021</v>
      </c>
      <c r="M2642" s="62">
        <v>1409.50019999966</v>
      </c>
      <c r="N2642" s="63">
        <v>1409.50019999966</v>
      </c>
      <c r="O2642" s="63">
        <v>1413.2223000004899</v>
      </c>
      <c r="P2642" s="64">
        <f t="shared" si="41"/>
        <v>0.99736623176634798</v>
      </c>
      <c r="Q2642" s="61">
        <v>44019</v>
      </c>
      <c r="R2642" s="65">
        <v>630912.58600000001</v>
      </c>
      <c r="S2642" s="65">
        <v>616057.38922168</v>
      </c>
      <c r="T2642" s="11"/>
      <c r="U2642" s="66">
        <v>-2.3411535530613002E-3</v>
      </c>
      <c r="V2642" s="67">
        <v>3.4280953986126401</v>
      </c>
      <c r="W2642" s="66">
        <v>1.40230847591738E-2</v>
      </c>
      <c r="X2642" s="67">
        <v>3.6806870245527499</v>
      </c>
      <c r="Y2642" s="66">
        <v>3.4022982670649099E-2</v>
      </c>
      <c r="Z2642" s="67">
        <v>21.0862358792801</v>
      </c>
      <c r="AA2642" s="66">
        <v>7.6642251575322007E-2</v>
      </c>
      <c r="AB2642" s="67">
        <v>27.8894133088179</v>
      </c>
      <c r="AC2642" s="66">
        <v>0.12544695488584701</v>
      </c>
      <c r="AD2642" s="67">
        <v>36.830660748819398</v>
      </c>
      <c r="AE2642" s="66">
        <v>0.15798056761923401</v>
      </c>
      <c r="AF2642" s="68">
        <v>32.745744373649401</v>
      </c>
      <c r="AG2642" s="66">
        <v>2.31057245400734E-4</v>
      </c>
      <c r="AH2642" s="67">
        <v>-1.81840001132514</v>
      </c>
      <c r="AI2642" s="66">
        <v>4.0097198711009703E-2</v>
      </c>
      <c r="AJ2642" s="67">
        <v>17.700462352077</v>
      </c>
      <c r="AK2642" s="66">
        <v>0.40950019999931098</v>
      </c>
      <c r="AL2642" s="66">
        <v>4.8264965371345198E-2</v>
      </c>
      <c r="AM2642" s="67">
        <v>39.1757749362732</v>
      </c>
      <c r="AN2642" s="11"/>
      <c r="AO2642" s="69">
        <v>7.5191564883425599E-3</v>
      </c>
      <c r="AP2642" s="69">
        <v>-1.1603826358623301E-2</v>
      </c>
      <c r="AQ2642" s="69">
        <v>3.2746109698564403E-2</v>
      </c>
      <c r="AR2642" s="69">
        <v>-1.8486284493519599E-2</v>
      </c>
      <c r="AS2642" s="70">
        <v>9</v>
      </c>
      <c r="AT2642" s="70">
        <v>3</v>
      </c>
      <c r="AU2642" s="70">
        <v>7</v>
      </c>
      <c r="AV2642" s="71">
        <v>5</v>
      </c>
      <c r="AW2642" s="11"/>
      <c r="AX2642" s="72">
        <v>3.7027938392347998E-2</v>
      </c>
      <c r="AY2642" s="73">
        <v>1.3351720650080099</v>
      </c>
      <c r="AZ2642" s="73">
        <v>0.81634628153824496</v>
      </c>
      <c r="BA2642" s="73">
        <v>1.8814732625432999</v>
      </c>
      <c r="BB2642" s="64">
        <v>3.8216386722251601E-3</v>
      </c>
      <c r="BC2642" s="74">
        <v>-5.2247129551542502</v>
      </c>
      <c r="BD2642" s="61">
        <v>43871</v>
      </c>
      <c r="BE2642" s="61">
        <v>43913</v>
      </c>
      <c r="BF2642" s="70">
        <v>64</v>
      </c>
      <c r="BG2642" s="61">
        <v>43959</v>
      </c>
    </row>
    <row r="2643" spans="2:59" x14ac:dyDescent="0.3">
      <c r="B2643" s="56" t="s">
        <v>8328</v>
      </c>
      <c r="C2643" s="56" t="s">
        <v>7971</v>
      </c>
      <c r="D2643" s="56" t="s">
        <v>7968</v>
      </c>
      <c r="E2643" s="57" t="s">
        <v>83</v>
      </c>
      <c r="F2643" s="57" t="s">
        <v>65</v>
      </c>
      <c r="G2643" s="58" t="s">
        <v>111</v>
      </c>
      <c r="H2643" s="59" t="s">
        <v>169</v>
      </c>
      <c r="I2643" s="60" t="s">
        <v>29</v>
      </c>
      <c r="J2643" s="60" t="s">
        <v>7972</v>
      </c>
      <c r="L2643" s="61">
        <v>44021</v>
      </c>
      <c r="M2643" s="62">
        <v>1260.9353000000101</v>
      </c>
      <c r="N2643" s="63">
        <v>1260.9353000000101</v>
      </c>
      <c r="O2643" s="63">
        <v>1264.23670000024</v>
      </c>
      <c r="P2643" s="64">
        <f t="shared" si="41"/>
        <v>0.99738862192481104</v>
      </c>
      <c r="Q2643" s="61">
        <v>44019</v>
      </c>
      <c r="R2643" s="65">
        <v>568604.24699999997</v>
      </c>
      <c r="S2643" s="65">
        <v>566109.58981250005</v>
      </c>
      <c r="T2643" s="11"/>
      <c r="U2643" s="66">
        <v>-2.3299678514376899E-3</v>
      </c>
      <c r="V2643" s="67">
        <v>3.4292139687750001</v>
      </c>
      <c r="W2643" s="66">
        <v>1.4364818574904299E-2</v>
      </c>
      <c r="X2643" s="67">
        <v>3.7148604061258101</v>
      </c>
      <c r="Y2643" s="66">
        <v>3.6139116331469302E-2</v>
      </c>
      <c r="Z2643" s="67">
        <v>21.297849245369399</v>
      </c>
      <c r="AA2643" s="66">
        <v>8.1077700295281802E-2</v>
      </c>
      <c r="AB2643" s="67">
        <v>28.3329581808357</v>
      </c>
      <c r="AC2643" s="66">
        <v>0.13472648179056701</v>
      </c>
      <c r="AD2643" s="67">
        <v>37.7586134392768</v>
      </c>
      <c r="AE2643" s="66">
        <v>0.173508341784473</v>
      </c>
      <c r="AF2643" s="68">
        <v>34.298521790187799</v>
      </c>
      <c r="AG2643" s="66">
        <v>3.3216540032299198E-4</v>
      </c>
      <c r="AH2643" s="67">
        <v>-1.8082891958329099</v>
      </c>
      <c r="AI2643" s="66">
        <v>4.2331062821176602E-2</v>
      </c>
      <c r="AJ2643" s="67">
        <v>17.9238487630791</v>
      </c>
      <c r="AK2643" s="66">
        <v>0.26041714251186898</v>
      </c>
      <c r="AL2643" s="66">
        <v>5.2539633488777299E-2</v>
      </c>
      <c r="AM2643" s="67">
        <v>17.409002694504998</v>
      </c>
      <c r="AN2643" s="11"/>
      <c r="AO2643" s="69">
        <v>7.5305887112335802E-3</v>
      </c>
      <c r="AP2643" s="69">
        <v>-1.1592740886044299E-2</v>
      </c>
      <c r="AQ2643" s="69">
        <v>3.30942091113684E-2</v>
      </c>
      <c r="AR2643" s="69">
        <v>-1.8166542125982201E-2</v>
      </c>
      <c r="AS2643" s="70">
        <v>9</v>
      </c>
      <c r="AT2643" s="70">
        <v>3</v>
      </c>
      <c r="AU2643" s="70">
        <v>7</v>
      </c>
      <c r="AV2643" s="71">
        <v>5</v>
      </c>
      <c r="AW2643" s="11"/>
      <c r="AX2643" s="72">
        <v>3.7037218008517801E-2</v>
      </c>
      <c r="AY2643" s="73">
        <v>1.4447839719759901</v>
      </c>
      <c r="AZ2643" s="73">
        <v>0.83142174749809805</v>
      </c>
      <c r="BA2643" s="73">
        <v>2.04250057931131</v>
      </c>
      <c r="BB2643" s="64">
        <v>3.8226448587738598E-3</v>
      </c>
      <c r="BC2643" s="74">
        <v>-5.1799959460913696</v>
      </c>
      <c r="BD2643" s="61">
        <v>43871</v>
      </c>
      <c r="BE2643" s="61">
        <v>43913</v>
      </c>
      <c r="BF2643" s="70">
        <v>63</v>
      </c>
      <c r="BG2643" s="61">
        <v>43958</v>
      </c>
    </row>
    <row r="2644" spans="2:59" x14ac:dyDescent="0.3">
      <c r="B2644" s="56" t="s">
        <v>8331</v>
      </c>
      <c r="C2644" s="56" t="s">
        <v>7974</v>
      </c>
      <c r="D2644" s="56" t="s">
        <v>7968</v>
      </c>
      <c r="E2644" s="57" t="s">
        <v>7954</v>
      </c>
      <c r="F2644" s="57" t="s">
        <v>65</v>
      </c>
      <c r="G2644" s="58" t="s">
        <v>111</v>
      </c>
      <c r="H2644" s="59" t="s">
        <v>169</v>
      </c>
      <c r="I2644" s="60" t="s">
        <v>29</v>
      </c>
      <c r="J2644" s="60" t="s">
        <v>7975</v>
      </c>
      <c r="L2644" s="61">
        <v>44021</v>
      </c>
      <c r="M2644" s="62">
        <v>1375.7311000004399</v>
      </c>
      <c r="N2644" s="63">
        <v>1375.7311000004399</v>
      </c>
      <c r="O2644" s="63">
        <v>1379.40179999918</v>
      </c>
      <c r="P2644" s="64">
        <f t="shared" si="41"/>
        <v>0.99733891894389137</v>
      </c>
      <c r="Q2644" s="61">
        <v>44019</v>
      </c>
      <c r="R2644" s="65">
        <v>66122697.181999996</v>
      </c>
      <c r="S2644" s="65">
        <v>63663029.138750002</v>
      </c>
      <c r="T2644" s="11"/>
      <c r="U2644" s="66">
        <v>-2.3548592198494602E-3</v>
      </c>
      <c r="V2644" s="67">
        <v>3.4267248319338299</v>
      </c>
      <c r="W2644" s="66">
        <v>1.36064210382756E-2</v>
      </c>
      <c r="X2644" s="67">
        <v>3.6390206524629298</v>
      </c>
      <c r="Y2644" s="66">
        <v>3.1448148352865198E-2</v>
      </c>
      <c r="Z2644" s="67">
        <v>20.828752447501799</v>
      </c>
      <c r="AA2644" s="66">
        <v>7.1257617266382994E-2</v>
      </c>
      <c r="AB2644" s="67">
        <v>27.350949877931299</v>
      </c>
      <c r="AC2644" s="66">
        <v>0.114232986139541</v>
      </c>
      <c r="AD2644" s="67">
        <v>35.709263874217903</v>
      </c>
      <c r="AE2644" s="66">
        <v>0.14181878814997601</v>
      </c>
      <c r="AF2644" s="68">
        <v>31.129566426709101</v>
      </c>
      <c r="AG2644" s="66">
        <v>1.0773614485515301E-4</v>
      </c>
      <c r="AH2644" s="67">
        <v>-1.8307321213797001</v>
      </c>
      <c r="AI2644" s="66">
        <v>3.73792698646866E-2</v>
      </c>
      <c r="AJ2644" s="67">
        <v>17.4286694674229</v>
      </c>
      <c r="AK2644" s="66">
        <v>0.37573110000114002</v>
      </c>
      <c r="AL2644" s="66">
        <v>4.4779810426916797E-2</v>
      </c>
      <c r="AM2644" s="67">
        <v>35.798864936456098</v>
      </c>
      <c r="AN2644" s="11"/>
      <c r="AO2644" s="69">
        <v>7.5054279495816402E-3</v>
      </c>
      <c r="AP2644" s="69">
        <v>-1.16173692103985E-2</v>
      </c>
      <c r="AQ2644" s="69">
        <v>3.2321802982551197E-2</v>
      </c>
      <c r="AR2644" s="69">
        <v>-1.8876164657740401E-2</v>
      </c>
      <c r="AS2644" s="70">
        <v>9</v>
      </c>
      <c r="AT2644" s="70">
        <v>3</v>
      </c>
      <c r="AU2644" s="70">
        <v>7</v>
      </c>
      <c r="AV2644" s="71">
        <v>5</v>
      </c>
      <c r="AW2644" s="11"/>
      <c r="AX2644" s="72">
        <v>3.7017527817479301E-2</v>
      </c>
      <c r="AY2644" s="73">
        <v>1.20199068883812</v>
      </c>
      <c r="AZ2644" s="73">
        <v>0.79804115797469399</v>
      </c>
      <c r="BA2644" s="73">
        <v>1.6871402332071701</v>
      </c>
      <c r="BB2644" s="64">
        <v>3.8205055389334999E-3</v>
      </c>
      <c r="BC2644" s="74">
        <v>-5.2792263390583702</v>
      </c>
      <c r="BD2644" s="61">
        <v>43871</v>
      </c>
      <c r="BE2644" s="61">
        <v>43913</v>
      </c>
      <c r="BF2644" s="70">
        <v>64</v>
      </c>
      <c r="BG2644" s="61">
        <v>43959</v>
      </c>
    </row>
    <row r="2645" spans="2:59" x14ac:dyDescent="0.3">
      <c r="B2645" s="56" t="s">
        <v>8334</v>
      </c>
      <c r="C2645" s="56" t="s">
        <v>7977</v>
      </c>
      <c r="D2645" s="56" t="s">
        <v>7978</v>
      </c>
      <c r="E2645" s="57" t="s">
        <v>69</v>
      </c>
      <c r="F2645" s="57" t="s">
        <v>65</v>
      </c>
      <c r="G2645" s="58" t="s">
        <v>111</v>
      </c>
      <c r="H2645" s="59" t="s">
        <v>279</v>
      </c>
      <c r="I2645" s="60" t="s">
        <v>29</v>
      </c>
      <c r="J2645" s="60" t="s">
        <v>7979</v>
      </c>
      <c r="L2645" s="61">
        <v>44021</v>
      </c>
      <c r="M2645" s="62">
        <v>1117.8774999994801</v>
      </c>
      <c r="N2645" s="63">
        <v>1117.8774999994801</v>
      </c>
      <c r="O2645" s="63">
        <v>1119.53429999948</v>
      </c>
      <c r="P2645" s="64">
        <f t="shared" si="41"/>
        <v>0.99852009893756655</v>
      </c>
      <c r="Q2645" s="61">
        <v>44020</v>
      </c>
      <c r="R2645" s="65">
        <v>120836540.522</v>
      </c>
      <c r="S2645" s="65">
        <v>124021782.09712499</v>
      </c>
      <c r="T2645" s="11"/>
      <c r="U2645" s="66">
        <v>-1.4799010623392E-3</v>
      </c>
      <c r="V2645" s="67">
        <v>3.5142206476848501</v>
      </c>
      <c r="W2645" s="66">
        <v>1.3614479265015699E-2</v>
      </c>
      <c r="X2645" s="67">
        <v>3.6398264751369398</v>
      </c>
      <c r="Y2645" s="66">
        <v>3.3295161310888902E-2</v>
      </c>
      <c r="Z2645" s="67">
        <v>21.013453743304101</v>
      </c>
      <c r="AA2645" s="66">
        <v>6.2455870698613601E-2</v>
      </c>
      <c r="AB2645" s="67">
        <v>26.470775221154302</v>
      </c>
      <c r="AC2645" s="66"/>
      <c r="AD2645" s="67"/>
      <c r="AE2645" s="66"/>
      <c r="AF2645" s="68"/>
      <c r="AG2645" s="66">
        <v>2.8643077275774002E-3</v>
      </c>
      <c r="AH2645" s="67">
        <v>-1.5550749631074701</v>
      </c>
      <c r="AI2645" s="66">
        <v>3.8338101727276801E-2</v>
      </c>
      <c r="AJ2645" s="67">
        <v>17.524552653689199</v>
      </c>
      <c r="AK2645" s="66">
        <v>0.11787749999901299</v>
      </c>
      <c r="AL2645" s="66">
        <v>5.8735025586429401E-2</v>
      </c>
      <c r="AM2645" s="67">
        <v>35.001185558678102</v>
      </c>
      <c r="AN2645" s="11"/>
      <c r="AO2645" s="69">
        <v>2.0306118763983201E-2</v>
      </c>
      <c r="AP2645" s="69">
        <v>-2.8600893207112701E-2</v>
      </c>
      <c r="AQ2645" s="69">
        <v>2.9714064567087899E-2</v>
      </c>
      <c r="AR2645" s="69">
        <v>-1.65483566470357E-2</v>
      </c>
      <c r="AS2645" s="70">
        <v>7</v>
      </c>
      <c r="AT2645" s="70">
        <v>5</v>
      </c>
      <c r="AU2645" s="70">
        <v>7</v>
      </c>
      <c r="AV2645" s="71">
        <v>5</v>
      </c>
      <c r="AW2645" s="11"/>
      <c r="AX2645" s="72">
        <v>4.8503926040721103E-2</v>
      </c>
      <c r="AY2645" s="73">
        <v>0.69896132336998595</v>
      </c>
      <c r="AZ2645" s="73">
        <v>0.75159643774804896</v>
      </c>
      <c r="BA2645" s="73">
        <v>0.92432030513464303</v>
      </c>
      <c r="BB2645" s="64">
        <v>4.9931254863577103E-3</v>
      </c>
      <c r="BC2645" s="74">
        <v>-6.3357464135333403</v>
      </c>
      <c r="BD2645" s="61">
        <v>43747</v>
      </c>
      <c r="BE2645" s="61">
        <v>43783</v>
      </c>
      <c r="BF2645" s="70">
        <v>78</v>
      </c>
      <c r="BG2645" s="61">
        <v>43857</v>
      </c>
    </row>
    <row r="2646" spans="2:59" x14ac:dyDescent="0.3">
      <c r="B2646" s="56" t="s">
        <v>8337</v>
      </c>
      <c r="C2646" s="56" t="s">
        <v>7981</v>
      </c>
      <c r="D2646" s="56" t="s">
        <v>7978</v>
      </c>
      <c r="E2646" s="57" t="s">
        <v>73</v>
      </c>
      <c r="F2646" s="57" t="s">
        <v>65</v>
      </c>
      <c r="G2646" s="58" t="s">
        <v>111</v>
      </c>
      <c r="H2646" s="59" t="s">
        <v>279</v>
      </c>
      <c r="I2646" s="60" t="s">
        <v>29</v>
      </c>
      <c r="J2646" s="60" t="s">
        <v>7982</v>
      </c>
      <c r="L2646" s="61">
        <v>44021</v>
      </c>
      <c r="M2646" s="62">
        <v>1763.4813999999301</v>
      </c>
      <c r="N2646" s="63">
        <v>1763.4813999999301</v>
      </c>
      <c r="O2646" s="63">
        <v>1766.1192000005401</v>
      </c>
      <c r="P2646" s="64">
        <f t="shared" si="41"/>
        <v>0.99850644282639067</v>
      </c>
      <c r="Q2646" s="61">
        <v>44020</v>
      </c>
      <c r="R2646" s="65">
        <v>3812025.7319999998</v>
      </c>
      <c r="S2646" s="65">
        <v>3332395.0913398401</v>
      </c>
      <c r="T2646" s="11"/>
      <c r="U2646" s="66">
        <v>-1.49355717348953E-3</v>
      </c>
      <c r="V2646" s="67">
        <v>3.5128550365698201</v>
      </c>
      <c r="W2646" s="66">
        <v>1.31980274054513E-2</v>
      </c>
      <c r="X2646" s="67">
        <v>3.5981812891804998</v>
      </c>
      <c r="Y2646" s="66">
        <v>3.0722156634510601E-2</v>
      </c>
      <c r="Z2646" s="67">
        <v>20.7561532756663</v>
      </c>
      <c r="AA2646" s="66">
        <v>5.7142338178891798E-2</v>
      </c>
      <c r="AB2646" s="67">
        <v>25.939421969174902</v>
      </c>
      <c r="AC2646" s="66">
        <v>0.115516617102985</v>
      </c>
      <c r="AD2646" s="67">
        <v>35.837626970547703</v>
      </c>
      <c r="AE2646" s="66">
        <v>0.15280332235677599</v>
      </c>
      <c r="AF2646" s="68">
        <v>32.228019847418203</v>
      </c>
      <c r="AG2646" s="66">
        <v>2.7406638510001401E-3</v>
      </c>
      <c r="AH2646" s="67">
        <v>-1.5674393507652</v>
      </c>
      <c r="AI2646" s="66">
        <v>3.56248730404332E-2</v>
      </c>
      <c r="AJ2646" s="67">
        <v>17.253229785012099</v>
      </c>
      <c r="AK2646" s="66">
        <v>0.401960619078018</v>
      </c>
      <c r="AL2646" s="66">
        <v>5.03577235631383E-2</v>
      </c>
      <c r="AM2646" s="67">
        <v>35.253414342354503</v>
      </c>
      <c r="AN2646" s="11"/>
      <c r="AO2646" s="69">
        <v>2.0292120168960499E-2</v>
      </c>
      <c r="AP2646" s="69">
        <v>-2.8614173998903401E-2</v>
      </c>
      <c r="AQ2646" s="69">
        <v>2.9290964799656601E-2</v>
      </c>
      <c r="AR2646" s="69">
        <v>-1.6965908324891601E-2</v>
      </c>
      <c r="AS2646" s="70">
        <v>7</v>
      </c>
      <c r="AT2646" s="70">
        <v>5</v>
      </c>
      <c r="AU2646" s="70">
        <v>7</v>
      </c>
      <c r="AV2646" s="71">
        <v>5</v>
      </c>
      <c r="AW2646" s="11"/>
      <c r="AX2646" s="72">
        <v>4.84930118368357E-2</v>
      </c>
      <c r="AY2646" s="73">
        <v>0.59870193921869896</v>
      </c>
      <c r="AZ2646" s="73">
        <v>0.73386619166012701</v>
      </c>
      <c r="BA2646" s="73">
        <v>0.78998326815235498</v>
      </c>
      <c r="BB2646" s="64">
        <v>4.9919208555411401E-3</v>
      </c>
      <c r="BC2646" s="74">
        <v>-6.3819295263238001</v>
      </c>
      <c r="BD2646" s="61">
        <v>43747</v>
      </c>
      <c r="BE2646" s="61">
        <v>43783</v>
      </c>
      <c r="BF2646" s="70">
        <v>87</v>
      </c>
      <c r="BG2646" s="61">
        <v>43868</v>
      </c>
    </row>
    <row r="2647" spans="2:59" x14ac:dyDescent="0.3">
      <c r="B2647" s="56" t="s">
        <v>8340</v>
      </c>
      <c r="C2647" s="56" t="s">
        <v>7984</v>
      </c>
      <c r="D2647" s="56" t="s">
        <v>7978</v>
      </c>
      <c r="E2647" s="57" t="s">
        <v>79</v>
      </c>
      <c r="F2647" s="57" t="s">
        <v>65</v>
      </c>
      <c r="G2647" s="58" t="s">
        <v>111</v>
      </c>
      <c r="H2647" s="59" t="s">
        <v>279</v>
      </c>
      <c r="I2647" s="60" t="s">
        <v>29</v>
      </c>
      <c r="J2647" s="60" t="s">
        <v>7985</v>
      </c>
      <c r="L2647" s="61">
        <v>44021</v>
      </c>
      <c r="M2647" s="62">
        <v>1130.0963000003201</v>
      </c>
      <c r="N2647" s="63">
        <v>1130.0963000003201</v>
      </c>
      <c r="O2647" s="63">
        <v>1131.82389999926</v>
      </c>
      <c r="P2647" s="64">
        <f t="shared" si="41"/>
        <v>0.99847361413825853</v>
      </c>
      <c r="Q2647" s="61">
        <v>44020</v>
      </c>
      <c r="R2647" s="65">
        <v>14258486.569</v>
      </c>
      <c r="S2647" s="65">
        <v>21896561.861000001</v>
      </c>
      <c r="T2647" s="11"/>
      <c r="U2647" s="66">
        <v>-1.52638586132525E-3</v>
      </c>
      <c r="V2647" s="67">
        <v>3.5095721677862501</v>
      </c>
      <c r="W2647" s="66">
        <v>1.21991852593055E-2</v>
      </c>
      <c r="X2647" s="67">
        <v>3.4982970745659299</v>
      </c>
      <c r="Y2647" s="66">
        <v>2.4572968537540901E-2</v>
      </c>
      <c r="Z2647" s="67">
        <v>20.141234465991101</v>
      </c>
      <c r="AA2647" s="66">
        <v>4.4497726747067597E-2</v>
      </c>
      <c r="AB2647" s="67">
        <v>24.674960825999701</v>
      </c>
      <c r="AC2647" s="66">
        <v>8.9026287239976201E-2</v>
      </c>
      <c r="AD2647" s="67">
        <v>33.188593984232298</v>
      </c>
      <c r="AE2647" s="66">
        <v>0.11417408383757</v>
      </c>
      <c r="AF2647" s="68">
        <v>28.365095995482999</v>
      </c>
      <c r="AG2647" s="66">
        <v>2.4439807966700798E-3</v>
      </c>
      <c r="AH2647" s="67">
        <v>-1.5971076561982001</v>
      </c>
      <c r="AI2647" s="66">
        <v>2.91419044806389E-2</v>
      </c>
      <c r="AJ2647" s="67">
        <v>16.604932929039901</v>
      </c>
      <c r="AK2647" s="66">
        <v>0.13009629999942299</v>
      </c>
      <c r="AL2647" s="66">
        <v>3.4181139075371902E-2</v>
      </c>
      <c r="AM2647" s="67">
        <v>15.822179388487699</v>
      </c>
      <c r="AN2647" s="11"/>
      <c r="AO2647" s="69">
        <v>2.02585539009306E-2</v>
      </c>
      <c r="AP2647" s="69">
        <v>-2.8646068895795899E-2</v>
      </c>
      <c r="AQ2647" s="69">
        <v>2.8276279130295699E-2</v>
      </c>
      <c r="AR2647" s="69">
        <v>-1.7967267423955501E-2</v>
      </c>
      <c r="AS2647" s="70">
        <v>7</v>
      </c>
      <c r="AT2647" s="70">
        <v>5</v>
      </c>
      <c r="AU2647" s="70">
        <v>7</v>
      </c>
      <c r="AV2647" s="71">
        <v>5</v>
      </c>
      <c r="AW2647" s="11"/>
      <c r="AX2647" s="72">
        <v>4.8469340242881999E-2</v>
      </c>
      <c r="AY2647" s="73">
        <v>0.35984452367620201</v>
      </c>
      <c r="AZ2647" s="73">
        <v>0.69165340063318603</v>
      </c>
      <c r="BA2647" s="73">
        <v>0.47228118233260802</v>
      </c>
      <c r="BB2647" s="64">
        <v>4.9892917322631502E-3</v>
      </c>
      <c r="BC2647" s="74">
        <v>-6.4926659134071096</v>
      </c>
      <c r="BD2647" s="61">
        <v>43747</v>
      </c>
      <c r="BE2647" s="61">
        <v>43783</v>
      </c>
      <c r="BF2647" s="70">
        <v>152</v>
      </c>
      <c r="BG2647" s="61">
        <v>43959</v>
      </c>
    </row>
    <row r="2648" spans="2:59" x14ac:dyDescent="0.3">
      <c r="B2648" s="56" t="s">
        <v>8343</v>
      </c>
      <c r="C2648" s="56" t="s">
        <v>7987</v>
      </c>
      <c r="D2648" s="56" t="s">
        <v>7978</v>
      </c>
      <c r="E2648" s="57" t="s">
        <v>152</v>
      </c>
      <c r="F2648" s="57" t="s">
        <v>65</v>
      </c>
      <c r="G2648" s="58" t="s">
        <v>111</v>
      </c>
      <c r="H2648" s="59" t="s">
        <v>279</v>
      </c>
      <c r="I2648" s="60" t="s">
        <v>29</v>
      </c>
      <c r="J2648" s="60" t="s">
        <v>7988</v>
      </c>
      <c r="L2648" s="61">
        <v>44021</v>
      </c>
      <c r="M2648" s="62">
        <v>1727.29140000045</v>
      </c>
      <c r="N2648" s="63">
        <v>1727.29140000045</v>
      </c>
      <c r="O2648" s="63">
        <v>1729.90780000016</v>
      </c>
      <c r="P2648" s="64">
        <f t="shared" si="41"/>
        <v>0.99848754945222529</v>
      </c>
      <c r="Q2648" s="61">
        <v>44020</v>
      </c>
      <c r="R2648" s="65">
        <v>249891604.49599999</v>
      </c>
      <c r="S2648" s="65">
        <v>270063514.09974998</v>
      </c>
      <c r="T2648" s="11"/>
      <c r="U2648" s="66">
        <v>-1.51245054803439E-3</v>
      </c>
      <c r="V2648" s="67">
        <v>3.5109656991153302</v>
      </c>
      <c r="W2648" s="66">
        <v>1.262353227321E-2</v>
      </c>
      <c r="X2648" s="67">
        <v>3.5407317759563699</v>
      </c>
      <c r="Y2648" s="66">
        <v>2.7181951860257E-2</v>
      </c>
      <c r="Z2648" s="67">
        <v>20.4021327982482</v>
      </c>
      <c r="AA2648" s="66">
        <v>4.9853169952257297E-2</v>
      </c>
      <c r="AB2648" s="67">
        <v>25.210505146533301</v>
      </c>
      <c r="AC2648" s="66">
        <v>0.10020704862108699</v>
      </c>
      <c r="AD2648" s="67">
        <v>34.306670122372502</v>
      </c>
      <c r="AE2648" s="66">
        <v>0.13136857306744801</v>
      </c>
      <c r="AF2648" s="68">
        <v>30.084544918470801</v>
      </c>
      <c r="AG2648" s="66">
        <v>2.5700817277538599E-3</v>
      </c>
      <c r="AH2648" s="67">
        <v>-1.5844975630898299</v>
      </c>
      <c r="AI2648" s="66">
        <v>3.1892217655695297E-2</v>
      </c>
      <c r="AJ2648" s="67">
        <v>16.879964246530999</v>
      </c>
      <c r="AK2648" s="66">
        <v>0.27819757630291903</v>
      </c>
      <c r="AL2648" s="66">
        <v>4.2796720734258997E-2</v>
      </c>
      <c r="AM2648" s="67">
        <v>25.000735474925001</v>
      </c>
      <c r="AN2648" s="11"/>
      <c r="AO2648" s="69">
        <v>2.0272807703804602E-2</v>
      </c>
      <c r="AP2648" s="69">
        <v>-2.8632489149458699E-2</v>
      </c>
      <c r="AQ2648" s="69">
        <v>2.8707413197480498E-2</v>
      </c>
      <c r="AR2648" s="69">
        <v>-1.75418263852407E-2</v>
      </c>
      <c r="AS2648" s="70">
        <v>7</v>
      </c>
      <c r="AT2648" s="70">
        <v>5</v>
      </c>
      <c r="AU2648" s="70">
        <v>7</v>
      </c>
      <c r="AV2648" s="71">
        <v>5</v>
      </c>
      <c r="AW2648" s="11"/>
      <c r="AX2648" s="72">
        <v>4.8478951955767097E-2</v>
      </c>
      <c r="AY2648" s="73">
        <v>0.46105012649195498</v>
      </c>
      <c r="AZ2648" s="73">
        <v>0.70953479730178504</v>
      </c>
      <c r="BA2648" s="73">
        <v>0.60648867945292295</v>
      </c>
      <c r="BB2648" s="64">
        <v>4.9903625524666496E-3</v>
      </c>
      <c r="BC2648" s="74">
        <v>-6.4456147204691696</v>
      </c>
      <c r="BD2648" s="61">
        <v>43747</v>
      </c>
      <c r="BE2648" s="61">
        <v>43783</v>
      </c>
      <c r="BF2648" s="70">
        <v>151</v>
      </c>
      <c r="BG2648" s="61">
        <v>43958</v>
      </c>
    </row>
    <row r="2649" spans="2:59" x14ac:dyDescent="0.3">
      <c r="B2649" s="56" t="s">
        <v>8346</v>
      </c>
      <c r="C2649" s="56" t="s">
        <v>7990</v>
      </c>
      <c r="D2649" s="56" t="s">
        <v>7978</v>
      </c>
      <c r="E2649" s="57" t="s">
        <v>83</v>
      </c>
      <c r="F2649" s="57" t="s">
        <v>65</v>
      </c>
      <c r="G2649" s="58" t="s">
        <v>111</v>
      </c>
      <c r="H2649" s="59" t="s">
        <v>279</v>
      </c>
      <c r="I2649" s="60" t="s">
        <v>29</v>
      </c>
      <c r="J2649" s="60" t="s">
        <v>7991</v>
      </c>
      <c r="L2649" s="61">
        <v>44021</v>
      </c>
      <c r="M2649" s="62">
        <v>1204.40240000002</v>
      </c>
      <c r="N2649" s="63">
        <v>1204.40240000002</v>
      </c>
      <c r="O2649" s="63">
        <v>1206.1992000006101</v>
      </c>
      <c r="P2649" s="64">
        <f t="shared" si="41"/>
        <v>0.99851036213538424</v>
      </c>
      <c r="Q2649" s="61">
        <v>44020</v>
      </c>
      <c r="R2649" s="65">
        <v>4993916.5549999997</v>
      </c>
      <c r="S2649" s="65">
        <v>4277998.4614804704</v>
      </c>
      <c r="T2649" s="11"/>
      <c r="U2649" s="66">
        <v>-1.4896378643243201E-3</v>
      </c>
      <c r="V2649" s="67">
        <v>3.51324696748634</v>
      </c>
      <c r="W2649" s="66">
        <v>1.33146622665663E-2</v>
      </c>
      <c r="X2649" s="67">
        <v>3.6098447752920002</v>
      </c>
      <c r="Y2649" s="66">
        <v>3.1442048855751602E-2</v>
      </c>
      <c r="Z2649" s="67">
        <v>20.828142497804901</v>
      </c>
      <c r="AA2649" s="66">
        <v>5.8627489206628497E-2</v>
      </c>
      <c r="AB2649" s="67">
        <v>26.087937071948499</v>
      </c>
      <c r="AC2649" s="66">
        <v>0.118648796806228</v>
      </c>
      <c r="AD2649" s="67">
        <v>36.150844940857503</v>
      </c>
      <c r="AE2649" s="66">
        <v>0.15992038131487801</v>
      </c>
      <c r="AF2649" s="68">
        <v>32.939725743199197</v>
      </c>
      <c r="AG2649" s="66">
        <v>2.7753609483624998E-3</v>
      </c>
      <c r="AH2649" s="67">
        <v>-1.5639696410289601</v>
      </c>
      <c r="AI2649" s="66">
        <v>3.6383939386723803E-2</v>
      </c>
      <c r="AJ2649" s="67">
        <v>17.329136419633901</v>
      </c>
      <c r="AK2649" s="66">
        <v>0.187453168455395</v>
      </c>
      <c r="AL2649" s="66">
        <v>4.8132622823686702E-2</v>
      </c>
      <c r="AM2649" s="67">
        <v>20.356908131565401</v>
      </c>
      <c r="AN2649" s="11"/>
      <c r="AO2649" s="69">
        <v>2.0296053824495199E-2</v>
      </c>
      <c r="AP2649" s="69">
        <v>-2.8610416879928401E-2</v>
      </c>
      <c r="AQ2649" s="69">
        <v>2.9409463340925899E-2</v>
      </c>
      <c r="AR2649" s="69">
        <v>-1.6848981053954E-2</v>
      </c>
      <c r="AS2649" s="70">
        <v>7</v>
      </c>
      <c r="AT2649" s="70">
        <v>5</v>
      </c>
      <c r="AU2649" s="70">
        <v>7</v>
      </c>
      <c r="AV2649" s="71">
        <v>5</v>
      </c>
      <c r="AW2649" s="11"/>
      <c r="AX2649" s="72">
        <v>4.8495977408820203E-2</v>
      </c>
      <c r="AY2649" s="73">
        <v>0.62673255160189001</v>
      </c>
      <c r="AZ2649" s="73">
        <v>0.73882251710983804</v>
      </c>
      <c r="BA2649" s="73">
        <v>0.82748318383073605</v>
      </c>
      <c r="BB2649" s="64">
        <v>4.99224883927127E-3</v>
      </c>
      <c r="BC2649" s="74">
        <v>-6.3689961837881102</v>
      </c>
      <c r="BD2649" s="61">
        <v>43747</v>
      </c>
      <c r="BE2649" s="61">
        <v>43783</v>
      </c>
      <c r="BF2649" s="70">
        <v>87</v>
      </c>
      <c r="BG2649" s="61">
        <v>43868</v>
      </c>
    </row>
    <row r="2650" spans="2:59" x14ac:dyDescent="0.3">
      <c r="B2650" s="56" t="s">
        <v>8350</v>
      </c>
      <c r="C2650" s="56" t="s">
        <v>7993</v>
      </c>
      <c r="D2650" s="56" t="s">
        <v>7978</v>
      </c>
      <c r="E2650" s="57" t="s">
        <v>159</v>
      </c>
      <c r="F2650" s="57" t="s">
        <v>65</v>
      </c>
      <c r="G2650" s="58" t="s">
        <v>111</v>
      </c>
      <c r="H2650" s="59" t="s">
        <v>279</v>
      </c>
      <c r="I2650" s="60" t="s">
        <v>29</v>
      </c>
      <c r="J2650" s="60" t="s">
        <v>7994</v>
      </c>
      <c r="L2650" s="61">
        <v>44021</v>
      </c>
      <c r="M2650" s="62">
        <v>1401.4565999992201</v>
      </c>
      <c r="N2650" s="63">
        <v>1401.4565999992201</v>
      </c>
      <c r="O2650" s="63">
        <v>1403.5625</v>
      </c>
      <c r="P2650" s="64">
        <f t="shared" si="41"/>
        <v>0.99849960368649071</v>
      </c>
      <c r="Q2650" s="61">
        <v>44020</v>
      </c>
      <c r="R2650" s="65">
        <v>130134711.186</v>
      </c>
      <c r="S2650" s="65">
        <v>151612163.06224999</v>
      </c>
      <c r="T2650" s="11"/>
      <c r="U2650" s="66">
        <v>-1.5003963135313801E-3</v>
      </c>
      <c r="V2650" s="67">
        <v>3.51217112256563</v>
      </c>
      <c r="W2650" s="66">
        <v>1.29898009763565E-2</v>
      </c>
      <c r="X2650" s="67">
        <v>3.5773586462710201</v>
      </c>
      <c r="Y2650" s="66">
        <v>2.94380658669979E-2</v>
      </c>
      <c r="Z2650" s="67">
        <v>20.627744198922301</v>
      </c>
      <c r="AA2650" s="66">
        <v>5.4495517933901297E-2</v>
      </c>
      <c r="AB2650" s="67">
        <v>25.674739944690401</v>
      </c>
      <c r="AC2650" s="66">
        <v>0.109945243117254</v>
      </c>
      <c r="AD2650" s="67">
        <v>35.280489571974599</v>
      </c>
      <c r="AE2650" s="66">
        <v>0.14641577529982899</v>
      </c>
      <c r="AF2650" s="68">
        <v>31.589265141694302</v>
      </c>
      <c r="AG2650" s="66">
        <v>2.6788774757733301E-3</v>
      </c>
      <c r="AH2650" s="67">
        <v>-1.57361798828788</v>
      </c>
      <c r="AI2650" s="66">
        <v>3.42708872922231E-2</v>
      </c>
      <c r="AJ2650" s="67">
        <v>17.1178312101983</v>
      </c>
      <c r="AK2650" s="66">
        <v>0.40145659999863698</v>
      </c>
      <c r="AL2650" s="66">
        <v>5.0302805260798798E-2</v>
      </c>
      <c r="AM2650" s="67">
        <v>35.2030124344165</v>
      </c>
      <c r="AN2650" s="11"/>
      <c r="AO2650" s="69">
        <v>2.0285206826883999E-2</v>
      </c>
      <c r="AP2650" s="69">
        <v>-2.8620869088626901E-2</v>
      </c>
      <c r="AQ2650" s="69">
        <v>2.90795256678393E-2</v>
      </c>
      <c r="AR2650" s="69">
        <v>-1.71745569296036E-2</v>
      </c>
      <c r="AS2650" s="70">
        <v>7</v>
      </c>
      <c r="AT2650" s="70">
        <v>5</v>
      </c>
      <c r="AU2650" s="70">
        <v>7</v>
      </c>
      <c r="AV2650" s="71">
        <v>5</v>
      </c>
      <c r="AW2650" s="11"/>
      <c r="AX2650" s="72">
        <v>4.8487834285042497E-2</v>
      </c>
      <c r="AY2650" s="73">
        <v>0.54872903459636302</v>
      </c>
      <c r="AZ2650" s="73">
        <v>0.72503152798344705</v>
      </c>
      <c r="BA2650" s="73">
        <v>0.72324096172178498</v>
      </c>
      <c r="BB2650" s="64">
        <v>4.9913475231096504E-3</v>
      </c>
      <c r="BC2650" s="74">
        <v>-6.4050106764479997</v>
      </c>
      <c r="BD2650" s="61">
        <v>43747</v>
      </c>
      <c r="BE2650" s="61">
        <v>43783</v>
      </c>
      <c r="BF2650" s="70">
        <v>149</v>
      </c>
      <c r="BG2650" s="61">
        <v>43956</v>
      </c>
    </row>
    <row r="2651" spans="2:59" x14ac:dyDescent="0.3">
      <c r="B2651" s="56" t="s">
        <v>8353</v>
      </c>
      <c r="C2651" s="56" t="s">
        <v>7996</v>
      </c>
      <c r="D2651" s="56" t="s">
        <v>7997</v>
      </c>
      <c r="E2651" s="57" t="s">
        <v>34</v>
      </c>
      <c r="F2651" s="57" t="s">
        <v>3067</v>
      </c>
      <c r="G2651" s="58" t="s">
        <v>36</v>
      </c>
      <c r="H2651" s="59" t="s">
        <v>28</v>
      </c>
      <c r="I2651" s="60" t="s">
        <v>400</v>
      </c>
      <c r="J2651" s="60" t="s">
        <v>7998</v>
      </c>
      <c r="L2651" s="61">
        <v>44021</v>
      </c>
      <c r="M2651" s="62">
        <v>355512.64006805402</v>
      </c>
      <c r="N2651" s="63">
        <v>355512.64006805402</v>
      </c>
      <c r="O2651" s="63">
        <v>588121.941887856</v>
      </c>
      <c r="P2651" s="64">
        <f t="shared" si="41"/>
        <v>0.60448797221689732</v>
      </c>
      <c r="Q2651" s="61">
        <v>43854</v>
      </c>
      <c r="R2651" s="65">
        <v>95009.397015625</v>
      </c>
      <c r="S2651" s="65">
        <v>438313.285883301</v>
      </c>
      <c r="T2651" s="11"/>
      <c r="U2651" s="66">
        <v>-9.0444093348196492E-3</v>
      </c>
      <c r="V2651" s="67">
        <v>2.7577698204368102</v>
      </c>
      <c r="W2651" s="66">
        <v>-1.8481705610611202E-2</v>
      </c>
      <c r="X2651" s="67">
        <v>0.430207987574249</v>
      </c>
      <c r="Y2651" s="66">
        <v>-0.36409950127359503</v>
      </c>
      <c r="Z2651" s="67">
        <v>-18.726012515137</v>
      </c>
      <c r="AA2651" s="66">
        <v>-0.21063649996620401</v>
      </c>
      <c r="AB2651" s="67">
        <v>-0.83846184532740198</v>
      </c>
      <c r="AC2651" s="66">
        <v>-4.5328641544110697E-2</v>
      </c>
      <c r="AD2651" s="67">
        <v>19.753101105830901</v>
      </c>
      <c r="AE2651" s="66">
        <v>-7.5595441591795001E-2</v>
      </c>
      <c r="AF2651" s="68">
        <v>9.3881434525392304</v>
      </c>
      <c r="AG2651" s="66">
        <v>3.1182140199234699E-2</v>
      </c>
      <c r="AH2651" s="67">
        <v>1.27670828405826</v>
      </c>
      <c r="AI2651" s="66">
        <v>-0.334755803415901</v>
      </c>
      <c r="AJ2651" s="67">
        <v>-19.784837860643201</v>
      </c>
      <c r="AK2651" s="66">
        <v>-0.25962630665977499</v>
      </c>
      <c r="AL2651" s="66">
        <v>-3.7535610084887601E-2</v>
      </c>
      <c r="AM2651" s="67">
        <v>-23.361342028132601</v>
      </c>
      <c r="AN2651" s="11"/>
      <c r="AO2651" s="69">
        <v>9.6792681803053698E-2</v>
      </c>
      <c r="AP2651" s="69">
        <v>-0.165006999503821</v>
      </c>
      <c r="AQ2651" s="69">
        <v>0.122448722006084</v>
      </c>
      <c r="AR2651" s="69">
        <v>-0.425498336157762</v>
      </c>
      <c r="AS2651" s="70">
        <v>9</v>
      </c>
      <c r="AT2651" s="70">
        <v>3</v>
      </c>
      <c r="AU2651" s="70">
        <v>5</v>
      </c>
      <c r="AV2651" s="71">
        <v>7</v>
      </c>
      <c r="AW2651" s="11"/>
      <c r="AX2651" s="72">
        <v>0.46330099406943198</v>
      </c>
      <c r="AY2651" s="73">
        <v>-0.31345673653413503</v>
      </c>
      <c r="AZ2651" s="73">
        <v>5.1728257668969498E-2</v>
      </c>
      <c r="BA2651" s="73">
        <v>-0.396831968053448</v>
      </c>
      <c r="BB2651" s="64">
        <v>4.6324222398834498E-2</v>
      </c>
      <c r="BC2651" s="74">
        <v>-55.289019153453403</v>
      </c>
      <c r="BD2651" s="61">
        <v>43854</v>
      </c>
      <c r="BE2651" s="61">
        <v>43965</v>
      </c>
      <c r="BF2651" s="70"/>
      <c r="BG2651" s="61"/>
    </row>
    <row r="2652" spans="2:59" x14ac:dyDescent="0.3">
      <c r="B2652" s="56" t="s">
        <v>8356</v>
      </c>
      <c r="C2652" s="56" t="s">
        <v>8000</v>
      </c>
      <c r="D2652" s="56" t="s">
        <v>7997</v>
      </c>
      <c r="E2652" s="57" t="s">
        <v>3071</v>
      </c>
      <c r="F2652" s="57" t="s">
        <v>3067</v>
      </c>
      <c r="G2652" s="58" t="s">
        <v>36</v>
      </c>
      <c r="H2652" s="59" t="s">
        <v>28</v>
      </c>
      <c r="I2652" s="60" t="s">
        <v>400</v>
      </c>
      <c r="J2652" s="60" t="s">
        <v>1</v>
      </c>
      <c r="L2652" s="61">
        <v>44021</v>
      </c>
      <c r="M2652" s="62">
        <v>690513.45084571803</v>
      </c>
      <c r="N2652" s="63">
        <v>690513.45084571803</v>
      </c>
      <c r="O2652" s="63">
        <v>1139222.8764801</v>
      </c>
      <c r="P2652" s="64">
        <f t="shared" si="41"/>
        <v>0.60612674227471941</v>
      </c>
      <c r="Q2652" s="61">
        <v>43854</v>
      </c>
      <c r="R2652" s="65">
        <v>69521.032602050793</v>
      </c>
      <c r="S2652" s="65">
        <v>95084.779141357401</v>
      </c>
      <c r="T2652" s="11"/>
      <c r="U2652" s="66">
        <v>-9.0278809357187094E-3</v>
      </c>
      <c r="V2652" s="67">
        <v>2.7594226603469001</v>
      </c>
      <c r="W2652" s="66">
        <v>-1.8003501152634299E-2</v>
      </c>
      <c r="X2652" s="67">
        <v>0.478028433371946</v>
      </c>
      <c r="Y2652" s="66">
        <v>-0.36222027480020202</v>
      </c>
      <c r="Z2652" s="67">
        <v>-18.538089867797702</v>
      </c>
      <c r="AA2652" s="66">
        <v>-0.20592908198246701</v>
      </c>
      <c r="AB2652" s="67">
        <v>-0.36772004695376398</v>
      </c>
      <c r="AC2652" s="66">
        <v>-3.3181018009599897E-2</v>
      </c>
      <c r="AD2652" s="67">
        <v>20.967863459285599</v>
      </c>
      <c r="AE2652" s="66">
        <v>-4.9710234190570197E-2</v>
      </c>
      <c r="AF2652" s="68">
        <v>11.9766641926544</v>
      </c>
      <c r="AG2652" s="66">
        <v>3.1333682705735597E-2</v>
      </c>
      <c r="AH2652" s="67">
        <v>1.2918625347083399</v>
      </c>
      <c r="AI2652" s="66">
        <v>-0.33269234393723301</v>
      </c>
      <c r="AJ2652" s="67">
        <v>-19.5784919127764</v>
      </c>
      <c r="AK2652" s="66">
        <v>0.43803042785089902</v>
      </c>
      <c r="AL2652" s="66">
        <v>4.7320424902863999E-2</v>
      </c>
      <c r="AM2652" s="67">
        <v>46.404331422934803</v>
      </c>
      <c r="AN2652" s="11"/>
      <c r="AO2652" s="69">
        <v>9.6846067333972302E-2</v>
      </c>
      <c r="AP2652" s="69">
        <v>-0.164993507855688</v>
      </c>
      <c r="AQ2652" s="69">
        <v>0.12299702385469601</v>
      </c>
      <c r="AR2652" s="69">
        <v>-0.42520948083896698</v>
      </c>
      <c r="AS2652" s="70">
        <v>9</v>
      </c>
      <c r="AT2652" s="70">
        <v>3</v>
      </c>
      <c r="AU2652" s="70">
        <v>5</v>
      </c>
      <c r="AV2652" s="71">
        <v>7</v>
      </c>
      <c r="AW2652" s="11"/>
      <c r="AX2652" s="72">
        <v>0.46329707963275701</v>
      </c>
      <c r="AY2652" s="73">
        <v>-0.30275089956330697</v>
      </c>
      <c r="AZ2652" s="73">
        <v>6.1704120799731803E-2</v>
      </c>
      <c r="BA2652" s="73">
        <v>-0.38341907539825099</v>
      </c>
      <c r="BB2652" s="64">
        <v>4.6324721185228603E-2</v>
      </c>
      <c r="BC2652" s="74">
        <v>-55.208547540532898</v>
      </c>
      <c r="BD2652" s="61">
        <v>43854</v>
      </c>
      <c r="BE2652" s="61">
        <v>43965</v>
      </c>
      <c r="BF2652" s="70"/>
      <c r="BG2652" s="61"/>
    </row>
    <row r="2653" spans="2:59" x14ac:dyDescent="0.3">
      <c r="B2653" s="56" t="s">
        <v>8359</v>
      </c>
      <c r="C2653" s="56" t="s">
        <v>8002</v>
      </c>
      <c r="D2653" s="56" t="s">
        <v>7997</v>
      </c>
      <c r="E2653" s="57" t="s">
        <v>0</v>
      </c>
      <c r="F2653" s="57" t="s">
        <v>3067</v>
      </c>
      <c r="G2653" s="58" t="s">
        <v>36</v>
      </c>
      <c r="H2653" s="59" t="s">
        <v>28</v>
      </c>
      <c r="I2653" s="60" t="s">
        <v>400</v>
      </c>
      <c r="J2653" s="60" t="s">
        <v>8003</v>
      </c>
      <c r="L2653" s="61">
        <v>44021</v>
      </c>
      <c r="M2653" s="62">
        <v>620301.75911426498</v>
      </c>
      <c r="N2653" s="63">
        <v>620301.75911426498</v>
      </c>
      <c r="O2653" s="63">
        <v>684724.20515918697</v>
      </c>
      <c r="P2653" s="64">
        <f t="shared" si="41"/>
        <v>0.90591475288953038</v>
      </c>
      <c r="Q2653" s="61">
        <v>43910</v>
      </c>
      <c r="R2653" s="65">
        <v>0</v>
      </c>
      <c r="S2653" s="65">
        <v>0</v>
      </c>
      <c r="T2653" s="11"/>
      <c r="U2653" s="66">
        <v>-9.6991988712034106E-3</v>
      </c>
      <c r="V2653" s="67">
        <v>2.6922908667984302</v>
      </c>
      <c r="W2653" s="66">
        <v>2.1995164184772899E-2</v>
      </c>
      <c r="X2653" s="67">
        <v>4.4778949671163</v>
      </c>
      <c r="Y2653" s="66">
        <v>2.52337545480259E-2</v>
      </c>
      <c r="Z2653" s="67">
        <v>20.2073130670178</v>
      </c>
      <c r="AA2653" s="66">
        <v>0.146319058658264</v>
      </c>
      <c r="AB2653" s="67">
        <v>34.857094017148498</v>
      </c>
      <c r="AC2653" s="66">
        <v>0.33511947371356698</v>
      </c>
      <c r="AD2653" s="67">
        <v>57.797912631591302</v>
      </c>
      <c r="AE2653" s="66">
        <v>0.32031719029531802</v>
      </c>
      <c r="AF2653" s="68">
        <v>48.979406641272398</v>
      </c>
      <c r="AG2653" s="66">
        <v>-3.6968984270970402E-2</v>
      </c>
      <c r="AH2653" s="67">
        <v>-5.5384041629658904</v>
      </c>
      <c r="AI2653" s="66">
        <v>5.5813703633248203E-2</v>
      </c>
      <c r="AJ2653" s="67">
        <v>19.272112844279</v>
      </c>
      <c r="AK2653" s="66">
        <v>0.29181090239959301</v>
      </c>
      <c r="AL2653" s="66">
        <v>3.3124339031928698E-2</v>
      </c>
      <c r="AM2653" s="67">
        <v>31.782378877804099</v>
      </c>
      <c r="AN2653" s="11"/>
      <c r="AO2653" s="69">
        <v>3.6556978096996297E-2</v>
      </c>
      <c r="AP2653" s="69">
        <v>-2.3708267339316101E-2</v>
      </c>
      <c r="AQ2653" s="69">
        <v>0.140306192692224</v>
      </c>
      <c r="AR2653" s="69">
        <v>-0.10097192876404699</v>
      </c>
      <c r="AS2653" s="70">
        <v>8</v>
      </c>
      <c r="AT2653" s="70">
        <v>4</v>
      </c>
      <c r="AU2653" s="70">
        <v>7</v>
      </c>
      <c r="AV2653" s="71">
        <v>5</v>
      </c>
      <c r="AW2653" s="11"/>
      <c r="AX2653" s="72">
        <v>0.136767130675435</v>
      </c>
      <c r="AY2653" s="73">
        <v>0.91847378844704497</v>
      </c>
      <c r="AZ2653" s="73">
        <v>0.97417474868234399</v>
      </c>
      <c r="BA2653" s="73">
        <v>1.4354237858424299</v>
      </c>
      <c r="BB2653" s="64">
        <v>1.41537329968196E-2</v>
      </c>
      <c r="BC2653" s="74">
        <v>-11.8525517670932</v>
      </c>
      <c r="BD2653" s="61">
        <v>43910</v>
      </c>
      <c r="BE2653" s="61">
        <v>43990</v>
      </c>
      <c r="BF2653" s="70"/>
      <c r="BG2653" s="61"/>
    </row>
    <row r="2654" spans="2:59" x14ac:dyDescent="0.3">
      <c r="B2654" s="56" t="s">
        <v>8362</v>
      </c>
      <c r="C2654" s="56" t="s">
        <v>8005</v>
      </c>
      <c r="D2654" s="56" t="s">
        <v>7997</v>
      </c>
      <c r="E2654" s="57" t="s">
        <v>3081</v>
      </c>
      <c r="F2654" s="57" t="s">
        <v>3067</v>
      </c>
      <c r="G2654" s="58" t="s">
        <v>36</v>
      </c>
      <c r="H2654" s="59" t="s">
        <v>28</v>
      </c>
      <c r="I2654" s="60" t="s">
        <v>400</v>
      </c>
      <c r="J2654" s="60" t="s">
        <v>1</v>
      </c>
      <c r="L2654" s="61">
        <v>44021</v>
      </c>
      <c r="M2654" s="62">
        <v>566482.23485374497</v>
      </c>
      <c r="N2654" s="63">
        <v>566482.23485374497</v>
      </c>
      <c r="O2654" s="63">
        <v>924029.78023242997</v>
      </c>
      <c r="P2654" s="64">
        <f t="shared" si="41"/>
        <v>0.61305625313423595</v>
      </c>
      <c r="Q2654" s="61">
        <v>43854</v>
      </c>
      <c r="R2654" s="65">
        <v>1373157.4914687499</v>
      </c>
      <c r="S2654" s="65">
        <v>1388688.0388398401</v>
      </c>
      <c r="T2654" s="11"/>
      <c r="U2654" s="66">
        <v>-8.9608884509289107E-3</v>
      </c>
      <c r="V2654" s="67">
        <v>2.7661219088258799</v>
      </c>
      <c r="W2654" s="66">
        <v>-1.59963336991495E-2</v>
      </c>
      <c r="X2654" s="67">
        <v>0.67874517872041895</v>
      </c>
      <c r="Y2654" s="66">
        <v>-0.35427016996720301</v>
      </c>
      <c r="Z2654" s="67">
        <v>-17.743079384497801</v>
      </c>
      <c r="AA2654" s="66">
        <v>-0.185874830518442</v>
      </c>
      <c r="AB2654" s="67">
        <v>1.6377050994487901</v>
      </c>
      <c r="AC2654" s="66">
        <v>1.62343682568462E-2</v>
      </c>
      <c r="AD2654" s="67">
        <v>25.909402085933799</v>
      </c>
      <c r="AE2654" s="66"/>
      <c r="AF2654" s="68"/>
      <c r="AG2654" s="66">
        <v>3.1965049278369399E-2</v>
      </c>
      <c r="AH2654" s="67">
        <v>1.3549991919717299</v>
      </c>
      <c r="AI2654" s="66">
        <v>-0.32396023623936299</v>
      </c>
      <c r="AJ2654" s="67">
        <v>-18.705281142989399</v>
      </c>
      <c r="AK2654" s="66">
        <v>-8.2637001579278196E-2</v>
      </c>
      <c r="AL2654" s="66">
        <v>-3.41790547054188E-2</v>
      </c>
      <c r="AM2654" s="67">
        <v>20.1177572261367</v>
      </c>
      <c r="AN2654" s="11"/>
      <c r="AO2654" s="69">
        <v>9.7069945324619794E-2</v>
      </c>
      <c r="AP2654" s="69">
        <v>-0.16493662478576901</v>
      </c>
      <c r="AQ2654" s="69">
        <v>0.12529821302276101</v>
      </c>
      <c r="AR2654" s="69">
        <v>-0.423995284438133</v>
      </c>
      <c r="AS2654" s="70">
        <v>9</v>
      </c>
      <c r="AT2654" s="70">
        <v>3</v>
      </c>
      <c r="AU2654" s="70">
        <v>6</v>
      </c>
      <c r="AV2654" s="71">
        <v>6</v>
      </c>
      <c r="AW2654" s="11"/>
      <c r="AX2654" s="72">
        <v>0.46403528137481798</v>
      </c>
      <c r="AY2654" s="73">
        <v>-0.27971909732377798</v>
      </c>
      <c r="AZ2654" s="73">
        <v>5.8658070335468403E-2</v>
      </c>
      <c r="BA2654" s="73">
        <v>-0.35467485947674499</v>
      </c>
      <c r="BB2654" s="64">
        <v>4.64022030247725E-2</v>
      </c>
      <c r="BC2654" s="74">
        <v>-54.868790457723698</v>
      </c>
      <c r="BD2654" s="61">
        <v>43854</v>
      </c>
      <c r="BE2654" s="61">
        <v>43965</v>
      </c>
      <c r="BF2654" s="70"/>
      <c r="BG2654" s="61"/>
    </row>
    <row r="2655" spans="2:59" x14ac:dyDescent="0.3">
      <c r="B2655" s="56" t="s">
        <v>8365</v>
      </c>
      <c r="C2655" s="56" t="s">
        <v>8007</v>
      </c>
      <c r="D2655" s="56" t="s">
        <v>8008</v>
      </c>
      <c r="E2655" s="57" t="s">
        <v>34</v>
      </c>
      <c r="F2655" s="57" t="s">
        <v>236</v>
      </c>
      <c r="G2655" s="58" t="s">
        <v>685</v>
      </c>
      <c r="H2655" s="59" t="s">
        <v>686</v>
      </c>
      <c r="I2655" s="60" t="s">
        <v>29</v>
      </c>
      <c r="J2655" s="60" t="s">
        <v>8009</v>
      </c>
      <c r="L2655" s="61">
        <v>44021</v>
      </c>
      <c r="M2655" s="62">
        <v>1755.69989999942</v>
      </c>
      <c r="N2655" s="63">
        <v>1755.69989999942</v>
      </c>
      <c r="O2655" s="63">
        <v>1755.69989999942</v>
      </c>
      <c r="P2655" s="64">
        <f t="shared" si="41"/>
        <v>1</v>
      </c>
      <c r="Q2655" s="61">
        <v>44021</v>
      </c>
      <c r="R2655" s="65">
        <v>279481975.48100001</v>
      </c>
      <c r="S2655" s="65">
        <v>290723654.602</v>
      </c>
      <c r="T2655" s="11"/>
      <c r="U2655" s="66">
        <v>2.9617895052069798E-6</v>
      </c>
      <c r="V2655" s="67">
        <v>3.6625069328692899</v>
      </c>
      <c r="W2655" s="66">
        <v>9.8773785794037394E-5</v>
      </c>
      <c r="X2655" s="67">
        <v>2.28825592721478</v>
      </c>
      <c r="Y2655" s="66">
        <v>5.6235765787278104E-3</v>
      </c>
      <c r="Z2655" s="67">
        <v>18.2462952701026</v>
      </c>
      <c r="AA2655" s="66">
        <v>1.4416537122087901E-2</v>
      </c>
      <c r="AB2655" s="67">
        <v>21.666841863508999</v>
      </c>
      <c r="AC2655" s="66">
        <v>3.76843696958531E-2</v>
      </c>
      <c r="AD2655" s="67">
        <v>28.054402229812698</v>
      </c>
      <c r="AE2655" s="66">
        <v>5.97297191088728E-2</v>
      </c>
      <c r="AF2655" s="68">
        <v>22.920659522613299</v>
      </c>
      <c r="AG2655" s="66">
        <v>2.8650363674387299E-5</v>
      </c>
      <c r="AH2655" s="67">
        <v>-1.83864069949777</v>
      </c>
      <c r="AI2655" s="66">
        <v>5.9478525126905896E-3</v>
      </c>
      <c r="AJ2655" s="67">
        <v>14.285527732237799</v>
      </c>
      <c r="AK2655" s="66">
        <v>0.74387641788576697</v>
      </c>
      <c r="AL2655" s="66">
        <v>3.5225756120780702E-2</v>
      </c>
      <c r="AM2655" s="67">
        <v>-50.134961539413801</v>
      </c>
      <c r="AN2655" s="11"/>
      <c r="AO2655" s="69">
        <v>7.9705177631694802E-4</v>
      </c>
      <c r="AP2655" s="69">
        <v>2.9617895052069798E-6</v>
      </c>
      <c r="AQ2655" s="69">
        <v>2.17013903784391E-3</v>
      </c>
      <c r="AR2655" s="69">
        <v>2.8650363674387299E-5</v>
      </c>
      <c r="AS2655" s="70">
        <v>12</v>
      </c>
      <c r="AT2655" s="70">
        <v>0</v>
      </c>
      <c r="AU2655" s="70">
        <v>7</v>
      </c>
      <c r="AV2655" s="71">
        <v>5</v>
      </c>
      <c r="AW2655" s="11"/>
      <c r="AX2655" s="72">
        <v>1.1374369019995401E-3</v>
      </c>
      <c r="AY2655" s="73">
        <v>-13.5064720269584</v>
      </c>
      <c r="AZ2655" s="73">
        <v>0.57421691238505401</v>
      </c>
      <c r="BA2655" s="73">
        <v>-12.801019050122701</v>
      </c>
      <c r="BB2655" s="64">
        <v>1.17540267669938E-4</v>
      </c>
      <c r="BC2655" s="74">
        <v>0</v>
      </c>
      <c r="BD2655" s="61">
        <v>44021</v>
      </c>
      <c r="BE2655" s="61"/>
      <c r="BF2655" s="70"/>
      <c r="BG2655" s="61"/>
    </row>
    <row r="2656" spans="2:59" x14ac:dyDescent="0.3">
      <c r="B2656" s="56" t="s">
        <v>8368</v>
      </c>
      <c r="C2656" s="56" t="s">
        <v>8011</v>
      </c>
      <c r="D2656" s="56" t="s">
        <v>8008</v>
      </c>
      <c r="E2656" s="57" t="s">
        <v>41</v>
      </c>
      <c r="F2656" s="57" t="s">
        <v>236</v>
      </c>
      <c r="G2656" s="58" t="s">
        <v>685</v>
      </c>
      <c r="H2656" s="59" t="s">
        <v>686</v>
      </c>
      <c r="I2656" s="60" t="s">
        <v>29</v>
      </c>
      <c r="J2656" s="60" t="s">
        <v>8012</v>
      </c>
      <c r="L2656" s="61">
        <v>44021</v>
      </c>
      <c r="M2656" s="62">
        <v>1664.95409999974</v>
      </c>
      <c r="N2656" s="63">
        <v>1664.95409999974</v>
      </c>
      <c r="O2656" s="63">
        <v>1664.95409999974</v>
      </c>
      <c r="P2656" s="64">
        <f t="shared" si="41"/>
        <v>1</v>
      </c>
      <c r="Q2656" s="61">
        <v>44021</v>
      </c>
      <c r="R2656" s="65">
        <v>297471061.97500002</v>
      </c>
      <c r="S2656" s="65">
        <v>316912132.75800002</v>
      </c>
      <c r="T2656" s="11"/>
      <c r="U2656" s="66">
        <v>3.0030932975932998E-6</v>
      </c>
      <c r="V2656" s="67">
        <v>3.6625110632485298</v>
      </c>
      <c r="W2656" s="66">
        <v>9.8751212135539404E-5</v>
      </c>
      <c r="X2656" s="67">
        <v>2.2882536698489302</v>
      </c>
      <c r="Y2656" s="66">
        <v>4.6191429082682598E-3</v>
      </c>
      <c r="Z2656" s="67">
        <v>18.1458519030421</v>
      </c>
      <c r="AA2656" s="66">
        <v>1.1581130922422699E-2</v>
      </c>
      <c r="AB2656" s="67">
        <v>21.3833012435352</v>
      </c>
      <c r="AC2656" s="66">
        <v>3.1096242822968599E-2</v>
      </c>
      <c r="AD2656" s="67">
        <v>27.395589542546102</v>
      </c>
      <c r="AE2656" s="66">
        <v>4.9228446079723702E-2</v>
      </c>
      <c r="AF2656" s="68">
        <v>21.870532219676502</v>
      </c>
      <c r="AG2656" s="66">
        <v>2.86502581730019E-5</v>
      </c>
      <c r="AH2656" s="67">
        <v>-1.8386407100479101</v>
      </c>
      <c r="AI2656" s="66">
        <v>4.8546378857281499E-3</v>
      </c>
      <c r="AJ2656" s="67">
        <v>14.176206269534299</v>
      </c>
      <c r="AK2656" s="66">
        <v>0.65497460314189104</v>
      </c>
      <c r="AL2656" s="66">
        <v>3.1859125010669197E-2</v>
      </c>
      <c r="AM2656" s="67">
        <v>-59.025143013801397</v>
      </c>
      <c r="AN2656" s="11"/>
      <c r="AO2656" s="69">
        <v>7.87235729148961E-4</v>
      </c>
      <c r="AP2656" s="69">
        <v>2.94305027637165E-6</v>
      </c>
      <c r="AQ2656" s="69">
        <v>1.9857867773680499E-3</v>
      </c>
      <c r="AR2656" s="69">
        <v>2.86502581730019E-5</v>
      </c>
      <c r="AS2656" s="70">
        <v>12</v>
      </c>
      <c r="AT2656" s="70">
        <v>0</v>
      </c>
      <c r="AU2656" s="70">
        <v>7</v>
      </c>
      <c r="AV2656" s="71">
        <v>5</v>
      </c>
      <c r="AW2656" s="11"/>
      <c r="AX2656" s="72">
        <v>1.07154567816337E-3</v>
      </c>
      <c r="AY2656" s="73">
        <v>-16.661349561443799</v>
      </c>
      <c r="AZ2656" s="73">
        <v>0.56482225373019901</v>
      </c>
      <c r="BA2656" s="73">
        <v>-13.7246555900347</v>
      </c>
      <c r="BB2656" s="64">
        <v>1.1073272283638899E-4</v>
      </c>
      <c r="BC2656" s="74">
        <v>0</v>
      </c>
      <c r="BD2656" s="61">
        <v>44021</v>
      </c>
      <c r="BE2656" s="61"/>
      <c r="BF2656" s="70"/>
      <c r="BG2656" s="61"/>
    </row>
    <row r="2657" spans="2:59" x14ac:dyDescent="0.3">
      <c r="B2657" s="56" t="s">
        <v>8371</v>
      </c>
      <c r="C2657" s="56" t="s">
        <v>8014</v>
      </c>
      <c r="D2657" s="56" t="s">
        <v>8008</v>
      </c>
      <c r="E2657" s="57" t="s">
        <v>245</v>
      </c>
      <c r="F2657" s="57" t="s">
        <v>236</v>
      </c>
      <c r="G2657" s="58" t="s">
        <v>685</v>
      </c>
      <c r="H2657" s="59" t="s">
        <v>686</v>
      </c>
      <c r="I2657" s="60" t="s">
        <v>29</v>
      </c>
      <c r="J2657" s="60" t="s">
        <v>1</v>
      </c>
      <c r="L2657" s="61">
        <v>44021</v>
      </c>
      <c r="M2657" s="62">
        <v>1015.20729999989</v>
      </c>
      <c r="N2657" s="63">
        <v>1015.20729999989</v>
      </c>
      <c r="O2657" s="63">
        <v>1015.20729999989</v>
      </c>
      <c r="P2657" s="64">
        <f t="shared" si="41"/>
        <v>1</v>
      </c>
      <c r="Q2657" s="61">
        <v>44021</v>
      </c>
      <c r="R2657" s="65">
        <v>0</v>
      </c>
      <c r="S2657" s="65">
        <v>679650.35359960899</v>
      </c>
      <c r="T2657" s="11"/>
      <c r="U2657" s="66">
        <v>0</v>
      </c>
      <c r="V2657" s="67">
        <v>3.66221075391877</v>
      </c>
      <c r="W2657" s="66">
        <v>0</v>
      </c>
      <c r="X2657" s="67">
        <v>2.27837854863537</v>
      </c>
      <c r="Y2657" s="66">
        <v>1.83174420089927E-3</v>
      </c>
      <c r="Z2657" s="67">
        <v>17.867112032312399</v>
      </c>
      <c r="AA2657" s="66">
        <v>1.4539834242896199E-2</v>
      </c>
      <c r="AB2657" s="67">
        <v>21.6791715755826</v>
      </c>
      <c r="AC2657" s="66"/>
      <c r="AD2657" s="67"/>
      <c r="AE2657" s="66"/>
      <c r="AF2657" s="68"/>
      <c r="AG2657" s="66">
        <v>0</v>
      </c>
      <c r="AH2657" s="67">
        <v>-1.84150573586521</v>
      </c>
      <c r="AI2657" s="66">
        <v>2.3458990654035001E-3</v>
      </c>
      <c r="AJ2657" s="67">
        <v>13.9253323875018</v>
      </c>
      <c r="AK2657" s="66">
        <v>1.51226387715724E-2</v>
      </c>
      <c r="AL2657" s="66">
        <v>1.4267021259001899E-2</v>
      </c>
      <c r="AM2657" s="67">
        <v>21.025330475647898</v>
      </c>
      <c r="AN2657" s="11"/>
      <c r="AO2657" s="69">
        <v>2.4168205163732599E-4</v>
      </c>
      <c r="AP2657" s="69">
        <v>0</v>
      </c>
      <c r="AQ2657" s="69">
        <v>2.3459863587049802E-3</v>
      </c>
      <c r="AR2657" s="69">
        <v>0</v>
      </c>
      <c r="AS2657" s="70">
        <v>7</v>
      </c>
      <c r="AT2657" s="70">
        <v>0</v>
      </c>
      <c r="AU2657" s="70">
        <v>7</v>
      </c>
      <c r="AV2657" s="71">
        <v>5</v>
      </c>
      <c r="AW2657" s="11"/>
      <c r="AX2657" s="72">
        <v>9.9057566767555704E-4</v>
      </c>
      <c r="AY2657" s="73">
        <v>-14.982428893417801</v>
      </c>
      <c r="AZ2657" s="73">
        <v>0.57393513172701205</v>
      </c>
      <c r="BA2657" s="73">
        <v>-11.906600910762799</v>
      </c>
      <c r="BB2657" s="64">
        <v>1.0234648146394E-4</v>
      </c>
      <c r="BC2657" s="74">
        <v>0</v>
      </c>
      <c r="BD2657" s="61">
        <v>43871</v>
      </c>
      <c r="BE2657" s="61"/>
      <c r="BF2657" s="70"/>
      <c r="BG2657" s="61"/>
    </row>
    <row r="2658" spans="2:59" x14ac:dyDescent="0.3">
      <c r="B2658" s="56" t="s">
        <v>8374</v>
      </c>
      <c r="C2658" s="56" t="s">
        <v>8016</v>
      </c>
      <c r="D2658" s="56" t="s">
        <v>8008</v>
      </c>
      <c r="E2658" s="57" t="s">
        <v>248</v>
      </c>
      <c r="F2658" s="57" t="s">
        <v>236</v>
      </c>
      <c r="G2658" s="58" t="s">
        <v>685</v>
      </c>
      <c r="H2658" s="59" t="s">
        <v>686</v>
      </c>
      <c r="I2658" s="60" t="s">
        <v>29</v>
      </c>
      <c r="J2658" s="60" t="s">
        <v>8017</v>
      </c>
      <c r="L2658" s="61">
        <v>44021</v>
      </c>
      <c r="M2658" s="62">
        <v>1572.6318999994501</v>
      </c>
      <c r="N2658" s="63">
        <v>1572.6318999994501</v>
      </c>
      <c r="O2658" s="63">
        <v>1572.6318999994501</v>
      </c>
      <c r="P2658" s="64">
        <f t="shared" si="41"/>
        <v>1</v>
      </c>
      <c r="Q2658" s="61">
        <v>44021</v>
      </c>
      <c r="R2658" s="65">
        <v>291712021.20099998</v>
      </c>
      <c r="S2658" s="65">
        <v>296899402.80699998</v>
      </c>
      <c r="T2658" s="11"/>
      <c r="U2658" s="66">
        <v>3.0522169254254499E-6</v>
      </c>
      <c r="V2658" s="67">
        <v>3.6625159756113099</v>
      </c>
      <c r="W2658" s="66">
        <v>9.8825004897662398E-5</v>
      </c>
      <c r="X2658" s="67">
        <v>2.2882610491251398</v>
      </c>
      <c r="Y2658" s="66">
        <v>3.6087957887502901E-3</v>
      </c>
      <c r="Z2658" s="67">
        <v>18.044817191112099</v>
      </c>
      <c r="AA2658" s="66">
        <v>8.4440567607089196E-3</v>
      </c>
      <c r="AB2658" s="67">
        <v>21.069593827356599</v>
      </c>
      <c r="AC2658" s="66">
        <v>2.3626241192687299E-2</v>
      </c>
      <c r="AD2658" s="67">
        <v>26.648589379503399</v>
      </c>
      <c r="AE2658" s="66">
        <v>3.7273891606673701E-2</v>
      </c>
      <c r="AF2658" s="68">
        <v>20.675076772371501</v>
      </c>
      <c r="AG2658" s="66">
        <v>2.8678861781372699E-5</v>
      </c>
      <c r="AH2658" s="67">
        <v>-1.8386378496870699</v>
      </c>
      <c r="AI2658" s="66">
        <v>3.74094307517225E-3</v>
      </c>
      <c r="AJ2658" s="67">
        <v>14.064836788486</v>
      </c>
      <c r="AK2658" s="66">
        <v>0.564403139486094</v>
      </c>
      <c r="AL2658" s="66">
        <v>2.8250149654923E-2</v>
      </c>
      <c r="AM2658" s="67">
        <v>-68.082289379439302</v>
      </c>
      <c r="AN2658" s="11"/>
      <c r="AO2658" s="69">
        <v>7.7584863174706697E-4</v>
      </c>
      <c r="AP2658" s="69">
        <v>2.98863778880332E-6</v>
      </c>
      <c r="AQ2658" s="69">
        <v>1.9151194192090801E-3</v>
      </c>
      <c r="AR2658" s="69">
        <v>2.8678861781372699E-5</v>
      </c>
      <c r="AS2658" s="70">
        <v>12</v>
      </c>
      <c r="AT2658" s="70">
        <v>0</v>
      </c>
      <c r="AU2658" s="70">
        <v>7</v>
      </c>
      <c r="AV2658" s="71">
        <v>5</v>
      </c>
      <c r="AW2658" s="11"/>
      <c r="AX2658" s="72">
        <v>1.0110863121747099E-3</v>
      </c>
      <c r="AY2658" s="73">
        <v>-20.244634233327801</v>
      </c>
      <c r="AZ2658" s="73">
        <v>0.554414731460383</v>
      </c>
      <c r="BA2658" s="73">
        <v>-14.420832537958599</v>
      </c>
      <c r="BB2658" s="64">
        <v>1.04486528024665E-4</v>
      </c>
      <c r="BC2658" s="74">
        <v>0</v>
      </c>
      <c r="BD2658" s="61">
        <v>44021</v>
      </c>
      <c r="BE2658" s="61"/>
      <c r="BF2658" s="70"/>
      <c r="BG2658" s="61"/>
    </row>
    <row r="2659" spans="2:59" x14ac:dyDescent="0.3">
      <c r="B2659" s="56" t="s">
        <v>8377</v>
      </c>
      <c r="C2659" s="56" t="s">
        <v>8019</v>
      </c>
      <c r="D2659" s="56" t="s">
        <v>8008</v>
      </c>
      <c r="E2659" s="57" t="s">
        <v>52</v>
      </c>
      <c r="F2659" s="57" t="s">
        <v>236</v>
      </c>
      <c r="G2659" s="58" t="s">
        <v>685</v>
      </c>
      <c r="H2659" s="59" t="s">
        <v>686</v>
      </c>
      <c r="I2659" s="60" t="s">
        <v>29</v>
      </c>
      <c r="J2659" s="60" t="s">
        <v>8020</v>
      </c>
      <c r="L2659" s="61">
        <v>44021</v>
      </c>
      <c r="M2659" s="62">
        <v>1094.78619999997</v>
      </c>
      <c r="N2659" s="63">
        <v>1094.78619999997</v>
      </c>
      <c r="O2659" s="63">
        <v>1094.78619999997</v>
      </c>
      <c r="P2659" s="64">
        <f t="shared" si="41"/>
        <v>1</v>
      </c>
      <c r="Q2659" s="61">
        <v>44021</v>
      </c>
      <c r="R2659" s="65">
        <v>103474279.973</v>
      </c>
      <c r="S2659" s="65">
        <v>156437205.65099999</v>
      </c>
      <c r="T2659" s="11"/>
      <c r="U2659" s="66">
        <v>1.16005739982938E-5</v>
      </c>
      <c r="V2659" s="67">
        <v>3.6633708113185999</v>
      </c>
      <c r="W2659" s="66">
        <v>3.9904984623717599E-4</v>
      </c>
      <c r="X2659" s="67">
        <v>2.3182835332590899</v>
      </c>
      <c r="Y2659" s="66">
        <v>8.5507722069451102E-3</v>
      </c>
      <c r="Z2659" s="67">
        <v>18.539014832931599</v>
      </c>
      <c r="AA2659" s="66">
        <v>2.0726662492961598E-2</v>
      </c>
      <c r="AB2659" s="67">
        <v>22.297854400589099</v>
      </c>
      <c r="AC2659" s="66">
        <v>5.1135991041519398E-2</v>
      </c>
      <c r="AD2659" s="67">
        <v>29.399564364401201</v>
      </c>
      <c r="AE2659" s="66">
        <v>8.0544515234651004E-2</v>
      </c>
      <c r="AF2659" s="68">
        <v>25.002139135176499</v>
      </c>
      <c r="AG2659" s="66">
        <v>1.08617476143991E-4</v>
      </c>
      <c r="AH2659" s="67">
        <v>-1.8306439882508101</v>
      </c>
      <c r="AI2659" s="66">
        <v>9.0386039555596705E-3</v>
      </c>
      <c r="AJ2659" s="67">
        <v>14.5946028765175</v>
      </c>
      <c r="AK2659" s="66">
        <v>9.3584460037236597E-2</v>
      </c>
      <c r="AL2659" s="66">
        <v>2.5537778796206102E-2</v>
      </c>
      <c r="AM2659" s="67">
        <v>14.750578494582401</v>
      </c>
      <c r="AN2659" s="11"/>
      <c r="AO2659" s="69">
        <v>8.1498725739947997E-4</v>
      </c>
      <c r="AP2659" s="69">
        <v>1.16005739982938E-5</v>
      </c>
      <c r="AQ2659" s="69">
        <v>2.70867726612778E-3</v>
      </c>
      <c r="AR2659" s="69">
        <v>1.08617476143991E-4</v>
      </c>
      <c r="AS2659" s="70">
        <v>12</v>
      </c>
      <c r="AT2659" s="70">
        <v>0</v>
      </c>
      <c r="AU2659" s="70">
        <v>7</v>
      </c>
      <c r="AV2659" s="71">
        <v>5</v>
      </c>
      <c r="AW2659" s="11"/>
      <c r="AX2659" s="72">
        <v>1.24472691910569E-3</v>
      </c>
      <c r="AY2659" s="73">
        <v>-7.5711562501382996</v>
      </c>
      <c r="AZ2659" s="73">
        <v>0.59507532179213696</v>
      </c>
      <c r="BA2659" s="73">
        <v>-9.8886103846889508</v>
      </c>
      <c r="BB2659" s="64">
        <v>1.2862646021645201E-4</v>
      </c>
      <c r="BC2659" s="74">
        <v>0</v>
      </c>
      <c r="BD2659" s="61">
        <v>44021</v>
      </c>
      <c r="BE2659" s="61"/>
      <c r="BF2659" s="70"/>
      <c r="BG2659" s="61"/>
    </row>
    <row r="2660" spans="2:59" x14ac:dyDescent="0.3">
      <c r="B2660" s="56" t="s">
        <v>8380</v>
      </c>
      <c r="C2660" s="56" t="s">
        <v>8022</v>
      </c>
      <c r="D2660" s="56" t="s">
        <v>8008</v>
      </c>
      <c r="E2660" s="57" t="s">
        <v>56</v>
      </c>
      <c r="F2660" s="57" t="s">
        <v>236</v>
      </c>
      <c r="G2660" s="58" t="s">
        <v>685</v>
      </c>
      <c r="H2660" s="59" t="s">
        <v>686</v>
      </c>
      <c r="I2660" s="60" t="s">
        <v>29</v>
      </c>
      <c r="J2660" s="60" t="s">
        <v>8023</v>
      </c>
      <c r="L2660" s="61">
        <v>44021</v>
      </c>
      <c r="M2660" s="62">
        <v>1268.45079999976</v>
      </c>
      <c r="N2660" s="63">
        <v>1268.45079999976</v>
      </c>
      <c r="O2660" s="63">
        <v>1268.45079999976</v>
      </c>
      <c r="P2660" s="64">
        <f t="shared" si="41"/>
        <v>1</v>
      </c>
      <c r="Q2660" s="61">
        <v>44021</v>
      </c>
      <c r="R2660" s="65">
        <v>309360252.68199998</v>
      </c>
      <c r="S2660" s="65">
        <v>379872185.78799999</v>
      </c>
      <c r="T2660" s="11"/>
      <c r="U2660" s="66">
        <v>1.0012312486651399E-5</v>
      </c>
      <c r="V2660" s="67">
        <v>3.6632119851674401</v>
      </c>
      <c r="W2660" s="66">
        <v>3.4692130793700899E-4</v>
      </c>
      <c r="X2660" s="67">
        <v>2.3130706794290701</v>
      </c>
      <c r="Y2660" s="66">
        <v>8.1965545286948292E-3</v>
      </c>
      <c r="Z2660" s="67">
        <v>18.5035930651065</v>
      </c>
      <c r="AA2660" s="66">
        <v>2.03154002883821E-2</v>
      </c>
      <c r="AB2660" s="67">
        <v>22.256728180131201</v>
      </c>
      <c r="AC2660" s="66">
        <v>5.0333503137153499E-2</v>
      </c>
      <c r="AD2660" s="67">
        <v>29.319315573957301</v>
      </c>
      <c r="AE2660" s="66">
        <v>7.9366327399839107E-2</v>
      </c>
      <c r="AF2660" s="68">
        <v>24.884320351702598</v>
      </c>
      <c r="AG2660" s="66">
        <v>9.0039189672097604E-5</v>
      </c>
      <c r="AH2660" s="67">
        <v>-1.8325018168980001</v>
      </c>
      <c r="AI2660" s="66">
        <v>8.6817588598933106E-3</v>
      </c>
      <c r="AJ2660" s="67">
        <v>14.558918366950801</v>
      </c>
      <c r="AK2660" s="66">
        <v>0.26829175621242002</v>
      </c>
      <c r="AL2660" s="66">
        <v>3.2653265987391898E-2</v>
      </c>
      <c r="AM2660" s="67">
        <v>32.154742503364098</v>
      </c>
      <c r="AN2660" s="11"/>
      <c r="AO2660" s="69">
        <v>8.0186973718809895E-4</v>
      </c>
      <c r="AP2660" s="69">
        <v>9.9341705208644305E-6</v>
      </c>
      <c r="AQ2660" s="69">
        <v>2.5435925181227499E-3</v>
      </c>
      <c r="AR2660" s="69">
        <v>9.0039189672097604E-5</v>
      </c>
      <c r="AS2660" s="70">
        <v>12</v>
      </c>
      <c r="AT2660" s="70">
        <v>0</v>
      </c>
      <c r="AU2660" s="70">
        <v>7</v>
      </c>
      <c r="AV2660" s="71">
        <v>5</v>
      </c>
      <c r="AW2660" s="11"/>
      <c r="AX2660" s="72">
        <v>1.2310995108146001E-3</v>
      </c>
      <c r="AY2660" s="73">
        <v>-7.9849421208418798</v>
      </c>
      <c r="AZ2660" s="73">
        <v>0.59370381284770701</v>
      </c>
      <c r="BA2660" s="73">
        <v>-10.111426947929401</v>
      </c>
      <c r="BB2660" s="64">
        <v>1.27217359186034E-4</v>
      </c>
      <c r="BC2660" s="74">
        <v>0</v>
      </c>
      <c r="BD2660" s="61">
        <v>44021</v>
      </c>
      <c r="BE2660" s="61"/>
      <c r="BF2660" s="70"/>
      <c r="BG2660" s="61"/>
    </row>
    <row r="2661" spans="2:59" x14ac:dyDescent="0.3">
      <c r="B2661" s="56" t="s">
        <v>8384</v>
      </c>
      <c r="C2661" s="56" t="s">
        <v>8025</v>
      </c>
      <c r="D2661" s="56" t="s">
        <v>8008</v>
      </c>
      <c r="E2661" s="57" t="s">
        <v>254</v>
      </c>
      <c r="F2661" s="57" t="s">
        <v>236</v>
      </c>
      <c r="G2661" s="58" t="s">
        <v>685</v>
      </c>
      <c r="H2661" s="59" t="s">
        <v>686</v>
      </c>
      <c r="I2661" s="60" t="s">
        <v>29</v>
      </c>
      <c r="J2661" s="60" t="s">
        <v>1</v>
      </c>
      <c r="L2661" s="61">
        <v>44021</v>
      </c>
      <c r="M2661" s="62">
        <v>1138.5298999995</v>
      </c>
      <c r="N2661" s="63">
        <v>1138.5298999995</v>
      </c>
      <c r="O2661" s="63">
        <v>1138.5298999995</v>
      </c>
      <c r="P2661" s="64">
        <f t="shared" si="41"/>
        <v>1</v>
      </c>
      <c r="Q2661" s="61">
        <v>44021</v>
      </c>
      <c r="R2661" s="65">
        <v>4736912.4939999999</v>
      </c>
      <c r="S2661" s="65">
        <v>4818096.57008594</v>
      </c>
      <c r="T2661" s="11"/>
      <c r="U2661" s="66">
        <v>1.08913554868195E-5</v>
      </c>
      <c r="V2661" s="67">
        <v>3.6632998894674502</v>
      </c>
      <c r="W2661" s="66">
        <v>3.7439467268995897E-4</v>
      </c>
      <c r="X2661" s="67">
        <v>2.31581801590437</v>
      </c>
      <c r="Y2661" s="66">
        <v>8.3998341597180098E-3</v>
      </c>
      <c r="Z2661" s="67">
        <v>18.523921028187001</v>
      </c>
      <c r="AA2661" s="66">
        <v>2.0419322621819402E-2</v>
      </c>
      <c r="AB2661" s="67">
        <v>22.2671204134822</v>
      </c>
      <c r="AC2661" s="66">
        <v>5.0353462102066301E-2</v>
      </c>
      <c r="AD2661" s="67">
        <v>29.321311470441302</v>
      </c>
      <c r="AE2661" s="66">
        <v>7.9413959503654E-2</v>
      </c>
      <c r="AF2661" s="68">
        <v>24.889083562069601</v>
      </c>
      <c r="AG2661" s="66">
        <v>1.01281202660175E-4</v>
      </c>
      <c r="AH2661" s="67">
        <v>-1.8313776155991901</v>
      </c>
      <c r="AI2661" s="66">
        <v>8.8800378762243799E-3</v>
      </c>
      <c r="AJ2661" s="67">
        <v>14.578746268583901</v>
      </c>
      <c r="AK2661" s="66">
        <v>0.13840433400226199</v>
      </c>
      <c r="AL2661" s="66">
        <v>2.8585719039256201E-2</v>
      </c>
      <c r="AM2661" s="67">
        <v>5.0369308522931497</v>
      </c>
      <c r="AN2661" s="11"/>
      <c r="AO2661" s="69">
        <v>8.1411506653239496E-4</v>
      </c>
      <c r="AP2661" s="69">
        <v>1.08913554868195E-5</v>
      </c>
      <c r="AQ2661" s="69">
        <v>2.68391713689198E-3</v>
      </c>
      <c r="AR2661" s="69">
        <v>1.01281202660175E-4</v>
      </c>
      <c r="AS2661" s="70">
        <v>12</v>
      </c>
      <c r="AT2661" s="70">
        <v>0</v>
      </c>
      <c r="AU2661" s="70">
        <v>7</v>
      </c>
      <c r="AV2661" s="71">
        <v>5</v>
      </c>
      <c r="AW2661" s="11"/>
      <c r="AX2661" s="72">
        <v>1.23976237069201E-3</v>
      </c>
      <c r="AY2661" s="73">
        <v>-7.8366125955362804</v>
      </c>
      <c r="AZ2661" s="73">
        <v>0.59406150926679402</v>
      </c>
      <c r="BA2661" s="73">
        <v>-10.0673174350959</v>
      </c>
      <c r="BB2661" s="64">
        <v>1.28113441961091E-4</v>
      </c>
      <c r="BC2661" s="74">
        <v>0</v>
      </c>
      <c r="BD2661" s="61">
        <v>44021</v>
      </c>
      <c r="BE2661" s="61"/>
      <c r="BF2661" s="70"/>
      <c r="BG2661" s="61"/>
    </row>
    <row r="2662" spans="2:59" x14ac:dyDescent="0.3">
      <c r="B2662" s="56" t="s">
        <v>8387</v>
      </c>
      <c r="C2662" s="56" t="s">
        <v>8027</v>
      </c>
      <c r="D2662" s="56" t="s">
        <v>8028</v>
      </c>
      <c r="E2662" s="57" t="s">
        <v>34</v>
      </c>
      <c r="F2662" s="57" t="s">
        <v>2595</v>
      </c>
      <c r="G2662" s="58" t="s">
        <v>111</v>
      </c>
      <c r="H2662" s="59" t="s">
        <v>1</v>
      </c>
      <c r="I2662" s="60" t="s">
        <v>29</v>
      </c>
      <c r="J2662" s="60" t="s">
        <v>1</v>
      </c>
      <c r="L2662" s="61">
        <v>44021</v>
      </c>
      <c r="M2662" s="62">
        <v>1017.85809999984</v>
      </c>
      <c r="N2662" s="63">
        <v>1017.85809999984</v>
      </c>
      <c r="O2662" s="63">
        <v>1017.87799999956</v>
      </c>
      <c r="P2662" s="64">
        <f t="shared" si="41"/>
        <v>0.99998044952369536</v>
      </c>
      <c r="Q2662" s="61">
        <v>44008</v>
      </c>
      <c r="R2662" s="65">
        <v>5599647.6919999998</v>
      </c>
      <c r="S2662" s="65">
        <v>2300896.5935351602</v>
      </c>
      <c r="T2662" s="11"/>
      <c r="U2662" s="66">
        <v>9.8245618573855609E-7</v>
      </c>
      <c r="V2662" s="67">
        <v>3.6623089995373399</v>
      </c>
      <c r="W2662" s="66">
        <v>7.1719750849297304E-6</v>
      </c>
      <c r="X2662" s="67">
        <v>2.2790957461438701</v>
      </c>
      <c r="Y2662" s="66">
        <v>5.3601661657012301E-3</v>
      </c>
      <c r="Z2662" s="67">
        <v>18.219954228785401</v>
      </c>
      <c r="AA2662" s="66">
        <v>1.4285077955719301E-2</v>
      </c>
      <c r="AB2662" s="67">
        <v>21.653695946879498</v>
      </c>
      <c r="AC2662" s="66"/>
      <c r="AD2662" s="67"/>
      <c r="AE2662" s="66"/>
      <c r="AF2662" s="68"/>
      <c r="AG2662" s="66">
        <v>-6.1894297687103997E-6</v>
      </c>
      <c r="AH2662" s="67">
        <v>-1.84212467884208</v>
      </c>
      <c r="AI2662" s="66">
        <v>5.7060531889874299E-3</v>
      </c>
      <c r="AJ2662" s="67">
        <v>14.261347799867499</v>
      </c>
      <c r="AK2662" s="66">
        <v>1.78581000000122E-2</v>
      </c>
      <c r="AL2662" s="66">
        <v>1.4125662644801199E-2</v>
      </c>
      <c r="AM2662" s="67">
        <v>24.791920368530601</v>
      </c>
      <c r="AN2662" s="11"/>
      <c r="AO2662" s="69">
        <v>1.03695206362318E-2</v>
      </c>
      <c r="AP2662" s="69">
        <v>-1.0242384530101799E-2</v>
      </c>
      <c r="AQ2662" s="69">
        <v>2.2241121132537999E-3</v>
      </c>
      <c r="AR2662" s="69">
        <v>-6.1894297687103997E-6</v>
      </c>
      <c r="AS2662" s="70">
        <v>11</v>
      </c>
      <c r="AT2662" s="70">
        <v>1</v>
      </c>
      <c r="AU2662" s="70">
        <v>7</v>
      </c>
      <c r="AV2662" s="71">
        <v>5</v>
      </c>
      <c r="AW2662" s="11"/>
      <c r="AX2662" s="72">
        <v>1.43429707402174E-2</v>
      </c>
      <c r="AY2662" s="73">
        <v>-0.98935883858393903</v>
      </c>
      <c r="AZ2662" s="73">
        <v>0.57756074793997003</v>
      </c>
      <c r="BA2662" s="73">
        <v>-1.43255383897849</v>
      </c>
      <c r="BB2662" s="64">
        <v>1.4818074819868299E-3</v>
      </c>
      <c r="BC2662" s="74">
        <v>-1.02424817760402</v>
      </c>
      <c r="BD2662" s="61">
        <v>43977</v>
      </c>
      <c r="BE2662" s="61">
        <v>43979</v>
      </c>
      <c r="BF2662" s="70">
        <v>3</v>
      </c>
      <c r="BG2662" s="61">
        <v>43980</v>
      </c>
    </row>
    <row r="2663" spans="2:59" x14ac:dyDescent="0.3">
      <c r="B2663" s="56" t="s">
        <v>8390</v>
      </c>
      <c r="C2663" s="56" t="s">
        <v>8030</v>
      </c>
      <c r="D2663" s="56" t="s">
        <v>8031</v>
      </c>
      <c r="E2663" s="57" t="s">
        <v>34</v>
      </c>
      <c r="F2663" s="57" t="s">
        <v>420</v>
      </c>
      <c r="G2663" s="58" t="s">
        <v>36</v>
      </c>
      <c r="H2663" s="59" t="s">
        <v>94</v>
      </c>
      <c r="I2663" s="60" t="s">
        <v>29</v>
      </c>
      <c r="J2663" s="60" t="s">
        <v>8032</v>
      </c>
      <c r="L2663" s="61">
        <v>44021</v>
      </c>
      <c r="M2663" s="62">
        <v>871.03459999989695</v>
      </c>
      <c r="N2663" s="63">
        <v>871.03459999989695</v>
      </c>
      <c r="O2663" s="63">
        <v>1384.58180000074</v>
      </c>
      <c r="P2663" s="64">
        <f t="shared" si="41"/>
        <v>0.6290958035122457</v>
      </c>
      <c r="Q2663" s="61">
        <v>43656</v>
      </c>
      <c r="R2663" s="65">
        <v>233875.87899999999</v>
      </c>
      <c r="S2663" s="65">
        <v>327382.98785107402</v>
      </c>
      <c r="T2663" s="11"/>
      <c r="U2663" s="66">
        <v>-2.8591075839358399E-2</v>
      </c>
      <c r="V2663" s="67">
        <v>0.80310316998293296</v>
      </c>
      <c r="W2663" s="66">
        <v>2.0267732919819498E-2</v>
      </c>
      <c r="X2663" s="67">
        <v>4.3051518406209697</v>
      </c>
      <c r="Y2663" s="66">
        <v>-0.172004836972628</v>
      </c>
      <c r="Z2663" s="67">
        <v>0.48345391495968199</v>
      </c>
      <c r="AA2663" s="66">
        <v>-0.370412606225</v>
      </c>
      <c r="AB2663" s="67">
        <v>-16.816072471207001</v>
      </c>
      <c r="AC2663" s="66">
        <v>-0.40083299478166701</v>
      </c>
      <c r="AD2663" s="67">
        <v>-15.7973342179321</v>
      </c>
      <c r="AE2663" s="66">
        <v>-0.34927814953145597</v>
      </c>
      <c r="AF2663" s="68">
        <v>-17.980127341434098</v>
      </c>
      <c r="AG2663" s="66">
        <v>2.2086158087404301E-2</v>
      </c>
      <c r="AH2663" s="67">
        <v>0.36711007287522102</v>
      </c>
      <c r="AI2663" s="66">
        <v>-0.162940072060446</v>
      </c>
      <c r="AJ2663" s="67">
        <v>-2.60326472508314</v>
      </c>
      <c r="AK2663" s="66">
        <v>-0.125440926934971</v>
      </c>
      <c r="AL2663" s="66">
        <v>-1.12255982885472E-2</v>
      </c>
      <c r="AM2663" s="67">
        <v>-75.064880531514106</v>
      </c>
      <c r="AN2663" s="11"/>
      <c r="AO2663" s="69">
        <v>9.6903013631235796E-2</v>
      </c>
      <c r="AP2663" s="69">
        <v>-9.29661011332064E-2</v>
      </c>
      <c r="AQ2663" s="69">
        <v>9.9290762767923299E-2</v>
      </c>
      <c r="AR2663" s="69">
        <v>-0.16789265936502501</v>
      </c>
      <c r="AS2663" s="70">
        <v>5</v>
      </c>
      <c r="AT2663" s="70">
        <v>7</v>
      </c>
      <c r="AU2663" s="70">
        <v>4</v>
      </c>
      <c r="AV2663" s="71">
        <v>8</v>
      </c>
      <c r="AW2663" s="11"/>
      <c r="AX2663" s="72">
        <v>0.24792756677139599</v>
      </c>
      <c r="AY2663" s="73">
        <v>-1.3585566585770701</v>
      </c>
      <c r="AZ2663" s="73">
        <v>-1.21066290818999</v>
      </c>
      <c r="BA2663" s="73">
        <v>-1.78643368556368</v>
      </c>
      <c r="BB2663" s="64">
        <v>2.5479272936536301E-2</v>
      </c>
      <c r="BC2663" s="74">
        <v>-51.673371699696901</v>
      </c>
      <c r="BD2663" s="61">
        <v>43656</v>
      </c>
      <c r="BE2663" s="61">
        <v>43914</v>
      </c>
      <c r="BF2663" s="70"/>
      <c r="BG2663" s="61"/>
    </row>
    <row r="2664" spans="2:59" x14ac:dyDescent="0.3">
      <c r="B2664" s="56" t="s">
        <v>8393</v>
      </c>
      <c r="C2664" s="56" t="s">
        <v>8034</v>
      </c>
      <c r="D2664" s="56" t="s">
        <v>8031</v>
      </c>
      <c r="E2664" s="57" t="s">
        <v>424</v>
      </c>
      <c r="F2664" s="57" t="s">
        <v>420</v>
      </c>
      <c r="G2664" s="58" t="s">
        <v>36</v>
      </c>
      <c r="H2664" s="59" t="s">
        <v>94</v>
      </c>
      <c r="I2664" s="60" t="s">
        <v>29</v>
      </c>
      <c r="J2664" s="60" t="s">
        <v>8035</v>
      </c>
      <c r="L2664" s="61">
        <v>44021</v>
      </c>
      <c r="M2664" s="62">
        <v>831.16179999988503</v>
      </c>
      <c r="N2664" s="63">
        <v>831.16179999988503</v>
      </c>
      <c r="O2664" s="63">
        <v>1297.0979999993001</v>
      </c>
      <c r="P2664" s="64">
        <f t="shared" si="41"/>
        <v>0.64078566153084304</v>
      </c>
      <c r="Q2664" s="61">
        <v>43656</v>
      </c>
      <c r="R2664" s="65">
        <v>1538.127</v>
      </c>
      <c r="S2664" s="65">
        <v>2746.5583320617702</v>
      </c>
      <c r="T2664" s="11"/>
      <c r="U2664" s="66">
        <v>-2.8542549325720801E-2</v>
      </c>
      <c r="V2664" s="67">
        <v>0.80795582134669497</v>
      </c>
      <c r="W2664" s="66">
        <v>2.1820534642756701E-2</v>
      </c>
      <c r="X2664" s="67">
        <v>4.4604320129146799</v>
      </c>
      <c r="Y2664" s="66">
        <v>-0.16438462071353599</v>
      </c>
      <c r="Z2664" s="67">
        <v>1.24547554086894</v>
      </c>
      <c r="AA2664" s="66">
        <v>-0.35868119905877399</v>
      </c>
      <c r="AB2664" s="67">
        <v>-15.642931754584399</v>
      </c>
      <c r="AC2664" s="66">
        <v>-0.37830469391774402</v>
      </c>
      <c r="AD2664" s="67">
        <v>-13.5445041315397</v>
      </c>
      <c r="AE2664" s="66">
        <v>-0.31217136922437899</v>
      </c>
      <c r="AF2664" s="68">
        <v>-14.2694493107265</v>
      </c>
      <c r="AG2664" s="66">
        <v>2.2553558581421398E-2</v>
      </c>
      <c r="AH2664" s="67">
        <v>0.41385012227692602</v>
      </c>
      <c r="AI2664" s="66">
        <v>-0.15485321814238001</v>
      </c>
      <c r="AJ2664" s="67">
        <v>-1.7945793332764901</v>
      </c>
      <c r="AK2664" s="66">
        <v>-0.16883820000017299</v>
      </c>
      <c r="AL2664" s="66">
        <v>-3.6885245316625501E-2</v>
      </c>
      <c r="AM2664" s="67">
        <v>-22.841643994528599</v>
      </c>
      <c r="AN2664" s="11"/>
      <c r="AO2664" s="69">
        <v>9.6958452990365901E-2</v>
      </c>
      <c r="AP2664" s="69">
        <v>-9.2827341212832801E-2</v>
      </c>
      <c r="AQ2664" s="69">
        <v>0.100949208692327</v>
      </c>
      <c r="AR2664" s="69">
        <v>-0.16659513120073799</v>
      </c>
      <c r="AS2664" s="70">
        <v>5</v>
      </c>
      <c r="AT2664" s="70">
        <v>7</v>
      </c>
      <c r="AU2664" s="70">
        <v>4</v>
      </c>
      <c r="AV2664" s="71">
        <v>8</v>
      </c>
      <c r="AW2664" s="11"/>
      <c r="AX2664" s="72">
        <v>0.24787769778660701</v>
      </c>
      <c r="AY2664" s="73">
        <v>-1.3119227421902899</v>
      </c>
      <c r="AZ2664" s="73">
        <v>-1.1389938462853</v>
      </c>
      <c r="BA2664" s="73">
        <v>-1.7297118734222701</v>
      </c>
      <c r="BB2664" s="64">
        <v>2.5476227630351799E-2</v>
      </c>
      <c r="BC2664" s="74">
        <v>-51.040052486350802</v>
      </c>
      <c r="BD2664" s="61">
        <v>43656</v>
      </c>
      <c r="BE2664" s="61">
        <v>43914</v>
      </c>
      <c r="BF2664" s="70"/>
      <c r="BG2664" s="61"/>
    </row>
    <row r="2665" spans="2:59" x14ac:dyDescent="0.3">
      <c r="B2665" s="56" t="s">
        <v>8396</v>
      </c>
      <c r="C2665" s="56" t="s">
        <v>8037</v>
      </c>
      <c r="D2665" s="56" t="s">
        <v>8031</v>
      </c>
      <c r="E2665" s="57" t="s">
        <v>428</v>
      </c>
      <c r="F2665" s="57" t="s">
        <v>420</v>
      </c>
      <c r="G2665" s="58" t="s">
        <v>36</v>
      </c>
      <c r="H2665" s="59" t="s">
        <v>94</v>
      </c>
      <c r="I2665" s="60" t="s">
        <v>29</v>
      </c>
      <c r="J2665" s="60" t="s">
        <v>8038</v>
      </c>
      <c r="L2665" s="61">
        <v>44021</v>
      </c>
      <c r="M2665" s="62">
        <v>847.50299999955996</v>
      </c>
      <c r="N2665" s="63">
        <v>847.50299999955996</v>
      </c>
      <c r="O2665" s="63">
        <v>1264.8593000005901</v>
      </c>
      <c r="P2665" s="64">
        <f t="shared" si="41"/>
        <v>0.67003737095435401</v>
      </c>
      <c r="Q2665" s="61">
        <v>43656</v>
      </c>
      <c r="R2665" s="65">
        <v>23.097000000000001</v>
      </c>
      <c r="S2665" s="65">
        <v>28915.9321553345</v>
      </c>
      <c r="T2665" s="11"/>
      <c r="U2665" s="66">
        <v>-2.8517356522570501E-2</v>
      </c>
      <c r="V2665" s="67">
        <v>0.81047510166172299</v>
      </c>
      <c r="W2665" s="66">
        <v>2.2669886586299998E-2</v>
      </c>
      <c r="X2665" s="67">
        <v>4.5453672072690097</v>
      </c>
      <c r="Y2665" s="66">
        <v>-0.13931832831163801</v>
      </c>
      <c r="Z2665" s="67">
        <v>3.7521047810587298</v>
      </c>
      <c r="AA2665" s="66">
        <v>-0.32939422079944097</v>
      </c>
      <c r="AB2665" s="67">
        <v>-12.714233928651099</v>
      </c>
      <c r="AC2665" s="66">
        <v>-0.329965118779801</v>
      </c>
      <c r="AD2665" s="67">
        <v>-8.7105466177454201</v>
      </c>
      <c r="AE2665" s="66">
        <v>-0.235589078676712</v>
      </c>
      <c r="AF2665" s="68">
        <v>-6.6112202559597799</v>
      </c>
      <c r="AG2665" s="66">
        <v>2.2805772587162199E-2</v>
      </c>
      <c r="AH2665" s="67">
        <v>0.43907152285100898</v>
      </c>
      <c r="AI2665" s="66">
        <v>-0.129244072484726</v>
      </c>
      <c r="AJ2665" s="67">
        <v>0.76633523248892699</v>
      </c>
      <c r="AK2665" s="66">
        <v>-0.15249700000000299</v>
      </c>
      <c r="AL2665" s="66">
        <v>-3.30668573178627E-2</v>
      </c>
      <c r="AM2665" s="67">
        <v>-21.207523994496999</v>
      </c>
      <c r="AN2665" s="11"/>
      <c r="AO2665" s="69">
        <v>9.6957260009803606E-2</v>
      </c>
      <c r="AP2665" s="69">
        <v>-9.2781033962673995E-2</v>
      </c>
      <c r="AQ2665" s="69">
        <v>0.114583870214119</v>
      </c>
      <c r="AR2665" s="69">
        <v>-0.166062937378301</v>
      </c>
      <c r="AS2665" s="70">
        <v>5</v>
      </c>
      <c r="AT2665" s="70">
        <v>7</v>
      </c>
      <c r="AU2665" s="70">
        <v>4</v>
      </c>
      <c r="AV2665" s="71">
        <v>8</v>
      </c>
      <c r="AW2665" s="11"/>
      <c r="AX2665" s="72">
        <v>0.24726454678311699</v>
      </c>
      <c r="AY2665" s="73">
        <v>-1.19302247881933</v>
      </c>
      <c r="AZ2665" s="73">
        <v>-0.95579714743053001</v>
      </c>
      <c r="BA2665" s="73">
        <v>-1.58296070912547</v>
      </c>
      <c r="BB2665" s="64">
        <v>2.5415744732126801E-2</v>
      </c>
      <c r="BC2665" s="74">
        <v>-50.161310431954902</v>
      </c>
      <c r="BD2665" s="61">
        <v>43656</v>
      </c>
      <c r="BE2665" s="61">
        <v>43914</v>
      </c>
      <c r="BF2665" s="70"/>
      <c r="BG2665" s="61"/>
    </row>
    <row r="2666" spans="2:59" x14ac:dyDescent="0.3">
      <c r="B2666" s="56" t="s">
        <v>8399</v>
      </c>
      <c r="C2666" s="56" t="s">
        <v>8040</v>
      </c>
      <c r="D2666" s="56" t="s">
        <v>8031</v>
      </c>
      <c r="E2666" s="57" t="s">
        <v>41</v>
      </c>
      <c r="F2666" s="57" t="s">
        <v>420</v>
      </c>
      <c r="G2666" s="58" t="s">
        <v>36</v>
      </c>
      <c r="H2666" s="59" t="s">
        <v>94</v>
      </c>
      <c r="I2666" s="60" t="s">
        <v>29</v>
      </c>
      <c r="J2666" s="60" t="s">
        <v>8041</v>
      </c>
      <c r="L2666" s="61">
        <v>44021</v>
      </c>
      <c r="M2666" s="62">
        <v>917.66860000044096</v>
      </c>
      <c r="N2666" s="63">
        <v>917.66860000044096</v>
      </c>
      <c r="O2666" s="63">
        <v>1450.06839999929</v>
      </c>
      <c r="P2666" s="64">
        <f t="shared" si="41"/>
        <v>0.63284504372406869</v>
      </c>
      <c r="Q2666" s="61">
        <v>43656</v>
      </c>
      <c r="R2666" s="65">
        <v>333259.24099999998</v>
      </c>
      <c r="S2666" s="65">
        <v>455262.754148926</v>
      </c>
      <c r="T2666" s="11"/>
      <c r="U2666" s="66">
        <v>-2.8575281799021499E-2</v>
      </c>
      <c r="V2666" s="67">
        <v>0.80468257401662402</v>
      </c>
      <c r="W2666" s="66">
        <v>2.0765508003023601E-2</v>
      </c>
      <c r="X2666" s="67">
        <v>4.3549293489413703</v>
      </c>
      <c r="Y2666" s="66">
        <v>-0.16955119570309801</v>
      </c>
      <c r="Z2666" s="67">
        <v>0.72881804191274602</v>
      </c>
      <c r="AA2666" s="66">
        <v>-0.36665009101561702</v>
      </c>
      <c r="AB2666" s="67">
        <v>-16.4398209502688</v>
      </c>
      <c r="AC2666" s="66">
        <v>-0.39365487705625102</v>
      </c>
      <c r="AD2666" s="67">
        <v>-15.0795224453905</v>
      </c>
      <c r="AE2666" s="66">
        <v>-0.33753053657710602</v>
      </c>
      <c r="AF2666" s="68">
        <v>-16.805366045999101</v>
      </c>
      <c r="AG2666" s="66">
        <v>2.22357529873989E-2</v>
      </c>
      <c r="AH2666" s="67">
        <v>0.38206956287467603</v>
      </c>
      <c r="AI2666" s="66">
        <v>-0.160336707624956</v>
      </c>
      <c r="AJ2666" s="67">
        <v>-2.3429282815341099</v>
      </c>
      <c r="AK2666" s="66">
        <v>-8.2331399999966401E-2</v>
      </c>
      <c r="AL2666" s="66">
        <v>-7.2103692391465302E-3</v>
      </c>
      <c r="AM2666" s="67">
        <v>-70.753927838057294</v>
      </c>
      <c r="AN2666" s="11"/>
      <c r="AO2666" s="69">
        <v>9.6920873160415796E-2</v>
      </c>
      <c r="AP2666" s="69">
        <v>-9.2921880897920306E-2</v>
      </c>
      <c r="AQ2666" s="69">
        <v>9.98269895299745E-2</v>
      </c>
      <c r="AR2666" s="69">
        <v>-0.16747314326756199</v>
      </c>
      <c r="AS2666" s="70">
        <v>5</v>
      </c>
      <c r="AT2666" s="70">
        <v>7</v>
      </c>
      <c r="AU2666" s="70">
        <v>4</v>
      </c>
      <c r="AV2666" s="71">
        <v>8</v>
      </c>
      <c r="AW2666" s="11"/>
      <c r="AX2666" s="72">
        <v>0.24791121711605199</v>
      </c>
      <c r="AY2666" s="73">
        <v>-1.3436021491361301</v>
      </c>
      <c r="AZ2666" s="73">
        <v>-1.1876681973444601</v>
      </c>
      <c r="BA2666" s="73">
        <v>-1.7682869017407901</v>
      </c>
      <c r="BB2666" s="64">
        <v>2.54782607226662E-2</v>
      </c>
      <c r="BC2666" s="74">
        <v>-51.4698548013112</v>
      </c>
      <c r="BD2666" s="61">
        <v>43656</v>
      </c>
      <c r="BE2666" s="61">
        <v>43914</v>
      </c>
      <c r="BF2666" s="70"/>
      <c r="BG2666" s="61"/>
    </row>
    <row r="2667" spans="2:59" x14ac:dyDescent="0.3">
      <c r="B2667" s="56" t="s">
        <v>8402</v>
      </c>
      <c r="C2667" s="56" t="s">
        <v>8043</v>
      </c>
      <c r="D2667" s="56" t="s">
        <v>8031</v>
      </c>
      <c r="E2667" s="57" t="s">
        <v>248</v>
      </c>
      <c r="F2667" s="57" t="s">
        <v>420</v>
      </c>
      <c r="G2667" s="58" t="s">
        <v>36</v>
      </c>
      <c r="H2667" s="59" t="s">
        <v>94</v>
      </c>
      <c r="I2667" s="60" t="s">
        <v>29</v>
      </c>
      <c r="J2667" s="60" t="s">
        <v>8044</v>
      </c>
      <c r="L2667" s="61">
        <v>44021</v>
      </c>
      <c r="M2667" s="62">
        <v>1324.5669999998099</v>
      </c>
      <c r="N2667" s="63">
        <v>1324.5669999998099</v>
      </c>
      <c r="O2667" s="63">
        <v>2000.9160999991</v>
      </c>
      <c r="P2667" s="64">
        <f t="shared" si="41"/>
        <v>0.66198027993297959</v>
      </c>
      <c r="Q2667" s="61">
        <v>43656</v>
      </c>
      <c r="R2667" s="65">
        <v>366594.40299999999</v>
      </c>
      <c r="S2667" s="65">
        <v>573111.93230957002</v>
      </c>
      <c r="T2667" s="11"/>
      <c r="U2667" s="66">
        <v>-2.8549375981128802E-2</v>
      </c>
      <c r="V2667" s="67">
        <v>0.80727315580588799</v>
      </c>
      <c r="W2667" s="66">
        <v>2.1676731608749802E-2</v>
      </c>
      <c r="X2667" s="67">
        <v>4.4460517095139904</v>
      </c>
      <c r="Y2667" s="66">
        <v>-0.14431483951746499</v>
      </c>
      <c r="Z2667" s="67">
        <v>3.2524536604760201</v>
      </c>
      <c r="AA2667" s="66">
        <v>-0.337473949212581</v>
      </c>
      <c r="AB2667" s="67">
        <v>-13.5222067699651</v>
      </c>
      <c r="AC2667" s="66">
        <v>-0.34377236547996298</v>
      </c>
      <c r="AD2667" s="67">
        <v>-10.0912712877616</v>
      </c>
      <c r="AE2667" s="66">
        <v>-0.257861923468299</v>
      </c>
      <c r="AF2667" s="68">
        <v>-8.8385047351184802</v>
      </c>
      <c r="AG2667" s="66">
        <v>2.2480937426735199E-2</v>
      </c>
      <c r="AH2667" s="67">
        <v>0.40658800680830598</v>
      </c>
      <c r="AI2667" s="66">
        <v>-0.13461280896444799</v>
      </c>
      <c r="AJ2667" s="67">
        <v>0.229461584516685</v>
      </c>
      <c r="AK2667" s="66">
        <v>0.32456699999980598</v>
      </c>
      <c r="AL2667" s="66">
        <v>2.3956784478286901E-2</v>
      </c>
      <c r="AM2667" s="67">
        <v>-30.064087838050899</v>
      </c>
      <c r="AN2667" s="11"/>
      <c r="AO2667" s="69">
        <v>9.6950163455476301E-2</v>
      </c>
      <c r="AP2667" s="69">
        <v>-9.2849326987634401E-2</v>
      </c>
      <c r="AQ2667" s="69">
        <v>0.113796666557464</v>
      </c>
      <c r="AR2667" s="69">
        <v>-0.16668634039524499</v>
      </c>
      <c r="AS2667" s="70">
        <v>5</v>
      </c>
      <c r="AT2667" s="70">
        <v>7</v>
      </c>
      <c r="AU2667" s="70">
        <v>4</v>
      </c>
      <c r="AV2667" s="71">
        <v>8</v>
      </c>
      <c r="AW2667" s="11"/>
      <c r="AX2667" s="72">
        <v>0.24727854285360101</v>
      </c>
      <c r="AY2667" s="73">
        <v>-1.2250647005730599</v>
      </c>
      <c r="AZ2667" s="73">
        <v>-1.0049942373843801</v>
      </c>
      <c r="BA2667" s="73">
        <v>-1.6229694102257799</v>
      </c>
      <c r="BB2667" s="64">
        <v>2.5416354147564602E-2</v>
      </c>
      <c r="BC2667" s="74">
        <v>-50.609708223142697</v>
      </c>
      <c r="BD2667" s="61">
        <v>43656</v>
      </c>
      <c r="BE2667" s="61">
        <v>43914</v>
      </c>
      <c r="BF2667" s="70"/>
      <c r="BG2667" s="61"/>
    </row>
    <row r="2668" spans="2:59" x14ac:dyDescent="0.3">
      <c r="B2668" s="56" t="s">
        <v>8405</v>
      </c>
      <c r="C2668" s="56" t="s">
        <v>8046</v>
      </c>
      <c r="D2668" s="56" t="s">
        <v>8031</v>
      </c>
      <c r="E2668" s="57" t="s">
        <v>0</v>
      </c>
      <c r="F2668" s="57" t="s">
        <v>420</v>
      </c>
      <c r="G2668" s="58" t="s">
        <v>36</v>
      </c>
      <c r="H2668" s="59" t="s">
        <v>94</v>
      </c>
      <c r="I2668" s="60" t="s">
        <v>29</v>
      </c>
      <c r="J2668" s="60" t="s">
        <v>8047</v>
      </c>
      <c r="L2668" s="61">
        <v>44021</v>
      </c>
      <c r="M2668" s="62">
        <v>821.39309999998704</v>
      </c>
      <c r="N2668" s="63">
        <v>821.39309999998704</v>
      </c>
      <c r="O2668" s="63">
        <v>1231.55340000056</v>
      </c>
      <c r="P2668" s="64">
        <f t="shared" si="41"/>
        <v>0.66695695046565873</v>
      </c>
      <c r="Q2668" s="61">
        <v>43656</v>
      </c>
      <c r="R2668" s="65">
        <v>515357.07299999997</v>
      </c>
      <c r="S2668" s="65">
        <v>1039771.71787793</v>
      </c>
      <c r="T2668" s="11"/>
      <c r="U2668" s="66">
        <v>-2.8529469370369001E-2</v>
      </c>
      <c r="V2668" s="67">
        <v>0.80926381688186699</v>
      </c>
      <c r="W2668" s="66">
        <v>2.2305082096863799E-2</v>
      </c>
      <c r="X2668" s="67">
        <v>4.5088867583253904</v>
      </c>
      <c r="Y2668" s="66">
        <v>-0.14111735986443799</v>
      </c>
      <c r="Z2668" s="67">
        <v>3.5722016257786899</v>
      </c>
      <c r="AA2668" s="66">
        <v>-0.33247946223418701</v>
      </c>
      <c r="AB2668" s="67">
        <v>-13.022758072125701</v>
      </c>
      <c r="AC2668" s="66">
        <v>-0.33384764446993398</v>
      </c>
      <c r="AD2668" s="67">
        <v>-9.0987991867587006</v>
      </c>
      <c r="AE2668" s="66">
        <v>-0.24093487593461799</v>
      </c>
      <c r="AF2668" s="68">
        <v>-7.1457999817503204</v>
      </c>
      <c r="AG2668" s="66">
        <v>2.2669488596875498E-2</v>
      </c>
      <c r="AH2668" s="67">
        <v>0.42544312382233301</v>
      </c>
      <c r="AI2668" s="66">
        <v>-0.131218886660499</v>
      </c>
      <c r="AJ2668" s="67">
        <v>0.56885381491156295</v>
      </c>
      <c r="AK2668" s="66">
        <v>-0.178606900000013</v>
      </c>
      <c r="AL2668" s="66">
        <v>-1.6434931062576701E-2</v>
      </c>
      <c r="AM2668" s="67">
        <v>-80.381477838032893</v>
      </c>
      <c r="AN2668" s="11"/>
      <c r="AO2668" s="69">
        <v>9.6972730621928294E-2</v>
      </c>
      <c r="AP2668" s="69">
        <v>-9.2793416315544205E-2</v>
      </c>
      <c r="AQ2668" s="69">
        <v>0.11448167884562301</v>
      </c>
      <c r="AR2668" s="69">
        <v>-0.166156824162463</v>
      </c>
      <c r="AS2668" s="70">
        <v>5</v>
      </c>
      <c r="AT2668" s="70">
        <v>7</v>
      </c>
      <c r="AU2668" s="70">
        <v>4</v>
      </c>
      <c r="AV2668" s="71">
        <v>8</v>
      </c>
      <c r="AW2668" s="11"/>
      <c r="AX2668" s="72">
        <v>0.24725883167760901</v>
      </c>
      <c r="AY2668" s="73">
        <v>-1.2051402449542401</v>
      </c>
      <c r="AZ2668" s="73">
        <v>-0.97449506434895705</v>
      </c>
      <c r="BA2668" s="73">
        <v>-1.59830368445728</v>
      </c>
      <c r="BB2668" s="64">
        <v>2.54151693417589E-2</v>
      </c>
      <c r="BC2668" s="74">
        <v>-50.347390539478504</v>
      </c>
      <c r="BD2668" s="61">
        <v>43656</v>
      </c>
      <c r="BE2668" s="61">
        <v>43914</v>
      </c>
      <c r="BF2668" s="70"/>
      <c r="BG2668" s="61"/>
    </row>
    <row r="2669" spans="2:59" x14ac:dyDescent="0.3">
      <c r="B2669" s="56" t="s">
        <v>8408</v>
      </c>
      <c r="C2669" s="56" t="s">
        <v>8049</v>
      </c>
      <c r="D2669" s="56" t="s">
        <v>8031</v>
      </c>
      <c r="E2669" s="57" t="s">
        <v>48</v>
      </c>
      <c r="F2669" s="57" t="s">
        <v>420</v>
      </c>
      <c r="G2669" s="58" t="s">
        <v>36</v>
      </c>
      <c r="H2669" s="59" t="s">
        <v>94</v>
      </c>
      <c r="I2669" s="60" t="s">
        <v>29</v>
      </c>
      <c r="J2669" s="60" t="s">
        <v>8050</v>
      </c>
      <c r="L2669" s="61">
        <v>44021</v>
      </c>
      <c r="M2669" s="62">
        <v>876.14680000022099</v>
      </c>
      <c r="N2669" s="63">
        <v>876.14680000022099</v>
      </c>
      <c r="O2669" s="63">
        <v>1369.7284999992701</v>
      </c>
      <c r="P2669" s="64">
        <f t="shared" si="41"/>
        <v>0.63964997442974125</v>
      </c>
      <c r="Q2669" s="61">
        <v>43656</v>
      </c>
      <c r="R2669" s="65">
        <v>149445.49900000001</v>
      </c>
      <c r="S2669" s="65">
        <v>363416.21799218701</v>
      </c>
      <c r="T2669" s="11"/>
      <c r="U2669" s="66">
        <v>-2.8546845357595899E-2</v>
      </c>
      <c r="V2669" s="67">
        <v>0.80752621815918202</v>
      </c>
      <c r="W2669" s="66">
        <v>2.1662019233190201E-2</v>
      </c>
      <c r="X2669" s="67">
        <v>4.4445804719580302</v>
      </c>
      <c r="Y2669" s="66">
        <v>-0.16511632383480901</v>
      </c>
      <c r="Z2669" s="67">
        <v>1.17230522874161</v>
      </c>
      <c r="AA2669" s="66">
        <v>-0.35982095526298502</v>
      </c>
      <c r="AB2669" s="67">
        <v>-15.7569073750055</v>
      </c>
      <c r="AC2669" s="66">
        <v>-0.38051714898669198</v>
      </c>
      <c r="AD2669" s="67">
        <v>-13.7657496384345</v>
      </c>
      <c r="AE2669" s="66">
        <v>-0.31584821934025997</v>
      </c>
      <c r="AF2669" s="68">
        <v>-14.6371343223145</v>
      </c>
      <c r="AG2669" s="66">
        <v>2.25049952550762E-2</v>
      </c>
      <c r="AH2669" s="67">
        <v>0.40899378964240901</v>
      </c>
      <c r="AI2669" s="66">
        <v>-0.155630293953436</v>
      </c>
      <c r="AJ2669" s="67">
        <v>-1.8722869143821299</v>
      </c>
      <c r="AK2669" s="66">
        <v>-0.123853199999721</v>
      </c>
      <c r="AL2669" s="66">
        <v>-1.1074533906139499E-2</v>
      </c>
      <c r="AM2669" s="67">
        <v>-74.906107838032796</v>
      </c>
      <c r="AN2669" s="11"/>
      <c r="AO2669" s="69">
        <v>9.6953111386101201E-2</v>
      </c>
      <c r="AP2669" s="69">
        <v>-9.2842182882159299E-2</v>
      </c>
      <c r="AQ2669" s="69">
        <v>0.100793002411665</v>
      </c>
      <c r="AR2669" s="69">
        <v>-0.166717573713104</v>
      </c>
      <c r="AS2669" s="70">
        <v>5</v>
      </c>
      <c r="AT2669" s="70">
        <v>7</v>
      </c>
      <c r="AU2669" s="70">
        <v>4</v>
      </c>
      <c r="AV2669" s="71">
        <v>8</v>
      </c>
      <c r="AW2669" s="11"/>
      <c r="AX2669" s="72">
        <v>0.24788209164369601</v>
      </c>
      <c r="AY2669" s="73">
        <v>-1.3164593393376001</v>
      </c>
      <c r="AZ2669" s="73">
        <v>-1.14595216393536</v>
      </c>
      <c r="BA2669" s="73">
        <v>-1.73524435426225</v>
      </c>
      <c r="BB2669" s="64">
        <v>2.5476470026296699E-2</v>
      </c>
      <c r="BC2669" s="74">
        <v>-51.101367898809301</v>
      </c>
      <c r="BD2669" s="61">
        <v>43656</v>
      </c>
      <c r="BE2669" s="61">
        <v>43914</v>
      </c>
      <c r="BF2669" s="70"/>
      <c r="BG2669" s="61"/>
    </row>
    <row r="2670" spans="2:59" x14ac:dyDescent="0.3">
      <c r="B2670" s="56" t="s">
        <v>8411</v>
      </c>
      <c r="C2670" s="56" t="s">
        <v>8052</v>
      </c>
      <c r="D2670" s="56" t="s">
        <v>8031</v>
      </c>
      <c r="E2670" s="57" t="s">
        <v>52</v>
      </c>
      <c r="F2670" s="57" t="s">
        <v>420</v>
      </c>
      <c r="G2670" s="58" t="s">
        <v>36</v>
      </c>
      <c r="H2670" s="59" t="s">
        <v>94</v>
      </c>
      <c r="I2670" s="60" t="s">
        <v>29</v>
      </c>
      <c r="J2670" s="60" t="s">
        <v>8053</v>
      </c>
      <c r="L2670" s="61">
        <v>44021</v>
      </c>
      <c r="M2670" s="62">
        <v>707.43580000009399</v>
      </c>
      <c r="N2670" s="63">
        <v>707.43580000009399</v>
      </c>
      <c r="O2670" s="63">
        <v>1102.0372999999699</v>
      </c>
      <c r="P2670" s="64">
        <f t="shared" si="41"/>
        <v>0.64193453343195672</v>
      </c>
      <c r="Q2670" s="61">
        <v>43656</v>
      </c>
      <c r="R2670" s="65">
        <v>497396.53</v>
      </c>
      <c r="S2670" s="65">
        <v>1179335.7559609399</v>
      </c>
      <c r="T2670" s="11"/>
      <c r="U2670" s="66">
        <v>-2.8537364950352601E-2</v>
      </c>
      <c r="V2670" s="67">
        <v>0.80847425888350699</v>
      </c>
      <c r="W2670" s="66">
        <v>2.1961083657515701E-2</v>
      </c>
      <c r="X2670" s="67">
        <v>4.4744869143905799</v>
      </c>
      <c r="Y2670" s="66">
        <v>-0.16363275239476899</v>
      </c>
      <c r="Z2670" s="67">
        <v>1.32066237274557</v>
      </c>
      <c r="AA2670" s="66">
        <v>-0.35752824544033501</v>
      </c>
      <c r="AB2670" s="67">
        <v>-15.527636392740501</v>
      </c>
      <c r="AC2670" s="66">
        <v>-0.376075001268182</v>
      </c>
      <c r="AD2670" s="67">
        <v>-13.3215348665835</v>
      </c>
      <c r="AE2670" s="66">
        <v>-0.30846440140419901</v>
      </c>
      <c r="AF2670" s="68">
        <v>-13.8987525287084</v>
      </c>
      <c r="AG2670" s="66">
        <v>2.2594819403821E-2</v>
      </c>
      <c r="AH2670" s="67">
        <v>0.41797620451688999</v>
      </c>
      <c r="AI2670" s="66">
        <v>-0.15405561019637401</v>
      </c>
      <c r="AJ2670" s="67">
        <v>-1.7148185386759001</v>
      </c>
      <c r="AK2670" s="66">
        <v>-0.29256419999990602</v>
      </c>
      <c r="AL2670" s="66">
        <v>-2.87300537274859E-2</v>
      </c>
      <c r="AM2670" s="67">
        <v>-91.777207838022207</v>
      </c>
      <c r="AN2670" s="11"/>
      <c r="AO2670" s="69">
        <v>9.6963864352874199E-2</v>
      </c>
      <c r="AP2670" s="69">
        <v>-9.2815630327095305E-2</v>
      </c>
      <c r="AQ2670" s="69">
        <v>0.10111515595242999</v>
      </c>
      <c r="AR2670" s="69">
        <v>-0.166465508743422</v>
      </c>
      <c r="AS2670" s="70">
        <v>5</v>
      </c>
      <c r="AT2670" s="70">
        <v>7</v>
      </c>
      <c r="AU2670" s="70">
        <v>4</v>
      </c>
      <c r="AV2670" s="71">
        <v>8</v>
      </c>
      <c r="AW2670" s="11"/>
      <c r="AX2670" s="72">
        <v>0.24787245880143</v>
      </c>
      <c r="AY2670" s="73">
        <v>-1.30734822309751</v>
      </c>
      <c r="AZ2670" s="73">
        <v>-1.13195463467673</v>
      </c>
      <c r="BA2670" s="73">
        <v>-1.7241226935493601</v>
      </c>
      <c r="BB2670" s="64">
        <v>2.5475881385973499E-2</v>
      </c>
      <c r="BC2670" s="74">
        <v>-50.977920620236503</v>
      </c>
      <c r="BD2670" s="61">
        <v>43656</v>
      </c>
      <c r="BE2670" s="61">
        <v>43914</v>
      </c>
      <c r="BF2670" s="70"/>
      <c r="BG2670" s="61"/>
    </row>
    <row r="2671" spans="2:59" x14ac:dyDescent="0.3">
      <c r="B2671" s="56" t="s">
        <v>8414</v>
      </c>
      <c r="C2671" s="56" t="s">
        <v>8055</v>
      </c>
      <c r="D2671" s="56" t="s">
        <v>8031</v>
      </c>
      <c r="E2671" s="57" t="s">
        <v>447</v>
      </c>
      <c r="F2671" s="57" t="s">
        <v>420</v>
      </c>
      <c r="G2671" s="58" t="s">
        <v>36</v>
      </c>
      <c r="H2671" s="59" t="s">
        <v>94</v>
      </c>
      <c r="I2671" s="60" t="s">
        <v>29</v>
      </c>
      <c r="J2671" s="60" t="s">
        <v>8056</v>
      </c>
      <c r="L2671" s="61">
        <v>44021</v>
      </c>
      <c r="M2671" s="62">
        <v>757.14510000031396</v>
      </c>
      <c r="N2671" s="63">
        <v>757.14510000031396</v>
      </c>
      <c r="O2671" s="63">
        <v>1132.39269999973</v>
      </c>
      <c r="P2671" s="64">
        <f t="shared" si="41"/>
        <v>0.6686241442571067</v>
      </c>
      <c r="Q2671" s="61">
        <v>43656</v>
      </c>
      <c r="R2671" s="65">
        <v>132294.427</v>
      </c>
      <c r="S2671" s="65">
        <v>174191.55717553699</v>
      </c>
      <c r="T2671" s="11"/>
      <c r="U2671" s="66">
        <v>-2.85228511911555E-2</v>
      </c>
      <c r="V2671" s="67">
        <v>0.809925634803221</v>
      </c>
      <c r="W2671" s="66">
        <v>2.2514506592415301E-2</v>
      </c>
      <c r="X2671" s="67">
        <v>4.5298292078805398</v>
      </c>
      <c r="Y2671" s="66">
        <v>-0.14004895670499501</v>
      </c>
      <c r="Z2671" s="67">
        <v>3.6790419417229701</v>
      </c>
      <c r="AA2671" s="66">
        <v>-0.33080623367568501</v>
      </c>
      <c r="AB2671" s="67">
        <v>-12.855435216275501</v>
      </c>
      <c r="AC2671" s="66">
        <v>-0.33050611112150402</v>
      </c>
      <c r="AD2671" s="67">
        <v>-8.7646458519157004</v>
      </c>
      <c r="AE2671" s="66">
        <v>-0.235207433207543</v>
      </c>
      <c r="AF2671" s="68">
        <v>-6.5730557090428201</v>
      </c>
      <c r="AG2671" s="66">
        <v>2.2732319712304199E-2</v>
      </c>
      <c r="AH2671" s="67">
        <v>0.43172623536520399</v>
      </c>
      <c r="AI2671" s="66">
        <v>-0.13008464021550001</v>
      </c>
      <c r="AJ2671" s="67">
        <v>0.68227845941146403</v>
      </c>
      <c r="AK2671" s="66">
        <v>-0.242854899999802</v>
      </c>
      <c r="AL2671" s="66">
        <v>-3.5101299888992799E-2</v>
      </c>
      <c r="AM2671" s="67">
        <v>-18.026746444869801</v>
      </c>
      <c r="AN2671" s="11"/>
      <c r="AO2671" s="69">
        <v>9.6980322912713704E-2</v>
      </c>
      <c r="AP2671" s="69">
        <v>-9.2774955976055895E-2</v>
      </c>
      <c r="AQ2671" s="69">
        <v>0.114710175777873</v>
      </c>
      <c r="AR2671" s="69">
        <v>-0.16598022426012901</v>
      </c>
      <c r="AS2671" s="70">
        <v>5</v>
      </c>
      <c r="AT2671" s="70">
        <v>7</v>
      </c>
      <c r="AU2671" s="70">
        <v>4</v>
      </c>
      <c r="AV2671" s="71">
        <v>8</v>
      </c>
      <c r="AW2671" s="11"/>
      <c r="AX2671" s="72">
        <v>0.24725239607185401</v>
      </c>
      <c r="AY2671" s="73">
        <v>-1.1984640485206901</v>
      </c>
      <c r="AZ2671" s="73">
        <v>-0.96428021199972103</v>
      </c>
      <c r="BA2671" s="73">
        <v>-1.5900236366487699</v>
      </c>
      <c r="BB2671" s="64">
        <v>2.5414788141133599E-2</v>
      </c>
      <c r="BC2671" s="74">
        <v>-50.259649324812898</v>
      </c>
      <c r="BD2671" s="61">
        <v>43656</v>
      </c>
      <c r="BE2671" s="61">
        <v>43914</v>
      </c>
      <c r="BF2671" s="70"/>
      <c r="BG2671" s="61"/>
    </row>
    <row r="2672" spans="2:59" x14ac:dyDescent="0.3">
      <c r="B2672" s="56" t="s">
        <v>8418</v>
      </c>
      <c r="C2672" s="56" t="s">
        <v>8058</v>
      </c>
      <c r="D2672" s="56" t="s">
        <v>8031</v>
      </c>
      <c r="E2672" s="57" t="s">
        <v>56</v>
      </c>
      <c r="F2672" s="57" t="s">
        <v>420</v>
      </c>
      <c r="G2672" s="58" t="s">
        <v>36</v>
      </c>
      <c r="H2672" s="59" t="s">
        <v>94</v>
      </c>
      <c r="I2672" s="60" t="s">
        <v>29</v>
      </c>
      <c r="J2672" s="60" t="s">
        <v>8059</v>
      </c>
      <c r="L2672" s="61">
        <v>44021</v>
      </c>
      <c r="M2672" s="62">
        <v>869.48249999992504</v>
      </c>
      <c r="N2672" s="63">
        <v>869.48249999992504</v>
      </c>
      <c r="O2672" s="63">
        <v>1350.8651999998799</v>
      </c>
      <c r="P2672" s="64">
        <f t="shared" si="41"/>
        <v>0.64364860387254208</v>
      </c>
      <c r="Q2672" s="61">
        <v>43656</v>
      </c>
      <c r="R2672" s="65">
        <v>114454.603</v>
      </c>
      <c r="S2672" s="65">
        <v>150805.63673657199</v>
      </c>
      <c r="T2672" s="11"/>
      <c r="U2672" s="66">
        <v>-2.8530276946184999E-2</v>
      </c>
      <c r="V2672" s="67">
        <v>0.80918305930026702</v>
      </c>
      <c r="W2672" s="66">
        <v>2.2184855653904399E-2</v>
      </c>
      <c r="X2672" s="67">
        <v>4.4968641140294503</v>
      </c>
      <c r="Y2672" s="66">
        <v>-0.16252140935102899</v>
      </c>
      <c r="Z2672" s="67">
        <v>1.43179667711956</v>
      </c>
      <c r="AA2672" s="66">
        <v>-0.35580804634548302</v>
      </c>
      <c r="AB2672" s="67">
        <v>-15.3556164832553</v>
      </c>
      <c r="AC2672" s="66">
        <v>-0.37273151668778198</v>
      </c>
      <c r="AD2672" s="67">
        <v>-12.987186408543501</v>
      </c>
      <c r="AE2672" s="66">
        <v>-0.29548948625510102</v>
      </c>
      <c r="AF2672" s="68">
        <v>-12.601261013798601</v>
      </c>
      <c r="AG2672" s="66">
        <v>2.2662035209577901E-2</v>
      </c>
      <c r="AH2672" s="67">
        <v>0.424697785092576</v>
      </c>
      <c r="AI2672" s="66">
        <v>-0.15287581796204899</v>
      </c>
      <c r="AJ2672" s="67">
        <v>-1.5968393152434099</v>
      </c>
      <c r="AK2672" s="66">
        <v>-0.130517499999842</v>
      </c>
      <c r="AL2672" s="66">
        <v>-2.8224401851730401E-2</v>
      </c>
      <c r="AM2672" s="67">
        <v>-18.210428982100002</v>
      </c>
      <c r="AN2672" s="11"/>
      <c r="AO2672" s="69">
        <v>9.6971849428955495E-2</v>
      </c>
      <c r="AP2672" s="69">
        <v>-9.2795779953157798E-2</v>
      </c>
      <c r="AQ2672" s="69">
        <v>0.10135627061390599</v>
      </c>
      <c r="AR2672" s="69">
        <v>-0.16627698812691999</v>
      </c>
      <c r="AS2672" s="70">
        <v>5</v>
      </c>
      <c r="AT2672" s="70">
        <v>7</v>
      </c>
      <c r="AU2672" s="70">
        <v>4</v>
      </c>
      <c r="AV2672" s="71">
        <v>8</v>
      </c>
      <c r="AW2672" s="11"/>
      <c r="AX2672" s="72">
        <v>0.247865264984721</v>
      </c>
      <c r="AY2672" s="73">
        <v>-1.3005105063839399</v>
      </c>
      <c r="AZ2672" s="73">
        <v>-1.1214512694841701</v>
      </c>
      <c r="BA2672" s="73">
        <v>-1.7157662256795401</v>
      </c>
      <c r="BB2672" s="64">
        <v>2.54754419920937E-2</v>
      </c>
      <c r="BC2672" s="74">
        <v>-50.885380717518302</v>
      </c>
      <c r="BD2672" s="61">
        <v>43656</v>
      </c>
      <c r="BE2672" s="61">
        <v>43914</v>
      </c>
      <c r="BF2672" s="70"/>
      <c r="BG2672" s="61"/>
    </row>
    <row r="2673" spans="2:59" x14ac:dyDescent="0.3">
      <c r="B2673" s="56" t="s">
        <v>8421</v>
      </c>
      <c r="C2673" s="56" t="s">
        <v>8061</v>
      </c>
      <c r="D2673" s="56" t="s">
        <v>8031</v>
      </c>
      <c r="E2673" s="57" t="s">
        <v>309</v>
      </c>
      <c r="F2673" s="57" t="s">
        <v>420</v>
      </c>
      <c r="G2673" s="58" t="s">
        <v>36</v>
      </c>
      <c r="H2673" s="59" t="s">
        <v>94</v>
      </c>
      <c r="I2673" s="60" t="s">
        <v>29</v>
      </c>
      <c r="J2673" s="60" t="s">
        <v>8062</v>
      </c>
      <c r="L2673" s="61">
        <v>44021</v>
      </c>
      <c r="M2673" s="62">
        <v>795.86940000020002</v>
      </c>
      <c r="N2673" s="63">
        <v>795.86940000020002</v>
      </c>
      <c r="O2673" s="63">
        <v>1225.3944000005699</v>
      </c>
      <c r="P2673" s="64">
        <f t="shared" si="41"/>
        <v>0.64948020000730367</v>
      </c>
      <c r="Q2673" s="61">
        <v>43656</v>
      </c>
      <c r="R2673" s="65">
        <v>89.078000000000003</v>
      </c>
      <c r="S2673" s="65">
        <v>166.87561450385999</v>
      </c>
      <c r="T2673" s="11"/>
      <c r="U2673" s="66">
        <v>-2.84978808376763E-2</v>
      </c>
      <c r="V2673" s="67">
        <v>0.81242267015113601</v>
      </c>
      <c r="W2673" s="66">
        <v>2.3129477327529499E-2</v>
      </c>
      <c r="X2673" s="67">
        <v>4.59132628139196</v>
      </c>
      <c r="Y2673" s="66">
        <v>-0.158203175406088</v>
      </c>
      <c r="Z2673" s="67">
        <v>1.8636200716136999</v>
      </c>
      <c r="AA2673" s="66">
        <v>-0.34995728289883099</v>
      </c>
      <c r="AB2673" s="67">
        <v>-14.7705401385901</v>
      </c>
      <c r="AC2673" s="66">
        <v>-0.36182877285406001</v>
      </c>
      <c r="AD2673" s="67">
        <v>-11.8969120251713</v>
      </c>
      <c r="AE2673" s="66">
        <v>-0.28561211096995998</v>
      </c>
      <c r="AF2673" s="68">
        <v>-11.6135234852845</v>
      </c>
      <c r="AG2673" s="66">
        <v>2.2956152324695701E-2</v>
      </c>
      <c r="AH2673" s="67">
        <v>0.45410949660436001</v>
      </c>
      <c r="AI2673" s="66">
        <v>-0.14826833051309199</v>
      </c>
      <c r="AJ2673" s="67">
        <v>-1.13609057034773</v>
      </c>
      <c r="AK2673" s="66">
        <v>-0.204130600000208</v>
      </c>
      <c r="AL2673" s="66">
        <v>-5.5109648859797702E-2</v>
      </c>
      <c r="AM2673" s="67">
        <v>-17.718993826216298</v>
      </c>
      <c r="AN2673" s="11"/>
      <c r="AO2673" s="69">
        <v>9.7010942132328595E-2</v>
      </c>
      <c r="AP2673" s="69">
        <v>-9.2728496241761604E-2</v>
      </c>
      <c r="AQ2673" s="69">
        <v>0.102281802563084</v>
      </c>
      <c r="AR2673" s="69">
        <v>-0.165640985571372</v>
      </c>
      <c r="AS2673" s="70">
        <v>5</v>
      </c>
      <c r="AT2673" s="70">
        <v>7</v>
      </c>
      <c r="AU2673" s="70">
        <v>4</v>
      </c>
      <c r="AV2673" s="71">
        <v>8</v>
      </c>
      <c r="AW2673" s="11"/>
      <c r="AX2673" s="72">
        <v>0.24785159804887399</v>
      </c>
      <c r="AY2673" s="73">
        <v>-1.2772143211204801</v>
      </c>
      <c r="AZ2673" s="73">
        <v>-1.0856595712666599</v>
      </c>
      <c r="BA2673" s="73">
        <v>-1.6873558151746699</v>
      </c>
      <c r="BB2673" s="64">
        <v>2.5475172907499701E-2</v>
      </c>
      <c r="BC2673" s="74">
        <v>-50.594225010369001</v>
      </c>
      <c r="BD2673" s="61">
        <v>43656</v>
      </c>
      <c r="BE2673" s="61">
        <v>43914</v>
      </c>
      <c r="BF2673" s="70"/>
      <c r="BG2673" s="61"/>
    </row>
    <row r="2674" spans="2:59" x14ac:dyDescent="0.3">
      <c r="B2674" s="56" t="s">
        <v>8424</v>
      </c>
      <c r="C2674" s="56" t="s">
        <v>8064</v>
      </c>
      <c r="D2674" s="56" t="s">
        <v>8065</v>
      </c>
      <c r="E2674" s="57" t="s">
        <v>34</v>
      </c>
      <c r="F2674" s="57" t="s">
        <v>420</v>
      </c>
      <c r="G2674" s="58" t="s">
        <v>27</v>
      </c>
      <c r="H2674" s="59" t="s">
        <v>544</v>
      </c>
      <c r="I2674" s="60" t="s">
        <v>29</v>
      </c>
      <c r="J2674" s="60" t="s">
        <v>8066</v>
      </c>
      <c r="L2674" s="61">
        <v>44021</v>
      </c>
      <c r="M2674" s="62">
        <v>1000</v>
      </c>
      <c r="N2674" s="63">
        <v>1000</v>
      </c>
      <c r="O2674" s="63">
        <v>1000</v>
      </c>
      <c r="P2674" s="64">
        <f t="shared" si="41"/>
        <v>1</v>
      </c>
      <c r="Q2674" s="61">
        <v>44021</v>
      </c>
      <c r="R2674" s="65">
        <v>0</v>
      </c>
      <c r="S2674" s="65">
        <v>0</v>
      </c>
      <c r="T2674" s="11"/>
      <c r="U2674" s="66">
        <v>0</v>
      </c>
      <c r="V2674" s="67">
        <v>3.66221075391877</v>
      </c>
      <c r="W2674" s="66">
        <v>0</v>
      </c>
      <c r="X2674" s="67">
        <v>2.27837854863537</v>
      </c>
      <c r="Y2674" s="66">
        <v>0</v>
      </c>
      <c r="Z2674" s="67">
        <v>17.6839376122225</v>
      </c>
      <c r="AA2674" s="66">
        <v>0</v>
      </c>
      <c r="AB2674" s="67">
        <v>20.225188151293001</v>
      </c>
      <c r="AC2674" s="66">
        <v>0</v>
      </c>
      <c r="AD2674" s="67">
        <v>24.2859652602347</v>
      </c>
      <c r="AE2674" s="66">
        <v>0</v>
      </c>
      <c r="AF2674" s="68">
        <v>16.947687611711402</v>
      </c>
      <c r="AG2674" s="66">
        <v>0</v>
      </c>
      <c r="AH2674" s="67">
        <v>-1.84150573586521</v>
      </c>
      <c r="AI2674" s="66">
        <v>0</v>
      </c>
      <c r="AJ2674" s="67">
        <v>13.6907424809615</v>
      </c>
      <c r="AK2674" s="66">
        <v>0</v>
      </c>
      <c r="AL2674" s="66">
        <v>0</v>
      </c>
      <c r="AM2674" s="67">
        <v>18.8291338541603</v>
      </c>
      <c r="AN2674" s="11"/>
      <c r="AO2674" s="69">
        <v>0</v>
      </c>
      <c r="AP2674" s="69">
        <v>0</v>
      </c>
      <c r="AQ2674" s="69">
        <v>0</v>
      </c>
      <c r="AR2674" s="69">
        <v>0</v>
      </c>
      <c r="AS2674" s="70">
        <v>0</v>
      </c>
      <c r="AT2674" s="70">
        <v>0</v>
      </c>
      <c r="AU2674" s="70">
        <v>7</v>
      </c>
      <c r="AV2674" s="71">
        <v>5</v>
      </c>
      <c r="AW2674" s="11"/>
      <c r="AX2674" s="72">
        <v>0</v>
      </c>
      <c r="AY2674" s="73">
        <v>-115.357016523136</v>
      </c>
      <c r="AZ2674" s="73">
        <v>0.52607977638217596</v>
      </c>
      <c r="BA2674" s="73">
        <v>-15.9646500268718</v>
      </c>
      <c r="BB2674" s="64">
        <v>0</v>
      </c>
      <c r="BC2674" s="74">
        <v>0</v>
      </c>
      <c r="BD2674" s="61">
        <v>43656</v>
      </c>
      <c r="BE2674" s="61"/>
      <c r="BF2674" s="70"/>
      <c r="BG2674" s="61"/>
    </row>
    <row r="2675" spans="2:59" x14ac:dyDescent="0.3">
      <c r="B2675" s="56" t="s">
        <v>8427</v>
      </c>
      <c r="C2675" s="56" t="s">
        <v>8068</v>
      </c>
      <c r="D2675" s="56" t="s">
        <v>8065</v>
      </c>
      <c r="E2675" s="57" t="s">
        <v>424</v>
      </c>
      <c r="F2675" s="57" t="s">
        <v>420</v>
      </c>
      <c r="G2675" s="58" t="s">
        <v>27</v>
      </c>
      <c r="H2675" s="59" t="s">
        <v>544</v>
      </c>
      <c r="I2675" s="60" t="s">
        <v>29</v>
      </c>
      <c r="J2675" s="60" t="s">
        <v>8069</v>
      </c>
      <c r="L2675" s="61">
        <v>44021</v>
      </c>
      <c r="M2675" s="62">
        <v>835.65290000010305</v>
      </c>
      <c r="N2675" s="63">
        <v>835.65290000010305</v>
      </c>
      <c r="O2675" s="63">
        <v>1108.6054999995999</v>
      </c>
      <c r="P2675" s="64">
        <f t="shared" si="41"/>
        <v>0.75378743836324513</v>
      </c>
      <c r="Q2675" s="61">
        <v>43755</v>
      </c>
      <c r="R2675" s="65">
        <v>100.72499999999999</v>
      </c>
      <c r="S2675" s="65">
        <v>108.595160305381</v>
      </c>
      <c r="T2675" s="11"/>
      <c r="U2675" s="66">
        <v>-3.7193146345998698E-2</v>
      </c>
      <c r="V2675" s="67">
        <v>-5.7103880681097501E-2</v>
      </c>
      <c r="W2675" s="66">
        <v>-2.4816931354507701E-2</v>
      </c>
      <c r="X2675" s="67">
        <v>-0.20331458681539499</v>
      </c>
      <c r="Y2675" s="66">
        <v>-0.17910409933770999</v>
      </c>
      <c r="Z2675" s="67">
        <v>-0.226472321548499</v>
      </c>
      <c r="AA2675" s="66">
        <v>-0.23274285695428301</v>
      </c>
      <c r="AB2675" s="67">
        <v>-3.0490975441352899</v>
      </c>
      <c r="AC2675" s="66">
        <v>-0.29051062850718201</v>
      </c>
      <c r="AD2675" s="67">
        <v>-4.7650975904834896</v>
      </c>
      <c r="AE2675" s="66">
        <v>-0.23470888359122899</v>
      </c>
      <c r="AF2675" s="68">
        <v>-6.5232007474114697</v>
      </c>
      <c r="AG2675" s="66">
        <v>1.83192021449941E-2</v>
      </c>
      <c r="AH2675" s="67">
        <v>-9.5855213658069295E-3</v>
      </c>
      <c r="AI2675" s="66">
        <v>-0.153259455945808</v>
      </c>
      <c r="AJ2675" s="67">
        <v>-1.6352031136193499</v>
      </c>
      <c r="AK2675" s="66">
        <v>-0.164347099999723</v>
      </c>
      <c r="AL2675" s="66">
        <v>-3.5829908296364003E-2</v>
      </c>
      <c r="AM2675" s="67">
        <v>-22.3925339944835</v>
      </c>
      <c r="AN2675" s="11"/>
      <c r="AO2675" s="69">
        <v>8.9097961403313095E-2</v>
      </c>
      <c r="AP2675" s="69">
        <v>-0.13462022089879599</v>
      </c>
      <c r="AQ2675" s="69">
        <v>0.123789242325147</v>
      </c>
      <c r="AR2675" s="69">
        <v>-0.120875884896086</v>
      </c>
      <c r="AS2675" s="70">
        <v>5</v>
      </c>
      <c r="AT2675" s="70">
        <v>7</v>
      </c>
      <c r="AU2675" s="70">
        <v>5</v>
      </c>
      <c r="AV2675" s="71">
        <v>7</v>
      </c>
      <c r="AW2675" s="11"/>
      <c r="AX2675" s="72">
        <v>0.32347914255573401</v>
      </c>
      <c r="AY2675" s="73">
        <v>-0.53043804879507706</v>
      </c>
      <c r="AZ2675" s="73">
        <v>-0.58543572664893895</v>
      </c>
      <c r="BA2675" s="73">
        <v>-0.71366463632784904</v>
      </c>
      <c r="BB2675" s="64">
        <v>3.2947318589140198E-2</v>
      </c>
      <c r="BC2675" s="74">
        <v>-45.330399316968403</v>
      </c>
      <c r="BD2675" s="61">
        <v>43755</v>
      </c>
      <c r="BE2675" s="61">
        <v>43908</v>
      </c>
      <c r="BF2675" s="70"/>
      <c r="BG2675" s="61"/>
    </row>
    <row r="2676" spans="2:59" x14ac:dyDescent="0.3">
      <c r="B2676" s="56" t="s">
        <v>8430</v>
      </c>
      <c r="C2676" s="56" t="s">
        <v>8071</v>
      </c>
      <c r="D2676" s="56" t="s">
        <v>8065</v>
      </c>
      <c r="E2676" s="57" t="s">
        <v>428</v>
      </c>
      <c r="F2676" s="57" t="s">
        <v>420</v>
      </c>
      <c r="G2676" s="58" t="s">
        <v>27</v>
      </c>
      <c r="H2676" s="59" t="s">
        <v>544</v>
      </c>
      <c r="I2676" s="60" t="s">
        <v>29</v>
      </c>
      <c r="J2676" s="60" t="s">
        <v>8072</v>
      </c>
      <c r="L2676" s="61">
        <v>44021</v>
      </c>
      <c r="M2676" s="62">
        <v>1039.3818999994501</v>
      </c>
      <c r="N2676" s="63">
        <v>1039.3818999994501</v>
      </c>
      <c r="O2676" s="63">
        <v>1039.3818999994501</v>
      </c>
      <c r="P2676" s="64">
        <f t="shared" si="41"/>
        <v>1</v>
      </c>
      <c r="Q2676" s="61">
        <v>44021</v>
      </c>
      <c r="R2676" s="65">
        <v>0</v>
      </c>
      <c r="S2676" s="65">
        <v>0</v>
      </c>
      <c r="T2676" s="11"/>
      <c r="U2676" s="66">
        <v>0</v>
      </c>
      <c r="V2676" s="67">
        <v>3.66221075391877</v>
      </c>
      <c r="W2676" s="66">
        <v>0</v>
      </c>
      <c r="X2676" s="67">
        <v>2.27837854863537</v>
      </c>
      <c r="Y2676" s="66">
        <v>0</v>
      </c>
      <c r="Z2676" s="67">
        <v>17.6839376122225</v>
      </c>
      <c r="AA2676" s="66">
        <v>0</v>
      </c>
      <c r="AB2676" s="67">
        <v>20.225188151293001</v>
      </c>
      <c r="AC2676" s="66">
        <v>0</v>
      </c>
      <c r="AD2676" s="67">
        <v>24.2859652602347</v>
      </c>
      <c r="AE2676" s="66">
        <v>0</v>
      </c>
      <c r="AF2676" s="68">
        <v>16.947687611711402</v>
      </c>
      <c r="AG2676" s="66">
        <v>0</v>
      </c>
      <c r="AH2676" s="67">
        <v>-1.84150573586521</v>
      </c>
      <c r="AI2676" s="66">
        <v>0</v>
      </c>
      <c r="AJ2676" s="67">
        <v>13.6907424809615</v>
      </c>
      <c r="AK2676" s="66">
        <v>3.9381900000080301E-2</v>
      </c>
      <c r="AL2676" s="66">
        <v>7.8807333757140406E-3</v>
      </c>
      <c r="AM2676" s="67">
        <v>-2.01963399449596</v>
      </c>
      <c r="AN2676" s="11"/>
      <c r="AO2676" s="69">
        <v>0</v>
      </c>
      <c r="AP2676" s="69">
        <v>0</v>
      </c>
      <c r="AQ2676" s="69">
        <v>0</v>
      </c>
      <c r="AR2676" s="69">
        <v>0</v>
      </c>
      <c r="AS2676" s="70">
        <v>0</v>
      </c>
      <c r="AT2676" s="70">
        <v>0</v>
      </c>
      <c r="AU2676" s="70">
        <v>7</v>
      </c>
      <c r="AV2676" s="71">
        <v>5</v>
      </c>
      <c r="AW2676" s="11"/>
      <c r="AX2676" s="72">
        <v>0</v>
      </c>
      <c r="AY2676" s="73">
        <v>-115.357016523136</v>
      </c>
      <c r="AZ2676" s="73">
        <v>0.52607977638217596</v>
      </c>
      <c r="BA2676" s="73">
        <v>-15.9646500268718</v>
      </c>
      <c r="BB2676" s="64">
        <v>0</v>
      </c>
      <c r="BC2676" s="74">
        <v>0</v>
      </c>
      <c r="BD2676" s="61">
        <v>43656</v>
      </c>
      <c r="BE2676" s="61"/>
      <c r="BF2676" s="70"/>
      <c r="BG2676" s="61"/>
    </row>
    <row r="2677" spans="2:59" x14ac:dyDescent="0.3">
      <c r="B2677" s="56" t="s">
        <v>8433</v>
      </c>
      <c r="C2677" s="56" t="s">
        <v>8074</v>
      </c>
      <c r="D2677" s="56" t="s">
        <v>8065</v>
      </c>
      <c r="E2677" s="57" t="s">
        <v>41</v>
      </c>
      <c r="F2677" s="57" t="s">
        <v>420</v>
      </c>
      <c r="G2677" s="58" t="s">
        <v>27</v>
      </c>
      <c r="H2677" s="59" t="s">
        <v>544</v>
      </c>
      <c r="I2677" s="60" t="s">
        <v>29</v>
      </c>
      <c r="J2677" s="60" t="s">
        <v>8075</v>
      </c>
      <c r="L2677" s="61">
        <v>44021</v>
      </c>
      <c r="M2677" s="62">
        <v>1000</v>
      </c>
      <c r="N2677" s="63">
        <v>1000</v>
      </c>
      <c r="O2677" s="63">
        <v>1000</v>
      </c>
      <c r="P2677" s="64">
        <f t="shared" si="41"/>
        <v>1</v>
      </c>
      <c r="Q2677" s="61">
        <v>44021</v>
      </c>
      <c r="R2677" s="65">
        <v>0</v>
      </c>
      <c r="S2677" s="65">
        <v>0</v>
      </c>
      <c r="T2677" s="11"/>
      <c r="U2677" s="66">
        <v>0</v>
      </c>
      <c r="V2677" s="67">
        <v>3.66221075391877</v>
      </c>
      <c r="W2677" s="66">
        <v>0</v>
      </c>
      <c r="X2677" s="67">
        <v>2.27837854863537</v>
      </c>
      <c r="Y2677" s="66">
        <v>0</v>
      </c>
      <c r="Z2677" s="67">
        <v>17.6839376122225</v>
      </c>
      <c r="AA2677" s="66">
        <v>0</v>
      </c>
      <c r="AB2677" s="67">
        <v>20.225188151293001</v>
      </c>
      <c r="AC2677" s="66">
        <v>0</v>
      </c>
      <c r="AD2677" s="67">
        <v>24.2859652602347</v>
      </c>
      <c r="AE2677" s="66">
        <v>0</v>
      </c>
      <c r="AF2677" s="68">
        <v>16.947687611711402</v>
      </c>
      <c r="AG2677" s="66">
        <v>0</v>
      </c>
      <c r="AH2677" s="67">
        <v>-1.84150573586521</v>
      </c>
      <c r="AI2677" s="66">
        <v>0</v>
      </c>
      <c r="AJ2677" s="67">
        <v>13.6907424809615</v>
      </c>
      <c r="AK2677" s="66">
        <v>0</v>
      </c>
      <c r="AL2677" s="66">
        <v>0</v>
      </c>
      <c r="AM2677" s="67">
        <v>18.8291338541603</v>
      </c>
      <c r="AN2677" s="11"/>
      <c r="AO2677" s="69">
        <v>0</v>
      </c>
      <c r="AP2677" s="69">
        <v>0</v>
      </c>
      <c r="AQ2677" s="69">
        <v>0</v>
      </c>
      <c r="AR2677" s="69">
        <v>0</v>
      </c>
      <c r="AS2677" s="70">
        <v>0</v>
      </c>
      <c r="AT2677" s="70">
        <v>0</v>
      </c>
      <c r="AU2677" s="70">
        <v>7</v>
      </c>
      <c r="AV2677" s="71">
        <v>5</v>
      </c>
      <c r="AW2677" s="11"/>
      <c r="AX2677" s="72">
        <v>0</v>
      </c>
      <c r="AY2677" s="73">
        <v>-115.357016523136</v>
      </c>
      <c r="AZ2677" s="73">
        <v>0.52607977638217596</v>
      </c>
      <c r="BA2677" s="73">
        <v>-15.9646500268718</v>
      </c>
      <c r="BB2677" s="64">
        <v>0</v>
      </c>
      <c r="BC2677" s="74">
        <v>0</v>
      </c>
      <c r="BD2677" s="61">
        <v>43656</v>
      </c>
      <c r="BE2677" s="61"/>
      <c r="BF2677" s="70"/>
      <c r="BG2677" s="61"/>
    </row>
    <row r="2678" spans="2:59" x14ac:dyDescent="0.3">
      <c r="B2678" s="56" t="s">
        <v>8436</v>
      </c>
      <c r="C2678" s="56" t="s">
        <v>8077</v>
      </c>
      <c r="D2678" s="56" t="s">
        <v>8065</v>
      </c>
      <c r="E2678" s="57" t="s">
        <v>248</v>
      </c>
      <c r="F2678" s="57" t="s">
        <v>420</v>
      </c>
      <c r="G2678" s="58" t="s">
        <v>27</v>
      </c>
      <c r="H2678" s="59" t="s">
        <v>544</v>
      </c>
      <c r="I2678" s="60" t="s">
        <v>29</v>
      </c>
      <c r="J2678" s="60" t="s">
        <v>8078</v>
      </c>
      <c r="L2678" s="61">
        <v>44021</v>
      </c>
      <c r="M2678" s="62">
        <v>1000</v>
      </c>
      <c r="N2678" s="63">
        <v>1000</v>
      </c>
      <c r="O2678" s="63">
        <v>1000</v>
      </c>
      <c r="P2678" s="64">
        <f t="shared" si="41"/>
        <v>1</v>
      </c>
      <c r="Q2678" s="61">
        <v>44021</v>
      </c>
      <c r="R2678" s="65">
        <v>0</v>
      </c>
      <c r="S2678" s="65">
        <v>0</v>
      </c>
      <c r="T2678" s="11"/>
      <c r="U2678" s="66">
        <v>0</v>
      </c>
      <c r="V2678" s="67">
        <v>3.66221075391877</v>
      </c>
      <c r="W2678" s="66">
        <v>0</v>
      </c>
      <c r="X2678" s="67">
        <v>2.27837854863537</v>
      </c>
      <c r="Y2678" s="66">
        <v>0</v>
      </c>
      <c r="Z2678" s="67">
        <v>17.6839376122225</v>
      </c>
      <c r="AA2678" s="66">
        <v>0</v>
      </c>
      <c r="AB2678" s="67">
        <v>20.225188151293001</v>
      </c>
      <c r="AC2678" s="66">
        <v>0</v>
      </c>
      <c r="AD2678" s="67">
        <v>24.2859652602347</v>
      </c>
      <c r="AE2678" s="66">
        <v>0</v>
      </c>
      <c r="AF2678" s="68">
        <v>16.947687611711402</v>
      </c>
      <c r="AG2678" s="66">
        <v>0</v>
      </c>
      <c r="AH2678" s="67">
        <v>-1.84150573586521</v>
      </c>
      <c r="AI2678" s="66">
        <v>0</v>
      </c>
      <c r="AJ2678" s="67">
        <v>13.6907424809615</v>
      </c>
      <c r="AK2678" s="66">
        <v>0</v>
      </c>
      <c r="AL2678" s="66">
        <v>0</v>
      </c>
      <c r="AM2678" s="67">
        <v>18.8291338541603</v>
      </c>
      <c r="AN2678" s="11"/>
      <c r="AO2678" s="69">
        <v>0</v>
      </c>
      <c r="AP2678" s="69">
        <v>0</v>
      </c>
      <c r="AQ2678" s="69">
        <v>0</v>
      </c>
      <c r="AR2678" s="69">
        <v>0</v>
      </c>
      <c r="AS2678" s="70">
        <v>0</v>
      </c>
      <c r="AT2678" s="70">
        <v>0</v>
      </c>
      <c r="AU2678" s="70">
        <v>7</v>
      </c>
      <c r="AV2678" s="71">
        <v>5</v>
      </c>
      <c r="AW2678" s="11"/>
      <c r="AX2678" s="72">
        <v>0</v>
      </c>
      <c r="AY2678" s="73">
        <v>-115.357016523136</v>
      </c>
      <c r="AZ2678" s="73">
        <v>0.52607977638217596</v>
      </c>
      <c r="BA2678" s="73">
        <v>-15.9646500268718</v>
      </c>
      <c r="BB2678" s="64">
        <v>0</v>
      </c>
      <c r="BC2678" s="74">
        <v>0</v>
      </c>
      <c r="BD2678" s="61">
        <v>43656</v>
      </c>
      <c r="BE2678" s="61"/>
      <c r="BF2678" s="70"/>
      <c r="BG2678" s="61"/>
    </row>
    <row r="2679" spans="2:59" x14ac:dyDescent="0.3">
      <c r="B2679" s="56" t="s">
        <v>8439</v>
      </c>
      <c r="C2679" s="56" t="s">
        <v>8080</v>
      </c>
      <c r="D2679" s="56" t="s">
        <v>8065</v>
      </c>
      <c r="E2679" s="57" t="s">
        <v>0</v>
      </c>
      <c r="F2679" s="57" t="s">
        <v>420</v>
      </c>
      <c r="G2679" s="58" t="s">
        <v>27</v>
      </c>
      <c r="H2679" s="59" t="s">
        <v>544</v>
      </c>
      <c r="I2679" s="60" t="s">
        <v>29</v>
      </c>
      <c r="J2679" s="60" t="s">
        <v>8081</v>
      </c>
      <c r="L2679" s="61">
        <v>44021</v>
      </c>
      <c r="M2679" s="62">
        <v>725.97119999956305</v>
      </c>
      <c r="N2679" s="63">
        <v>725.97119999956305</v>
      </c>
      <c r="O2679" s="63">
        <v>943.49309999961395</v>
      </c>
      <c r="P2679" s="64">
        <f t="shared" si="41"/>
        <v>0.7694504602098946</v>
      </c>
      <c r="Q2679" s="61">
        <v>43755</v>
      </c>
      <c r="R2679" s="65">
        <v>124986.181</v>
      </c>
      <c r="S2679" s="65">
        <v>351843.44485107402</v>
      </c>
      <c r="T2679" s="11"/>
      <c r="U2679" s="66">
        <v>-3.7181136490289597E-2</v>
      </c>
      <c r="V2679" s="67">
        <v>-5.5902895110193598E-2</v>
      </c>
      <c r="W2679" s="66">
        <v>-2.4354607144232401E-2</v>
      </c>
      <c r="X2679" s="67">
        <v>-0.15708216578786999</v>
      </c>
      <c r="Y2679" s="66">
        <v>-0.14877215478831199</v>
      </c>
      <c r="Z2679" s="67">
        <v>2.8067221333912999</v>
      </c>
      <c r="AA2679" s="66">
        <v>-0.21472668700414899</v>
      </c>
      <c r="AB2679" s="67">
        <v>-1.24748054912197</v>
      </c>
      <c r="AC2679" s="66">
        <v>-0.24633359449770101</v>
      </c>
      <c r="AD2679" s="67">
        <v>-0.34739418953540702</v>
      </c>
      <c r="AE2679" s="66">
        <v>-0.16345822114730299</v>
      </c>
      <c r="AF2679" s="68">
        <v>0.60186549698119096</v>
      </c>
      <c r="AG2679" s="66">
        <v>1.84964039744955E-2</v>
      </c>
      <c r="AH2679" s="67">
        <v>8.1346615843358398E-3</v>
      </c>
      <c r="AI2679" s="66">
        <v>-0.121898718974116</v>
      </c>
      <c r="AJ2679" s="67">
        <v>1.5008705835498399</v>
      </c>
      <c r="AK2679" s="66">
        <v>-0.314014873050037</v>
      </c>
      <c r="AL2679" s="66">
        <v>-3.7529211921537402E-2</v>
      </c>
      <c r="AM2679" s="67">
        <v>-12.5723534508434</v>
      </c>
      <c r="AN2679" s="11"/>
      <c r="AO2679" s="69">
        <v>8.9112811949307799E-2</v>
      </c>
      <c r="AP2679" s="69">
        <v>-0.13457386780835801</v>
      </c>
      <c r="AQ2679" s="69">
        <v>0.13267247108713501</v>
      </c>
      <c r="AR2679" s="69">
        <v>-0.115305292577395</v>
      </c>
      <c r="AS2679" s="70">
        <v>5</v>
      </c>
      <c r="AT2679" s="70">
        <v>7</v>
      </c>
      <c r="AU2679" s="70">
        <v>5</v>
      </c>
      <c r="AV2679" s="71">
        <v>7</v>
      </c>
      <c r="AW2679" s="11"/>
      <c r="AX2679" s="72">
        <v>0.32474102813692302</v>
      </c>
      <c r="AY2679" s="73">
        <v>-0.46722977982972203</v>
      </c>
      <c r="AZ2679" s="73">
        <v>-0.30692474628176603</v>
      </c>
      <c r="BA2679" s="73">
        <v>-0.62960726960682201</v>
      </c>
      <c r="BB2679" s="64">
        <v>3.3079725834541003E-2</v>
      </c>
      <c r="BC2679" s="74">
        <v>-46.082107012742199</v>
      </c>
      <c r="BD2679" s="61">
        <v>43755</v>
      </c>
      <c r="BE2679" s="61">
        <v>43908</v>
      </c>
      <c r="BF2679" s="70"/>
      <c r="BG2679" s="61"/>
    </row>
    <row r="2680" spans="2:59" x14ac:dyDescent="0.3">
      <c r="B2680" s="56" t="s">
        <v>8442</v>
      </c>
      <c r="C2680" s="56" t="s">
        <v>8083</v>
      </c>
      <c r="D2680" s="56" t="s">
        <v>8065</v>
      </c>
      <c r="E2680" s="57" t="s">
        <v>48</v>
      </c>
      <c r="F2680" s="57" t="s">
        <v>420</v>
      </c>
      <c r="G2680" s="58" t="s">
        <v>27</v>
      </c>
      <c r="H2680" s="59" t="s">
        <v>544</v>
      </c>
      <c r="I2680" s="60" t="s">
        <v>29</v>
      </c>
      <c r="J2680" s="60" t="s">
        <v>8084</v>
      </c>
      <c r="L2680" s="61">
        <v>44021</v>
      </c>
      <c r="M2680" s="62">
        <v>556.294700000435</v>
      </c>
      <c r="N2680" s="63">
        <v>556.294700000435</v>
      </c>
      <c r="O2680" s="63">
        <v>759.27969999983895</v>
      </c>
      <c r="P2680" s="64">
        <f t="shared" si="41"/>
        <v>0.73266109972458504</v>
      </c>
      <c r="Q2680" s="61">
        <v>43755</v>
      </c>
      <c r="R2680" s="65">
        <v>103090.45600000001</v>
      </c>
      <c r="S2680" s="65">
        <v>152941.33394262701</v>
      </c>
      <c r="T2680" s="11"/>
      <c r="U2680" s="66">
        <v>-3.7199617437181601E-2</v>
      </c>
      <c r="V2680" s="67">
        <v>-5.7750989799387802E-2</v>
      </c>
      <c r="W2680" s="66">
        <v>-2.4914265080951702E-2</v>
      </c>
      <c r="X2680" s="67">
        <v>-0.21304795945980001</v>
      </c>
      <c r="Y2680" s="66">
        <v>-0.17966774678730901</v>
      </c>
      <c r="Z2680" s="67">
        <v>-0.28283706650836399</v>
      </c>
      <c r="AA2680" s="66">
        <v>-0.25481058974663001</v>
      </c>
      <c r="AB2680" s="67">
        <v>-5.25587082337006</v>
      </c>
      <c r="AC2680" s="66">
        <v>-0.31241355647129199</v>
      </c>
      <c r="AD2680" s="67">
        <v>-6.9553903868945799</v>
      </c>
      <c r="AE2680" s="66">
        <v>-0.26025368899165202</v>
      </c>
      <c r="AF2680" s="68">
        <v>-9.0776812874537391</v>
      </c>
      <c r="AG2680" s="66">
        <v>1.8321169072805801E-2</v>
      </c>
      <c r="AH2680" s="67">
        <v>-9.3888285846333002E-3</v>
      </c>
      <c r="AI2680" s="66">
        <v>-0.15391527421714299</v>
      </c>
      <c r="AJ2680" s="67">
        <v>-1.70078494075278</v>
      </c>
      <c r="AK2680" s="66">
        <v>-0.50957869031641201</v>
      </c>
      <c r="AL2680" s="66">
        <v>-6.97582213806891E-2</v>
      </c>
      <c r="AM2680" s="67">
        <v>-32.128735177510002</v>
      </c>
      <c r="AN2680" s="11"/>
      <c r="AO2680" s="69">
        <v>8.9091981117235305E-2</v>
      </c>
      <c r="AP2680" s="69">
        <v>-0.13462359364173601</v>
      </c>
      <c r="AQ2680" s="69">
        <v>0.12369365102858899</v>
      </c>
      <c r="AR2680" s="69">
        <v>-0.120956654496695</v>
      </c>
      <c r="AS2680" s="70">
        <v>5</v>
      </c>
      <c r="AT2680" s="70">
        <v>7</v>
      </c>
      <c r="AU2680" s="70">
        <v>5</v>
      </c>
      <c r="AV2680" s="71">
        <v>7</v>
      </c>
      <c r="AW2680" s="11"/>
      <c r="AX2680" s="72">
        <v>0.324492609013105</v>
      </c>
      <c r="AY2680" s="73">
        <v>-0.60191565406785197</v>
      </c>
      <c r="AZ2680" s="73">
        <v>-1.0199044282708201</v>
      </c>
      <c r="BA2680" s="73">
        <v>-0.80757519235157804</v>
      </c>
      <c r="BB2680" s="64">
        <v>3.3052256230512299E-2</v>
      </c>
      <c r="BC2680" s="74">
        <v>-46.849928952404298</v>
      </c>
      <c r="BD2680" s="61">
        <v>43755</v>
      </c>
      <c r="BE2680" s="61">
        <v>43908</v>
      </c>
      <c r="BF2680" s="70"/>
      <c r="BG2680" s="61"/>
    </row>
    <row r="2681" spans="2:59" x14ac:dyDescent="0.3">
      <c r="B2681" s="56" t="s">
        <v>8445</v>
      </c>
      <c r="C2681" s="56" t="s">
        <v>8086</v>
      </c>
      <c r="D2681" s="56" t="s">
        <v>8065</v>
      </c>
      <c r="E2681" s="57" t="s">
        <v>52</v>
      </c>
      <c r="F2681" s="57" t="s">
        <v>420</v>
      </c>
      <c r="G2681" s="58" t="s">
        <v>27</v>
      </c>
      <c r="H2681" s="59" t="s">
        <v>544</v>
      </c>
      <c r="I2681" s="60" t="s">
        <v>29</v>
      </c>
      <c r="J2681" s="60" t="s">
        <v>8087</v>
      </c>
      <c r="L2681" s="61">
        <v>44021</v>
      </c>
      <c r="M2681" s="62">
        <v>554.24969999957796</v>
      </c>
      <c r="N2681" s="63">
        <v>554.24969999957796</v>
      </c>
      <c r="O2681" s="63">
        <v>754.29090000037104</v>
      </c>
      <c r="P2681" s="64">
        <f t="shared" si="41"/>
        <v>0.73479568691509511</v>
      </c>
      <c r="Q2681" s="61">
        <v>43755</v>
      </c>
      <c r="R2681" s="65">
        <v>111504.508</v>
      </c>
      <c r="S2681" s="65">
        <v>284017.366293945</v>
      </c>
      <c r="T2681" s="11"/>
      <c r="U2681" s="66">
        <v>-3.7188934121331799E-2</v>
      </c>
      <c r="V2681" s="67">
        <v>-5.6682658214413102E-2</v>
      </c>
      <c r="W2681" s="66">
        <v>-2.4594487147624002E-2</v>
      </c>
      <c r="X2681" s="67">
        <v>-0.181070166127029</v>
      </c>
      <c r="Y2681" s="66">
        <v>-0.178034489203128</v>
      </c>
      <c r="Z2681" s="67">
        <v>-0.119511308090296</v>
      </c>
      <c r="AA2681" s="66">
        <v>-0.25182003228197603</v>
      </c>
      <c r="AB2681" s="67">
        <v>-4.9568150769045998</v>
      </c>
      <c r="AC2681" s="66">
        <v>-0.30688749736960702</v>
      </c>
      <c r="AD2681" s="67">
        <v>-6.4027844767260804</v>
      </c>
      <c r="AE2681" s="66">
        <v>-0.25130338122020501</v>
      </c>
      <c r="AF2681" s="68">
        <v>-8.1826505103090295</v>
      </c>
      <c r="AG2681" s="66">
        <v>1.8421261524053999E-2</v>
      </c>
      <c r="AH2681" s="67">
        <v>6.20416540186852E-4</v>
      </c>
      <c r="AI2681" s="66">
        <v>-0.152147435407678</v>
      </c>
      <c r="AJ2681" s="67">
        <v>-1.5240010598063201</v>
      </c>
      <c r="AK2681" s="66">
        <v>-0.49177980322274401</v>
      </c>
      <c r="AL2681" s="66">
        <v>-6.6386398236354602E-2</v>
      </c>
      <c r="AM2681" s="67">
        <v>-30.3488464681141</v>
      </c>
      <c r="AN2681" s="11"/>
      <c r="AO2681" s="69">
        <v>8.9103822465403895E-2</v>
      </c>
      <c r="AP2681" s="69">
        <v>-0.13459523117038799</v>
      </c>
      <c r="AQ2681" s="69">
        <v>0.12406217496391</v>
      </c>
      <c r="AR2681" s="69">
        <v>-0.1206588473788</v>
      </c>
      <c r="AS2681" s="70">
        <v>5</v>
      </c>
      <c r="AT2681" s="70">
        <v>7</v>
      </c>
      <c r="AU2681" s="70">
        <v>5</v>
      </c>
      <c r="AV2681" s="71">
        <v>7</v>
      </c>
      <c r="AW2681" s="11"/>
      <c r="AX2681" s="72">
        <v>0.324475174541003</v>
      </c>
      <c r="AY2681" s="73">
        <v>-0.59245207237199804</v>
      </c>
      <c r="AZ2681" s="73">
        <v>-0.96866412156214199</v>
      </c>
      <c r="BA2681" s="73">
        <v>-0.79521993359958298</v>
      </c>
      <c r="BB2681" s="64">
        <v>3.3051082377605803E-2</v>
      </c>
      <c r="BC2681" s="74">
        <v>-46.760858443332801</v>
      </c>
      <c r="BD2681" s="61">
        <v>43755</v>
      </c>
      <c r="BE2681" s="61">
        <v>43908</v>
      </c>
      <c r="BF2681" s="70"/>
      <c r="BG2681" s="61"/>
    </row>
    <row r="2682" spans="2:59" x14ac:dyDescent="0.3">
      <c r="B2682" s="56" t="s">
        <v>8448</v>
      </c>
      <c r="C2682" s="56" t="s">
        <v>8089</v>
      </c>
      <c r="D2682" s="56" t="s">
        <v>8065</v>
      </c>
      <c r="E2682" s="57" t="s">
        <v>447</v>
      </c>
      <c r="F2682" s="57" t="s">
        <v>420</v>
      </c>
      <c r="G2682" s="58" t="s">
        <v>27</v>
      </c>
      <c r="H2682" s="59" t="s">
        <v>544</v>
      </c>
      <c r="I2682" s="60" t="s">
        <v>29</v>
      </c>
      <c r="J2682" s="60" t="s">
        <v>8090</v>
      </c>
      <c r="L2682" s="61">
        <v>44021</v>
      </c>
      <c r="M2682" s="62">
        <v>711.528400000185</v>
      </c>
      <c r="N2682" s="63">
        <v>711.528400000185</v>
      </c>
      <c r="O2682" s="63">
        <v>923.37860000040405</v>
      </c>
      <c r="P2682" s="64">
        <f t="shared" si="41"/>
        <v>0.77057059801892058</v>
      </c>
      <c r="Q2682" s="61">
        <v>43755</v>
      </c>
      <c r="R2682" s="65">
        <v>8624.6820000000007</v>
      </c>
      <c r="S2682" s="65">
        <v>87661.825480957006</v>
      </c>
      <c r="T2682" s="11"/>
      <c r="U2682" s="66">
        <v>-3.7175712680436797E-2</v>
      </c>
      <c r="V2682" s="67">
        <v>-5.53605141249136E-2</v>
      </c>
      <c r="W2682" s="66">
        <v>-2.4194485156840501E-2</v>
      </c>
      <c r="X2682" s="67">
        <v>-0.141069967048679</v>
      </c>
      <c r="Y2682" s="66">
        <v>-0.14792507979655101</v>
      </c>
      <c r="Z2682" s="67">
        <v>2.89142963256745</v>
      </c>
      <c r="AA2682" s="66">
        <v>-0.21315251271327701</v>
      </c>
      <c r="AB2682" s="67">
        <v>-1.0900631200347599</v>
      </c>
      <c r="AC2682" s="66">
        <v>-0.24331047757732399</v>
      </c>
      <c r="AD2682" s="67">
        <v>-4.5082497497787699E-2</v>
      </c>
      <c r="AE2682" s="66">
        <v>-0.215112567007891</v>
      </c>
      <c r="AF2682" s="68">
        <v>-4.5635690890776504</v>
      </c>
      <c r="AG2682" s="66">
        <v>1.8546541281466499E-2</v>
      </c>
      <c r="AH2682" s="67">
        <v>1.3148392281436799E-2</v>
      </c>
      <c r="AI2682" s="66">
        <v>-0.12098169392265801</v>
      </c>
      <c r="AJ2682" s="67">
        <v>1.59257308869564</v>
      </c>
      <c r="AK2682" s="66">
        <v>-0.28847159999975702</v>
      </c>
      <c r="AL2682" s="66">
        <v>-4.2771728380103E-2</v>
      </c>
      <c r="AM2682" s="67">
        <v>-22.588416444865299</v>
      </c>
      <c r="AN2682" s="11"/>
      <c r="AO2682" s="69">
        <v>8.9118704161664897E-2</v>
      </c>
      <c r="AP2682" s="69">
        <v>-0.134559775804519</v>
      </c>
      <c r="AQ2682" s="69">
        <v>0.132858134542475</v>
      </c>
      <c r="AR2682" s="69">
        <v>-0.11515565720677801</v>
      </c>
      <c r="AS2682" s="70">
        <v>5</v>
      </c>
      <c r="AT2682" s="70">
        <v>7</v>
      </c>
      <c r="AU2682" s="70">
        <v>5</v>
      </c>
      <c r="AV2682" s="71">
        <v>7</v>
      </c>
      <c r="AW2682" s="11"/>
      <c r="AX2682" s="72">
        <v>0.32473232785589101</v>
      </c>
      <c r="AY2682" s="73">
        <v>-0.46224400460641801</v>
      </c>
      <c r="AZ2682" s="73">
        <v>-0.27962638668441298</v>
      </c>
      <c r="BA2682" s="73">
        <v>-0.62302243130034196</v>
      </c>
      <c r="BB2682" s="64">
        <v>3.30791411458995E-2</v>
      </c>
      <c r="BC2682" s="74">
        <v>-46.036956022202503</v>
      </c>
      <c r="BD2682" s="61">
        <v>43755</v>
      </c>
      <c r="BE2682" s="61">
        <v>43908</v>
      </c>
      <c r="BF2682" s="70"/>
      <c r="BG2682" s="61"/>
    </row>
    <row r="2683" spans="2:59" x14ac:dyDescent="0.3">
      <c r="B2683" s="56" t="s">
        <v>8452</v>
      </c>
      <c r="C2683" s="56" t="s">
        <v>8092</v>
      </c>
      <c r="D2683" s="56" t="s">
        <v>8065</v>
      </c>
      <c r="E2683" s="57" t="s">
        <v>56</v>
      </c>
      <c r="F2683" s="57" t="s">
        <v>420</v>
      </c>
      <c r="G2683" s="58" t="s">
        <v>27</v>
      </c>
      <c r="H2683" s="59" t="s">
        <v>544</v>
      </c>
      <c r="I2683" s="60" t="s">
        <v>29</v>
      </c>
      <c r="J2683" s="60" t="s">
        <v>8093</v>
      </c>
      <c r="L2683" s="61">
        <v>44021</v>
      </c>
      <c r="M2683" s="62">
        <v>905.37750000041001</v>
      </c>
      <c r="N2683" s="63">
        <v>905.37750000041001</v>
      </c>
      <c r="O2683" s="63">
        <v>1211.2568999994501</v>
      </c>
      <c r="P2683" s="64">
        <f t="shared" si="41"/>
        <v>0.74746942618103651</v>
      </c>
      <c r="Q2683" s="61">
        <v>43755</v>
      </c>
      <c r="R2683" s="65">
        <v>7.0039999999999996</v>
      </c>
      <c r="S2683" s="65">
        <v>7.39427099236846</v>
      </c>
      <c r="T2683" s="11"/>
      <c r="U2683" s="66">
        <v>-3.7118443116923999E-2</v>
      </c>
      <c r="V2683" s="67">
        <v>-4.9633557773631799E-2</v>
      </c>
      <c r="W2683" s="66">
        <v>-2.31752943300307E-2</v>
      </c>
      <c r="X2683" s="67">
        <v>-3.9150884367700201E-2</v>
      </c>
      <c r="Y2683" s="66">
        <v>-0.168292031369638</v>
      </c>
      <c r="Z2683" s="67">
        <v>0.85473447525873802</v>
      </c>
      <c r="AA2683" s="66">
        <v>-0.23286206078133501</v>
      </c>
      <c r="AB2683" s="67">
        <v>-3.0610179268405799</v>
      </c>
      <c r="AC2683" s="66">
        <v>-0.26672458611836197</v>
      </c>
      <c r="AD2683" s="67">
        <v>-2.3864933516015299</v>
      </c>
      <c r="AE2683" s="66">
        <v>-0.185754120231722</v>
      </c>
      <c r="AF2683" s="68">
        <v>-1.6277244114608</v>
      </c>
      <c r="AG2683" s="66">
        <v>1.8911897943326001E-2</v>
      </c>
      <c r="AH2683" s="67">
        <v>4.9684058467391899E-2</v>
      </c>
      <c r="AI2683" s="66">
        <v>-0.14143889275961599</v>
      </c>
      <c r="AJ2683" s="67">
        <v>-0.45314679500006599</v>
      </c>
      <c r="AK2683" s="66">
        <v>-9.4622499999823098E-2</v>
      </c>
      <c r="AL2683" s="66">
        <v>-2.0143365405601799E-2</v>
      </c>
      <c r="AM2683" s="67">
        <v>-14.6209289820981</v>
      </c>
      <c r="AN2683" s="11"/>
      <c r="AO2683" s="69">
        <v>8.9242001313396005E-2</v>
      </c>
      <c r="AP2683" s="69">
        <v>-0.13437449078905001</v>
      </c>
      <c r="AQ2683" s="69">
        <v>0.12723575041309201</v>
      </c>
      <c r="AR2683" s="69">
        <v>-0.11894052796284101</v>
      </c>
      <c r="AS2683" s="70">
        <v>5</v>
      </c>
      <c r="AT2683" s="70">
        <v>7</v>
      </c>
      <c r="AU2683" s="70">
        <v>5</v>
      </c>
      <c r="AV2683" s="71">
        <v>7</v>
      </c>
      <c r="AW2683" s="11"/>
      <c r="AX2683" s="72">
        <v>0.32439445949217799</v>
      </c>
      <c r="AY2683" s="73">
        <v>-0.53208964420809901</v>
      </c>
      <c r="AZ2683" s="73">
        <v>-0.64370454283562095</v>
      </c>
      <c r="BA2683" s="73">
        <v>-0.71626188008122005</v>
      </c>
      <c r="BB2683" s="64">
        <v>3.3047351408968098E-2</v>
      </c>
      <c r="BC2683" s="74">
        <v>-46.240322758909301</v>
      </c>
      <c r="BD2683" s="61">
        <v>43755</v>
      </c>
      <c r="BE2683" s="61">
        <v>43908</v>
      </c>
      <c r="BF2683" s="70"/>
      <c r="BG2683" s="61"/>
    </row>
    <row r="2684" spans="2:59" x14ac:dyDescent="0.3">
      <c r="B2684" s="56" t="s">
        <v>8455</v>
      </c>
      <c r="C2684" s="56" t="s">
        <v>8095</v>
      </c>
      <c r="D2684" s="56" t="s">
        <v>8065</v>
      </c>
      <c r="E2684" s="57" t="s">
        <v>309</v>
      </c>
      <c r="F2684" s="57" t="s">
        <v>420</v>
      </c>
      <c r="G2684" s="58" t="s">
        <v>27</v>
      </c>
      <c r="H2684" s="59" t="s">
        <v>544</v>
      </c>
      <c r="I2684" s="60" t="s">
        <v>29</v>
      </c>
      <c r="J2684" s="60" t="s">
        <v>8096</v>
      </c>
      <c r="L2684" s="61">
        <v>44021</v>
      </c>
      <c r="M2684" s="62">
        <v>855.932599999942</v>
      </c>
      <c r="N2684" s="63">
        <v>855.932599999942</v>
      </c>
      <c r="O2684" s="63">
        <v>1154.8944000005699</v>
      </c>
      <c r="P2684" s="64">
        <f t="shared" si="41"/>
        <v>0.74113494705621541</v>
      </c>
      <c r="Q2684" s="61">
        <v>43755</v>
      </c>
      <c r="R2684" s="65">
        <v>99.878</v>
      </c>
      <c r="S2684" s="65">
        <v>108.382541984677</v>
      </c>
      <c r="T2684" s="11"/>
      <c r="U2684" s="66">
        <v>-3.7153394329834603E-2</v>
      </c>
      <c r="V2684" s="67">
        <v>-5.3128679064684499E-2</v>
      </c>
      <c r="W2684" s="66">
        <v>-2.3581786313115999E-2</v>
      </c>
      <c r="X2684" s="67">
        <v>-7.9800082676229095E-2</v>
      </c>
      <c r="Y2684" s="66">
        <v>-0.173008305158</v>
      </c>
      <c r="Z2684" s="67">
        <v>0.38310709642246399</v>
      </c>
      <c r="AA2684" s="66">
        <v>-0.24343395246076399</v>
      </c>
      <c r="AB2684" s="67">
        <v>-4.1182070947834299</v>
      </c>
      <c r="AC2684" s="66">
        <v>-0.29253512889234101</v>
      </c>
      <c r="AD2684" s="67">
        <v>-4.9675476289994496</v>
      </c>
      <c r="AE2684" s="66">
        <v>-0.228207382218097</v>
      </c>
      <c r="AF2684" s="68">
        <v>-5.8730506100982902</v>
      </c>
      <c r="AG2684" s="66">
        <v>1.8747501282632601E-2</v>
      </c>
      <c r="AH2684" s="67">
        <v>3.3244392398046302E-2</v>
      </c>
      <c r="AI2684" s="66">
        <v>-0.146776384977857</v>
      </c>
      <c r="AJ2684" s="67">
        <v>-0.98689601682417605</v>
      </c>
      <c r="AK2684" s="66">
        <v>-0.14406740000049501</v>
      </c>
      <c r="AL2684" s="66">
        <v>-3.7886351812630899E-2</v>
      </c>
      <c r="AM2684" s="67">
        <v>-11.712673826245</v>
      </c>
      <c r="AN2684" s="11"/>
      <c r="AO2684" s="69">
        <v>8.9140452628344094E-2</v>
      </c>
      <c r="AP2684" s="69">
        <v>-0.13449646538079801</v>
      </c>
      <c r="AQ2684" s="69">
        <v>0.12520376982502099</v>
      </c>
      <c r="AR2684" s="69">
        <v>-0.11977805862261399</v>
      </c>
      <c r="AS2684" s="70">
        <v>5</v>
      </c>
      <c r="AT2684" s="70">
        <v>7</v>
      </c>
      <c r="AU2684" s="70">
        <v>5</v>
      </c>
      <c r="AV2684" s="71">
        <v>7</v>
      </c>
      <c r="AW2684" s="11"/>
      <c r="AX2684" s="72">
        <v>0.32440299725101801</v>
      </c>
      <c r="AY2684" s="73">
        <v>-0.56603684032870705</v>
      </c>
      <c r="AZ2684" s="73">
        <v>-0.82486133669954098</v>
      </c>
      <c r="BA2684" s="73">
        <v>-0.76070261710174203</v>
      </c>
      <c r="BB2684" s="64">
        <v>3.3045566523069302E-2</v>
      </c>
      <c r="BC2684" s="74">
        <v>-46.498805431940099</v>
      </c>
      <c r="BD2684" s="61">
        <v>43755</v>
      </c>
      <c r="BE2684" s="61">
        <v>43908</v>
      </c>
      <c r="BF2684" s="70"/>
      <c r="BG2684" s="61"/>
    </row>
    <row r="2685" spans="2:59" x14ac:dyDescent="0.3">
      <c r="B2685" s="56" t="s">
        <v>8458</v>
      </c>
      <c r="C2685" s="56" t="s">
        <v>8098</v>
      </c>
      <c r="D2685" s="56" t="s">
        <v>8099</v>
      </c>
      <c r="E2685" s="57" t="s">
        <v>34</v>
      </c>
      <c r="F2685" s="57" t="s">
        <v>420</v>
      </c>
      <c r="G2685" s="58" t="s">
        <v>685</v>
      </c>
      <c r="H2685" s="59" t="s">
        <v>686</v>
      </c>
      <c r="I2685" s="60" t="s">
        <v>29</v>
      </c>
      <c r="J2685" s="60" t="s">
        <v>8100</v>
      </c>
      <c r="L2685" s="61">
        <v>44021</v>
      </c>
      <c r="M2685" s="62">
        <v>1404.11280000024</v>
      </c>
      <c r="N2685" s="63">
        <v>1404.11280000024</v>
      </c>
      <c r="O2685" s="63">
        <v>1404.11280000024</v>
      </c>
      <c r="P2685" s="64">
        <f t="shared" si="41"/>
        <v>1</v>
      </c>
      <c r="Q2685" s="61">
        <v>44021</v>
      </c>
      <c r="R2685" s="65">
        <v>85299908.280000001</v>
      </c>
      <c r="S2685" s="65">
        <v>64517858.687312499</v>
      </c>
      <c r="T2685" s="11"/>
      <c r="U2685" s="66">
        <v>0</v>
      </c>
      <c r="V2685" s="67">
        <v>3.66221075391877</v>
      </c>
      <c r="W2685" s="66">
        <v>2.99122257274576E-6</v>
      </c>
      <c r="X2685" s="67">
        <v>2.2786776708926499</v>
      </c>
      <c r="Y2685" s="66">
        <v>6.5344212489435397E-3</v>
      </c>
      <c r="Z2685" s="67">
        <v>18.337379737116901</v>
      </c>
      <c r="AA2685" s="66">
        <v>1.35547729296377E-2</v>
      </c>
      <c r="AB2685" s="67">
        <v>21.580665444256699</v>
      </c>
      <c r="AC2685" s="66">
        <v>3.6459326003750903E-2</v>
      </c>
      <c r="AD2685" s="67">
        <v>27.931897860602501</v>
      </c>
      <c r="AE2685" s="66">
        <v>5.5883880151668598E-2</v>
      </c>
      <c r="AF2685" s="68">
        <v>22.536075626878301</v>
      </c>
      <c r="AG2685" s="66">
        <v>1.4243887562770401E-6</v>
      </c>
      <c r="AH2685" s="67">
        <v>-1.8413632969895799</v>
      </c>
      <c r="AI2685" s="66">
        <v>6.8832582528557404E-3</v>
      </c>
      <c r="AJ2685" s="67">
        <v>14.3790683062543</v>
      </c>
      <c r="AK2685" s="66">
        <v>0.40394432668108499</v>
      </c>
      <c r="AL2685" s="66">
        <v>2.89884146204713E-2</v>
      </c>
      <c r="AM2685" s="67">
        <v>-22.126355169922999</v>
      </c>
      <c r="AN2685" s="11"/>
      <c r="AO2685" s="69">
        <v>1.67196436268569E-3</v>
      </c>
      <c r="AP2685" s="69">
        <v>-1.54551612467912E-4</v>
      </c>
      <c r="AQ2685" s="69">
        <v>1.9928806723328299E-3</v>
      </c>
      <c r="AR2685" s="69">
        <v>1.4243887562770401E-6</v>
      </c>
      <c r="AS2685" s="70">
        <v>12</v>
      </c>
      <c r="AT2685" s="70">
        <v>0</v>
      </c>
      <c r="AU2685" s="70">
        <v>7</v>
      </c>
      <c r="AV2685" s="71">
        <v>5</v>
      </c>
      <c r="AW2685" s="11"/>
      <c r="AX2685" s="72">
        <v>2.4830458304541001E-3</v>
      </c>
      <c r="AY2685" s="73">
        <v>-6.2823530899404396</v>
      </c>
      <c r="AZ2685" s="73">
        <v>0.57164156066937699</v>
      </c>
      <c r="BA2685" s="73">
        <v>-11.051675675044001</v>
      </c>
      <c r="BB2685" s="64">
        <v>2.5668660239858799E-4</v>
      </c>
      <c r="BC2685" s="74">
        <v>-1.5455161283313101E-2</v>
      </c>
      <c r="BD2685" s="61">
        <v>43878</v>
      </c>
      <c r="BE2685" s="61">
        <v>43879</v>
      </c>
      <c r="BF2685" s="70">
        <v>3</v>
      </c>
      <c r="BG2685" s="61">
        <v>43881</v>
      </c>
    </row>
    <row r="2686" spans="2:59" x14ac:dyDescent="0.3">
      <c r="B2686" s="56" t="s">
        <v>8461</v>
      </c>
      <c r="C2686" s="56" t="s">
        <v>8102</v>
      </c>
      <c r="D2686" s="56" t="s">
        <v>8099</v>
      </c>
      <c r="E2686" s="57" t="s">
        <v>424</v>
      </c>
      <c r="F2686" s="57" t="s">
        <v>420</v>
      </c>
      <c r="G2686" s="58" t="s">
        <v>685</v>
      </c>
      <c r="H2686" s="59" t="s">
        <v>686</v>
      </c>
      <c r="I2686" s="60" t="s">
        <v>29</v>
      </c>
      <c r="J2686" s="60" t="s">
        <v>8103</v>
      </c>
      <c r="L2686" s="61">
        <v>44021</v>
      </c>
      <c r="M2686" s="62">
        <v>1155.84280000068</v>
      </c>
      <c r="N2686" s="63">
        <v>1155.84280000068</v>
      </c>
      <c r="O2686" s="63">
        <v>1155.84280000068</v>
      </c>
      <c r="P2686" s="64">
        <f t="shared" si="41"/>
        <v>1</v>
      </c>
      <c r="Q2686" s="61">
        <v>44021</v>
      </c>
      <c r="R2686" s="65">
        <v>110.07899999999999</v>
      </c>
      <c r="S2686" s="65">
        <v>45043.1307862549</v>
      </c>
      <c r="T2686" s="11"/>
      <c r="U2686" s="66">
        <v>0</v>
      </c>
      <c r="V2686" s="67">
        <v>3.66221075391877</v>
      </c>
      <c r="W2686" s="66">
        <v>9.0843641373794492E-6</v>
      </c>
      <c r="X2686" s="67">
        <v>2.2792869850491102</v>
      </c>
      <c r="Y2686" s="66">
        <v>8.98414823859639E-3</v>
      </c>
      <c r="Z2686" s="67">
        <v>18.582352436089401</v>
      </c>
      <c r="AA2686" s="66">
        <v>1.97111566467356E-2</v>
      </c>
      <c r="AB2686" s="67">
        <v>22.1963038159593</v>
      </c>
      <c r="AC2686" s="66">
        <v>5.0926973644891398E-2</v>
      </c>
      <c r="AD2686" s="67">
        <v>29.378662624716501</v>
      </c>
      <c r="AE2686" s="66">
        <v>7.9136584521620507E-2</v>
      </c>
      <c r="AF2686" s="68">
        <v>24.861346063873501</v>
      </c>
      <c r="AG2686" s="66">
        <v>0</v>
      </c>
      <c r="AH2686" s="67">
        <v>-1.84150573586521</v>
      </c>
      <c r="AI2686" s="66">
        <v>9.5055780584516504E-3</v>
      </c>
      <c r="AJ2686" s="67">
        <v>14.6413002868067</v>
      </c>
      <c r="AK2686" s="66">
        <v>0.15584280000082801</v>
      </c>
      <c r="AL2686" s="66">
        <v>2.9870584046875599E-2</v>
      </c>
      <c r="AM2686" s="67">
        <v>9.6264560055860802</v>
      </c>
      <c r="AN2686" s="11"/>
      <c r="AO2686" s="69">
        <v>1.6954615621216399E-3</v>
      </c>
      <c r="AP2686" s="69">
        <v>-1.37047305543092E-4</v>
      </c>
      <c r="AQ2686" s="69">
        <v>2.67337013610813E-3</v>
      </c>
      <c r="AR2686" s="69">
        <v>0</v>
      </c>
      <c r="AS2686" s="70">
        <v>11</v>
      </c>
      <c r="AT2686" s="70">
        <v>0</v>
      </c>
      <c r="AU2686" s="70">
        <v>7</v>
      </c>
      <c r="AV2686" s="71">
        <v>5</v>
      </c>
      <c r="AW2686" s="11"/>
      <c r="AX2686" s="72">
        <v>2.5993499106334601E-3</v>
      </c>
      <c r="AY2686" s="73">
        <v>-3.8373242156994798</v>
      </c>
      <c r="AZ2686" s="73">
        <v>0.59204926103484501</v>
      </c>
      <c r="BA2686" s="73">
        <v>-8.3723897987074505</v>
      </c>
      <c r="BB2686" s="64">
        <v>2.6871031788317602E-4</v>
      </c>
      <c r="BC2686" s="74">
        <v>-1.3704730560462499E-2</v>
      </c>
      <c r="BD2686" s="61">
        <v>43878</v>
      </c>
      <c r="BE2686" s="61">
        <v>43879</v>
      </c>
      <c r="BF2686" s="70">
        <v>3</v>
      </c>
      <c r="BG2686" s="61">
        <v>43881</v>
      </c>
    </row>
    <row r="2687" spans="2:59" x14ac:dyDescent="0.3">
      <c r="B2687" s="56" t="s">
        <v>8464</v>
      </c>
      <c r="C2687" s="56" t="s">
        <v>8105</v>
      </c>
      <c r="D2687" s="56" t="s">
        <v>8099</v>
      </c>
      <c r="E2687" s="57" t="s">
        <v>428</v>
      </c>
      <c r="F2687" s="57" t="s">
        <v>420</v>
      </c>
      <c r="G2687" s="58" t="s">
        <v>685</v>
      </c>
      <c r="H2687" s="59" t="s">
        <v>686</v>
      </c>
      <c r="I2687" s="60" t="s">
        <v>29</v>
      </c>
      <c r="J2687" s="60" t="s">
        <v>8106</v>
      </c>
      <c r="L2687" s="61">
        <v>44021</v>
      </c>
      <c r="M2687" s="62">
        <v>1140.24540000036</v>
      </c>
      <c r="N2687" s="63">
        <v>1140.24540000036</v>
      </c>
      <c r="O2687" s="63">
        <v>1140.24540000036</v>
      </c>
      <c r="P2687" s="64">
        <f t="shared" si="41"/>
        <v>1</v>
      </c>
      <c r="Q2687" s="61">
        <v>44021</v>
      </c>
      <c r="R2687" s="65">
        <v>1952.3009999999999</v>
      </c>
      <c r="S2687" s="65">
        <v>134436.10141992199</v>
      </c>
      <c r="T2687" s="11"/>
      <c r="U2687" s="66">
        <v>2.1048144844826298E-6</v>
      </c>
      <c r="V2687" s="67">
        <v>3.6624212353672201</v>
      </c>
      <c r="W2687" s="66">
        <v>4.6481436584144797E-6</v>
      </c>
      <c r="X2687" s="67">
        <v>2.2788433630012199</v>
      </c>
      <c r="Y2687" s="66">
        <v>8.0088515951501904E-3</v>
      </c>
      <c r="Z2687" s="67">
        <v>18.484822771744799</v>
      </c>
      <c r="AA2687" s="66">
        <v>1.7627857725528901E-2</v>
      </c>
      <c r="AB2687" s="67">
        <v>21.987973923853101</v>
      </c>
      <c r="AC2687" s="66">
        <v>4.5843392059396103E-2</v>
      </c>
      <c r="AD2687" s="67">
        <v>28.870304466166999</v>
      </c>
      <c r="AE2687" s="66">
        <v>7.0836659022461404E-2</v>
      </c>
      <c r="AF2687" s="68">
        <v>24.0313535139721</v>
      </c>
      <c r="AG2687" s="66">
        <v>3.06952460960019E-6</v>
      </c>
      <c r="AH2687" s="67">
        <v>-1.84119878340425</v>
      </c>
      <c r="AI2687" s="66">
        <v>8.4819846051686892E-3</v>
      </c>
      <c r="AJ2687" s="67">
        <v>14.538940941478399</v>
      </c>
      <c r="AK2687" s="66">
        <v>0.140245399999985</v>
      </c>
      <c r="AL2687" s="66">
        <v>2.70309497991548E-2</v>
      </c>
      <c r="AM2687" s="67">
        <v>8.0667160055017995</v>
      </c>
      <c r="AN2687" s="11"/>
      <c r="AO2687" s="69">
        <v>1.6857149330462601E-3</v>
      </c>
      <c r="AP2687" s="69">
        <v>-1.4059903423913099E-4</v>
      </c>
      <c r="AQ2687" s="69">
        <v>2.4240811872005001E-3</v>
      </c>
      <c r="AR2687" s="69">
        <v>1.5786154108354801E-6</v>
      </c>
      <c r="AS2687" s="70">
        <v>12</v>
      </c>
      <c r="AT2687" s="70">
        <v>0</v>
      </c>
      <c r="AU2687" s="70">
        <v>7</v>
      </c>
      <c r="AV2687" s="71">
        <v>5</v>
      </c>
      <c r="AW2687" s="11"/>
      <c r="AX2687" s="72">
        <v>2.5509874443878301E-3</v>
      </c>
      <c r="AY2687" s="73">
        <v>-4.6599098001315697</v>
      </c>
      <c r="AZ2687" s="73">
        <v>0.58512733655788896</v>
      </c>
      <c r="BA2687" s="73">
        <v>-9.4221234405122196</v>
      </c>
      <c r="BB2687" s="64">
        <v>2.63710228709897E-4</v>
      </c>
      <c r="BC2687" s="74">
        <v>-1.4059903385842201E-2</v>
      </c>
      <c r="BD2687" s="61">
        <v>43878</v>
      </c>
      <c r="BE2687" s="61">
        <v>43879</v>
      </c>
      <c r="BF2687" s="70">
        <v>3</v>
      </c>
      <c r="BG2687" s="61">
        <v>43881</v>
      </c>
    </row>
    <row r="2688" spans="2:59" x14ac:dyDescent="0.3">
      <c r="B2688" s="56" t="s">
        <v>8467</v>
      </c>
      <c r="C2688" s="56" t="s">
        <v>8108</v>
      </c>
      <c r="D2688" s="56" t="s">
        <v>8099</v>
      </c>
      <c r="E2688" s="57" t="s">
        <v>248</v>
      </c>
      <c r="F2688" s="57" t="s">
        <v>420</v>
      </c>
      <c r="G2688" s="58" t="s">
        <v>685</v>
      </c>
      <c r="H2688" s="59" t="s">
        <v>686</v>
      </c>
      <c r="I2688" s="60" t="s">
        <v>29</v>
      </c>
      <c r="J2688" s="60" t="s">
        <v>8109</v>
      </c>
      <c r="L2688" s="61">
        <v>44021</v>
      </c>
      <c r="M2688" s="62">
        <v>1434.4130000006401</v>
      </c>
      <c r="N2688" s="63">
        <v>1434.4130000006401</v>
      </c>
      <c r="O2688" s="63">
        <v>1434.4130000006401</v>
      </c>
      <c r="P2688" s="64">
        <f t="shared" si="41"/>
        <v>1</v>
      </c>
      <c r="Q2688" s="61">
        <v>44021</v>
      </c>
      <c r="R2688" s="65">
        <v>23584438.818</v>
      </c>
      <c r="S2688" s="65">
        <v>16909102.664921898</v>
      </c>
      <c r="T2688" s="11"/>
      <c r="U2688" s="66">
        <v>6.9714587880298495E-8</v>
      </c>
      <c r="V2688" s="67">
        <v>3.6622177253775599</v>
      </c>
      <c r="W2688" s="66">
        <v>3.1371819204650798E-6</v>
      </c>
      <c r="X2688" s="67">
        <v>2.2786922668274201</v>
      </c>
      <c r="Y2688" s="66">
        <v>7.5402578731882403E-3</v>
      </c>
      <c r="Z2688" s="67">
        <v>18.437963399541299</v>
      </c>
      <c r="AA2688" s="66">
        <v>1.6375010638512301E-2</v>
      </c>
      <c r="AB2688" s="67">
        <v>21.8626892151369</v>
      </c>
      <c r="AC2688" s="66">
        <v>4.3019966264182599E-2</v>
      </c>
      <c r="AD2688" s="67">
        <v>28.587961886660199</v>
      </c>
      <c r="AE2688" s="66">
        <v>6.6346854719085996E-2</v>
      </c>
      <c r="AF2688" s="68">
        <v>23.582373083627299</v>
      </c>
      <c r="AG2688" s="66">
        <v>1.4640154404332899E-6</v>
      </c>
      <c r="AH2688" s="67">
        <v>-1.84135933432117</v>
      </c>
      <c r="AI2688" s="66">
        <v>7.9769578442210297E-3</v>
      </c>
      <c r="AJ2688" s="67">
        <v>14.4884382653836</v>
      </c>
      <c r="AK2688" s="66">
        <v>0.43441300000064098</v>
      </c>
      <c r="AL2688" s="66">
        <v>3.0850824721710499E-2</v>
      </c>
      <c r="AM2688" s="67">
        <v>-19.079487837967498</v>
      </c>
      <c r="AN2688" s="11"/>
      <c r="AO2688" s="69">
        <v>1.68164076603716E-3</v>
      </c>
      <c r="AP2688" s="69">
        <v>-1.4493637900159199E-4</v>
      </c>
      <c r="AQ2688" s="69">
        <v>2.29266300630115E-3</v>
      </c>
      <c r="AR2688" s="69">
        <v>1.4640154404332899E-6</v>
      </c>
      <c r="AS2688" s="70">
        <v>12</v>
      </c>
      <c r="AT2688" s="70">
        <v>0</v>
      </c>
      <c r="AU2688" s="70">
        <v>7</v>
      </c>
      <c r="AV2688" s="71">
        <v>5</v>
      </c>
      <c r="AW2688" s="11"/>
      <c r="AX2688" s="72">
        <v>2.5280916810743299E-3</v>
      </c>
      <c r="AY2688" s="73">
        <v>-5.1546834009641298</v>
      </c>
      <c r="AZ2688" s="73">
        <v>0.58098094060824201</v>
      </c>
      <c r="BA2688" s="73">
        <v>-9.9810650599538295</v>
      </c>
      <c r="BB2688" s="64">
        <v>2.6134332410379099E-4</v>
      </c>
      <c r="BC2688" s="74">
        <v>-1.44936379354874E-2</v>
      </c>
      <c r="BD2688" s="61">
        <v>43878</v>
      </c>
      <c r="BE2688" s="61">
        <v>43879</v>
      </c>
      <c r="BF2688" s="70">
        <v>3</v>
      </c>
      <c r="BG2688" s="61">
        <v>43881</v>
      </c>
    </row>
    <row r="2689" spans="2:59" x14ac:dyDescent="0.3">
      <c r="B2689" s="56" t="s">
        <v>8470</v>
      </c>
      <c r="C2689" s="56" t="s">
        <v>8111</v>
      </c>
      <c r="D2689" s="56" t="s">
        <v>8099</v>
      </c>
      <c r="E2689" s="57" t="s">
        <v>0</v>
      </c>
      <c r="F2689" s="57" t="s">
        <v>420</v>
      </c>
      <c r="G2689" s="58" t="s">
        <v>685</v>
      </c>
      <c r="H2689" s="59" t="s">
        <v>686</v>
      </c>
      <c r="I2689" s="60" t="s">
        <v>29</v>
      </c>
      <c r="J2689" s="60" t="s">
        <v>8112</v>
      </c>
      <c r="L2689" s="61">
        <v>44021</v>
      </c>
      <c r="M2689" s="62">
        <v>1311.1570999994899</v>
      </c>
      <c r="N2689" s="63">
        <v>1311.1570999994899</v>
      </c>
      <c r="O2689" s="63">
        <v>1311.1570999994899</v>
      </c>
      <c r="P2689" s="64">
        <f t="shared" si="41"/>
        <v>1</v>
      </c>
      <c r="Q2689" s="61">
        <v>44021</v>
      </c>
      <c r="R2689" s="65">
        <v>25869327.68</v>
      </c>
      <c r="S2689" s="65">
        <v>21371657.2514375</v>
      </c>
      <c r="T2689" s="11"/>
      <c r="U2689" s="66">
        <v>0</v>
      </c>
      <c r="V2689" s="67">
        <v>3.66221075391877</v>
      </c>
      <c r="W2689" s="66">
        <v>3.0507490009767901E-6</v>
      </c>
      <c r="X2689" s="67">
        <v>2.2786836235354699</v>
      </c>
      <c r="Y2689" s="66">
        <v>7.8534739732276596E-3</v>
      </c>
      <c r="Z2689" s="67">
        <v>18.469285009545299</v>
      </c>
      <c r="AA2689" s="66">
        <v>1.7203576155225199E-2</v>
      </c>
      <c r="AB2689" s="67">
        <v>21.9455457668228</v>
      </c>
      <c r="AC2689" s="66">
        <v>4.4914628908372799E-2</v>
      </c>
      <c r="AD2689" s="67">
        <v>28.777428151079199</v>
      </c>
      <c r="AE2689" s="66">
        <v>6.93586427514674E-2</v>
      </c>
      <c r="AF2689" s="68">
        <v>23.8835518868582</v>
      </c>
      <c r="AG2689" s="66">
        <v>1.44910336530302E-6</v>
      </c>
      <c r="AH2689" s="67">
        <v>-1.84136082552868</v>
      </c>
      <c r="AI2689" s="66">
        <v>8.3151035505579802E-3</v>
      </c>
      <c r="AJ2689" s="67">
        <v>14.5222528360173</v>
      </c>
      <c r="AK2689" s="66">
        <v>0.31033159109763803</v>
      </c>
      <c r="AL2689" s="66">
        <v>3.2370035583880997E-2</v>
      </c>
      <c r="AM2689" s="67">
        <v>43.105229059990997</v>
      </c>
      <c r="AN2689" s="11"/>
      <c r="AO2689" s="69">
        <v>1.68438564833195E-3</v>
      </c>
      <c r="AP2689" s="69">
        <v>-1.42113342008088E-4</v>
      </c>
      <c r="AQ2689" s="69">
        <v>2.37752362045285E-3</v>
      </c>
      <c r="AR2689" s="69">
        <v>1.44910336530302E-6</v>
      </c>
      <c r="AS2689" s="70">
        <v>12</v>
      </c>
      <c r="AT2689" s="70">
        <v>0</v>
      </c>
      <c r="AU2689" s="70">
        <v>7</v>
      </c>
      <c r="AV2689" s="71">
        <v>5</v>
      </c>
      <c r="AW2689" s="11"/>
      <c r="AX2689" s="72">
        <v>2.5430365797410601E-3</v>
      </c>
      <c r="AY2689" s="73">
        <v>-4.8266203482271504</v>
      </c>
      <c r="AZ2689" s="73">
        <v>0.58372058472105004</v>
      </c>
      <c r="BA2689" s="73">
        <v>-9.6174175367486896</v>
      </c>
      <c r="BB2689" s="64">
        <v>2.6288827548057701E-4</v>
      </c>
      <c r="BC2689" s="74">
        <v>-1.42113341784551E-2</v>
      </c>
      <c r="BD2689" s="61">
        <v>43878</v>
      </c>
      <c r="BE2689" s="61">
        <v>43879</v>
      </c>
      <c r="BF2689" s="70">
        <v>3</v>
      </c>
      <c r="BG2689" s="61">
        <v>43881</v>
      </c>
    </row>
    <row r="2690" spans="2:59" x14ac:dyDescent="0.3">
      <c r="B2690" s="56" t="s">
        <v>8473</v>
      </c>
      <c r="C2690" s="56" t="s">
        <v>8114</v>
      </c>
      <c r="D2690" s="56" t="s">
        <v>8099</v>
      </c>
      <c r="E2690" s="57" t="s">
        <v>48</v>
      </c>
      <c r="F2690" s="57" t="s">
        <v>420</v>
      </c>
      <c r="G2690" s="58" t="s">
        <v>685</v>
      </c>
      <c r="H2690" s="59" t="s">
        <v>686</v>
      </c>
      <c r="I2690" s="60" t="s">
        <v>29</v>
      </c>
      <c r="J2690" s="60" t="s">
        <v>8115</v>
      </c>
      <c r="L2690" s="61">
        <v>44021</v>
      </c>
      <c r="M2690" s="62">
        <v>1475.0726999994399</v>
      </c>
      <c r="N2690" s="63">
        <v>1475.0726999994399</v>
      </c>
      <c r="O2690" s="63">
        <v>1475.0726999994399</v>
      </c>
      <c r="P2690" s="64">
        <f t="shared" si="41"/>
        <v>1</v>
      </c>
      <c r="Q2690" s="61">
        <v>44021</v>
      </c>
      <c r="R2690" s="65">
        <v>58316193.037</v>
      </c>
      <c r="S2690" s="65">
        <v>38786852.901375003</v>
      </c>
      <c r="T2690" s="11"/>
      <c r="U2690" s="66">
        <v>0</v>
      </c>
      <c r="V2690" s="67">
        <v>3.66221075391877</v>
      </c>
      <c r="W2690" s="66">
        <v>3.1184990803012599E-6</v>
      </c>
      <c r="X2690" s="67">
        <v>2.2786903985434002</v>
      </c>
      <c r="Y2690" s="66">
        <v>8.0000508405646507E-3</v>
      </c>
      <c r="Z2690" s="67">
        <v>18.483942696271701</v>
      </c>
      <c r="AA2690" s="66">
        <v>1.7584792196430499E-2</v>
      </c>
      <c r="AB2690" s="67">
        <v>21.983667370950599</v>
      </c>
      <c r="AC2690" s="66">
        <v>4.57820089395682E-2</v>
      </c>
      <c r="AD2690" s="67">
        <v>28.864166154206</v>
      </c>
      <c r="AE2690" s="66">
        <v>7.0858363566003404E-2</v>
      </c>
      <c r="AF2690" s="68">
        <v>24.0335239683045</v>
      </c>
      <c r="AG2690" s="66">
        <v>1.42366116051562E-6</v>
      </c>
      <c r="AH2690" s="67">
        <v>-1.84136336974916</v>
      </c>
      <c r="AI2690" s="66">
        <v>8.4729429781873495E-3</v>
      </c>
      <c r="AJ2690" s="67">
        <v>14.5380367787875</v>
      </c>
      <c r="AK2690" s="66">
        <v>0.47507269999943702</v>
      </c>
      <c r="AL2690" s="66">
        <v>3.3280522731729399E-2</v>
      </c>
      <c r="AM2690" s="67">
        <v>-15.0135178380879</v>
      </c>
      <c r="AN2690" s="11"/>
      <c r="AO2690" s="69">
        <v>1.68564183877606E-3</v>
      </c>
      <c r="AP2690" s="69">
        <v>-1.4091559114604E-4</v>
      </c>
      <c r="AQ2690" s="69">
        <v>2.4161137152987101E-3</v>
      </c>
      <c r="AR2690" s="69">
        <v>1.42366116051562E-6</v>
      </c>
      <c r="AS2690" s="70">
        <v>12</v>
      </c>
      <c r="AT2690" s="70">
        <v>0</v>
      </c>
      <c r="AU2690" s="70">
        <v>7</v>
      </c>
      <c r="AV2690" s="71">
        <v>5</v>
      </c>
      <c r="AW2690" s="11"/>
      <c r="AX2690" s="72">
        <v>2.5499664850212899E-3</v>
      </c>
      <c r="AY2690" s="73">
        <v>-4.6766996839942303</v>
      </c>
      <c r="AZ2690" s="73">
        <v>0.58498153739947201</v>
      </c>
      <c r="BA2690" s="73">
        <v>-9.4425086786650407</v>
      </c>
      <c r="BB2690" s="64">
        <v>2.6360465865479902E-4</v>
      </c>
      <c r="BC2690" s="74">
        <v>-1.40915590797164E-2</v>
      </c>
      <c r="BD2690" s="61">
        <v>43878</v>
      </c>
      <c r="BE2690" s="61">
        <v>43879</v>
      </c>
      <c r="BF2690" s="70">
        <v>3</v>
      </c>
      <c r="BG2690" s="61">
        <v>43881</v>
      </c>
    </row>
    <row r="2691" spans="2:59" x14ac:dyDescent="0.3">
      <c r="B2691" s="56" t="s">
        <v>8476</v>
      </c>
      <c r="C2691" s="56" t="s">
        <v>8117</v>
      </c>
      <c r="D2691" s="56" t="s">
        <v>8099</v>
      </c>
      <c r="E2691" s="57" t="s">
        <v>52</v>
      </c>
      <c r="F2691" s="57" t="s">
        <v>420</v>
      </c>
      <c r="G2691" s="58" t="s">
        <v>685</v>
      </c>
      <c r="H2691" s="59" t="s">
        <v>686</v>
      </c>
      <c r="I2691" s="60" t="s">
        <v>29</v>
      </c>
      <c r="J2691" s="60" t="s">
        <v>8118</v>
      </c>
      <c r="L2691" s="61">
        <v>44021</v>
      </c>
      <c r="M2691" s="62">
        <v>1325.5051000006499</v>
      </c>
      <c r="N2691" s="63">
        <v>1325.5051000006499</v>
      </c>
      <c r="O2691" s="63">
        <v>1325.5051000006499</v>
      </c>
      <c r="P2691" s="64">
        <f t="shared" si="41"/>
        <v>1</v>
      </c>
      <c r="Q2691" s="61">
        <v>44021</v>
      </c>
      <c r="R2691" s="65">
        <v>108108817.558</v>
      </c>
      <c r="S2691" s="65">
        <v>89982617.266124994</v>
      </c>
      <c r="T2691" s="11"/>
      <c r="U2691" s="66">
        <v>0</v>
      </c>
      <c r="V2691" s="67">
        <v>3.66221075391877</v>
      </c>
      <c r="W2691" s="66">
        <v>3.0931696528568902E-6</v>
      </c>
      <c r="X2691" s="67">
        <v>2.2786878656006602</v>
      </c>
      <c r="Y2691" s="66">
        <v>8.1925310987571703E-3</v>
      </c>
      <c r="Z2691" s="67">
        <v>18.503190722112802</v>
      </c>
      <c r="AA2691" s="66">
        <v>1.8084427947542302E-2</v>
      </c>
      <c r="AB2691" s="67">
        <v>22.033630946039899</v>
      </c>
      <c r="AC2691" s="66">
        <v>4.6918182493754998E-2</v>
      </c>
      <c r="AD2691" s="67">
        <v>28.977783509617399</v>
      </c>
      <c r="AE2691" s="66">
        <v>7.2652223776458399E-2</v>
      </c>
      <c r="AF2691" s="68">
        <v>24.212909989349999</v>
      </c>
      <c r="AG2691" s="66">
        <v>1.43341821967624E-6</v>
      </c>
      <c r="AH2691" s="67">
        <v>-1.84136239404324</v>
      </c>
      <c r="AI2691" s="66">
        <v>8.6803247522766504E-3</v>
      </c>
      <c r="AJ2691" s="67">
        <v>14.5587749561964</v>
      </c>
      <c r="AK2691" s="66">
        <v>0.32550510000146499</v>
      </c>
      <c r="AL2691" s="66">
        <v>3.3771962134778698E-2</v>
      </c>
      <c r="AM2691" s="67">
        <v>44.622579950373598</v>
      </c>
      <c r="AN2691" s="11"/>
      <c r="AO2691" s="69">
        <v>1.6872274572961E-3</v>
      </c>
      <c r="AP2691" s="69">
        <v>-1.39317307912279E-4</v>
      </c>
      <c r="AQ2691" s="69">
        <v>2.4667104426043798E-3</v>
      </c>
      <c r="AR2691" s="69">
        <v>1.43341821967624E-6</v>
      </c>
      <c r="AS2691" s="70">
        <v>12</v>
      </c>
      <c r="AT2691" s="70">
        <v>0</v>
      </c>
      <c r="AU2691" s="70">
        <v>7</v>
      </c>
      <c r="AV2691" s="71">
        <v>5</v>
      </c>
      <c r="AW2691" s="11"/>
      <c r="AX2691" s="72">
        <v>2.5591132681301999E-3</v>
      </c>
      <c r="AY2691" s="73">
        <v>-4.4811013492799203</v>
      </c>
      <c r="AZ2691" s="73">
        <v>0.58663471930140099</v>
      </c>
      <c r="BA2691" s="73">
        <v>-9.2054615978995606</v>
      </c>
      <c r="BB2691" s="64">
        <v>2.64550198400002E-4</v>
      </c>
      <c r="BC2691" s="74">
        <v>-1.3931730802909201E-2</v>
      </c>
      <c r="BD2691" s="61">
        <v>43878</v>
      </c>
      <c r="BE2691" s="61">
        <v>43879</v>
      </c>
      <c r="BF2691" s="70">
        <v>3</v>
      </c>
      <c r="BG2691" s="61">
        <v>43881</v>
      </c>
    </row>
    <row r="2692" spans="2:59" x14ac:dyDescent="0.3">
      <c r="B2692" s="56" t="s">
        <v>8479</v>
      </c>
      <c r="C2692" s="56" t="s">
        <v>8120</v>
      </c>
      <c r="D2692" s="56" t="s">
        <v>8099</v>
      </c>
      <c r="E2692" s="57" t="s">
        <v>8121</v>
      </c>
      <c r="F2692" s="57" t="s">
        <v>420</v>
      </c>
      <c r="G2692" s="58" t="s">
        <v>685</v>
      </c>
      <c r="H2692" s="59" t="s">
        <v>686</v>
      </c>
      <c r="I2692" s="60" t="s">
        <v>29</v>
      </c>
      <c r="J2692" s="60" t="s">
        <v>8122</v>
      </c>
      <c r="L2692" s="61">
        <v>44021</v>
      </c>
      <c r="M2692" s="62">
        <v>1083.27339999937</v>
      </c>
      <c r="N2692" s="63">
        <v>1083.27339999937</v>
      </c>
      <c r="O2692" s="63">
        <v>1083.27339999937</v>
      </c>
      <c r="P2692" s="64">
        <f t="shared" si="41"/>
        <v>1</v>
      </c>
      <c r="Q2692" s="61">
        <v>44021</v>
      </c>
      <c r="R2692" s="65">
        <v>224027.53200000001</v>
      </c>
      <c r="S2692" s="65">
        <v>2027256.6752128899</v>
      </c>
      <c r="T2692" s="11"/>
      <c r="U2692" s="66">
        <v>9.2311893240548697E-8</v>
      </c>
      <c r="V2692" s="67">
        <v>3.6622199851080901</v>
      </c>
      <c r="W2692" s="66">
        <v>3.0463324947049799E-6</v>
      </c>
      <c r="X2692" s="67">
        <v>2.2786831818848401</v>
      </c>
      <c r="Y2692" s="66">
        <v>1.0237473650704499E-2</v>
      </c>
      <c r="Z2692" s="67">
        <v>18.7076849773002</v>
      </c>
      <c r="AA2692" s="66">
        <v>2.3213625197968199E-2</v>
      </c>
      <c r="AB2692" s="67">
        <v>22.546550671104299</v>
      </c>
      <c r="AC2692" s="66">
        <v>5.8471921029195101E-2</v>
      </c>
      <c r="AD2692" s="67">
        <v>30.133157363161398</v>
      </c>
      <c r="AE2692" s="66"/>
      <c r="AF2692" s="68"/>
      <c r="AG2692" s="66">
        <v>1.47700666275341E-6</v>
      </c>
      <c r="AH2692" s="67">
        <v>-1.84135803519894</v>
      </c>
      <c r="AI2692" s="66">
        <v>1.08741864187323E-2</v>
      </c>
      <c r="AJ2692" s="67">
        <v>14.778161122842</v>
      </c>
      <c r="AK2692" s="66">
        <v>8.3199092541763095E-2</v>
      </c>
      <c r="AL2692" s="66">
        <v>2.8771673656592601E-2</v>
      </c>
      <c r="AM2692" s="67">
        <v>34.703533865045799</v>
      </c>
      <c r="AN2692" s="11"/>
      <c r="AO2692" s="69">
        <v>1.70355083355389E-3</v>
      </c>
      <c r="AP2692" s="69">
        <v>-1.23035886645084E-4</v>
      </c>
      <c r="AQ2692" s="69">
        <v>2.9722278522967801E-3</v>
      </c>
      <c r="AR2692" s="69">
        <v>1.47700666275341E-6</v>
      </c>
      <c r="AS2692" s="70">
        <v>12</v>
      </c>
      <c r="AT2692" s="70">
        <v>0</v>
      </c>
      <c r="AU2692" s="70">
        <v>7</v>
      </c>
      <c r="AV2692" s="71">
        <v>5</v>
      </c>
      <c r="AW2692" s="11"/>
      <c r="AX2692" s="72">
        <v>2.6571383258442399E-3</v>
      </c>
      <c r="AY2692" s="73">
        <v>-2.5364932205338802</v>
      </c>
      <c r="AZ2692" s="73">
        <v>0.60362148598778698</v>
      </c>
      <c r="BA2692" s="73">
        <v>-6.2374721540400104</v>
      </c>
      <c r="BB2692" s="64">
        <v>2.7468323766356701E-4</v>
      </c>
      <c r="BC2692" s="74">
        <v>-1.23035886769003E-2</v>
      </c>
      <c r="BD2692" s="61">
        <v>43878</v>
      </c>
      <c r="BE2692" s="61">
        <v>43879</v>
      </c>
      <c r="BF2692" s="70">
        <v>3</v>
      </c>
      <c r="BG2692" s="61">
        <v>43881</v>
      </c>
    </row>
    <row r="2693" spans="2:59" x14ac:dyDescent="0.3">
      <c r="B2693" s="56" t="s">
        <v>8482</v>
      </c>
      <c r="C2693" s="56" t="s">
        <v>8124</v>
      </c>
      <c r="D2693" s="56" t="s">
        <v>8099</v>
      </c>
      <c r="E2693" s="57" t="s">
        <v>8125</v>
      </c>
      <c r="F2693" s="57" t="s">
        <v>420</v>
      </c>
      <c r="G2693" s="58" t="s">
        <v>685</v>
      </c>
      <c r="H2693" s="59" t="s">
        <v>686</v>
      </c>
      <c r="I2693" s="60" t="s">
        <v>29</v>
      </c>
      <c r="J2693" s="60" t="s">
        <v>8126</v>
      </c>
      <c r="L2693" s="61">
        <v>44021</v>
      </c>
      <c r="M2693" s="62">
        <v>1074.24899999984</v>
      </c>
      <c r="N2693" s="63">
        <v>1074.24899999984</v>
      </c>
      <c r="O2693" s="63">
        <v>1074.24899999984</v>
      </c>
      <c r="P2693" s="64">
        <f t="shared" si="41"/>
        <v>1</v>
      </c>
      <c r="Q2693" s="61">
        <v>44021</v>
      </c>
      <c r="R2693" s="65">
        <v>0</v>
      </c>
      <c r="S2693" s="65">
        <v>802909.33058886696</v>
      </c>
      <c r="T2693" s="11"/>
      <c r="U2693" s="66">
        <v>0</v>
      </c>
      <c r="V2693" s="67">
        <v>3.66221075391877</v>
      </c>
      <c r="W2693" s="66">
        <v>0</v>
      </c>
      <c r="X2693" s="67">
        <v>2.27837854863537</v>
      </c>
      <c r="Y2693" s="66">
        <v>2.2289293592621098E-3</v>
      </c>
      <c r="Z2693" s="67">
        <v>17.906830548163299</v>
      </c>
      <c r="AA2693" s="66">
        <v>1.5102144838237999E-2</v>
      </c>
      <c r="AB2693" s="67">
        <v>21.735402635124</v>
      </c>
      <c r="AC2693" s="66">
        <v>5.0081069168299998E-2</v>
      </c>
      <c r="AD2693" s="67">
        <v>29.294072177057402</v>
      </c>
      <c r="AE2693" s="66"/>
      <c r="AF2693" s="68"/>
      <c r="AG2693" s="66">
        <v>0</v>
      </c>
      <c r="AH2693" s="67">
        <v>-1.84150573586521</v>
      </c>
      <c r="AI2693" s="66">
        <v>2.8605708357645199E-3</v>
      </c>
      <c r="AJ2693" s="67">
        <v>13.976799564537901</v>
      </c>
      <c r="AK2693" s="66">
        <v>7.4174452292936593E-2</v>
      </c>
      <c r="AL2693" s="66">
        <v>2.5868894625091302E-2</v>
      </c>
      <c r="AM2693" s="67">
        <v>34.039741123735404</v>
      </c>
      <c r="AN2693" s="11"/>
      <c r="AO2693" s="69">
        <v>1.22340880989213E-3</v>
      </c>
      <c r="AP2693" s="69">
        <v>-1.0079818093799999E-4</v>
      </c>
      <c r="AQ2693" s="69">
        <v>2.8605708357645199E-3</v>
      </c>
      <c r="AR2693" s="69">
        <v>0</v>
      </c>
      <c r="AS2693" s="70">
        <v>6</v>
      </c>
      <c r="AT2693" s="70">
        <v>0</v>
      </c>
      <c r="AU2693" s="70">
        <v>7</v>
      </c>
      <c r="AV2693" s="71">
        <v>5</v>
      </c>
      <c r="AW2693" s="11"/>
      <c r="AX2693" s="72">
        <v>1.8834078819327301E-3</v>
      </c>
      <c r="AY2693" s="73">
        <v>-7.5278561669256296</v>
      </c>
      <c r="AZ2693" s="73">
        <v>0.57615370926214404</v>
      </c>
      <c r="BA2693" s="73">
        <v>-10.6792449180648</v>
      </c>
      <c r="BB2693" s="64">
        <v>1.94668528528155E-4</v>
      </c>
      <c r="BC2693" s="74">
        <v>-1.0079818087447699E-2</v>
      </c>
      <c r="BD2693" s="61">
        <v>43760</v>
      </c>
      <c r="BE2693" s="61">
        <v>43761</v>
      </c>
      <c r="BF2693" s="70">
        <v>4</v>
      </c>
      <c r="BG2693" s="61">
        <v>43766</v>
      </c>
    </row>
    <row r="2694" spans="2:59" x14ac:dyDescent="0.3">
      <c r="B2694" s="56" t="s">
        <v>8487</v>
      </c>
      <c r="C2694" s="56" t="s">
        <v>8128</v>
      </c>
      <c r="D2694" s="56" t="s">
        <v>8099</v>
      </c>
      <c r="E2694" s="57" t="s">
        <v>447</v>
      </c>
      <c r="F2694" s="57" t="s">
        <v>420</v>
      </c>
      <c r="G2694" s="58" t="s">
        <v>685</v>
      </c>
      <c r="H2694" s="59" t="s">
        <v>686</v>
      </c>
      <c r="I2694" s="60" t="s">
        <v>29</v>
      </c>
      <c r="J2694" s="60" t="s">
        <v>8129</v>
      </c>
      <c r="L2694" s="61">
        <v>44021</v>
      </c>
      <c r="M2694" s="62">
        <v>1157.2061999999</v>
      </c>
      <c r="N2694" s="63">
        <v>1157.2061999999</v>
      </c>
      <c r="O2694" s="63">
        <v>1157.2061999999</v>
      </c>
      <c r="P2694" s="64">
        <f t="shared" si="41"/>
        <v>1</v>
      </c>
      <c r="Q2694" s="61">
        <v>44021</v>
      </c>
      <c r="R2694" s="65">
        <v>12911065.068</v>
      </c>
      <c r="S2694" s="65">
        <v>8892882.5773750003</v>
      </c>
      <c r="T2694" s="11"/>
      <c r="U2694" s="66">
        <v>0</v>
      </c>
      <c r="V2694" s="67">
        <v>3.66221075391877</v>
      </c>
      <c r="W2694" s="66">
        <v>3.1109502742765501E-6</v>
      </c>
      <c r="X2694" s="67">
        <v>2.2786896436627999</v>
      </c>
      <c r="Y2694" s="66">
        <v>8.1762727349996601E-3</v>
      </c>
      <c r="Z2694" s="67">
        <v>18.501564885722502</v>
      </c>
      <c r="AA2694" s="66">
        <v>1.8042355155557702E-2</v>
      </c>
      <c r="AB2694" s="67">
        <v>22.029423666856001</v>
      </c>
      <c r="AC2694" s="66">
        <v>4.6822532507576398E-2</v>
      </c>
      <c r="AD2694" s="67">
        <v>28.968218510999598</v>
      </c>
      <c r="AE2694" s="66">
        <v>7.2388922573736594E-2</v>
      </c>
      <c r="AF2694" s="68">
        <v>24.186579869099699</v>
      </c>
      <c r="AG2694" s="66">
        <v>1.46905586007051E-6</v>
      </c>
      <c r="AH2694" s="67">
        <v>-1.8413588302792001</v>
      </c>
      <c r="AI2694" s="66">
        <v>8.66275586849952E-3</v>
      </c>
      <c r="AJ2694" s="67">
        <v>14.557018067818699</v>
      </c>
      <c r="AK2694" s="66">
        <v>0.157206199999637</v>
      </c>
      <c r="AL2694" s="66">
        <v>1.8930354326585099E-2</v>
      </c>
      <c r="AM2694" s="67">
        <v>21.9793635550595</v>
      </c>
      <c r="AN2694" s="11"/>
      <c r="AO2694" s="69">
        <v>1.68711318656278E-3</v>
      </c>
      <c r="AP2694" s="69">
        <v>-1.3942379428044701E-4</v>
      </c>
      <c r="AQ2694" s="69">
        <v>2.4623721219541E-3</v>
      </c>
      <c r="AR2694" s="69">
        <v>1.46905586007051E-6</v>
      </c>
      <c r="AS2694" s="70">
        <v>12</v>
      </c>
      <c r="AT2694" s="70">
        <v>0</v>
      </c>
      <c r="AU2694" s="70">
        <v>7</v>
      </c>
      <c r="AV2694" s="71">
        <v>5</v>
      </c>
      <c r="AW2694" s="11"/>
      <c r="AX2694" s="72">
        <v>2.5583716880964902E-3</v>
      </c>
      <c r="AY2694" s="73">
        <v>-4.4975735264088099</v>
      </c>
      <c r="AZ2694" s="73">
        <v>0.58649499199509603</v>
      </c>
      <c r="BA2694" s="73">
        <v>-9.2258370194467698</v>
      </c>
      <c r="BB2694" s="64">
        <v>2.6447354209068401E-4</v>
      </c>
      <c r="BC2694" s="74">
        <v>-1.3942379417940701E-2</v>
      </c>
      <c r="BD2694" s="61">
        <v>43878</v>
      </c>
      <c r="BE2694" s="61">
        <v>43879</v>
      </c>
      <c r="BF2694" s="70">
        <v>3</v>
      </c>
      <c r="BG2694" s="61">
        <v>43881</v>
      </c>
    </row>
    <row r="2695" spans="2:59" x14ac:dyDescent="0.3">
      <c r="B2695" s="56" t="s">
        <v>8490</v>
      </c>
      <c r="C2695" s="56" t="s">
        <v>8131</v>
      </c>
      <c r="D2695" s="56" t="s">
        <v>8099</v>
      </c>
      <c r="E2695" s="57" t="s">
        <v>56</v>
      </c>
      <c r="F2695" s="57" t="s">
        <v>420</v>
      </c>
      <c r="G2695" s="58" t="s">
        <v>685</v>
      </c>
      <c r="H2695" s="59" t="s">
        <v>686</v>
      </c>
      <c r="I2695" s="60" t="s">
        <v>29</v>
      </c>
      <c r="J2695" s="60" t="s">
        <v>8132</v>
      </c>
      <c r="L2695" s="61">
        <v>44021</v>
      </c>
      <c r="M2695" s="62">
        <v>1182.8315999992201</v>
      </c>
      <c r="N2695" s="63">
        <v>1182.8315999992201</v>
      </c>
      <c r="O2695" s="63">
        <v>1182.8315999992201</v>
      </c>
      <c r="P2695" s="64">
        <f t="shared" ref="P2695:P2758" si="42">IFERROR(N2695/O2695,"")</f>
        <v>1</v>
      </c>
      <c r="Q2695" s="61">
        <v>44021</v>
      </c>
      <c r="R2695" s="65">
        <v>42052201.851000004</v>
      </c>
      <c r="S2695" s="65">
        <v>25028667.740281299</v>
      </c>
      <c r="T2695" s="11"/>
      <c r="U2695" s="66">
        <v>9.2997288447804696E-7</v>
      </c>
      <c r="V2695" s="67">
        <v>3.6623037512072201</v>
      </c>
      <c r="W2695" s="66">
        <v>7.5333387940190705E-5</v>
      </c>
      <c r="X2695" s="67">
        <v>2.28591188742939</v>
      </c>
      <c r="Y2695" s="66">
        <v>9.1266876588633698E-3</v>
      </c>
      <c r="Z2695" s="67">
        <v>18.596606378123401</v>
      </c>
      <c r="AA2695" s="66">
        <v>2.0250939835023001E-2</v>
      </c>
      <c r="AB2695" s="67">
        <v>22.2502821348025</v>
      </c>
      <c r="AC2695" s="66">
        <v>5.1646015876031001E-2</v>
      </c>
      <c r="AD2695" s="67">
        <v>29.450566847837798</v>
      </c>
      <c r="AE2695" s="66">
        <v>7.9965629742218894E-2</v>
      </c>
      <c r="AF2695" s="68">
        <v>24.944250585947898</v>
      </c>
      <c r="AG2695" s="66">
        <v>2.1136167561053298E-5</v>
      </c>
      <c r="AH2695" s="67">
        <v>-1.83939211910911</v>
      </c>
      <c r="AI2695" s="66">
        <v>9.6740200679050793E-3</v>
      </c>
      <c r="AJ2695" s="67">
        <v>14.658144487752001</v>
      </c>
      <c r="AK2695" s="66">
        <v>0.18283159999933599</v>
      </c>
      <c r="AL2695" s="66">
        <v>2.1800818902193E-2</v>
      </c>
      <c r="AM2695" s="67">
        <v>24.541903555044001</v>
      </c>
      <c r="AN2695" s="11"/>
      <c r="AO2695" s="69">
        <v>1.6937688924372201E-3</v>
      </c>
      <c r="AP2695" s="69">
        <v>-1.3275454239192199E-4</v>
      </c>
      <c r="AQ2695" s="69">
        <v>2.66880409981241E-3</v>
      </c>
      <c r="AR2695" s="69">
        <v>2.1136167561053298E-5</v>
      </c>
      <c r="AS2695" s="70">
        <v>12</v>
      </c>
      <c r="AT2695" s="70">
        <v>0</v>
      </c>
      <c r="AU2695" s="70">
        <v>7</v>
      </c>
      <c r="AV2695" s="71">
        <v>5</v>
      </c>
      <c r="AW2695" s="11"/>
      <c r="AX2695" s="72">
        <v>2.5931818025355801E-3</v>
      </c>
      <c r="AY2695" s="73">
        <v>-3.65432041242821</v>
      </c>
      <c r="AZ2695" s="73">
        <v>0.59379908017399397</v>
      </c>
      <c r="BA2695" s="73">
        <v>-8.1094696230284207</v>
      </c>
      <c r="BB2695" s="64">
        <v>2.6807237360088699E-4</v>
      </c>
      <c r="BC2695" s="74">
        <v>-1.32754542228213E-2</v>
      </c>
      <c r="BD2695" s="61">
        <v>43878</v>
      </c>
      <c r="BE2695" s="61">
        <v>43879</v>
      </c>
      <c r="BF2695" s="70">
        <v>3</v>
      </c>
      <c r="BG2695" s="61">
        <v>43881</v>
      </c>
    </row>
    <row r="2696" spans="2:59" x14ac:dyDescent="0.3">
      <c r="B2696" s="56" t="s">
        <v>8493</v>
      </c>
      <c r="C2696" s="56" t="s">
        <v>8134</v>
      </c>
      <c r="D2696" s="56" t="s">
        <v>8099</v>
      </c>
      <c r="E2696" s="57" t="s">
        <v>309</v>
      </c>
      <c r="F2696" s="57" t="s">
        <v>420</v>
      </c>
      <c r="G2696" s="58" t="s">
        <v>685</v>
      </c>
      <c r="H2696" s="59" t="s">
        <v>686</v>
      </c>
      <c r="I2696" s="60" t="s">
        <v>29</v>
      </c>
      <c r="J2696" s="60" t="s">
        <v>8135</v>
      </c>
      <c r="L2696" s="61">
        <v>44021</v>
      </c>
      <c r="M2696" s="62">
        <v>1118.32789999992</v>
      </c>
      <c r="N2696" s="63">
        <v>1118.32789999992</v>
      </c>
      <c r="O2696" s="63">
        <v>1118.32789999992</v>
      </c>
      <c r="P2696" s="64">
        <f t="shared" si="42"/>
        <v>1</v>
      </c>
      <c r="Q2696" s="61">
        <v>44021</v>
      </c>
      <c r="R2696" s="65">
        <v>3214428.8390000002</v>
      </c>
      <c r="S2696" s="65">
        <v>4161972.3630664102</v>
      </c>
      <c r="T2696" s="11"/>
      <c r="U2696" s="66">
        <v>5.0969210860785097E-6</v>
      </c>
      <c r="V2696" s="67">
        <v>3.6627204460273801</v>
      </c>
      <c r="W2696" s="66">
        <v>1.9989188876934301E-4</v>
      </c>
      <c r="X2696" s="67">
        <v>2.2983677375123102</v>
      </c>
      <c r="Y2696" s="66">
        <v>9.8713522984326101E-3</v>
      </c>
      <c r="Z2696" s="67">
        <v>18.6710728420585</v>
      </c>
      <c r="AA2696" s="66">
        <v>2.1470065452376699E-2</v>
      </c>
      <c r="AB2696" s="67">
        <v>22.3721946965379</v>
      </c>
      <c r="AC2696" s="66">
        <v>5.4786904029242599E-2</v>
      </c>
      <c r="AD2696" s="67">
        <v>29.764655663166199</v>
      </c>
      <c r="AE2696" s="66">
        <v>8.4514579097303796E-2</v>
      </c>
      <c r="AF2696" s="68">
        <v>25.399145521456401</v>
      </c>
      <c r="AG2696" s="66">
        <v>5.8483585235080702E-5</v>
      </c>
      <c r="AH2696" s="67">
        <v>-1.8356573773417</v>
      </c>
      <c r="AI2696" s="66">
        <v>1.0456787718794699E-2</v>
      </c>
      <c r="AJ2696" s="67">
        <v>14.736421252848199</v>
      </c>
      <c r="AK2696" s="66">
        <v>0.118104279143154</v>
      </c>
      <c r="AL2696" s="66">
        <v>2.8103854087021301E-2</v>
      </c>
      <c r="AM2696" s="67">
        <v>14.504494088119801</v>
      </c>
      <c r="AN2696" s="11"/>
      <c r="AO2696" s="69">
        <v>1.6979442170850199E-3</v>
      </c>
      <c r="AP2696" s="69">
        <v>-1.2861229242844299E-4</v>
      </c>
      <c r="AQ2696" s="69">
        <v>2.7978193538729101E-3</v>
      </c>
      <c r="AR2696" s="69">
        <v>5.8483585235080702E-5</v>
      </c>
      <c r="AS2696" s="70">
        <v>12</v>
      </c>
      <c r="AT2696" s="70">
        <v>0</v>
      </c>
      <c r="AU2696" s="70">
        <v>7</v>
      </c>
      <c r="AV2696" s="71">
        <v>5</v>
      </c>
      <c r="AW2696" s="11"/>
      <c r="AX2696" s="72">
        <v>2.607496270507E-3</v>
      </c>
      <c r="AY2696" s="73">
        <v>-3.20692605354634</v>
      </c>
      <c r="AZ2696" s="73">
        <v>0.59782810575506995</v>
      </c>
      <c r="BA2696" s="73">
        <v>-7.4646039779618096</v>
      </c>
      <c r="BB2696" s="64">
        <v>2.6955284901475802E-4</v>
      </c>
      <c r="BC2696" s="74">
        <v>-1.28612292612758E-2</v>
      </c>
      <c r="BD2696" s="61">
        <v>43878</v>
      </c>
      <c r="BE2696" s="61">
        <v>43879</v>
      </c>
      <c r="BF2696" s="70">
        <v>3</v>
      </c>
      <c r="BG2696" s="61">
        <v>43881</v>
      </c>
    </row>
    <row r="2697" spans="2:59" x14ac:dyDescent="0.3">
      <c r="B2697" s="56" t="s">
        <v>8497</v>
      </c>
      <c r="C2697" s="56" t="s">
        <v>8137</v>
      </c>
      <c r="D2697" s="56" t="s">
        <v>8099</v>
      </c>
      <c r="E2697" s="57" t="s">
        <v>6558</v>
      </c>
      <c r="F2697" s="57" t="s">
        <v>420</v>
      </c>
      <c r="G2697" s="58" t="s">
        <v>685</v>
      </c>
      <c r="H2697" s="59" t="s">
        <v>686</v>
      </c>
      <c r="I2697" s="60" t="s">
        <v>29</v>
      </c>
      <c r="J2697" s="60" t="s">
        <v>8138</v>
      </c>
      <c r="L2697" s="61">
        <v>44021</v>
      </c>
      <c r="M2697" s="62">
        <v>1000.76910000015</v>
      </c>
      <c r="N2697" s="63">
        <v>1000.76910000015</v>
      </c>
      <c r="O2697" s="63">
        <v>1000.76910000015</v>
      </c>
      <c r="P2697" s="64">
        <f t="shared" si="42"/>
        <v>1</v>
      </c>
      <c r="Q2697" s="61">
        <v>44021</v>
      </c>
      <c r="R2697" s="65">
        <v>0</v>
      </c>
      <c r="S2697" s="65">
        <v>0</v>
      </c>
      <c r="T2697" s="11"/>
      <c r="U2697" s="66">
        <v>0</v>
      </c>
      <c r="V2697" s="67">
        <v>3.66221075391877</v>
      </c>
      <c r="W2697" s="66">
        <v>0</v>
      </c>
      <c r="X2697" s="67">
        <v>2.27837854863537</v>
      </c>
      <c r="Y2697" s="66">
        <v>0</v>
      </c>
      <c r="Z2697" s="67">
        <v>17.6839376122225</v>
      </c>
      <c r="AA2697" s="66">
        <v>0</v>
      </c>
      <c r="AB2697" s="67">
        <v>20.225188151293001</v>
      </c>
      <c r="AC2697" s="66">
        <v>0</v>
      </c>
      <c r="AD2697" s="67">
        <v>24.2859652602347</v>
      </c>
      <c r="AE2697" s="66"/>
      <c r="AF2697" s="68"/>
      <c r="AG2697" s="66">
        <v>0</v>
      </c>
      <c r="AH2697" s="67">
        <v>-1.84150573586521</v>
      </c>
      <c r="AI2697" s="66">
        <v>0</v>
      </c>
      <c r="AJ2697" s="67">
        <v>13.6907424809615</v>
      </c>
      <c r="AK2697" s="66">
        <v>7.69100000979961E-4</v>
      </c>
      <c r="AL2697" s="66">
        <v>3.36408495059004E-4</v>
      </c>
      <c r="AM2697" s="67">
        <v>28.902186651423101</v>
      </c>
      <c r="AN2697" s="11"/>
      <c r="AO2697" s="69">
        <v>0</v>
      </c>
      <c r="AP2697" s="69">
        <v>0</v>
      </c>
      <c r="AQ2697" s="69">
        <v>0</v>
      </c>
      <c r="AR2697" s="69">
        <v>0</v>
      </c>
      <c r="AS2697" s="70">
        <v>0</v>
      </c>
      <c r="AT2697" s="70">
        <v>0</v>
      </c>
      <c r="AU2697" s="70">
        <v>7</v>
      </c>
      <c r="AV2697" s="71">
        <v>5</v>
      </c>
      <c r="AW2697" s="11"/>
      <c r="AX2697" s="72">
        <v>0</v>
      </c>
      <c r="AY2697" s="73">
        <v>-115.357016523136</v>
      </c>
      <c r="AZ2697" s="73">
        <v>0.52607977638217596</v>
      </c>
      <c r="BA2697" s="73">
        <v>-15.9646500268718</v>
      </c>
      <c r="BB2697" s="64">
        <v>0</v>
      </c>
      <c r="BC2697" s="74">
        <v>0</v>
      </c>
      <c r="BD2697" s="61">
        <v>43656</v>
      </c>
      <c r="BE2697" s="61"/>
      <c r="BF2697" s="70"/>
      <c r="BG2697" s="61"/>
    </row>
    <row r="2698" spans="2:59" x14ac:dyDescent="0.3">
      <c r="B2698" s="56" t="s">
        <v>8503</v>
      </c>
      <c r="C2698" s="56" t="s">
        <v>8140</v>
      </c>
      <c r="D2698" s="56" t="s">
        <v>8141</v>
      </c>
      <c r="E2698" s="57" t="s">
        <v>34</v>
      </c>
      <c r="F2698" s="57" t="s">
        <v>420</v>
      </c>
      <c r="G2698" s="58" t="s">
        <v>200</v>
      </c>
      <c r="H2698" s="59" t="s">
        <v>1198</v>
      </c>
      <c r="I2698" s="60" t="s">
        <v>29</v>
      </c>
      <c r="J2698" s="60" t="s">
        <v>8142</v>
      </c>
      <c r="L2698" s="61">
        <v>44021</v>
      </c>
      <c r="M2698" s="62">
        <v>1694.58940000087</v>
      </c>
      <c r="N2698" s="63">
        <v>1694.58940000087</v>
      </c>
      <c r="O2698" s="63">
        <v>1806.7730999998701</v>
      </c>
      <c r="P2698" s="64">
        <f t="shared" si="42"/>
        <v>0.93790935895657945</v>
      </c>
      <c r="Q2698" s="61">
        <v>43747</v>
      </c>
      <c r="R2698" s="65">
        <v>21700803.561999999</v>
      </c>
      <c r="S2698" s="65">
        <v>22074467.691750001</v>
      </c>
      <c r="T2698" s="11"/>
      <c r="U2698" s="66">
        <v>-2.7418591216701298E-3</v>
      </c>
      <c r="V2698" s="67">
        <v>3.38802484175176</v>
      </c>
      <c r="W2698" s="66">
        <v>1.32912036915513E-2</v>
      </c>
      <c r="X2698" s="67">
        <v>3.6074989177905099</v>
      </c>
      <c r="Y2698" s="66">
        <v>-1.8551212446254801E-2</v>
      </c>
      <c r="Z2698" s="67">
        <v>15.828816367604301</v>
      </c>
      <c r="AA2698" s="66">
        <v>-3.0896057319296202E-2</v>
      </c>
      <c r="AB2698" s="67">
        <v>17.135582419374298</v>
      </c>
      <c r="AC2698" s="66">
        <v>3.2730748907852103E-2</v>
      </c>
      <c r="AD2698" s="67">
        <v>27.559040151012599</v>
      </c>
      <c r="AE2698" s="66">
        <v>5.99985050102987E-2</v>
      </c>
      <c r="AF2698" s="68">
        <v>22.9475381127559</v>
      </c>
      <c r="AG2698" s="66">
        <v>9.7782902412291194E-4</v>
      </c>
      <c r="AH2698" s="67">
        <v>-1.74372283345292</v>
      </c>
      <c r="AI2698" s="66">
        <v>-1.61148917441096E-2</v>
      </c>
      <c r="AJ2698" s="67">
        <v>12.0792533065542</v>
      </c>
      <c r="AK2698" s="66">
        <v>0.69519967188360199</v>
      </c>
      <c r="AL2698" s="66">
        <v>4.5456663292497999E-2</v>
      </c>
      <c r="AM2698" s="67">
        <v>6.9991793503286299</v>
      </c>
      <c r="AN2698" s="11"/>
      <c r="AO2698" s="69">
        <v>1.3042580920227901E-2</v>
      </c>
      <c r="AP2698" s="69">
        <v>-2.7645001177916101E-2</v>
      </c>
      <c r="AQ2698" s="69">
        <v>4.2932549962643E-2</v>
      </c>
      <c r="AR2698" s="69">
        <v>-5.2682744269986898E-2</v>
      </c>
      <c r="AS2698" s="70">
        <v>7</v>
      </c>
      <c r="AT2698" s="70">
        <v>5</v>
      </c>
      <c r="AU2698" s="70">
        <v>7</v>
      </c>
      <c r="AV2698" s="71">
        <v>5</v>
      </c>
      <c r="AW2698" s="11"/>
      <c r="AX2698" s="72">
        <v>5.4924471297927102E-2</v>
      </c>
      <c r="AY2698" s="73">
        <v>-0.99166911522115697</v>
      </c>
      <c r="AZ2698" s="73">
        <v>0.42698097719358002</v>
      </c>
      <c r="BA2698" s="73">
        <v>-1.21942943373142</v>
      </c>
      <c r="BB2698" s="64">
        <v>5.6493340718316203E-3</v>
      </c>
      <c r="BC2698" s="74">
        <v>-11.488858230208301</v>
      </c>
      <c r="BD2698" s="61">
        <v>43747</v>
      </c>
      <c r="BE2698" s="61">
        <v>43920</v>
      </c>
      <c r="BF2698" s="70"/>
      <c r="BG2698" s="61"/>
    </row>
    <row r="2699" spans="2:59" x14ac:dyDescent="0.3">
      <c r="B2699" s="56" t="s">
        <v>8506</v>
      </c>
      <c r="C2699" s="56" t="s">
        <v>8144</v>
      </c>
      <c r="D2699" s="56" t="s">
        <v>8141</v>
      </c>
      <c r="E2699" s="57" t="s">
        <v>424</v>
      </c>
      <c r="F2699" s="57" t="s">
        <v>420</v>
      </c>
      <c r="G2699" s="58" t="s">
        <v>200</v>
      </c>
      <c r="H2699" s="59" t="s">
        <v>1198</v>
      </c>
      <c r="I2699" s="60" t="s">
        <v>29</v>
      </c>
      <c r="J2699" s="60" t="s">
        <v>8145</v>
      </c>
      <c r="L2699" s="61">
        <v>44021</v>
      </c>
      <c r="M2699" s="62">
        <v>1203.2543000001499</v>
      </c>
      <c r="N2699" s="63">
        <v>1203.2543000001499</v>
      </c>
      <c r="O2699" s="63">
        <v>1273.8070999998599</v>
      </c>
      <c r="P2699" s="64">
        <f t="shared" si="42"/>
        <v>0.94461264974915138</v>
      </c>
      <c r="Q2699" s="61">
        <v>43747</v>
      </c>
      <c r="R2699" s="65">
        <v>23268.552</v>
      </c>
      <c r="S2699" s="65">
        <v>93250.252232788102</v>
      </c>
      <c r="T2699" s="11"/>
      <c r="U2699" s="66">
        <v>-2.7159678911630198E-3</v>
      </c>
      <c r="V2699" s="67">
        <v>3.39061396480247</v>
      </c>
      <c r="W2699" s="66">
        <v>1.4080007065786E-2</v>
      </c>
      <c r="X2699" s="67">
        <v>3.6863792552139798</v>
      </c>
      <c r="Y2699" s="66">
        <v>-1.3902026343203E-2</v>
      </c>
      <c r="Z2699" s="67">
        <v>16.2937349778949</v>
      </c>
      <c r="AA2699" s="66">
        <v>-2.16281805205654E-2</v>
      </c>
      <c r="AB2699" s="67">
        <v>18.062370099243701</v>
      </c>
      <c r="AC2699" s="66">
        <v>5.2563425631888101E-2</v>
      </c>
      <c r="AD2699" s="67">
        <v>29.542307823430701</v>
      </c>
      <c r="AE2699" s="66">
        <v>9.0696592995373096E-2</v>
      </c>
      <c r="AF2699" s="68">
        <v>26.017346911248801</v>
      </c>
      <c r="AG2699" s="66">
        <v>1.2115177723899301E-3</v>
      </c>
      <c r="AH2699" s="67">
        <v>-1.72035395862622</v>
      </c>
      <c r="AI2699" s="66">
        <v>-1.12229999913325E-2</v>
      </c>
      <c r="AJ2699" s="67">
        <v>12.5684424818319</v>
      </c>
      <c r="AK2699" s="66">
        <v>0.203254300000554</v>
      </c>
      <c r="AL2699" s="66">
        <v>3.8318762846756699E-2</v>
      </c>
      <c r="AM2699" s="67">
        <v>14.367606005558599</v>
      </c>
      <c r="AN2699" s="11"/>
      <c r="AO2699" s="69">
        <v>1.3068990785541201E-2</v>
      </c>
      <c r="AP2699" s="69">
        <v>-2.7619652974863101E-2</v>
      </c>
      <c r="AQ2699" s="69">
        <v>4.3745544671764898E-2</v>
      </c>
      <c r="AR2699" s="69">
        <v>-5.1919281438167701E-2</v>
      </c>
      <c r="AS2699" s="70">
        <v>7</v>
      </c>
      <c r="AT2699" s="70">
        <v>5</v>
      </c>
      <c r="AU2699" s="70">
        <v>7</v>
      </c>
      <c r="AV2699" s="71">
        <v>5</v>
      </c>
      <c r="AW2699" s="11"/>
      <c r="AX2699" s="72">
        <v>5.4930666998261601E-2</v>
      </c>
      <c r="AY2699" s="73">
        <v>-0.83679562598081203</v>
      </c>
      <c r="AZ2699" s="73">
        <v>0.45781949206366301</v>
      </c>
      <c r="BA2699" s="73">
        <v>-1.0335444471857</v>
      </c>
      <c r="BB2699" s="64">
        <v>5.6501335237862799E-3</v>
      </c>
      <c r="BC2699" s="74">
        <v>-11.0896618491242</v>
      </c>
      <c r="BD2699" s="61">
        <v>43747</v>
      </c>
      <c r="BE2699" s="61">
        <v>43920</v>
      </c>
      <c r="BF2699" s="70"/>
      <c r="BG2699" s="61"/>
    </row>
    <row r="2700" spans="2:59" x14ac:dyDescent="0.3">
      <c r="B2700" s="56" t="s">
        <v>8509</v>
      </c>
      <c r="C2700" s="56" t="s">
        <v>8147</v>
      </c>
      <c r="D2700" s="56" t="s">
        <v>8141</v>
      </c>
      <c r="E2700" s="57" t="s">
        <v>428</v>
      </c>
      <c r="F2700" s="57" t="s">
        <v>420</v>
      </c>
      <c r="G2700" s="58" t="s">
        <v>200</v>
      </c>
      <c r="H2700" s="59" t="s">
        <v>1198</v>
      </c>
      <c r="I2700" s="60" t="s">
        <v>29</v>
      </c>
      <c r="J2700" s="60" t="s">
        <v>8148</v>
      </c>
      <c r="L2700" s="61">
        <v>44021</v>
      </c>
      <c r="M2700" s="62">
        <v>1220.14709999971</v>
      </c>
      <c r="N2700" s="63">
        <v>1220.14709999971</v>
      </c>
      <c r="O2700" s="63">
        <v>1288.5855999998701</v>
      </c>
      <c r="P2700" s="64">
        <f t="shared" si="42"/>
        <v>0.94688866614669065</v>
      </c>
      <c r="Q2700" s="61">
        <v>43747</v>
      </c>
      <c r="R2700" s="65">
        <v>295206.88299999997</v>
      </c>
      <c r="S2700" s="65">
        <v>347276.003796387</v>
      </c>
      <c r="T2700" s="11"/>
      <c r="U2700" s="66">
        <v>-2.7072416714872798E-3</v>
      </c>
      <c r="V2700" s="67">
        <v>3.3914865867700401</v>
      </c>
      <c r="W2700" s="66">
        <v>1.4346028532600001E-2</v>
      </c>
      <c r="X2700" s="67">
        <v>3.7129814018953802</v>
      </c>
      <c r="Y2700" s="66">
        <v>-1.23259009296817E-2</v>
      </c>
      <c r="Z2700" s="67">
        <v>16.451347519265301</v>
      </c>
      <c r="AA2700" s="66">
        <v>-1.8479402458979201E-2</v>
      </c>
      <c r="AB2700" s="67">
        <v>18.377247905387801</v>
      </c>
      <c r="AC2700" s="66">
        <v>5.9343704562707003E-2</v>
      </c>
      <c r="AD2700" s="67">
        <v>30.220335716498099</v>
      </c>
      <c r="AE2700" s="66">
        <v>0.101259824738081</v>
      </c>
      <c r="AF2700" s="68">
        <v>27.073670085519598</v>
      </c>
      <c r="AG2700" s="66">
        <v>1.29035995814775E-3</v>
      </c>
      <c r="AH2700" s="67">
        <v>-1.7124697400504401</v>
      </c>
      <c r="AI2700" s="66">
        <v>-9.5630581035948108E-3</v>
      </c>
      <c r="AJ2700" s="67">
        <v>12.7344366706093</v>
      </c>
      <c r="AK2700" s="66">
        <v>0.220147099999012</v>
      </c>
      <c r="AL2700" s="66">
        <v>4.1264800283897798E-2</v>
      </c>
      <c r="AM2700" s="67">
        <v>16.056886005390002</v>
      </c>
      <c r="AN2700" s="11"/>
      <c r="AO2700" s="69">
        <v>1.30778328839369E-2</v>
      </c>
      <c r="AP2700" s="69">
        <v>-2.7611610630628999E-2</v>
      </c>
      <c r="AQ2700" s="69">
        <v>4.4017989588610397E-2</v>
      </c>
      <c r="AR2700" s="69">
        <v>-5.1652729255729397E-2</v>
      </c>
      <c r="AS2700" s="70">
        <v>7</v>
      </c>
      <c r="AT2700" s="70">
        <v>5</v>
      </c>
      <c r="AU2700" s="70">
        <v>7</v>
      </c>
      <c r="AV2700" s="71">
        <v>5</v>
      </c>
      <c r="AW2700" s="11"/>
      <c r="AX2700" s="72">
        <v>5.4931952529732403E-2</v>
      </c>
      <c r="AY2700" s="73">
        <v>-0.78421835116205296</v>
      </c>
      <c r="AZ2700" s="73">
        <v>0.46829092172265502</v>
      </c>
      <c r="BA2700" s="73">
        <v>-0.97005740801523599</v>
      </c>
      <c r="BB2700" s="64">
        <v>5.6503210710070603E-3</v>
      </c>
      <c r="BC2700" s="74">
        <v>-10.9539948296442</v>
      </c>
      <c r="BD2700" s="61">
        <v>43747</v>
      </c>
      <c r="BE2700" s="61">
        <v>43920</v>
      </c>
      <c r="BF2700" s="70"/>
      <c r="BG2700" s="61"/>
    </row>
    <row r="2701" spans="2:59" x14ac:dyDescent="0.3">
      <c r="B2701" s="56" t="s">
        <v>8514</v>
      </c>
      <c r="C2701" s="56" t="s">
        <v>8150</v>
      </c>
      <c r="D2701" s="56" t="s">
        <v>8141</v>
      </c>
      <c r="E2701" s="57" t="s">
        <v>41</v>
      </c>
      <c r="F2701" s="57" t="s">
        <v>420</v>
      </c>
      <c r="G2701" s="58" t="s">
        <v>200</v>
      </c>
      <c r="H2701" s="59" t="s">
        <v>1198</v>
      </c>
      <c r="I2701" s="60" t="s">
        <v>29</v>
      </c>
      <c r="J2701" s="60" t="s">
        <v>8151</v>
      </c>
      <c r="L2701" s="61">
        <v>44021</v>
      </c>
      <c r="M2701" s="62">
        <v>1757.2592999991</v>
      </c>
      <c r="N2701" s="63">
        <v>1757.2592999991</v>
      </c>
      <c r="O2701" s="63">
        <v>1869.3677999991901</v>
      </c>
      <c r="P2701" s="64">
        <f t="shared" si="42"/>
        <v>0.94002865567699478</v>
      </c>
      <c r="Q2701" s="61">
        <v>43747</v>
      </c>
      <c r="R2701" s="65">
        <v>26390195.690000001</v>
      </c>
      <c r="S2701" s="65">
        <v>29497704.2855938</v>
      </c>
      <c r="T2701" s="11"/>
      <c r="U2701" s="66">
        <v>-2.7334804362908502E-3</v>
      </c>
      <c r="V2701" s="67">
        <v>3.3888627102896902</v>
      </c>
      <c r="W2701" s="66">
        <v>1.35462354592164E-2</v>
      </c>
      <c r="X2701" s="67">
        <v>3.6330020945570101</v>
      </c>
      <c r="Y2701" s="66">
        <v>-1.7076571581128502E-2</v>
      </c>
      <c r="Z2701" s="67">
        <v>15.9762804541097</v>
      </c>
      <c r="AA2701" s="66">
        <v>-2.7971805939159801E-2</v>
      </c>
      <c r="AB2701" s="67">
        <v>17.428007557377001</v>
      </c>
      <c r="AC2701" s="66">
        <v>3.8958137287409003E-2</v>
      </c>
      <c r="AD2701" s="67">
        <v>28.181778988975601</v>
      </c>
      <c r="AE2701" s="66">
        <v>6.9646280544475303E-2</v>
      </c>
      <c r="AF2701" s="68">
        <v>23.912315666151699</v>
      </c>
      <c r="AG2701" s="66">
        <v>1.053372026945E-3</v>
      </c>
      <c r="AH2701" s="67">
        <v>-1.73616853317071</v>
      </c>
      <c r="AI2701" s="66">
        <v>-1.4563908494892501E-2</v>
      </c>
      <c r="AJ2701" s="67">
        <v>12.234351631472199</v>
      </c>
      <c r="AK2701" s="66">
        <v>0.75725929999840402</v>
      </c>
      <c r="AL2701" s="66">
        <v>4.86273998249089E-2</v>
      </c>
      <c r="AM2701" s="67">
        <v>13.205142161808901</v>
      </c>
      <c r="AN2701" s="11"/>
      <c r="AO2701" s="69">
        <v>1.3050894585831E-2</v>
      </c>
      <c r="AP2701" s="69">
        <v>-2.7637060762572201E-2</v>
      </c>
      <c r="AQ2701" s="69">
        <v>4.3188964627916E-2</v>
      </c>
      <c r="AR2701" s="69">
        <v>-5.2442036449065199E-2</v>
      </c>
      <c r="AS2701" s="70">
        <v>7</v>
      </c>
      <c r="AT2701" s="70">
        <v>5</v>
      </c>
      <c r="AU2701" s="70">
        <v>7</v>
      </c>
      <c r="AV2701" s="71">
        <v>5</v>
      </c>
      <c r="AW2701" s="11"/>
      <c r="AX2701" s="72">
        <v>5.4926213757717099E-2</v>
      </c>
      <c r="AY2701" s="73">
        <v>-0.94280762025937304</v>
      </c>
      <c r="AZ2701" s="73">
        <v>0.436711851927157</v>
      </c>
      <c r="BA2701" s="73">
        <v>-1.16097201503726</v>
      </c>
      <c r="BB2701" s="64">
        <v>5.6495642568188502E-3</v>
      </c>
      <c r="BC2701" s="74">
        <v>-11.3631410576345</v>
      </c>
      <c r="BD2701" s="61">
        <v>43747</v>
      </c>
      <c r="BE2701" s="61">
        <v>43920</v>
      </c>
      <c r="BF2701" s="70"/>
      <c r="BG2701" s="61"/>
    </row>
    <row r="2702" spans="2:59" x14ac:dyDescent="0.3">
      <c r="B2702" s="56" t="s">
        <v>8516</v>
      </c>
      <c r="C2702" s="56" t="s">
        <v>8153</v>
      </c>
      <c r="D2702" s="56" t="s">
        <v>8141</v>
      </c>
      <c r="E2702" s="57" t="s">
        <v>248</v>
      </c>
      <c r="F2702" s="57" t="s">
        <v>420</v>
      </c>
      <c r="G2702" s="58" t="s">
        <v>200</v>
      </c>
      <c r="H2702" s="59" t="s">
        <v>1198</v>
      </c>
      <c r="I2702" s="60" t="s">
        <v>29</v>
      </c>
      <c r="J2702" s="60" t="s">
        <v>8154</v>
      </c>
      <c r="L2702" s="61">
        <v>44021</v>
      </c>
      <c r="M2702" s="62">
        <v>1750.62399999984</v>
      </c>
      <c r="N2702" s="63">
        <v>1750.62399999984</v>
      </c>
      <c r="O2702" s="63">
        <v>1857.58500000089</v>
      </c>
      <c r="P2702" s="64">
        <f t="shared" si="42"/>
        <v>0.942419324014245</v>
      </c>
      <c r="Q2702" s="61">
        <v>43747</v>
      </c>
      <c r="R2702" s="65">
        <v>65243844.288999997</v>
      </c>
      <c r="S2702" s="65">
        <v>73102361.476750001</v>
      </c>
      <c r="T2702" s="11"/>
      <c r="U2702" s="66">
        <v>-2.72444017991802E-3</v>
      </c>
      <c r="V2702" s="67">
        <v>3.3897667359269699</v>
      </c>
      <c r="W2702" s="66">
        <v>1.3822274746417E-2</v>
      </c>
      <c r="X2702" s="67">
        <v>3.6606060232770701</v>
      </c>
      <c r="Y2702" s="66">
        <v>-1.5422105129800899E-2</v>
      </c>
      <c r="Z2702" s="67">
        <v>16.141727099253298</v>
      </c>
      <c r="AA2702" s="66">
        <v>-2.4662941984388499E-2</v>
      </c>
      <c r="AB2702" s="67">
        <v>17.758893952850499</v>
      </c>
      <c r="AC2702" s="66">
        <v>4.6051070923567701E-2</v>
      </c>
      <c r="AD2702" s="67">
        <v>28.891072352591401</v>
      </c>
      <c r="AE2702" s="66">
        <v>8.0695873162767398E-2</v>
      </c>
      <c r="AF2702" s="68">
        <v>25.017274927988201</v>
      </c>
      <c r="AG2702" s="66">
        <v>1.1351685516274299E-3</v>
      </c>
      <c r="AH2702" s="67">
        <v>-1.7279888807024699</v>
      </c>
      <c r="AI2702" s="66">
        <v>-1.2822529848563099E-2</v>
      </c>
      <c r="AJ2702" s="67">
        <v>12.4084894961125</v>
      </c>
      <c r="AK2702" s="66">
        <v>0.75062400000053497</v>
      </c>
      <c r="AL2702" s="66">
        <v>4.8293330264641603E-2</v>
      </c>
      <c r="AM2702" s="67">
        <v>12.541612162021901</v>
      </c>
      <c r="AN2702" s="11"/>
      <c r="AO2702" s="69">
        <v>1.30603643629001E-2</v>
      </c>
      <c r="AP2702" s="69">
        <v>-2.7627949270936401E-2</v>
      </c>
      <c r="AQ2702" s="69">
        <v>4.34801972842251E-2</v>
      </c>
      <c r="AR2702" s="69">
        <v>-5.2168762953442603E-2</v>
      </c>
      <c r="AS2702" s="70">
        <v>7</v>
      </c>
      <c r="AT2702" s="70">
        <v>5</v>
      </c>
      <c r="AU2702" s="70">
        <v>7</v>
      </c>
      <c r="AV2702" s="71">
        <v>5</v>
      </c>
      <c r="AW2702" s="11"/>
      <c r="AX2702" s="72">
        <v>5.4928417641858698E-2</v>
      </c>
      <c r="AY2702" s="73">
        <v>-0.88750223796705496</v>
      </c>
      <c r="AZ2702" s="73">
        <v>0.44772304000844099</v>
      </c>
      <c r="BA2702" s="73">
        <v>-1.0945941900117799</v>
      </c>
      <c r="BB2702" s="64">
        <v>5.6498489072600898E-3</v>
      </c>
      <c r="BC2702" s="74">
        <v>-11.2201595082006</v>
      </c>
      <c r="BD2702" s="61">
        <v>43747</v>
      </c>
      <c r="BE2702" s="61">
        <v>43920</v>
      </c>
      <c r="BF2702" s="70"/>
      <c r="BG2702" s="61"/>
    </row>
    <row r="2703" spans="2:59" x14ac:dyDescent="0.3">
      <c r="B2703" s="56" t="s">
        <v>8522</v>
      </c>
      <c r="C2703" s="56" t="s">
        <v>8156</v>
      </c>
      <c r="D2703" s="56" t="s">
        <v>8141</v>
      </c>
      <c r="E2703" s="57" t="s">
        <v>0</v>
      </c>
      <c r="F2703" s="57" t="s">
        <v>420</v>
      </c>
      <c r="G2703" s="58" t="s">
        <v>200</v>
      </c>
      <c r="H2703" s="59" t="s">
        <v>1198</v>
      </c>
      <c r="I2703" s="60" t="s">
        <v>29</v>
      </c>
      <c r="J2703" s="60" t="s">
        <v>8157</v>
      </c>
      <c r="L2703" s="61">
        <v>44021</v>
      </c>
      <c r="M2703" s="62">
        <v>1701.92659999989</v>
      </c>
      <c r="N2703" s="63">
        <v>1701.92659999989</v>
      </c>
      <c r="O2703" s="63">
        <v>1799.0244999993599</v>
      </c>
      <c r="P2703" s="64">
        <f t="shared" si="42"/>
        <v>0.94602747211085536</v>
      </c>
      <c r="Q2703" s="61">
        <v>43747</v>
      </c>
      <c r="R2703" s="65">
        <v>38907042.188000001</v>
      </c>
      <c r="S2703" s="65">
        <v>34761538.464812502</v>
      </c>
      <c r="T2703" s="11"/>
      <c r="U2703" s="66">
        <v>-2.71055273333332E-3</v>
      </c>
      <c r="V2703" s="67">
        <v>3.3911554805854398</v>
      </c>
      <c r="W2703" s="66">
        <v>1.4246184733565301E-2</v>
      </c>
      <c r="X2703" s="67">
        <v>3.7029970219919099</v>
      </c>
      <c r="Y2703" s="66">
        <v>-1.29219425962219E-2</v>
      </c>
      <c r="Z2703" s="67">
        <v>16.391743352607602</v>
      </c>
      <c r="AA2703" s="66">
        <v>-1.9669322850859299E-2</v>
      </c>
      <c r="AB2703" s="67">
        <v>18.2582558662107</v>
      </c>
      <c r="AC2703" s="66">
        <v>5.6782726533128901E-2</v>
      </c>
      <c r="AD2703" s="67">
        <v>29.9642379135475</v>
      </c>
      <c r="AE2703" s="66">
        <v>9.73539347323822E-2</v>
      </c>
      <c r="AF2703" s="68">
        <v>26.683081084949698</v>
      </c>
      <c r="AG2703" s="66">
        <v>1.26068981626304E-3</v>
      </c>
      <c r="AH2703" s="67">
        <v>-1.71543675423891</v>
      </c>
      <c r="AI2703" s="66">
        <v>-1.0191627488893599E-2</v>
      </c>
      <c r="AJ2703" s="67">
        <v>12.671579732079399</v>
      </c>
      <c r="AK2703" s="66">
        <v>0.70192660000058804</v>
      </c>
      <c r="AL2703" s="66">
        <v>4.5805444502548198E-2</v>
      </c>
      <c r="AM2703" s="67">
        <v>7.6718721620272801</v>
      </c>
      <c r="AN2703" s="11"/>
      <c r="AO2703" s="69">
        <v>1.30745048409153E-2</v>
      </c>
      <c r="AP2703" s="69">
        <v>-2.76143752817006E-2</v>
      </c>
      <c r="AQ2703" s="69">
        <v>4.3916524336964399E-2</v>
      </c>
      <c r="AR2703" s="69">
        <v>-5.1759229771050699E-2</v>
      </c>
      <c r="AS2703" s="70">
        <v>7</v>
      </c>
      <c r="AT2703" s="70">
        <v>5</v>
      </c>
      <c r="AU2703" s="70">
        <v>7</v>
      </c>
      <c r="AV2703" s="71">
        <v>5</v>
      </c>
      <c r="AW2703" s="11"/>
      <c r="AX2703" s="72">
        <v>5.4932199725080899E-2</v>
      </c>
      <c r="AY2703" s="73">
        <v>-0.80407104751884595</v>
      </c>
      <c r="AZ2703" s="73">
        <v>0.464335017059057</v>
      </c>
      <c r="BA2703" s="73">
        <v>-0.99404627652711497</v>
      </c>
      <c r="BB2703" s="64">
        <v>5.6503253349637801E-3</v>
      </c>
      <c r="BC2703" s="74">
        <v>-11.005592197339899</v>
      </c>
      <c r="BD2703" s="61">
        <v>43747</v>
      </c>
      <c r="BE2703" s="61">
        <v>43920</v>
      </c>
      <c r="BF2703" s="70"/>
      <c r="BG2703" s="61"/>
    </row>
    <row r="2704" spans="2:59" x14ac:dyDescent="0.3">
      <c r="B2704" s="56" t="s">
        <v>8527</v>
      </c>
      <c r="C2704" s="56" t="s">
        <v>8159</v>
      </c>
      <c r="D2704" s="56" t="s">
        <v>8141</v>
      </c>
      <c r="E2704" s="57" t="s">
        <v>48</v>
      </c>
      <c r="F2704" s="57" t="s">
        <v>420</v>
      </c>
      <c r="G2704" s="58" t="s">
        <v>200</v>
      </c>
      <c r="H2704" s="59" t="s">
        <v>1198</v>
      </c>
      <c r="I2704" s="60" t="s">
        <v>29</v>
      </c>
      <c r="J2704" s="60" t="s">
        <v>8160</v>
      </c>
      <c r="L2704" s="61">
        <v>44021</v>
      </c>
      <c r="M2704" s="62">
        <v>1754.2288000006199</v>
      </c>
      <c r="N2704" s="63">
        <v>1754.2288000006199</v>
      </c>
      <c r="O2704" s="63">
        <v>1859.57129999995</v>
      </c>
      <c r="P2704" s="64">
        <f t="shared" si="42"/>
        <v>0.94335119067532769</v>
      </c>
      <c r="Q2704" s="61">
        <v>43747</v>
      </c>
      <c r="R2704" s="65">
        <v>18347683.828000002</v>
      </c>
      <c r="S2704" s="65">
        <v>15716884.605953099</v>
      </c>
      <c r="T2704" s="11"/>
      <c r="U2704" s="66">
        <v>-2.7208412338950399E-3</v>
      </c>
      <c r="V2704" s="67">
        <v>3.3901266305292701</v>
      </c>
      <c r="W2704" s="66">
        <v>1.3931884339399399E-2</v>
      </c>
      <c r="X2704" s="67">
        <v>3.6715669825753099</v>
      </c>
      <c r="Y2704" s="66">
        <v>-1.47760941044908E-2</v>
      </c>
      <c r="Z2704" s="67">
        <v>16.206328201777101</v>
      </c>
      <c r="AA2704" s="66">
        <v>-2.3373840031126698E-2</v>
      </c>
      <c r="AB2704" s="67">
        <v>17.8878041481948</v>
      </c>
      <c r="AC2704" s="66">
        <v>4.8816080547112499E-2</v>
      </c>
      <c r="AD2704" s="67">
        <v>29.167573314945901</v>
      </c>
      <c r="AE2704" s="66">
        <v>8.4946878245391405E-2</v>
      </c>
      <c r="AF2704" s="68">
        <v>25.4423754362506</v>
      </c>
      <c r="AG2704" s="66">
        <v>1.1676292469928701E-3</v>
      </c>
      <c r="AH2704" s="67">
        <v>-1.72474281116592</v>
      </c>
      <c r="AI2704" s="66">
        <v>-1.2142752319959999E-2</v>
      </c>
      <c r="AJ2704" s="67">
        <v>12.476467248969101</v>
      </c>
      <c r="AK2704" s="66">
        <v>0.75422880000085601</v>
      </c>
      <c r="AL2704" s="66">
        <v>4.8474965849891298E-2</v>
      </c>
      <c r="AM2704" s="67">
        <v>12.902092162054</v>
      </c>
      <c r="AN2704" s="11"/>
      <c r="AO2704" s="69">
        <v>1.3064007251159601E-2</v>
      </c>
      <c r="AP2704" s="69">
        <v>-2.7624463751635599E-2</v>
      </c>
      <c r="AQ2704" s="69">
        <v>4.3593049429546199E-2</v>
      </c>
      <c r="AR2704" s="69">
        <v>-5.2062864820109099E-2</v>
      </c>
      <c r="AS2704" s="70">
        <v>7</v>
      </c>
      <c r="AT2704" s="70">
        <v>5</v>
      </c>
      <c r="AU2704" s="70">
        <v>7</v>
      </c>
      <c r="AV2704" s="71">
        <v>5</v>
      </c>
      <c r="AW2704" s="11"/>
      <c r="AX2704" s="72">
        <v>5.4929353860206899E-2</v>
      </c>
      <c r="AY2704" s="73">
        <v>-0.86596325831669696</v>
      </c>
      <c r="AZ2704" s="73">
        <v>0.45201178721072199</v>
      </c>
      <c r="BA2704" s="73">
        <v>-1.06868386866336</v>
      </c>
      <c r="BB2704" s="64">
        <v>5.6499677194824498E-3</v>
      </c>
      <c r="BC2704" s="74">
        <v>-11.1647130712663</v>
      </c>
      <c r="BD2704" s="61">
        <v>43747</v>
      </c>
      <c r="BE2704" s="61">
        <v>43920</v>
      </c>
      <c r="BF2704" s="70"/>
      <c r="BG2704" s="61"/>
    </row>
    <row r="2705" spans="2:59" x14ac:dyDescent="0.3">
      <c r="B2705" s="56" t="s">
        <v>8529</v>
      </c>
      <c r="C2705" s="56" t="s">
        <v>8162</v>
      </c>
      <c r="D2705" s="56" t="s">
        <v>8141</v>
      </c>
      <c r="E2705" s="57" t="s">
        <v>52</v>
      </c>
      <c r="F2705" s="57" t="s">
        <v>420</v>
      </c>
      <c r="G2705" s="58" t="s">
        <v>200</v>
      </c>
      <c r="H2705" s="59" t="s">
        <v>1198</v>
      </c>
      <c r="I2705" s="60" t="s">
        <v>29</v>
      </c>
      <c r="J2705" s="60" t="s">
        <v>8163</v>
      </c>
      <c r="L2705" s="61">
        <v>44021</v>
      </c>
      <c r="M2705" s="62">
        <v>1742.92300000042</v>
      </c>
      <c r="N2705" s="63">
        <v>1742.92300000042</v>
      </c>
      <c r="O2705" s="63">
        <v>1846.10459999926</v>
      </c>
      <c r="P2705" s="64">
        <f t="shared" si="42"/>
        <v>0.94410847576086354</v>
      </c>
      <c r="Q2705" s="61">
        <v>43747</v>
      </c>
      <c r="R2705" s="65">
        <v>58529064.045000002</v>
      </c>
      <c r="S2705" s="65">
        <v>43257249.042187497</v>
      </c>
      <c r="T2705" s="11"/>
      <c r="U2705" s="66">
        <v>-2.71789974431158E-3</v>
      </c>
      <c r="V2705" s="67">
        <v>3.3904207794876098</v>
      </c>
      <c r="W2705" s="66">
        <v>1.40209276869427E-2</v>
      </c>
      <c r="X2705" s="67">
        <v>3.6804713173296499</v>
      </c>
      <c r="Y2705" s="66">
        <v>-1.42512313486804E-2</v>
      </c>
      <c r="Z2705" s="67">
        <v>16.2588144773617</v>
      </c>
      <c r="AA2705" s="66">
        <v>-2.2325946135424601E-2</v>
      </c>
      <c r="AB2705" s="67">
        <v>17.9925935377541</v>
      </c>
      <c r="AC2705" s="66">
        <v>5.1066605348751203E-2</v>
      </c>
      <c r="AD2705" s="67">
        <v>29.3926257951243</v>
      </c>
      <c r="AE2705" s="66">
        <v>8.8451215997338295E-2</v>
      </c>
      <c r="AF2705" s="68">
        <v>25.792809211445299</v>
      </c>
      <c r="AG2705" s="66">
        <v>1.1940182594116801E-3</v>
      </c>
      <c r="AH2705" s="67">
        <v>-1.7221039099240401</v>
      </c>
      <c r="AI2705" s="66">
        <v>-1.1590478456127999E-2</v>
      </c>
      <c r="AJ2705" s="67">
        <v>12.531694635356001</v>
      </c>
      <c r="AK2705" s="66">
        <v>0.742922999999719</v>
      </c>
      <c r="AL2705" s="66">
        <v>4.7904148594170699E-2</v>
      </c>
      <c r="AM2705" s="67">
        <v>11.771512161940301</v>
      </c>
      <c r="AN2705" s="11"/>
      <c r="AO2705" s="69">
        <v>1.30669543796103E-2</v>
      </c>
      <c r="AP2705" s="69">
        <v>-2.76215993389997E-2</v>
      </c>
      <c r="AQ2705" s="69">
        <v>4.3684639153070699E-2</v>
      </c>
      <c r="AR2705" s="69">
        <v>-5.1976790094195202E-2</v>
      </c>
      <c r="AS2705" s="70">
        <v>7</v>
      </c>
      <c r="AT2705" s="70">
        <v>5</v>
      </c>
      <c r="AU2705" s="70">
        <v>7</v>
      </c>
      <c r="AV2705" s="71">
        <v>5</v>
      </c>
      <c r="AW2705" s="11"/>
      <c r="AX2705" s="72">
        <v>5.4930104880550099E-2</v>
      </c>
      <c r="AY2705" s="73">
        <v>-0.84845745093844005</v>
      </c>
      <c r="AZ2705" s="73">
        <v>0.45549752361012003</v>
      </c>
      <c r="BA2705" s="73">
        <v>-1.0476007434535901</v>
      </c>
      <c r="BB2705" s="64">
        <v>5.6500632959796404E-3</v>
      </c>
      <c r="BC2705" s="74">
        <v>-11.1196732839453</v>
      </c>
      <c r="BD2705" s="61">
        <v>43747</v>
      </c>
      <c r="BE2705" s="61">
        <v>43920</v>
      </c>
      <c r="BF2705" s="70"/>
      <c r="BG2705" s="61"/>
    </row>
    <row r="2706" spans="2:59" x14ac:dyDescent="0.3">
      <c r="B2706" s="56" t="s">
        <v>8532</v>
      </c>
      <c r="C2706" s="56" t="s">
        <v>8165</v>
      </c>
      <c r="D2706" s="56" t="s">
        <v>8141</v>
      </c>
      <c r="E2706" s="57" t="s">
        <v>447</v>
      </c>
      <c r="F2706" s="57" t="s">
        <v>420</v>
      </c>
      <c r="G2706" s="58" t="s">
        <v>200</v>
      </c>
      <c r="H2706" s="59" t="s">
        <v>1198</v>
      </c>
      <c r="I2706" s="60" t="s">
        <v>29</v>
      </c>
      <c r="J2706" s="60" t="s">
        <v>8166</v>
      </c>
      <c r="L2706" s="61">
        <v>44021</v>
      </c>
      <c r="M2706" s="62">
        <v>1531.4606999997</v>
      </c>
      <c r="N2706" s="63">
        <v>1531.4606999997</v>
      </c>
      <c r="O2706" s="63">
        <v>1617.01479999907</v>
      </c>
      <c r="P2706" s="64">
        <f t="shared" si="42"/>
        <v>0.94709133150827118</v>
      </c>
      <c r="Q2706" s="61">
        <v>43747</v>
      </c>
      <c r="R2706" s="65">
        <v>6266730.5580000002</v>
      </c>
      <c r="S2706" s="65">
        <v>4168135.07675</v>
      </c>
      <c r="T2706" s="11"/>
      <c r="U2706" s="66">
        <v>-2.70646947956266E-3</v>
      </c>
      <c r="V2706" s="67">
        <v>3.3915638059625102</v>
      </c>
      <c r="W2706" s="66">
        <v>1.43708543600951E-2</v>
      </c>
      <c r="X2706" s="67">
        <v>3.71546398464488</v>
      </c>
      <c r="Y2706" s="66">
        <v>-1.21853594182539E-2</v>
      </c>
      <c r="Z2706" s="67">
        <v>16.465401670400801</v>
      </c>
      <c r="AA2706" s="66">
        <v>-1.8195739161456E-2</v>
      </c>
      <c r="AB2706" s="67">
        <v>18.4056142351474</v>
      </c>
      <c r="AC2706" s="66">
        <v>5.9959975880701698E-2</v>
      </c>
      <c r="AD2706" s="67">
        <v>30.281962848297599</v>
      </c>
      <c r="AE2706" s="66">
        <v>0.102232908402657</v>
      </c>
      <c r="AF2706" s="68">
        <v>27.170978451991701</v>
      </c>
      <c r="AG2706" s="66">
        <v>1.29763396034832E-3</v>
      </c>
      <c r="AH2706" s="67">
        <v>-1.7117423398303799</v>
      </c>
      <c r="AI2706" s="66">
        <v>-9.4165090358728793E-3</v>
      </c>
      <c r="AJ2706" s="67">
        <v>12.749091577381501</v>
      </c>
      <c r="AK2706" s="66">
        <v>0.53146070000017098</v>
      </c>
      <c r="AL2706" s="66">
        <v>5.6270289262101897E-2</v>
      </c>
      <c r="AM2706" s="67">
        <v>59.404813555127497</v>
      </c>
      <c r="AN2706" s="11"/>
      <c r="AO2706" s="69">
        <v>1.3078632997348899E-2</v>
      </c>
      <c r="AP2706" s="69">
        <v>-2.7610366263616001E-2</v>
      </c>
      <c r="AQ2706" s="69">
        <v>4.4044927384675199E-2</v>
      </c>
      <c r="AR2706" s="69">
        <v>-5.1638766010000801E-2</v>
      </c>
      <c r="AS2706" s="70">
        <v>7</v>
      </c>
      <c r="AT2706" s="70">
        <v>5</v>
      </c>
      <c r="AU2706" s="70">
        <v>7</v>
      </c>
      <c r="AV2706" s="71">
        <v>5</v>
      </c>
      <c r="AW2706" s="11"/>
      <c r="AX2706" s="72">
        <v>5.49334144863678E-2</v>
      </c>
      <c r="AY2706" s="73">
        <v>-0.77945507539607195</v>
      </c>
      <c r="AZ2706" s="73">
        <v>0.469236281819576</v>
      </c>
      <c r="BA2706" s="73">
        <v>-0.96428447277958196</v>
      </c>
      <c r="BB2706" s="64">
        <v>5.6504760517782403E-3</v>
      </c>
      <c r="BC2706" s="74">
        <v>-10.9423859323724</v>
      </c>
      <c r="BD2706" s="61">
        <v>43747</v>
      </c>
      <c r="BE2706" s="61">
        <v>43920</v>
      </c>
      <c r="BF2706" s="70"/>
      <c r="BG2706" s="61"/>
    </row>
    <row r="2707" spans="2:59" x14ac:dyDescent="0.3">
      <c r="B2707" s="56" t="s">
        <v>8536</v>
      </c>
      <c r="C2707" s="56" t="s">
        <v>8168</v>
      </c>
      <c r="D2707" s="56" t="s">
        <v>8141</v>
      </c>
      <c r="E2707" s="57" t="s">
        <v>56</v>
      </c>
      <c r="F2707" s="57" t="s">
        <v>420</v>
      </c>
      <c r="G2707" s="58" t="s">
        <v>200</v>
      </c>
      <c r="H2707" s="59" t="s">
        <v>1198</v>
      </c>
      <c r="I2707" s="60" t="s">
        <v>29</v>
      </c>
      <c r="J2707" s="60" t="s">
        <v>8169</v>
      </c>
      <c r="L2707" s="61">
        <v>44021</v>
      </c>
      <c r="M2707" s="62">
        <v>1494.42659999989</v>
      </c>
      <c r="N2707" s="63">
        <v>1494.42659999989</v>
      </c>
      <c r="O2707" s="63">
        <v>1580.7816000003399</v>
      </c>
      <c r="P2707" s="64">
        <f t="shared" si="42"/>
        <v>0.94537196030088444</v>
      </c>
      <c r="Q2707" s="61">
        <v>43747</v>
      </c>
      <c r="R2707" s="65">
        <v>9867749.6789999995</v>
      </c>
      <c r="S2707" s="65">
        <v>5536870.8909140602</v>
      </c>
      <c r="T2707" s="11"/>
      <c r="U2707" s="66">
        <v>-2.7130606831633499E-3</v>
      </c>
      <c r="V2707" s="67">
        <v>3.3909046856024401</v>
      </c>
      <c r="W2707" s="66">
        <v>1.41692751676601E-2</v>
      </c>
      <c r="X2707" s="67">
        <v>3.6953060654013798</v>
      </c>
      <c r="Y2707" s="66">
        <v>-1.33758996653341E-2</v>
      </c>
      <c r="Z2707" s="67">
        <v>16.346347645681799</v>
      </c>
      <c r="AA2707" s="66">
        <v>-2.0576955367687302E-2</v>
      </c>
      <c r="AB2707" s="67">
        <v>18.167492614535099</v>
      </c>
      <c r="AC2707" s="66">
        <v>5.48280605817126E-2</v>
      </c>
      <c r="AD2707" s="67">
        <v>29.768771318398599</v>
      </c>
      <c r="AE2707" s="66">
        <v>9.4225056209397695E-2</v>
      </c>
      <c r="AF2707" s="68">
        <v>26.370193232665802</v>
      </c>
      <c r="AG2707" s="66">
        <v>1.23792450722249E-3</v>
      </c>
      <c r="AH2707" s="67">
        <v>-1.71771328514296</v>
      </c>
      <c r="AI2707" s="66">
        <v>-1.06693413772518E-2</v>
      </c>
      <c r="AJ2707" s="67">
        <v>12.623808343239901</v>
      </c>
      <c r="AK2707" s="66">
        <v>0.49442660000000599</v>
      </c>
      <c r="AL2707" s="66">
        <v>5.29544400924351E-2</v>
      </c>
      <c r="AM2707" s="67">
        <v>55.701403555111</v>
      </c>
      <c r="AN2707" s="11"/>
      <c r="AO2707" s="69">
        <v>1.30719087828766E-2</v>
      </c>
      <c r="AP2707" s="69">
        <v>-2.7616827033853E-2</v>
      </c>
      <c r="AQ2707" s="69">
        <v>4.3837315559358103E-2</v>
      </c>
      <c r="AR2707" s="69">
        <v>-5.1833458853288897E-2</v>
      </c>
      <c r="AS2707" s="70">
        <v>7</v>
      </c>
      <c r="AT2707" s="70">
        <v>5</v>
      </c>
      <c r="AU2707" s="70">
        <v>7</v>
      </c>
      <c r="AV2707" s="71">
        <v>5</v>
      </c>
      <c r="AW2707" s="11"/>
      <c r="AX2707" s="72">
        <v>5.4931473691030998E-2</v>
      </c>
      <c r="AY2707" s="73">
        <v>-0.81923797065701398</v>
      </c>
      <c r="AZ2707" s="73">
        <v>0.46131545144817199</v>
      </c>
      <c r="BA2707" s="73">
        <v>-1.01236160979715</v>
      </c>
      <c r="BB2707" s="64">
        <v>5.6502347312380203E-3</v>
      </c>
      <c r="BC2707" s="74">
        <v>-11.044555427593901</v>
      </c>
      <c r="BD2707" s="61">
        <v>43747</v>
      </c>
      <c r="BE2707" s="61">
        <v>43920</v>
      </c>
      <c r="BF2707" s="70"/>
      <c r="BG2707" s="61"/>
    </row>
    <row r="2708" spans="2:59" x14ac:dyDescent="0.3">
      <c r="B2708" s="56" t="s">
        <v>8539</v>
      </c>
      <c r="C2708" s="56" t="s">
        <v>8171</v>
      </c>
      <c r="D2708" s="56" t="s">
        <v>8141</v>
      </c>
      <c r="E2708" s="57" t="s">
        <v>309</v>
      </c>
      <c r="F2708" s="57" t="s">
        <v>420</v>
      </c>
      <c r="G2708" s="58" t="s">
        <v>200</v>
      </c>
      <c r="H2708" s="59" t="s">
        <v>1198</v>
      </c>
      <c r="I2708" s="60" t="s">
        <v>29</v>
      </c>
      <c r="J2708" s="60" t="s">
        <v>8172</v>
      </c>
      <c r="L2708" s="61">
        <v>44021</v>
      </c>
      <c r="M2708" s="62">
        <v>1164.2686999999</v>
      </c>
      <c r="N2708" s="63">
        <v>1164.2686999999</v>
      </c>
      <c r="O2708" s="63">
        <v>1227.5728999990999</v>
      </c>
      <c r="P2708" s="64">
        <f t="shared" si="42"/>
        <v>0.94843141291303656</v>
      </c>
      <c r="Q2708" s="61">
        <v>43747</v>
      </c>
      <c r="R2708" s="65">
        <v>120.68600000000001</v>
      </c>
      <c r="S2708" s="65">
        <v>121.658541984677</v>
      </c>
      <c r="T2708" s="11"/>
      <c r="U2708" s="66">
        <v>-2.7021903706554401E-3</v>
      </c>
      <c r="V2708" s="67">
        <v>3.3919917168532301</v>
      </c>
      <c r="W2708" s="66">
        <v>1.43896826557466E-2</v>
      </c>
      <c r="X2708" s="67">
        <v>3.7173468142100301</v>
      </c>
      <c r="Y2708" s="66">
        <v>-1.16454605731633E-2</v>
      </c>
      <c r="Z2708" s="67">
        <v>16.519391554902501</v>
      </c>
      <c r="AA2708" s="66">
        <v>-1.59248150748681E-2</v>
      </c>
      <c r="AB2708" s="67">
        <v>18.632706643809801</v>
      </c>
      <c r="AC2708" s="66">
        <v>6.5741729684305E-2</v>
      </c>
      <c r="AD2708" s="67">
        <v>30.860138228657899</v>
      </c>
      <c r="AE2708" s="66">
        <v>0.111567506031861</v>
      </c>
      <c r="AF2708" s="68">
        <v>28.104438214912101</v>
      </c>
      <c r="AG2708" s="66">
        <v>1.31921741740371E-3</v>
      </c>
      <c r="AH2708" s="67">
        <v>-1.7095839941248401</v>
      </c>
      <c r="AI2708" s="66">
        <v>-8.7717924088792608E-3</v>
      </c>
      <c r="AJ2708" s="67">
        <v>12.8135632400808</v>
      </c>
      <c r="AK2708" s="66">
        <v>0.16426870000024801</v>
      </c>
      <c r="AL2708" s="66">
        <v>3.8483069702124298E-2</v>
      </c>
      <c r="AM2708" s="67">
        <v>19.1209361738293</v>
      </c>
      <c r="AN2708" s="11"/>
      <c r="AO2708" s="69">
        <v>1.3084844043987701E-2</v>
      </c>
      <c r="AP2708" s="69">
        <v>-2.76022868511063E-2</v>
      </c>
      <c r="AQ2708" s="69">
        <v>4.4065550449886401E-2</v>
      </c>
      <c r="AR2708" s="69">
        <v>-5.1588861619166003E-2</v>
      </c>
      <c r="AS2708" s="70">
        <v>7</v>
      </c>
      <c r="AT2708" s="70">
        <v>5</v>
      </c>
      <c r="AU2708" s="70">
        <v>7</v>
      </c>
      <c r="AV2708" s="71">
        <v>5</v>
      </c>
      <c r="AW2708" s="11"/>
      <c r="AX2708" s="72">
        <v>5.4933482104170303E-2</v>
      </c>
      <c r="AY2708" s="73">
        <v>-0.74162917366811598</v>
      </c>
      <c r="AZ2708" s="73">
        <v>0.47681406051469799</v>
      </c>
      <c r="BA2708" s="73">
        <v>-0.91829557324581401</v>
      </c>
      <c r="BB2708" s="64">
        <v>5.6505079427279304E-3</v>
      </c>
      <c r="BC2708" s="74">
        <v>-10.822176019006299</v>
      </c>
      <c r="BD2708" s="61">
        <v>43747</v>
      </c>
      <c r="BE2708" s="61">
        <v>43920</v>
      </c>
      <c r="BF2708" s="70"/>
      <c r="BG2708" s="61"/>
    </row>
    <row r="2709" spans="2:59" x14ac:dyDescent="0.3">
      <c r="B2709" s="56" t="s">
        <v>8542</v>
      </c>
      <c r="C2709" s="56" t="s">
        <v>8174</v>
      </c>
      <c r="D2709" s="56" t="s">
        <v>8141</v>
      </c>
      <c r="E2709" s="57" t="s">
        <v>6558</v>
      </c>
      <c r="F2709" s="57" t="s">
        <v>420</v>
      </c>
      <c r="G2709" s="58" t="s">
        <v>200</v>
      </c>
      <c r="H2709" s="59" t="s">
        <v>1198</v>
      </c>
      <c r="I2709" s="60" t="s">
        <v>29</v>
      </c>
      <c r="J2709" s="60" t="s">
        <v>8175</v>
      </c>
      <c r="L2709" s="61">
        <v>44021</v>
      </c>
      <c r="M2709" s="62">
        <v>1117.24430000037</v>
      </c>
      <c r="N2709" s="63">
        <v>1117.24430000037</v>
      </c>
      <c r="O2709" s="63">
        <v>1173.9273000005601</v>
      </c>
      <c r="P2709" s="64">
        <f t="shared" si="42"/>
        <v>0.95171506787501825</v>
      </c>
      <c r="Q2709" s="61">
        <v>43747</v>
      </c>
      <c r="R2709" s="65">
        <v>42464145.272</v>
      </c>
      <c r="S2709" s="65">
        <v>62202812.819062501</v>
      </c>
      <c r="T2709" s="11"/>
      <c r="U2709" s="66">
        <v>-2.6887594658546701E-3</v>
      </c>
      <c r="V2709" s="67">
        <v>3.3933348073333001</v>
      </c>
      <c r="W2709" s="66">
        <v>1.49114853684296E-2</v>
      </c>
      <c r="X2709" s="67">
        <v>3.7695270854783298</v>
      </c>
      <c r="Y2709" s="66">
        <v>-8.9873266806534992E-3</v>
      </c>
      <c r="Z2709" s="67">
        <v>16.785204944171699</v>
      </c>
      <c r="AA2709" s="66">
        <v>-1.1784786370299101E-2</v>
      </c>
      <c r="AB2709" s="67">
        <v>19.0467095142521</v>
      </c>
      <c r="AC2709" s="66">
        <v>7.3838667232848806E-2</v>
      </c>
      <c r="AD2709" s="67">
        <v>31.669831983512299</v>
      </c>
      <c r="AE2709" s="66">
        <v>0.123987211682106</v>
      </c>
      <c r="AF2709" s="68">
        <v>29.346408779936599</v>
      </c>
      <c r="AG2709" s="66">
        <v>1.4577570455003299E-3</v>
      </c>
      <c r="AH2709" s="67">
        <v>-1.69573003131518</v>
      </c>
      <c r="AI2709" s="66">
        <v>-6.0506447462103097E-3</v>
      </c>
      <c r="AJ2709" s="67">
        <v>13.085678006347701</v>
      </c>
      <c r="AK2709" s="66">
        <v>0.117244299999584</v>
      </c>
      <c r="AL2709" s="66">
        <v>3.5449313230856198E-2</v>
      </c>
      <c r="AM2709" s="67">
        <v>29.131180119758898</v>
      </c>
      <c r="AN2709" s="11"/>
      <c r="AO2709" s="69">
        <v>1.3096673170366601E-2</v>
      </c>
      <c r="AP2709" s="69">
        <v>-2.7593066617555499E-2</v>
      </c>
      <c r="AQ2709" s="69">
        <v>4.46012333304679E-2</v>
      </c>
      <c r="AR2709" s="69">
        <v>-5.1116434873620199E-2</v>
      </c>
      <c r="AS2709" s="70">
        <v>8</v>
      </c>
      <c r="AT2709" s="70">
        <v>4</v>
      </c>
      <c r="AU2709" s="70">
        <v>7</v>
      </c>
      <c r="AV2709" s="71">
        <v>5</v>
      </c>
      <c r="AW2709" s="11"/>
      <c r="AX2709" s="72">
        <v>5.4939300176047298E-2</v>
      </c>
      <c r="AY2709" s="73">
        <v>-0.67238158819054705</v>
      </c>
      <c r="AZ2709" s="73">
        <v>0.49055461254465599</v>
      </c>
      <c r="BA2709" s="73">
        <v>-0.83432813608578704</v>
      </c>
      <c r="BB2709" s="64">
        <v>5.6511937423783798E-3</v>
      </c>
      <c r="BC2709" s="74">
        <v>-10.667985998821701</v>
      </c>
      <c r="BD2709" s="61">
        <v>43747</v>
      </c>
      <c r="BE2709" s="61">
        <v>43920</v>
      </c>
      <c r="BF2709" s="70"/>
      <c r="BG2709" s="61"/>
    </row>
    <row r="2710" spans="2:59" x14ac:dyDescent="0.3">
      <c r="B2710" s="56" t="s">
        <v>8545</v>
      </c>
      <c r="C2710" s="56" t="s">
        <v>8177</v>
      </c>
      <c r="D2710" s="56" t="s">
        <v>8178</v>
      </c>
      <c r="E2710" s="57" t="s">
        <v>34</v>
      </c>
      <c r="F2710" s="57" t="s">
        <v>420</v>
      </c>
      <c r="G2710" s="58" t="s">
        <v>111</v>
      </c>
      <c r="H2710" s="59" t="s">
        <v>2017</v>
      </c>
      <c r="I2710" s="60" t="s">
        <v>29</v>
      </c>
      <c r="J2710" s="60" t="s">
        <v>8179</v>
      </c>
      <c r="L2710" s="61">
        <v>44021</v>
      </c>
      <c r="M2710" s="62">
        <v>1666.01239999942</v>
      </c>
      <c r="N2710" s="63">
        <v>1666.01239999942</v>
      </c>
      <c r="O2710" s="63">
        <v>1797.34070000052</v>
      </c>
      <c r="P2710" s="64">
        <f t="shared" si="42"/>
        <v>0.92693188330901211</v>
      </c>
      <c r="Q2710" s="61">
        <v>43896</v>
      </c>
      <c r="R2710" s="65">
        <v>1927291.3459999999</v>
      </c>
      <c r="S2710" s="65">
        <v>1412533.23401953</v>
      </c>
      <c r="T2710" s="11"/>
      <c r="U2710" s="66">
        <v>-4.6338549591382599E-3</v>
      </c>
      <c r="V2710" s="67">
        <v>3.1988252580049399</v>
      </c>
      <c r="W2710" s="66">
        <v>1.3505190738214899E-2</v>
      </c>
      <c r="X2710" s="67">
        <v>3.6288976224568601</v>
      </c>
      <c r="Y2710" s="66">
        <v>1.25267343646556E-2</v>
      </c>
      <c r="Z2710" s="67">
        <v>18.936611048702598</v>
      </c>
      <c r="AA2710" s="66">
        <v>0.14277714317184301</v>
      </c>
      <c r="AB2710" s="67">
        <v>34.502902468491797</v>
      </c>
      <c r="AC2710" s="66">
        <v>0.27463545582402699</v>
      </c>
      <c r="AD2710" s="67">
        <v>51.749510842666503</v>
      </c>
      <c r="AE2710" s="66">
        <v>0.23154991546849499</v>
      </c>
      <c r="AF2710" s="68">
        <v>40.102679158560903</v>
      </c>
      <c r="AG2710" s="66">
        <v>-3.9091386342988699E-2</v>
      </c>
      <c r="AH2710" s="67">
        <v>-5.7506443701640801</v>
      </c>
      <c r="AI2710" s="66">
        <v>3.5598592043243102E-2</v>
      </c>
      <c r="AJ2710" s="67">
        <v>17.250601685285801</v>
      </c>
      <c r="AK2710" s="66">
        <v>0.81090272720204704</v>
      </c>
      <c r="AL2710" s="66">
        <v>6.2120546570440603E-2</v>
      </c>
      <c r="AM2710" s="67">
        <v>99.919406574335895</v>
      </c>
      <c r="AN2710" s="11"/>
      <c r="AO2710" s="69">
        <v>3.2927557565926698E-2</v>
      </c>
      <c r="AP2710" s="69">
        <v>-2.8085685209589401E-2</v>
      </c>
      <c r="AQ2710" s="69">
        <v>0.100895202083921</v>
      </c>
      <c r="AR2710" s="69">
        <v>-6.6664477512895295E-2</v>
      </c>
      <c r="AS2710" s="70">
        <v>8</v>
      </c>
      <c r="AT2710" s="70">
        <v>4</v>
      </c>
      <c r="AU2710" s="70">
        <v>7</v>
      </c>
      <c r="AV2710" s="71">
        <v>5</v>
      </c>
      <c r="AW2710" s="11"/>
      <c r="AX2710" s="72">
        <v>0.137261779392575</v>
      </c>
      <c r="AY2710" s="73">
        <v>1.00704255093842</v>
      </c>
      <c r="AZ2710" s="73">
        <v>0.95117890374967795</v>
      </c>
      <c r="BA2710" s="73">
        <v>1.5716816263648099</v>
      </c>
      <c r="BB2710" s="64">
        <v>1.4200023317444001E-2</v>
      </c>
      <c r="BC2710" s="74">
        <v>-13.1293694067717</v>
      </c>
      <c r="BD2710" s="61">
        <v>43896</v>
      </c>
      <c r="BE2710" s="61">
        <v>43910</v>
      </c>
      <c r="BF2710" s="70"/>
      <c r="BG2710" s="61"/>
    </row>
    <row r="2711" spans="2:59" x14ac:dyDescent="0.3">
      <c r="B2711" s="56" t="s">
        <v>8548</v>
      </c>
      <c r="C2711" s="56" t="s">
        <v>8181</v>
      </c>
      <c r="D2711" s="56" t="s">
        <v>8178</v>
      </c>
      <c r="E2711" s="57" t="s">
        <v>424</v>
      </c>
      <c r="F2711" s="57" t="s">
        <v>420</v>
      </c>
      <c r="G2711" s="58" t="s">
        <v>111</v>
      </c>
      <c r="H2711" s="59" t="s">
        <v>2017</v>
      </c>
      <c r="I2711" s="60" t="s">
        <v>29</v>
      </c>
      <c r="J2711" s="60" t="s">
        <v>8182</v>
      </c>
      <c r="L2711" s="61">
        <v>44021</v>
      </c>
      <c r="M2711" s="62">
        <v>1340.9463999997799</v>
      </c>
      <c r="N2711" s="63">
        <v>1340.9463999997799</v>
      </c>
      <c r="O2711" s="63">
        <v>1442.48100000061</v>
      </c>
      <c r="P2711" s="64">
        <f t="shared" si="42"/>
        <v>0.92961113525877492</v>
      </c>
      <c r="Q2711" s="61">
        <v>43896</v>
      </c>
      <c r="R2711" s="65">
        <v>25700.526000000002</v>
      </c>
      <c r="S2711" s="65">
        <v>34801.2241030273</v>
      </c>
      <c r="T2711" s="11"/>
      <c r="U2711" s="66">
        <v>-4.61081807861774E-3</v>
      </c>
      <c r="V2711" s="67">
        <v>3.201128946057</v>
      </c>
      <c r="W2711" s="66">
        <v>1.4207643000190701E-2</v>
      </c>
      <c r="X2711" s="67">
        <v>3.69914284865445</v>
      </c>
      <c r="Y2711" s="66">
        <v>1.67909144838632E-2</v>
      </c>
      <c r="Z2711" s="67">
        <v>19.363029060623401</v>
      </c>
      <c r="AA2711" s="66">
        <v>0.15248917961987901</v>
      </c>
      <c r="AB2711" s="67">
        <v>35.47410611331</v>
      </c>
      <c r="AC2711" s="66">
        <v>0.29637846406141799</v>
      </c>
      <c r="AD2711" s="67">
        <v>53.923811666376402</v>
      </c>
      <c r="AE2711" s="66">
        <v>0.26324722152086899</v>
      </c>
      <c r="AF2711" s="68">
        <v>43.272409763827497</v>
      </c>
      <c r="AG2711" s="66">
        <v>-3.8891612098268503E-2</v>
      </c>
      <c r="AH2711" s="67">
        <v>-5.7306669456956998</v>
      </c>
      <c r="AI2711" s="66">
        <v>4.0176221116780701E-2</v>
      </c>
      <c r="AJ2711" s="67">
        <v>17.7083645926323</v>
      </c>
      <c r="AK2711" s="66">
        <v>0.34094639999966603</v>
      </c>
      <c r="AL2711" s="66">
        <v>6.1434717119482202E-2</v>
      </c>
      <c r="AM2711" s="67">
        <v>28.136816005455302</v>
      </c>
      <c r="AN2711" s="11"/>
      <c r="AO2711" s="69">
        <v>3.2951414879789802E-2</v>
      </c>
      <c r="AP2711" s="69">
        <v>-2.8063248983016799E-2</v>
      </c>
      <c r="AQ2711" s="69">
        <v>0.101660111206002</v>
      </c>
      <c r="AR2711" s="69">
        <v>-6.5994334902861704E-2</v>
      </c>
      <c r="AS2711" s="70">
        <v>8</v>
      </c>
      <c r="AT2711" s="70">
        <v>4</v>
      </c>
      <c r="AU2711" s="70">
        <v>7</v>
      </c>
      <c r="AV2711" s="71">
        <v>5</v>
      </c>
      <c r="AW2711" s="11"/>
      <c r="AX2711" s="72">
        <v>0.137295109564293</v>
      </c>
      <c r="AY2711" s="73">
        <v>1.07324448389045</v>
      </c>
      <c r="AZ2711" s="73">
        <v>0.98017373001312103</v>
      </c>
      <c r="BA2711" s="73">
        <v>1.6798495406728799</v>
      </c>
      <c r="BB2711" s="64">
        <v>1.42039041661701E-2</v>
      </c>
      <c r="BC2711" s="74">
        <v>-13.1012886824756</v>
      </c>
      <c r="BD2711" s="61">
        <v>43896</v>
      </c>
      <c r="BE2711" s="61">
        <v>43910</v>
      </c>
      <c r="BF2711" s="70"/>
      <c r="BG2711" s="61"/>
    </row>
    <row r="2712" spans="2:59" x14ac:dyDescent="0.3">
      <c r="B2712" s="56" t="s">
        <v>8551</v>
      </c>
      <c r="C2712" s="56" t="s">
        <v>8184</v>
      </c>
      <c r="D2712" s="56" t="s">
        <v>8178</v>
      </c>
      <c r="E2712" s="57" t="s">
        <v>428</v>
      </c>
      <c r="F2712" s="57" t="s">
        <v>420</v>
      </c>
      <c r="G2712" s="58" t="s">
        <v>111</v>
      </c>
      <c r="H2712" s="59" t="s">
        <v>2017</v>
      </c>
      <c r="I2712" s="60" t="s">
        <v>29</v>
      </c>
      <c r="J2712" s="60" t="s">
        <v>8185</v>
      </c>
      <c r="L2712" s="61">
        <v>44021</v>
      </c>
      <c r="M2712" s="62">
        <v>1369.60730000027</v>
      </c>
      <c r="N2712" s="63">
        <v>1369.60730000027</v>
      </c>
      <c r="O2712" s="63">
        <v>1470.3115999996701</v>
      </c>
      <c r="P2712" s="64">
        <f t="shared" si="42"/>
        <v>0.9315081918693815</v>
      </c>
      <c r="Q2712" s="61">
        <v>43896</v>
      </c>
      <c r="R2712" s="65">
        <v>4913.5140000000001</v>
      </c>
      <c r="S2712" s="65">
        <v>4768.8098129806503</v>
      </c>
      <c r="T2712" s="11"/>
      <c r="U2712" s="66">
        <v>-4.5946404788992402E-3</v>
      </c>
      <c r="V2712" s="67">
        <v>3.2027467060288499</v>
      </c>
      <c r="W2712" s="66">
        <v>1.4704092274769201E-2</v>
      </c>
      <c r="X2712" s="67">
        <v>3.7487877761122901</v>
      </c>
      <c r="Y2712" s="66">
        <v>1.9811991036476701E-2</v>
      </c>
      <c r="Z2712" s="67">
        <v>19.6651367158629</v>
      </c>
      <c r="AA2712" s="66">
        <v>0.159396829047182</v>
      </c>
      <c r="AB2712" s="67">
        <v>36.164871056040298</v>
      </c>
      <c r="AC2712" s="66">
        <v>0.31196041533083202</v>
      </c>
      <c r="AD2712" s="67">
        <v>55.4820067933179</v>
      </c>
      <c r="AE2712" s="66">
        <v>0.28612795007939001</v>
      </c>
      <c r="AF2712" s="68">
        <v>45.560482619679497</v>
      </c>
      <c r="AG2712" s="66">
        <v>-3.87505817407146E-2</v>
      </c>
      <c r="AH2712" s="67">
        <v>-5.7165639099403096</v>
      </c>
      <c r="AI2712" s="66">
        <v>4.3419218405688298E-2</v>
      </c>
      <c r="AJ2712" s="67">
        <v>18.032664321537599</v>
      </c>
      <c r="AK2712" s="66">
        <v>0.36960730000108</v>
      </c>
      <c r="AL2712" s="66">
        <v>6.6006480521537E-2</v>
      </c>
      <c r="AM2712" s="67">
        <v>31.002906005596699</v>
      </c>
      <c r="AN2712" s="11"/>
      <c r="AO2712" s="69">
        <v>3.2968560622975901E-2</v>
      </c>
      <c r="AP2712" s="69">
        <v>-2.8047487010553599E-2</v>
      </c>
      <c r="AQ2712" s="69">
        <v>0.102201406902168</v>
      </c>
      <c r="AR2712" s="69">
        <v>-6.5521279692838996E-2</v>
      </c>
      <c r="AS2712" s="70">
        <v>8</v>
      </c>
      <c r="AT2712" s="70">
        <v>4</v>
      </c>
      <c r="AU2712" s="70">
        <v>7</v>
      </c>
      <c r="AV2712" s="71">
        <v>5</v>
      </c>
      <c r="AW2712" s="11"/>
      <c r="AX2712" s="72">
        <v>0.13731919157449701</v>
      </c>
      <c r="AY2712" s="73">
        <v>1.1202996088941299</v>
      </c>
      <c r="AZ2712" s="73">
        <v>1.0007876722793301</v>
      </c>
      <c r="BA2712" s="73">
        <v>1.7570834067028001</v>
      </c>
      <c r="BB2712" s="64">
        <v>1.4206701790535599E-2</v>
      </c>
      <c r="BC2712" s="74">
        <v>-13.081424372911</v>
      </c>
      <c r="BD2712" s="61">
        <v>43896</v>
      </c>
      <c r="BE2712" s="61">
        <v>43910</v>
      </c>
      <c r="BF2712" s="70"/>
      <c r="BG2712" s="61"/>
    </row>
    <row r="2713" spans="2:59" x14ac:dyDescent="0.3">
      <c r="B2713" s="56" t="s">
        <v>8554</v>
      </c>
      <c r="C2713" s="56" t="s">
        <v>8187</v>
      </c>
      <c r="D2713" s="56" t="s">
        <v>8178</v>
      </c>
      <c r="E2713" s="57" t="s">
        <v>41</v>
      </c>
      <c r="F2713" s="57" t="s">
        <v>420</v>
      </c>
      <c r="G2713" s="58" t="s">
        <v>111</v>
      </c>
      <c r="H2713" s="59" t="s">
        <v>2017</v>
      </c>
      <c r="I2713" s="60" t="s">
        <v>29</v>
      </c>
      <c r="J2713" s="60" t="s">
        <v>8188</v>
      </c>
      <c r="L2713" s="61">
        <v>44021</v>
      </c>
      <c r="M2713" s="62">
        <v>1742.1291000004901</v>
      </c>
      <c r="N2713" s="63">
        <v>1742.1291000004901</v>
      </c>
      <c r="O2713" s="63">
        <v>1876.7117999996999</v>
      </c>
      <c r="P2713" s="64">
        <f t="shared" si="42"/>
        <v>0.92828803016039474</v>
      </c>
      <c r="Q2713" s="61">
        <v>43896</v>
      </c>
      <c r="R2713" s="65">
        <v>1319375.05</v>
      </c>
      <c r="S2713" s="65">
        <v>1039835.5425537101</v>
      </c>
      <c r="T2713" s="11"/>
      <c r="U2713" s="66">
        <v>-4.6222215623856798E-3</v>
      </c>
      <c r="V2713" s="67">
        <v>3.1999885976801998</v>
      </c>
      <c r="W2713" s="66">
        <v>1.3860872049917801E-2</v>
      </c>
      <c r="X2713" s="67">
        <v>3.6644657536271601</v>
      </c>
      <c r="Y2713" s="66">
        <v>1.46843415222975E-2</v>
      </c>
      <c r="Z2713" s="67">
        <v>19.152371764445</v>
      </c>
      <c r="AA2713" s="66">
        <v>0.147685960262606</v>
      </c>
      <c r="AB2713" s="67">
        <v>34.993784177582697</v>
      </c>
      <c r="AC2713" s="66">
        <v>0.28560213857592298</v>
      </c>
      <c r="AD2713" s="67">
        <v>52.846179117856103</v>
      </c>
      <c r="AE2713" s="66">
        <v>0.24750381670688501</v>
      </c>
      <c r="AF2713" s="68">
        <v>41.698069282399999</v>
      </c>
      <c r="AG2713" s="66">
        <v>-3.8990220160485499E-2</v>
      </c>
      <c r="AH2713" s="67">
        <v>-5.7405277519137599</v>
      </c>
      <c r="AI2713" s="66">
        <v>3.7914618247668799E-2</v>
      </c>
      <c r="AJ2713" s="67">
        <v>17.4822043057356</v>
      </c>
      <c r="AK2713" s="66">
        <v>0.88623765699565404</v>
      </c>
      <c r="AL2713" s="66">
        <v>6.65232228529931E-2</v>
      </c>
      <c r="AM2713" s="67">
        <v>107.45289955369699</v>
      </c>
      <c r="AN2713" s="11"/>
      <c r="AO2713" s="69">
        <v>3.29397444438655E-2</v>
      </c>
      <c r="AP2713" s="69">
        <v>-2.8074338461010501E-2</v>
      </c>
      <c r="AQ2713" s="69">
        <v>0.10128258471377199</v>
      </c>
      <c r="AR2713" s="69">
        <v>-6.6325086609140299E-2</v>
      </c>
      <c r="AS2713" s="70">
        <v>8</v>
      </c>
      <c r="AT2713" s="70">
        <v>4</v>
      </c>
      <c r="AU2713" s="70">
        <v>7</v>
      </c>
      <c r="AV2713" s="71">
        <v>5</v>
      </c>
      <c r="AW2713" s="11"/>
      <c r="AX2713" s="72">
        <v>0.13727860192520899</v>
      </c>
      <c r="AY2713" s="73">
        <v>1.0405098543815301</v>
      </c>
      <c r="AZ2713" s="73">
        <v>0.96583563474177903</v>
      </c>
      <c r="BA2713" s="73">
        <v>1.6262924651200601</v>
      </c>
      <c r="BB2713" s="64">
        <v>1.4201982909708E-2</v>
      </c>
      <c r="BC2713" s="74">
        <v>-13.115146395968599</v>
      </c>
      <c r="BD2713" s="61">
        <v>43896</v>
      </c>
      <c r="BE2713" s="61">
        <v>43910</v>
      </c>
      <c r="BF2713" s="70"/>
      <c r="BG2713" s="61"/>
    </row>
    <row r="2714" spans="2:59" x14ac:dyDescent="0.3">
      <c r="B2714" s="56" t="s">
        <v>8557</v>
      </c>
      <c r="C2714" s="56" t="s">
        <v>8190</v>
      </c>
      <c r="D2714" s="56" t="s">
        <v>8178</v>
      </c>
      <c r="E2714" s="57" t="s">
        <v>248</v>
      </c>
      <c r="F2714" s="57" t="s">
        <v>420</v>
      </c>
      <c r="G2714" s="58" t="s">
        <v>111</v>
      </c>
      <c r="H2714" s="59" t="s">
        <v>2017</v>
      </c>
      <c r="I2714" s="60" t="s">
        <v>29</v>
      </c>
      <c r="J2714" s="60" t="s">
        <v>8191</v>
      </c>
      <c r="L2714" s="61">
        <v>44021</v>
      </c>
      <c r="M2714" s="62">
        <v>1785.8039999995401</v>
      </c>
      <c r="N2714" s="63">
        <v>1785.8039999995401</v>
      </c>
      <c r="O2714" s="63">
        <v>1921.0424000006201</v>
      </c>
      <c r="P2714" s="64">
        <f t="shared" si="42"/>
        <v>0.92960155382253074</v>
      </c>
      <c r="Q2714" s="61">
        <v>43896</v>
      </c>
      <c r="R2714" s="65">
        <v>5758460.2079999996</v>
      </c>
      <c r="S2714" s="65">
        <v>5182402.7164140604</v>
      </c>
      <c r="T2714" s="11"/>
      <c r="U2714" s="66">
        <v>-4.6109519089441199E-3</v>
      </c>
      <c r="V2714" s="67">
        <v>3.2011155630243602</v>
      </c>
      <c r="W2714" s="66">
        <v>1.4205028997821501E-2</v>
      </c>
      <c r="X2714" s="67">
        <v>3.6988814484175201</v>
      </c>
      <c r="Y2714" s="66">
        <v>1.6775505660916699E-2</v>
      </c>
      <c r="Z2714" s="67">
        <v>19.3614881783142</v>
      </c>
      <c r="AA2714" s="66">
        <v>0.15245370512464401</v>
      </c>
      <c r="AB2714" s="67">
        <v>35.470558663772003</v>
      </c>
      <c r="AC2714" s="66">
        <v>0.29629858150845401</v>
      </c>
      <c r="AD2714" s="67">
        <v>53.915823411080098</v>
      </c>
      <c r="AE2714" s="66">
        <v>0.26313064439454997</v>
      </c>
      <c r="AF2714" s="68">
        <v>43.260752051195603</v>
      </c>
      <c r="AG2714" s="66">
        <v>-3.8892372494956397E-2</v>
      </c>
      <c r="AH2714" s="67">
        <v>-5.73074298536085</v>
      </c>
      <c r="AI2714" s="66">
        <v>4.0159514843253398E-2</v>
      </c>
      <c r="AJ2714" s="67">
        <v>17.706693965301401</v>
      </c>
      <c r="AK2714" s="66">
        <v>0.96212011338910097</v>
      </c>
      <c r="AL2714" s="66">
        <v>7.0800977580802296E-2</v>
      </c>
      <c r="AM2714" s="67">
        <v>115.041145193041</v>
      </c>
      <c r="AN2714" s="11"/>
      <c r="AO2714" s="69">
        <v>3.2951434333881501E-2</v>
      </c>
      <c r="AP2714" s="69">
        <v>-2.8063362221473698E-2</v>
      </c>
      <c r="AQ2714" s="69">
        <v>0.101657452471118</v>
      </c>
      <c r="AR2714" s="69">
        <v>-6.5996706504884095E-2</v>
      </c>
      <c r="AS2714" s="70">
        <v>8</v>
      </c>
      <c r="AT2714" s="70">
        <v>4</v>
      </c>
      <c r="AU2714" s="70">
        <v>7</v>
      </c>
      <c r="AV2714" s="71">
        <v>5</v>
      </c>
      <c r="AW2714" s="11"/>
      <c r="AX2714" s="72">
        <v>0.13729497287276901</v>
      </c>
      <c r="AY2714" s="73">
        <v>1.0730048417590301</v>
      </c>
      <c r="AZ2714" s="73">
        <v>0.98006869144955999</v>
      </c>
      <c r="BA2714" s="73">
        <v>1.67945694761875</v>
      </c>
      <c r="BB2714" s="64">
        <v>1.42038885051625E-2</v>
      </c>
      <c r="BC2714" s="74">
        <v>-13.101387038608699</v>
      </c>
      <c r="BD2714" s="61">
        <v>43896</v>
      </c>
      <c r="BE2714" s="61">
        <v>43910</v>
      </c>
      <c r="BF2714" s="70"/>
      <c r="BG2714" s="61"/>
    </row>
    <row r="2715" spans="2:59" x14ac:dyDescent="0.3">
      <c r="B2715" s="56" t="s">
        <v>8560</v>
      </c>
      <c r="C2715" s="56" t="s">
        <v>8193</v>
      </c>
      <c r="D2715" s="56" t="s">
        <v>8178</v>
      </c>
      <c r="E2715" s="57" t="s">
        <v>0</v>
      </c>
      <c r="F2715" s="57" t="s">
        <v>420</v>
      </c>
      <c r="G2715" s="58" t="s">
        <v>111</v>
      </c>
      <c r="H2715" s="59" t="s">
        <v>2017</v>
      </c>
      <c r="I2715" s="60" t="s">
        <v>29</v>
      </c>
      <c r="J2715" s="60" t="s">
        <v>8194</v>
      </c>
      <c r="L2715" s="61">
        <v>44021</v>
      </c>
      <c r="M2715" s="62">
        <v>1980.2325999997599</v>
      </c>
      <c r="N2715" s="63">
        <v>1980.2325999997599</v>
      </c>
      <c r="O2715" s="63">
        <v>2126.5603000000101</v>
      </c>
      <c r="P2715" s="64">
        <f t="shared" si="42"/>
        <v>0.93119042991621281</v>
      </c>
      <c r="Q2715" s="61">
        <v>43896</v>
      </c>
      <c r="R2715" s="65">
        <v>2571578.8050000002</v>
      </c>
      <c r="S2715" s="65">
        <v>1682798.41533594</v>
      </c>
      <c r="T2715" s="11"/>
      <c r="U2715" s="66">
        <v>-4.5973154228704498E-3</v>
      </c>
      <c r="V2715" s="67">
        <v>3.2024792116317302</v>
      </c>
      <c r="W2715" s="66">
        <v>1.4620761119658701E-2</v>
      </c>
      <c r="X2715" s="67">
        <v>3.7404546606012401</v>
      </c>
      <c r="Y2715" s="66">
        <v>1.9306852895169899E-2</v>
      </c>
      <c r="Z2715" s="67">
        <v>19.614622901746799</v>
      </c>
      <c r="AA2715" s="66">
        <v>0.15823822711536201</v>
      </c>
      <c r="AB2715" s="67">
        <v>36.049010862829199</v>
      </c>
      <c r="AC2715" s="66">
        <v>0.30933576338604302</v>
      </c>
      <c r="AD2715" s="67">
        <v>55.219541598868098</v>
      </c>
      <c r="AE2715" s="66">
        <v>0.28226482496218502</v>
      </c>
      <c r="AF2715" s="68">
        <v>45.174170107930003</v>
      </c>
      <c r="AG2715" s="66">
        <v>-3.8774206332163899E-2</v>
      </c>
      <c r="AH2715" s="67">
        <v>-5.7189263690815997</v>
      </c>
      <c r="AI2715" s="66">
        <v>4.28772869836394E-2</v>
      </c>
      <c r="AJ2715" s="67">
        <v>17.978471179318099</v>
      </c>
      <c r="AK2715" s="66">
        <v>0.98054948791861496</v>
      </c>
      <c r="AL2715" s="66">
        <v>7.1817441570601701E-2</v>
      </c>
      <c r="AM2715" s="67">
        <v>116.884082645993</v>
      </c>
      <c r="AN2715" s="11"/>
      <c r="AO2715" s="69">
        <v>3.2965533189781099E-2</v>
      </c>
      <c r="AP2715" s="69">
        <v>-2.8050065253410101E-2</v>
      </c>
      <c r="AQ2715" s="69">
        <v>0.102110320487554</v>
      </c>
      <c r="AR2715" s="69">
        <v>-6.5599989527982003E-2</v>
      </c>
      <c r="AS2715" s="70">
        <v>8</v>
      </c>
      <c r="AT2715" s="70">
        <v>4</v>
      </c>
      <c r="AU2715" s="70">
        <v>7</v>
      </c>
      <c r="AV2715" s="71">
        <v>5</v>
      </c>
      <c r="AW2715" s="11"/>
      <c r="AX2715" s="72">
        <v>0.13731493038576401</v>
      </c>
      <c r="AY2715" s="73">
        <v>1.11240768987409</v>
      </c>
      <c r="AZ2715" s="73">
        <v>0.99733110958913995</v>
      </c>
      <c r="BA2715" s="73">
        <v>1.7441086688941101</v>
      </c>
      <c r="BB2715" s="64">
        <v>1.4206209292315201E-2</v>
      </c>
      <c r="BC2715" s="74">
        <v>-13.084764161176301</v>
      </c>
      <c r="BD2715" s="61">
        <v>43896</v>
      </c>
      <c r="BE2715" s="61">
        <v>43910</v>
      </c>
      <c r="BF2715" s="70"/>
      <c r="BG2715" s="61"/>
    </row>
    <row r="2716" spans="2:59" x14ac:dyDescent="0.3">
      <c r="B2716" s="56" t="s">
        <v>8563</v>
      </c>
      <c r="C2716" s="56" t="s">
        <v>8196</v>
      </c>
      <c r="D2716" s="56" t="s">
        <v>8178</v>
      </c>
      <c r="E2716" s="57" t="s">
        <v>48</v>
      </c>
      <c r="F2716" s="57" t="s">
        <v>420</v>
      </c>
      <c r="G2716" s="58" t="s">
        <v>111</v>
      </c>
      <c r="H2716" s="59" t="s">
        <v>2017</v>
      </c>
      <c r="I2716" s="60" t="s">
        <v>29</v>
      </c>
      <c r="J2716" s="60" t="s">
        <v>8197</v>
      </c>
      <c r="L2716" s="61">
        <v>44021</v>
      </c>
      <c r="M2716" s="62">
        <v>1817.4534000009301</v>
      </c>
      <c r="N2716" s="63">
        <v>1817.4534000009301</v>
      </c>
      <c r="O2716" s="63">
        <v>1955.7831999994801</v>
      </c>
      <c r="P2716" s="64">
        <f t="shared" si="42"/>
        <v>0.9292714039068406</v>
      </c>
      <c r="Q2716" s="61">
        <v>43896</v>
      </c>
      <c r="R2716" s="65">
        <v>1175518.6059999999</v>
      </c>
      <c r="S2716" s="65">
        <v>543683.96643164102</v>
      </c>
      <c r="T2716" s="11"/>
      <c r="U2716" s="66">
        <v>-4.6137813387758797E-3</v>
      </c>
      <c r="V2716" s="67">
        <v>3.2008326200411799</v>
      </c>
      <c r="W2716" s="66">
        <v>1.41185663615033E-2</v>
      </c>
      <c r="X2716" s="67">
        <v>3.6902351847857102</v>
      </c>
      <c r="Y2716" s="66">
        <v>1.6249789476205499E-2</v>
      </c>
      <c r="Z2716" s="67">
        <v>19.308916559850299</v>
      </c>
      <c r="AA2716" s="66">
        <v>0.151254234175285</v>
      </c>
      <c r="AB2716" s="67">
        <v>35.350611568836001</v>
      </c>
      <c r="AC2716" s="66">
        <v>0.29360303127206899</v>
      </c>
      <c r="AD2716" s="67">
        <v>53.646268387441502</v>
      </c>
      <c r="AE2716" s="66">
        <v>0.259186599334644</v>
      </c>
      <c r="AF2716" s="68">
        <v>42.866347545175799</v>
      </c>
      <c r="AG2716" s="66">
        <v>-3.8916955641980201E-2</v>
      </c>
      <c r="AH2716" s="67">
        <v>-5.7332013000632296</v>
      </c>
      <c r="AI2716" s="66">
        <v>3.9595147532963899E-2</v>
      </c>
      <c r="AJ2716" s="67">
        <v>17.6502572342579</v>
      </c>
      <c r="AK2716" s="66">
        <v>0.94271998460870199</v>
      </c>
      <c r="AL2716" s="66">
        <v>6.9721661762741902E-2</v>
      </c>
      <c r="AM2716" s="67">
        <v>113.101132315001</v>
      </c>
      <c r="AN2716" s="11"/>
      <c r="AO2716" s="69">
        <v>3.2948519325145802E-2</v>
      </c>
      <c r="AP2716" s="69">
        <v>-2.80660728049043E-2</v>
      </c>
      <c r="AQ2716" s="69">
        <v>0.101563309599442</v>
      </c>
      <c r="AR2716" s="69">
        <v>-6.6079218670929599E-2</v>
      </c>
      <c r="AS2716" s="70">
        <v>8</v>
      </c>
      <c r="AT2716" s="70">
        <v>4</v>
      </c>
      <c r="AU2716" s="70">
        <v>7</v>
      </c>
      <c r="AV2716" s="71">
        <v>5</v>
      </c>
      <c r="AW2716" s="11"/>
      <c r="AX2716" s="72">
        <v>0.137290812794963</v>
      </c>
      <c r="AY2716" s="73">
        <v>1.06483104474864</v>
      </c>
      <c r="AZ2716" s="73">
        <v>0.97648804864820704</v>
      </c>
      <c r="BA2716" s="73">
        <v>1.666070779449</v>
      </c>
      <c r="BB2716" s="64">
        <v>1.42034048443747E-2</v>
      </c>
      <c r="BC2716" s="74">
        <v>-13.104842090819099</v>
      </c>
      <c r="BD2716" s="61">
        <v>43896</v>
      </c>
      <c r="BE2716" s="61">
        <v>43910</v>
      </c>
      <c r="BF2716" s="70"/>
      <c r="BG2716" s="61"/>
    </row>
    <row r="2717" spans="2:59" x14ac:dyDescent="0.3">
      <c r="B2717" s="56" t="s">
        <v>8566</v>
      </c>
      <c r="C2717" s="56" t="s">
        <v>8199</v>
      </c>
      <c r="D2717" s="56" t="s">
        <v>8178</v>
      </c>
      <c r="E2717" s="57" t="s">
        <v>52</v>
      </c>
      <c r="F2717" s="57" t="s">
        <v>420</v>
      </c>
      <c r="G2717" s="58" t="s">
        <v>111</v>
      </c>
      <c r="H2717" s="59" t="s">
        <v>2017</v>
      </c>
      <c r="I2717" s="60" t="s">
        <v>29</v>
      </c>
      <c r="J2717" s="60" t="s">
        <v>8200</v>
      </c>
      <c r="L2717" s="61">
        <v>44021</v>
      </c>
      <c r="M2717" s="62">
        <v>1852.5044999998099</v>
      </c>
      <c r="N2717" s="63">
        <v>1852.5044999998099</v>
      </c>
      <c r="O2717" s="63">
        <v>1992.0458000004301</v>
      </c>
      <c r="P2717" s="64">
        <f t="shared" si="42"/>
        <v>0.92995075715599007</v>
      </c>
      <c r="Q2717" s="61">
        <v>43896</v>
      </c>
      <c r="R2717" s="65">
        <v>3432913.4840000002</v>
      </c>
      <c r="S2717" s="65">
        <v>1501999.46628711</v>
      </c>
      <c r="T2717" s="11"/>
      <c r="U2717" s="66">
        <v>-4.6079688227109701E-3</v>
      </c>
      <c r="V2717" s="67">
        <v>3.2014138716476701</v>
      </c>
      <c r="W2717" s="66">
        <v>1.42964254810067E-2</v>
      </c>
      <c r="X2717" s="67">
        <v>3.7080210967360498</v>
      </c>
      <c r="Y2717" s="66">
        <v>1.7331664968878599E-2</v>
      </c>
      <c r="Z2717" s="67">
        <v>19.4171041091031</v>
      </c>
      <c r="AA2717" s="66">
        <v>0.15372334422863801</v>
      </c>
      <c r="AB2717" s="67">
        <v>35.597522574185902</v>
      </c>
      <c r="AC2717" s="66">
        <v>0.29915465036174299</v>
      </c>
      <c r="AD2717" s="67">
        <v>54.201430296408901</v>
      </c>
      <c r="AE2717" s="66">
        <v>0.267314189102908</v>
      </c>
      <c r="AF2717" s="68">
        <v>43.6791065220023</v>
      </c>
      <c r="AG2717" s="66">
        <v>-3.8866384956236302E-2</v>
      </c>
      <c r="AH2717" s="67">
        <v>-5.7281442314924798</v>
      </c>
      <c r="AI2717" s="66">
        <v>4.0756603773843401E-2</v>
      </c>
      <c r="AJ2717" s="67">
        <v>17.766402858338601</v>
      </c>
      <c r="AK2717" s="66">
        <v>0.98145777178811799</v>
      </c>
      <c r="AL2717" s="66">
        <v>7.1867317508804304E-2</v>
      </c>
      <c r="AM2717" s="67">
        <v>116.974911032943</v>
      </c>
      <c r="AN2717" s="11"/>
      <c r="AO2717" s="69">
        <v>3.29545151798811E-2</v>
      </c>
      <c r="AP2717" s="69">
        <v>-2.8060450781595098E-2</v>
      </c>
      <c r="AQ2717" s="69">
        <v>0.101756997319171</v>
      </c>
      <c r="AR2717" s="69">
        <v>-6.5909462311537895E-2</v>
      </c>
      <c r="AS2717" s="70">
        <v>8</v>
      </c>
      <c r="AT2717" s="70">
        <v>4</v>
      </c>
      <c r="AU2717" s="70">
        <v>7</v>
      </c>
      <c r="AV2717" s="71">
        <v>5</v>
      </c>
      <c r="AW2717" s="11"/>
      <c r="AX2717" s="72">
        <v>0.13729934028990101</v>
      </c>
      <c r="AY2717" s="73">
        <v>1.08165283098606</v>
      </c>
      <c r="AZ2717" s="73">
        <v>0.98385684418917696</v>
      </c>
      <c r="BA2717" s="73">
        <v>1.6936287897369799</v>
      </c>
      <c r="BB2717" s="64">
        <v>1.42043965439188E-2</v>
      </c>
      <c r="BC2717" s="74">
        <v>-13.0977309859445</v>
      </c>
      <c r="BD2717" s="61">
        <v>43896</v>
      </c>
      <c r="BE2717" s="61">
        <v>43910</v>
      </c>
      <c r="BF2717" s="70"/>
      <c r="BG2717" s="61"/>
    </row>
    <row r="2718" spans="2:59" x14ac:dyDescent="0.3">
      <c r="B2718" s="56" t="s">
        <v>8572</v>
      </c>
      <c r="C2718" s="56" t="s">
        <v>8202</v>
      </c>
      <c r="D2718" s="56" t="s">
        <v>8178</v>
      </c>
      <c r="E2718" s="57" t="s">
        <v>447</v>
      </c>
      <c r="F2718" s="57" t="s">
        <v>420</v>
      </c>
      <c r="G2718" s="58" t="s">
        <v>111</v>
      </c>
      <c r="H2718" s="59" t="s">
        <v>2017</v>
      </c>
      <c r="I2718" s="60" t="s">
        <v>29</v>
      </c>
      <c r="J2718" s="60" t="s">
        <v>8203</v>
      </c>
      <c r="L2718" s="61">
        <v>44021</v>
      </c>
      <c r="M2718" s="62">
        <v>1663.4015999995199</v>
      </c>
      <c r="N2718" s="63">
        <v>1663.4015999995199</v>
      </c>
      <c r="O2718" s="63">
        <v>1785.09759999998</v>
      </c>
      <c r="P2718" s="64">
        <f t="shared" si="42"/>
        <v>0.93182669675850693</v>
      </c>
      <c r="Q2718" s="61">
        <v>43896</v>
      </c>
      <c r="R2718" s="65">
        <v>543958.81700000004</v>
      </c>
      <c r="S2718" s="65">
        <v>240390.03000390599</v>
      </c>
      <c r="T2718" s="11"/>
      <c r="U2718" s="66">
        <v>-4.5918944388176897E-3</v>
      </c>
      <c r="V2718" s="67">
        <v>3.2030213100370002</v>
      </c>
      <c r="W2718" s="66">
        <v>1.47871191093145E-2</v>
      </c>
      <c r="X2718" s="67">
        <v>3.7570904595668302</v>
      </c>
      <c r="Y2718" s="66">
        <v>2.0321078798588101E-2</v>
      </c>
      <c r="Z2718" s="67">
        <v>19.716045492095901</v>
      </c>
      <c r="AA2718" s="66">
        <v>0.16056005724938599</v>
      </c>
      <c r="AB2718" s="67">
        <v>36.281193876231598</v>
      </c>
      <c r="AC2718" s="66">
        <v>0.314588232542446</v>
      </c>
      <c r="AD2718" s="67">
        <v>55.7447885145084</v>
      </c>
      <c r="AE2718" s="66">
        <v>0.29000030477793198</v>
      </c>
      <c r="AF2718" s="68">
        <v>45.947718089504598</v>
      </c>
      <c r="AG2718" s="66">
        <v>-3.8726946069800802E-2</v>
      </c>
      <c r="AH2718" s="67">
        <v>-5.7142003428452899</v>
      </c>
      <c r="AI2718" s="66">
        <v>4.3966289849777199E-2</v>
      </c>
      <c r="AJ2718" s="67">
        <v>18.087371465953801</v>
      </c>
      <c r="AK2718" s="66">
        <v>0.66340159999905202</v>
      </c>
      <c r="AL2718" s="66">
        <v>6.7541951279054005E-2</v>
      </c>
      <c r="AM2718" s="67">
        <v>72.598903554957403</v>
      </c>
      <c r="AN2718" s="11"/>
      <c r="AO2718" s="69">
        <v>3.2971200795145698E-2</v>
      </c>
      <c r="AP2718" s="69">
        <v>-2.8044774169757099E-2</v>
      </c>
      <c r="AQ2718" s="69">
        <v>0.102291354107438</v>
      </c>
      <c r="AR2718" s="69">
        <v>-6.5441248537390501E-2</v>
      </c>
      <c r="AS2718" s="70">
        <v>8</v>
      </c>
      <c r="AT2718" s="70">
        <v>4</v>
      </c>
      <c r="AU2718" s="70">
        <v>7</v>
      </c>
      <c r="AV2718" s="71">
        <v>5</v>
      </c>
      <c r="AW2718" s="11"/>
      <c r="AX2718" s="72">
        <v>0.13732303071490601</v>
      </c>
      <c r="AY2718" s="73">
        <v>1.12821852604793</v>
      </c>
      <c r="AZ2718" s="73">
        <v>1.00425884546712</v>
      </c>
      <c r="BA2718" s="73">
        <v>1.7701078641493999</v>
      </c>
      <c r="BB2718" s="64">
        <v>1.4207149819685599E-2</v>
      </c>
      <c r="BC2718" s="74">
        <v>-13.078114048228599</v>
      </c>
      <c r="BD2718" s="61">
        <v>43896</v>
      </c>
      <c r="BE2718" s="61">
        <v>43910</v>
      </c>
      <c r="BF2718" s="70"/>
      <c r="BG2718" s="61"/>
    </row>
    <row r="2719" spans="2:59" x14ac:dyDescent="0.3">
      <c r="B2719" s="56" t="s">
        <v>8575</v>
      </c>
      <c r="C2719" s="56" t="s">
        <v>8205</v>
      </c>
      <c r="D2719" s="56" t="s">
        <v>8178</v>
      </c>
      <c r="E2719" s="57" t="s">
        <v>56</v>
      </c>
      <c r="F2719" s="57" t="s">
        <v>420</v>
      </c>
      <c r="G2719" s="58" t="s">
        <v>111</v>
      </c>
      <c r="H2719" s="59" t="s">
        <v>2017</v>
      </c>
      <c r="I2719" s="60" t="s">
        <v>29</v>
      </c>
      <c r="J2719" s="60" t="s">
        <v>8206</v>
      </c>
      <c r="L2719" s="61">
        <v>44021</v>
      </c>
      <c r="M2719" s="62">
        <v>1381.1019000001299</v>
      </c>
      <c r="N2719" s="63">
        <v>1381.1019000001299</v>
      </c>
      <c r="O2719" s="63">
        <v>1484.6773000005601</v>
      </c>
      <c r="P2719" s="64">
        <f t="shared" si="42"/>
        <v>0.93023709596665138</v>
      </c>
      <c r="Q2719" s="61">
        <v>43896</v>
      </c>
      <c r="R2719" s="65">
        <v>70333.134000000005</v>
      </c>
      <c r="S2719" s="65">
        <v>25526.062076324499</v>
      </c>
      <c r="T2719" s="11"/>
      <c r="U2719" s="66">
        <v>-4.6054322920099401E-3</v>
      </c>
      <c r="V2719" s="67">
        <v>3.2016675247177799</v>
      </c>
      <c r="W2719" s="66">
        <v>1.43713550314715E-2</v>
      </c>
      <c r="X2719" s="67">
        <v>3.7155140517825198</v>
      </c>
      <c r="Y2719" s="66">
        <v>2.0338025386081399E-2</v>
      </c>
      <c r="Z2719" s="67">
        <v>19.717740150837901</v>
      </c>
      <c r="AA2719" s="66">
        <v>0.166888775991683</v>
      </c>
      <c r="AB2719" s="67">
        <v>36.914065750490401</v>
      </c>
      <c r="AC2719" s="66">
        <v>0.336232159448555</v>
      </c>
      <c r="AD2719" s="67">
        <v>57.9091812050901</v>
      </c>
      <c r="AE2719" s="66">
        <v>0.32647857352625598</v>
      </c>
      <c r="AF2719" s="68">
        <v>49.595544964366098</v>
      </c>
      <c r="AG2719" s="66">
        <v>-3.8845053976729098E-2</v>
      </c>
      <c r="AH2719" s="67">
        <v>-5.7260111335417596</v>
      </c>
      <c r="AI2719" s="66">
        <v>4.40955310950812E-2</v>
      </c>
      <c r="AJ2719" s="67">
        <v>18.100295590469599</v>
      </c>
      <c r="AK2719" s="66">
        <v>0.38110190000035798</v>
      </c>
      <c r="AL2719" s="66">
        <v>6.8331009319081204E-2</v>
      </c>
      <c r="AM2719" s="67">
        <v>32.951511017919998</v>
      </c>
      <c r="AN2719" s="11"/>
      <c r="AO2719" s="69">
        <v>3.28967904242745E-2</v>
      </c>
      <c r="AP2719" s="69">
        <v>-2.8058016280738202E-2</v>
      </c>
      <c r="AQ2719" s="69">
        <v>0.103652789190237</v>
      </c>
      <c r="AR2719" s="69">
        <v>-6.44978962455207E-2</v>
      </c>
      <c r="AS2719" s="70">
        <v>8</v>
      </c>
      <c r="AT2719" s="70">
        <v>4</v>
      </c>
      <c r="AU2719" s="70">
        <v>7</v>
      </c>
      <c r="AV2719" s="71">
        <v>5</v>
      </c>
      <c r="AW2719" s="11"/>
      <c r="AX2719" s="72">
        <v>0.13740143884992001</v>
      </c>
      <c r="AY2719" s="73">
        <v>1.1712829770258399</v>
      </c>
      <c r="AZ2719" s="73">
        <v>1.0231265590155101</v>
      </c>
      <c r="BA2719" s="73">
        <v>1.84031891412815</v>
      </c>
      <c r="BB2719" s="64">
        <v>1.4215286462185801E-2</v>
      </c>
      <c r="BC2719" s="74">
        <v>-13.0947310907213</v>
      </c>
      <c r="BD2719" s="61">
        <v>43896</v>
      </c>
      <c r="BE2719" s="61">
        <v>43910</v>
      </c>
      <c r="BF2719" s="70"/>
      <c r="BG2719" s="61"/>
    </row>
    <row r="2720" spans="2:59" x14ac:dyDescent="0.3">
      <c r="B2720" s="56" t="s">
        <v>8578</v>
      </c>
      <c r="C2720" s="56" t="s">
        <v>8208</v>
      </c>
      <c r="D2720" s="56" t="s">
        <v>8178</v>
      </c>
      <c r="E2720" s="57" t="s">
        <v>309</v>
      </c>
      <c r="F2720" s="57" t="s">
        <v>420</v>
      </c>
      <c r="G2720" s="58" t="s">
        <v>111</v>
      </c>
      <c r="H2720" s="59" t="s">
        <v>2017</v>
      </c>
      <c r="I2720" s="60" t="s">
        <v>29</v>
      </c>
      <c r="J2720" s="60" t="s">
        <v>8209</v>
      </c>
      <c r="L2720" s="61">
        <v>44021</v>
      </c>
      <c r="M2720" s="62">
        <v>1368.1492999996999</v>
      </c>
      <c r="N2720" s="63">
        <v>1368.1492999996999</v>
      </c>
      <c r="O2720" s="63">
        <v>1464.05010000058</v>
      </c>
      <c r="P2720" s="64">
        <f t="shared" si="42"/>
        <v>0.93449623069535526</v>
      </c>
      <c r="Q2720" s="61">
        <v>43896</v>
      </c>
      <c r="R2720" s="65">
        <v>143.51900000000001</v>
      </c>
      <c r="S2720" s="65">
        <v>138.663625954151</v>
      </c>
      <c r="T2720" s="11"/>
      <c r="U2720" s="66">
        <v>-4.5638821266038602E-3</v>
      </c>
      <c r="V2720" s="67">
        <v>3.2058225412583901</v>
      </c>
      <c r="W2720" s="66">
        <v>1.5495753901632299E-2</v>
      </c>
      <c r="X2720" s="67">
        <v>3.8279539387986001</v>
      </c>
      <c r="Y2720" s="66">
        <v>2.45502786237921E-2</v>
      </c>
      <c r="Z2720" s="67">
        <v>20.138965474616299</v>
      </c>
      <c r="AA2720" s="66">
        <v>0.17025577220367299</v>
      </c>
      <c r="AB2720" s="67">
        <v>37.250765371660201</v>
      </c>
      <c r="AC2720" s="66">
        <v>0.33580596450367001</v>
      </c>
      <c r="AD2720" s="67">
        <v>57.866561710601701</v>
      </c>
      <c r="AE2720" s="66">
        <v>0.32080797595903299</v>
      </c>
      <c r="AF2720" s="68">
        <v>49.028485207643797</v>
      </c>
      <c r="AG2720" s="66">
        <v>-3.8527508148035801E-2</v>
      </c>
      <c r="AH2720" s="67">
        <v>-5.6942565506687997</v>
      </c>
      <c r="AI2720" s="66">
        <v>4.8494635595488902E-2</v>
      </c>
      <c r="AJ2720" s="67">
        <v>18.540206040517699</v>
      </c>
      <c r="AK2720" s="66">
        <v>0.36814930000051399</v>
      </c>
      <c r="AL2720" s="66">
        <v>8.0932712595385994E-2</v>
      </c>
      <c r="AM2720" s="67">
        <v>39.508996173855799</v>
      </c>
      <c r="AN2720" s="11"/>
      <c r="AO2720" s="69">
        <v>3.2999417453538599E-2</v>
      </c>
      <c r="AP2720" s="69">
        <v>-2.8030091091750399E-2</v>
      </c>
      <c r="AQ2720" s="69">
        <v>0.10307044243570999</v>
      </c>
      <c r="AR2720" s="69">
        <v>-6.4777721403515898E-2</v>
      </c>
      <c r="AS2720" s="70">
        <v>8</v>
      </c>
      <c r="AT2720" s="70">
        <v>4</v>
      </c>
      <c r="AU2720" s="70">
        <v>7</v>
      </c>
      <c r="AV2720" s="71">
        <v>5</v>
      </c>
      <c r="AW2720" s="11"/>
      <c r="AX2720" s="72">
        <v>0.137358895624347</v>
      </c>
      <c r="AY2720" s="73">
        <v>1.1941676089209099</v>
      </c>
      <c r="AZ2720" s="73">
        <v>1.0331634250706001</v>
      </c>
      <c r="BA2720" s="73">
        <v>1.8788854832691899</v>
      </c>
      <c r="BB2720" s="64">
        <v>1.4211279804967499E-2</v>
      </c>
      <c r="BC2720" s="74">
        <v>-13.0499632492138</v>
      </c>
      <c r="BD2720" s="61">
        <v>43896</v>
      </c>
      <c r="BE2720" s="61">
        <v>43910</v>
      </c>
      <c r="BF2720" s="70"/>
      <c r="BG2720" s="61"/>
    </row>
    <row r="2721" spans="2:59" x14ac:dyDescent="0.3">
      <c r="B2721" s="56" t="s">
        <v>8580</v>
      </c>
      <c r="C2721" s="56" t="s">
        <v>8211</v>
      </c>
      <c r="D2721" s="56" t="s">
        <v>8212</v>
      </c>
      <c r="E2721" s="57" t="s">
        <v>34</v>
      </c>
      <c r="F2721" s="57" t="s">
        <v>420</v>
      </c>
      <c r="G2721" s="58" t="s">
        <v>111</v>
      </c>
      <c r="H2721" s="59" t="s">
        <v>1475</v>
      </c>
      <c r="I2721" s="60" t="s">
        <v>29</v>
      </c>
      <c r="J2721" s="60" t="s">
        <v>8213</v>
      </c>
      <c r="L2721" s="61">
        <v>44021</v>
      </c>
      <c r="M2721" s="62">
        <v>1235.6018000003</v>
      </c>
      <c r="N2721" s="63">
        <v>1235.6018000003</v>
      </c>
      <c r="O2721" s="63">
        <v>1288.7718000002201</v>
      </c>
      <c r="P2721" s="64">
        <f t="shared" si="42"/>
        <v>0.95874366586861148</v>
      </c>
      <c r="Q2721" s="61">
        <v>43843</v>
      </c>
      <c r="R2721" s="65">
        <v>256399.141</v>
      </c>
      <c r="S2721" s="65">
        <v>281236.823133789</v>
      </c>
      <c r="T2721" s="11"/>
      <c r="U2721" s="66">
        <v>2.9386807309492698E-3</v>
      </c>
      <c r="V2721" s="67">
        <v>3.9560788270137</v>
      </c>
      <c r="W2721" s="66">
        <v>9.1967168566043297E-2</v>
      </c>
      <c r="X2721" s="67">
        <v>11.4750954052433</v>
      </c>
      <c r="Y2721" s="66">
        <v>-8.7511518149767705E-3</v>
      </c>
      <c r="Z2721" s="67">
        <v>16.808822430728501</v>
      </c>
      <c r="AA2721" s="66">
        <v>0.160392252581078</v>
      </c>
      <c r="AB2721" s="67">
        <v>36.264413409400703</v>
      </c>
      <c r="AC2721" s="66">
        <v>0.14747907868877499</v>
      </c>
      <c r="AD2721" s="67">
        <v>39.033873129112202</v>
      </c>
      <c r="AE2721" s="66">
        <v>0.153241016942047</v>
      </c>
      <c r="AF2721" s="68">
        <v>32.271789305901599</v>
      </c>
      <c r="AG2721" s="66">
        <v>3.2688695042452302E-2</v>
      </c>
      <c r="AH2721" s="67">
        <v>1.42736376838002</v>
      </c>
      <c r="AI2721" s="66">
        <v>2.7787828834334501E-2</v>
      </c>
      <c r="AJ2721" s="67">
        <v>16.469525364402202</v>
      </c>
      <c r="AK2721" s="66">
        <v>0.23560180000087699</v>
      </c>
      <c r="AL2721" s="66">
        <v>2.4907181634262102E-2</v>
      </c>
      <c r="AM2721" s="67">
        <v>36.177476365002804</v>
      </c>
      <c r="AN2721" s="11"/>
      <c r="AO2721" s="69">
        <v>3.7617871197653599E-2</v>
      </c>
      <c r="AP2721" s="69">
        <v>-6.3826161102988402E-2</v>
      </c>
      <c r="AQ2721" s="69">
        <v>9.5364213675638895E-2</v>
      </c>
      <c r="AR2721" s="69">
        <v>-0.124188431721414</v>
      </c>
      <c r="AS2721" s="70">
        <v>7</v>
      </c>
      <c r="AT2721" s="70">
        <v>5</v>
      </c>
      <c r="AU2721" s="70">
        <v>9</v>
      </c>
      <c r="AV2721" s="71">
        <v>3</v>
      </c>
      <c r="AW2721" s="11"/>
      <c r="AX2721" s="72">
        <v>0.19587999865936601</v>
      </c>
      <c r="AY2721" s="73">
        <v>0.72643265742772201</v>
      </c>
      <c r="AZ2721" s="73">
        <v>1.3619210204888099</v>
      </c>
      <c r="BA2721" s="73">
        <v>0.99880173475685297</v>
      </c>
      <c r="BB2721" s="64">
        <v>2.0101392783253701E-2</v>
      </c>
      <c r="BC2721" s="74">
        <v>-25.723141986818501</v>
      </c>
      <c r="BD2721" s="61">
        <v>43843</v>
      </c>
      <c r="BE2721" s="61">
        <v>43913</v>
      </c>
      <c r="BF2721" s="70"/>
      <c r="BG2721" s="61"/>
    </row>
    <row r="2722" spans="2:59" x14ac:dyDescent="0.3">
      <c r="B2722" s="56" t="s">
        <v>8583</v>
      </c>
      <c r="C2722" s="56" t="s">
        <v>8215</v>
      </c>
      <c r="D2722" s="56" t="s">
        <v>8212</v>
      </c>
      <c r="E2722" s="57" t="s">
        <v>424</v>
      </c>
      <c r="F2722" s="57" t="s">
        <v>420</v>
      </c>
      <c r="G2722" s="58" t="s">
        <v>111</v>
      </c>
      <c r="H2722" s="59" t="s">
        <v>1475</v>
      </c>
      <c r="I2722" s="60" t="s">
        <v>29</v>
      </c>
      <c r="J2722" s="60" t="s">
        <v>8216</v>
      </c>
      <c r="L2722" s="61">
        <v>44021</v>
      </c>
      <c r="M2722" s="62">
        <v>1384.35080000013</v>
      </c>
      <c r="N2722" s="63">
        <v>1384.35080000013</v>
      </c>
      <c r="O2722" s="63">
        <v>1430.5112999994301</v>
      </c>
      <c r="P2722" s="64">
        <f t="shared" si="42"/>
        <v>0.96773146776308694</v>
      </c>
      <c r="Q2722" s="61">
        <v>43843</v>
      </c>
      <c r="R2722" s="65">
        <v>137.32400000000001</v>
      </c>
      <c r="S2722" s="65">
        <v>125.012255725145</v>
      </c>
      <c r="T2722" s="11"/>
      <c r="U2722" s="66">
        <v>2.9946002723590902E-3</v>
      </c>
      <c r="V2722" s="67">
        <v>3.9616707811546799</v>
      </c>
      <c r="W2722" s="66">
        <v>9.3631330284552006E-2</v>
      </c>
      <c r="X2722" s="67">
        <v>11.641511577094199</v>
      </c>
      <c r="Y2722" s="66">
        <v>7.3604858334874702E-4</v>
      </c>
      <c r="Z2722" s="67">
        <v>17.7575424705574</v>
      </c>
      <c r="AA2722" s="66">
        <v>0.18346030650544001</v>
      </c>
      <c r="AB2722" s="67">
        <v>38.571218801836899</v>
      </c>
      <c r="AC2722" s="66">
        <v>0.19439175008679699</v>
      </c>
      <c r="AD2722" s="67">
        <v>43.725140268914402</v>
      </c>
      <c r="AE2722" s="66">
        <v>0.22585541741689699</v>
      </c>
      <c r="AF2722" s="68">
        <v>39.533229353430201</v>
      </c>
      <c r="AG2722" s="66">
        <v>3.3179341053255498E-2</v>
      </c>
      <c r="AH2722" s="67">
        <v>1.47642836946034</v>
      </c>
      <c r="AI2722" s="66">
        <v>3.8099858797068002E-2</v>
      </c>
      <c r="AJ2722" s="67">
        <v>17.500728360668301</v>
      </c>
      <c r="AK2722" s="66">
        <v>0.38435080000083</v>
      </c>
      <c r="AL2722" s="66">
        <v>6.8328622161061503E-2</v>
      </c>
      <c r="AM2722" s="67">
        <v>32.477256005571697</v>
      </c>
      <c r="AN2722" s="11"/>
      <c r="AO2722" s="69">
        <v>3.7676860050851198E-2</v>
      </c>
      <c r="AP2722" s="69">
        <v>-6.3659945224571898E-2</v>
      </c>
      <c r="AQ2722" s="69">
        <v>9.6976011902443093E-2</v>
      </c>
      <c r="AR2722" s="69">
        <v>-0.12267977764539</v>
      </c>
      <c r="AS2722" s="70">
        <v>7</v>
      </c>
      <c r="AT2722" s="70">
        <v>5</v>
      </c>
      <c r="AU2722" s="70">
        <v>9</v>
      </c>
      <c r="AV2722" s="71">
        <v>3</v>
      </c>
      <c r="AW2722" s="11"/>
      <c r="AX2722" s="72">
        <v>0.19585294536227599</v>
      </c>
      <c r="AY2722" s="73">
        <v>0.83642722069453201</v>
      </c>
      <c r="AZ2722" s="73">
        <v>1.45247598020251</v>
      </c>
      <c r="BA2722" s="73">
        <v>1.1542219371367499</v>
      </c>
      <c r="BB2722" s="64">
        <v>2.0100544576562199E-2</v>
      </c>
      <c r="BC2722" s="74">
        <v>-25.454010744200801</v>
      </c>
      <c r="BD2722" s="61">
        <v>43843</v>
      </c>
      <c r="BE2722" s="61">
        <v>43913</v>
      </c>
      <c r="BF2722" s="70"/>
      <c r="BG2722" s="61"/>
    </row>
    <row r="2723" spans="2:59" x14ac:dyDescent="0.3">
      <c r="B2723" s="56" t="s">
        <v>8585</v>
      </c>
      <c r="C2723" s="56" t="s">
        <v>8218</v>
      </c>
      <c r="D2723" s="56" t="s">
        <v>8212</v>
      </c>
      <c r="E2723" s="57" t="s">
        <v>428</v>
      </c>
      <c r="F2723" s="57" t="s">
        <v>420</v>
      </c>
      <c r="G2723" s="58" t="s">
        <v>111</v>
      </c>
      <c r="H2723" s="59" t="s">
        <v>1475</v>
      </c>
      <c r="I2723" s="60" t="s">
        <v>29</v>
      </c>
      <c r="J2723" s="60" t="s">
        <v>8219</v>
      </c>
      <c r="L2723" s="61">
        <v>44021</v>
      </c>
      <c r="M2723" s="62">
        <v>997.36299999989603</v>
      </c>
      <c r="N2723" s="63">
        <v>997.36299999989603</v>
      </c>
      <c r="O2723" s="63">
        <v>997.36299999989603</v>
      </c>
      <c r="P2723" s="64">
        <f t="shared" si="42"/>
        <v>1</v>
      </c>
      <c r="Q2723" s="61">
        <v>44021</v>
      </c>
      <c r="R2723" s="65">
        <v>0</v>
      </c>
      <c r="S2723" s="65">
        <v>0</v>
      </c>
      <c r="T2723" s="11"/>
      <c r="U2723" s="66">
        <v>0</v>
      </c>
      <c r="V2723" s="67">
        <v>3.66221075391877</v>
      </c>
      <c r="W2723" s="66">
        <v>0</v>
      </c>
      <c r="X2723" s="67">
        <v>2.27837854863537</v>
      </c>
      <c r="Y2723" s="66">
        <v>0</v>
      </c>
      <c r="Z2723" s="67">
        <v>17.6839376122225</v>
      </c>
      <c r="AA2723" s="66">
        <v>0</v>
      </c>
      <c r="AB2723" s="67">
        <v>20.225188151293001</v>
      </c>
      <c r="AC2723" s="66">
        <v>0</v>
      </c>
      <c r="AD2723" s="67">
        <v>24.2859652602347</v>
      </c>
      <c r="AE2723" s="66">
        <v>0</v>
      </c>
      <c r="AF2723" s="68">
        <v>16.947687611711402</v>
      </c>
      <c r="AG2723" s="66">
        <v>0</v>
      </c>
      <c r="AH2723" s="67">
        <v>-1.84150573586521</v>
      </c>
      <c r="AI2723" s="66">
        <v>0</v>
      </c>
      <c r="AJ2723" s="67">
        <v>13.6907424809615</v>
      </c>
      <c r="AK2723" s="66">
        <v>-2.6370000005044901E-3</v>
      </c>
      <c r="AL2723" s="66">
        <v>-5.3647033746528905E-4</v>
      </c>
      <c r="AM2723" s="67">
        <v>-6.2215239945580798</v>
      </c>
      <c r="AN2723" s="11"/>
      <c r="AO2723" s="69">
        <v>0</v>
      </c>
      <c r="AP2723" s="69">
        <v>0</v>
      </c>
      <c r="AQ2723" s="69">
        <v>0</v>
      </c>
      <c r="AR2723" s="69">
        <v>0</v>
      </c>
      <c r="AS2723" s="70">
        <v>0</v>
      </c>
      <c r="AT2723" s="70">
        <v>0</v>
      </c>
      <c r="AU2723" s="70">
        <v>7</v>
      </c>
      <c r="AV2723" s="71">
        <v>5</v>
      </c>
      <c r="AW2723" s="11"/>
      <c r="AX2723" s="72">
        <v>0</v>
      </c>
      <c r="AY2723" s="73">
        <v>-115.357016523136</v>
      </c>
      <c r="AZ2723" s="73">
        <v>0.52607977638217596</v>
      </c>
      <c r="BA2723" s="73">
        <v>-15.9646500268718</v>
      </c>
      <c r="BB2723" s="64">
        <v>0</v>
      </c>
      <c r="BC2723" s="74">
        <v>0</v>
      </c>
      <c r="BD2723" s="61">
        <v>43656</v>
      </c>
      <c r="BE2723" s="61"/>
      <c r="BF2723" s="70"/>
      <c r="BG2723" s="61"/>
    </row>
    <row r="2724" spans="2:59" x14ac:dyDescent="0.3">
      <c r="B2724" s="56" t="s">
        <v>8589</v>
      </c>
      <c r="C2724" s="56" t="s">
        <v>8221</v>
      </c>
      <c r="D2724" s="56" t="s">
        <v>8212</v>
      </c>
      <c r="E2724" s="57" t="s">
        <v>41</v>
      </c>
      <c r="F2724" s="57" t="s">
        <v>420</v>
      </c>
      <c r="G2724" s="58" t="s">
        <v>111</v>
      </c>
      <c r="H2724" s="59" t="s">
        <v>1475</v>
      </c>
      <c r="I2724" s="60" t="s">
        <v>29</v>
      </c>
      <c r="J2724" s="60" t="s">
        <v>8222</v>
      </c>
      <c r="L2724" s="61">
        <v>44021</v>
      </c>
      <c r="M2724" s="62">
        <v>1310.9442999996199</v>
      </c>
      <c r="N2724" s="63">
        <v>1310.9442999996199</v>
      </c>
      <c r="O2724" s="63">
        <v>1362.6160000003899</v>
      </c>
      <c r="P2724" s="64">
        <f t="shared" si="42"/>
        <v>0.96207904501286112</v>
      </c>
      <c r="Q2724" s="61">
        <v>43843</v>
      </c>
      <c r="R2724" s="65">
        <v>271966.946</v>
      </c>
      <c r="S2724" s="65">
        <v>272686.32869482401</v>
      </c>
      <c r="T2724" s="11"/>
      <c r="U2724" s="66">
        <v>2.95827883383026E-3</v>
      </c>
      <c r="V2724" s="67">
        <v>3.9580386373017999</v>
      </c>
      <c r="W2724" s="66">
        <v>9.2606548249022994E-2</v>
      </c>
      <c r="X2724" s="67">
        <v>11.539033373541301</v>
      </c>
      <c r="Y2724" s="66">
        <v>-5.2250290254960401E-3</v>
      </c>
      <c r="Z2724" s="67">
        <v>17.161434709676499</v>
      </c>
      <c r="AA2724" s="66">
        <v>0.16871902506682099</v>
      </c>
      <c r="AB2724" s="67">
        <v>37.097090657975102</v>
      </c>
      <c r="AC2724" s="66">
        <v>0.163995460312581</v>
      </c>
      <c r="AD2724" s="67">
        <v>40.685511291492702</v>
      </c>
      <c r="AE2724" s="66">
        <v>0.178269927853835</v>
      </c>
      <c r="AF2724" s="68">
        <v>34.774680397124001</v>
      </c>
      <c r="AG2724" s="66">
        <v>3.2870063680093202E-2</v>
      </c>
      <c r="AH2724" s="67">
        <v>1.4455006321441</v>
      </c>
      <c r="AI2724" s="66">
        <v>3.1625098907170503E-2</v>
      </c>
      <c r="AJ2724" s="67">
        <v>16.853252371685802</v>
      </c>
      <c r="AK2724" s="66">
        <v>0.31094429999939199</v>
      </c>
      <c r="AL2724" s="66">
        <v>3.1986100346330197E-2</v>
      </c>
      <c r="AM2724" s="67">
        <v>43.7117263648543</v>
      </c>
      <c r="AN2724" s="11"/>
      <c r="AO2724" s="69">
        <v>3.7638202820744503E-2</v>
      </c>
      <c r="AP2724" s="69">
        <v>-6.3771411184498E-2</v>
      </c>
      <c r="AQ2724" s="69">
        <v>9.6005512734409396E-2</v>
      </c>
      <c r="AR2724" s="69">
        <v>-0.123658669526776</v>
      </c>
      <c r="AS2724" s="70">
        <v>7</v>
      </c>
      <c r="AT2724" s="70">
        <v>5</v>
      </c>
      <c r="AU2724" s="70">
        <v>9</v>
      </c>
      <c r="AV2724" s="71">
        <v>3</v>
      </c>
      <c r="AW2724" s="11"/>
      <c r="AX2724" s="72">
        <v>0.195872370628349</v>
      </c>
      <c r="AY2724" s="73">
        <v>0.76607763046376898</v>
      </c>
      <c r="AZ2724" s="73">
        <v>1.3946162544270899</v>
      </c>
      <c r="BA2724" s="73">
        <v>1.05469924979479</v>
      </c>
      <c r="BB2724" s="64">
        <v>2.0101291333667198E-2</v>
      </c>
      <c r="BC2724" s="74">
        <v>-25.621635148912901</v>
      </c>
      <c r="BD2724" s="61">
        <v>43843</v>
      </c>
      <c r="BE2724" s="61">
        <v>43913</v>
      </c>
      <c r="BF2724" s="70"/>
      <c r="BG2724" s="61"/>
    </row>
    <row r="2725" spans="2:59" x14ac:dyDescent="0.3">
      <c r="B2725" s="56" t="s">
        <v>8591</v>
      </c>
      <c r="C2725" s="56" t="s">
        <v>8224</v>
      </c>
      <c r="D2725" s="56" t="s">
        <v>8212</v>
      </c>
      <c r="E2725" s="57" t="s">
        <v>248</v>
      </c>
      <c r="F2725" s="57" t="s">
        <v>420</v>
      </c>
      <c r="G2725" s="58" t="s">
        <v>111</v>
      </c>
      <c r="H2725" s="59" t="s">
        <v>1475</v>
      </c>
      <c r="I2725" s="60" t="s">
        <v>29</v>
      </c>
      <c r="J2725" s="60" t="s">
        <v>8225</v>
      </c>
      <c r="L2725" s="61">
        <v>44021</v>
      </c>
      <c r="M2725" s="62">
        <v>1477.71230000071</v>
      </c>
      <c r="N2725" s="63">
        <v>1477.71230000071</v>
      </c>
      <c r="O2725" s="63">
        <v>1526.92420000024</v>
      </c>
      <c r="P2725" s="64">
        <f t="shared" si="42"/>
        <v>0.96777056778619241</v>
      </c>
      <c r="Q2725" s="61">
        <v>43843</v>
      </c>
      <c r="R2725" s="65">
        <v>803963.99399999995</v>
      </c>
      <c r="S2725" s="65">
        <v>793848.07451171905</v>
      </c>
      <c r="T2725" s="11"/>
      <c r="U2725" s="66">
        <v>2.99150569662743E-3</v>
      </c>
      <c r="V2725" s="67">
        <v>3.9613613235815102</v>
      </c>
      <c r="W2725" s="66">
        <v>9.3693209211778594E-2</v>
      </c>
      <c r="X2725" s="67">
        <v>11.647699469816899</v>
      </c>
      <c r="Y2725" s="66">
        <v>7.9259513222496004E-4</v>
      </c>
      <c r="Z2725" s="67">
        <v>17.763197125459602</v>
      </c>
      <c r="AA2725" s="66">
        <v>0.182998696207651</v>
      </c>
      <c r="AB2725" s="67">
        <v>38.525057772058098</v>
      </c>
      <c r="AC2725" s="66">
        <v>0.19259425871307001</v>
      </c>
      <c r="AD2725" s="67">
        <v>43.545391131541699</v>
      </c>
      <c r="AE2725" s="66">
        <v>0.222031328796293</v>
      </c>
      <c r="AF2725" s="68">
        <v>39.150820491369799</v>
      </c>
      <c r="AG2725" s="66">
        <v>3.3178116691487999E-2</v>
      </c>
      <c r="AH2725" s="67">
        <v>1.47630593328358</v>
      </c>
      <c r="AI2725" s="66">
        <v>3.8175190271431299E-2</v>
      </c>
      <c r="AJ2725" s="67">
        <v>17.508261508104599</v>
      </c>
      <c r="AK2725" s="66">
        <v>0.47771230000012999</v>
      </c>
      <c r="AL2725" s="66">
        <v>4.6457450640445999E-2</v>
      </c>
      <c r="AM2725" s="67">
        <v>60.388526364928097</v>
      </c>
      <c r="AN2725" s="11"/>
      <c r="AO2725" s="69">
        <v>3.7672560505598099E-2</v>
      </c>
      <c r="AP2725" s="69">
        <v>-6.3678346426968305E-2</v>
      </c>
      <c r="AQ2725" s="69">
        <v>9.7095631619595196E-2</v>
      </c>
      <c r="AR2725" s="69">
        <v>-0.122757872335642</v>
      </c>
      <c r="AS2725" s="70">
        <v>7</v>
      </c>
      <c r="AT2725" s="70">
        <v>5</v>
      </c>
      <c r="AU2725" s="70">
        <v>9</v>
      </c>
      <c r="AV2725" s="71">
        <v>3</v>
      </c>
      <c r="AW2725" s="11"/>
      <c r="AX2725" s="72">
        <v>0.19586017719266199</v>
      </c>
      <c r="AY2725" s="73">
        <v>0.83404366297418198</v>
      </c>
      <c r="AZ2725" s="73">
        <v>1.4506550995865799</v>
      </c>
      <c r="BA2725" s="73">
        <v>1.15084405569542</v>
      </c>
      <c r="BB2725" s="64">
        <v>2.01011982544878E-2</v>
      </c>
      <c r="BC2725" s="74">
        <v>-25.4489057151659</v>
      </c>
      <c r="BD2725" s="61">
        <v>43843</v>
      </c>
      <c r="BE2725" s="61">
        <v>43913</v>
      </c>
      <c r="BF2725" s="70"/>
      <c r="BG2725" s="61"/>
    </row>
    <row r="2726" spans="2:59" x14ac:dyDescent="0.3">
      <c r="B2726" s="56" t="s">
        <v>8594</v>
      </c>
      <c r="C2726" s="56" t="s">
        <v>8227</v>
      </c>
      <c r="D2726" s="56" t="s">
        <v>8212</v>
      </c>
      <c r="E2726" s="57" t="s">
        <v>0</v>
      </c>
      <c r="F2726" s="57" t="s">
        <v>420</v>
      </c>
      <c r="G2726" s="58" t="s">
        <v>111</v>
      </c>
      <c r="H2726" s="59" t="s">
        <v>1475</v>
      </c>
      <c r="I2726" s="60" t="s">
        <v>29</v>
      </c>
      <c r="J2726" s="60" t="s">
        <v>8228</v>
      </c>
      <c r="L2726" s="61">
        <v>44021</v>
      </c>
      <c r="M2726" s="62">
        <v>1542.0832000002299</v>
      </c>
      <c r="N2726" s="63">
        <v>1542.0832000002299</v>
      </c>
      <c r="O2726" s="63">
        <v>1589.10480000079</v>
      </c>
      <c r="P2726" s="64">
        <f t="shared" si="42"/>
        <v>0.97041000694193569</v>
      </c>
      <c r="Q2726" s="61">
        <v>43843</v>
      </c>
      <c r="R2726" s="65">
        <v>310704.84100000001</v>
      </c>
      <c r="S2726" s="65">
        <v>268056.07416040002</v>
      </c>
      <c r="T2726" s="11"/>
      <c r="U2726" s="66">
        <v>3.0068418673181402E-3</v>
      </c>
      <c r="V2726" s="67">
        <v>3.9628949406505898</v>
      </c>
      <c r="W2726" s="66">
        <v>9.4195344343461301E-2</v>
      </c>
      <c r="X2726" s="67">
        <v>11.6979129829851</v>
      </c>
      <c r="Y2726" s="66">
        <v>3.5835501366818798E-3</v>
      </c>
      <c r="Z2726" s="67">
        <v>18.042292625905201</v>
      </c>
      <c r="AA2726" s="66">
        <v>0.189651179458597</v>
      </c>
      <c r="AB2726" s="67">
        <v>39.1903060971526</v>
      </c>
      <c r="AC2726" s="66">
        <v>0.20603598610992799</v>
      </c>
      <c r="AD2726" s="67">
        <v>44.889563871256499</v>
      </c>
      <c r="AE2726" s="66">
        <v>0.24278352048364499</v>
      </c>
      <c r="AF2726" s="68">
        <v>41.226039660105002</v>
      </c>
      <c r="AG2726" s="66">
        <v>3.3320440978059203E-2</v>
      </c>
      <c r="AH2726" s="67">
        <v>1.49053836194071</v>
      </c>
      <c r="AI2726" s="66">
        <v>4.1213770989997997E-2</v>
      </c>
      <c r="AJ2726" s="67">
        <v>17.812119579961301</v>
      </c>
      <c r="AK2726" s="66">
        <v>0.54208319999976096</v>
      </c>
      <c r="AL2726" s="66">
        <v>5.1659185437529197E-2</v>
      </c>
      <c r="AM2726" s="67">
        <v>66.825616364832996</v>
      </c>
      <c r="AN2726" s="11"/>
      <c r="AO2726" s="69">
        <v>3.7688373588025598E-2</v>
      </c>
      <c r="AP2726" s="69">
        <v>-6.3635394297307399E-2</v>
      </c>
      <c r="AQ2726" s="69">
        <v>9.75992600488826E-2</v>
      </c>
      <c r="AR2726" s="69">
        <v>-0.122341668953595</v>
      </c>
      <c r="AS2726" s="70">
        <v>7</v>
      </c>
      <c r="AT2726" s="70">
        <v>5</v>
      </c>
      <c r="AU2726" s="70">
        <v>9</v>
      </c>
      <c r="AV2726" s="71">
        <v>3</v>
      </c>
      <c r="AW2726" s="11"/>
      <c r="AX2726" s="72">
        <v>0.195854892139323</v>
      </c>
      <c r="AY2726" s="73">
        <v>0.86569576919828295</v>
      </c>
      <c r="AZ2726" s="73">
        <v>1.4767477473215</v>
      </c>
      <c r="BA2726" s="73">
        <v>1.19575407135017</v>
      </c>
      <c r="BB2726" s="64">
        <v>2.01011910037414E-2</v>
      </c>
      <c r="BC2726" s="74">
        <v>-25.369012792623799</v>
      </c>
      <c r="BD2726" s="61">
        <v>43843</v>
      </c>
      <c r="BE2726" s="61">
        <v>43913</v>
      </c>
      <c r="BF2726" s="70"/>
      <c r="BG2726" s="61"/>
    </row>
    <row r="2727" spans="2:59" x14ac:dyDescent="0.3">
      <c r="B2727" s="56" t="s">
        <v>8597</v>
      </c>
      <c r="C2727" s="56" t="s">
        <v>8230</v>
      </c>
      <c r="D2727" s="56" t="s">
        <v>8212</v>
      </c>
      <c r="E2727" s="57" t="s">
        <v>48</v>
      </c>
      <c r="F2727" s="57" t="s">
        <v>420</v>
      </c>
      <c r="G2727" s="58" t="s">
        <v>111</v>
      </c>
      <c r="H2727" s="59" t="s">
        <v>1475</v>
      </c>
      <c r="I2727" s="60" t="s">
        <v>29</v>
      </c>
      <c r="J2727" s="60" t="s">
        <v>8231</v>
      </c>
      <c r="L2727" s="61">
        <v>44021</v>
      </c>
      <c r="M2727" s="62">
        <v>1432.6625999994601</v>
      </c>
      <c r="N2727" s="63">
        <v>1432.6625999994601</v>
      </c>
      <c r="O2727" s="63">
        <v>1481.39499999955</v>
      </c>
      <c r="P2727" s="64">
        <f t="shared" si="42"/>
        <v>0.96710370967898185</v>
      </c>
      <c r="Q2727" s="61">
        <v>43843</v>
      </c>
      <c r="R2727" s="65">
        <v>290012.299</v>
      </c>
      <c r="S2727" s="65">
        <v>129816.410030518</v>
      </c>
      <c r="T2727" s="11"/>
      <c r="U2727" s="66">
        <v>2.9876187618356198E-3</v>
      </c>
      <c r="V2727" s="67">
        <v>3.9609726301023298</v>
      </c>
      <c r="W2727" s="66">
        <v>9.3566202022047906E-2</v>
      </c>
      <c r="X2727" s="67">
        <v>11.634998750843801</v>
      </c>
      <c r="Y2727" s="66">
        <v>8.7467180492240004E-5</v>
      </c>
      <c r="Z2727" s="67">
        <v>17.692684330279</v>
      </c>
      <c r="AA2727" s="66">
        <v>0.181320677938929</v>
      </c>
      <c r="AB2727" s="67">
        <v>38.357255945215002</v>
      </c>
      <c r="AC2727" s="66">
        <v>0.189216043205233</v>
      </c>
      <c r="AD2727" s="67">
        <v>43.207569580757998</v>
      </c>
      <c r="AE2727" s="66">
        <v>0.216834491495392</v>
      </c>
      <c r="AF2727" s="68">
        <v>38.631136761279798</v>
      </c>
      <c r="AG2727" s="66">
        <v>3.31421053506347E-2</v>
      </c>
      <c r="AH2727" s="67">
        <v>1.47270479919825</v>
      </c>
      <c r="AI2727" s="66">
        <v>3.7407530051496003E-2</v>
      </c>
      <c r="AJ2727" s="67">
        <v>17.431495486118401</v>
      </c>
      <c r="AK2727" s="66">
        <v>0.43266260000003998</v>
      </c>
      <c r="AL2727" s="66">
        <v>4.2696572376371499E-2</v>
      </c>
      <c r="AM2727" s="67">
        <v>55.883556364919102</v>
      </c>
      <c r="AN2727" s="11"/>
      <c r="AO2727" s="69">
        <v>3.7668436176318203E-2</v>
      </c>
      <c r="AP2727" s="69">
        <v>-6.3689207706411302E-2</v>
      </c>
      <c r="AQ2727" s="69">
        <v>9.6968138817901506E-2</v>
      </c>
      <c r="AR2727" s="69">
        <v>-0.12286321160354401</v>
      </c>
      <c r="AS2727" s="70">
        <v>7</v>
      </c>
      <c r="AT2727" s="70">
        <v>5</v>
      </c>
      <c r="AU2727" s="70">
        <v>9</v>
      </c>
      <c r="AV2727" s="71">
        <v>3</v>
      </c>
      <c r="AW2727" s="11"/>
      <c r="AX2727" s="72">
        <v>0.19586157656769501</v>
      </c>
      <c r="AY2727" s="73">
        <v>0.82605688242710995</v>
      </c>
      <c r="AZ2727" s="73">
        <v>1.44407021448387</v>
      </c>
      <c r="BA2727" s="73">
        <v>1.13952536199758</v>
      </c>
      <c r="BB2727" s="64">
        <v>2.0101206311955999E-2</v>
      </c>
      <c r="BC2727" s="74">
        <v>-25.46910850922</v>
      </c>
      <c r="BD2727" s="61">
        <v>43843</v>
      </c>
      <c r="BE2727" s="61">
        <v>43913</v>
      </c>
      <c r="BF2727" s="70"/>
      <c r="BG2727" s="61"/>
    </row>
    <row r="2728" spans="2:59" x14ac:dyDescent="0.3">
      <c r="B2728" s="56" t="s">
        <v>8599</v>
      </c>
      <c r="C2728" s="56" t="s">
        <v>8233</v>
      </c>
      <c r="D2728" s="56" t="s">
        <v>8212</v>
      </c>
      <c r="E2728" s="57" t="s">
        <v>52</v>
      </c>
      <c r="F2728" s="57" t="s">
        <v>420</v>
      </c>
      <c r="G2728" s="58" t="s">
        <v>111</v>
      </c>
      <c r="H2728" s="59" t="s">
        <v>1475</v>
      </c>
      <c r="I2728" s="60" t="s">
        <v>29</v>
      </c>
      <c r="J2728" s="60" t="s">
        <v>8234</v>
      </c>
      <c r="L2728" s="61">
        <v>44021</v>
      </c>
      <c r="M2728" s="62">
        <v>1475.6372999995899</v>
      </c>
      <c r="N2728" s="63">
        <v>1475.6372999995899</v>
      </c>
      <c r="O2728" s="63">
        <v>1523.18439999968</v>
      </c>
      <c r="P2728" s="64">
        <f t="shared" si="42"/>
        <v>0.96878440981925762</v>
      </c>
      <c r="Q2728" s="61">
        <v>43843</v>
      </c>
      <c r="R2728" s="65">
        <v>354251.484</v>
      </c>
      <c r="S2728" s="65">
        <v>357497.81845410197</v>
      </c>
      <c r="T2728" s="11"/>
      <c r="U2728" s="66">
        <v>2.9974292210681601E-3</v>
      </c>
      <c r="V2728" s="67">
        <v>3.96195367602559</v>
      </c>
      <c r="W2728" s="66">
        <v>9.3886215729144198E-2</v>
      </c>
      <c r="X2728" s="67">
        <v>11.6670001215534</v>
      </c>
      <c r="Y2728" s="66">
        <v>1.86456431583792E-3</v>
      </c>
      <c r="Z2728" s="67">
        <v>17.870394043798999</v>
      </c>
      <c r="AA2728" s="66">
        <v>0.18555175450106601</v>
      </c>
      <c r="AB2728" s="67">
        <v>38.7803636013996</v>
      </c>
      <c r="AC2728" s="66">
        <v>0.19774384075571999</v>
      </c>
      <c r="AD2728" s="67">
        <v>44.060349335835802</v>
      </c>
      <c r="AE2728" s="66">
        <v>0.229967727915209</v>
      </c>
      <c r="AF2728" s="68">
        <v>39.944460403232398</v>
      </c>
      <c r="AG2728" s="66">
        <v>3.3232832109206398E-2</v>
      </c>
      <c r="AH2728" s="67">
        <v>1.48177747505542</v>
      </c>
      <c r="AI2728" s="66">
        <v>3.9342295238384402E-2</v>
      </c>
      <c r="AJ2728" s="67">
        <v>17.624972004792699</v>
      </c>
      <c r="AK2728" s="66">
        <v>0.47563729999994397</v>
      </c>
      <c r="AL2728" s="66">
        <v>4.6286464452350601E-2</v>
      </c>
      <c r="AM2728" s="67">
        <v>60.181026364909499</v>
      </c>
      <c r="AN2728" s="11"/>
      <c r="AO2728" s="69">
        <v>3.7678554952435703E-2</v>
      </c>
      <c r="AP2728" s="69">
        <v>-6.3661792943094E-2</v>
      </c>
      <c r="AQ2728" s="69">
        <v>9.7289198005455504E-2</v>
      </c>
      <c r="AR2728" s="69">
        <v>-0.122597905410657</v>
      </c>
      <c r="AS2728" s="70">
        <v>7</v>
      </c>
      <c r="AT2728" s="70">
        <v>5</v>
      </c>
      <c r="AU2728" s="70">
        <v>9</v>
      </c>
      <c r="AV2728" s="71">
        <v>3</v>
      </c>
      <c r="AW2728" s="11"/>
      <c r="AX2728" s="72">
        <v>0.195858088973619</v>
      </c>
      <c r="AY2728" s="73">
        <v>0.84619066212235305</v>
      </c>
      <c r="AZ2728" s="73">
        <v>1.4606686263978199</v>
      </c>
      <c r="BA2728" s="73">
        <v>1.16806892967361</v>
      </c>
      <c r="BB2728" s="64">
        <v>2.0101189674569499E-2</v>
      </c>
      <c r="BC2728" s="74">
        <v>-25.418202812434199</v>
      </c>
      <c r="BD2728" s="61">
        <v>43843</v>
      </c>
      <c r="BE2728" s="61">
        <v>43913</v>
      </c>
      <c r="BF2728" s="70"/>
      <c r="BG2728" s="61"/>
    </row>
    <row r="2729" spans="2:59" x14ac:dyDescent="0.3">
      <c r="B2729" s="56" t="s">
        <v>8603</v>
      </c>
      <c r="C2729" s="56" t="s">
        <v>8236</v>
      </c>
      <c r="D2729" s="56" t="s">
        <v>8212</v>
      </c>
      <c r="E2729" s="57" t="s">
        <v>447</v>
      </c>
      <c r="F2729" s="57" t="s">
        <v>420</v>
      </c>
      <c r="G2729" s="58" t="s">
        <v>111</v>
      </c>
      <c r="H2729" s="59" t="s">
        <v>1475</v>
      </c>
      <c r="I2729" s="60" t="s">
        <v>29</v>
      </c>
      <c r="J2729" s="60" t="s">
        <v>8237</v>
      </c>
      <c r="L2729" s="61">
        <v>44021</v>
      </c>
      <c r="M2729" s="62">
        <v>1332.2400000002201</v>
      </c>
      <c r="N2729" s="63">
        <v>1332.2400000002201</v>
      </c>
      <c r="O2729" s="63">
        <v>1371.5569000001999</v>
      </c>
      <c r="P2729" s="64">
        <f t="shared" si="42"/>
        <v>0.97133410943434129</v>
      </c>
      <c r="Q2729" s="61">
        <v>43843</v>
      </c>
      <c r="R2729" s="65">
        <v>87750.32</v>
      </c>
      <c r="S2729" s="65">
        <v>27519.031377868701</v>
      </c>
      <c r="T2729" s="11"/>
      <c r="U2729" s="66">
        <v>3.0123346041364099E-3</v>
      </c>
      <c r="V2729" s="67">
        <v>3.96344421433241</v>
      </c>
      <c r="W2729" s="66">
        <v>9.4374793301540194E-2</v>
      </c>
      <c r="X2729" s="67">
        <v>11.715857878793001</v>
      </c>
      <c r="Y2729" s="66">
        <v>4.5602741447510198E-3</v>
      </c>
      <c r="Z2729" s="67">
        <v>18.139965026697599</v>
      </c>
      <c r="AA2729" s="66">
        <v>0.191962893330201</v>
      </c>
      <c r="AB2729" s="67">
        <v>39.421477484342198</v>
      </c>
      <c r="AC2729" s="66">
        <v>0.210773396685836</v>
      </c>
      <c r="AD2729" s="67">
        <v>45.363304928818302</v>
      </c>
      <c r="AE2729" s="66">
        <v>0.25006791093619501</v>
      </c>
      <c r="AF2729" s="68">
        <v>41.954478705360103</v>
      </c>
      <c r="AG2729" s="66">
        <v>3.33711780003796E-2</v>
      </c>
      <c r="AH2729" s="67">
        <v>1.4956120641727499</v>
      </c>
      <c r="AI2729" s="66">
        <v>4.2277959095372401E-2</v>
      </c>
      <c r="AJ2729" s="67">
        <v>17.918538390513302</v>
      </c>
      <c r="AK2729" s="66">
        <v>0.33223999999987402</v>
      </c>
      <c r="AL2729" s="66">
        <v>3.3921748061402503E-2</v>
      </c>
      <c r="AM2729" s="67">
        <v>45.841296364902497</v>
      </c>
      <c r="AN2729" s="11"/>
      <c r="AO2729" s="69">
        <v>3.7694017071771703E-2</v>
      </c>
      <c r="AP2729" s="69">
        <v>-6.3619990982260802E-2</v>
      </c>
      <c r="AQ2729" s="69">
        <v>9.7779300273104996E-2</v>
      </c>
      <c r="AR2729" s="69">
        <v>-0.12219292342168001</v>
      </c>
      <c r="AS2729" s="70">
        <v>7</v>
      </c>
      <c r="AT2729" s="70">
        <v>5</v>
      </c>
      <c r="AU2729" s="70">
        <v>9</v>
      </c>
      <c r="AV2729" s="71">
        <v>3</v>
      </c>
      <c r="AW2729" s="11"/>
      <c r="AX2729" s="72">
        <v>0.195852382870216</v>
      </c>
      <c r="AY2729" s="73">
        <v>0.87671800727912297</v>
      </c>
      <c r="AZ2729" s="73">
        <v>1.4858427672024801</v>
      </c>
      <c r="BA2729" s="73">
        <v>1.21141917473506</v>
      </c>
      <c r="BB2729" s="64">
        <v>2.0101124286775299E-2</v>
      </c>
      <c r="BC2729" s="74">
        <v>-25.342010965774499</v>
      </c>
      <c r="BD2729" s="61">
        <v>43843</v>
      </c>
      <c r="BE2729" s="61">
        <v>43913</v>
      </c>
      <c r="BF2729" s="70"/>
      <c r="BG2729" s="61"/>
    </row>
    <row r="2730" spans="2:59" x14ac:dyDescent="0.3">
      <c r="B2730" s="56" t="s">
        <v>8606</v>
      </c>
      <c r="C2730" s="56" t="s">
        <v>8239</v>
      </c>
      <c r="D2730" s="56" t="s">
        <v>8212</v>
      </c>
      <c r="E2730" s="57" t="s">
        <v>56</v>
      </c>
      <c r="F2730" s="57" t="s">
        <v>420</v>
      </c>
      <c r="G2730" s="58" t="s">
        <v>111</v>
      </c>
      <c r="H2730" s="59" t="s">
        <v>1475</v>
      </c>
      <c r="I2730" s="60" t="s">
        <v>29</v>
      </c>
      <c r="J2730" s="60" t="s">
        <v>8240</v>
      </c>
      <c r="L2730" s="61">
        <v>44021</v>
      </c>
      <c r="M2730" s="62">
        <v>1459.8000000007501</v>
      </c>
      <c r="N2730" s="63">
        <v>1459.8000000007501</v>
      </c>
      <c r="O2730" s="63">
        <v>1490.59999999963</v>
      </c>
      <c r="P2730" s="64">
        <f t="shared" si="42"/>
        <v>0.97933717965994393</v>
      </c>
      <c r="Q2730" s="61">
        <v>43843</v>
      </c>
      <c r="R2730" s="65">
        <v>7.2990000000000004</v>
      </c>
      <c r="S2730" s="65">
        <v>6.5598320610672198</v>
      </c>
      <c r="T2730" s="11"/>
      <c r="U2730" s="66">
        <v>3.0232238568714798E-3</v>
      </c>
      <c r="V2730" s="67">
        <v>3.96453313960592</v>
      </c>
      <c r="W2730" s="66">
        <v>9.5945945946441499E-2</v>
      </c>
      <c r="X2730" s="67">
        <v>11.8729731432832</v>
      </c>
      <c r="Y2730" s="66">
        <v>1.31871182675241E-2</v>
      </c>
      <c r="Z2730" s="67">
        <v>19.002649438974899</v>
      </c>
      <c r="AA2730" s="66">
        <v>0.215892053973221</v>
      </c>
      <c r="AB2730" s="67">
        <v>41.814393548644098</v>
      </c>
      <c r="AC2730" s="66">
        <v>0.25779769085056597</v>
      </c>
      <c r="AD2730" s="67">
        <v>50.065734345291297</v>
      </c>
      <c r="AE2730" s="66">
        <v>0.305257510730298</v>
      </c>
      <c r="AF2730" s="68">
        <v>47.4734386847704</v>
      </c>
      <c r="AG2730" s="66">
        <v>3.3706273899952101E-2</v>
      </c>
      <c r="AH2730" s="67">
        <v>1.5291216541299899</v>
      </c>
      <c r="AI2730" s="66">
        <v>5.2032285962923197E-2</v>
      </c>
      <c r="AJ2730" s="67">
        <v>18.893971077253799</v>
      </c>
      <c r="AK2730" s="66">
        <v>0.459800000000396</v>
      </c>
      <c r="AL2730" s="66">
        <v>8.0519873768935199E-2</v>
      </c>
      <c r="AM2730" s="67">
        <v>40.8213210179238</v>
      </c>
      <c r="AN2730" s="11"/>
      <c r="AO2730" s="69">
        <v>3.7761995496111901E-2</v>
      </c>
      <c r="AP2730" s="69">
        <v>-6.3577415783584001E-2</v>
      </c>
      <c r="AQ2730" s="69">
        <v>0.100015578749735</v>
      </c>
      <c r="AR2730" s="69">
        <v>-0.121229531744611</v>
      </c>
      <c r="AS2730" s="70">
        <v>7</v>
      </c>
      <c r="AT2730" s="70">
        <v>5</v>
      </c>
      <c r="AU2730" s="70">
        <v>9</v>
      </c>
      <c r="AV2730" s="71">
        <v>3</v>
      </c>
      <c r="AW2730" s="11"/>
      <c r="AX2730" s="72">
        <v>0.19593553458107599</v>
      </c>
      <c r="AY2730" s="73">
        <v>0.99040752747259797</v>
      </c>
      <c r="AZ2730" s="73">
        <v>1.5799640720470101</v>
      </c>
      <c r="BA2730" s="73">
        <v>1.37334182491941</v>
      </c>
      <c r="BB2730" s="64">
        <v>2.0111088661797099E-2</v>
      </c>
      <c r="BC2730" s="74">
        <v>-25.103984972462101</v>
      </c>
      <c r="BD2730" s="61">
        <v>43843</v>
      </c>
      <c r="BE2730" s="61">
        <v>43913</v>
      </c>
      <c r="BF2730" s="70"/>
      <c r="BG2730" s="61"/>
    </row>
    <row r="2731" spans="2:59" x14ac:dyDescent="0.3">
      <c r="B2731" s="56" t="s">
        <v>8609</v>
      </c>
      <c r="C2731" s="56" t="s">
        <v>8242</v>
      </c>
      <c r="D2731" s="56" t="s">
        <v>8212</v>
      </c>
      <c r="E2731" s="57" t="s">
        <v>309</v>
      </c>
      <c r="F2731" s="57" t="s">
        <v>420</v>
      </c>
      <c r="G2731" s="58" t="s">
        <v>111</v>
      </c>
      <c r="H2731" s="59" t="s">
        <v>1475</v>
      </c>
      <c r="I2731" s="60" t="s">
        <v>29</v>
      </c>
      <c r="J2731" s="60" t="s">
        <v>8243</v>
      </c>
      <c r="L2731" s="61">
        <v>44021</v>
      </c>
      <c r="M2731" s="62">
        <v>1401.1623999998001</v>
      </c>
      <c r="N2731" s="63">
        <v>1401.1623999998001</v>
      </c>
      <c r="O2731" s="63">
        <v>1436.5855000000399</v>
      </c>
      <c r="P2731" s="64">
        <f t="shared" si="42"/>
        <v>0.97534215680149994</v>
      </c>
      <c r="Q2731" s="61">
        <v>43843</v>
      </c>
      <c r="R2731" s="65">
        <v>146.31399999999999</v>
      </c>
      <c r="S2731" s="65">
        <v>132.15712213730799</v>
      </c>
      <c r="T2731" s="11"/>
      <c r="U2731" s="66">
        <v>3.03696704213507E-3</v>
      </c>
      <c r="V2731" s="67">
        <v>3.9659074581322802</v>
      </c>
      <c r="W2731" s="66">
        <v>9.5156506769853905E-2</v>
      </c>
      <c r="X2731" s="67">
        <v>11.794029225624399</v>
      </c>
      <c r="Y2731" s="66">
        <v>8.8116431452362996E-3</v>
      </c>
      <c r="Z2731" s="67">
        <v>18.565101926738901</v>
      </c>
      <c r="AA2731" s="66">
        <v>0.20184659781807601</v>
      </c>
      <c r="AB2731" s="67">
        <v>40.409847933100501</v>
      </c>
      <c r="AC2731" s="66">
        <v>0.231433436829248</v>
      </c>
      <c r="AD2731" s="67">
        <v>47.429308943159398</v>
      </c>
      <c r="AE2731" s="66">
        <v>0.28067016346904</v>
      </c>
      <c r="AF2731" s="68">
        <v>45.014703958644503</v>
      </c>
      <c r="AG2731" s="66">
        <v>3.3597542667848798E-2</v>
      </c>
      <c r="AH2731" s="67">
        <v>1.5182485309196601</v>
      </c>
      <c r="AI2731" s="66">
        <v>4.69321680775465E-2</v>
      </c>
      <c r="AJ2731" s="67">
        <v>18.383959288708901</v>
      </c>
      <c r="AK2731" s="66">
        <v>0.40116239999944803</v>
      </c>
      <c r="AL2731" s="66">
        <v>8.7350484465860107E-2</v>
      </c>
      <c r="AM2731" s="67">
        <v>42.810306173749296</v>
      </c>
      <c r="AN2731" s="11"/>
      <c r="AO2731" s="69">
        <v>3.7713448920840199E-2</v>
      </c>
      <c r="AP2731" s="69">
        <v>-6.3564130735394395E-2</v>
      </c>
      <c r="AQ2731" s="69">
        <v>9.8549585893197206E-2</v>
      </c>
      <c r="AR2731" s="69">
        <v>-0.12159383585822101</v>
      </c>
      <c r="AS2731" s="70">
        <v>7</v>
      </c>
      <c r="AT2731" s="70">
        <v>5</v>
      </c>
      <c r="AU2731" s="70">
        <v>9</v>
      </c>
      <c r="AV2731" s="71">
        <v>3</v>
      </c>
      <c r="AW2731" s="11"/>
      <c r="AX2731" s="72">
        <v>0.19584742622944801</v>
      </c>
      <c r="AY2731" s="73">
        <v>0.92367440530961198</v>
      </c>
      <c r="AZ2731" s="73">
        <v>1.5245703719574499</v>
      </c>
      <c r="BA2731" s="73">
        <v>1.2782470854635899</v>
      </c>
      <c r="BB2731" s="64">
        <v>2.0101374428013501E-2</v>
      </c>
      <c r="BC2731" s="74">
        <v>-25.213814283954001</v>
      </c>
      <c r="BD2731" s="61">
        <v>43843</v>
      </c>
      <c r="BE2731" s="61">
        <v>43913</v>
      </c>
      <c r="BF2731" s="70"/>
      <c r="BG2731" s="61"/>
    </row>
    <row r="2732" spans="2:59" x14ac:dyDescent="0.3">
      <c r="B2732" s="56" t="s">
        <v>8612</v>
      </c>
      <c r="C2732" s="56" t="s">
        <v>8245</v>
      </c>
      <c r="D2732" s="56" t="s">
        <v>8246</v>
      </c>
      <c r="E2732" s="57" t="s">
        <v>34</v>
      </c>
      <c r="F2732" s="57" t="s">
        <v>420</v>
      </c>
      <c r="G2732" s="58" t="s">
        <v>36</v>
      </c>
      <c r="H2732" s="59" t="s">
        <v>37</v>
      </c>
      <c r="I2732" s="60" t="s">
        <v>29</v>
      </c>
      <c r="J2732" s="60" t="s">
        <v>8247</v>
      </c>
      <c r="L2732" s="61">
        <v>44021</v>
      </c>
      <c r="M2732" s="62">
        <v>801.07689999975298</v>
      </c>
      <c r="N2732" s="63">
        <v>801.07689999975298</v>
      </c>
      <c r="O2732" s="63">
        <v>1101.8679000008899</v>
      </c>
      <c r="P2732" s="64">
        <f t="shared" si="42"/>
        <v>0.72701718599761911</v>
      </c>
      <c r="Q2732" s="61">
        <v>43756</v>
      </c>
      <c r="R2732" s="65">
        <v>455269.31300000002</v>
      </c>
      <c r="S2732" s="65">
        <v>529663.40811474598</v>
      </c>
      <c r="T2732" s="11"/>
      <c r="U2732" s="66">
        <v>-3.6109108712480499E-2</v>
      </c>
      <c r="V2732" s="67">
        <v>5.1299882670718902E-2</v>
      </c>
      <c r="W2732" s="66">
        <v>-1.9600598415308899E-2</v>
      </c>
      <c r="X2732" s="67">
        <v>0.31831870710448101</v>
      </c>
      <c r="Y2732" s="66">
        <v>-0.199308152709855</v>
      </c>
      <c r="Z2732" s="67">
        <v>-2.24687765876297</v>
      </c>
      <c r="AA2732" s="66">
        <v>-0.26225361083459597</v>
      </c>
      <c r="AB2732" s="67">
        <v>-6.0001729321666097</v>
      </c>
      <c r="AC2732" s="66">
        <v>-0.33735604801040597</v>
      </c>
      <c r="AD2732" s="67">
        <v>-9.4496395408059506</v>
      </c>
      <c r="AE2732" s="66">
        <v>-0.30855758674704697</v>
      </c>
      <c r="AF2732" s="68">
        <v>-13.908071062993301</v>
      </c>
      <c r="AG2732" s="66">
        <v>1.9825620194751498E-2</v>
      </c>
      <c r="AH2732" s="67">
        <v>0.14105628360994199</v>
      </c>
      <c r="AI2732" s="66">
        <v>-0.16787475982622699</v>
      </c>
      <c r="AJ2732" s="67">
        <v>-3.0967335016612201</v>
      </c>
      <c r="AK2732" s="66">
        <v>-0.198923100000829</v>
      </c>
      <c r="AL2732" s="66">
        <v>-1.8538160516072801E-2</v>
      </c>
      <c r="AM2732" s="67">
        <v>-78.542920684791198</v>
      </c>
      <c r="AN2732" s="11"/>
      <c r="AO2732" s="69">
        <v>8.0776685352320798E-2</v>
      </c>
      <c r="AP2732" s="69">
        <v>-0.132549043253675</v>
      </c>
      <c r="AQ2732" s="69">
        <v>0.122453248848615</v>
      </c>
      <c r="AR2732" s="69">
        <v>-0.13456951136147799</v>
      </c>
      <c r="AS2732" s="70">
        <v>5</v>
      </c>
      <c r="AT2732" s="70">
        <v>7</v>
      </c>
      <c r="AU2732" s="70">
        <v>4</v>
      </c>
      <c r="AV2732" s="71">
        <v>8</v>
      </c>
      <c r="AW2732" s="11"/>
      <c r="AX2732" s="72">
        <v>0.31928569899435399</v>
      </c>
      <c r="AY2732" s="73">
        <v>-0.63196521606187195</v>
      </c>
      <c r="AZ2732" s="73">
        <v>-1.5964936851924001</v>
      </c>
      <c r="BA2732" s="73">
        <v>-0.84281839355753596</v>
      </c>
      <c r="BB2732" s="64">
        <v>3.2510386361282097E-2</v>
      </c>
      <c r="BC2732" s="74">
        <v>-45.650009406788698</v>
      </c>
      <c r="BD2732" s="61">
        <v>43756</v>
      </c>
      <c r="BE2732" s="61">
        <v>43908</v>
      </c>
      <c r="BF2732" s="70"/>
      <c r="BG2732" s="61"/>
    </row>
    <row r="2733" spans="2:59" x14ac:dyDescent="0.3">
      <c r="B2733" s="56" t="s">
        <v>8615</v>
      </c>
      <c r="C2733" s="56" t="s">
        <v>8249</v>
      </c>
      <c r="D2733" s="56" t="s">
        <v>8246</v>
      </c>
      <c r="E2733" s="57" t="s">
        <v>424</v>
      </c>
      <c r="F2733" s="57" t="s">
        <v>420</v>
      </c>
      <c r="G2733" s="58" t="s">
        <v>36</v>
      </c>
      <c r="H2733" s="59" t="s">
        <v>37</v>
      </c>
      <c r="I2733" s="60" t="s">
        <v>29</v>
      </c>
      <c r="J2733" s="60" t="s">
        <v>8250</v>
      </c>
      <c r="L2733" s="61">
        <v>44021</v>
      </c>
      <c r="M2733" s="62">
        <v>817.74100000038698</v>
      </c>
      <c r="N2733" s="63">
        <v>817.74100000038698</v>
      </c>
      <c r="O2733" s="63">
        <v>1109.85309999995</v>
      </c>
      <c r="P2733" s="64">
        <f t="shared" si="42"/>
        <v>0.7368011135891982</v>
      </c>
      <c r="Q2733" s="61">
        <v>43756</v>
      </c>
      <c r="R2733" s="65">
        <v>5868.4530000000004</v>
      </c>
      <c r="S2733" s="65">
        <v>6469.20669465637</v>
      </c>
      <c r="T2733" s="11"/>
      <c r="U2733" s="66">
        <v>-3.6060742691006502E-2</v>
      </c>
      <c r="V2733" s="67">
        <v>5.6136484818125602E-2</v>
      </c>
      <c r="W2733" s="66">
        <v>-1.8120336845640801E-2</v>
      </c>
      <c r="X2733" s="67">
        <v>0.466344864071289</v>
      </c>
      <c r="Y2733" s="66">
        <v>-0.191928225242009</v>
      </c>
      <c r="Z2733" s="67">
        <v>-1.50888491197838</v>
      </c>
      <c r="AA2733" s="66">
        <v>-0.248499072318664</v>
      </c>
      <c r="AB2733" s="67">
        <v>-4.62471908057341</v>
      </c>
      <c r="AC2733" s="66">
        <v>-0.31243389644339897</v>
      </c>
      <c r="AD2733" s="67">
        <v>-6.9574243841052503</v>
      </c>
      <c r="AE2733" s="66">
        <v>-0.26911875442601702</v>
      </c>
      <c r="AF2733" s="68">
        <v>-9.9641878308902996</v>
      </c>
      <c r="AG2733" s="66">
        <v>2.0287315570385499E-2</v>
      </c>
      <c r="AH2733" s="67">
        <v>0.18722582117334199</v>
      </c>
      <c r="AI2733" s="66">
        <v>-0.15982463746971901</v>
      </c>
      <c r="AJ2733" s="67">
        <v>-2.29172126601043</v>
      </c>
      <c r="AK2733" s="66">
        <v>-0.18225899999932199</v>
      </c>
      <c r="AL2733" s="66">
        <v>-4.00662304682919E-2</v>
      </c>
      <c r="AM2733" s="67">
        <v>-24.183723994443401</v>
      </c>
      <c r="AN2733" s="11"/>
      <c r="AO2733" s="69">
        <v>8.0831225412112004E-2</v>
      </c>
      <c r="AP2733" s="69">
        <v>-0.13241777558505399</v>
      </c>
      <c r="AQ2733" s="69">
        <v>0.124153158967674</v>
      </c>
      <c r="AR2733" s="69">
        <v>-0.13321625080250701</v>
      </c>
      <c r="AS2733" s="70">
        <v>5</v>
      </c>
      <c r="AT2733" s="70">
        <v>7</v>
      </c>
      <c r="AU2733" s="70">
        <v>4</v>
      </c>
      <c r="AV2733" s="71">
        <v>8</v>
      </c>
      <c r="AW2733" s="11"/>
      <c r="AX2733" s="72">
        <v>0.31920372556807702</v>
      </c>
      <c r="AY2733" s="73">
        <v>-0.58761697353111197</v>
      </c>
      <c r="AZ2733" s="73">
        <v>-1.2748513658280001</v>
      </c>
      <c r="BA2733" s="73">
        <v>-0.78525514938246499</v>
      </c>
      <c r="BB2733" s="64">
        <v>3.2504774034569001E-2</v>
      </c>
      <c r="BC2733" s="74">
        <v>-45.231418464274597</v>
      </c>
      <c r="BD2733" s="61">
        <v>43756</v>
      </c>
      <c r="BE2733" s="61">
        <v>43908</v>
      </c>
      <c r="BF2733" s="70"/>
      <c r="BG2733" s="61"/>
    </row>
    <row r="2734" spans="2:59" x14ac:dyDescent="0.3">
      <c r="B2734" s="56" t="s">
        <v>8617</v>
      </c>
      <c r="C2734" s="56" t="s">
        <v>8252</v>
      </c>
      <c r="D2734" s="56" t="s">
        <v>8246</v>
      </c>
      <c r="E2734" s="57" t="s">
        <v>428</v>
      </c>
      <c r="F2734" s="57" t="s">
        <v>420</v>
      </c>
      <c r="G2734" s="58" t="s">
        <v>36</v>
      </c>
      <c r="H2734" s="59" t="s">
        <v>37</v>
      </c>
      <c r="I2734" s="60" t="s">
        <v>29</v>
      </c>
      <c r="J2734" s="60" t="s">
        <v>8253</v>
      </c>
      <c r="L2734" s="61">
        <v>44021</v>
      </c>
      <c r="M2734" s="62">
        <v>962.033300000243</v>
      </c>
      <c r="N2734" s="63">
        <v>962.033300000243</v>
      </c>
      <c r="O2734" s="63">
        <v>1250.83060000092</v>
      </c>
      <c r="P2734" s="64">
        <f t="shared" si="42"/>
        <v>0.76911557808030551</v>
      </c>
      <c r="Q2734" s="61">
        <v>43756</v>
      </c>
      <c r="R2734" s="65">
        <v>904.38499999999999</v>
      </c>
      <c r="S2734" s="65">
        <v>995.40849618339496</v>
      </c>
      <c r="T2734" s="11"/>
      <c r="U2734" s="66">
        <v>-3.60444762900443E-2</v>
      </c>
      <c r="V2734" s="67">
        <v>5.7763124914345099E-2</v>
      </c>
      <c r="W2734" s="66">
        <v>-1.75761992886692E-2</v>
      </c>
      <c r="X2734" s="67">
        <v>0.52075861976845805</v>
      </c>
      <c r="Y2734" s="66">
        <v>-0.163698740288964</v>
      </c>
      <c r="Z2734" s="67">
        <v>1.3140635833260601</v>
      </c>
      <c r="AA2734" s="66">
        <v>-0.21332774559064999</v>
      </c>
      <c r="AB2734" s="67">
        <v>-1.1075864077720301</v>
      </c>
      <c r="AC2734" s="66">
        <v>-0.25512721088685802</v>
      </c>
      <c r="AD2734" s="67">
        <v>-1.22675582845113</v>
      </c>
      <c r="AE2734" s="66">
        <v>-0.18544670563103899</v>
      </c>
      <c r="AF2734" s="68">
        <v>-1.5969829513924201</v>
      </c>
      <c r="AG2734" s="66">
        <v>2.0447598224564E-2</v>
      </c>
      <c r="AH2734" s="67">
        <v>0.20325408659118699</v>
      </c>
      <c r="AI2734" s="66">
        <v>-0.13029084887966699</v>
      </c>
      <c r="AJ2734" s="67">
        <v>0.66165759299474303</v>
      </c>
      <c r="AK2734" s="66">
        <v>-3.7966699999742601E-2</v>
      </c>
      <c r="AL2734" s="66">
        <v>-7.8352446444114304E-3</v>
      </c>
      <c r="AM2734" s="67">
        <v>-9.7544939944782492</v>
      </c>
      <c r="AN2734" s="11"/>
      <c r="AO2734" s="69">
        <v>8.0850046577397694E-2</v>
      </c>
      <c r="AP2734" s="69">
        <v>-0.132370457277866</v>
      </c>
      <c r="AQ2734" s="69">
        <v>0.13126457633014099</v>
      </c>
      <c r="AR2734" s="69">
        <v>-0.12839973666457799</v>
      </c>
      <c r="AS2734" s="70">
        <v>5</v>
      </c>
      <c r="AT2734" s="70">
        <v>7</v>
      </c>
      <c r="AU2734" s="70">
        <v>5</v>
      </c>
      <c r="AV2734" s="71">
        <v>7</v>
      </c>
      <c r="AW2734" s="11"/>
      <c r="AX2734" s="72">
        <v>0.31942495775292601</v>
      </c>
      <c r="AY2734" s="73">
        <v>-0.46728275892201099</v>
      </c>
      <c r="AZ2734" s="73">
        <v>-0.424696673191647</v>
      </c>
      <c r="BA2734" s="73">
        <v>-0.62687766460203398</v>
      </c>
      <c r="BB2734" s="64">
        <v>3.2529335390390803E-2</v>
      </c>
      <c r="BC2734" s="74">
        <v>-44.609150111966301</v>
      </c>
      <c r="BD2734" s="61">
        <v>43756</v>
      </c>
      <c r="BE2734" s="61">
        <v>43908</v>
      </c>
      <c r="BF2734" s="70"/>
      <c r="BG2734" s="61"/>
    </row>
    <row r="2735" spans="2:59" x14ac:dyDescent="0.3">
      <c r="B2735" s="56" t="s">
        <v>8620</v>
      </c>
      <c r="C2735" s="56" t="s">
        <v>8255</v>
      </c>
      <c r="D2735" s="56" t="s">
        <v>8246</v>
      </c>
      <c r="E2735" s="57" t="s">
        <v>41</v>
      </c>
      <c r="F2735" s="57" t="s">
        <v>420</v>
      </c>
      <c r="G2735" s="58" t="s">
        <v>36</v>
      </c>
      <c r="H2735" s="59" t="s">
        <v>37</v>
      </c>
      <c r="I2735" s="60" t="s">
        <v>29</v>
      </c>
      <c r="J2735" s="60" t="s">
        <v>8256</v>
      </c>
      <c r="L2735" s="61">
        <v>44021</v>
      </c>
      <c r="M2735" s="62">
        <v>860.92069999966805</v>
      </c>
      <c r="N2735" s="63">
        <v>860.92069999966805</v>
      </c>
      <c r="O2735" s="63">
        <v>1179.0870999991901</v>
      </c>
      <c r="P2735" s="64">
        <f t="shared" si="42"/>
        <v>0.73015869650364207</v>
      </c>
      <c r="Q2735" s="61">
        <v>43756</v>
      </c>
      <c r="R2735" s="65">
        <v>924988.75899999996</v>
      </c>
      <c r="S2735" s="65">
        <v>1063287.23753809</v>
      </c>
      <c r="T2735" s="11"/>
      <c r="U2735" s="66">
        <v>-3.6093505975259198E-2</v>
      </c>
      <c r="V2735" s="67">
        <v>5.28601563928532E-2</v>
      </c>
      <c r="W2735" s="66">
        <v>-1.91223811661985E-2</v>
      </c>
      <c r="X2735" s="67">
        <v>0.36614043201552698</v>
      </c>
      <c r="Y2735" s="66">
        <v>-0.196935368609848</v>
      </c>
      <c r="Z2735" s="67">
        <v>-2.0095992487622398</v>
      </c>
      <c r="AA2735" s="66">
        <v>-0.25784464093798298</v>
      </c>
      <c r="AB2735" s="67">
        <v>-5.55927594250534</v>
      </c>
      <c r="AC2735" s="66">
        <v>-0.32941734630847402</v>
      </c>
      <c r="AD2735" s="67">
        <v>-8.6557693706126901</v>
      </c>
      <c r="AE2735" s="66">
        <v>-0.29607470308372302</v>
      </c>
      <c r="AF2735" s="68">
        <v>-12.6597826966608</v>
      </c>
      <c r="AG2735" s="66">
        <v>1.99748667364474E-2</v>
      </c>
      <c r="AH2735" s="67">
        <v>0.15598093777953201</v>
      </c>
      <c r="AI2735" s="66">
        <v>-0.16528670970466899</v>
      </c>
      <c r="AJ2735" s="67">
        <v>-2.8379284895054302</v>
      </c>
      <c r="AK2735" s="66">
        <v>-0.13907930000001201</v>
      </c>
      <c r="AL2735" s="66">
        <v>-1.2554515490592199E-2</v>
      </c>
      <c r="AM2735" s="67">
        <v>-72.558540684753098</v>
      </c>
      <c r="AN2735" s="11"/>
      <c r="AO2735" s="69">
        <v>8.0794134732132095E-2</v>
      </c>
      <c r="AP2735" s="69">
        <v>-0.13250682062789601</v>
      </c>
      <c r="AQ2735" s="69">
        <v>0.12300095309547</v>
      </c>
      <c r="AR2735" s="69">
        <v>-0.134133193377202</v>
      </c>
      <c r="AS2735" s="70">
        <v>5</v>
      </c>
      <c r="AT2735" s="70">
        <v>7</v>
      </c>
      <c r="AU2735" s="70">
        <v>4</v>
      </c>
      <c r="AV2735" s="71">
        <v>8</v>
      </c>
      <c r="AW2735" s="11"/>
      <c r="AX2735" s="72">
        <v>0.31925913256272898</v>
      </c>
      <c r="AY2735" s="73">
        <v>-0.61774958484056697</v>
      </c>
      <c r="AZ2735" s="73">
        <v>-1.4934169059906699</v>
      </c>
      <c r="BA2735" s="73">
        <v>-0.82439556072586095</v>
      </c>
      <c r="BB2735" s="64">
        <v>3.25085612573821E-2</v>
      </c>
      <c r="BC2735" s="74">
        <v>-45.515348272339899</v>
      </c>
      <c r="BD2735" s="61">
        <v>43756</v>
      </c>
      <c r="BE2735" s="61">
        <v>43908</v>
      </c>
      <c r="BF2735" s="70"/>
      <c r="BG2735" s="61"/>
    </row>
    <row r="2736" spans="2:59" x14ac:dyDescent="0.3">
      <c r="B2736" s="56" t="s">
        <v>8623</v>
      </c>
      <c r="C2736" s="56" t="s">
        <v>8258</v>
      </c>
      <c r="D2736" s="56" t="s">
        <v>8246</v>
      </c>
      <c r="E2736" s="57" t="s">
        <v>248</v>
      </c>
      <c r="F2736" s="57" t="s">
        <v>420</v>
      </c>
      <c r="G2736" s="58" t="s">
        <v>36</v>
      </c>
      <c r="H2736" s="59" t="s">
        <v>37</v>
      </c>
      <c r="I2736" s="60" t="s">
        <v>29</v>
      </c>
      <c r="J2736" s="60" t="s">
        <v>8259</v>
      </c>
      <c r="L2736" s="61">
        <v>44021</v>
      </c>
      <c r="M2736" s="62">
        <v>1226.7189000006799</v>
      </c>
      <c r="N2736" s="63">
        <v>1226.7189000006799</v>
      </c>
      <c r="O2736" s="63">
        <v>1605.17569999956</v>
      </c>
      <c r="P2736" s="64">
        <f t="shared" si="42"/>
        <v>0.76422718086313923</v>
      </c>
      <c r="Q2736" s="61">
        <v>43756</v>
      </c>
      <c r="R2736" s="65">
        <v>1969311.17</v>
      </c>
      <c r="S2736" s="65">
        <v>2500323.1778359399</v>
      </c>
      <c r="T2736" s="11"/>
      <c r="U2736" s="66">
        <v>-3.6066750896679899E-2</v>
      </c>
      <c r="V2736" s="67">
        <v>5.5535664250783198E-2</v>
      </c>
      <c r="W2736" s="66">
        <v>-1.8279628578966398E-2</v>
      </c>
      <c r="X2736" s="67">
        <v>0.450415690738737</v>
      </c>
      <c r="Y2736" s="66">
        <v>-0.167346630421816</v>
      </c>
      <c r="Z2736" s="67">
        <v>0.94927457004087001</v>
      </c>
      <c r="AA2736" s="66">
        <v>-0.220233506813238</v>
      </c>
      <c r="AB2736" s="67">
        <v>-1.7981625300308199</v>
      </c>
      <c r="AC2736" s="66">
        <v>-0.26813001418951898</v>
      </c>
      <c r="AD2736" s="67">
        <v>-2.5270361587172401</v>
      </c>
      <c r="AE2736" s="66">
        <v>-0.20672010946698699</v>
      </c>
      <c r="AF2736" s="68">
        <v>-3.7243233349872802</v>
      </c>
      <c r="AG2736" s="66">
        <v>2.0229032774295799E-2</v>
      </c>
      <c r="AH2736" s="67">
        <v>0.18139754156436499</v>
      </c>
      <c r="AI2736" s="66">
        <v>-0.13427182739993401</v>
      </c>
      <c r="AJ2736" s="67">
        <v>0.26355974096804902</v>
      </c>
      <c r="AK2736" s="66">
        <v>0.22504059438681001</v>
      </c>
      <c r="AL2736" s="66">
        <v>1.7271475031520801E-2</v>
      </c>
      <c r="AM2736" s="67">
        <v>-36.146551246056298</v>
      </c>
      <c r="AN2736" s="11"/>
      <c r="AO2736" s="69">
        <v>8.08241405121225E-2</v>
      </c>
      <c r="AP2736" s="69">
        <v>-0.132434706548374</v>
      </c>
      <c r="AQ2736" s="69">
        <v>0.13045434858402599</v>
      </c>
      <c r="AR2736" s="69">
        <v>-0.129055521716509</v>
      </c>
      <c r="AS2736" s="70">
        <v>5</v>
      </c>
      <c r="AT2736" s="70">
        <v>7</v>
      </c>
      <c r="AU2736" s="70">
        <v>5</v>
      </c>
      <c r="AV2736" s="71">
        <v>7</v>
      </c>
      <c r="AW2736" s="11"/>
      <c r="AX2736" s="72">
        <v>0.31946508231048898</v>
      </c>
      <c r="AY2736" s="73">
        <v>-0.489577014969655</v>
      </c>
      <c r="AZ2736" s="73">
        <v>-0.58957742060920304</v>
      </c>
      <c r="BA2736" s="73">
        <v>-0.65615475571121396</v>
      </c>
      <c r="BB2736" s="64">
        <v>3.2532094517846402E-2</v>
      </c>
      <c r="BC2736" s="74">
        <v>-44.812265722663099</v>
      </c>
      <c r="BD2736" s="61">
        <v>43756</v>
      </c>
      <c r="BE2736" s="61">
        <v>43908</v>
      </c>
      <c r="BF2736" s="70"/>
      <c r="BG2736" s="61"/>
    </row>
    <row r="2737" spans="2:59" x14ac:dyDescent="0.3">
      <c r="B2737" s="56" t="s">
        <v>8626</v>
      </c>
      <c r="C2737" s="56" t="s">
        <v>8261</v>
      </c>
      <c r="D2737" s="56" t="s">
        <v>8246</v>
      </c>
      <c r="E2737" s="57" t="s">
        <v>0</v>
      </c>
      <c r="F2737" s="57" t="s">
        <v>420</v>
      </c>
      <c r="G2737" s="58" t="s">
        <v>36</v>
      </c>
      <c r="H2737" s="59" t="s">
        <v>37</v>
      </c>
      <c r="I2737" s="60" t="s">
        <v>29</v>
      </c>
      <c r="J2737" s="60" t="s">
        <v>8262</v>
      </c>
      <c r="L2737" s="61">
        <v>44021</v>
      </c>
      <c r="M2737" s="62">
        <v>697.74810000043396</v>
      </c>
      <c r="N2737" s="63">
        <v>697.74810000043396</v>
      </c>
      <c r="O2737" s="63">
        <v>907.73390000034101</v>
      </c>
      <c r="P2737" s="64">
        <f t="shared" si="42"/>
        <v>0.76867031186140766</v>
      </c>
      <c r="Q2737" s="61">
        <v>43756</v>
      </c>
      <c r="R2737" s="65">
        <v>1110213.0970000001</v>
      </c>
      <c r="S2737" s="65">
        <v>1366703.7009687501</v>
      </c>
      <c r="T2737" s="11"/>
      <c r="U2737" s="66">
        <v>-3.6045836127414098E-2</v>
      </c>
      <c r="V2737" s="67">
        <v>5.76271411773632E-2</v>
      </c>
      <c r="W2737" s="66">
        <v>-1.76357218606427E-2</v>
      </c>
      <c r="X2737" s="67">
        <v>0.51480636257110701</v>
      </c>
      <c r="Y2737" s="66">
        <v>-0.16402753043628801</v>
      </c>
      <c r="Z2737" s="67">
        <v>1.28118456859374</v>
      </c>
      <c r="AA2737" s="66">
        <v>-0.21396181111311299</v>
      </c>
      <c r="AB2737" s="67">
        <v>-1.17099296001834</v>
      </c>
      <c r="AC2737" s="66">
        <v>-0.25631745520047799</v>
      </c>
      <c r="AD2737" s="67">
        <v>-1.3457802598131801</v>
      </c>
      <c r="AE2737" s="66">
        <v>-0.18740576239448301</v>
      </c>
      <c r="AF2737" s="68">
        <v>-1.7928886277368301</v>
      </c>
      <c r="AG2737" s="66">
        <v>2.04297092041088E-2</v>
      </c>
      <c r="AH2737" s="67">
        <v>0.201465184545668</v>
      </c>
      <c r="AI2737" s="66">
        <v>-0.13064982591648</v>
      </c>
      <c r="AJ2737" s="67">
        <v>0.62575988931348503</v>
      </c>
      <c r="AK2737" s="66">
        <v>-0.30225189999968299</v>
      </c>
      <c r="AL2737" s="66">
        <v>-2.9906607886914599E-2</v>
      </c>
      <c r="AM2737" s="67">
        <v>-88.875800684676506</v>
      </c>
      <c r="AN2737" s="11"/>
      <c r="AO2737" s="69">
        <v>8.0847676041303204E-2</v>
      </c>
      <c r="AP2737" s="69">
        <v>-0.13237783903241501</v>
      </c>
      <c r="AQ2737" s="69">
        <v>0.131195931548136</v>
      </c>
      <c r="AR2737" s="69">
        <v>-0.12846512933901999</v>
      </c>
      <c r="AS2737" s="70">
        <v>5</v>
      </c>
      <c r="AT2737" s="70">
        <v>7</v>
      </c>
      <c r="AU2737" s="70">
        <v>5</v>
      </c>
      <c r="AV2737" s="71">
        <v>7</v>
      </c>
      <c r="AW2737" s="11"/>
      <c r="AX2737" s="72">
        <v>0.31943062488484403</v>
      </c>
      <c r="AY2737" s="73">
        <v>-0.46933924346012601</v>
      </c>
      <c r="AZ2737" s="73">
        <v>-0.43992050719179998</v>
      </c>
      <c r="BA2737" s="73">
        <v>-0.62958020518635704</v>
      </c>
      <c r="BB2737" s="64">
        <v>3.2529774031681898E-2</v>
      </c>
      <c r="BC2737" s="74">
        <v>-44.628343174175797</v>
      </c>
      <c r="BD2737" s="61">
        <v>43756</v>
      </c>
      <c r="BE2737" s="61">
        <v>43908</v>
      </c>
      <c r="BF2737" s="70"/>
      <c r="BG2737" s="61"/>
    </row>
    <row r="2738" spans="2:59" x14ac:dyDescent="0.3">
      <c r="B2738" s="56" t="s">
        <v>8629</v>
      </c>
      <c r="C2738" s="56" t="s">
        <v>8264</v>
      </c>
      <c r="D2738" s="56" t="s">
        <v>8246</v>
      </c>
      <c r="E2738" s="57" t="s">
        <v>48</v>
      </c>
      <c r="F2738" s="57" t="s">
        <v>420</v>
      </c>
      <c r="G2738" s="58" t="s">
        <v>36</v>
      </c>
      <c r="H2738" s="59" t="s">
        <v>37</v>
      </c>
      <c r="I2738" s="60" t="s">
        <v>29</v>
      </c>
      <c r="J2738" s="60" t="s">
        <v>8265</v>
      </c>
      <c r="L2738" s="61">
        <v>44021</v>
      </c>
      <c r="M2738" s="62">
        <v>933.31419999990601</v>
      </c>
      <c r="N2738" s="63">
        <v>933.31419999990601</v>
      </c>
      <c r="O2738" s="63">
        <v>1268.3526000008001</v>
      </c>
      <c r="P2738" s="64">
        <f t="shared" si="42"/>
        <v>0.73584758686134855</v>
      </c>
      <c r="Q2738" s="61">
        <v>43756</v>
      </c>
      <c r="R2738" s="65">
        <v>267573.64</v>
      </c>
      <c r="S2738" s="65">
        <v>498004.99425195297</v>
      </c>
      <c r="T2738" s="11"/>
      <c r="U2738" s="66">
        <v>-3.6065256139409002E-2</v>
      </c>
      <c r="V2738" s="67">
        <v>5.5685139977867899E-2</v>
      </c>
      <c r="W2738" s="66">
        <v>-1.82609313978901E-2</v>
      </c>
      <c r="X2738" s="67">
        <v>0.45228540884636498</v>
      </c>
      <c r="Y2738" s="66">
        <v>-0.19264678760926501</v>
      </c>
      <c r="Z2738" s="67">
        <v>-1.58074114870396</v>
      </c>
      <c r="AA2738" s="66">
        <v>-0.24984228280401999</v>
      </c>
      <c r="AB2738" s="67">
        <v>-4.7590401291090503</v>
      </c>
      <c r="AC2738" s="66">
        <v>-0.31488767610164398</v>
      </c>
      <c r="AD2738" s="67">
        <v>-7.2028023499296996</v>
      </c>
      <c r="AE2738" s="66">
        <v>-0.27303542233508798</v>
      </c>
      <c r="AF2738" s="68">
        <v>-10.355854621797301</v>
      </c>
      <c r="AG2738" s="66">
        <v>2.0243540770024999E-2</v>
      </c>
      <c r="AH2738" s="67">
        <v>0.18284834113728701</v>
      </c>
      <c r="AI2738" s="66">
        <v>-0.16060797571379201</v>
      </c>
      <c r="AJ2738" s="67">
        <v>-2.3700550904177402</v>
      </c>
      <c r="AK2738" s="66">
        <v>-6.6685800000414006E-2</v>
      </c>
      <c r="AL2738" s="66">
        <v>-5.80543636897346E-3</v>
      </c>
      <c r="AM2738" s="67">
        <v>-65.319190684706001</v>
      </c>
      <c r="AN2738" s="11"/>
      <c r="AO2738" s="69">
        <v>8.0825926344987198E-2</v>
      </c>
      <c r="AP2738" s="69">
        <v>-0.13243061541201301</v>
      </c>
      <c r="AQ2738" s="69">
        <v>0.12398731783294401</v>
      </c>
      <c r="AR2738" s="69">
        <v>-0.133347346152732</v>
      </c>
      <c r="AS2738" s="70">
        <v>5</v>
      </c>
      <c r="AT2738" s="70">
        <v>7</v>
      </c>
      <c r="AU2738" s="70">
        <v>4</v>
      </c>
      <c r="AV2738" s="71">
        <v>8</v>
      </c>
      <c r="AW2738" s="11"/>
      <c r="AX2738" s="72">
        <v>0.31921161409263699</v>
      </c>
      <c r="AY2738" s="73">
        <v>-0.59195135079880901</v>
      </c>
      <c r="AZ2738" s="73">
        <v>-1.3062920675001799</v>
      </c>
      <c r="BA2738" s="73">
        <v>-0.79089243755515803</v>
      </c>
      <c r="BB2738" s="64">
        <v>3.2505310144406399E-2</v>
      </c>
      <c r="BC2738" s="74">
        <v>-45.272119125234902</v>
      </c>
      <c r="BD2738" s="61">
        <v>43756</v>
      </c>
      <c r="BE2738" s="61">
        <v>43908</v>
      </c>
      <c r="BF2738" s="70"/>
      <c r="BG2738" s="61"/>
    </row>
    <row r="2739" spans="2:59" x14ac:dyDescent="0.3">
      <c r="B2739" s="56" t="s">
        <v>8632</v>
      </c>
      <c r="C2739" s="56" t="s">
        <v>8267</v>
      </c>
      <c r="D2739" s="56" t="s">
        <v>8246</v>
      </c>
      <c r="E2739" s="57" t="s">
        <v>52</v>
      </c>
      <c r="F2739" s="57" t="s">
        <v>420</v>
      </c>
      <c r="G2739" s="58" t="s">
        <v>36</v>
      </c>
      <c r="H2739" s="59" t="s">
        <v>37</v>
      </c>
      <c r="I2739" s="60" t="s">
        <v>29</v>
      </c>
      <c r="J2739" s="60" t="s">
        <v>8268</v>
      </c>
      <c r="L2739" s="61">
        <v>44021</v>
      </c>
      <c r="M2739" s="62">
        <v>745.41050000023097</v>
      </c>
      <c r="N2739" s="63">
        <v>745.41050000023097</v>
      </c>
      <c r="O2739" s="63">
        <v>1010.37849999964</v>
      </c>
      <c r="P2739" s="64">
        <f t="shared" si="42"/>
        <v>0.73775372298648134</v>
      </c>
      <c r="Q2739" s="61">
        <v>43756</v>
      </c>
      <c r="R2739" s="65">
        <v>1544436.4040000001</v>
      </c>
      <c r="S2739" s="65">
        <v>1868700.5819472701</v>
      </c>
      <c r="T2739" s="11"/>
      <c r="U2739" s="66">
        <v>-3.6055840210792701E-2</v>
      </c>
      <c r="V2739" s="67">
        <v>5.6626732839504298E-2</v>
      </c>
      <c r="W2739" s="66">
        <v>-1.7973441390495299E-2</v>
      </c>
      <c r="X2739" s="67">
        <v>0.48103440958584498</v>
      </c>
      <c r="Y2739" s="66">
        <v>-0.19121206893411</v>
      </c>
      <c r="Z2739" s="67">
        <v>-1.43726928118849</v>
      </c>
      <c r="AA2739" s="66">
        <v>-0.24715568942338001</v>
      </c>
      <c r="AB2739" s="67">
        <v>-4.4903807910450304</v>
      </c>
      <c r="AC2739" s="66">
        <v>-0.30997491543268602</v>
      </c>
      <c r="AD2739" s="67">
        <v>-6.7115262830338898</v>
      </c>
      <c r="AE2739" s="66">
        <v>-0.26518943630537301</v>
      </c>
      <c r="AF2739" s="68">
        <v>-9.5712560188258102</v>
      </c>
      <c r="AG2739" s="66">
        <v>2.0333143524112501E-2</v>
      </c>
      <c r="AH2739" s="67">
        <v>0.19180861654604101</v>
      </c>
      <c r="AI2739" s="66">
        <v>-0.15904251784566401</v>
      </c>
      <c r="AJ2739" s="67">
        <v>-2.2135093036049498</v>
      </c>
      <c r="AK2739" s="66">
        <v>-0.25458949999941999</v>
      </c>
      <c r="AL2739" s="66">
        <v>-2.44836059791851E-2</v>
      </c>
      <c r="AM2739" s="67">
        <v>-84.109560684650205</v>
      </c>
      <c r="AN2739" s="11"/>
      <c r="AO2739" s="69">
        <v>8.0836384042486303E-2</v>
      </c>
      <c r="AP2739" s="69">
        <v>-0.13240519386730701</v>
      </c>
      <c r="AQ2739" s="69">
        <v>0.124316278555925</v>
      </c>
      <c r="AR2739" s="69">
        <v>-0.13308513971875099</v>
      </c>
      <c r="AS2739" s="70">
        <v>5</v>
      </c>
      <c r="AT2739" s="70">
        <v>7</v>
      </c>
      <c r="AU2739" s="70">
        <v>4</v>
      </c>
      <c r="AV2739" s="71">
        <v>8</v>
      </c>
      <c r="AW2739" s="11"/>
      <c r="AX2739" s="72">
        <v>0.31919582892092901</v>
      </c>
      <c r="AY2739" s="73">
        <v>-0.58329022663383501</v>
      </c>
      <c r="AZ2739" s="73">
        <v>-1.24345750149951</v>
      </c>
      <c r="BA2739" s="73">
        <v>-0.77962447129175405</v>
      </c>
      <c r="BB2739" s="64">
        <v>3.2504232421160899E-2</v>
      </c>
      <c r="BC2739" s="74">
        <v>-45.190807207429302</v>
      </c>
      <c r="BD2739" s="61">
        <v>43756</v>
      </c>
      <c r="BE2739" s="61">
        <v>43908</v>
      </c>
      <c r="BF2739" s="70"/>
      <c r="BG2739" s="61"/>
    </row>
    <row r="2740" spans="2:59" x14ac:dyDescent="0.3">
      <c r="B2740" s="56" t="s">
        <v>8635</v>
      </c>
      <c r="C2740" s="56" t="s">
        <v>8270</v>
      </c>
      <c r="D2740" s="56" t="s">
        <v>8246</v>
      </c>
      <c r="E2740" s="57" t="s">
        <v>447</v>
      </c>
      <c r="F2740" s="57" t="s">
        <v>420</v>
      </c>
      <c r="G2740" s="58" t="s">
        <v>36</v>
      </c>
      <c r="H2740" s="59" t="s">
        <v>37</v>
      </c>
      <c r="I2740" s="60" t="s">
        <v>29</v>
      </c>
      <c r="J2740" s="60" t="s">
        <v>8271</v>
      </c>
      <c r="L2740" s="61">
        <v>44021</v>
      </c>
      <c r="M2740" s="62">
        <v>782.59530000016105</v>
      </c>
      <c r="N2740" s="63">
        <v>782.59530000016105</v>
      </c>
      <c r="O2740" s="63">
        <v>1016.93599999975</v>
      </c>
      <c r="P2740" s="64">
        <f t="shared" si="42"/>
        <v>0.76956199800218839</v>
      </c>
      <c r="Q2740" s="61">
        <v>43756</v>
      </c>
      <c r="R2740" s="65">
        <v>298078.63799999998</v>
      </c>
      <c r="S2740" s="65">
        <v>391689.22744287102</v>
      </c>
      <c r="T2740" s="11"/>
      <c r="U2740" s="66">
        <v>-3.6041498995473403E-2</v>
      </c>
      <c r="V2740" s="67">
        <v>5.80608543714334E-2</v>
      </c>
      <c r="W2740" s="66">
        <v>-1.7506837695691502E-2</v>
      </c>
      <c r="X2740" s="67">
        <v>0.52769477906622297</v>
      </c>
      <c r="Y2740" s="66">
        <v>-0.16336207311280301</v>
      </c>
      <c r="Z2740" s="67">
        <v>1.3477303009421999</v>
      </c>
      <c r="AA2740" s="66">
        <v>-0.21270145723508899</v>
      </c>
      <c r="AB2740" s="67">
        <v>-1.0449575722159401</v>
      </c>
      <c r="AC2740" s="66">
        <v>-0.25393225157051302</v>
      </c>
      <c r="AD2740" s="67">
        <v>-1.10725989681669</v>
      </c>
      <c r="AE2740" s="66">
        <v>-0.183486994714185</v>
      </c>
      <c r="AF2740" s="68">
        <v>-1.40101185970707</v>
      </c>
      <c r="AG2740" s="66">
        <v>2.0469893610425099E-2</v>
      </c>
      <c r="AH2740" s="67">
        <v>0.20548362517729399</v>
      </c>
      <c r="AI2740" s="66">
        <v>-0.129923657180334</v>
      </c>
      <c r="AJ2740" s="67">
        <v>0.69837676292809203</v>
      </c>
      <c r="AK2740" s="66">
        <v>-0.21740469999989701</v>
      </c>
      <c r="AL2740" s="66">
        <v>-3.0995300204267599E-2</v>
      </c>
      <c r="AM2740" s="67">
        <v>-15.4817264448939</v>
      </c>
      <c r="AN2740" s="11"/>
      <c r="AO2740" s="69">
        <v>8.0852579662023305E-2</v>
      </c>
      <c r="AP2740" s="69">
        <v>-0.13236642674382901</v>
      </c>
      <c r="AQ2740" s="69">
        <v>0.13134434904350201</v>
      </c>
      <c r="AR2740" s="69">
        <v>-0.12834708806985901</v>
      </c>
      <c r="AS2740" s="70">
        <v>5</v>
      </c>
      <c r="AT2740" s="70">
        <v>7</v>
      </c>
      <c r="AU2740" s="70">
        <v>5</v>
      </c>
      <c r="AV2740" s="71">
        <v>7</v>
      </c>
      <c r="AW2740" s="11"/>
      <c r="AX2740" s="72">
        <v>0.31942358342523203</v>
      </c>
      <c r="AY2740" s="73">
        <v>-0.46527183159332702</v>
      </c>
      <c r="AZ2740" s="73">
        <v>-0.409843316898787</v>
      </c>
      <c r="BA2740" s="73">
        <v>-0.62423295874668805</v>
      </c>
      <c r="BB2740" s="64">
        <v>3.2529294856940401E-2</v>
      </c>
      <c r="BC2740" s="74">
        <v>-44.591488549893299</v>
      </c>
      <c r="BD2740" s="61">
        <v>43756</v>
      </c>
      <c r="BE2740" s="61">
        <v>43908</v>
      </c>
      <c r="BF2740" s="70"/>
      <c r="BG2740" s="61"/>
    </row>
    <row r="2741" spans="2:59" x14ac:dyDescent="0.3">
      <c r="B2741" s="56" t="s">
        <v>8642</v>
      </c>
      <c r="C2741" s="56" t="s">
        <v>8273</v>
      </c>
      <c r="D2741" s="56" t="s">
        <v>8246</v>
      </c>
      <c r="E2741" s="57" t="s">
        <v>56</v>
      </c>
      <c r="F2741" s="57" t="s">
        <v>420</v>
      </c>
      <c r="G2741" s="58" t="s">
        <v>36</v>
      </c>
      <c r="H2741" s="59" t="s">
        <v>37</v>
      </c>
      <c r="I2741" s="60" t="s">
        <v>29</v>
      </c>
      <c r="J2741" s="60" t="s">
        <v>8274</v>
      </c>
      <c r="L2741" s="61">
        <v>44021</v>
      </c>
      <c r="M2741" s="62">
        <v>863.10910000000104</v>
      </c>
      <c r="N2741" s="63">
        <v>863.10910000000104</v>
      </c>
      <c r="O2741" s="63">
        <v>1163.4727999996401</v>
      </c>
      <c r="P2741" s="64">
        <f t="shared" si="42"/>
        <v>0.74183865750902644</v>
      </c>
      <c r="Q2741" s="61">
        <v>43756</v>
      </c>
      <c r="R2741" s="65">
        <v>22.39</v>
      </c>
      <c r="S2741" s="65">
        <v>649.94480916023304</v>
      </c>
      <c r="T2741" s="11"/>
      <c r="U2741" s="66">
        <v>-3.6035647653079601E-2</v>
      </c>
      <c r="V2741" s="67">
        <v>5.8645988610805902E-2</v>
      </c>
      <c r="W2741" s="66">
        <v>-1.7439440709495099E-2</v>
      </c>
      <c r="X2741" s="67">
        <v>0.53443447768586305</v>
      </c>
      <c r="Y2741" s="66">
        <v>-0.188567696535902</v>
      </c>
      <c r="Z2741" s="67">
        <v>-1.1728320413676601</v>
      </c>
      <c r="AA2741" s="66">
        <v>-0.240864256948116</v>
      </c>
      <c r="AB2741" s="67">
        <v>-3.8612375435186599</v>
      </c>
      <c r="AC2741" s="66">
        <v>-0.30222386210778501</v>
      </c>
      <c r="AD2741" s="67">
        <v>-5.9364209505438303</v>
      </c>
      <c r="AE2741" s="66">
        <v>-0.23941743038449201</v>
      </c>
      <c r="AF2741" s="68">
        <v>-6.9940554267377602</v>
      </c>
      <c r="AG2741" s="66">
        <v>2.05104958004085E-2</v>
      </c>
      <c r="AH2741" s="67">
        <v>0.20954384417564101</v>
      </c>
      <c r="AI2741" s="66">
        <v>-0.1560572615618</v>
      </c>
      <c r="AJ2741" s="67">
        <v>-1.9149836752185401</v>
      </c>
      <c r="AK2741" s="66">
        <v>-0.13689090000029</v>
      </c>
      <c r="AL2741" s="66">
        <v>-2.96868766881744E-2</v>
      </c>
      <c r="AM2741" s="67">
        <v>-18.8477689821448</v>
      </c>
      <c r="AN2741" s="11"/>
      <c r="AO2741" s="69">
        <v>8.0848039458942395E-2</v>
      </c>
      <c r="AP2741" s="69">
        <v>-0.132366692292708</v>
      </c>
      <c r="AQ2741" s="69">
        <v>0.12492591174668601</v>
      </c>
      <c r="AR2741" s="69">
        <v>-0.13278900713252401</v>
      </c>
      <c r="AS2741" s="70">
        <v>5</v>
      </c>
      <c r="AT2741" s="70">
        <v>7</v>
      </c>
      <c r="AU2741" s="70">
        <v>4</v>
      </c>
      <c r="AV2741" s="71">
        <v>8</v>
      </c>
      <c r="AW2741" s="11"/>
      <c r="AX2741" s="72">
        <v>0.31914668443729199</v>
      </c>
      <c r="AY2741" s="73">
        <v>-0.56312388528840496</v>
      </c>
      <c r="AZ2741" s="73">
        <v>-1.09654129421324</v>
      </c>
      <c r="BA2741" s="73">
        <v>-0.75327008472868295</v>
      </c>
      <c r="BB2741" s="64">
        <v>3.2499905298354899E-2</v>
      </c>
      <c r="BC2741" s="74">
        <v>-44.9840769805596</v>
      </c>
      <c r="BD2741" s="61">
        <v>43756</v>
      </c>
      <c r="BE2741" s="61">
        <v>43908</v>
      </c>
      <c r="BF2741" s="70"/>
      <c r="BG2741" s="61"/>
    </row>
    <row r="2742" spans="2:59" x14ac:dyDescent="0.3">
      <c r="B2742" s="56" t="s">
        <v>8645</v>
      </c>
      <c r="C2742" s="56" t="s">
        <v>8276</v>
      </c>
      <c r="D2742" s="56" t="s">
        <v>8246</v>
      </c>
      <c r="E2742" s="57" t="s">
        <v>309</v>
      </c>
      <c r="F2742" s="57" t="s">
        <v>420</v>
      </c>
      <c r="G2742" s="58" t="s">
        <v>36</v>
      </c>
      <c r="H2742" s="59" t="s">
        <v>37</v>
      </c>
      <c r="I2742" s="60" t="s">
        <v>29</v>
      </c>
      <c r="J2742" s="60" t="s">
        <v>8277</v>
      </c>
      <c r="L2742" s="61">
        <v>44021</v>
      </c>
      <c r="M2742" s="62">
        <v>850.17850000038698</v>
      </c>
      <c r="N2742" s="63">
        <v>850.17850000038698</v>
      </c>
      <c r="O2742" s="63">
        <v>1139.88509999961</v>
      </c>
      <c r="P2742" s="64">
        <f t="shared" si="42"/>
        <v>0.74584578744004804</v>
      </c>
      <c r="Q2742" s="61">
        <v>43756</v>
      </c>
      <c r="R2742" s="65">
        <v>98.832999999999998</v>
      </c>
      <c r="S2742" s="65">
        <v>107.987908396959</v>
      </c>
      <c r="T2742" s="11"/>
      <c r="U2742" s="66">
        <v>-3.60202161937195E-2</v>
      </c>
      <c r="V2742" s="67">
        <v>6.0189134546817499E-2</v>
      </c>
      <c r="W2742" s="66">
        <v>-1.66710965004313E-2</v>
      </c>
      <c r="X2742" s="67">
        <v>0.61126889859224298</v>
      </c>
      <c r="Y2742" s="66">
        <v>-0.18484035094297699</v>
      </c>
      <c r="Z2742" s="67">
        <v>-0.80009748207521603</v>
      </c>
      <c r="AA2742" s="66">
        <v>-0.23633387515205001</v>
      </c>
      <c r="AB2742" s="67">
        <v>-3.4081993639119901</v>
      </c>
      <c r="AC2742" s="66">
        <v>-0.29196498177771002</v>
      </c>
      <c r="AD2742" s="67">
        <v>-4.9105329175363304</v>
      </c>
      <c r="AE2742" s="66">
        <v>-0.236545914186572</v>
      </c>
      <c r="AF2742" s="68">
        <v>-6.7069038069457703</v>
      </c>
      <c r="AG2742" s="66">
        <v>2.0738369568789501E-2</v>
      </c>
      <c r="AH2742" s="67">
        <v>0.23233122101373699</v>
      </c>
      <c r="AI2742" s="66">
        <v>-0.152172694682085</v>
      </c>
      <c r="AJ2742" s="67">
        <v>-1.5265269872470499</v>
      </c>
      <c r="AK2742" s="66">
        <v>-0.149821499999234</v>
      </c>
      <c r="AL2742" s="66">
        <v>-3.9496252210483397E-2</v>
      </c>
      <c r="AM2742" s="67">
        <v>-12.288083826118999</v>
      </c>
      <c r="AN2742" s="11"/>
      <c r="AO2742" s="69">
        <v>8.0878973409271596E-2</v>
      </c>
      <c r="AP2742" s="69">
        <v>-0.13228923860151601</v>
      </c>
      <c r="AQ2742" s="69">
        <v>0.12579119978909101</v>
      </c>
      <c r="AR2742" s="69">
        <v>-0.131959070675366</v>
      </c>
      <c r="AS2742" s="70">
        <v>5</v>
      </c>
      <c r="AT2742" s="70">
        <v>7</v>
      </c>
      <c r="AU2742" s="70">
        <v>4</v>
      </c>
      <c r="AV2742" s="71">
        <v>8</v>
      </c>
      <c r="AW2742" s="11"/>
      <c r="AX2742" s="72">
        <v>0.31912248588923797</v>
      </c>
      <c r="AY2742" s="73">
        <v>-0.54853718311824196</v>
      </c>
      <c r="AZ2742" s="73">
        <v>-0.99040026425791405</v>
      </c>
      <c r="BA2742" s="73">
        <v>-0.734358028023962</v>
      </c>
      <c r="BB2742" s="64">
        <v>3.2499079884328201E-2</v>
      </c>
      <c r="BC2742" s="74">
        <v>-44.857977352221504</v>
      </c>
      <c r="BD2742" s="61">
        <v>43756</v>
      </c>
      <c r="BE2742" s="61">
        <v>43908</v>
      </c>
      <c r="BF2742" s="70"/>
      <c r="BG2742" s="61"/>
    </row>
    <row r="2743" spans="2:59" x14ac:dyDescent="0.3">
      <c r="B2743" s="56" t="s">
        <v>8648</v>
      </c>
      <c r="C2743" s="56" t="s">
        <v>8279</v>
      </c>
      <c r="D2743" s="56" t="s">
        <v>8280</v>
      </c>
      <c r="E2743" s="57" t="s">
        <v>34</v>
      </c>
      <c r="F2743" s="57" t="s">
        <v>420</v>
      </c>
      <c r="G2743" s="58" t="s">
        <v>36</v>
      </c>
      <c r="H2743" s="59" t="s">
        <v>316</v>
      </c>
      <c r="I2743" s="60" t="s">
        <v>29</v>
      </c>
      <c r="J2743" s="60" t="s">
        <v>8281</v>
      </c>
      <c r="L2743" s="61">
        <v>44021</v>
      </c>
      <c r="M2743" s="62">
        <v>835.11319999955595</v>
      </c>
      <c r="N2743" s="63">
        <v>835.11319999955595</v>
      </c>
      <c r="O2743" s="63">
        <v>1270.5293000005199</v>
      </c>
      <c r="P2743" s="64">
        <f t="shared" si="42"/>
        <v>0.657295506683092</v>
      </c>
      <c r="Q2743" s="61">
        <v>43836</v>
      </c>
      <c r="R2743" s="65">
        <v>255110.19200000001</v>
      </c>
      <c r="S2743" s="65">
        <v>339897.238687012</v>
      </c>
      <c r="T2743" s="11"/>
      <c r="U2743" s="66">
        <v>-1.6702604160855099E-2</v>
      </c>
      <c r="V2743" s="67">
        <v>1.9919503378332599</v>
      </c>
      <c r="W2743" s="66">
        <v>-7.2470857042426395E-2</v>
      </c>
      <c r="X2743" s="67">
        <v>-4.9687071556109004</v>
      </c>
      <c r="Y2743" s="66">
        <v>-0.32439908185740901</v>
      </c>
      <c r="Z2743" s="67">
        <v>-14.7559705735184</v>
      </c>
      <c r="AA2743" s="66">
        <v>-0.25702690550329899</v>
      </c>
      <c r="AB2743" s="67">
        <v>-5.4775023990368901</v>
      </c>
      <c r="AC2743" s="66">
        <v>-0.13183326139463999</v>
      </c>
      <c r="AD2743" s="67">
        <v>11.102639120770601</v>
      </c>
      <c r="AE2743" s="66">
        <v>-0.164085659697012</v>
      </c>
      <c r="AF2743" s="68">
        <v>0.53912164201028601</v>
      </c>
      <c r="AG2743" s="66">
        <v>-6.0187819135535401E-3</v>
      </c>
      <c r="AH2743" s="67">
        <v>-2.44338392722057</v>
      </c>
      <c r="AI2743" s="66">
        <v>-0.322090049955295</v>
      </c>
      <c r="AJ2743" s="67">
        <v>-18.518262514582599</v>
      </c>
      <c r="AK2743" s="66">
        <v>-0.14230365524330399</v>
      </c>
      <c r="AL2743" s="66">
        <v>-1.28456905931671E-2</v>
      </c>
      <c r="AM2743" s="67">
        <v>-76.751153362332801</v>
      </c>
      <c r="AN2743" s="11"/>
      <c r="AO2743" s="69">
        <v>8.4810411870421404E-2</v>
      </c>
      <c r="AP2743" s="69">
        <v>-0.10992119688395199</v>
      </c>
      <c r="AQ2743" s="69">
        <v>7.9605710112446104E-2</v>
      </c>
      <c r="AR2743" s="69">
        <v>-0.33403204195667102</v>
      </c>
      <c r="AS2743" s="70">
        <v>7</v>
      </c>
      <c r="AT2743" s="70">
        <v>5</v>
      </c>
      <c r="AU2743" s="70">
        <v>6</v>
      </c>
      <c r="AV2743" s="71">
        <v>6</v>
      </c>
      <c r="AW2743" s="11"/>
      <c r="AX2743" s="72">
        <v>0.38381532364000998</v>
      </c>
      <c r="AY2743" s="73">
        <v>-0.53983591130872799</v>
      </c>
      <c r="AZ2743" s="73">
        <v>-0.16156207965650499</v>
      </c>
      <c r="BA2743" s="73">
        <v>-0.71527579808116604</v>
      </c>
      <c r="BB2743" s="64">
        <v>3.9112522094474099E-2</v>
      </c>
      <c r="BC2743" s="74">
        <v>-49.2662703646347</v>
      </c>
      <c r="BD2743" s="61">
        <v>43836</v>
      </c>
      <c r="BE2743" s="61">
        <v>43913</v>
      </c>
      <c r="BF2743" s="70"/>
      <c r="BG2743" s="61"/>
    </row>
    <row r="2744" spans="2:59" x14ac:dyDescent="0.3">
      <c r="B2744" s="56" t="s">
        <v>8663</v>
      </c>
      <c r="C2744" s="56" t="s">
        <v>8283</v>
      </c>
      <c r="D2744" s="56" t="s">
        <v>8280</v>
      </c>
      <c r="E2744" s="57" t="s">
        <v>424</v>
      </c>
      <c r="F2744" s="57" t="s">
        <v>420</v>
      </c>
      <c r="G2744" s="58" t="s">
        <v>36</v>
      </c>
      <c r="H2744" s="59" t="s">
        <v>316</v>
      </c>
      <c r="I2744" s="60" t="s">
        <v>29</v>
      </c>
      <c r="J2744" s="60" t="s">
        <v>8284</v>
      </c>
      <c r="L2744" s="61">
        <v>44021</v>
      </c>
      <c r="M2744" s="62">
        <v>1005.71360000037</v>
      </c>
      <c r="N2744" s="63">
        <v>1005.71360000037</v>
      </c>
      <c r="O2744" s="63">
        <v>1515.11219999939</v>
      </c>
      <c r="P2744" s="64">
        <f t="shared" si="42"/>
        <v>0.66378819997672445</v>
      </c>
      <c r="Q2744" s="61">
        <v>43836</v>
      </c>
      <c r="R2744" s="65">
        <v>91.549000000000007</v>
      </c>
      <c r="S2744" s="65">
        <v>110.951503816843</v>
      </c>
      <c r="T2744" s="11"/>
      <c r="U2744" s="66">
        <v>-1.6648886017719602E-2</v>
      </c>
      <c r="V2744" s="67">
        <v>1.9973221521468101</v>
      </c>
      <c r="W2744" s="66">
        <v>-7.1040044217661497E-2</v>
      </c>
      <c r="X2744" s="67">
        <v>-4.8256258731344097</v>
      </c>
      <c r="Y2744" s="66">
        <v>-0.31782681568351101</v>
      </c>
      <c r="Z2744" s="67">
        <v>-14.098743956128599</v>
      </c>
      <c r="AA2744" s="66">
        <v>-0.24213146493915699</v>
      </c>
      <c r="AB2744" s="67">
        <v>-3.9879583426227301</v>
      </c>
      <c r="AC2744" s="66">
        <v>-9.6035553357069106E-2</v>
      </c>
      <c r="AD2744" s="67">
        <v>14.6824099245277</v>
      </c>
      <c r="AE2744" s="66">
        <v>-0.112424242237466</v>
      </c>
      <c r="AF2744" s="68">
        <v>5.70526338796481</v>
      </c>
      <c r="AG2744" s="66">
        <v>-5.5615421224501898E-3</v>
      </c>
      <c r="AH2744" s="67">
        <v>-2.3976599481102299</v>
      </c>
      <c r="AI2744" s="66">
        <v>-0.31517331253504399</v>
      </c>
      <c r="AJ2744" s="67">
        <v>-17.8265887725574</v>
      </c>
      <c r="AK2744" s="66">
        <v>5.7135999995807703E-3</v>
      </c>
      <c r="AL2744" s="66">
        <v>1.1585169359022999E-3</v>
      </c>
      <c r="AM2744" s="67">
        <v>-5.3864639945459203</v>
      </c>
      <c r="AN2744" s="11"/>
      <c r="AO2744" s="69">
        <v>8.48751422691566E-2</v>
      </c>
      <c r="AP2744" s="69">
        <v>-0.10976114507226201</v>
      </c>
      <c r="AQ2744" s="69">
        <v>8.1327790005161701E-2</v>
      </c>
      <c r="AR2744" s="69">
        <v>-0.33286812796606702</v>
      </c>
      <c r="AS2744" s="70">
        <v>7</v>
      </c>
      <c r="AT2744" s="70">
        <v>5</v>
      </c>
      <c r="AU2744" s="70">
        <v>6</v>
      </c>
      <c r="AV2744" s="71">
        <v>6</v>
      </c>
      <c r="AW2744" s="11"/>
      <c r="AX2744" s="72">
        <v>0.38377231919148502</v>
      </c>
      <c r="AY2744" s="73">
        <v>-0.50064097938320595</v>
      </c>
      <c r="AZ2744" s="73">
        <v>-0.10573994289484299</v>
      </c>
      <c r="BA2744" s="73">
        <v>-0.66452517741527095</v>
      </c>
      <c r="BB2744" s="64">
        <v>3.9111626087869798E-2</v>
      </c>
      <c r="BC2744" s="74">
        <v>-49.056327313592199</v>
      </c>
      <c r="BD2744" s="61">
        <v>43836</v>
      </c>
      <c r="BE2744" s="61">
        <v>43913</v>
      </c>
      <c r="BF2744" s="70"/>
      <c r="BG2744" s="61"/>
    </row>
    <row r="2745" spans="2:59" x14ac:dyDescent="0.3">
      <c r="B2745" s="56" t="s">
        <v>8667</v>
      </c>
      <c r="C2745" s="56" t="s">
        <v>8286</v>
      </c>
      <c r="D2745" s="56" t="s">
        <v>8280</v>
      </c>
      <c r="E2745" s="57" t="s">
        <v>428</v>
      </c>
      <c r="F2745" s="57" t="s">
        <v>420</v>
      </c>
      <c r="G2745" s="58" t="s">
        <v>36</v>
      </c>
      <c r="H2745" s="59" t="s">
        <v>316</v>
      </c>
      <c r="I2745" s="60" t="s">
        <v>29</v>
      </c>
      <c r="J2745" s="60" t="s">
        <v>8287</v>
      </c>
      <c r="L2745" s="61">
        <v>44021</v>
      </c>
      <c r="M2745" s="62">
        <v>1034.16410000063</v>
      </c>
      <c r="N2745" s="63">
        <v>1034.16410000063</v>
      </c>
      <c r="O2745" s="63">
        <v>1034.16410000063</v>
      </c>
      <c r="P2745" s="64">
        <f t="shared" si="42"/>
        <v>1</v>
      </c>
      <c r="Q2745" s="61">
        <v>44021</v>
      </c>
      <c r="R2745" s="65">
        <v>0</v>
      </c>
      <c r="S2745" s="65">
        <v>0</v>
      </c>
      <c r="T2745" s="11"/>
      <c r="U2745" s="66">
        <v>0</v>
      </c>
      <c r="V2745" s="67">
        <v>3.66221075391877</v>
      </c>
      <c r="W2745" s="66">
        <v>0</v>
      </c>
      <c r="X2745" s="67">
        <v>2.27837854863537</v>
      </c>
      <c r="Y2745" s="66">
        <v>0</v>
      </c>
      <c r="Z2745" s="67">
        <v>17.6839376122225</v>
      </c>
      <c r="AA2745" s="66">
        <v>0</v>
      </c>
      <c r="AB2745" s="67">
        <v>20.225188151293001</v>
      </c>
      <c r="AC2745" s="66">
        <v>0</v>
      </c>
      <c r="AD2745" s="67">
        <v>24.2859652602347</v>
      </c>
      <c r="AE2745" s="66">
        <v>0</v>
      </c>
      <c r="AF2745" s="68">
        <v>16.947687611711402</v>
      </c>
      <c r="AG2745" s="66">
        <v>0</v>
      </c>
      <c r="AH2745" s="67">
        <v>-1.84150573586521</v>
      </c>
      <c r="AI2745" s="66">
        <v>0</v>
      </c>
      <c r="AJ2745" s="67">
        <v>13.6907424809615</v>
      </c>
      <c r="AK2745" s="66">
        <v>3.4164100001362399E-2</v>
      </c>
      <c r="AL2745" s="66">
        <v>6.8504170303640404E-3</v>
      </c>
      <c r="AM2745" s="67">
        <v>-2.5414139943677601</v>
      </c>
      <c r="AN2745" s="11"/>
      <c r="AO2745" s="69">
        <v>0</v>
      </c>
      <c r="AP2745" s="69">
        <v>0</v>
      </c>
      <c r="AQ2745" s="69">
        <v>0</v>
      </c>
      <c r="AR2745" s="69">
        <v>0</v>
      </c>
      <c r="AS2745" s="70">
        <v>0</v>
      </c>
      <c r="AT2745" s="70">
        <v>0</v>
      </c>
      <c r="AU2745" s="70">
        <v>7</v>
      </c>
      <c r="AV2745" s="71">
        <v>5</v>
      </c>
      <c r="AW2745" s="11"/>
      <c r="AX2745" s="72">
        <v>0</v>
      </c>
      <c r="AY2745" s="73">
        <v>-115.357016523136</v>
      </c>
      <c r="AZ2745" s="73">
        <v>0.52607977638217596</v>
      </c>
      <c r="BA2745" s="73">
        <v>-15.9646500268718</v>
      </c>
      <c r="BB2745" s="64">
        <v>0</v>
      </c>
      <c r="BC2745" s="74">
        <v>0</v>
      </c>
      <c r="BD2745" s="61">
        <v>43656</v>
      </c>
      <c r="BE2745" s="61"/>
      <c r="BF2745" s="70"/>
      <c r="BG2745" s="61"/>
    </row>
    <row r="2746" spans="2:59" x14ac:dyDescent="0.3">
      <c r="B2746" s="56" t="s">
        <v>8670</v>
      </c>
      <c r="C2746" s="56" t="s">
        <v>8289</v>
      </c>
      <c r="D2746" s="56" t="s">
        <v>8280</v>
      </c>
      <c r="E2746" s="57" t="s">
        <v>41</v>
      </c>
      <c r="F2746" s="57" t="s">
        <v>420</v>
      </c>
      <c r="G2746" s="58" t="s">
        <v>36</v>
      </c>
      <c r="H2746" s="59" t="s">
        <v>316</v>
      </c>
      <c r="I2746" s="60" t="s">
        <v>29</v>
      </c>
      <c r="J2746" s="60" t="s">
        <v>8290</v>
      </c>
      <c r="L2746" s="61">
        <v>44021</v>
      </c>
      <c r="M2746" s="62">
        <v>852.78509999997902</v>
      </c>
      <c r="N2746" s="63">
        <v>852.78509999997902</v>
      </c>
      <c r="O2746" s="63">
        <v>1292.7404999993701</v>
      </c>
      <c r="P2746" s="64">
        <f t="shared" si="42"/>
        <v>0.65967230082169981</v>
      </c>
      <c r="Q2746" s="61">
        <v>43836</v>
      </c>
      <c r="R2746" s="65">
        <v>329813.495</v>
      </c>
      <c r="S2746" s="65">
        <v>399690.824977051</v>
      </c>
      <c r="T2746" s="11"/>
      <c r="U2746" s="66">
        <v>-1.6683464899870201E-2</v>
      </c>
      <c r="V2746" s="67">
        <v>1.9938642639317501</v>
      </c>
      <c r="W2746" s="66">
        <v>-7.1927728373339106E-2</v>
      </c>
      <c r="X2746" s="67">
        <v>-4.9143942887021703</v>
      </c>
      <c r="Y2746" s="66">
        <v>-0.32199583172798202</v>
      </c>
      <c r="Z2746" s="67">
        <v>-14.515645560575599</v>
      </c>
      <c r="AA2746" s="66">
        <v>-0.251695494764135</v>
      </c>
      <c r="AB2746" s="67">
        <v>-4.9443613251205498</v>
      </c>
      <c r="AC2746" s="66">
        <v>-0.119337165716424</v>
      </c>
      <c r="AD2746" s="67">
        <v>12.3522486885922</v>
      </c>
      <c r="AE2746" s="66">
        <v>-0.14594363710420999</v>
      </c>
      <c r="AF2746" s="68">
        <v>2.3533239012904201</v>
      </c>
      <c r="AG2746" s="66">
        <v>-5.8441484261493298E-3</v>
      </c>
      <c r="AH2746" s="67">
        <v>-2.4259205784801501</v>
      </c>
      <c r="AI2746" s="66">
        <v>-0.31955908445525</v>
      </c>
      <c r="AJ2746" s="67">
        <v>-18.265165964577999</v>
      </c>
      <c r="AK2746" s="66">
        <v>-0.14721490000010801</v>
      </c>
      <c r="AL2746" s="66">
        <v>-1.3323025697900399E-2</v>
      </c>
      <c r="AM2746" s="67">
        <v>-77.242277838056907</v>
      </c>
      <c r="AN2746" s="11"/>
      <c r="AO2746" s="69">
        <v>8.4831647494866005E-2</v>
      </c>
      <c r="AP2746" s="69">
        <v>-0.109869175481435</v>
      </c>
      <c r="AQ2746" s="69">
        <v>8.0237728358042701E-2</v>
      </c>
      <c r="AR2746" s="69">
        <v>-0.33362916006881299</v>
      </c>
      <c r="AS2746" s="70">
        <v>7</v>
      </c>
      <c r="AT2746" s="70">
        <v>5</v>
      </c>
      <c r="AU2746" s="70">
        <v>6</v>
      </c>
      <c r="AV2746" s="71">
        <v>6</v>
      </c>
      <c r="AW2746" s="11"/>
      <c r="AX2746" s="72">
        <v>0.38380185319110799</v>
      </c>
      <c r="AY2746" s="73">
        <v>-0.525818912117757</v>
      </c>
      <c r="AZ2746" s="73">
        <v>-0.14158369634128601</v>
      </c>
      <c r="BA2746" s="73">
        <v>-0.69715354840900501</v>
      </c>
      <c r="BB2746" s="64">
        <v>3.9112401743404898E-2</v>
      </c>
      <c r="BC2746" s="74">
        <v>-49.189995981345398</v>
      </c>
      <c r="BD2746" s="61">
        <v>43836</v>
      </c>
      <c r="BE2746" s="61">
        <v>43913</v>
      </c>
      <c r="BF2746" s="70"/>
      <c r="BG2746" s="61"/>
    </row>
    <row r="2747" spans="2:59" x14ac:dyDescent="0.3">
      <c r="B2747" s="56" t="s">
        <v>8673</v>
      </c>
      <c r="C2747" s="56" t="s">
        <v>8292</v>
      </c>
      <c r="D2747" s="56" t="s">
        <v>8280</v>
      </c>
      <c r="E2747" s="57" t="s">
        <v>248</v>
      </c>
      <c r="F2747" s="57" t="s">
        <v>420</v>
      </c>
      <c r="G2747" s="58" t="s">
        <v>36</v>
      </c>
      <c r="H2747" s="59" t="s">
        <v>316</v>
      </c>
      <c r="I2747" s="60" t="s">
        <v>29</v>
      </c>
      <c r="J2747" s="60" t="s">
        <v>8293</v>
      </c>
      <c r="L2747" s="61">
        <v>44021</v>
      </c>
      <c r="M2747" s="62">
        <v>1169.0106000006199</v>
      </c>
      <c r="N2747" s="63">
        <v>1169.0106000006199</v>
      </c>
      <c r="O2747" s="63">
        <v>1761.27549999952</v>
      </c>
      <c r="P2747" s="64">
        <f t="shared" si="42"/>
        <v>0.66372955281609181</v>
      </c>
      <c r="Q2747" s="61">
        <v>43836</v>
      </c>
      <c r="R2747" s="65">
        <v>647365.96</v>
      </c>
      <c r="S2747" s="65">
        <v>897348.93376757798</v>
      </c>
      <c r="T2747" s="11"/>
      <c r="U2747" s="66">
        <v>-1.6650918361847299E-2</v>
      </c>
      <c r="V2747" s="67">
        <v>1.99711891773404</v>
      </c>
      <c r="W2747" s="66">
        <v>-7.1004493308501004E-2</v>
      </c>
      <c r="X2747" s="67">
        <v>-4.8220707822183604</v>
      </c>
      <c r="Y2747" s="66">
        <v>-0.31789363496674899</v>
      </c>
      <c r="Z2747" s="67">
        <v>-14.1054258844524</v>
      </c>
      <c r="AA2747" s="66">
        <v>-0.242550741998421</v>
      </c>
      <c r="AB2747" s="67">
        <v>-4.0298860485490904</v>
      </c>
      <c r="AC2747" s="66">
        <v>-9.7695532197540194E-2</v>
      </c>
      <c r="AD2747" s="67">
        <v>14.516412040480599</v>
      </c>
      <c r="AE2747" s="66">
        <v>-0.114217476201738</v>
      </c>
      <c r="AF2747" s="68">
        <v>5.5259399915375997</v>
      </c>
      <c r="AG2747" s="66">
        <v>-5.54761588682595E-3</v>
      </c>
      <c r="AH2747" s="67">
        <v>-2.3962673245478099</v>
      </c>
      <c r="AI2747" s="66">
        <v>-0.31523793245200099</v>
      </c>
      <c r="AJ2747" s="67">
        <v>-17.833050764253102</v>
      </c>
      <c r="AK2747" s="66">
        <v>0.16901060000061999</v>
      </c>
      <c r="AL2747" s="66">
        <v>1.32391961178655E-2</v>
      </c>
      <c r="AM2747" s="67">
        <v>-45.619727837969499</v>
      </c>
      <c r="AN2747" s="11"/>
      <c r="AO2747" s="69">
        <v>8.48674771460355E-2</v>
      </c>
      <c r="AP2747" s="69">
        <v>-0.109780656647636</v>
      </c>
      <c r="AQ2747" s="69">
        <v>8.1312385909841398E-2</v>
      </c>
      <c r="AR2747" s="69">
        <v>-0.332944107479416</v>
      </c>
      <c r="AS2747" s="70">
        <v>7</v>
      </c>
      <c r="AT2747" s="70">
        <v>5</v>
      </c>
      <c r="AU2747" s="70">
        <v>6</v>
      </c>
      <c r="AV2747" s="71">
        <v>6</v>
      </c>
      <c r="AW2747" s="11"/>
      <c r="AX2747" s="72">
        <v>0.38377940752310702</v>
      </c>
      <c r="AY2747" s="73">
        <v>-0.50178161541225597</v>
      </c>
      <c r="AZ2747" s="73">
        <v>-0.107330791986556</v>
      </c>
      <c r="BA2747" s="73">
        <v>-0.66601411856845505</v>
      </c>
      <c r="BB2747" s="64">
        <v>3.9112244114621698E-2</v>
      </c>
      <c r="BC2747" s="74">
        <v>-49.0601555520552</v>
      </c>
      <c r="BD2747" s="61">
        <v>43836</v>
      </c>
      <c r="BE2747" s="61">
        <v>43913</v>
      </c>
      <c r="BF2747" s="70"/>
      <c r="BG2747" s="61"/>
    </row>
    <row r="2748" spans="2:59" x14ac:dyDescent="0.3">
      <c r="B2748" s="56" t="s">
        <v>8676</v>
      </c>
      <c r="C2748" s="56" t="s">
        <v>8295</v>
      </c>
      <c r="D2748" s="56" t="s">
        <v>8280</v>
      </c>
      <c r="E2748" s="57" t="s">
        <v>0</v>
      </c>
      <c r="F2748" s="57" t="s">
        <v>420</v>
      </c>
      <c r="G2748" s="58" t="s">
        <v>36</v>
      </c>
      <c r="H2748" s="59" t="s">
        <v>316</v>
      </c>
      <c r="I2748" s="60" t="s">
        <v>29</v>
      </c>
      <c r="J2748" s="60" t="s">
        <v>8296</v>
      </c>
      <c r="L2748" s="61">
        <v>44021</v>
      </c>
      <c r="M2748" s="62">
        <v>642.34860000014305</v>
      </c>
      <c r="N2748" s="63">
        <v>642.34860000014305</v>
      </c>
      <c r="O2748" s="63">
        <v>963.393600000069</v>
      </c>
      <c r="P2748" s="64">
        <f t="shared" si="42"/>
        <v>0.66675614203799682</v>
      </c>
      <c r="Q2748" s="61">
        <v>43836</v>
      </c>
      <c r="R2748" s="65">
        <v>106201.88099999999</v>
      </c>
      <c r="S2748" s="65">
        <v>150851.21518701201</v>
      </c>
      <c r="T2748" s="11"/>
      <c r="U2748" s="66">
        <v>-1.66266769319918E-2</v>
      </c>
      <c r="V2748" s="67">
        <v>1.9995430607195901</v>
      </c>
      <c r="W2748" s="66">
        <v>-7.0318976735506994E-2</v>
      </c>
      <c r="X2748" s="67">
        <v>-4.7535191249189701</v>
      </c>
      <c r="Y2748" s="66">
        <v>-0.31483378749806401</v>
      </c>
      <c r="Z2748" s="67">
        <v>-13.7994411375839</v>
      </c>
      <c r="AA2748" s="66">
        <v>-0.23569326763652501</v>
      </c>
      <c r="AB2748" s="67">
        <v>-3.3441386123595298</v>
      </c>
      <c r="AC2748" s="66">
        <v>-8.1294888606935303E-2</v>
      </c>
      <c r="AD2748" s="67">
        <v>16.156476399541098</v>
      </c>
      <c r="AE2748" s="66">
        <v>-8.9918152669270099E-2</v>
      </c>
      <c r="AF2748" s="68">
        <v>7.9558723447844404</v>
      </c>
      <c r="AG2748" s="66">
        <v>-5.3275906939234102E-3</v>
      </c>
      <c r="AH2748" s="67">
        <v>-2.3742648052575501</v>
      </c>
      <c r="AI2748" s="66">
        <v>-0.31201391162641801</v>
      </c>
      <c r="AJ2748" s="67">
        <v>-17.510648681694899</v>
      </c>
      <c r="AK2748" s="66">
        <v>-0.35765139999974099</v>
      </c>
      <c r="AL2748" s="66">
        <v>-3.6593502046343901E-2</v>
      </c>
      <c r="AM2748" s="67">
        <v>-98.285927838063799</v>
      </c>
      <c r="AN2748" s="11"/>
      <c r="AO2748" s="69">
        <v>8.4894220372079901E-2</v>
      </c>
      <c r="AP2748" s="69">
        <v>-0.109714975120442</v>
      </c>
      <c r="AQ2748" s="69">
        <v>8.2110408961016207E-2</v>
      </c>
      <c r="AR2748" s="69">
        <v>-0.33243526636855703</v>
      </c>
      <c r="AS2748" s="70">
        <v>7</v>
      </c>
      <c r="AT2748" s="70">
        <v>5</v>
      </c>
      <c r="AU2748" s="70">
        <v>6</v>
      </c>
      <c r="AV2748" s="71">
        <v>6</v>
      </c>
      <c r="AW2748" s="11"/>
      <c r="AX2748" s="72">
        <v>0.38376302437682203</v>
      </c>
      <c r="AY2748" s="73">
        <v>-0.48376245194003797</v>
      </c>
      <c r="AZ2748" s="73">
        <v>-8.1658804181074601E-2</v>
      </c>
      <c r="BA2748" s="73">
        <v>-0.64261981310392002</v>
      </c>
      <c r="BB2748" s="64">
        <v>3.9112154791910103E-2</v>
      </c>
      <c r="BC2748" s="74">
        <v>-48.963601169874899</v>
      </c>
      <c r="BD2748" s="61">
        <v>43836</v>
      </c>
      <c r="BE2748" s="61">
        <v>43913</v>
      </c>
      <c r="BF2748" s="70"/>
      <c r="BG2748" s="61"/>
    </row>
    <row r="2749" spans="2:59" x14ac:dyDescent="0.3">
      <c r="B2749" s="56" t="s">
        <v>8679</v>
      </c>
      <c r="C2749" s="56" t="s">
        <v>8298</v>
      </c>
      <c r="D2749" s="56" t="s">
        <v>8280</v>
      </c>
      <c r="E2749" s="57" t="s">
        <v>48</v>
      </c>
      <c r="F2749" s="57" t="s">
        <v>420</v>
      </c>
      <c r="G2749" s="58" t="s">
        <v>36</v>
      </c>
      <c r="H2749" s="59" t="s">
        <v>316</v>
      </c>
      <c r="I2749" s="60" t="s">
        <v>29</v>
      </c>
      <c r="J2749" s="60" t="s">
        <v>8299</v>
      </c>
      <c r="L2749" s="61">
        <v>44021</v>
      </c>
      <c r="M2749" s="62">
        <v>805.009800000116</v>
      </c>
      <c r="N2749" s="63">
        <v>805.009800000116</v>
      </c>
      <c r="O2749" s="63">
        <v>1213.7288000006199</v>
      </c>
      <c r="P2749" s="64">
        <f t="shared" si="42"/>
        <v>0.66325343849441887</v>
      </c>
      <c r="Q2749" s="61">
        <v>43836</v>
      </c>
      <c r="R2749" s="65">
        <v>35843.144999999997</v>
      </c>
      <c r="S2749" s="65">
        <v>66939.241969482406</v>
      </c>
      <c r="T2749" s="11"/>
      <c r="U2749" s="66">
        <v>-1.66546142163497E-2</v>
      </c>
      <c r="V2749" s="67">
        <v>1.9967493322837999</v>
      </c>
      <c r="W2749" s="66">
        <v>-7.1112563978240395E-2</v>
      </c>
      <c r="X2749" s="67">
        <v>-4.8328778491923003</v>
      </c>
      <c r="Y2749" s="66">
        <v>-0.31837496473337501</v>
      </c>
      <c r="Z2749" s="67">
        <v>-14.153558861115</v>
      </c>
      <c r="AA2749" s="66">
        <v>-0.243626598124974</v>
      </c>
      <c r="AB2749" s="67">
        <v>-4.1374716612044704</v>
      </c>
      <c r="AC2749" s="66">
        <v>-0.100255770140357</v>
      </c>
      <c r="AD2749" s="67">
        <v>14.260388246199</v>
      </c>
      <c r="AE2749" s="66">
        <v>-0.11799118308772399</v>
      </c>
      <c r="AF2749" s="68">
        <v>5.1485693029389896</v>
      </c>
      <c r="AG2749" s="66">
        <v>-5.5823825441621002E-3</v>
      </c>
      <c r="AH2749" s="67">
        <v>-2.3997439902814199</v>
      </c>
      <c r="AI2749" s="66">
        <v>-0.31574505021853799</v>
      </c>
      <c r="AJ2749" s="67">
        <v>-17.883762540906901</v>
      </c>
      <c r="AK2749" s="66">
        <v>-0.19499019999959299</v>
      </c>
      <c r="AL2749" s="66">
        <v>-1.8102529779753199E-2</v>
      </c>
      <c r="AM2749" s="67">
        <v>-82.019807838019901</v>
      </c>
      <c r="AN2749" s="11"/>
      <c r="AO2749" s="69">
        <v>8.4863154203048893E-2</v>
      </c>
      <c r="AP2749" s="69">
        <v>-0.109790931736788</v>
      </c>
      <c r="AQ2749" s="69">
        <v>8.1186674538912498E-2</v>
      </c>
      <c r="AR2749" s="69">
        <v>-0.33302431730669901</v>
      </c>
      <c r="AS2749" s="70">
        <v>7</v>
      </c>
      <c r="AT2749" s="70">
        <v>5</v>
      </c>
      <c r="AU2749" s="70">
        <v>6</v>
      </c>
      <c r="AV2749" s="71">
        <v>6</v>
      </c>
      <c r="AW2749" s="11"/>
      <c r="AX2749" s="72">
        <v>0.38378198172373201</v>
      </c>
      <c r="AY2749" s="73">
        <v>-0.50460956445113003</v>
      </c>
      <c r="AZ2749" s="73">
        <v>-0.11135991006813099</v>
      </c>
      <c r="BA2749" s="73">
        <v>-0.66968171286407596</v>
      </c>
      <c r="BB2749" s="64">
        <v>3.91122576312046E-2</v>
      </c>
      <c r="BC2749" s="74">
        <v>-49.0753700496862</v>
      </c>
      <c r="BD2749" s="61">
        <v>43836</v>
      </c>
      <c r="BE2749" s="61">
        <v>43913</v>
      </c>
      <c r="BF2749" s="70"/>
      <c r="BG2749" s="61"/>
    </row>
    <row r="2750" spans="2:59" x14ac:dyDescent="0.3">
      <c r="B2750" s="56" t="s">
        <v>8682</v>
      </c>
      <c r="C2750" s="56" t="s">
        <v>8301</v>
      </c>
      <c r="D2750" s="56" t="s">
        <v>8280</v>
      </c>
      <c r="E2750" s="57" t="s">
        <v>52</v>
      </c>
      <c r="F2750" s="57" t="s">
        <v>420</v>
      </c>
      <c r="G2750" s="58" t="s">
        <v>36</v>
      </c>
      <c r="H2750" s="59" t="s">
        <v>316</v>
      </c>
      <c r="I2750" s="60" t="s">
        <v>29</v>
      </c>
      <c r="J2750" s="60" t="s">
        <v>8302</v>
      </c>
      <c r="L2750" s="61">
        <v>44021</v>
      </c>
      <c r="M2750" s="62">
        <v>873.89400000032003</v>
      </c>
      <c r="N2750" s="63">
        <v>873.89400000032003</v>
      </c>
      <c r="O2750" s="63">
        <v>1315.2444000001999</v>
      </c>
      <c r="P2750" s="64">
        <f t="shared" si="42"/>
        <v>0.66443468605544886</v>
      </c>
      <c r="Q2750" s="61">
        <v>43836</v>
      </c>
      <c r="R2750" s="65">
        <v>249109.13800000001</v>
      </c>
      <c r="S2750" s="65">
        <v>168412.21845800799</v>
      </c>
      <c r="T2750" s="11"/>
      <c r="U2750" s="66">
        <v>-1.6645241786136501E-2</v>
      </c>
      <c r="V2750" s="67">
        <v>1.9976865753051201</v>
      </c>
      <c r="W2750" s="66">
        <v>-7.08445739510353E-2</v>
      </c>
      <c r="X2750" s="67">
        <v>-4.8060788464717898</v>
      </c>
      <c r="Y2750" s="66">
        <v>-0.31718074581847799</v>
      </c>
      <c r="Z2750" s="67">
        <v>-14.034136969625299</v>
      </c>
      <c r="AA2750" s="66">
        <v>-0.24095590009441401</v>
      </c>
      <c r="AB2750" s="67">
        <v>-3.8704018581484001</v>
      </c>
      <c r="AC2750" s="66">
        <v>-9.3894492884864997E-2</v>
      </c>
      <c r="AD2750" s="67">
        <v>14.896515971748199</v>
      </c>
      <c r="AE2750" s="66">
        <v>-0.108605337734916</v>
      </c>
      <c r="AF2750" s="68">
        <v>6.0871538382198196</v>
      </c>
      <c r="AG2750" s="66">
        <v>-5.4962669146334502E-3</v>
      </c>
      <c r="AH2750" s="67">
        <v>-2.3911324273285599</v>
      </c>
      <c r="AI2750" s="66">
        <v>-0.314486861378246</v>
      </c>
      <c r="AJ2750" s="67">
        <v>-17.7579436568776</v>
      </c>
      <c r="AK2750" s="66">
        <v>-0.12610599999970901</v>
      </c>
      <c r="AL2750" s="66">
        <v>-1.1288951355709301E-2</v>
      </c>
      <c r="AM2750" s="67">
        <v>-75.131387838046095</v>
      </c>
      <c r="AN2750" s="11"/>
      <c r="AO2750" s="69">
        <v>8.4873711319232797E-2</v>
      </c>
      <c r="AP2750" s="69">
        <v>-0.109765323065367</v>
      </c>
      <c r="AQ2750" s="69">
        <v>8.1498638286575401E-2</v>
      </c>
      <c r="AR2750" s="69">
        <v>-0.33282542376488</v>
      </c>
      <c r="AS2750" s="70">
        <v>7</v>
      </c>
      <c r="AT2750" s="70">
        <v>5</v>
      </c>
      <c r="AU2750" s="70">
        <v>6</v>
      </c>
      <c r="AV2750" s="71">
        <v>6</v>
      </c>
      <c r="AW2750" s="11"/>
      <c r="AX2750" s="72">
        <v>0.38377565378672401</v>
      </c>
      <c r="AY2750" s="73">
        <v>-0.49759057415758401</v>
      </c>
      <c r="AZ2750" s="73">
        <v>-0.101359303023401</v>
      </c>
      <c r="BA2750" s="73">
        <v>-0.66057675564297802</v>
      </c>
      <c r="BB2750" s="64">
        <v>3.9112229955644597E-2</v>
      </c>
      <c r="BC2750" s="74">
        <v>-49.037638936133597</v>
      </c>
      <c r="BD2750" s="61">
        <v>43836</v>
      </c>
      <c r="BE2750" s="61">
        <v>43913</v>
      </c>
      <c r="BF2750" s="70"/>
      <c r="BG2750" s="61"/>
    </row>
    <row r="2751" spans="2:59" x14ac:dyDescent="0.3">
      <c r="B2751" s="56" t="s">
        <v>8684</v>
      </c>
      <c r="C2751" s="56" t="s">
        <v>8304</v>
      </c>
      <c r="D2751" s="56" t="s">
        <v>8280</v>
      </c>
      <c r="E2751" s="57" t="s">
        <v>447</v>
      </c>
      <c r="F2751" s="57" t="s">
        <v>420</v>
      </c>
      <c r="G2751" s="58" t="s">
        <v>36</v>
      </c>
      <c r="H2751" s="59" t="s">
        <v>316</v>
      </c>
      <c r="I2751" s="60" t="s">
        <v>29</v>
      </c>
      <c r="J2751" s="60" t="s">
        <v>8305</v>
      </c>
      <c r="L2751" s="61">
        <v>44021</v>
      </c>
      <c r="M2751" s="62">
        <v>1000</v>
      </c>
      <c r="N2751" s="63">
        <v>1000</v>
      </c>
      <c r="O2751" s="63">
        <v>1000</v>
      </c>
      <c r="P2751" s="64">
        <f t="shared" si="42"/>
        <v>1</v>
      </c>
      <c r="Q2751" s="61">
        <v>44021</v>
      </c>
      <c r="R2751" s="65">
        <v>0</v>
      </c>
      <c r="S2751" s="65">
        <v>0</v>
      </c>
      <c r="T2751" s="11"/>
      <c r="U2751" s="66">
        <v>0</v>
      </c>
      <c r="V2751" s="67">
        <v>3.66221075391877</v>
      </c>
      <c r="W2751" s="66">
        <v>0</v>
      </c>
      <c r="X2751" s="67">
        <v>2.27837854863537</v>
      </c>
      <c r="Y2751" s="66">
        <v>0</v>
      </c>
      <c r="Z2751" s="67">
        <v>17.6839376122225</v>
      </c>
      <c r="AA2751" s="66">
        <v>0</v>
      </c>
      <c r="AB2751" s="67">
        <v>20.225188151293001</v>
      </c>
      <c r="AC2751" s="66">
        <v>0</v>
      </c>
      <c r="AD2751" s="67">
        <v>24.2859652602347</v>
      </c>
      <c r="AE2751" s="66">
        <v>0</v>
      </c>
      <c r="AF2751" s="68">
        <v>16.947687611711402</v>
      </c>
      <c r="AG2751" s="66">
        <v>0</v>
      </c>
      <c r="AH2751" s="67">
        <v>-1.84150573586521</v>
      </c>
      <c r="AI2751" s="66">
        <v>0</v>
      </c>
      <c r="AJ2751" s="67">
        <v>13.6907424809615</v>
      </c>
      <c r="AK2751" s="66">
        <v>0</v>
      </c>
      <c r="AL2751" s="66">
        <v>0</v>
      </c>
      <c r="AM2751" s="67">
        <v>6.2587435551031403</v>
      </c>
      <c r="AN2751" s="11"/>
      <c r="AO2751" s="69">
        <v>0</v>
      </c>
      <c r="AP2751" s="69">
        <v>0</v>
      </c>
      <c r="AQ2751" s="69">
        <v>0</v>
      </c>
      <c r="AR2751" s="69">
        <v>0</v>
      </c>
      <c r="AS2751" s="70">
        <v>0</v>
      </c>
      <c r="AT2751" s="70">
        <v>0</v>
      </c>
      <c r="AU2751" s="70">
        <v>7</v>
      </c>
      <c r="AV2751" s="71">
        <v>5</v>
      </c>
      <c r="AW2751" s="11"/>
      <c r="AX2751" s="72">
        <v>0</v>
      </c>
      <c r="AY2751" s="73">
        <v>-115.357016523136</v>
      </c>
      <c r="AZ2751" s="73">
        <v>0.52607977638217596</v>
      </c>
      <c r="BA2751" s="73">
        <v>-15.9646500268718</v>
      </c>
      <c r="BB2751" s="64">
        <v>0</v>
      </c>
      <c r="BC2751" s="74">
        <v>0</v>
      </c>
      <c r="BD2751" s="61">
        <v>43656</v>
      </c>
      <c r="BE2751" s="61"/>
      <c r="BF2751" s="70"/>
      <c r="BG2751" s="61"/>
    </row>
    <row r="2752" spans="2:59" x14ac:dyDescent="0.3">
      <c r="B2752" s="56" t="s">
        <v>8688</v>
      </c>
      <c r="C2752" s="56" t="s">
        <v>8307</v>
      </c>
      <c r="D2752" s="56" t="s">
        <v>8280</v>
      </c>
      <c r="E2752" s="57" t="s">
        <v>56</v>
      </c>
      <c r="F2752" s="57" t="s">
        <v>420</v>
      </c>
      <c r="G2752" s="58" t="s">
        <v>36</v>
      </c>
      <c r="H2752" s="59" t="s">
        <v>316</v>
      </c>
      <c r="I2752" s="60" t="s">
        <v>29</v>
      </c>
      <c r="J2752" s="60" t="s">
        <v>8308</v>
      </c>
      <c r="L2752" s="61">
        <v>44021</v>
      </c>
      <c r="M2752" s="62">
        <v>1089.4119000006499</v>
      </c>
      <c r="N2752" s="63">
        <v>1089.4119000006499</v>
      </c>
      <c r="O2752" s="63">
        <v>1636.17190000042</v>
      </c>
      <c r="P2752" s="64">
        <f t="shared" si="42"/>
        <v>0.66582973341637897</v>
      </c>
      <c r="Q2752" s="61">
        <v>43836</v>
      </c>
      <c r="R2752" s="65">
        <v>161660.16099999999</v>
      </c>
      <c r="S2752" s="65">
        <v>129102.35221374501</v>
      </c>
      <c r="T2752" s="11"/>
      <c r="U2752" s="66">
        <v>-1.6634083735880299E-2</v>
      </c>
      <c r="V2752" s="67">
        <v>1.99880238033074</v>
      </c>
      <c r="W2752" s="66">
        <v>-7.0528490156939405E-2</v>
      </c>
      <c r="X2752" s="67">
        <v>-4.7744704670621996</v>
      </c>
      <c r="Y2752" s="66">
        <v>-0.31577035383554197</v>
      </c>
      <c r="Z2752" s="67">
        <v>-13.8930977713317</v>
      </c>
      <c r="AA2752" s="66">
        <v>-0.232376056932553</v>
      </c>
      <c r="AB2752" s="67">
        <v>-3.0124175419623498</v>
      </c>
      <c r="AC2752" s="66">
        <v>-6.1660723513341502E-2</v>
      </c>
      <c r="AD2752" s="67">
        <v>18.1198929089005</v>
      </c>
      <c r="AE2752" s="66">
        <v>-5.4329947915903197E-2</v>
      </c>
      <c r="AF2752" s="68">
        <v>11.514692820128399</v>
      </c>
      <c r="AG2752" s="66">
        <v>-5.39476604535594E-3</v>
      </c>
      <c r="AH2752" s="67">
        <v>-2.3809823404008101</v>
      </c>
      <c r="AI2752" s="66">
        <v>-0.31300082238420102</v>
      </c>
      <c r="AJ2752" s="67">
        <v>-17.609339757473201</v>
      </c>
      <c r="AK2752" s="66">
        <v>8.9411900000413894E-2</v>
      </c>
      <c r="AL2752" s="66">
        <v>1.7685666934994501E-2</v>
      </c>
      <c r="AM2752" s="67">
        <v>3.7825110179255699</v>
      </c>
      <c r="AN2752" s="11"/>
      <c r="AO2752" s="69">
        <v>8.4886034119408593E-2</v>
      </c>
      <c r="AP2752" s="69">
        <v>-0.109735023993417</v>
      </c>
      <c r="AQ2752" s="69">
        <v>8.1866483847989002E-2</v>
      </c>
      <c r="AR2752" s="69">
        <v>-0.33259086523612502</v>
      </c>
      <c r="AS2752" s="70">
        <v>7</v>
      </c>
      <c r="AT2752" s="70">
        <v>5</v>
      </c>
      <c r="AU2752" s="70">
        <v>6</v>
      </c>
      <c r="AV2752" s="71">
        <v>6</v>
      </c>
      <c r="AW2752" s="11"/>
      <c r="AX2752" s="72">
        <v>0.38378166778362399</v>
      </c>
      <c r="AY2752" s="73">
        <v>-0.47501127123496201</v>
      </c>
      <c r="AZ2752" s="73">
        <v>-6.9495077720716794E-2</v>
      </c>
      <c r="BA2752" s="73">
        <v>-0.63106856615559104</v>
      </c>
      <c r="BB2752" s="64">
        <v>3.9113395228923799E-2</v>
      </c>
      <c r="BC2752" s="74">
        <v>-48.993128411471801</v>
      </c>
      <c r="BD2752" s="61">
        <v>43836</v>
      </c>
      <c r="BE2752" s="61">
        <v>43913</v>
      </c>
      <c r="BF2752" s="70"/>
      <c r="BG2752" s="61"/>
    </row>
    <row r="2753" spans="2:59" x14ac:dyDescent="0.3">
      <c r="B2753" s="56" t="s">
        <v>8691</v>
      </c>
      <c r="C2753" s="56" t="s">
        <v>8310</v>
      </c>
      <c r="D2753" s="56" t="s">
        <v>8280</v>
      </c>
      <c r="E2753" s="57" t="s">
        <v>309</v>
      </c>
      <c r="F2753" s="57" t="s">
        <v>420</v>
      </c>
      <c r="G2753" s="58" t="s">
        <v>36</v>
      </c>
      <c r="H2753" s="59" t="s">
        <v>316</v>
      </c>
      <c r="I2753" s="60" t="s">
        <v>29</v>
      </c>
      <c r="J2753" s="60" t="s">
        <v>8311</v>
      </c>
      <c r="L2753" s="61">
        <v>44021</v>
      </c>
      <c r="M2753" s="62">
        <v>956.77680000010901</v>
      </c>
      <c r="N2753" s="63">
        <v>956.77680000010901</v>
      </c>
      <c r="O2753" s="63">
        <v>1428.34869999997</v>
      </c>
      <c r="P2753" s="64">
        <f t="shared" si="42"/>
        <v>0.66984819603233381</v>
      </c>
      <c r="Q2753" s="61">
        <v>43836</v>
      </c>
      <c r="R2753" s="65">
        <v>96.358999999999995</v>
      </c>
      <c r="S2753" s="65">
        <v>115.70006870234</v>
      </c>
      <c r="T2753" s="11"/>
      <c r="U2753" s="66">
        <v>-1.65943449919723E-2</v>
      </c>
      <c r="V2753" s="67">
        <v>2.0027762547215402</v>
      </c>
      <c r="W2753" s="66">
        <v>-6.9516613440137001E-2</v>
      </c>
      <c r="X2753" s="67">
        <v>-4.6732827953819696</v>
      </c>
      <c r="Y2753" s="66">
        <v>-0.31170667288824899</v>
      </c>
      <c r="Z2753" s="67">
        <v>-13.486729676602399</v>
      </c>
      <c r="AA2753" s="66">
        <v>-0.229522501741594</v>
      </c>
      <c r="AB2753" s="67">
        <v>-2.7270620228664502</v>
      </c>
      <c r="AC2753" s="66">
        <v>-6.5772736872531795E-2</v>
      </c>
      <c r="AD2753" s="67">
        <v>17.7086915729742</v>
      </c>
      <c r="AE2753" s="66">
        <v>-6.5165540940142805E-2</v>
      </c>
      <c r="AF2753" s="68">
        <v>10.431133517704399</v>
      </c>
      <c r="AG2753" s="66">
        <v>-5.0593666810527802E-3</v>
      </c>
      <c r="AH2753" s="67">
        <v>-2.34744240397049</v>
      </c>
      <c r="AI2753" s="66">
        <v>-0.30873418342525799</v>
      </c>
      <c r="AJ2753" s="67">
        <v>-17.1826758615789</v>
      </c>
      <c r="AK2753" s="66">
        <v>-4.3223200000284102E-2</v>
      </c>
      <c r="AL2753" s="66">
        <v>-1.0910152440374099E-2</v>
      </c>
      <c r="AM2753" s="67">
        <v>-1.6282538262203201</v>
      </c>
      <c r="AN2753" s="11"/>
      <c r="AO2753" s="69">
        <v>8.4918384423945101E-2</v>
      </c>
      <c r="AP2753" s="69">
        <v>-0.109638632945425</v>
      </c>
      <c r="AQ2753" s="69">
        <v>8.3031400116014994E-2</v>
      </c>
      <c r="AR2753" s="69">
        <v>-0.33194551249500398</v>
      </c>
      <c r="AS2753" s="70">
        <v>7</v>
      </c>
      <c r="AT2753" s="70">
        <v>5</v>
      </c>
      <c r="AU2753" s="70">
        <v>6</v>
      </c>
      <c r="AV2753" s="71">
        <v>6</v>
      </c>
      <c r="AW2753" s="11"/>
      <c r="AX2753" s="72">
        <v>0.383751002121135</v>
      </c>
      <c r="AY2753" s="73">
        <v>-0.46759367923641498</v>
      </c>
      <c r="AZ2753" s="73">
        <v>-5.85717188293415E-2</v>
      </c>
      <c r="BA2753" s="73">
        <v>-0.62163146005786996</v>
      </c>
      <c r="BB2753" s="64">
        <v>3.911265759667E-2</v>
      </c>
      <c r="BC2753" s="74">
        <v>-48.877315462275902</v>
      </c>
      <c r="BD2753" s="61">
        <v>43836</v>
      </c>
      <c r="BE2753" s="61">
        <v>43913</v>
      </c>
      <c r="BF2753" s="70"/>
      <c r="BG2753" s="61"/>
    </row>
    <row r="2754" spans="2:59" x14ac:dyDescent="0.3">
      <c r="B2754" s="56" t="s">
        <v>8694</v>
      </c>
      <c r="C2754" s="56" t="s">
        <v>8313</v>
      </c>
      <c r="D2754" s="56" t="s">
        <v>8314</v>
      </c>
      <c r="E2754" s="57" t="s">
        <v>34</v>
      </c>
      <c r="F2754" s="57" t="s">
        <v>420</v>
      </c>
      <c r="G2754" s="58" t="s">
        <v>111</v>
      </c>
      <c r="H2754" s="59" t="s">
        <v>1035</v>
      </c>
      <c r="I2754" s="60" t="s">
        <v>29</v>
      </c>
      <c r="J2754" s="60" t="s">
        <v>8315</v>
      </c>
      <c r="L2754" s="61">
        <v>44021</v>
      </c>
      <c r="M2754" s="62">
        <v>2800.1154000014099</v>
      </c>
      <c r="N2754" s="63">
        <v>2800.1154000014099</v>
      </c>
      <c r="O2754" s="63">
        <v>2974.3211000002898</v>
      </c>
      <c r="P2754" s="64">
        <f t="shared" si="42"/>
        <v>0.94143009643482578</v>
      </c>
      <c r="Q2754" s="61">
        <v>43881</v>
      </c>
      <c r="R2754" s="65">
        <v>2571421.568</v>
      </c>
      <c r="S2754" s="65">
        <v>2221903.2993554701</v>
      </c>
      <c r="T2754" s="11"/>
      <c r="U2754" s="66">
        <v>-6.28717486051755E-3</v>
      </c>
      <c r="V2754" s="67">
        <v>3.0334932678670201</v>
      </c>
      <c r="W2754" s="66">
        <v>2.35885022120783E-2</v>
      </c>
      <c r="X2754" s="67">
        <v>4.63722876984684</v>
      </c>
      <c r="Y2754" s="66">
        <v>1.6730740455386701E-2</v>
      </c>
      <c r="Z2754" s="67">
        <v>19.357011657761198</v>
      </c>
      <c r="AA2754" s="66">
        <v>0.198324759674433</v>
      </c>
      <c r="AB2754" s="67">
        <v>40.057664118765402</v>
      </c>
      <c r="AC2754" s="66">
        <v>0.29182140972814502</v>
      </c>
      <c r="AD2754" s="67">
        <v>53.468106233049198</v>
      </c>
      <c r="AE2754" s="66">
        <v>0.43469026211299899</v>
      </c>
      <c r="AF2754" s="68">
        <v>60.416713823040503</v>
      </c>
      <c r="AG2754" s="66">
        <v>-1.5640822701243499E-2</v>
      </c>
      <c r="AH2754" s="67">
        <v>-3.4055880059895598</v>
      </c>
      <c r="AI2754" s="66">
        <v>5.4171608677279402E-2</v>
      </c>
      <c r="AJ2754" s="67">
        <v>19.107903348689401</v>
      </c>
      <c r="AK2754" s="66">
        <v>1.8001154000009401</v>
      </c>
      <c r="AL2754" s="66">
        <v>0.127202647587255</v>
      </c>
      <c r="AM2754" s="67">
        <v>192.62883636495101</v>
      </c>
      <c r="AN2754" s="11"/>
      <c r="AO2754" s="69">
        <v>4.9432572446676197E-2</v>
      </c>
      <c r="AP2754" s="69">
        <v>-8.4409087450767403E-2</v>
      </c>
      <c r="AQ2754" s="69">
        <v>0.13155878144796601</v>
      </c>
      <c r="AR2754" s="69">
        <v>-8.5093440444325097E-2</v>
      </c>
      <c r="AS2754" s="70">
        <v>8</v>
      </c>
      <c r="AT2754" s="70">
        <v>4</v>
      </c>
      <c r="AU2754" s="70">
        <v>7</v>
      </c>
      <c r="AV2754" s="71">
        <v>5</v>
      </c>
      <c r="AW2754" s="11"/>
      <c r="AX2754" s="72">
        <v>0.25003469879535301</v>
      </c>
      <c r="AY2754" s="73">
        <v>0.86244040376914199</v>
      </c>
      <c r="AZ2754" s="73">
        <v>1.4546267413370499</v>
      </c>
      <c r="BA2754" s="73">
        <v>1.2207654185494901</v>
      </c>
      <c r="BB2754" s="64">
        <v>2.56767869106625E-2</v>
      </c>
      <c r="BC2754" s="74">
        <v>-27.5391517076059</v>
      </c>
      <c r="BD2754" s="61">
        <v>43881</v>
      </c>
      <c r="BE2754" s="61">
        <v>43910</v>
      </c>
      <c r="BF2754" s="70"/>
      <c r="BG2754" s="61"/>
    </row>
    <row r="2755" spans="2:59" x14ac:dyDescent="0.3">
      <c r="B2755" s="56" t="s">
        <v>8697</v>
      </c>
      <c r="C2755" s="56" t="s">
        <v>8317</v>
      </c>
      <c r="D2755" s="56" t="s">
        <v>8314</v>
      </c>
      <c r="E2755" s="57" t="s">
        <v>424</v>
      </c>
      <c r="F2755" s="57" t="s">
        <v>420</v>
      </c>
      <c r="G2755" s="58" t="s">
        <v>111</v>
      </c>
      <c r="H2755" s="59" t="s">
        <v>1035</v>
      </c>
      <c r="I2755" s="60" t="s">
        <v>29</v>
      </c>
      <c r="J2755" s="60" t="s">
        <v>8318</v>
      </c>
      <c r="L2755" s="61">
        <v>44021</v>
      </c>
      <c r="M2755" s="62">
        <v>1798.7302999999399</v>
      </c>
      <c r="N2755" s="63">
        <v>1798.7302999999399</v>
      </c>
      <c r="O2755" s="63">
        <v>1895.7850000001499</v>
      </c>
      <c r="P2755" s="64">
        <f t="shared" si="42"/>
        <v>0.94880500689677238</v>
      </c>
      <c r="Q2755" s="61">
        <v>43881</v>
      </c>
      <c r="R2755" s="65">
        <v>179.71600000000001</v>
      </c>
      <c r="S2755" s="65">
        <v>164.52709160304099</v>
      </c>
      <c r="T2755" s="11"/>
      <c r="U2755" s="66">
        <v>-6.2318989266714198E-3</v>
      </c>
      <c r="V2755" s="67">
        <v>3.0390208612516298</v>
      </c>
      <c r="W2755" s="66">
        <v>2.5319790698631599E-2</v>
      </c>
      <c r="X2755" s="67">
        <v>4.8103576185021701</v>
      </c>
      <c r="Y2755" s="66">
        <v>2.71715915860113E-2</v>
      </c>
      <c r="Z2755" s="67">
        <v>20.4010967708309</v>
      </c>
      <c r="AA2755" s="66">
        <v>0.222890573091863</v>
      </c>
      <c r="AB2755" s="67">
        <v>42.514245460508398</v>
      </c>
      <c r="AC2755" s="66">
        <v>0.34466633145872</v>
      </c>
      <c r="AD2755" s="67">
        <v>58.752598406106699</v>
      </c>
      <c r="AE2755" s="66">
        <v>0.52593947364424798</v>
      </c>
      <c r="AF2755" s="68">
        <v>69.541634976165398</v>
      </c>
      <c r="AG2755" s="66">
        <v>-1.51414455804115E-2</v>
      </c>
      <c r="AH2755" s="67">
        <v>-3.3556502939063599</v>
      </c>
      <c r="AI2755" s="66">
        <v>6.5539371422346407E-2</v>
      </c>
      <c r="AJ2755" s="67">
        <v>20.244679623196099</v>
      </c>
      <c r="AK2755" s="66">
        <v>0.79873029999900602</v>
      </c>
      <c r="AL2755" s="66">
        <v>0.12671916420193199</v>
      </c>
      <c r="AM2755" s="67">
        <v>73.915206005447502</v>
      </c>
      <c r="AN2755" s="11"/>
      <c r="AO2755" s="69">
        <v>4.9483856246297399E-2</v>
      </c>
      <c r="AP2755" s="69">
        <v>-8.4252740521187697E-2</v>
      </c>
      <c r="AQ2755" s="69">
        <v>0.13352431639213999</v>
      </c>
      <c r="AR2755" s="69">
        <v>-8.3546828737744397E-2</v>
      </c>
      <c r="AS2755" s="70">
        <v>8</v>
      </c>
      <c r="AT2755" s="70">
        <v>4</v>
      </c>
      <c r="AU2755" s="70">
        <v>7</v>
      </c>
      <c r="AV2755" s="71">
        <v>5</v>
      </c>
      <c r="AW2755" s="11"/>
      <c r="AX2755" s="72">
        <v>0.25004365383618299</v>
      </c>
      <c r="AY2755" s="73">
        <v>0.95676473689673003</v>
      </c>
      <c r="AZ2755" s="73">
        <v>1.5444003094871701</v>
      </c>
      <c r="BA2755" s="73">
        <v>1.3583545172296001</v>
      </c>
      <c r="BB2755" s="64">
        <v>2.56802659759705E-2</v>
      </c>
      <c r="BC2755" s="74">
        <v>-27.421031393372701</v>
      </c>
      <c r="BD2755" s="61">
        <v>43881</v>
      </c>
      <c r="BE2755" s="61">
        <v>43910</v>
      </c>
      <c r="BF2755" s="70"/>
      <c r="BG2755" s="61"/>
    </row>
    <row r="2756" spans="2:59" x14ac:dyDescent="0.3">
      <c r="B2756" s="56" t="s">
        <v>8700</v>
      </c>
      <c r="C2756" s="56" t="s">
        <v>8320</v>
      </c>
      <c r="D2756" s="56" t="s">
        <v>8314</v>
      </c>
      <c r="E2756" s="57" t="s">
        <v>428</v>
      </c>
      <c r="F2756" s="57" t="s">
        <v>420</v>
      </c>
      <c r="G2756" s="58" t="s">
        <v>111</v>
      </c>
      <c r="H2756" s="59" t="s">
        <v>1035</v>
      </c>
      <c r="I2756" s="60" t="s">
        <v>29</v>
      </c>
      <c r="J2756" s="60" t="s">
        <v>8321</v>
      </c>
      <c r="L2756" s="61">
        <v>44021</v>
      </c>
      <c r="M2756" s="62">
        <v>1118.1537999995101</v>
      </c>
      <c r="N2756" s="63">
        <v>1118.1537999995101</v>
      </c>
      <c r="O2756" s="63">
        <v>1118.1537999995101</v>
      </c>
      <c r="P2756" s="64">
        <f t="shared" si="42"/>
        <v>1</v>
      </c>
      <c r="Q2756" s="61">
        <v>44021</v>
      </c>
      <c r="R2756" s="65">
        <v>0</v>
      </c>
      <c r="S2756" s="65">
        <v>0</v>
      </c>
      <c r="T2756" s="11"/>
      <c r="U2756" s="66">
        <v>0</v>
      </c>
      <c r="V2756" s="67">
        <v>3.66221075391877</v>
      </c>
      <c r="W2756" s="66">
        <v>0</v>
      </c>
      <c r="X2756" s="67">
        <v>2.27837854863537</v>
      </c>
      <c r="Y2756" s="66">
        <v>0</v>
      </c>
      <c r="Z2756" s="67">
        <v>17.6839376122225</v>
      </c>
      <c r="AA2756" s="66">
        <v>0</v>
      </c>
      <c r="AB2756" s="67">
        <v>20.225188151293001</v>
      </c>
      <c r="AC2756" s="66">
        <v>0</v>
      </c>
      <c r="AD2756" s="67">
        <v>24.2859652602347</v>
      </c>
      <c r="AE2756" s="66">
        <v>0</v>
      </c>
      <c r="AF2756" s="68">
        <v>16.947687611711402</v>
      </c>
      <c r="AG2756" s="66">
        <v>0</v>
      </c>
      <c r="AH2756" s="67">
        <v>-1.84150573586521</v>
      </c>
      <c r="AI2756" s="66">
        <v>0</v>
      </c>
      <c r="AJ2756" s="67">
        <v>13.6907424809615</v>
      </c>
      <c r="AK2756" s="66">
        <v>0.118153800000146</v>
      </c>
      <c r="AL2756" s="66">
        <v>2.2955555832595599E-2</v>
      </c>
      <c r="AM2756" s="67">
        <v>5.8575560055105598</v>
      </c>
      <c r="AN2756" s="11"/>
      <c r="AO2756" s="69">
        <v>0</v>
      </c>
      <c r="AP2756" s="69">
        <v>0</v>
      </c>
      <c r="AQ2756" s="69">
        <v>0</v>
      </c>
      <c r="AR2756" s="69">
        <v>0</v>
      </c>
      <c r="AS2756" s="70">
        <v>0</v>
      </c>
      <c r="AT2756" s="70">
        <v>0</v>
      </c>
      <c r="AU2756" s="70">
        <v>7</v>
      </c>
      <c r="AV2756" s="71">
        <v>5</v>
      </c>
      <c r="AW2756" s="11"/>
      <c r="AX2756" s="72">
        <v>0</v>
      </c>
      <c r="AY2756" s="73">
        <v>-115.357016523136</v>
      </c>
      <c r="AZ2756" s="73">
        <v>0.52607977638217596</v>
      </c>
      <c r="BA2756" s="73">
        <v>-15.9646500268718</v>
      </c>
      <c r="BB2756" s="64">
        <v>0</v>
      </c>
      <c r="BC2756" s="74">
        <v>0</v>
      </c>
      <c r="BD2756" s="61">
        <v>43656</v>
      </c>
      <c r="BE2756" s="61"/>
      <c r="BF2756" s="70"/>
      <c r="BG2756" s="61"/>
    </row>
    <row r="2757" spans="2:59" x14ac:dyDescent="0.3">
      <c r="B2757" s="56" t="s">
        <v>8703</v>
      </c>
      <c r="C2757" s="56" t="s">
        <v>8323</v>
      </c>
      <c r="D2757" s="56" t="s">
        <v>8314</v>
      </c>
      <c r="E2757" s="57" t="s">
        <v>41</v>
      </c>
      <c r="F2757" s="57" t="s">
        <v>420</v>
      </c>
      <c r="G2757" s="58" t="s">
        <v>111</v>
      </c>
      <c r="H2757" s="59" t="s">
        <v>1035</v>
      </c>
      <c r="I2757" s="60" t="s">
        <v>29</v>
      </c>
      <c r="J2757" s="60" t="s">
        <v>8324</v>
      </c>
      <c r="L2757" s="61">
        <v>44021</v>
      </c>
      <c r="M2757" s="62">
        <v>2970.8625000007501</v>
      </c>
      <c r="N2757" s="63">
        <v>2970.8625000007501</v>
      </c>
      <c r="O2757" s="63">
        <v>3147.0832000002301</v>
      </c>
      <c r="P2757" s="64">
        <f t="shared" si="42"/>
        <v>0.94400507110855314</v>
      </c>
      <c r="Q2757" s="61">
        <v>43881</v>
      </c>
      <c r="R2757" s="65">
        <v>2047128.6769999999</v>
      </c>
      <c r="S2757" s="65">
        <v>1880452.5535722701</v>
      </c>
      <c r="T2757" s="11"/>
      <c r="U2757" s="66">
        <v>-6.2677935547981196E-3</v>
      </c>
      <c r="V2757" s="67">
        <v>3.03543139843896</v>
      </c>
      <c r="W2757" s="66">
        <v>2.4187773920857601E-2</v>
      </c>
      <c r="X2757" s="67">
        <v>4.6971559407247696</v>
      </c>
      <c r="Y2757" s="66">
        <v>2.0347445930383401E-2</v>
      </c>
      <c r="Z2757" s="67">
        <v>19.7186822052754</v>
      </c>
      <c r="AA2757" s="66">
        <v>0.20692370767938001</v>
      </c>
      <c r="AB2757" s="67">
        <v>40.917558919230899</v>
      </c>
      <c r="AC2757" s="66">
        <v>0.310415382086067</v>
      </c>
      <c r="AD2757" s="67">
        <v>55.3275034688413</v>
      </c>
      <c r="AE2757" s="66">
        <v>0.46582756530726299</v>
      </c>
      <c r="AF2757" s="68">
        <v>63.530444142466898</v>
      </c>
      <c r="AG2757" s="66">
        <v>-1.5467943133444399E-2</v>
      </c>
      <c r="AH2757" s="67">
        <v>-3.3883000492096498</v>
      </c>
      <c r="AI2757" s="66">
        <v>5.8107311366256902E-2</v>
      </c>
      <c r="AJ2757" s="67">
        <v>19.501473617594499</v>
      </c>
      <c r="AK2757" s="66">
        <v>1.97086250000168</v>
      </c>
      <c r="AL2757" s="66">
        <v>0.134988387511839</v>
      </c>
      <c r="AM2757" s="67">
        <v>209.70354636502501</v>
      </c>
      <c r="AN2757" s="11"/>
      <c r="AO2757" s="69">
        <v>4.9453056410129599E-2</v>
      </c>
      <c r="AP2757" s="69">
        <v>-8.4355497557262404E-2</v>
      </c>
      <c r="AQ2757" s="69">
        <v>0.13222309961202</v>
      </c>
      <c r="AR2757" s="69">
        <v>-8.4539898453804205E-2</v>
      </c>
      <c r="AS2757" s="70">
        <v>8</v>
      </c>
      <c r="AT2757" s="70">
        <v>4</v>
      </c>
      <c r="AU2757" s="70">
        <v>7</v>
      </c>
      <c r="AV2757" s="71">
        <v>5</v>
      </c>
      <c r="AW2757" s="11"/>
      <c r="AX2757" s="72">
        <v>0.25003983859758599</v>
      </c>
      <c r="AY2757" s="73">
        <v>0.89548456644024599</v>
      </c>
      <c r="AZ2757" s="73">
        <v>1.4860828616328901</v>
      </c>
      <c r="BA2757" s="73">
        <v>1.26888303965461</v>
      </c>
      <c r="BB2757" s="64">
        <v>2.5678217096028699E-2</v>
      </c>
      <c r="BC2757" s="74">
        <v>-27.498141771444399</v>
      </c>
      <c r="BD2757" s="61">
        <v>43881</v>
      </c>
      <c r="BE2757" s="61">
        <v>43910</v>
      </c>
      <c r="BF2757" s="70"/>
      <c r="BG2757" s="61"/>
    </row>
    <row r="2758" spans="2:59" x14ac:dyDescent="0.3">
      <c r="B2758" s="56" t="s">
        <v>8706</v>
      </c>
      <c r="C2758" s="56" t="s">
        <v>8326</v>
      </c>
      <c r="D2758" s="56" t="s">
        <v>8314</v>
      </c>
      <c r="E2758" s="57" t="s">
        <v>248</v>
      </c>
      <c r="F2758" s="57" t="s">
        <v>420</v>
      </c>
      <c r="G2758" s="58" t="s">
        <v>111</v>
      </c>
      <c r="H2758" s="59" t="s">
        <v>1035</v>
      </c>
      <c r="I2758" s="60" t="s">
        <v>29</v>
      </c>
      <c r="J2758" s="60" t="s">
        <v>8327</v>
      </c>
      <c r="L2758" s="61">
        <v>44021</v>
      </c>
      <c r="M2758" s="62">
        <v>3393.8414999991701</v>
      </c>
      <c r="N2758" s="63">
        <v>3393.8414999991701</v>
      </c>
      <c r="O2758" s="63">
        <v>3575.7747999988501</v>
      </c>
      <c r="P2758" s="64">
        <f t="shared" si="42"/>
        <v>0.94912059338867238</v>
      </c>
      <c r="Q2758" s="61">
        <v>43881</v>
      </c>
      <c r="R2758" s="65">
        <v>5533281.9460000005</v>
      </c>
      <c r="S2758" s="65">
        <v>4782107.0540156299</v>
      </c>
      <c r="T2758" s="11"/>
      <c r="U2758" s="66">
        <v>-6.2294520148498097E-3</v>
      </c>
      <c r="V2758" s="67">
        <v>3.0392655524337902</v>
      </c>
      <c r="W2758" s="66">
        <v>2.5374521635967501E-2</v>
      </c>
      <c r="X2758" s="67">
        <v>4.81583071223577</v>
      </c>
      <c r="Y2758" s="66">
        <v>2.7541238148842202E-2</v>
      </c>
      <c r="Z2758" s="67">
        <v>20.438061427121301</v>
      </c>
      <c r="AA2758" s="66">
        <v>0.22411934314383</v>
      </c>
      <c r="AB2758" s="67">
        <v>42.637122465704998</v>
      </c>
      <c r="AC2758" s="66">
        <v>0.34799671937827997</v>
      </c>
      <c r="AD2758" s="67">
        <v>59.085637198062599</v>
      </c>
      <c r="AE2758" s="66">
        <v>0.52943934191716802</v>
      </c>
      <c r="AF2758" s="68">
        <v>69.891621803399204</v>
      </c>
      <c r="AG2758" s="66">
        <v>-1.51258659152518E-2</v>
      </c>
      <c r="AH2758" s="67">
        <v>-3.35409232739039</v>
      </c>
      <c r="AI2758" s="66">
        <v>6.5937567753280704E-2</v>
      </c>
      <c r="AJ2758" s="67">
        <v>20.2844992562896</v>
      </c>
      <c r="AK2758" s="66">
        <v>2.39384149999823</v>
      </c>
      <c r="AL2758" s="66">
        <v>0.152693955293216</v>
      </c>
      <c r="AM2758" s="67">
        <v>252.00144636467999</v>
      </c>
      <c r="AN2758" s="11"/>
      <c r="AO2758" s="69">
        <v>4.9493534288558301E-2</v>
      </c>
      <c r="AP2758" s="69">
        <v>-8.4249455672834303E-2</v>
      </c>
      <c r="AQ2758" s="69">
        <v>0.13353862297852201</v>
      </c>
      <c r="AR2758" s="69">
        <v>-8.3443722496740494E-2</v>
      </c>
      <c r="AS2758" s="70">
        <v>8</v>
      </c>
      <c r="AT2758" s="70">
        <v>4</v>
      </c>
      <c r="AU2758" s="70">
        <v>7</v>
      </c>
      <c r="AV2758" s="71">
        <v>5</v>
      </c>
      <c r="AW2758" s="11"/>
      <c r="AX2758" s="72">
        <v>0.25005069259554102</v>
      </c>
      <c r="AY2758" s="73">
        <v>0.96153115743254602</v>
      </c>
      <c r="AZ2758" s="73">
        <v>1.54894685445834</v>
      </c>
      <c r="BA2758" s="73">
        <v>1.3653298110657499</v>
      </c>
      <c r="BB2758" s="64">
        <v>2.5681118363536402E-2</v>
      </c>
      <c r="BC2758" s="74">
        <v>-27.416933527187201</v>
      </c>
      <c r="BD2758" s="61">
        <v>43881</v>
      </c>
      <c r="BE2758" s="61">
        <v>43910</v>
      </c>
      <c r="BF2758" s="70"/>
      <c r="BG2758" s="61"/>
    </row>
    <row r="2759" spans="2:59" x14ac:dyDescent="0.3">
      <c r="B2759" s="56" t="s">
        <v>8708</v>
      </c>
      <c r="C2759" s="56" t="s">
        <v>8329</v>
      </c>
      <c r="D2759" s="56" t="s">
        <v>8314</v>
      </c>
      <c r="E2759" s="57" t="s">
        <v>0</v>
      </c>
      <c r="F2759" s="57" t="s">
        <v>420</v>
      </c>
      <c r="G2759" s="58" t="s">
        <v>111</v>
      </c>
      <c r="H2759" s="59" t="s">
        <v>1035</v>
      </c>
      <c r="I2759" s="60" t="s">
        <v>29</v>
      </c>
      <c r="J2759" s="60" t="s">
        <v>8330</v>
      </c>
      <c r="L2759" s="61">
        <v>44021</v>
      </c>
      <c r="M2759" s="62">
        <v>3563.9098000004901</v>
      </c>
      <c r="N2759" s="63">
        <v>3563.9098000004901</v>
      </c>
      <c r="O2759" s="63">
        <v>3749.7925000004502</v>
      </c>
      <c r="P2759" s="64">
        <f t="shared" ref="P2759:P2822" si="43">IFERROR(N2759/O2759,"")</f>
        <v>0.95042853704573316</v>
      </c>
      <c r="Q2759" s="61">
        <v>43881</v>
      </c>
      <c r="R2759" s="65">
        <v>2542306.3319999999</v>
      </c>
      <c r="S2759" s="65">
        <v>1941425.5078554701</v>
      </c>
      <c r="T2759" s="11"/>
      <c r="U2759" s="66">
        <v>-6.2196774651965799E-3</v>
      </c>
      <c r="V2759" s="67">
        <v>3.04024300739911</v>
      </c>
      <c r="W2759" s="66">
        <v>2.5677141760752399E-2</v>
      </c>
      <c r="X2759" s="67">
        <v>4.84609272471425</v>
      </c>
      <c r="Y2759" s="66">
        <v>2.93824496366142E-2</v>
      </c>
      <c r="Z2759" s="67">
        <v>20.622182575898499</v>
      </c>
      <c r="AA2759" s="66">
        <v>0.22854017948702701</v>
      </c>
      <c r="AB2759" s="67">
        <v>43.079206100024699</v>
      </c>
      <c r="AC2759" s="66">
        <v>0.357744319682824</v>
      </c>
      <c r="AD2759" s="67">
        <v>60.060397228517097</v>
      </c>
      <c r="AE2759" s="66">
        <v>0.54608569045551103</v>
      </c>
      <c r="AF2759" s="68">
        <v>71.556256657233504</v>
      </c>
      <c r="AG2759" s="66">
        <v>-1.50386728710146E-2</v>
      </c>
      <c r="AH2759" s="67">
        <v>-3.3453730229666698</v>
      </c>
      <c r="AI2759" s="66">
        <v>6.7942136687634005E-2</v>
      </c>
      <c r="AJ2759" s="67">
        <v>20.4849561497394</v>
      </c>
      <c r="AK2759" s="66">
        <v>2.56390980000142</v>
      </c>
      <c r="AL2759" s="66">
        <v>0.159266929446021</v>
      </c>
      <c r="AM2759" s="67">
        <v>269.00827636523201</v>
      </c>
      <c r="AN2759" s="11"/>
      <c r="AO2759" s="69">
        <v>4.95038899534848E-2</v>
      </c>
      <c r="AP2759" s="69">
        <v>-8.4222435951232896E-2</v>
      </c>
      <c r="AQ2759" s="69">
        <v>0.13387412009076799</v>
      </c>
      <c r="AR2759" s="69">
        <v>-8.3164176577120094E-2</v>
      </c>
      <c r="AS2759" s="70">
        <v>8</v>
      </c>
      <c r="AT2759" s="70">
        <v>4</v>
      </c>
      <c r="AU2759" s="70">
        <v>7</v>
      </c>
      <c r="AV2759" s="71">
        <v>5</v>
      </c>
      <c r="AW2759" s="11"/>
      <c r="AX2759" s="72">
        <v>0.25005358592083199</v>
      </c>
      <c r="AY2759" s="73">
        <v>0.97850439788908306</v>
      </c>
      <c r="AZ2759" s="73">
        <v>1.5651002484155501</v>
      </c>
      <c r="BA2759" s="73">
        <v>1.3901736039733801</v>
      </c>
      <c r="BB2759" s="64">
        <v>2.56818710273365E-2</v>
      </c>
      <c r="BC2759" s="74">
        <v>-27.396225257834899</v>
      </c>
      <c r="BD2759" s="61">
        <v>43881</v>
      </c>
      <c r="BE2759" s="61">
        <v>43910</v>
      </c>
      <c r="BF2759" s="70"/>
      <c r="BG2759" s="61"/>
    </row>
    <row r="2760" spans="2:59" x14ac:dyDescent="0.3">
      <c r="B2760" s="56" t="s">
        <v>8712</v>
      </c>
      <c r="C2760" s="56" t="s">
        <v>8332</v>
      </c>
      <c r="D2760" s="56" t="s">
        <v>8314</v>
      </c>
      <c r="E2760" s="57" t="s">
        <v>48</v>
      </c>
      <c r="F2760" s="57" t="s">
        <v>420</v>
      </c>
      <c r="G2760" s="58" t="s">
        <v>111</v>
      </c>
      <c r="H2760" s="59" t="s">
        <v>1035</v>
      </c>
      <c r="I2760" s="60" t="s">
        <v>29</v>
      </c>
      <c r="J2760" s="60" t="s">
        <v>8333</v>
      </c>
      <c r="L2760" s="61">
        <v>44021</v>
      </c>
      <c r="M2760" s="62">
        <v>3300.7582000009702</v>
      </c>
      <c r="N2760" s="63">
        <v>3300.7582000009702</v>
      </c>
      <c r="O2760" s="63">
        <v>3479.03429999948</v>
      </c>
      <c r="P2760" s="64">
        <f t="shared" si="43"/>
        <v>0.94875701570446247</v>
      </c>
      <c r="Q2760" s="61">
        <v>43881</v>
      </c>
      <c r="R2760" s="65">
        <v>2391075.1740000001</v>
      </c>
      <c r="S2760" s="65">
        <v>1385679.3197929701</v>
      </c>
      <c r="T2760" s="11"/>
      <c r="U2760" s="66">
        <v>-6.2321426312337298E-3</v>
      </c>
      <c r="V2760" s="67">
        <v>3.0389964907953999</v>
      </c>
      <c r="W2760" s="66">
        <v>2.52903708624217E-2</v>
      </c>
      <c r="X2760" s="67">
        <v>4.8074156348811803</v>
      </c>
      <c r="Y2760" s="66">
        <v>2.7029596954889702E-2</v>
      </c>
      <c r="Z2760" s="67">
        <v>20.386897307704199</v>
      </c>
      <c r="AA2760" s="66">
        <v>0.22289227911998799</v>
      </c>
      <c r="AB2760" s="67">
        <v>42.514416063320802</v>
      </c>
      <c r="AC2760" s="66">
        <v>0.34529728927940601</v>
      </c>
      <c r="AD2760" s="67">
        <v>58.8156941881753</v>
      </c>
      <c r="AE2760" s="66">
        <v>0.52484029465471405</v>
      </c>
      <c r="AF2760" s="68">
        <v>69.431717077153706</v>
      </c>
      <c r="AG2760" s="66">
        <v>-1.5150106027249401E-2</v>
      </c>
      <c r="AH2760" s="67">
        <v>-3.3565163385901502</v>
      </c>
      <c r="AI2760" s="66">
        <v>6.5380554957300802E-2</v>
      </c>
      <c r="AJ2760" s="67">
        <v>20.228797976684302</v>
      </c>
      <c r="AK2760" s="66">
        <v>2.3007582000037701</v>
      </c>
      <c r="AL2760" s="66">
        <v>0.14897210661190899</v>
      </c>
      <c r="AM2760" s="67">
        <v>242.69311636523301</v>
      </c>
      <c r="AN2760" s="11"/>
      <c r="AO2760" s="69">
        <v>4.9490692341350999E-2</v>
      </c>
      <c r="AP2760" s="69">
        <v>-8.4257003682141701E-2</v>
      </c>
      <c r="AQ2760" s="69">
        <v>0.13344535248325001</v>
      </c>
      <c r="AR2760" s="69">
        <v>-8.3521455068839706E-2</v>
      </c>
      <c r="AS2760" s="70">
        <v>8</v>
      </c>
      <c r="AT2760" s="70">
        <v>4</v>
      </c>
      <c r="AU2760" s="70">
        <v>7</v>
      </c>
      <c r="AV2760" s="71">
        <v>5</v>
      </c>
      <c r="AW2760" s="11"/>
      <c r="AX2760" s="72">
        <v>0.250049870493531</v>
      </c>
      <c r="AY2760" s="73">
        <v>0.95681939651331005</v>
      </c>
      <c r="AZ2760" s="73">
        <v>1.54446247307897</v>
      </c>
      <c r="BA2760" s="73">
        <v>1.3584373258581799</v>
      </c>
      <c r="BB2760" s="64">
        <v>2.5680907076639399E-2</v>
      </c>
      <c r="BC2760" s="74">
        <v>-27.422693130676599</v>
      </c>
      <c r="BD2760" s="61">
        <v>43881</v>
      </c>
      <c r="BE2760" s="61">
        <v>43910</v>
      </c>
      <c r="BF2760" s="70"/>
      <c r="BG2760" s="61"/>
    </row>
    <row r="2761" spans="2:59" x14ac:dyDescent="0.3">
      <c r="B2761" s="56" t="s">
        <v>8716</v>
      </c>
      <c r="C2761" s="56" t="s">
        <v>8335</v>
      </c>
      <c r="D2761" s="56" t="s">
        <v>8314</v>
      </c>
      <c r="E2761" s="57" t="s">
        <v>52</v>
      </c>
      <c r="F2761" s="57" t="s">
        <v>420</v>
      </c>
      <c r="G2761" s="58" t="s">
        <v>111</v>
      </c>
      <c r="H2761" s="59" t="s">
        <v>1035</v>
      </c>
      <c r="I2761" s="60" t="s">
        <v>29</v>
      </c>
      <c r="J2761" s="60" t="s">
        <v>8336</v>
      </c>
      <c r="L2761" s="61">
        <v>44021</v>
      </c>
      <c r="M2761" s="62">
        <v>3344.2023999989001</v>
      </c>
      <c r="N2761" s="63">
        <v>3344.2023999989001</v>
      </c>
      <c r="O2761" s="63">
        <v>3523.2688000015901</v>
      </c>
      <c r="P2761" s="64">
        <f t="shared" si="43"/>
        <v>0.94917606059389814</v>
      </c>
      <c r="Q2761" s="61">
        <v>43881</v>
      </c>
      <c r="R2761" s="65">
        <v>2434582.085</v>
      </c>
      <c r="S2761" s="65">
        <v>1933247.2261679701</v>
      </c>
      <c r="T2761" s="11"/>
      <c r="U2761" s="66">
        <v>-6.2290275827763296E-3</v>
      </c>
      <c r="V2761" s="67">
        <v>3.0393079956411402</v>
      </c>
      <c r="W2761" s="66">
        <v>2.5387348516233001E-2</v>
      </c>
      <c r="X2761" s="67">
        <v>4.8171134002623104</v>
      </c>
      <c r="Y2761" s="66">
        <v>2.7619315775155001E-2</v>
      </c>
      <c r="Z2761" s="67">
        <v>20.445869189745299</v>
      </c>
      <c r="AA2761" s="66">
        <v>0.22430663920560601</v>
      </c>
      <c r="AB2761" s="67">
        <v>42.655852071882698</v>
      </c>
      <c r="AC2761" s="66">
        <v>0.34840900995535801</v>
      </c>
      <c r="AD2761" s="67">
        <v>59.126866255770402</v>
      </c>
      <c r="AE2761" s="66">
        <v>0.53014218251162704</v>
      </c>
      <c r="AF2761" s="68">
        <v>69.961905862903194</v>
      </c>
      <c r="AG2761" s="66">
        <v>-1.51221723845083E-2</v>
      </c>
      <c r="AH2761" s="67">
        <v>-3.3537229743160402</v>
      </c>
      <c r="AI2761" s="66">
        <v>6.6022552598951706E-2</v>
      </c>
      <c r="AJ2761" s="67">
        <v>20.292997740849401</v>
      </c>
      <c r="AK2761" s="66">
        <v>2.3442023999988999</v>
      </c>
      <c r="AL2761" s="66">
        <v>0.15072057155892299</v>
      </c>
      <c r="AM2761" s="67">
        <v>247.03753636474701</v>
      </c>
      <c r="AN2761" s="11"/>
      <c r="AO2761" s="69">
        <v>4.9494009999762098E-2</v>
      </c>
      <c r="AP2761" s="69">
        <v>-8.4248297845042494E-2</v>
      </c>
      <c r="AQ2761" s="69">
        <v>0.133552871577267</v>
      </c>
      <c r="AR2761" s="69">
        <v>-8.3431878898409195E-2</v>
      </c>
      <c r="AS2761" s="70">
        <v>8</v>
      </c>
      <c r="AT2761" s="70">
        <v>4</v>
      </c>
      <c r="AU2761" s="70">
        <v>7</v>
      </c>
      <c r="AV2761" s="71">
        <v>5</v>
      </c>
      <c r="AW2761" s="11"/>
      <c r="AX2761" s="72">
        <v>0.25005080530332602</v>
      </c>
      <c r="AY2761" s="73">
        <v>0.96225027639957295</v>
      </c>
      <c r="AZ2761" s="73">
        <v>1.5496312018640299</v>
      </c>
      <c r="BA2761" s="73">
        <v>1.36638183981086</v>
      </c>
      <c r="BB2761" s="64">
        <v>2.5681149174270099E-2</v>
      </c>
      <c r="BC2761" s="74">
        <v>-27.4160546592611</v>
      </c>
      <c r="BD2761" s="61">
        <v>43881</v>
      </c>
      <c r="BE2761" s="61">
        <v>43910</v>
      </c>
      <c r="BF2761" s="70"/>
      <c r="BG2761" s="61"/>
    </row>
    <row r="2762" spans="2:59" x14ac:dyDescent="0.3">
      <c r="B2762" s="56" t="s">
        <v>8719</v>
      </c>
      <c r="C2762" s="56" t="s">
        <v>8338</v>
      </c>
      <c r="D2762" s="56" t="s">
        <v>8314</v>
      </c>
      <c r="E2762" s="57" t="s">
        <v>447</v>
      </c>
      <c r="F2762" s="57" t="s">
        <v>420</v>
      </c>
      <c r="G2762" s="58" t="s">
        <v>111</v>
      </c>
      <c r="H2762" s="59" t="s">
        <v>1035</v>
      </c>
      <c r="I2762" s="60" t="s">
        <v>29</v>
      </c>
      <c r="J2762" s="60" t="s">
        <v>8339</v>
      </c>
      <c r="L2762" s="61">
        <v>44021</v>
      </c>
      <c r="M2762" s="62">
        <v>1954.04969999939</v>
      </c>
      <c r="N2762" s="63">
        <v>1954.04969999939</v>
      </c>
      <c r="O2762" s="63">
        <v>2054.3946000002302</v>
      </c>
      <c r="P2762" s="64">
        <f t="shared" si="43"/>
        <v>0.95115597558481269</v>
      </c>
      <c r="Q2762" s="61">
        <v>43881</v>
      </c>
      <c r="R2762" s="65">
        <v>382187.05499999999</v>
      </c>
      <c r="S2762" s="65">
        <v>276317.75826318399</v>
      </c>
      <c r="T2762" s="11"/>
      <c r="U2762" s="66">
        <v>-6.2142578080965896E-3</v>
      </c>
      <c r="V2762" s="67">
        <v>3.0407849731091101</v>
      </c>
      <c r="W2762" s="66">
        <v>2.5845342785032699E-2</v>
      </c>
      <c r="X2762" s="67">
        <v>4.8629128271422797</v>
      </c>
      <c r="Y2762" s="66">
        <v>3.0406773048525799E-2</v>
      </c>
      <c r="Z2762" s="67">
        <v>20.7246149170678</v>
      </c>
      <c r="AA2762" s="66">
        <v>0.23100314061593999</v>
      </c>
      <c r="AB2762" s="67">
        <v>43.325502212916</v>
      </c>
      <c r="AC2762" s="66">
        <v>0.36319027803605403</v>
      </c>
      <c r="AD2762" s="67">
        <v>60.604993063840098</v>
      </c>
      <c r="AE2762" s="66">
        <v>0.40369852942996698</v>
      </c>
      <c r="AF2762" s="68">
        <v>57.317540554737199</v>
      </c>
      <c r="AG2762" s="66">
        <v>-1.49902174489398E-2</v>
      </c>
      <c r="AH2762" s="67">
        <v>-3.34052748075919</v>
      </c>
      <c r="AI2762" s="66">
        <v>6.9057380715093999E-2</v>
      </c>
      <c r="AJ2762" s="67">
        <v>20.596480552485399</v>
      </c>
      <c r="AK2762" s="66">
        <v>0.95404970000032296</v>
      </c>
      <c r="AL2762" s="66">
        <v>8.1017796879750706E-2</v>
      </c>
      <c r="AM2762" s="67">
        <v>108.02226636488901</v>
      </c>
      <c r="AN2762" s="11"/>
      <c r="AO2762" s="69">
        <v>4.9509617476360297E-2</v>
      </c>
      <c r="AP2762" s="69">
        <v>-8.4207461045443799E-2</v>
      </c>
      <c r="AQ2762" s="69">
        <v>0.13406052986654701</v>
      </c>
      <c r="AR2762" s="69">
        <v>-8.3008853815117606E-2</v>
      </c>
      <c r="AS2762" s="70">
        <v>8</v>
      </c>
      <c r="AT2762" s="70">
        <v>4</v>
      </c>
      <c r="AU2762" s="70">
        <v>7</v>
      </c>
      <c r="AV2762" s="71">
        <v>5</v>
      </c>
      <c r="AW2762" s="11"/>
      <c r="AX2762" s="72">
        <v>0.25005529562622503</v>
      </c>
      <c r="AY2762" s="73">
        <v>0.98795865676129302</v>
      </c>
      <c r="AZ2762" s="73">
        <v>1.5740978139310799</v>
      </c>
      <c r="BA2762" s="73">
        <v>1.4040221073064501</v>
      </c>
      <c r="BB2762" s="64">
        <v>2.5682299702129999E-2</v>
      </c>
      <c r="BC2762" s="74">
        <v>-27.384719566500301</v>
      </c>
      <c r="BD2762" s="61">
        <v>43881</v>
      </c>
      <c r="BE2762" s="61">
        <v>43910</v>
      </c>
      <c r="BF2762" s="70"/>
      <c r="BG2762" s="61"/>
    </row>
    <row r="2763" spans="2:59" x14ac:dyDescent="0.3">
      <c r="B2763" s="56" t="s">
        <v>8722</v>
      </c>
      <c r="C2763" s="56" t="s">
        <v>8341</v>
      </c>
      <c r="D2763" s="56" t="s">
        <v>8314</v>
      </c>
      <c r="E2763" s="57" t="s">
        <v>56</v>
      </c>
      <c r="F2763" s="57" t="s">
        <v>420</v>
      </c>
      <c r="G2763" s="58" t="s">
        <v>111</v>
      </c>
      <c r="H2763" s="59" t="s">
        <v>1035</v>
      </c>
      <c r="I2763" s="60" t="s">
        <v>29</v>
      </c>
      <c r="J2763" s="60" t="s">
        <v>8342</v>
      </c>
      <c r="L2763" s="61">
        <v>44021</v>
      </c>
      <c r="M2763" s="62">
        <v>1897.94549999945</v>
      </c>
      <c r="N2763" s="63">
        <v>1897.94549999945</v>
      </c>
      <c r="O2763" s="63">
        <v>1996.4091999996499</v>
      </c>
      <c r="P2763" s="64">
        <f t="shared" si="43"/>
        <v>0.95067960015400799</v>
      </c>
      <c r="Q2763" s="61">
        <v>43881</v>
      </c>
      <c r="R2763" s="65">
        <v>966557.72900000005</v>
      </c>
      <c r="S2763" s="65">
        <v>629707.91024804697</v>
      </c>
      <c r="T2763" s="11"/>
      <c r="U2763" s="66">
        <v>-6.2178098005460898E-3</v>
      </c>
      <c r="V2763" s="67">
        <v>3.0404297738641599</v>
      </c>
      <c r="W2763" s="66">
        <v>2.5735180863193801E-2</v>
      </c>
      <c r="X2763" s="67">
        <v>4.8518966349583899</v>
      </c>
      <c r="Y2763" s="66">
        <v>2.97359720207169E-2</v>
      </c>
      <c r="Z2763" s="67">
        <v>20.657534814294198</v>
      </c>
      <c r="AA2763" s="66">
        <v>0.233232943470357</v>
      </c>
      <c r="AB2763" s="67">
        <v>43.548482498328703</v>
      </c>
      <c r="AC2763" s="66">
        <v>0.39104771327925802</v>
      </c>
      <c r="AD2763" s="67">
        <v>63.3907365881605</v>
      </c>
      <c r="AE2763" s="66">
        <v>0.61885491299850404</v>
      </c>
      <c r="AF2763" s="68">
        <v>78.833178911590906</v>
      </c>
      <c r="AG2763" s="66">
        <v>-1.5021969066765501E-2</v>
      </c>
      <c r="AH2763" s="67">
        <v>-3.3437026425417602</v>
      </c>
      <c r="AI2763" s="66">
        <v>6.83269890450902E-2</v>
      </c>
      <c r="AJ2763" s="67">
        <v>20.523441385477799</v>
      </c>
      <c r="AK2763" s="66">
        <v>0.89794549999874995</v>
      </c>
      <c r="AL2763" s="66">
        <v>0.14016554750385701</v>
      </c>
      <c r="AM2763" s="67">
        <v>84.635871017817394</v>
      </c>
      <c r="AN2763" s="11"/>
      <c r="AO2763" s="69">
        <v>4.9505885115650003E-2</v>
      </c>
      <c r="AP2763" s="69">
        <v>-8.4217244101601002E-2</v>
      </c>
      <c r="AQ2763" s="69">
        <v>0.13393849928805099</v>
      </c>
      <c r="AR2763" s="69">
        <v>-8.3110551210702405E-2</v>
      </c>
      <c r="AS2763" s="70">
        <v>8</v>
      </c>
      <c r="AT2763" s="70">
        <v>4</v>
      </c>
      <c r="AU2763" s="70">
        <v>7</v>
      </c>
      <c r="AV2763" s="71">
        <v>5</v>
      </c>
      <c r="AW2763" s="11"/>
      <c r="AX2763" s="72">
        <v>0.25005836731317699</v>
      </c>
      <c r="AY2763" s="73">
        <v>0.99685986560416495</v>
      </c>
      <c r="AZ2763" s="73">
        <v>1.5824130139571899</v>
      </c>
      <c r="BA2763" s="73">
        <v>1.4167963672189201</v>
      </c>
      <c r="BB2763" s="64">
        <v>2.56824585026698E-2</v>
      </c>
      <c r="BC2763" s="74">
        <v>-27.392250045668298</v>
      </c>
      <c r="BD2763" s="61">
        <v>43881</v>
      </c>
      <c r="BE2763" s="61">
        <v>43910</v>
      </c>
      <c r="BF2763" s="70"/>
      <c r="BG2763" s="61"/>
    </row>
    <row r="2764" spans="2:59" x14ac:dyDescent="0.3">
      <c r="B2764" s="56" t="s">
        <v>8725</v>
      </c>
      <c r="C2764" s="56" t="s">
        <v>8344</v>
      </c>
      <c r="D2764" s="56" t="s">
        <v>8314</v>
      </c>
      <c r="E2764" s="57" t="s">
        <v>309</v>
      </c>
      <c r="F2764" s="57" t="s">
        <v>420</v>
      </c>
      <c r="G2764" s="58" t="s">
        <v>111</v>
      </c>
      <c r="H2764" s="59" t="s">
        <v>1035</v>
      </c>
      <c r="I2764" s="60" t="s">
        <v>29</v>
      </c>
      <c r="J2764" s="60" t="s">
        <v>8345</v>
      </c>
      <c r="L2764" s="61">
        <v>44021</v>
      </c>
      <c r="M2764" s="62">
        <v>1808.67950000055</v>
      </c>
      <c r="N2764" s="63">
        <v>1808.67950000055</v>
      </c>
      <c r="O2764" s="63">
        <v>1894.8571000006</v>
      </c>
      <c r="P2764" s="64">
        <f t="shared" si="43"/>
        <v>0.95452026435132087</v>
      </c>
      <c r="Q2764" s="61">
        <v>43881</v>
      </c>
      <c r="R2764" s="65">
        <v>192.815</v>
      </c>
      <c r="S2764" s="65">
        <v>175.18844274807</v>
      </c>
      <c r="T2764" s="11"/>
      <c r="U2764" s="66">
        <v>-6.1851076079619798E-3</v>
      </c>
      <c r="V2764" s="67">
        <v>3.0436999931225701</v>
      </c>
      <c r="W2764" s="66">
        <v>2.6671160829209801E-2</v>
      </c>
      <c r="X2764" s="67">
        <v>4.9454946315599999</v>
      </c>
      <c r="Y2764" s="66">
        <v>3.5226074141974102E-2</v>
      </c>
      <c r="Z2764" s="67">
        <v>21.206545026419899</v>
      </c>
      <c r="AA2764" s="66">
        <v>0.24243672582087999</v>
      </c>
      <c r="AB2764" s="67">
        <v>44.468860733381</v>
      </c>
      <c r="AC2764" s="66">
        <v>0.38873686090693799</v>
      </c>
      <c r="AD2764" s="67">
        <v>63.159651350928499</v>
      </c>
      <c r="AE2764" s="66">
        <v>0.59660007808648496</v>
      </c>
      <c r="AF2764" s="68">
        <v>76.607695420389106</v>
      </c>
      <c r="AG2764" s="66">
        <v>-1.4746986696081901E-2</v>
      </c>
      <c r="AH2764" s="67">
        <v>-3.3162044054734001</v>
      </c>
      <c r="AI2764" s="66">
        <v>7.4297989061960806E-2</v>
      </c>
      <c r="AJ2764" s="67">
        <v>21.1205413871503</v>
      </c>
      <c r="AK2764" s="66">
        <v>0.808679499999853</v>
      </c>
      <c r="AL2764" s="66">
        <v>0.15850170457269999</v>
      </c>
      <c r="AM2764" s="67">
        <v>83.562016173847994</v>
      </c>
      <c r="AN2764" s="11"/>
      <c r="AO2764" s="69">
        <v>4.95302642138995E-2</v>
      </c>
      <c r="AP2764" s="69">
        <v>-8.4146154281333999E-2</v>
      </c>
      <c r="AQ2764" s="69">
        <v>0.134927888793754</v>
      </c>
      <c r="AR2764" s="69">
        <v>-8.2336962912522696E-2</v>
      </c>
      <c r="AS2764" s="70">
        <v>8</v>
      </c>
      <c r="AT2764" s="70">
        <v>4</v>
      </c>
      <c r="AU2764" s="70">
        <v>7</v>
      </c>
      <c r="AV2764" s="71">
        <v>5</v>
      </c>
      <c r="AW2764" s="11"/>
      <c r="AX2764" s="72">
        <v>0.250060421713861</v>
      </c>
      <c r="AY2764" s="73">
        <v>1.0317856489855299</v>
      </c>
      <c r="AZ2764" s="73">
        <v>1.61587097480333</v>
      </c>
      <c r="BA2764" s="73">
        <v>1.46826628524104</v>
      </c>
      <c r="BB2764" s="64">
        <v>2.5683904202924199E-2</v>
      </c>
      <c r="BC2764" s="74">
        <v>-27.330915877566401</v>
      </c>
      <c r="BD2764" s="61">
        <v>43881</v>
      </c>
      <c r="BE2764" s="61">
        <v>43910</v>
      </c>
      <c r="BF2764" s="70"/>
      <c r="BG2764" s="61"/>
    </row>
    <row r="2765" spans="2:59" x14ac:dyDescent="0.3">
      <c r="B2765" s="56" t="s">
        <v>8728</v>
      </c>
      <c r="C2765" s="56" t="s">
        <v>8347</v>
      </c>
      <c r="D2765" s="56" t="s">
        <v>8348</v>
      </c>
      <c r="E2765" s="57" t="s">
        <v>34</v>
      </c>
      <c r="F2765" s="57" t="s">
        <v>420</v>
      </c>
      <c r="G2765" s="58" t="s">
        <v>111</v>
      </c>
      <c r="H2765" s="59" t="s">
        <v>2001</v>
      </c>
      <c r="I2765" s="60" t="s">
        <v>29</v>
      </c>
      <c r="J2765" s="60" t="s">
        <v>8349</v>
      </c>
      <c r="L2765" s="61">
        <v>44021</v>
      </c>
      <c r="M2765" s="62">
        <v>2225.0575000010399</v>
      </c>
      <c r="N2765" s="63">
        <v>2225.0575000010399</v>
      </c>
      <c r="O2765" s="63">
        <v>2428.36809999868</v>
      </c>
      <c r="P2765" s="64">
        <f t="shared" si="43"/>
        <v>0.91627686099247041</v>
      </c>
      <c r="Q2765" s="61">
        <v>43881</v>
      </c>
      <c r="R2765" s="65">
        <v>3200584.4369999999</v>
      </c>
      <c r="S2765" s="65">
        <v>3273296.1552968798</v>
      </c>
      <c r="T2765" s="11"/>
      <c r="U2765" s="66">
        <v>-7.5971935302732198E-3</v>
      </c>
      <c r="V2765" s="67">
        <v>2.9024914008914502</v>
      </c>
      <c r="W2765" s="66">
        <v>2.77176366817002E-2</v>
      </c>
      <c r="X2765" s="67">
        <v>5.0501422168090402</v>
      </c>
      <c r="Y2765" s="66">
        <v>-2.96766067658609E-2</v>
      </c>
      <c r="Z2765" s="67">
        <v>14.716276935636399</v>
      </c>
      <c r="AA2765" s="66">
        <v>0.13850318790718999</v>
      </c>
      <c r="AB2765" s="67">
        <v>34.075506941997403</v>
      </c>
      <c r="AC2765" s="66">
        <v>0.19231411847809801</v>
      </c>
      <c r="AD2765" s="67">
        <v>43.517377108044499</v>
      </c>
      <c r="AE2765" s="66">
        <v>0.26795332775887798</v>
      </c>
      <c r="AF2765" s="68">
        <v>43.743020387599202</v>
      </c>
      <c r="AG2765" s="66">
        <v>-1.3159762157556499E-2</v>
      </c>
      <c r="AH2765" s="67">
        <v>-3.1574819516208699</v>
      </c>
      <c r="AI2765" s="66">
        <v>2.5835798551270299E-3</v>
      </c>
      <c r="AJ2765" s="67">
        <v>13.949100466474199</v>
      </c>
      <c r="AK2765" s="66">
        <v>1.20838200746221</v>
      </c>
      <c r="AL2765" s="66">
        <v>7.1371670108419494E-2</v>
      </c>
      <c r="AM2765" s="67">
        <v>93.771239816909699</v>
      </c>
      <c r="AN2765" s="11"/>
      <c r="AO2765" s="69">
        <v>4.4859310137326198E-2</v>
      </c>
      <c r="AP2765" s="69">
        <v>-8.5176454201282503E-2</v>
      </c>
      <c r="AQ2765" s="69">
        <v>0.118295266558562</v>
      </c>
      <c r="AR2765" s="69">
        <v>-0.102165203624318</v>
      </c>
      <c r="AS2765" s="70">
        <v>8</v>
      </c>
      <c r="AT2765" s="70">
        <v>4</v>
      </c>
      <c r="AU2765" s="70">
        <v>7</v>
      </c>
      <c r="AV2765" s="71">
        <v>5</v>
      </c>
      <c r="AW2765" s="11"/>
      <c r="AX2765" s="72">
        <v>0.237507003383362</v>
      </c>
      <c r="AY2765" s="73">
        <v>0.63952515073378902</v>
      </c>
      <c r="AZ2765" s="73">
        <v>1.2659382765868901</v>
      </c>
      <c r="BA2765" s="73">
        <v>0.88399141517675195</v>
      </c>
      <c r="BB2765" s="64">
        <v>2.4330518844653901E-2</v>
      </c>
      <c r="BC2765" s="74">
        <v>-27.5142841811466</v>
      </c>
      <c r="BD2765" s="61">
        <v>43881</v>
      </c>
      <c r="BE2765" s="61">
        <v>43913</v>
      </c>
      <c r="BF2765" s="70"/>
      <c r="BG2765" s="61"/>
    </row>
    <row r="2766" spans="2:59" x14ac:dyDescent="0.3">
      <c r="B2766" s="56" t="s">
        <v>8731</v>
      </c>
      <c r="C2766" s="56" t="s">
        <v>8351</v>
      </c>
      <c r="D2766" s="56" t="s">
        <v>8348</v>
      </c>
      <c r="E2766" s="57" t="s">
        <v>424</v>
      </c>
      <c r="F2766" s="57" t="s">
        <v>420</v>
      </c>
      <c r="G2766" s="58" t="s">
        <v>111</v>
      </c>
      <c r="H2766" s="59" t="s">
        <v>2001</v>
      </c>
      <c r="I2766" s="60" t="s">
        <v>29</v>
      </c>
      <c r="J2766" s="60" t="s">
        <v>8352</v>
      </c>
      <c r="L2766" s="61">
        <v>44021</v>
      </c>
      <c r="M2766" s="62">
        <v>1513.27080000006</v>
      </c>
      <c r="N2766" s="63">
        <v>1513.27080000006</v>
      </c>
      <c r="O2766" s="63">
        <v>1639.3242000006101</v>
      </c>
      <c r="P2766" s="64">
        <f t="shared" si="43"/>
        <v>0.92310648497685621</v>
      </c>
      <c r="Q2766" s="61">
        <v>43881</v>
      </c>
      <c r="R2766" s="65">
        <v>156.101</v>
      </c>
      <c r="S2766" s="65">
        <v>6876.4538244247397</v>
      </c>
      <c r="T2766" s="11"/>
      <c r="U2766" s="66">
        <v>-7.5466733578650703E-3</v>
      </c>
      <c r="V2766" s="67">
        <v>2.9075434181322599</v>
      </c>
      <c r="W2766" s="66">
        <v>2.9350419261390901E-2</v>
      </c>
      <c r="X2766" s="67">
        <v>5.2134204747780997</v>
      </c>
      <c r="Y2766" s="66">
        <v>-2.0229260288033402E-2</v>
      </c>
      <c r="Z2766" s="67">
        <v>15.661011583419199</v>
      </c>
      <c r="AA2766" s="66">
        <v>0.161008600131026</v>
      </c>
      <c r="AB2766" s="67">
        <v>36.326048164395601</v>
      </c>
      <c r="AC2766" s="66">
        <v>0.24035367277800099</v>
      </c>
      <c r="AD2766" s="67">
        <v>48.321332538034802</v>
      </c>
      <c r="AE2766" s="66">
        <v>0.347045277990983</v>
      </c>
      <c r="AF2766" s="68">
        <v>51.652215410838799</v>
      </c>
      <c r="AG2766" s="66">
        <v>-1.27001583050514E-2</v>
      </c>
      <c r="AH2766" s="67">
        <v>-3.1115215663703601</v>
      </c>
      <c r="AI2766" s="66">
        <v>1.2814190622521E-2</v>
      </c>
      <c r="AJ2766" s="67">
        <v>14.972161543220899</v>
      </c>
      <c r="AK2766" s="66">
        <v>0.513270800000173</v>
      </c>
      <c r="AL2766" s="66">
        <v>8.7836700806365103E-2</v>
      </c>
      <c r="AM2766" s="67">
        <v>45.369256005506003</v>
      </c>
      <c r="AN2766" s="11"/>
      <c r="AO2766" s="69">
        <v>4.4911867287737599E-2</v>
      </c>
      <c r="AP2766" s="69">
        <v>-8.5044918072526302E-2</v>
      </c>
      <c r="AQ2766" s="69">
        <v>0.120102793645929</v>
      </c>
      <c r="AR2766" s="69">
        <v>-0.100726640415814</v>
      </c>
      <c r="AS2766" s="70">
        <v>8</v>
      </c>
      <c r="AT2766" s="70">
        <v>4</v>
      </c>
      <c r="AU2766" s="70">
        <v>7</v>
      </c>
      <c r="AV2766" s="71">
        <v>5</v>
      </c>
      <c r="AW2766" s="11"/>
      <c r="AX2766" s="72">
        <v>0.23750950116460401</v>
      </c>
      <c r="AY2766" s="73">
        <v>0.73051832552573603</v>
      </c>
      <c r="AZ2766" s="73">
        <v>1.3517739978597101</v>
      </c>
      <c r="BA2766" s="73">
        <v>1.0126617545593</v>
      </c>
      <c r="BB2766" s="64">
        <v>2.4333081812983399E-2</v>
      </c>
      <c r="BC2766" s="74">
        <v>-27.394379952485899</v>
      </c>
      <c r="BD2766" s="61">
        <v>43881</v>
      </c>
      <c r="BE2766" s="61">
        <v>43913</v>
      </c>
      <c r="BF2766" s="70"/>
      <c r="BG2766" s="61"/>
    </row>
    <row r="2767" spans="2:59" x14ac:dyDescent="0.3">
      <c r="B2767" s="56" t="s">
        <v>8734</v>
      </c>
      <c r="C2767" s="56" t="s">
        <v>8354</v>
      </c>
      <c r="D2767" s="56" t="s">
        <v>8348</v>
      </c>
      <c r="E2767" s="57" t="s">
        <v>428</v>
      </c>
      <c r="F2767" s="57" t="s">
        <v>420</v>
      </c>
      <c r="G2767" s="58" t="s">
        <v>111</v>
      </c>
      <c r="H2767" s="59" t="s">
        <v>2001</v>
      </c>
      <c r="I2767" s="60" t="s">
        <v>29</v>
      </c>
      <c r="J2767" s="60" t="s">
        <v>8355</v>
      </c>
      <c r="L2767" s="61">
        <v>44021</v>
      </c>
      <c r="M2767" s="62">
        <v>1538.46150000021</v>
      </c>
      <c r="N2767" s="63">
        <v>1538.46150000021</v>
      </c>
      <c r="O2767" s="63">
        <v>1538.46150000021</v>
      </c>
      <c r="P2767" s="64">
        <f t="shared" si="43"/>
        <v>1</v>
      </c>
      <c r="Q2767" s="61">
        <v>44021</v>
      </c>
      <c r="R2767" s="65">
        <v>6.0000000000000001E-3</v>
      </c>
      <c r="S2767" s="65">
        <v>10966.326091598499</v>
      </c>
      <c r="T2767" s="11"/>
      <c r="U2767" s="66">
        <v>0</v>
      </c>
      <c r="V2767" s="67">
        <v>3.66221075391877</v>
      </c>
      <c r="W2767" s="66">
        <v>0</v>
      </c>
      <c r="X2767" s="67">
        <v>2.27837854863537</v>
      </c>
      <c r="Y2767" s="66">
        <v>0</v>
      </c>
      <c r="Z2767" s="67">
        <v>17.6839376122225</v>
      </c>
      <c r="AA2767" s="66">
        <v>0.32435672185034498</v>
      </c>
      <c r="AB2767" s="67">
        <v>52.660860336327502</v>
      </c>
      <c r="AC2767" s="66">
        <v>0.46259633555368102</v>
      </c>
      <c r="AD2767" s="67">
        <v>70.545598815660895</v>
      </c>
      <c r="AE2767" s="66">
        <v>0.46259633555368102</v>
      </c>
      <c r="AF2767" s="68">
        <v>63.207321167108603</v>
      </c>
      <c r="AG2767" s="66">
        <v>0</v>
      </c>
      <c r="AH2767" s="67">
        <v>-1.84150573586521</v>
      </c>
      <c r="AI2767" s="66">
        <v>0</v>
      </c>
      <c r="AJ2767" s="67">
        <v>13.6907424809615</v>
      </c>
      <c r="AK2767" s="66">
        <v>0.53846150000055804</v>
      </c>
      <c r="AL2767" s="66">
        <v>9.1492690729937806E-2</v>
      </c>
      <c r="AM2767" s="67">
        <v>47.888326005544499</v>
      </c>
      <c r="AN2767" s="11"/>
      <c r="AO2767" s="69">
        <v>0.199998549201991</v>
      </c>
      <c r="AP2767" s="69">
        <v>-1.9414409276578198E-2</v>
      </c>
      <c r="AQ2767" s="69">
        <v>0.30544792282133099</v>
      </c>
      <c r="AR2767" s="69">
        <v>0</v>
      </c>
      <c r="AS2767" s="70">
        <v>2</v>
      </c>
      <c r="AT2767" s="70">
        <v>0</v>
      </c>
      <c r="AU2767" s="70">
        <v>8</v>
      </c>
      <c r="AV2767" s="71">
        <v>4</v>
      </c>
      <c r="AW2767" s="11"/>
      <c r="AX2767" s="72">
        <v>0.195929058550391</v>
      </c>
      <c r="AY2767" s="73">
        <v>1.4761682787702699</v>
      </c>
      <c r="AZ2767" s="73">
        <v>1.5250322942647501</v>
      </c>
      <c r="BA2767" s="73">
        <v>11.352734631756899</v>
      </c>
      <c r="BB2767" s="64">
        <v>2.1973415355641901E-2</v>
      </c>
      <c r="BC2767" s="74">
        <v>-4.3277599001812597</v>
      </c>
      <c r="BD2767" s="61">
        <v>43675</v>
      </c>
      <c r="BE2767" s="61">
        <v>43692</v>
      </c>
      <c r="BF2767" s="70">
        <v>25</v>
      </c>
      <c r="BG2767" s="61">
        <v>43710</v>
      </c>
    </row>
    <row r="2768" spans="2:59" x14ac:dyDescent="0.3">
      <c r="B2768" s="56" t="s">
        <v>8736</v>
      </c>
      <c r="C2768" s="56" t="s">
        <v>8357</v>
      </c>
      <c r="D2768" s="56" t="s">
        <v>8348</v>
      </c>
      <c r="E2768" s="57" t="s">
        <v>41</v>
      </c>
      <c r="F2768" s="57" t="s">
        <v>420</v>
      </c>
      <c r="G2768" s="58" t="s">
        <v>111</v>
      </c>
      <c r="H2768" s="59" t="s">
        <v>2001</v>
      </c>
      <c r="I2768" s="60" t="s">
        <v>29</v>
      </c>
      <c r="J2768" s="60" t="s">
        <v>8358</v>
      </c>
      <c r="L2768" s="61">
        <v>44021</v>
      </c>
      <c r="M2768" s="62">
        <v>2436.04419999942</v>
      </c>
      <c r="N2768" s="63">
        <v>2436.04419999942</v>
      </c>
      <c r="O2768" s="63">
        <v>2650.79230000079</v>
      </c>
      <c r="P2768" s="64">
        <f t="shared" si="43"/>
        <v>0.91898720242951293</v>
      </c>
      <c r="Q2768" s="61">
        <v>43881</v>
      </c>
      <c r="R2768" s="65">
        <v>5147685.8289999999</v>
      </c>
      <c r="S2768" s="65">
        <v>5455297.4270859398</v>
      </c>
      <c r="T2768" s="11"/>
      <c r="U2768" s="66">
        <v>-7.57626002450706E-3</v>
      </c>
      <c r="V2768" s="67">
        <v>2.9045847514680601</v>
      </c>
      <c r="W2768" s="66">
        <v>2.8368308408971601E-2</v>
      </c>
      <c r="X2768" s="67">
        <v>5.1152093895361803</v>
      </c>
      <c r="Y2768" s="66">
        <v>-2.59436559417736E-2</v>
      </c>
      <c r="Z2768" s="67">
        <v>15.089572018041499</v>
      </c>
      <c r="AA2768" s="66">
        <v>0.14733993638408699</v>
      </c>
      <c r="AB2768" s="67">
        <v>34.959181789716197</v>
      </c>
      <c r="AC2768" s="66">
        <v>0.21088249463529801</v>
      </c>
      <c r="AD2768" s="67">
        <v>45.374214723764503</v>
      </c>
      <c r="AE2768" s="66">
        <v>0.29773619462328499</v>
      </c>
      <c r="AF2768" s="68">
        <v>46.721307074069003</v>
      </c>
      <c r="AG2768" s="66">
        <v>-1.2972370859643E-2</v>
      </c>
      <c r="AH2768" s="67">
        <v>-3.1387428218295099</v>
      </c>
      <c r="AI2768" s="66">
        <v>6.6317481432633897E-3</v>
      </c>
      <c r="AJ2768" s="67">
        <v>14.3539172952878</v>
      </c>
      <c r="AK2768" s="66">
        <v>1.41772749648662</v>
      </c>
      <c r="AL2768" s="66">
        <v>7.9848412706269301E-2</v>
      </c>
      <c r="AM2768" s="67">
        <v>114.70578871935101</v>
      </c>
      <c r="AN2768" s="11"/>
      <c r="AO2768" s="69">
        <v>4.4881376690682401E-2</v>
      </c>
      <c r="AP2768" s="69">
        <v>-8.5118526985752396E-2</v>
      </c>
      <c r="AQ2768" s="69">
        <v>0.119005235457735</v>
      </c>
      <c r="AR2768" s="69">
        <v>-0.101577801568055</v>
      </c>
      <c r="AS2768" s="70">
        <v>8</v>
      </c>
      <c r="AT2768" s="70">
        <v>4</v>
      </c>
      <c r="AU2768" s="70">
        <v>7</v>
      </c>
      <c r="AV2768" s="71">
        <v>5</v>
      </c>
      <c r="AW2768" s="11"/>
      <c r="AX2768" s="72">
        <v>0.237507741432055</v>
      </c>
      <c r="AY2768" s="73">
        <v>0.67523415319465097</v>
      </c>
      <c r="AZ2768" s="73">
        <v>1.29962308065114</v>
      </c>
      <c r="BA2768" s="73">
        <v>0.93441293157775396</v>
      </c>
      <c r="BB2768" s="64">
        <v>2.4331533149306799E-2</v>
      </c>
      <c r="BC2768" s="74">
        <v>-27.465331780258602</v>
      </c>
      <c r="BD2768" s="61">
        <v>43881</v>
      </c>
      <c r="BE2768" s="61">
        <v>43913</v>
      </c>
      <c r="BF2768" s="70"/>
      <c r="BG2768" s="61"/>
    </row>
    <row r="2769" spans="2:59" x14ac:dyDescent="0.3">
      <c r="B2769" s="56" t="s">
        <v>8740</v>
      </c>
      <c r="C2769" s="56" t="s">
        <v>8360</v>
      </c>
      <c r="D2769" s="56" t="s">
        <v>8348</v>
      </c>
      <c r="E2769" s="57" t="s">
        <v>248</v>
      </c>
      <c r="F2769" s="57" t="s">
        <v>420</v>
      </c>
      <c r="G2769" s="58" t="s">
        <v>111</v>
      </c>
      <c r="H2769" s="59" t="s">
        <v>2001</v>
      </c>
      <c r="I2769" s="60" t="s">
        <v>29</v>
      </c>
      <c r="J2769" s="60" t="s">
        <v>8361</v>
      </c>
      <c r="L2769" s="61">
        <v>44021</v>
      </c>
      <c r="M2769" s="62">
        <v>2799.6788999997102</v>
      </c>
      <c r="N2769" s="63">
        <v>2799.6788999997102</v>
      </c>
      <c r="O2769" s="63">
        <v>3030.0606000013599</v>
      </c>
      <c r="P2769" s="64">
        <f t="shared" si="43"/>
        <v>0.92396795628392836</v>
      </c>
      <c r="Q2769" s="61">
        <v>43881</v>
      </c>
      <c r="R2769" s="65">
        <v>18235518.045000002</v>
      </c>
      <c r="S2769" s="65">
        <v>18460494.406343799</v>
      </c>
      <c r="T2769" s="11"/>
      <c r="U2769" s="66">
        <v>-7.53797550987656E-3</v>
      </c>
      <c r="V2769" s="67">
        <v>2.9084132029311101</v>
      </c>
      <c r="W2769" s="66">
        <v>2.9560111914179302E-2</v>
      </c>
      <c r="X2769" s="67">
        <v>5.2343897400569404</v>
      </c>
      <c r="Y2769" s="66">
        <v>-1.9075047052865599E-2</v>
      </c>
      <c r="Z2769" s="67">
        <v>15.7764329069323</v>
      </c>
      <c r="AA2769" s="66">
        <v>0.16368939995125401</v>
      </c>
      <c r="AB2769" s="67">
        <v>36.594128146418399</v>
      </c>
      <c r="AC2769" s="66">
        <v>0.24561522074334799</v>
      </c>
      <c r="AD2769" s="67">
        <v>48.8474873345695</v>
      </c>
      <c r="AE2769" s="66">
        <v>0.354063046794035</v>
      </c>
      <c r="AF2769" s="68">
        <v>52.353992291144102</v>
      </c>
      <c r="AG2769" s="66">
        <v>-1.26293546591114E-2</v>
      </c>
      <c r="AH2769" s="67">
        <v>-3.1044412017763499</v>
      </c>
      <c r="AI2769" s="66">
        <v>1.40823659003217E-2</v>
      </c>
      <c r="AJ2769" s="67">
        <v>15.098979071000899</v>
      </c>
      <c r="AK2769" s="66">
        <v>1.79967889999971</v>
      </c>
      <c r="AL2769" s="66">
        <v>9.3719174852594705E-2</v>
      </c>
      <c r="AM2769" s="67">
        <v>152.90092907054299</v>
      </c>
      <c r="AN2769" s="11"/>
      <c r="AO2769" s="69">
        <v>4.4921690874616602E-2</v>
      </c>
      <c r="AP2769" s="69">
        <v>-8.5012548145605299E-2</v>
      </c>
      <c r="AQ2769" s="69">
        <v>0.120305630665825</v>
      </c>
      <c r="AR2769" s="69">
        <v>-0.10050189463348901</v>
      </c>
      <c r="AS2769" s="70">
        <v>8</v>
      </c>
      <c r="AT2769" s="70">
        <v>4</v>
      </c>
      <c r="AU2769" s="70">
        <v>7</v>
      </c>
      <c r="AV2769" s="71">
        <v>5</v>
      </c>
      <c r="AW2769" s="11"/>
      <c r="AX2769" s="72">
        <v>0.237509876539407</v>
      </c>
      <c r="AY2769" s="73">
        <v>0.74127072150895401</v>
      </c>
      <c r="AZ2769" s="73">
        <v>1.3619053279562601</v>
      </c>
      <c r="BA2769" s="73">
        <v>1.0279330312641799</v>
      </c>
      <c r="BB2769" s="64">
        <v>2.43334709529518E-2</v>
      </c>
      <c r="BC2769" s="74">
        <v>-27.3756637078768</v>
      </c>
      <c r="BD2769" s="61">
        <v>43881</v>
      </c>
      <c r="BE2769" s="61">
        <v>43913</v>
      </c>
      <c r="BF2769" s="70"/>
      <c r="BG2769" s="61"/>
    </row>
    <row r="2770" spans="2:59" x14ac:dyDescent="0.3">
      <c r="B2770" s="56" t="s">
        <v>8743</v>
      </c>
      <c r="C2770" s="56" t="s">
        <v>8363</v>
      </c>
      <c r="D2770" s="56" t="s">
        <v>8348</v>
      </c>
      <c r="E2770" s="57" t="s">
        <v>0</v>
      </c>
      <c r="F2770" s="57" t="s">
        <v>420</v>
      </c>
      <c r="G2770" s="58" t="s">
        <v>111</v>
      </c>
      <c r="H2770" s="59" t="s">
        <v>2001</v>
      </c>
      <c r="I2770" s="60" t="s">
        <v>29</v>
      </c>
      <c r="J2770" s="60" t="s">
        <v>8364</v>
      </c>
      <c r="L2770" s="61">
        <v>44021</v>
      </c>
      <c r="M2770" s="62">
        <v>2708.60790000111</v>
      </c>
      <c r="N2770" s="63">
        <v>2708.60790000111</v>
      </c>
      <c r="O2770" s="63">
        <v>2921.4202000014502</v>
      </c>
      <c r="P2770" s="64">
        <f t="shared" si="43"/>
        <v>0.92715450519571452</v>
      </c>
      <c r="Q2770" s="61">
        <v>43881</v>
      </c>
      <c r="R2770" s="65">
        <v>10652151.657</v>
      </c>
      <c r="S2770" s="65">
        <v>11813862.453343799</v>
      </c>
      <c r="T2770" s="11"/>
      <c r="U2770" s="66">
        <v>-7.5135395627512497E-3</v>
      </c>
      <c r="V2770" s="67">
        <v>2.9108567976436501</v>
      </c>
      <c r="W2770" s="66">
        <v>3.0319946010422399E-2</v>
      </c>
      <c r="X2770" s="67">
        <v>5.3103731496812498</v>
      </c>
      <c r="Y2770" s="66">
        <v>-1.46749202467618E-2</v>
      </c>
      <c r="Z2770" s="67">
        <v>16.2164455875463</v>
      </c>
      <c r="AA2770" s="66">
        <v>0.17369632275775099</v>
      </c>
      <c r="AB2770" s="67">
        <v>37.594820427068001</v>
      </c>
      <c r="AC2770" s="66">
        <v>0.26768523625651103</v>
      </c>
      <c r="AD2770" s="67">
        <v>51.0544888859149</v>
      </c>
      <c r="AE2770" s="66">
        <v>0.39058236666081902</v>
      </c>
      <c r="AF2770" s="68">
        <v>56.005924277822501</v>
      </c>
      <c r="AG2770" s="66">
        <v>-1.24107873471075E-2</v>
      </c>
      <c r="AH2770" s="67">
        <v>-3.08258447057597</v>
      </c>
      <c r="AI2770" s="66">
        <v>1.8856731430787501E-2</v>
      </c>
      <c r="AJ2770" s="67">
        <v>15.576415624047501</v>
      </c>
      <c r="AK2770" s="66">
        <v>1.70860790000064</v>
      </c>
      <c r="AL2770" s="66">
        <v>9.0576378626865295E-2</v>
      </c>
      <c r="AM2770" s="67">
        <v>143.793829070637</v>
      </c>
      <c r="AN2770" s="11"/>
      <c r="AO2770" s="69">
        <v>4.4947392287212999E-2</v>
      </c>
      <c r="AP2770" s="69">
        <v>-8.4945059540623299E-2</v>
      </c>
      <c r="AQ2770" s="69">
        <v>0.12085459890659001</v>
      </c>
      <c r="AR2770" s="69">
        <v>-9.9815863019175596E-2</v>
      </c>
      <c r="AS2770" s="70">
        <v>8</v>
      </c>
      <c r="AT2770" s="70">
        <v>4</v>
      </c>
      <c r="AU2770" s="70">
        <v>7</v>
      </c>
      <c r="AV2770" s="71">
        <v>5</v>
      </c>
      <c r="AW2770" s="11"/>
      <c r="AX2770" s="72">
        <v>0.23750509549194199</v>
      </c>
      <c r="AY2770" s="73">
        <v>0.78163658072935505</v>
      </c>
      <c r="AZ2770" s="73">
        <v>1.4000236033098199</v>
      </c>
      <c r="BA2770" s="73">
        <v>1.0852753806775599</v>
      </c>
      <c r="BB2770" s="64">
        <v>2.4334044778152E-2</v>
      </c>
      <c r="BC2770" s="74">
        <v>-27.318490506819199</v>
      </c>
      <c r="BD2770" s="61">
        <v>43881</v>
      </c>
      <c r="BE2770" s="61">
        <v>43913</v>
      </c>
      <c r="BF2770" s="70"/>
      <c r="BG2770" s="61"/>
    </row>
    <row r="2771" spans="2:59" x14ac:dyDescent="0.3">
      <c r="B2771" s="56" t="s">
        <v>8746</v>
      </c>
      <c r="C2771" s="56" t="s">
        <v>8366</v>
      </c>
      <c r="D2771" s="56" t="s">
        <v>8348</v>
      </c>
      <c r="E2771" s="57" t="s">
        <v>48</v>
      </c>
      <c r="F2771" s="57" t="s">
        <v>420</v>
      </c>
      <c r="G2771" s="58" t="s">
        <v>111</v>
      </c>
      <c r="H2771" s="59" t="s">
        <v>2001</v>
      </c>
      <c r="I2771" s="60" t="s">
        <v>29</v>
      </c>
      <c r="J2771" s="60" t="s">
        <v>8367</v>
      </c>
      <c r="L2771" s="61">
        <v>44021</v>
      </c>
      <c r="M2771" s="62">
        <v>2636.35929999873</v>
      </c>
      <c r="N2771" s="63">
        <v>2636.35929999873</v>
      </c>
      <c r="O2771" s="63">
        <v>2857.03660000116</v>
      </c>
      <c r="P2771" s="64">
        <f t="shared" si="43"/>
        <v>0.92276007244627511</v>
      </c>
      <c r="Q2771" s="61">
        <v>43881</v>
      </c>
      <c r="R2771" s="65">
        <v>5048724.1979999999</v>
      </c>
      <c r="S2771" s="65">
        <v>5164315.4038671898</v>
      </c>
      <c r="T2771" s="11"/>
      <c r="U2771" s="66">
        <v>-7.5472595917744903E-3</v>
      </c>
      <c r="V2771" s="67">
        <v>2.90748479474132</v>
      </c>
      <c r="W2771" s="66">
        <v>2.92715222640254E-2</v>
      </c>
      <c r="X2771" s="67">
        <v>5.2055307750415496</v>
      </c>
      <c r="Y2771" s="66">
        <v>-2.0741770217682601E-2</v>
      </c>
      <c r="Z2771" s="67">
        <v>15.6097605904506</v>
      </c>
      <c r="AA2771" s="66">
        <v>0.15971135568543099</v>
      </c>
      <c r="AB2771" s="67">
        <v>36.196323719865198</v>
      </c>
      <c r="AC2771" s="66">
        <v>0.237119149682403</v>
      </c>
      <c r="AD2771" s="67">
        <v>47.997880228504101</v>
      </c>
      <c r="AE2771" s="66">
        <v>0.34021097617398499</v>
      </c>
      <c r="AF2771" s="68">
        <v>50.968785229139002</v>
      </c>
      <c r="AG2771" s="66">
        <v>-1.2712367110907501E-2</v>
      </c>
      <c r="AH2771" s="67">
        <v>-3.1127424469559601</v>
      </c>
      <c r="AI2771" s="66">
        <v>1.2274186783543001E-2</v>
      </c>
      <c r="AJ2771" s="67">
        <v>14.9181611593231</v>
      </c>
      <c r="AK2771" s="66">
        <v>1.63635929999873</v>
      </c>
      <c r="AL2771" s="66">
        <v>8.8013735354324996E-2</v>
      </c>
      <c r="AM2771" s="67">
        <v>136.568969070446</v>
      </c>
      <c r="AN2771" s="11"/>
      <c r="AO2771" s="69">
        <v>4.4911930623129599E-2</v>
      </c>
      <c r="AP2771" s="69">
        <v>-8.5038219589478103E-2</v>
      </c>
      <c r="AQ2771" s="69">
        <v>0.11999082087277201</v>
      </c>
      <c r="AR2771" s="69">
        <v>-0.100762393120094</v>
      </c>
      <c r="AS2771" s="70">
        <v>8</v>
      </c>
      <c r="AT2771" s="70">
        <v>4</v>
      </c>
      <c r="AU2771" s="70">
        <v>7</v>
      </c>
      <c r="AV2771" s="71">
        <v>5</v>
      </c>
      <c r="AW2771" s="11"/>
      <c r="AX2771" s="72">
        <v>0.23750927613553399</v>
      </c>
      <c r="AY2771" s="73">
        <v>0.72520636689478102</v>
      </c>
      <c r="AZ2771" s="73">
        <v>1.34675537246767</v>
      </c>
      <c r="BA2771" s="73">
        <v>1.0051502271344399</v>
      </c>
      <c r="BB2771" s="64">
        <v>2.4332993277857901E-2</v>
      </c>
      <c r="BC2771" s="74">
        <v>-27.3973739084031</v>
      </c>
      <c r="BD2771" s="61">
        <v>43881</v>
      </c>
      <c r="BE2771" s="61">
        <v>43913</v>
      </c>
      <c r="BF2771" s="70"/>
      <c r="BG2771" s="61"/>
    </row>
    <row r="2772" spans="2:59" x14ac:dyDescent="0.3">
      <c r="B2772" s="56" t="s">
        <v>8749</v>
      </c>
      <c r="C2772" s="56" t="s">
        <v>8369</v>
      </c>
      <c r="D2772" s="56" t="s">
        <v>8348</v>
      </c>
      <c r="E2772" s="57" t="s">
        <v>52</v>
      </c>
      <c r="F2772" s="57" t="s">
        <v>420</v>
      </c>
      <c r="G2772" s="58" t="s">
        <v>111</v>
      </c>
      <c r="H2772" s="59" t="s">
        <v>2001</v>
      </c>
      <c r="I2772" s="60" t="s">
        <v>29</v>
      </c>
      <c r="J2772" s="60" t="s">
        <v>8370</v>
      </c>
      <c r="L2772" s="61">
        <v>44021</v>
      </c>
      <c r="M2772" s="62">
        <v>2620.5665000006602</v>
      </c>
      <c r="N2772" s="63">
        <v>2620.5665000006602</v>
      </c>
      <c r="O2772" s="63">
        <v>2836.0461000017799</v>
      </c>
      <c r="P2772" s="64">
        <f t="shared" si="43"/>
        <v>0.92402112222330079</v>
      </c>
      <c r="Q2772" s="61">
        <v>43881</v>
      </c>
      <c r="R2772" s="65">
        <v>9771143.8819999993</v>
      </c>
      <c r="S2772" s="65">
        <v>11144022.0856719</v>
      </c>
      <c r="T2772" s="11"/>
      <c r="U2772" s="66">
        <v>-7.5375618844191203E-3</v>
      </c>
      <c r="V2772" s="67">
        <v>2.9084545654768599</v>
      </c>
      <c r="W2772" s="66">
        <v>2.9572759560323899E-2</v>
      </c>
      <c r="X2772" s="67">
        <v>5.2356545046714</v>
      </c>
      <c r="Y2772" s="66">
        <v>-1.9001685380317199E-2</v>
      </c>
      <c r="Z2772" s="67">
        <v>15.7837690741871</v>
      </c>
      <c r="AA2772" s="66">
        <v>0.163864653859637</v>
      </c>
      <c r="AB2772" s="67">
        <v>36.611653537256601</v>
      </c>
      <c r="AC2772" s="66">
        <v>0.24599027634045301</v>
      </c>
      <c r="AD2772" s="67">
        <v>48.8849928943091</v>
      </c>
      <c r="AE2772" s="66">
        <v>0.35467563178448502</v>
      </c>
      <c r="AF2772" s="68">
        <v>52.415250790188999</v>
      </c>
      <c r="AG2772" s="66">
        <v>-1.26257118245121E-2</v>
      </c>
      <c r="AH2772" s="67">
        <v>-3.1040769183164199</v>
      </c>
      <c r="AI2772" s="66">
        <v>1.41619546720904E-2</v>
      </c>
      <c r="AJ2772" s="67">
        <v>15.1069379481778</v>
      </c>
      <c r="AK2772" s="66">
        <v>1.6205665000015901</v>
      </c>
      <c r="AL2772" s="66">
        <v>8.7445037714205698E-2</v>
      </c>
      <c r="AM2772" s="67">
        <v>134.989689070731</v>
      </c>
      <c r="AN2772" s="11"/>
      <c r="AO2772" s="69">
        <v>4.4922152841536403E-2</v>
      </c>
      <c r="AP2772" s="69">
        <v>-8.5011448883014998E-2</v>
      </c>
      <c r="AQ2772" s="69">
        <v>0.120319511403068</v>
      </c>
      <c r="AR2772" s="69">
        <v>-0.100490410464845</v>
      </c>
      <c r="AS2772" s="70">
        <v>8</v>
      </c>
      <c r="AT2772" s="70">
        <v>4</v>
      </c>
      <c r="AU2772" s="70">
        <v>7</v>
      </c>
      <c r="AV2772" s="71">
        <v>5</v>
      </c>
      <c r="AW2772" s="11"/>
      <c r="AX2772" s="72">
        <v>0.23750990510306999</v>
      </c>
      <c r="AY2772" s="73">
        <v>0.74197842194644203</v>
      </c>
      <c r="AZ2772" s="73">
        <v>1.3625722485485301</v>
      </c>
      <c r="BA2772" s="73">
        <v>1.0289371327944501</v>
      </c>
      <c r="BB2772" s="64">
        <v>2.4333492102341599E-2</v>
      </c>
      <c r="BC2772" s="74">
        <v>-27.374706638307501</v>
      </c>
      <c r="BD2772" s="61">
        <v>43881</v>
      </c>
      <c r="BE2772" s="61">
        <v>43913</v>
      </c>
      <c r="BF2772" s="70"/>
      <c r="BG2772" s="61"/>
    </row>
    <row r="2773" spans="2:59" x14ac:dyDescent="0.3">
      <c r="B2773" s="56" t="s">
        <v>8752</v>
      </c>
      <c r="C2773" s="56" t="s">
        <v>8372</v>
      </c>
      <c r="D2773" s="56" t="s">
        <v>8348</v>
      </c>
      <c r="E2773" s="57" t="s">
        <v>447</v>
      </c>
      <c r="F2773" s="57" t="s">
        <v>420</v>
      </c>
      <c r="G2773" s="58" t="s">
        <v>111</v>
      </c>
      <c r="H2773" s="59" t="s">
        <v>2001</v>
      </c>
      <c r="I2773" s="60" t="s">
        <v>29</v>
      </c>
      <c r="J2773" s="60" t="s">
        <v>8373</v>
      </c>
      <c r="L2773" s="61">
        <v>44021</v>
      </c>
      <c r="M2773" s="62">
        <v>2323.8163999989602</v>
      </c>
      <c r="N2773" s="63">
        <v>2323.8163999989602</v>
      </c>
      <c r="O2773" s="63">
        <v>2504.4792000018101</v>
      </c>
      <c r="P2773" s="64">
        <f t="shared" si="43"/>
        <v>0.92786412440449917</v>
      </c>
      <c r="Q2773" s="61">
        <v>43881</v>
      </c>
      <c r="R2773" s="65">
        <v>1404401.3959999999</v>
      </c>
      <c r="S2773" s="65">
        <v>1621833.11899609</v>
      </c>
      <c r="T2773" s="11"/>
      <c r="U2773" s="66">
        <v>-7.5081279510413896E-3</v>
      </c>
      <c r="V2773" s="67">
        <v>2.9113979588146299</v>
      </c>
      <c r="W2773" s="66">
        <v>3.0488872123896699E-2</v>
      </c>
      <c r="X2773" s="67">
        <v>5.3272657610286798</v>
      </c>
      <c r="Y2773" s="66">
        <v>-1.3694432314878199E-2</v>
      </c>
      <c r="Z2773" s="67">
        <v>16.3144943807274</v>
      </c>
      <c r="AA2773" s="66">
        <v>0.17657830780080999</v>
      </c>
      <c r="AB2773" s="67">
        <v>37.883018931373996</v>
      </c>
      <c r="AC2773" s="66">
        <v>0.27334226533275802</v>
      </c>
      <c r="AD2773" s="67">
        <v>51.620191793539597</v>
      </c>
      <c r="AE2773" s="66">
        <v>0.399599613019964</v>
      </c>
      <c r="AF2773" s="68">
        <v>56.907648913736899</v>
      </c>
      <c r="AG2773" s="66">
        <v>-1.23622154496843E-2</v>
      </c>
      <c r="AH2773" s="67">
        <v>-3.0777272808336402</v>
      </c>
      <c r="AI2773" s="66">
        <v>1.9920704116884701E-2</v>
      </c>
      <c r="AJ2773" s="67">
        <v>15.6828128926572</v>
      </c>
      <c r="AK2773" s="66">
        <v>1.32381640000036</v>
      </c>
      <c r="AL2773" s="66">
        <v>0.114384582928324</v>
      </c>
      <c r="AM2773" s="67">
        <v>138.64038355508799</v>
      </c>
      <c r="AN2773" s="11"/>
      <c r="AO2773" s="69">
        <v>4.4953115211683298E-2</v>
      </c>
      <c r="AP2773" s="69">
        <v>-8.4930035032884904E-2</v>
      </c>
      <c r="AQ2773" s="69">
        <v>0.12131902441251401</v>
      </c>
      <c r="AR2773" s="69">
        <v>-9.9663357322278906E-2</v>
      </c>
      <c r="AS2773" s="70">
        <v>8</v>
      </c>
      <c r="AT2773" s="70">
        <v>4</v>
      </c>
      <c r="AU2773" s="70">
        <v>7</v>
      </c>
      <c r="AV2773" s="71">
        <v>5</v>
      </c>
      <c r="AW2773" s="11"/>
      <c r="AX2773" s="72">
        <v>0.23751221361104399</v>
      </c>
      <c r="AY2773" s="73">
        <v>0.79330228095477695</v>
      </c>
      <c r="AZ2773" s="73">
        <v>1.41096841332728</v>
      </c>
      <c r="BA2773" s="73">
        <v>1.10186847125806</v>
      </c>
      <c r="BB2773" s="64">
        <v>2.4335050198315E-2</v>
      </c>
      <c r="BC2773" s="74">
        <v>-27.3057767858845</v>
      </c>
      <c r="BD2773" s="61">
        <v>43881</v>
      </c>
      <c r="BE2773" s="61">
        <v>43913</v>
      </c>
      <c r="BF2773" s="70"/>
      <c r="BG2773" s="61"/>
    </row>
    <row r="2774" spans="2:59" x14ac:dyDescent="0.3">
      <c r="B2774" s="56" t="s">
        <v>8756</v>
      </c>
      <c r="C2774" s="56" t="s">
        <v>8375</v>
      </c>
      <c r="D2774" s="56" t="s">
        <v>8348</v>
      </c>
      <c r="E2774" s="57" t="s">
        <v>56</v>
      </c>
      <c r="F2774" s="57" t="s">
        <v>420</v>
      </c>
      <c r="G2774" s="58" t="s">
        <v>111</v>
      </c>
      <c r="H2774" s="59" t="s">
        <v>2001</v>
      </c>
      <c r="I2774" s="60" t="s">
        <v>29</v>
      </c>
      <c r="J2774" s="60" t="s">
        <v>8376</v>
      </c>
      <c r="L2774" s="61">
        <v>44021</v>
      </c>
      <c r="M2774" s="62">
        <v>1569.51029999927</v>
      </c>
      <c r="N2774" s="63">
        <v>1569.51029999927</v>
      </c>
      <c r="O2774" s="63">
        <v>1696.7145000006999</v>
      </c>
      <c r="P2774" s="64">
        <f t="shared" si="43"/>
        <v>0.92502910772473657</v>
      </c>
      <c r="Q2774" s="61">
        <v>43881</v>
      </c>
      <c r="R2774" s="65">
        <v>1151432.031</v>
      </c>
      <c r="S2774" s="65">
        <v>615720.23614160204</v>
      </c>
      <c r="T2774" s="11"/>
      <c r="U2774" s="66">
        <v>-7.5298240235497403E-3</v>
      </c>
      <c r="V2774" s="67">
        <v>2.9092283515638</v>
      </c>
      <c r="W2774" s="66">
        <v>2.9813343537171001E-2</v>
      </c>
      <c r="X2774" s="67">
        <v>5.2597129023561102</v>
      </c>
      <c r="Y2774" s="66">
        <v>-1.7610291847631701E-2</v>
      </c>
      <c r="Z2774" s="67">
        <v>15.922908427455701</v>
      </c>
      <c r="AA2774" s="66">
        <v>0.17813413901778399</v>
      </c>
      <c r="AB2774" s="67">
        <v>38.038602053071401</v>
      </c>
      <c r="AC2774" s="66">
        <v>0.29262913852842798</v>
      </c>
      <c r="AD2774" s="67">
        <v>53.548879113106501</v>
      </c>
      <c r="AE2774" s="66">
        <v>0.416260056666797</v>
      </c>
      <c r="AF2774" s="68">
        <v>58.573693278420301</v>
      </c>
      <c r="AG2774" s="66">
        <v>-1.25564622740058E-2</v>
      </c>
      <c r="AH2774" s="67">
        <v>-3.09715196326579</v>
      </c>
      <c r="AI2774" s="66">
        <v>1.56715900684503E-2</v>
      </c>
      <c r="AJ2774" s="67">
        <v>15.2579014878138</v>
      </c>
      <c r="AK2774" s="66">
        <v>0.56951029999996505</v>
      </c>
      <c r="AL2774" s="66">
        <v>9.6668071932072094E-2</v>
      </c>
      <c r="AM2774" s="67">
        <v>51.792351017880698</v>
      </c>
      <c r="AN2774" s="11"/>
      <c r="AO2774" s="69">
        <v>4.4930260555702303E-2</v>
      </c>
      <c r="AP2774" s="69">
        <v>-8.4990039108524804E-2</v>
      </c>
      <c r="AQ2774" s="69">
        <v>0.122807017543964</v>
      </c>
      <c r="AR2774" s="69">
        <v>-0.100273250500322</v>
      </c>
      <c r="AS2774" s="70">
        <v>8</v>
      </c>
      <c r="AT2774" s="70">
        <v>4</v>
      </c>
      <c r="AU2774" s="70">
        <v>7</v>
      </c>
      <c r="AV2774" s="71">
        <v>5</v>
      </c>
      <c r="AW2774" s="11"/>
      <c r="AX2774" s="72">
        <v>0.23755454863363401</v>
      </c>
      <c r="AY2774" s="73">
        <v>0.80009681212777695</v>
      </c>
      <c r="AZ2774" s="73">
        <v>1.41686580769056</v>
      </c>
      <c r="BA2774" s="73">
        <v>1.1109728602896201</v>
      </c>
      <c r="BB2774" s="64">
        <v>2.4338536288851201E-2</v>
      </c>
      <c r="BC2774" s="74">
        <v>-27.356605958135301</v>
      </c>
      <c r="BD2774" s="61">
        <v>43881</v>
      </c>
      <c r="BE2774" s="61">
        <v>43913</v>
      </c>
      <c r="BF2774" s="70"/>
      <c r="BG2774" s="61"/>
    </row>
    <row r="2775" spans="2:59" x14ac:dyDescent="0.3">
      <c r="B2775" s="56" t="s">
        <v>8759</v>
      </c>
      <c r="C2775" s="56" t="s">
        <v>8378</v>
      </c>
      <c r="D2775" s="56" t="s">
        <v>8348</v>
      </c>
      <c r="E2775" s="57" t="s">
        <v>309</v>
      </c>
      <c r="F2775" s="57" t="s">
        <v>420</v>
      </c>
      <c r="G2775" s="58" t="s">
        <v>111</v>
      </c>
      <c r="H2775" s="59" t="s">
        <v>2001</v>
      </c>
      <c r="I2775" s="60" t="s">
        <v>29</v>
      </c>
      <c r="J2775" s="60" t="s">
        <v>8379</v>
      </c>
      <c r="L2775" s="61">
        <v>44021</v>
      </c>
      <c r="M2775" s="62">
        <v>1582.3635000009101</v>
      </c>
      <c r="N2775" s="63">
        <v>1582.3635000009101</v>
      </c>
      <c r="O2775" s="63">
        <v>1703.23399999924</v>
      </c>
      <c r="P2775" s="64">
        <f t="shared" si="43"/>
        <v>0.92903470691732093</v>
      </c>
      <c r="Q2775" s="61">
        <v>43881</v>
      </c>
      <c r="R2775" s="65">
        <v>168.46</v>
      </c>
      <c r="S2775" s="65">
        <v>158.00517938923801</v>
      </c>
      <c r="T2775" s="11"/>
      <c r="U2775" s="66">
        <v>-7.4941440234397297E-3</v>
      </c>
      <c r="V2775" s="67">
        <v>2.9127963515748001</v>
      </c>
      <c r="W2775" s="66">
        <v>3.0758802284253799E-2</v>
      </c>
      <c r="X2775" s="67">
        <v>5.3542587770643904</v>
      </c>
      <c r="Y2775" s="66">
        <v>-1.2098081992917301E-2</v>
      </c>
      <c r="Z2775" s="67">
        <v>16.474129412934399</v>
      </c>
      <c r="AA2775" s="66">
        <v>0.18060132671613199</v>
      </c>
      <c r="AB2775" s="67">
        <v>38.285320822906201</v>
      </c>
      <c r="AC2775" s="66">
        <v>0.28158114671707202</v>
      </c>
      <c r="AD2775" s="67">
        <v>52.444079931941801</v>
      </c>
      <c r="AE2775" s="66">
        <v>0.41131331423472201</v>
      </c>
      <c r="AF2775" s="68">
        <v>58.079019035212703</v>
      </c>
      <c r="AG2775" s="66">
        <v>-1.22660608622027E-2</v>
      </c>
      <c r="AH2775" s="67">
        <v>-3.0681118220854802</v>
      </c>
      <c r="AI2775" s="66">
        <v>2.1632191917888101E-2</v>
      </c>
      <c r="AJ2775" s="67">
        <v>15.8539616727503</v>
      </c>
      <c r="AK2775" s="66">
        <v>0.58236350000137505</v>
      </c>
      <c r="AL2775" s="66">
        <v>0.120683383567666</v>
      </c>
      <c r="AM2775" s="67">
        <v>60.9304161739419</v>
      </c>
      <c r="AN2775" s="11"/>
      <c r="AO2775" s="69">
        <v>4.4968928752496098E-2</v>
      </c>
      <c r="AP2775" s="69">
        <v>-8.4906200368131998E-2</v>
      </c>
      <c r="AQ2775" s="69">
        <v>0.121639378343389</v>
      </c>
      <c r="AR2775" s="69">
        <v>-9.9403850664239193E-2</v>
      </c>
      <c r="AS2775" s="70">
        <v>8</v>
      </c>
      <c r="AT2775" s="70">
        <v>4</v>
      </c>
      <c r="AU2775" s="70">
        <v>7</v>
      </c>
      <c r="AV2775" s="71">
        <v>5</v>
      </c>
      <c r="AW2775" s="11"/>
      <c r="AX2775" s="72">
        <v>0.23751589728111899</v>
      </c>
      <c r="AY2775" s="73">
        <v>0.80948794810410596</v>
      </c>
      <c r="AZ2775" s="73">
        <v>1.4262466899908799</v>
      </c>
      <c r="BA2775" s="73">
        <v>1.1249050249680299</v>
      </c>
      <c r="BB2775" s="64">
        <v>2.4335837438229601E-2</v>
      </c>
      <c r="BC2775" s="74">
        <v>-27.287013998022299</v>
      </c>
      <c r="BD2775" s="61">
        <v>43881</v>
      </c>
      <c r="BE2775" s="61">
        <v>43913</v>
      </c>
      <c r="BF2775" s="70"/>
      <c r="BG2775" s="61"/>
    </row>
    <row r="2776" spans="2:59" x14ac:dyDescent="0.3">
      <c r="B2776" s="56" t="s">
        <v>8762</v>
      </c>
      <c r="C2776" s="56" t="s">
        <v>8381</v>
      </c>
      <c r="D2776" s="56" t="s">
        <v>8382</v>
      </c>
      <c r="E2776" s="57" t="s">
        <v>34</v>
      </c>
      <c r="F2776" s="57" t="s">
        <v>420</v>
      </c>
      <c r="G2776" s="58" t="s">
        <v>111</v>
      </c>
      <c r="H2776" s="59" t="s">
        <v>169</v>
      </c>
      <c r="I2776" s="60" t="s">
        <v>29</v>
      </c>
      <c r="J2776" s="60" t="s">
        <v>8383</v>
      </c>
      <c r="L2776" s="61">
        <v>44021</v>
      </c>
      <c r="M2776" s="62">
        <v>1280.5932</v>
      </c>
      <c r="N2776" s="63">
        <v>1280.5932</v>
      </c>
      <c r="O2776" s="63">
        <v>1371.64629999921</v>
      </c>
      <c r="P2776" s="64">
        <f t="shared" si="43"/>
        <v>0.93361765347286507</v>
      </c>
      <c r="Q2776" s="61">
        <v>43747</v>
      </c>
      <c r="R2776" s="65">
        <v>1082031.753</v>
      </c>
      <c r="S2776" s="65">
        <v>1446341.8368808599</v>
      </c>
      <c r="T2776" s="11"/>
      <c r="U2776" s="66">
        <v>-6.3408762389372004E-3</v>
      </c>
      <c r="V2776" s="67">
        <v>3.0281231300250502</v>
      </c>
      <c r="W2776" s="66">
        <v>3.7279652840879897E-2</v>
      </c>
      <c r="X2776" s="67">
        <v>6.0063438327269996</v>
      </c>
      <c r="Y2776" s="66">
        <v>-3.3808069623773897E-2</v>
      </c>
      <c r="Z2776" s="67">
        <v>14.3031306498451</v>
      </c>
      <c r="AA2776" s="66">
        <v>-2.89241254795343E-2</v>
      </c>
      <c r="AB2776" s="67">
        <v>17.332775603339499</v>
      </c>
      <c r="AC2776" s="66">
        <v>6.0543473859070197E-2</v>
      </c>
      <c r="AD2776" s="67">
        <v>30.340312646148998</v>
      </c>
      <c r="AE2776" s="66">
        <v>7.0913480836679796E-2</v>
      </c>
      <c r="AF2776" s="68">
        <v>24.0390356953721</v>
      </c>
      <c r="AG2776" s="66">
        <v>5.3649845194740902E-3</v>
      </c>
      <c r="AH2776" s="67">
        <v>-1.3050072839178</v>
      </c>
      <c r="AI2776" s="66">
        <v>-2.78355850659864E-2</v>
      </c>
      <c r="AJ2776" s="67">
        <v>10.907183974370099</v>
      </c>
      <c r="AK2776" s="66">
        <v>0.25781418510829102</v>
      </c>
      <c r="AL2776" s="66">
        <v>2.3552422811917498E-2</v>
      </c>
      <c r="AM2776" s="67">
        <v>44.610552365018499</v>
      </c>
      <c r="AN2776" s="11"/>
      <c r="AO2776" s="69">
        <v>2.1088256717121098E-2</v>
      </c>
      <c r="AP2776" s="69">
        <v>-3.8854084044942297E-2</v>
      </c>
      <c r="AQ2776" s="69">
        <v>4.0656927767486202E-2</v>
      </c>
      <c r="AR2776" s="69">
        <v>-7.6882343833858599E-2</v>
      </c>
      <c r="AS2776" s="70">
        <v>8</v>
      </c>
      <c r="AT2776" s="70">
        <v>4</v>
      </c>
      <c r="AU2776" s="70">
        <v>7</v>
      </c>
      <c r="AV2776" s="71">
        <v>5</v>
      </c>
      <c r="AW2776" s="11"/>
      <c r="AX2776" s="72">
        <v>8.4125253779348E-2</v>
      </c>
      <c r="AY2776" s="73">
        <v>-0.60037362681123296</v>
      </c>
      <c r="AZ2776" s="73">
        <v>0.47035751455587199</v>
      </c>
      <c r="BA2776" s="73">
        <v>-0.74435743731828596</v>
      </c>
      <c r="BB2776" s="64">
        <v>8.6312329120209995E-3</v>
      </c>
      <c r="BC2776" s="74">
        <v>-16.062202041357502</v>
      </c>
      <c r="BD2776" s="61">
        <v>43747</v>
      </c>
      <c r="BE2776" s="61">
        <v>43913</v>
      </c>
      <c r="BF2776" s="70"/>
      <c r="BG2776" s="61"/>
    </row>
    <row r="2777" spans="2:59" x14ac:dyDescent="0.3">
      <c r="B2777" s="56" t="s">
        <v>8765</v>
      </c>
      <c r="C2777" s="56" t="s">
        <v>8385</v>
      </c>
      <c r="D2777" s="56" t="s">
        <v>8382</v>
      </c>
      <c r="E2777" s="57" t="s">
        <v>424</v>
      </c>
      <c r="F2777" s="57" t="s">
        <v>420</v>
      </c>
      <c r="G2777" s="58" t="s">
        <v>111</v>
      </c>
      <c r="H2777" s="59" t="s">
        <v>169</v>
      </c>
      <c r="I2777" s="60" t="s">
        <v>29</v>
      </c>
      <c r="J2777" s="60" t="s">
        <v>8386</v>
      </c>
      <c r="L2777" s="61">
        <v>44021</v>
      </c>
      <c r="M2777" s="62">
        <v>1204.2612999994301</v>
      </c>
      <c r="N2777" s="63">
        <v>1204.2612999994301</v>
      </c>
      <c r="O2777" s="63">
        <v>1279.85940000042</v>
      </c>
      <c r="P2777" s="64">
        <f t="shared" si="43"/>
        <v>0.94093249617812302</v>
      </c>
      <c r="Q2777" s="61">
        <v>43747</v>
      </c>
      <c r="R2777" s="65">
        <v>118.422</v>
      </c>
      <c r="S2777" s="65">
        <v>119.219877862573</v>
      </c>
      <c r="T2777" s="11"/>
      <c r="U2777" s="66">
        <v>-6.3267737905334798E-3</v>
      </c>
      <c r="V2777" s="67">
        <v>3.0295333748654198</v>
      </c>
      <c r="W2777" s="66">
        <v>3.8106535583210602E-2</v>
      </c>
      <c r="X2777" s="67">
        <v>6.0890321069600803</v>
      </c>
      <c r="Y2777" s="66">
        <v>-2.8874161012936401E-2</v>
      </c>
      <c r="Z2777" s="67">
        <v>14.796521510928899</v>
      </c>
      <c r="AA2777" s="66">
        <v>-1.8548025414929701E-2</v>
      </c>
      <c r="AB2777" s="67">
        <v>18.3703856098</v>
      </c>
      <c r="AC2777" s="66">
        <v>8.2161358561279499E-2</v>
      </c>
      <c r="AD2777" s="67">
        <v>32.502101116348101</v>
      </c>
      <c r="AE2777" s="66">
        <v>0.102143414305901</v>
      </c>
      <c r="AF2777" s="68">
        <v>27.162029042316099</v>
      </c>
      <c r="AG2777" s="66">
        <v>5.5873978126328404E-3</v>
      </c>
      <c r="AH2777" s="67">
        <v>-1.2827659546019301</v>
      </c>
      <c r="AI2777" s="66">
        <v>-2.2606333224757701E-2</v>
      </c>
      <c r="AJ2777" s="67">
        <v>11.430109158493</v>
      </c>
      <c r="AK2777" s="66">
        <v>0.204261299999489</v>
      </c>
      <c r="AL2777" s="66">
        <v>3.8495300299473498E-2</v>
      </c>
      <c r="AM2777" s="67">
        <v>14.468306005452201</v>
      </c>
      <c r="AN2777" s="11"/>
      <c r="AO2777" s="69">
        <v>2.1122033347637601E-2</v>
      </c>
      <c r="AP2777" s="69">
        <v>-3.8819705945570597E-2</v>
      </c>
      <c r="AQ2777" s="69">
        <v>4.15305390561116E-2</v>
      </c>
      <c r="AR2777" s="69">
        <v>-7.6140126547252301E-2</v>
      </c>
      <c r="AS2777" s="70">
        <v>8</v>
      </c>
      <c r="AT2777" s="70">
        <v>4</v>
      </c>
      <c r="AU2777" s="70">
        <v>7</v>
      </c>
      <c r="AV2777" s="71">
        <v>5</v>
      </c>
      <c r="AW2777" s="11"/>
      <c r="AX2777" s="72">
        <v>8.4144533383077896E-2</v>
      </c>
      <c r="AY2777" s="73">
        <v>-0.48598954421822799</v>
      </c>
      <c r="AZ2777" s="73">
        <v>0.50710406670441399</v>
      </c>
      <c r="BA2777" s="73">
        <v>-0.60452130523754</v>
      </c>
      <c r="BB2777" s="64">
        <v>8.6335232185047097E-3</v>
      </c>
      <c r="BC2777" s="74">
        <v>-15.648039151812601</v>
      </c>
      <c r="BD2777" s="61">
        <v>43747</v>
      </c>
      <c r="BE2777" s="61">
        <v>43913</v>
      </c>
      <c r="BF2777" s="70"/>
      <c r="BG2777" s="61"/>
    </row>
    <row r="2778" spans="2:59" x14ac:dyDescent="0.3">
      <c r="B2778" s="56" t="s">
        <v>8768</v>
      </c>
      <c r="C2778" s="56" t="s">
        <v>8388</v>
      </c>
      <c r="D2778" s="56" t="s">
        <v>8382</v>
      </c>
      <c r="E2778" s="57" t="s">
        <v>428</v>
      </c>
      <c r="F2778" s="57" t="s">
        <v>420</v>
      </c>
      <c r="G2778" s="58" t="s">
        <v>111</v>
      </c>
      <c r="H2778" s="59" t="s">
        <v>169</v>
      </c>
      <c r="I2778" s="60" t="s">
        <v>29</v>
      </c>
      <c r="J2778" s="60" t="s">
        <v>8389</v>
      </c>
      <c r="L2778" s="61">
        <v>44021</v>
      </c>
      <c r="M2778" s="62">
        <v>1056.88279999979</v>
      </c>
      <c r="N2778" s="63">
        <v>1056.88279999979</v>
      </c>
      <c r="O2778" s="63">
        <v>1056.88279999979</v>
      </c>
      <c r="P2778" s="64">
        <f t="shared" si="43"/>
        <v>1</v>
      </c>
      <c r="Q2778" s="61">
        <v>44021</v>
      </c>
      <c r="R2778" s="65">
        <v>0</v>
      </c>
      <c r="S2778" s="65">
        <v>0</v>
      </c>
      <c r="T2778" s="11"/>
      <c r="U2778" s="66">
        <v>0</v>
      </c>
      <c r="V2778" s="67">
        <v>3.66221075391877</v>
      </c>
      <c r="W2778" s="66">
        <v>0</v>
      </c>
      <c r="X2778" s="67">
        <v>2.27837854863537</v>
      </c>
      <c r="Y2778" s="66">
        <v>0</v>
      </c>
      <c r="Z2778" s="67">
        <v>17.6839376122225</v>
      </c>
      <c r="AA2778" s="66">
        <v>0</v>
      </c>
      <c r="AB2778" s="67">
        <v>20.225188151293001</v>
      </c>
      <c r="AC2778" s="66">
        <v>0</v>
      </c>
      <c r="AD2778" s="67">
        <v>24.2859652602347</v>
      </c>
      <c r="AE2778" s="66">
        <v>0</v>
      </c>
      <c r="AF2778" s="68">
        <v>16.947687611711402</v>
      </c>
      <c r="AG2778" s="66">
        <v>0</v>
      </c>
      <c r="AH2778" s="67">
        <v>-1.84150573586521</v>
      </c>
      <c r="AI2778" s="66">
        <v>0</v>
      </c>
      <c r="AJ2778" s="67">
        <v>13.6907424809615</v>
      </c>
      <c r="AK2778" s="66">
        <v>5.6882799999584698E-2</v>
      </c>
      <c r="AL2778" s="66">
        <v>1.13066707490361E-2</v>
      </c>
      <c r="AM2778" s="67">
        <v>-0.26954399454552902</v>
      </c>
      <c r="AN2778" s="11"/>
      <c r="AO2778" s="69">
        <v>0</v>
      </c>
      <c r="AP2778" s="69">
        <v>0</v>
      </c>
      <c r="AQ2778" s="69">
        <v>0</v>
      </c>
      <c r="AR2778" s="69">
        <v>0</v>
      </c>
      <c r="AS2778" s="70">
        <v>0</v>
      </c>
      <c r="AT2778" s="70">
        <v>0</v>
      </c>
      <c r="AU2778" s="70">
        <v>7</v>
      </c>
      <c r="AV2778" s="71">
        <v>5</v>
      </c>
      <c r="AW2778" s="11"/>
      <c r="AX2778" s="72">
        <v>0</v>
      </c>
      <c r="AY2778" s="73">
        <v>-115.357016523136</v>
      </c>
      <c r="AZ2778" s="73">
        <v>0.52607977638217596</v>
      </c>
      <c r="BA2778" s="73">
        <v>-15.9646500268718</v>
      </c>
      <c r="BB2778" s="64">
        <v>0</v>
      </c>
      <c r="BC2778" s="74">
        <v>0</v>
      </c>
      <c r="BD2778" s="61">
        <v>43656</v>
      </c>
      <c r="BE2778" s="61"/>
      <c r="BF2778" s="70"/>
      <c r="BG2778" s="61"/>
    </row>
    <row r="2779" spans="2:59" x14ac:dyDescent="0.3">
      <c r="B2779" s="56" t="s">
        <v>8772</v>
      </c>
      <c r="C2779" s="56" t="s">
        <v>8391</v>
      </c>
      <c r="D2779" s="56" t="s">
        <v>8382</v>
      </c>
      <c r="E2779" s="57" t="s">
        <v>41</v>
      </c>
      <c r="F2779" s="57" t="s">
        <v>420</v>
      </c>
      <c r="G2779" s="58" t="s">
        <v>111</v>
      </c>
      <c r="H2779" s="59" t="s">
        <v>169</v>
      </c>
      <c r="I2779" s="60" t="s">
        <v>29</v>
      </c>
      <c r="J2779" s="60" t="s">
        <v>8392</v>
      </c>
      <c r="L2779" s="61">
        <v>44021</v>
      </c>
      <c r="M2779" s="62">
        <v>1349.1567000001701</v>
      </c>
      <c r="N2779" s="63">
        <v>1349.1567000001701</v>
      </c>
      <c r="O2779" s="63">
        <v>1441.8399999998501</v>
      </c>
      <c r="P2779" s="64">
        <f t="shared" si="43"/>
        <v>0.93571873439515507</v>
      </c>
      <c r="Q2779" s="61">
        <v>43747</v>
      </c>
      <c r="R2779" s="65">
        <v>2235580.4610000001</v>
      </c>
      <c r="S2779" s="65">
        <v>2799109.52392969</v>
      </c>
      <c r="T2779" s="11"/>
      <c r="U2779" s="66">
        <v>-6.3326598919957204E-3</v>
      </c>
      <c r="V2779" s="67">
        <v>3.0289447647192</v>
      </c>
      <c r="W2779" s="66">
        <v>3.7534786830292398E-2</v>
      </c>
      <c r="X2779" s="67">
        <v>6.0318572316682504</v>
      </c>
      <c r="Y2779" s="66">
        <v>-3.2365514786761203E-2</v>
      </c>
      <c r="Z2779" s="67">
        <v>14.4473861335428</v>
      </c>
      <c r="AA2779" s="66">
        <v>-2.6002425975093502E-2</v>
      </c>
      <c r="AB2779" s="67">
        <v>17.6249455537763</v>
      </c>
      <c r="AC2779" s="66">
        <v>6.6930529299497707E-2</v>
      </c>
      <c r="AD2779" s="67">
        <v>30.9790181901772</v>
      </c>
      <c r="AE2779" s="66">
        <v>8.0617951969616103E-2</v>
      </c>
      <c r="AF2779" s="68">
        <v>25.009482808673098</v>
      </c>
      <c r="AG2779" s="66">
        <v>5.4391742305597299E-3</v>
      </c>
      <c r="AH2779" s="67">
        <v>-1.29758831280924</v>
      </c>
      <c r="AI2779" s="66">
        <v>-2.6312279727790201E-2</v>
      </c>
      <c r="AJ2779" s="67">
        <v>11.0595145081897</v>
      </c>
      <c r="AK2779" s="66">
        <v>0.31563433709030497</v>
      </c>
      <c r="AL2779" s="66">
        <v>2.82318382178346E-2</v>
      </c>
      <c r="AM2779" s="67">
        <v>50.392567563219899</v>
      </c>
      <c r="AN2779" s="11"/>
      <c r="AO2779" s="69">
        <v>2.1096679422044001E-2</v>
      </c>
      <c r="AP2779" s="69">
        <v>-3.8846165781251302E-2</v>
      </c>
      <c r="AQ2779" s="69">
        <v>4.0912949072662699E-2</v>
      </c>
      <c r="AR2779" s="69">
        <v>-7.6647775348683403E-2</v>
      </c>
      <c r="AS2779" s="70">
        <v>8</v>
      </c>
      <c r="AT2779" s="70">
        <v>4</v>
      </c>
      <c r="AU2779" s="70">
        <v>7</v>
      </c>
      <c r="AV2779" s="71">
        <v>5</v>
      </c>
      <c r="AW2779" s="11"/>
      <c r="AX2779" s="72">
        <v>8.4128526669373996E-2</v>
      </c>
      <c r="AY2779" s="73">
        <v>-0.56820451445491904</v>
      </c>
      <c r="AZ2779" s="73">
        <v>0.480711693614921</v>
      </c>
      <c r="BA2779" s="73">
        <v>-0.70511435611206297</v>
      </c>
      <c r="BB2779" s="64">
        <v>8.6316468809673093E-3</v>
      </c>
      <c r="BC2779" s="74">
        <v>-15.9477473228471</v>
      </c>
      <c r="BD2779" s="61">
        <v>43747</v>
      </c>
      <c r="BE2779" s="61">
        <v>43913</v>
      </c>
      <c r="BF2779" s="70"/>
      <c r="BG2779" s="61"/>
    </row>
    <row r="2780" spans="2:59" x14ac:dyDescent="0.3">
      <c r="B2780" s="56" t="s">
        <v>8775</v>
      </c>
      <c r="C2780" s="56" t="s">
        <v>8394</v>
      </c>
      <c r="D2780" s="56" t="s">
        <v>8382</v>
      </c>
      <c r="E2780" s="57" t="s">
        <v>248</v>
      </c>
      <c r="F2780" s="57" t="s">
        <v>420</v>
      </c>
      <c r="G2780" s="58" t="s">
        <v>111</v>
      </c>
      <c r="H2780" s="59" t="s">
        <v>169</v>
      </c>
      <c r="I2780" s="60" t="s">
        <v>29</v>
      </c>
      <c r="J2780" s="60" t="s">
        <v>8395</v>
      </c>
      <c r="L2780" s="61">
        <v>44021</v>
      </c>
      <c r="M2780" s="62">
        <v>1515.4192999992499</v>
      </c>
      <c r="N2780" s="63">
        <v>1515.4192999992499</v>
      </c>
      <c r="O2780" s="63">
        <v>1608.03680000082</v>
      </c>
      <c r="P2780" s="64">
        <f t="shared" si="43"/>
        <v>0.94240337036968136</v>
      </c>
      <c r="Q2780" s="61">
        <v>43747</v>
      </c>
      <c r="R2780" s="65">
        <v>7434411.7000000002</v>
      </c>
      <c r="S2780" s="65">
        <v>8385961.12885937</v>
      </c>
      <c r="T2780" s="11"/>
      <c r="U2780" s="66">
        <v>-6.3069264651858196E-3</v>
      </c>
      <c r="V2780" s="67">
        <v>3.0315181074001898</v>
      </c>
      <c r="W2780" s="66">
        <v>3.8343038297170999E-2</v>
      </c>
      <c r="X2780" s="67">
        <v>6.1126823783561104</v>
      </c>
      <c r="Y2780" s="66">
        <v>-2.77832077836138E-2</v>
      </c>
      <c r="Z2780" s="67">
        <v>14.905616833857501</v>
      </c>
      <c r="AA2780" s="66">
        <v>-1.6692397541191901E-2</v>
      </c>
      <c r="AB2780" s="67">
        <v>18.5559483971738</v>
      </c>
      <c r="AC2780" s="66">
        <v>8.7411204971431303E-2</v>
      </c>
      <c r="AD2780" s="67">
        <v>33.027085757406901</v>
      </c>
      <c r="AE2780" s="66">
        <v>0.111932882196998</v>
      </c>
      <c r="AF2780" s="68">
        <v>28.140975831425699</v>
      </c>
      <c r="AG2780" s="66">
        <v>5.6740823947620802E-3</v>
      </c>
      <c r="AH2780" s="67">
        <v>-1.2740974963889999</v>
      </c>
      <c r="AI2780" s="66">
        <v>-2.14726990552663E-2</v>
      </c>
      <c r="AJ2780" s="67">
        <v>11.543472575431201</v>
      </c>
      <c r="AK2780" s="66">
        <v>0.46966851900098799</v>
      </c>
      <c r="AL2780" s="66">
        <v>3.98510106806498E-2</v>
      </c>
      <c r="AM2780" s="67">
        <v>65.795985754230102</v>
      </c>
      <c r="AN2780" s="11"/>
      <c r="AO2780" s="69">
        <v>2.1123188109413601E-2</v>
      </c>
      <c r="AP2780" s="69">
        <v>-3.8821117933366601E-2</v>
      </c>
      <c r="AQ2780" s="69">
        <v>4.1723783970155602E-2</v>
      </c>
      <c r="AR2780" s="69">
        <v>-7.5904378291888897E-2</v>
      </c>
      <c r="AS2780" s="70">
        <v>8</v>
      </c>
      <c r="AT2780" s="70">
        <v>4</v>
      </c>
      <c r="AU2780" s="70">
        <v>7</v>
      </c>
      <c r="AV2780" s="71">
        <v>5</v>
      </c>
      <c r="AW2780" s="11"/>
      <c r="AX2780" s="72">
        <v>8.4139619456836998E-2</v>
      </c>
      <c r="AY2780" s="73">
        <v>-0.46573434526544599</v>
      </c>
      <c r="AZ2780" s="73">
        <v>0.51369249586332399</v>
      </c>
      <c r="BA2780" s="73">
        <v>-0.57961743393661902</v>
      </c>
      <c r="BB2780" s="64">
        <v>8.6330340452514098E-3</v>
      </c>
      <c r="BC2780" s="74">
        <v>-15.584276429479401</v>
      </c>
      <c r="BD2780" s="61">
        <v>43747</v>
      </c>
      <c r="BE2780" s="61">
        <v>43913</v>
      </c>
      <c r="BF2780" s="70"/>
      <c r="BG2780" s="61"/>
    </row>
    <row r="2781" spans="2:59" x14ac:dyDescent="0.3">
      <c r="B2781" s="56" t="s">
        <v>8778</v>
      </c>
      <c r="C2781" s="56" t="s">
        <v>8397</v>
      </c>
      <c r="D2781" s="56" t="s">
        <v>8382</v>
      </c>
      <c r="E2781" s="57" t="s">
        <v>0</v>
      </c>
      <c r="F2781" s="57" t="s">
        <v>420</v>
      </c>
      <c r="G2781" s="58" t="s">
        <v>111</v>
      </c>
      <c r="H2781" s="59" t="s">
        <v>169</v>
      </c>
      <c r="I2781" s="60" t="s">
        <v>29</v>
      </c>
      <c r="J2781" s="60" t="s">
        <v>8398</v>
      </c>
      <c r="L2781" s="61">
        <v>44021</v>
      </c>
      <c r="M2781" s="62">
        <v>1514.02610000037</v>
      </c>
      <c r="N2781" s="63">
        <v>1514.02610000037</v>
      </c>
      <c r="O2781" s="63">
        <v>1604.7536999992999</v>
      </c>
      <c r="P2781" s="64">
        <f t="shared" si="43"/>
        <v>0.94346322429481266</v>
      </c>
      <c r="Q2781" s="61">
        <v>43747</v>
      </c>
      <c r="R2781" s="65">
        <v>1969976.5730000001</v>
      </c>
      <c r="S2781" s="65">
        <v>2408685.1934843701</v>
      </c>
      <c r="T2781" s="11"/>
      <c r="U2781" s="66">
        <v>-6.3028454487721302E-3</v>
      </c>
      <c r="V2781" s="67">
        <v>3.03192620904156</v>
      </c>
      <c r="W2781" s="66">
        <v>3.8470769095511101E-2</v>
      </c>
      <c r="X2781" s="67">
        <v>6.1254554581901202</v>
      </c>
      <c r="Y2781" s="66">
        <v>-2.7057739014708201E-2</v>
      </c>
      <c r="Z2781" s="67">
        <v>14.9781637107517</v>
      </c>
      <c r="AA2781" s="66">
        <v>-1.52143507721121E-2</v>
      </c>
      <c r="AB2781" s="67">
        <v>18.703753074078101</v>
      </c>
      <c r="AC2781" s="66">
        <v>9.0680604662338696E-2</v>
      </c>
      <c r="AD2781" s="67">
        <v>33.354025726497603</v>
      </c>
      <c r="AE2781" s="66">
        <v>0.11695942327613</v>
      </c>
      <c r="AF2781" s="68">
        <v>28.643629939324502</v>
      </c>
      <c r="AG2781" s="66">
        <v>5.7111986006930203E-3</v>
      </c>
      <c r="AH2781" s="67">
        <v>-1.2703858757959099</v>
      </c>
      <c r="AI2781" s="66">
        <v>-2.0706335396425898E-2</v>
      </c>
      <c r="AJ2781" s="67">
        <v>11.620108941322499</v>
      </c>
      <c r="AK2781" s="66">
        <v>0.50254664364387303</v>
      </c>
      <c r="AL2781" s="66">
        <v>4.2188540292045197E-2</v>
      </c>
      <c r="AM2781" s="67">
        <v>69.083798218518496</v>
      </c>
      <c r="AN2781" s="11"/>
      <c r="AO2781" s="69">
        <v>2.11273884906404E-2</v>
      </c>
      <c r="AP2781" s="69">
        <v>-3.88171788790714E-2</v>
      </c>
      <c r="AQ2781" s="69">
        <v>4.1851914202197797E-2</v>
      </c>
      <c r="AR2781" s="69">
        <v>-7.5786990599226597E-2</v>
      </c>
      <c r="AS2781" s="70">
        <v>8</v>
      </c>
      <c r="AT2781" s="70">
        <v>4</v>
      </c>
      <c r="AU2781" s="70">
        <v>7</v>
      </c>
      <c r="AV2781" s="71">
        <v>5</v>
      </c>
      <c r="AW2781" s="11"/>
      <c r="AX2781" s="72">
        <v>8.4141531280620296E-2</v>
      </c>
      <c r="AY2781" s="73">
        <v>-0.44947145038804598</v>
      </c>
      <c r="AZ2781" s="73">
        <v>0.518927090478428</v>
      </c>
      <c r="BA2781" s="73">
        <v>-0.55963136371155997</v>
      </c>
      <c r="BB2781" s="64">
        <v>8.6332696934005096E-3</v>
      </c>
      <c r="BC2781" s="74">
        <v>-15.5267440728931</v>
      </c>
      <c r="BD2781" s="61">
        <v>43747</v>
      </c>
      <c r="BE2781" s="61">
        <v>43913</v>
      </c>
      <c r="BF2781" s="70"/>
      <c r="BG2781" s="61"/>
    </row>
    <row r="2782" spans="2:59" x14ac:dyDescent="0.3">
      <c r="B2782" s="56" t="s">
        <v>8781</v>
      </c>
      <c r="C2782" s="56" t="s">
        <v>8400</v>
      </c>
      <c r="D2782" s="56" t="s">
        <v>8382</v>
      </c>
      <c r="E2782" s="57" t="s">
        <v>48</v>
      </c>
      <c r="F2782" s="57" t="s">
        <v>420</v>
      </c>
      <c r="G2782" s="58" t="s">
        <v>111</v>
      </c>
      <c r="H2782" s="59" t="s">
        <v>169</v>
      </c>
      <c r="I2782" s="60" t="s">
        <v>29</v>
      </c>
      <c r="J2782" s="60" t="s">
        <v>8401</v>
      </c>
      <c r="L2782" s="61">
        <v>44021</v>
      </c>
      <c r="M2782" s="62">
        <v>1473.3648000005601</v>
      </c>
      <c r="N2782" s="63">
        <v>1473.3648000005601</v>
      </c>
      <c r="O2782" s="63">
        <v>1566.3429000005101</v>
      </c>
      <c r="P2782" s="64">
        <f t="shared" si="43"/>
        <v>0.94064000928537439</v>
      </c>
      <c r="Q2782" s="61">
        <v>43747</v>
      </c>
      <c r="R2782" s="65">
        <v>930233.54099999997</v>
      </c>
      <c r="S2782" s="65">
        <v>1214549.32149219</v>
      </c>
      <c r="T2782" s="11"/>
      <c r="U2782" s="66">
        <v>-6.3137073902907997E-3</v>
      </c>
      <c r="V2782" s="67">
        <v>3.0308400148896899</v>
      </c>
      <c r="W2782" s="66">
        <v>3.8130249917230699E-2</v>
      </c>
      <c r="X2782" s="67">
        <v>6.0914035403620801</v>
      </c>
      <c r="Y2782" s="66">
        <v>-2.8990985889322501E-2</v>
      </c>
      <c r="Z2782" s="67">
        <v>14.784839023297501</v>
      </c>
      <c r="AA2782" s="66">
        <v>-1.9150521718074701E-2</v>
      </c>
      <c r="AB2782" s="67">
        <v>18.310135979496401</v>
      </c>
      <c r="AC2782" s="66">
        <v>8.1984816160984297E-2</v>
      </c>
      <c r="AD2782" s="67">
        <v>32.484446876333102</v>
      </c>
      <c r="AE2782" s="66">
        <v>0.103606927377841</v>
      </c>
      <c r="AF2782" s="68">
        <v>27.308380349510099</v>
      </c>
      <c r="AG2782" s="66">
        <v>5.6122887745004802E-3</v>
      </c>
      <c r="AH2782" s="67">
        <v>-1.28027685841516</v>
      </c>
      <c r="AI2782" s="66">
        <v>-2.2748340873477001E-2</v>
      </c>
      <c r="AJ2782" s="67">
        <v>11.4159083936102</v>
      </c>
      <c r="AK2782" s="66">
        <v>0.42406371421588102</v>
      </c>
      <c r="AL2782" s="66">
        <v>3.6529630111545003E-2</v>
      </c>
      <c r="AM2782" s="67">
        <v>61.235505275777498</v>
      </c>
      <c r="AN2782" s="11"/>
      <c r="AO2782" s="69">
        <v>2.11162458326726E-2</v>
      </c>
      <c r="AP2782" s="69">
        <v>-3.8827763726658297E-2</v>
      </c>
      <c r="AQ2782" s="69">
        <v>4.1510324497721698E-2</v>
      </c>
      <c r="AR2782" s="69">
        <v>-7.6100000781516394E-2</v>
      </c>
      <c r="AS2782" s="70">
        <v>8</v>
      </c>
      <c r="AT2782" s="70">
        <v>4</v>
      </c>
      <c r="AU2782" s="70">
        <v>7</v>
      </c>
      <c r="AV2782" s="71">
        <v>5</v>
      </c>
      <c r="AW2782" s="11"/>
      <c r="AX2782" s="72">
        <v>8.4136563337961004E-2</v>
      </c>
      <c r="AY2782" s="73">
        <v>-0.49278373668494202</v>
      </c>
      <c r="AZ2782" s="73">
        <v>0.50498651607813405</v>
      </c>
      <c r="BA2782" s="73">
        <v>-0.61281805775706699</v>
      </c>
      <c r="BB2782" s="64">
        <v>8.6326547470525795E-3</v>
      </c>
      <c r="BC2782" s="74">
        <v>-15.6800595834502</v>
      </c>
      <c r="BD2782" s="61">
        <v>43747</v>
      </c>
      <c r="BE2782" s="61">
        <v>43913</v>
      </c>
      <c r="BF2782" s="70"/>
      <c r="BG2782" s="61"/>
    </row>
    <row r="2783" spans="2:59" x14ac:dyDescent="0.3">
      <c r="B2783" s="56" t="s">
        <v>8784</v>
      </c>
      <c r="C2783" s="56" t="s">
        <v>8403</v>
      </c>
      <c r="D2783" s="56" t="s">
        <v>8382</v>
      </c>
      <c r="E2783" s="57" t="s">
        <v>52</v>
      </c>
      <c r="F2783" s="57" t="s">
        <v>420</v>
      </c>
      <c r="G2783" s="58" t="s">
        <v>111</v>
      </c>
      <c r="H2783" s="59" t="s">
        <v>169</v>
      </c>
      <c r="I2783" s="60" t="s">
        <v>29</v>
      </c>
      <c r="J2783" s="60" t="s">
        <v>8404</v>
      </c>
      <c r="L2783" s="61">
        <v>44021</v>
      </c>
      <c r="M2783" s="62">
        <v>1523.1268000006701</v>
      </c>
      <c r="N2783" s="63">
        <v>1523.1268000006701</v>
      </c>
      <c r="O2783" s="63">
        <v>1616.82129999995</v>
      </c>
      <c r="P2783" s="64">
        <f t="shared" si="43"/>
        <v>0.94205018204591762</v>
      </c>
      <c r="Q2783" s="61">
        <v>43747</v>
      </c>
      <c r="R2783" s="65">
        <v>2076580.5160000001</v>
      </c>
      <c r="S2783" s="65">
        <v>2501915.7492070301</v>
      </c>
      <c r="T2783" s="11"/>
      <c r="U2783" s="66">
        <v>-6.3082754450078903E-3</v>
      </c>
      <c r="V2783" s="67">
        <v>3.0313832094179798</v>
      </c>
      <c r="W2783" s="66">
        <v>3.83004865507246E-2</v>
      </c>
      <c r="X2783" s="67">
        <v>6.1084272037114697</v>
      </c>
      <c r="Y2783" s="66">
        <v>-2.8025071163028801E-2</v>
      </c>
      <c r="Z2783" s="67">
        <v>14.881430495923301</v>
      </c>
      <c r="AA2783" s="66">
        <v>-1.7184926716254299E-2</v>
      </c>
      <c r="AB2783" s="67">
        <v>18.506695479678498</v>
      </c>
      <c r="AC2783" s="66">
        <v>8.6322808148979704E-2</v>
      </c>
      <c r="AD2783" s="67">
        <v>32.918246075161697</v>
      </c>
      <c r="AE2783" s="66">
        <v>0.11026126945405799</v>
      </c>
      <c r="AF2783" s="68">
        <v>27.973814557131799</v>
      </c>
      <c r="AG2783" s="66">
        <v>5.6617409863974899E-3</v>
      </c>
      <c r="AH2783" s="67">
        <v>-1.2753316372254599</v>
      </c>
      <c r="AI2783" s="66">
        <v>-2.17281586392346E-2</v>
      </c>
      <c r="AJ2783" s="67">
        <v>11.517926617045299</v>
      </c>
      <c r="AK2783" s="66">
        <v>0.46780522121291102</v>
      </c>
      <c r="AL2783" s="66">
        <v>3.9717133884550997E-2</v>
      </c>
      <c r="AM2783" s="67">
        <v>65.609655975480607</v>
      </c>
      <c r="AN2783" s="11"/>
      <c r="AO2783" s="69">
        <v>2.11218361328065E-2</v>
      </c>
      <c r="AP2783" s="69">
        <v>-3.8822518348752097E-2</v>
      </c>
      <c r="AQ2783" s="69">
        <v>4.1681115550090901E-2</v>
      </c>
      <c r="AR2783" s="69">
        <v>-7.5943598938465598E-2</v>
      </c>
      <c r="AS2783" s="70">
        <v>8</v>
      </c>
      <c r="AT2783" s="70">
        <v>4</v>
      </c>
      <c r="AU2783" s="70">
        <v>7</v>
      </c>
      <c r="AV2783" s="71">
        <v>5</v>
      </c>
      <c r="AW2783" s="11"/>
      <c r="AX2783" s="72">
        <v>8.4139033363317101E-2</v>
      </c>
      <c r="AY2783" s="73">
        <v>-0.47115322244508201</v>
      </c>
      <c r="AZ2783" s="73">
        <v>0.51194863069940799</v>
      </c>
      <c r="BA2783" s="73">
        <v>-0.58627272163084898</v>
      </c>
      <c r="BB2783" s="64">
        <v>8.6329606195522501E-3</v>
      </c>
      <c r="BC2783" s="74">
        <v>-15.603455991047699</v>
      </c>
      <c r="BD2783" s="61">
        <v>43747</v>
      </c>
      <c r="BE2783" s="61">
        <v>43913</v>
      </c>
      <c r="BF2783" s="70"/>
      <c r="BG2783" s="61"/>
    </row>
    <row r="2784" spans="2:59" x14ac:dyDescent="0.3">
      <c r="B2784" s="56" t="s">
        <v>8787</v>
      </c>
      <c r="C2784" s="56" t="s">
        <v>8406</v>
      </c>
      <c r="D2784" s="56" t="s">
        <v>8382</v>
      </c>
      <c r="E2784" s="57" t="s">
        <v>447</v>
      </c>
      <c r="F2784" s="57" t="s">
        <v>420</v>
      </c>
      <c r="G2784" s="58" t="s">
        <v>111</v>
      </c>
      <c r="H2784" s="59" t="s">
        <v>169</v>
      </c>
      <c r="I2784" s="60" t="s">
        <v>29</v>
      </c>
      <c r="J2784" s="60" t="s">
        <v>8407</v>
      </c>
      <c r="L2784" s="61">
        <v>44021</v>
      </c>
      <c r="M2784" s="62">
        <v>1384.99689999968</v>
      </c>
      <c r="N2784" s="63">
        <v>1384.99689999968</v>
      </c>
      <c r="O2784" s="63">
        <v>1465.7924000006201</v>
      </c>
      <c r="P2784" s="64">
        <f t="shared" si="43"/>
        <v>0.94487930214339633</v>
      </c>
      <c r="Q2784" s="61">
        <v>43747</v>
      </c>
      <c r="R2784" s="65">
        <v>16174.522000000001</v>
      </c>
      <c r="S2784" s="65">
        <v>301006.44816796901</v>
      </c>
      <c r="T2784" s="11"/>
      <c r="U2784" s="66">
        <v>-6.2973624135338503E-3</v>
      </c>
      <c r="V2784" s="67">
        <v>3.0324745125653898</v>
      </c>
      <c r="W2784" s="66">
        <v>3.8640902714178103E-2</v>
      </c>
      <c r="X2784" s="67">
        <v>6.1424688200568198</v>
      </c>
      <c r="Y2784" s="66">
        <v>-2.6088441774845698E-2</v>
      </c>
      <c r="Z2784" s="67">
        <v>15.075093434745201</v>
      </c>
      <c r="AA2784" s="66">
        <v>-1.3239013496786399E-2</v>
      </c>
      <c r="AB2784" s="67">
        <v>18.901286801614301</v>
      </c>
      <c r="AC2784" s="66">
        <v>9.5055453812237803E-2</v>
      </c>
      <c r="AD2784" s="67">
        <v>33.791510641458402</v>
      </c>
      <c r="AE2784" s="66">
        <v>0.123697096667456</v>
      </c>
      <c r="AF2784" s="68">
        <v>29.317397278471599</v>
      </c>
      <c r="AG2784" s="66">
        <v>5.7604422854638003E-3</v>
      </c>
      <c r="AH2784" s="67">
        <v>-1.26546150731883</v>
      </c>
      <c r="AI2784" s="66">
        <v>-1.9682484002260001E-2</v>
      </c>
      <c r="AJ2784" s="67">
        <v>11.722494080735499</v>
      </c>
      <c r="AK2784" s="66">
        <v>0.38499690000025999</v>
      </c>
      <c r="AL2784" s="66">
        <v>4.2720077550257002E-2</v>
      </c>
      <c r="AM2784" s="67">
        <v>44.758433555136399</v>
      </c>
      <c r="AN2784" s="11"/>
      <c r="AO2784" s="69">
        <v>2.1133011687197702E-2</v>
      </c>
      <c r="AP2784" s="69">
        <v>-3.8811976962278998E-2</v>
      </c>
      <c r="AQ2784" s="69">
        <v>4.2022847239422803E-2</v>
      </c>
      <c r="AR2784" s="69">
        <v>-7.5629985071864206E-2</v>
      </c>
      <c r="AS2784" s="70">
        <v>8</v>
      </c>
      <c r="AT2784" s="70">
        <v>4</v>
      </c>
      <c r="AU2784" s="70">
        <v>7</v>
      </c>
      <c r="AV2784" s="71">
        <v>5</v>
      </c>
      <c r="AW2784" s="11"/>
      <c r="AX2784" s="72">
        <v>8.4143996170460006E-2</v>
      </c>
      <c r="AY2784" s="73">
        <v>-0.42773764238654599</v>
      </c>
      <c r="AZ2784" s="73">
        <v>0.52592195005308895</v>
      </c>
      <c r="BA2784" s="73">
        <v>-0.53289267853233502</v>
      </c>
      <c r="BB2784" s="64">
        <v>8.6335752212744407E-3</v>
      </c>
      <c r="BC2784" s="74">
        <v>-15.4499163728906</v>
      </c>
      <c r="BD2784" s="61">
        <v>43747</v>
      </c>
      <c r="BE2784" s="61">
        <v>43913</v>
      </c>
      <c r="BF2784" s="70"/>
      <c r="BG2784" s="61"/>
    </row>
    <row r="2785" spans="2:59" x14ac:dyDescent="0.3">
      <c r="B2785" s="56" t="s">
        <v>8790</v>
      </c>
      <c r="C2785" s="56" t="s">
        <v>8409</v>
      </c>
      <c r="D2785" s="56" t="s">
        <v>8382</v>
      </c>
      <c r="E2785" s="57" t="s">
        <v>56</v>
      </c>
      <c r="F2785" s="57" t="s">
        <v>420</v>
      </c>
      <c r="G2785" s="58" t="s">
        <v>111</v>
      </c>
      <c r="H2785" s="59" t="s">
        <v>169</v>
      </c>
      <c r="I2785" s="60" t="s">
        <v>29</v>
      </c>
      <c r="J2785" s="60" t="s">
        <v>8410</v>
      </c>
      <c r="L2785" s="61">
        <v>44021</v>
      </c>
      <c r="M2785" s="62">
        <v>1213.58840000071</v>
      </c>
      <c r="N2785" s="63">
        <v>1213.58840000071</v>
      </c>
      <c r="O2785" s="63">
        <v>1286.1999999992499</v>
      </c>
      <c r="P2785" s="64">
        <f t="shared" si="43"/>
        <v>0.94354563831551674</v>
      </c>
      <c r="Q2785" s="61">
        <v>43747</v>
      </c>
      <c r="R2785" s="65">
        <v>1747612.1070000001</v>
      </c>
      <c r="S2785" s="65">
        <v>738532.49241210904</v>
      </c>
      <c r="T2785" s="11"/>
      <c r="U2785" s="66">
        <v>-6.3047357443792897E-3</v>
      </c>
      <c r="V2785" s="67">
        <v>3.0317371794808401</v>
      </c>
      <c r="W2785" s="66">
        <v>3.84111404728174E-2</v>
      </c>
      <c r="X2785" s="67">
        <v>6.1194925959207502</v>
      </c>
      <c r="Y2785" s="66">
        <v>-2.78849727646957E-2</v>
      </c>
      <c r="Z2785" s="67">
        <v>14.895440335749299</v>
      </c>
      <c r="AA2785" s="66">
        <v>-1.5264199934790701E-2</v>
      </c>
      <c r="AB2785" s="67">
        <v>18.698768157802999</v>
      </c>
      <c r="AC2785" s="66">
        <v>9.9860413547576202E-2</v>
      </c>
      <c r="AD2785" s="67">
        <v>34.272006615006802</v>
      </c>
      <c r="AE2785" s="66">
        <v>0.118265853110643</v>
      </c>
      <c r="AF2785" s="68">
        <v>28.774272922775701</v>
      </c>
      <c r="AG2785" s="66">
        <v>5.6938761572382602E-3</v>
      </c>
      <c r="AH2785" s="67">
        <v>-1.27211812014139</v>
      </c>
      <c r="AI2785" s="66">
        <v>-2.1930689877081001E-2</v>
      </c>
      <c r="AJ2785" s="67">
        <v>11.497673493257</v>
      </c>
      <c r="AK2785" s="66">
        <v>0.21358840000000801</v>
      </c>
      <c r="AL2785" s="66">
        <v>4.0424081140372402E-2</v>
      </c>
      <c r="AM2785" s="67">
        <v>16.200161017885002</v>
      </c>
      <c r="AN2785" s="11"/>
      <c r="AO2785" s="69">
        <v>2.1097046414070099E-2</v>
      </c>
      <c r="AP2785" s="69">
        <v>-3.8773523686359099E-2</v>
      </c>
      <c r="AQ2785" s="69">
        <v>4.1792220657953301E-2</v>
      </c>
      <c r="AR2785" s="69">
        <v>-7.5841789604965001E-2</v>
      </c>
      <c r="AS2785" s="70">
        <v>8</v>
      </c>
      <c r="AT2785" s="70">
        <v>4</v>
      </c>
      <c r="AU2785" s="70">
        <v>7</v>
      </c>
      <c r="AV2785" s="71">
        <v>5</v>
      </c>
      <c r="AW2785" s="11"/>
      <c r="AX2785" s="72">
        <v>8.4085736239212602E-2</v>
      </c>
      <c r="AY2785" s="73">
        <v>-0.44894865565765901</v>
      </c>
      <c r="AZ2785" s="73">
        <v>0.51910185266387998</v>
      </c>
      <c r="BA2785" s="73">
        <v>-0.55926058673958301</v>
      </c>
      <c r="BB2785" s="64">
        <v>8.6276485858070399E-3</v>
      </c>
      <c r="BC2785" s="74">
        <v>-15.5019203855336</v>
      </c>
      <c r="BD2785" s="61">
        <v>43747</v>
      </c>
      <c r="BE2785" s="61">
        <v>43913</v>
      </c>
      <c r="BF2785" s="70"/>
      <c r="BG2785" s="61"/>
    </row>
    <row r="2786" spans="2:59" x14ac:dyDescent="0.3">
      <c r="B2786" s="56" t="s">
        <v>8792</v>
      </c>
      <c r="C2786" s="56" t="s">
        <v>8412</v>
      </c>
      <c r="D2786" s="56" t="s">
        <v>8382</v>
      </c>
      <c r="E2786" s="57" t="s">
        <v>309</v>
      </c>
      <c r="F2786" s="57" t="s">
        <v>420</v>
      </c>
      <c r="G2786" s="58" t="s">
        <v>111</v>
      </c>
      <c r="H2786" s="59" t="s">
        <v>169</v>
      </c>
      <c r="I2786" s="60" t="s">
        <v>29</v>
      </c>
      <c r="J2786" s="60" t="s">
        <v>8413</v>
      </c>
      <c r="L2786" s="61">
        <v>44021</v>
      </c>
      <c r="M2786" s="62">
        <v>1192.18649999984</v>
      </c>
      <c r="N2786" s="63">
        <v>1192.18649999984</v>
      </c>
      <c r="O2786" s="63">
        <v>1255.29900000058</v>
      </c>
      <c r="P2786" s="64">
        <f t="shared" si="43"/>
        <v>0.94972313369108807</v>
      </c>
      <c r="Q2786" s="61">
        <v>43747</v>
      </c>
      <c r="R2786" s="65">
        <v>124.163</v>
      </c>
      <c r="S2786" s="65">
        <v>124.21252671754399</v>
      </c>
      <c r="T2786" s="11"/>
      <c r="U2786" s="66">
        <v>-6.2746605581196499E-3</v>
      </c>
      <c r="V2786" s="67">
        <v>3.03474469810681</v>
      </c>
      <c r="W2786" s="66">
        <v>3.9203575068313498E-2</v>
      </c>
      <c r="X2786" s="67">
        <v>6.1987360554703601</v>
      </c>
      <c r="Y2786" s="66">
        <v>-2.2815572177933102E-2</v>
      </c>
      <c r="Z2786" s="67">
        <v>15.402380394429199</v>
      </c>
      <c r="AA2786" s="66">
        <v>-6.4018714065241502E-3</v>
      </c>
      <c r="AB2786" s="67">
        <v>19.585001010651499</v>
      </c>
      <c r="AC2786" s="66">
        <v>0.109886527201597</v>
      </c>
      <c r="AD2786" s="67">
        <v>35.274617980408898</v>
      </c>
      <c r="AE2786" s="66">
        <v>0.145964921655832</v>
      </c>
      <c r="AF2786" s="68">
        <v>31.544179777294602</v>
      </c>
      <c r="AG2786" s="66">
        <v>5.9386660723248497E-3</v>
      </c>
      <c r="AH2786" s="67">
        <v>-1.24763912863273</v>
      </c>
      <c r="AI2786" s="66">
        <v>-1.62111619965799E-2</v>
      </c>
      <c r="AJ2786" s="67">
        <v>12.0696262812999</v>
      </c>
      <c r="AK2786" s="66">
        <v>0.192186500000535</v>
      </c>
      <c r="AL2786" s="66">
        <v>4.4610584467591301E-2</v>
      </c>
      <c r="AM2786" s="67">
        <v>21.912716173857898</v>
      </c>
      <c r="AN2786" s="11"/>
      <c r="AO2786" s="69">
        <v>2.11486478656298E-2</v>
      </c>
      <c r="AP2786" s="69">
        <v>-3.8804437733233499E-2</v>
      </c>
      <c r="AQ2786" s="69">
        <v>4.2637070258933797E-2</v>
      </c>
      <c r="AR2786" s="69">
        <v>-7.5119317013595699E-2</v>
      </c>
      <c r="AS2786" s="70">
        <v>8</v>
      </c>
      <c r="AT2786" s="70">
        <v>4</v>
      </c>
      <c r="AU2786" s="70">
        <v>7</v>
      </c>
      <c r="AV2786" s="71">
        <v>5</v>
      </c>
      <c r="AW2786" s="11"/>
      <c r="AX2786" s="72">
        <v>8.4170569272391693E-2</v>
      </c>
      <c r="AY2786" s="73">
        <v>-0.352661386426462</v>
      </c>
      <c r="AZ2786" s="73">
        <v>0.55012060853096001</v>
      </c>
      <c r="BA2786" s="73">
        <v>-0.44025116361535799</v>
      </c>
      <c r="BB2786" s="64">
        <v>8.6364636083544593E-3</v>
      </c>
      <c r="BC2786" s="74">
        <v>-15.184039818414</v>
      </c>
      <c r="BD2786" s="61">
        <v>43747</v>
      </c>
      <c r="BE2786" s="61">
        <v>43913</v>
      </c>
      <c r="BF2786" s="70"/>
      <c r="BG2786" s="61"/>
    </row>
    <row r="2787" spans="2:59" x14ac:dyDescent="0.3">
      <c r="B2787" s="56" t="s">
        <v>8796</v>
      </c>
      <c r="C2787" s="56" t="s">
        <v>8415</v>
      </c>
      <c r="D2787" s="56" t="s">
        <v>8416</v>
      </c>
      <c r="E2787" s="57" t="s">
        <v>34</v>
      </c>
      <c r="F2787" s="57" t="s">
        <v>420</v>
      </c>
      <c r="G2787" s="58" t="s">
        <v>111</v>
      </c>
      <c r="H2787" s="59" t="s">
        <v>178</v>
      </c>
      <c r="I2787" s="60" t="s">
        <v>29</v>
      </c>
      <c r="J2787" s="60" t="s">
        <v>8417</v>
      </c>
      <c r="L2787" s="61">
        <v>44021</v>
      </c>
      <c r="M2787" s="62">
        <v>1233.8870000001</v>
      </c>
      <c r="N2787" s="63">
        <v>1233.8870000001</v>
      </c>
      <c r="O2787" s="63">
        <v>1294.9992999993301</v>
      </c>
      <c r="P2787" s="64">
        <f t="shared" si="43"/>
        <v>0.95280900924096124</v>
      </c>
      <c r="Q2787" s="61">
        <v>43847</v>
      </c>
      <c r="R2787" s="65">
        <v>1114135.493</v>
      </c>
      <c r="S2787" s="65">
        <v>953554.16846972704</v>
      </c>
      <c r="T2787" s="11"/>
      <c r="U2787" s="66">
        <v>-6.3161078751363701E-3</v>
      </c>
      <c r="V2787" s="67">
        <v>3.0305999664051302</v>
      </c>
      <c r="W2787" s="66">
        <v>3.7411788802273797E-2</v>
      </c>
      <c r="X2787" s="67">
        <v>6.0195574288663902</v>
      </c>
      <c r="Y2787" s="66">
        <v>-3.7228869081445702E-2</v>
      </c>
      <c r="Z2787" s="67">
        <v>13.9610507040779</v>
      </c>
      <c r="AA2787" s="66">
        <v>4.4501869597297601E-3</v>
      </c>
      <c r="AB2787" s="67">
        <v>20.6702068472805</v>
      </c>
      <c r="AC2787" s="66">
        <v>7.4289480488005197E-2</v>
      </c>
      <c r="AD2787" s="67">
        <v>31.714913309027899</v>
      </c>
      <c r="AE2787" s="66">
        <v>8.1518082071852405E-2</v>
      </c>
      <c r="AF2787" s="68">
        <v>25.099495818896699</v>
      </c>
      <c r="AG2787" s="66">
        <v>7.5173886143602396E-3</v>
      </c>
      <c r="AH2787" s="67">
        <v>-1.08976687442919</v>
      </c>
      <c r="AI2787" s="66">
        <v>-2.3615553534909899E-2</v>
      </c>
      <c r="AJ2787" s="67">
        <v>11.329187127470499</v>
      </c>
      <c r="AK2787" s="66">
        <v>0.17448171486292299</v>
      </c>
      <c r="AL2787" s="66">
        <v>1.6456286468383E-2</v>
      </c>
      <c r="AM2787" s="67">
        <v>36.2773053404526</v>
      </c>
      <c r="AN2787" s="11"/>
      <c r="AO2787" s="69">
        <v>1.75262967059098E-2</v>
      </c>
      <c r="AP2787" s="69">
        <v>-3.2808006889354098E-2</v>
      </c>
      <c r="AQ2787" s="69">
        <v>5.1348738203159897E-2</v>
      </c>
      <c r="AR2787" s="69">
        <v>-8.9091651745548006E-2</v>
      </c>
      <c r="AS2787" s="70">
        <v>8</v>
      </c>
      <c r="AT2787" s="70">
        <v>4</v>
      </c>
      <c r="AU2787" s="70">
        <v>7</v>
      </c>
      <c r="AV2787" s="71">
        <v>5</v>
      </c>
      <c r="AW2787" s="11"/>
      <c r="AX2787" s="72">
        <v>9.0907306608423805E-2</v>
      </c>
      <c r="AY2787" s="73">
        <v>-0.15240804321433599</v>
      </c>
      <c r="AZ2787" s="73">
        <v>0.64714180344253702</v>
      </c>
      <c r="BA2787" s="73">
        <v>-0.19684336039540501</v>
      </c>
      <c r="BB2787" s="64">
        <v>9.3460773529750393E-3</v>
      </c>
      <c r="BC2787" s="74">
        <v>-17.2914610842126</v>
      </c>
      <c r="BD2787" s="61">
        <v>43847</v>
      </c>
      <c r="BE2787" s="61">
        <v>43913</v>
      </c>
      <c r="BF2787" s="70"/>
      <c r="BG2787" s="61"/>
    </row>
    <row r="2788" spans="2:59" x14ac:dyDescent="0.3">
      <c r="B2788" s="56" t="s">
        <v>8799</v>
      </c>
      <c r="C2788" s="56" t="s">
        <v>8419</v>
      </c>
      <c r="D2788" s="56" t="s">
        <v>8416</v>
      </c>
      <c r="E2788" s="57" t="s">
        <v>424</v>
      </c>
      <c r="F2788" s="57" t="s">
        <v>420</v>
      </c>
      <c r="G2788" s="58" t="s">
        <v>111</v>
      </c>
      <c r="H2788" s="59" t="s">
        <v>178</v>
      </c>
      <c r="I2788" s="60" t="s">
        <v>29</v>
      </c>
      <c r="J2788" s="60" t="s">
        <v>8420</v>
      </c>
      <c r="L2788" s="61">
        <v>44021</v>
      </c>
      <c r="M2788" s="62">
        <v>1200.78680000082</v>
      </c>
      <c r="N2788" s="63">
        <v>1200.78680000082</v>
      </c>
      <c r="O2788" s="63">
        <v>1253.9165000002799</v>
      </c>
      <c r="P2788" s="64">
        <f t="shared" si="43"/>
        <v>0.9576289968275814</v>
      </c>
      <c r="Q2788" s="61">
        <v>43847</v>
      </c>
      <c r="R2788" s="65">
        <v>121.91</v>
      </c>
      <c r="S2788" s="65">
        <v>120.6135</v>
      </c>
      <c r="T2788" s="11"/>
      <c r="U2788" s="66">
        <v>-6.2846072542015498E-3</v>
      </c>
      <c r="V2788" s="67">
        <v>3.0337500284986199</v>
      </c>
      <c r="W2788" s="66">
        <v>3.84156619165879E-2</v>
      </c>
      <c r="X2788" s="67">
        <v>6.1199447402978002</v>
      </c>
      <c r="Y2788" s="66">
        <v>-3.2145409338227203E-2</v>
      </c>
      <c r="Z2788" s="67">
        <v>14.469396678396199</v>
      </c>
      <c r="AA2788" s="66">
        <v>1.5772735101563701E-2</v>
      </c>
      <c r="AB2788" s="67">
        <v>21.802461661456601</v>
      </c>
      <c r="AC2788" s="66">
        <v>9.7635614975006293E-2</v>
      </c>
      <c r="AD2788" s="67">
        <v>34.0495267577353</v>
      </c>
      <c r="AE2788" s="66">
        <v>0.116269254765939</v>
      </c>
      <c r="AF2788" s="68">
        <v>28.574613088305298</v>
      </c>
      <c r="AG2788" s="66">
        <v>7.80385141842999E-3</v>
      </c>
      <c r="AH2788" s="67">
        <v>-1.0611205940222099</v>
      </c>
      <c r="AI2788" s="66">
        <v>-1.82087967750704E-2</v>
      </c>
      <c r="AJ2788" s="67">
        <v>11.8698628034617</v>
      </c>
      <c r="AK2788" s="66">
        <v>0.20078680000006</v>
      </c>
      <c r="AL2788" s="66">
        <v>3.7885686571826199E-2</v>
      </c>
      <c r="AM2788" s="67">
        <v>14.1208560055093</v>
      </c>
      <c r="AN2788" s="11"/>
      <c r="AO2788" s="69">
        <v>1.7548059026012201E-2</v>
      </c>
      <c r="AP2788" s="69">
        <v>-3.2796235136629499E-2</v>
      </c>
      <c r="AQ2788" s="69">
        <v>5.2184119947923997E-2</v>
      </c>
      <c r="AR2788" s="69">
        <v>-8.8327201171487096E-2</v>
      </c>
      <c r="AS2788" s="70">
        <v>8</v>
      </c>
      <c r="AT2788" s="70">
        <v>4</v>
      </c>
      <c r="AU2788" s="70">
        <v>7</v>
      </c>
      <c r="AV2788" s="71">
        <v>5</v>
      </c>
      <c r="AW2788" s="11"/>
      <c r="AX2788" s="72">
        <v>9.0919656306650706E-2</v>
      </c>
      <c r="AY2788" s="73">
        <v>-3.7026317819879799E-2</v>
      </c>
      <c r="AZ2788" s="73">
        <v>0.69055680790461305</v>
      </c>
      <c r="BA2788" s="73">
        <v>-4.80024471058869E-2</v>
      </c>
      <c r="BB2788" s="64">
        <v>9.3477165636249998E-3</v>
      </c>
      <c r="BC2788" s="74">
        <v>-17.134577940363702</v>
      </c>
      <c r="BD2788" s="61">
        <v>43847</v>
      </c>
      <c r="BE2788" s="61">
        <v>43913</v>
      </c>
      <c r="BF2788" s="70"/>
      <c r="BG2788" s="61"/>
    </row>
    <row r="2789" spans="2:59" x14ac:dyDescent="0.3">
      <c r="B2789" s="56" t="s">
        <v>8802</v>
      </c>
      <c r="C2789" s="56" t="s">
        <v>8422</v>
      </c>
      <c r="D2789" s="56" t="s">
        <v>8416</v>
      </c>
      <c r="E2789" s="57" t="s">
        <v>428</v>
      </c>
      <c r="F2789" s="57" t="s">
        <v>420</v>
      </c>
      <c r="G2789" s="58" t="s">
        <v>111</v>
      </c>
      <c r="H2789" s="59" t="s">
        <v>178</v>
      </c>
      <c r="I2789" s="60" t="s">
        <v>29</v>
      </c>
      <c r="J2789" s="60" t="s">
        <v>8423</v>
      </c>
      <c r="L2789" s="61">
        <v>44021</v>
      </c>
      <c r="M2789" s="62">
        <v>1022.37660000008</v>
      </c>
      <c r="N2789" s="63">
        <v>1022.37660000008</v>
      </c>
      <c r="O2789" s="63">
        <v>1022.37660000008</v>
      </c>
      <c r="P2789" s="64">
        <f t="shared" si="43"/>
        <v>1</v>
      </c>
      <c r="Q2789" s="61">
        <v>44021</v>
      </c>
      <c r="R2789" s="65">
        <v>0</v>
      </c>
      <c r="S2789" s="65">
        <v>0</v>
      </c>
      <c r="T2789" s="11"/>
      <c r="U2789" s="66">
        <v>0</v>
      </c>
      <c r="V2789" s="67">
        <v>3.66221075391877</v>
      </c>
      <c r="W2789" s="66">
        <v>0</v>
      </c>
      <c r="X2789" s="67">
        <v>2.27837854863537</v>
      </c>
      <c r="Y2789" s="66">
        <v>0</v>
      </c>
      <c r="Z2789" s="67">
        <v>17.6839376122225</v>
      </c>
      <c r="AA2789" s="66">
        <v>0</v>
      </c>
      <c r="AB2789" s="67">
        <v>20.225188151293001</v>
      </c>
      <c r="AC2789" s="66">
        <v>0</v>
      </c>
      <c r="AD2789" s="67">
        <v>24.2859652602347</v>
      </c>
      <c r="AE2789" s="66">
        <v>0</v>
      </c>
      <c r="AF2789" s="68">
        <v>16.947687611711402</v>
      </c>
      <c r="AG2789" s="66">
        <v>0</v>
      </c>
      <c r="AH2789" s="67">
        <v>-1.84150573586521</v>
      </c>
      <c r="AI2789" s="66">
        <v>0</v>
      </c>
      <c r="AJ2789" s="67">
        <v>13.6907424809615</v>
      </c>
      <c r="AK2789" s="66">
        <v>2.2376599999915901E-2</v>
      </c>
      <c r="AL2789" s="66">
        <v>4.5074985882820303E-3</v>
      </c>
      <c r="AM2789" s="67">
        <v>-3.7201639945123999</v>
      </c>
      <c r="AN2789" s="11"/>
      <c r="AO2789" s="69">
        <v>0</v>
      </c>
      <c r="AP2789" s="69">
        <v>0</v>
      </c>
      <c r="AQ2789" s="69">
        <v>0</v>
      </c>
      <c r="AR2789" s="69">
        <v>0</v>
      </c>
      <c r="AS2789" s="70">
        <v>0</v>
      </c>
      <c r="AT2789" s="70">
        <v>0</v>
      </c>
      <c r="AU2789" s="70">
        <v>7</v>
      </c>
      <c r="AV2789" s="71">
        <v>5</v>
      </c>
      <c r="AW2789" s="11"/>
      <c r="AX2789" s="72">
        <v>0</v>
      </c>
      <c r="AY2789" s="73">
        <v>-115.357016523136</v>
      </c>
      <c r="AZ2789" s="73">
        <v>0.52607977638217596</v>
      </c>
      <c r="BA2789" s="73">
        <v>-15.9646500268718</v>
      </c>
      <c r="BB2789" s="64">
        <v>0</v>
      </c>
      <c r="BC2789" s="74">
        <v>0</v>
      </c>
      <c r="BD2789" s="61">
        <v>43656</v>
      </c>
      <c r="BE2789" s="61"/>
      <c r="BF2789" s="70"/>
      <c r="BG2789" s="61"/>
    </row>
    <row r="2790" spans="2:59" x14ac:dyDescent="0.3">
      <c r="B2790" s="56" t="s">
        <v>8805</v>
      </c>
      <c r="C2790" s="56" t="s">
        <v>8425</v>
      </c>
      <c r="D2790" s="56" t="s">
        <v>8416</v>
      </c>
      <c r="E2790" s="57" t="s">
        <v>41</v>
      </c>
      <c r="F2790" s="57" t="s">
        <v>420</v>
      </c>
      <c r="G2790" s="58" t="s">
        <v>111</v>
      </c>
      <c r="H2790" s="59" t="s">
        <v>178</v>
      </c>
      <c r="I2790" s="60" t="s">
        <v>29</v>
      </c>
      <c r="J2790" s="60" t="s">
        <v>8426</v>
      </c>
      <c r="L2790" s="61">
        <v>44021</v>
      </c>
      <c r="M2790" s="62">
        <v>1290.6078999992501</v>
      </c>
      <c r="N2790" s="63">
        <v>1290.6078999992501</v>
      </c>
      <c r="O2790" s="63">
        <v>1353.30389999971</v>
      </c>
      <c r="P2790" s="64">
        <f t="shared" si="43"/>
        <v>0.95367189882444492</v>
      </c>
      <c r="Q2790" s="61">
        <v>43847</v>
      </c>
      <c r="R2790" s="65">
        <v>3007909.5830000001</v>
      </c>
      <c r="S2790" s="65">
        <v>3331955.6392695298</v>
      </c>
      <c r="T2790" s="11"/>
      <c r="U2790" s="66">
        <v>-6.3110335222518197E-3</v>
      </c>
      <c r="V2790" s="67">
        <v>3.0311074016935899</v>
      </c>
      <c r="W2790" s="66">
        <v>3.7573668203549501E-2</v>
      </c>
      <c r="X2790" s="67">
        <v>6.0357453689939602</v>
      </c>
      <c r="Y2790" s="66">
        <v>-3.6316805364549502E-2</v>
      </c>
      <c r="Z2790" s="67">
        <v>14.052257075774801</v>
      </c>
      <c r="AA2790" s="66">
        <v>6.3670690869912496E-3</v>
      </c>
      <c r="AB2790" s="67">
        <v>20.861895059992101</v>
      </c>
      <c r="AC2790" s="66">
        <v>7.8391189899775796E-2</v>
      </c>
      <c r="AD2790" s="67">
        <v>32.125084250234103</v>
      </c>
      <c r="AE2790" s="66">
        <v>8.7235956641961807E-2</v>
      </c>
      <c r="AF2790" s="68">
        <v>25.671283275907602</v>
      </c>
      <c r="AG2790" s="66">
        <v>7.5644943499355603E-3</v>
      </c>
      <c r="AH2790" s="67">
        <v>-1.0850563008716601</v>
      </c>
      <c r="AI2790" s="66">
        <v>-2.2644801186288501E-2</v>
      </c>
      <c r="AJ2790" s="67">
        <v>11.426262362336301</v>
      </c>
      <c r="AK2790" s="66">
        <v>0.222039276211872</v>
      </c>
      <c r="AL2790" s="66">
        <v>2.05593946138833E-2</v>
      </c>
      <c r="AM2790" s="67">
        <v>41.033061475376599</v>
      </c>
      <c r="AN2790" s="11"/>
      <c r="AO2790" s="69">
        <v>1.7531570163555402E-2</v>
      </c>
      <c r="AP2790" s="69">
        <v>-3.2802869052829899E-2</v>
      </c>
      <c r="AQ2790" s="69">
        <v>5.15128900242416E-2</v>
      </c>
      <c r="AR2790" s="69">
        <v>-8.8944716517289593E-2</v>
      </c>
      <c r="AS2790" s="70">
        <v>8</v>
      </c>
      <c r="AT2790" s="70">
        <v>4</v>
      </c>
      <c r="AU2790" s="70">
        <v>7</v>
      </c>
      <c r="AV2790" s="71">
        <v>5</v>
      </c>
      <c r="AW2790" s="11"/>
      <c r="AX2790" s="72">
        <v>9.0907670483575204E-2</v>
      </c>
      <c r="AY2790" s="73">
        <v>-0.132863817907037</v>
      </c>
      <c r="AZ2790" s="73">
        <v>0.65449100733712795</v>
      </c>
      <c r="BA2790" s="73">
        <v>-0.17171346137865801</v>
      </c>
      <c r="BB2790" s="64">
        <v>9.3461850770836501E-3</v>
      </c>
      <c r="BC2790" s="74">
        <v>-17.263062642479799</v>
      </c>
      <c r="BD2790" s="61">
        <v>43847</v>
      </c>
      <c r="BE2790" s="61">
        <v>43913</v>
      </c>
      <c r="BF2790" s="70"/>
      <c r="BG2790" s="61"/>
    </row>
    <row r="2791" spans="2:59" x14ac:dyDescent="0.3">
      <c r="B2791" s="56" t="s">
        <v>8808</v>
      </c>
      <c r="C2791" s="56" t="s">
        <v>8428</v>
      </c>
      <c r="D2791" s="56" t="s">
        <v>8416</v>
      </c>
      <c r="E2791" s="57" t="s">
        <v>248</v>
      </c>
      <c r="F2791" s="57" t="s">
        <v>420</v>
      </c>
      <c r="G2791" s="58" t="s">
        <v>111</v>
      </c>
      <c r="H2791" s="59" t="s">
        <v>178</v>
      </c>
      <c r="I2791" s="60" t="s">
        <v>29</v>
      </c>
      <c r="J2791" s="60" t="s">
        <v>8429</v>
      </c>
      <c r="L2791" s="61">
        <v>44021</v>
      </c>
      <c r="M2791" s="62">
        <v>1501.5749999992499</v>
      </c>
      <c r="N2791" s="63">
        <v>1501.5749999992499</v>
      </c>
      <c r="O2791" s="63">
        <v>1564.10669999942</v>
      </c>
      <c r="P2791" s="64">
        <f t="shared" si="43"/>
        <v>0.96002082210875173</v>
      </c>
      <c r="Q2791" s="61">
        <v>43850</v>
      </c>
      <c r="R2791" s="65">
        <v>12045759.067</v>
      </c>
      <c r="S2791" s="65">
        <v>12880555.5572656</v>
      </c>
      <c r="T2791" s="11"/>
      <c r="U2791" s="66">
        <v>-6.2727759150220698E-3</v>
      </c>
      <c r="V2791" s="67">
        <v>3.0349331624165599</v>
      </c>
      <c r="W2791" s="66">
        <v>3.87701686195214E-2</v>
      </c>
      <c r="X2791" s="67">
        <v>6.1553954105911499</v>
      </c>
      <c r="Y2791" s="66">
        <v>-2.9555553473983299E-2</v>
      </c>
      <c r="Z2791" s="67">
        <v>14.728382264831501</v>
      </c>
      <c r="AA2791" s="66">
        <v>2.0635311197111199E-2</v>
      </c>
      <c r="AB2791" s="67">
        <v>22.2887192710186</v>
      </c>
      <c r="AC2791" s="66">
        <v>0.109166196873121</v>
      </c>
      <c r="AD2791" s="67">
        <v>35.202584947575801</v>
      </c>
      <c r="AE2791" s="66">
        <v>0.135263328244037</v>
      </c>
      <c r="AF2791" s="68">
        <v>30.474020436115101</v>
      </c>
      <c r="AG2791" s="66">
        <v>7.9129464465950202E-3</v>
      </c>
      <c r="AH2791" s="67">
        <v>-1.0502110912057101</v>
      </c>
      <c r="AI2791" s="66">
        <v>-1.5447296375896299E-2</v>
      </c>
      <c r="AJ2791" s="67">
        <v>12.146012843368201</v>
      </c>
      <c r="AK2791" s="66">
        <v>0.43163941459730298</v>
      </c>
      <c r="AL2791" s="66">
        <v>3.7087924449224402E-2</v>
      </c>
      <c r="AM2791" s="67">
        <v>61.993075313919697</v>
      </c>
      <c r="AN2791" s="11"/>
      <c r="AO2791" s="69">
        <v>1.7570646490639798E-2</v>
      </c>
      <c r="AP2791" s="69">
        <v>-3.27657482448558E-2</v>
      </c>
      <c r="AQ2791" s="69">
        <v>5.2725322922924499E-2</v>
      </c>
      <c r="AR2791" s="69">
        <v>-8.7859103161463295E-2</v>
      </c>
      <c r="AS2791" s="70">
        <v>8</v>
      </c>
      <c r="AT2791" s="70">
        <v>4</v>
      </c>
      <c r="AU2791" s="70">
        <v>7</v>
      </c>
      <c r="AV2791" s="71">
        <v>5</v>
      </c>
      <c r="AW2791" s="11"/>
      <c r="AX2791" s="72">
        <v>9.0911770699603905E-2</v>
      </c>
      <c r="AY2791" s="73">
        <v>1.25565923111282E-2</v>
      </c>
      <c r="AZ2791" s="73">
        <v>0.70916400634086996</v>
      </c>
      <c r="BA2791" s="73">
        <v>1.6306848351007399E-2</v>
      </c>
      <c r="BB2791" s="64">
        <v>9.3471262413913798E-3</v>
      </c>
      <c r="BC2791" s="74">
        <v>-17.057084404746998</v>
      </c>
      <c r="BD2791" s="61">
        <v>43850</v>
      </c>
      <c r="BE2791" s="61">
        <v>43913</v>
      </c>
      <c r="BF2791" s="70"/>
      <c r="BG2791" s="61"/>
    </row>
    <row r="2792" spans="2:59" x14ac:dyDescent="0.3">
      <c r="B2792" s="56" t="s">
        <v>8811</v>
      </c>
      <c r="C2792" s="56" t="s">
        <v>8431</v>
      </c>
      <c r="D2792" s="56" t="s">
        <v>8416</v>
      </c>
      <c r="E2792" s="57" t="s">
        <v>0</v>
      </c>
      <c r="F2792" s="57" t="s">
        <v>420</v>
      </c>
      <c r="G2792" s="58" t="s">
        <v>111</v>
      </c>
      <c r="H2792" s="59" t="s">
        <v>178</v>
      </c>
      <c r="I2792" s="60" t="s">
        <v>29</v>
      </c>
      <c r="J2792" s="60" t="s">
        <v>8432</v>
      </c>
      <c r="L2792" s="61">
        <v>44021</v>
      </c>
      <c r="M2792" s="62">
        <v>1475.4445999991101</v>
      </c>
      <c r="N2792" s="63">
        <v>1475.4445999991101</v>
      </c>
      <c r="O2792" s="63">
        <v>1535.4527000002599</v>
      </c>
      <c r="P2792" s="64">
        <f t="shared" si="43"/>
        <v>0.96091830116216559</v>
      </c>
      <c r="Q2792" s="61">
        <v>43850</v>
      </c>
      <c r="R2792" s="65">
        <v>3714987.2039999999</v>
      </c>
      <c r="S2792" s="65">
        <v>4021774.3676640601</v>
      </c>
      <c r="T2792" s="11"/>
      <c r="U2792" s="66">
        <v>-6.2673846596226204E-3</v>
      </c>
      <c r="V2792" s="67">
        <v>3.0354722879565101</v>
      </c>
      <c r="W2792" s="66">
        <v>3.8940428277783198E-2</v>
      </c>
      <c r="X2792" s="67">
        <v>6.1724213764173301</v>
      </c>
      <c r="Y2792" s="66">
        <v>-2.8589893439857399E-2</v>
      </c>
      <c r="Z2792" s="67">
        <v>14.824948268244</v>
      </c>
      <c r="AA2792" s="66">
        <v>2.26813667522947E-2</v>
      </c>
      <c r="AB2792" s="67">
        <v>22.493324826529701</v>
      </c>
      <c r="AC2792" s="66">
        <v>0.113614869969751</v>
      </c>
      <c r="AD2792" s="67">
        <v>35.647452257224401</v>
      </c>
      <c r="AE2792" s="66">
        <v>0.14211121786502201</v>
      </c>
      <c r="AF2792" s="68">
        <v>31.158809398213599</v>
      </c>
      <c r="AG2792" s="66">
        <v>7.9624853078712494E-3</v>
      </c>
      <c r="AH2792" s="67">
        <v>-1.0452572050780899</v>
      </c>
      <c r="AI2792" s="66">
        <v>-1.4419145101783199E-2</v>
      </c>
      <c r="AJ2792" s="67">
        <v>12.2488279707904</v>
      </c>
      <c r="AK2792" s="66">
        <v>0.496561076794169</v>
      </c>
      <c r="AL2792" s="66">
        <v>4.1766429998460801E-2</v>
      </c>
      <c r="AM2792" s="67">
        <v>68.485241533606299</v>
      </c>
      <c r="AN2792" s="11"/>
      <c r="AO2792" s="69">
        <v>1.7576176065631399E-2</v>
      </c>
      <c r="AP2792" s="69">
        <v>-3.2760470272478401E-2</v>
      </c>
      <c r="AQ2792" s="69">
        <v>5.2898011232173303E-2</v>
      </c>
      <c r="AR2792" s="69">
        <v>-8.7704620926233504E-2</v>
      </c>
      <c r="AS2792" s="70">
        <v>8</v>
      </c>
      <c r="AT2792" s="70">
        <v>4</v>
      </c>
      <c r="AU2792" s="70">
        <v>7</v>
      </c>
      <c r="AV2792" s="71">
        <v>5</v>
      </c>
      <c r="AW2792" s="11"/>
      <c r="AX2792" s="72">
        <v>9.0912544604361795E-2</v>
      </c>
      <c r="AY2792" s="73">
        <v>3.34034267396532E-2</v>
      </c>
      <c r="AZ2792" s="73">
        <v>0.71700045377201604</v>
      </c>
      <c r="BA2792" s="73">
        <v>4.3409837893250397E-2</v>
      </c>
      <c r="BB2792" s="64">
        <v>9.3472799403934905E-3</v>
      </c>
      <c r="BC2792" s="74">
        <v>-17.028528459370101</v>
      </c>
      <c r="BD2792" s="61">
        <v>43850</v>
      </c>
      <c r="BE2792" s="61">
        <v>43913</v>
      </c>
      <c r="BF2792" s="70"/>
      <c r="BG2792" s="61"/>
    </row>
    <row r="2793" spans="2:59" x14ac:dyDescent="0.3">
      <c r="B2793" s="56" t="s">
        <v>8814</v>
      </c>
      <c r="C2793" s="56" t="s">
        <v>8434</v>
      </c>
      <c r="D2793" s="56" t="s">
        <v>8416</v>
      </c>
      <c r="E2793" s="57" t="s">
        <v>48</v>
      </c>
      <c r="F2793" s="57" t="s">
        <v>420</v>
      </c>
      <c r="G2793" s="58" t="s">
        <v>111</v>
      </c>
      <c r="H2793" s="59" t="s">
        <v>178</v>
      </c>
      <c r="I2793" s="60" t="s">
        <v>29</v>
      </c>
      <c r="J2793" s="60" t="s">
        <v>8435</v>
      </c>
      <c r="L2793" s="61">
        <v>44021</v>
      </c>
      <c r="M2793" s="62">
        <v>1431.2280000001199</v>
      </c>
      <c r="N2793" s="63">
        <v>1431.2280000001199</v>
      </c>
      <c r="O2793" s="63">
        <v>1495.7267000004599</v>
      </c>
      <c r="P2793" s="64">
        <f t="shared" si="43"/>
        <v>0.95687801788901661</v>
      </c>
      <c r="Q2793" s="61">
        <v>43847</v>
      </c>
      <c r="R2793" s="65">
        <v>735253.08</v>
      </c>
      <c r="S2793" s="65">
        <v>931281.72696581995</v>
      </c>
      <c r="T2793" s="11"/>
      <c r="U2793" s="66">
        <v>-6.2917884588387096E-3</v>
      </c>
      <c r="V2793" s="67">
        <v>3.0330319080349</v>
      </c>
      <c r="W2793" s="66">
        <v>3.8174282346517402E-2</v>
      </c>
      <c r="X2793" s="67">
        <v>6.0958067832907501</v>
      </c>
      <c r="Y2793" s="66">
        <v>-3.2927851625572699E-2</v>
      </c>
      <c r="Z2793" s="67">
        <v>14.391152449665199</v>
      </c>
      <c r="AA2793" s="66">
        <v>1.3506164194041E-2</v>
      </c>
      <c r="AB2793" s="67">
        <v>21.575804570689801</v>
      </c>
      <c r="AC2793" s="66">
        <v>9.3735301214182998E-2</v>
      </c>
      <c r="AD2793" s="67">
        <v>33.659495381638401</v>
      </c>
      <c r="AE2793" s="66">
        <v>0.111617511640361</v>
      </c>
      <c r="AF2793" s="68">
        <v>28.109438775747499</v>
      </c>
      <c r="AG2793" s="66">
        <v>7.7394878226186804E-3</v>
      </c>
      <c r="AH2793" s="67">
        <v>-1.06755695360334</v>
      </c>
      <c r="AI2793" s="66">
        <v>-1.9037443153138201E-2</v>
      </c>
      <c r="AJ2793" s="67">
        <v>11.7869981656549</v>
      </c>
      <c r="AK2793" s="66">
        <v>0.34496212904225099</v>
      </c>
      <c r="AL2793" s="66">
        <v>3.05351290517137E-2</v>
      </c>
      <c r="AM2793" s="67">
        <v>53.325346758414497</v>
      </c>
      <c r="AN2793" s="11"/>
      <c r="AO2793" s="69">
        <v>1.7551214474224301E-2</v>
      </c>
      <c r="AP2793" s="69">
        <v>-3.2784292088763302E-2</v>
      </c>
      <c r="AQ2793" s="69">
        <v>5.2121525339316598E-2</v>
      </c>
      <c r="AR2793" s="69">
        <v>-8.8399800316401503E-2</v>
      </c>
      <c r="AS2793" s="70">
        <v>8</v>
      </c>
      <c r="AT2793" s="70">
        <v>4</v>
      </c>
      <c r="AU2793" s="70">
        <v>7</v>
      </c>
      <c r="AV2793" s="71">
        <v>5</v>
      </c>
      <c r="AW2793" s="11"/>
      <c r="AX2793" s="72">
        <v>9.0909390754386504E-2</v>
      </c>
      <c r="AY2793" s="73">
        <v>-6.0092787460917001E-2</v>
      </c>
      <c r="AZ2793" s="73">
        <v>0.68185172482662904</v>
      </c>
      <c r="BA2793" s="73">
        <v>-7.7852873480083004E-2</v>
      </c>
      <c r="BB2793" s="64">
        <v>9.3466224178518995E-3</v>
      </c>
      <c r="BC2793" s="74">
        <v>-17.157666571001801</v>
      </c>
      <c r="BD2793" s="61">
        <v>43847</v>
      </c>
      <c r="BE2793" s="61">
        <v>43913</v>
      </c>
      <c r="BF2793" s="70"/>
      <c r="BG2793" s="61"/>
    </row>
    <row r="2794" spans="2:59" x14ac:dyDescent="0.3">
      <c r="B2794" s="56" t="s">
        <v>8816</v>
      </c>
      <c r="C2794" s="56" t="s">
        <v>8437</v>
      </c>
      <c r="D2794" s="56" t="s">
        <v>8416</v>
      </c>
      <c r="E2794" s="57" t="s">
        <v>52</v>
      </c>
      <c r="F2794" s="57" t="s">
        <v>420</v>
      </c>
      <c r="G2794" s="58" t="s">
        <v>111</v>
      </c>
      <c r="H2794" s="59" t="s">
        <v>178</v>
      </c>
      <c r="I2794" s="60" t="s">
        <v>29</v>
      </c>
      <c r="J2794" s="60" t="s">
        <v>8438</v>
      </c>
      <c r="L2794" s="61">
        <v>44021</v>
      </c>
      <c r="M2794" s="62">
        <v>1483.3987000007201</v>
      </c>
      <c r="N2794" s="63">
        <v>1483.3987000007201</v>
      </c>
      <c r="O2794" s="63">
        <v>1548.06399999931</v>
      </c>
      <c r="P2794" s="64">
        <f t="shared" si="43"/>
        <v>0.95822827738477301</v>
      </c>
      <c r="Q2794" s="61">
        <v>43850</v>
      </c>
      <c r="R2794" s="65">
        <v>3370981.9240000001</v>
      </c>
      <c r="S2794" s="65">
        <v>3072878.83475781</v>
      </c>
      <c r="T2794" s="11"/>
      <c r="U2794" s="66">
        <v>-6.2836503293510803E-3</v>
      </c>
      <c r="V2794" s="67">
        <v>3.0338457209836598</v>
      </c>
      <c r="W2794" s="66">
        <v>3.8429630370956099E-2</v>
      </c>
      <c r="X2794" s="67">
        <v>6.1213415857346298</v>
      </c>
      <c r="Y2794" s="66">
        <v>-3.1483980166740401E-2</v>
      </c>
      <c r="Z2794" s="67">
        <v>14.535539595555701</v>
      </c>
      <c r="AA2794" s="66">
        <v>1.65554638260801E-2</v>
      </c>
      <c r="AB2794" s="67">
        <v>21.880734533915501</v>
      </c>
      <c r="AC2794" s="66">
        <v>0.10032218981185</v>
      </c>
      <c r="AD2794" s="67">
        <v>34.318184241419701</v>
      </c>
      <c r="AE2794" s="66">
        <v>0.121690691970871</v>
      </c>
      <c r="AF2794" s="68">
        <v>29.116756808798499</v>
      </c>
      <c r="AG2794" s="66">
        <v>7.8137908512871893E-3</v>
      </c>
      <c r="AH2794" s="67">
        <v>-1.0601266507364899</v>
      </c>
      <c r="AI2794" s="66">
        <v>-1.75004166048893E-2</v>
      </c>
      <c r="AJ2794" s="67">
        <v>11.9407008204726</v>
      </c>
      <c r="AK2794" s="66">
        <v>0.39121668261010201</v>
      </c>
      <c r="AL2794" s="66">
        <v>3.4077657943271299E-2</v>
      </c>
      <c r="AM2794" s="67">
        <v>57.9508021151996</v>
      </c>
      <c r="AN2794" s="11"/>
      <c r="AO2794" s="69">
        <v>1.7559511878062001E-2</v>
      </c>
      <c r="AP2794" s="69">
        <v>-3.2776320622360799E-2</v>
      </c>
      <c r="AQ2794" s="69">
        <v>5.2380248291228802E-2</v>
      </c>
      <c r="AR2794" s="69">
        <v>-8.8168105507938896E-2</v>
      </c>
      <c r="AS2794" s="70">
        <v>8</v>
      </c>
      <c r="AT2794" s="70">
        <v>4</v>
      </c>
      <c r="AU2794" s="70">
        <v>7</v>
      </c>
      <c r="AV2794" s="71">
        <v>5</v>
      </c>
      <c r="AW2794" s="11"/>
      <c r="AX2794" s="72">
        <v>9.0910287646402105E-2</v>
      </c>
      <c r="AY2794" s="73">
        <v>-2.9017086343429799E-2</v>
      </c>
      <c r="AZ2794" s="73">
        <v>0.69353483622762702</v>
      </c>
      <c r="BA2794" s="73">
        <v>-3.7631741830864499E-2</v>
      </c>
      <c r="BB2794" s="64">
        <v>9.34682565716685E-3</v>
      </c>
      <c r="BC2794" s="74">
        <v>-17.114176158007499</v>
      </c>
      <c r="BD2794" s="61">
        <v>43850</v>
      </c>
      <c r="BE2794" s="61">
        <v>43913</v>
      </c>
      <c r="BF2794" s="70"/>
      <c r="BG2794" s="61"/>
    </row>
    <row r="2795" spans="2:59" x14ac:dyDescent="0.3">
      <c r="B2795" s="56" t="s">
        <v>8820</v>
      </c>
      <c r="C2795" s="56" t="s">
        <v>8440</v>
      </c>
      <c r="D2795" s="56" t="s">
        <v>8416</v>
      </c>
      <c r="E2795" s="57" t="s">
        <v>447</v>
      </c>
      <c r="F2795" s="57" t="s">
        <v>420</v>
      </c>
      <c r="G2795" s="58" t="s">
        <v>111</v>
      </c>
      <c r="H2795" s="59" t="s">
        <v>178</v>
      </c>
      <c r="I2795" s="60" t="s">
        <v>29</v>
      </c>
      <c r="J2795" s="60" t="s">
        <v>8441</v>
      </c>
      <c r="L2795" s="61">
        <v>44021</v>
      </c>
      <c r="M2795" s="62">
        <v>1306.6799999996999</v>
      </c>
      <c r="N2795" s="63">
        <v>1306.6799999996999</v>
      </c>
      <c r="O2795" s="63">
        <v>1358.23699999973</v>
      </c>
      <c r="P2795" s="64">
        <f t="shared" si="43"/>
        <v>0.96204123433536248</v>
      </c>
      <c r="Q2795" s="61">
        <v>43850</v>
      </c>
      <c r="R2795" s="65">
        <v>102764.814</v>
      </c>
      <c r="S2795" s="65">
        <v>312833.11520214798</v>
      </c>
      <c r="T2795" s="11"/>
      <c r="U2795" s="66">
        <v>-6.2605705743408197E-3</v>
      </c>
      <c r="V2795" s="67">
        <v>3.03615369648469</v>
      </c>
      <c r="W2795" s="66">
        <v>3.9153389165221597E-2</v>
      </c>
      <c r="X2795" s="67">
        <v>6.1937174651611704</v>
      </c>
      <c r="Y2795" s="66">
        <v>-2.7381632125980101E-2</v>
      </c>
      <c r="Z2795" s="67">
        <v>14.9457743996318</v>
      </c>
      <c r="AA2795" s="66">
        <v>2.5244692940759698E-2</v>
      </c>
      <c r="AB2795" s="67">
        <v>22.749657445383502</v>
      </c>
      <c r="AC2795" s="66">
        <v>0.119200583736529</v>
      </c>
      <c r="AD2795" s="67">
        <v>36.206023633887497</v>
      </c>
      <c r="AE2795" s="66">
        <v>0.150728954400693</v>
      </c>
      <c r="AF2795" s="68">
        <v>32.020583051780697</v>
      </c>
      <c r="AG2795" s="66">
        <v>8.0245132594427594E-3</v>
      </c>
      <c r="AH2795" s="67">
        <v>-1.03905440992094</v>
      </c>
      <c r="AI2795" s="66">
        <v>-1.31325541788101E-2</v>
      </c>
      <c r="AJ2795" s="67">
        <v>12.3774870630878</v>
      </c>
      <c r="AK2795" s="66">
        <v>0.30667999999975998</v>
      </c>
      <c r="AL2795" s="66">
        <v>3.4953458864038098E-2</v>
      </c>
      <c r="AM2795" s="67">
        <v>36.9267435550573</v>
      </c>
      <c r="AN2795" s="11"/>
      <c r="AO2795" s="69">
        <v>1.7583081762495598E-2</v>
      </c>
      <c r="AP2795" s="69">
        <v>-3.2753863761172397E-2</v>
      </c>
      <c r="AQ2795" s="69">
        <v>5.3113775729798397E-2</v>
      </c>
      <c r="AR2795" s="69">
        <v>-8.7511525816808003E-2</v>
      </c>
      <c r="AS2795" s="70">
        <v>8</v>
      </c>
      <c r="AT2795" s="70">
        <v>4</v>
      </c>
      <c r="AU2795" s="70">
        <v>7</v>
      </c>
      <c r="AV2795" s="71">
        <v>5</v>
      </c>
      <c r="AW2795" s="11"/>
      <c r="AX2795" s="72">
        <v>9.0913612049626003E-2</v>
      </c>
      <c r="AY2795" s="73">
        <v>5.9517821843030602E-2</v>
      </c>
      <c r="AZ2795" s="73">
        <v>0.72681723559981004</v>
      </c>
      <c r="BA2795" s="73">
        <v>7.7413662993194493E-2</v>
      </c>
      <c r="BB2795" s="64">
        <v>9.3474823442466007E-3</v>
      </c>
      <c r="BC2795" s="74">
        <v>-16.992814950557701</v>
      </c>
      <c r="BD2795" s="61">
        <v>43850</v>
      </c>
      <c r="BE2795" s="61">
        <v>43913</v>
      </c>
      <c r="BF2795" s="70"/>
      <c r="BG2795" s="61"/>
    </row>
    <row r="2796" spans="2:59" x14ac:dyDescent="0.3">
      <c r="B2796" s="56" t="s">
        <v>8823</v>
      </c>
      <c r="C2796" s="56" t="s">
        <v>8443</v>
      </c>
      <c r="D2796" s="56" t="s">
        <v>8416</v>
      </c>
      <c r="E2796" s="57" t="s">
        <v>56</v>
      </c>
      <c r="F2796" s="57" t="s">
        <v>420</v>
      </c>
      <c r="G2796" s="58" t="s">
        <v>111</v>
      </c>
      <c r="H2796" s="59" t="s">
        <v>178</v>
      </c>
      <c r="I2796" s="60" t="s">
        <v>29</v>
      </c>
      <c r="J2796" s="60" t="s">
        <v>8444</v>
      </c>
      <c r="L2796" s="61">
        <v>44021</v>
      </c>
      <c r="M2796" s="62">
        <v>1218.8000000007501</v>
      </c>
      <c r="N2796" s="63">
        <v>1218.8000000007501</v>
      </c>
      <c r="O2796" s="63">
        <v>1262.8000000007501</v>
      </c>
      <c r="P2796" s="64">
        <f t="shared" si="43"/>
        <v>0.96515679442510782</v>
      </c>
      <c r="Q2796" s="61">
        <v>43850</v>
      </c>
      <c r="R2796" s="65">
        <v>6.0940000000000003</v>
      </c>
      <c r="S2796" s="65">
        <v>5.9847862595394297</v>
      </c>
      <c r="T2796" s="11"/>
      <c r="U2796" s="66">
        <v>-6.3590412510166096E-3</v>
      </c>
      <c r="V2796" s="67">
        <v>3.0263066288171099</v>
      </c>
      <c r="W2796" s="66">
        <v>3.9931740615429603E-2</v>
      </c>
      <c r="X2796" s="67">
        <v>6.2715526101819696</v>
      </c>
      <c r="Y2796" s="66">
        <v>-2.4959999999737199E-2</v>
      </c>
      <c r="Z2796" s="67">
        <v>15.1879376122524</v>
      </c>
      <c r="AA2796" s="66">
        <v>2.97397769518284E-2</v>
      </c>
      <c r="AB2796" s="67">
        <v>23.199165846483101</v>
      </c>
      <c r="AC2796" s="66">
        <v>0.11570853167359001</v>
      </c>
      <c r="AD2796" s="67">
        <v>35.856818427622798</v>
      </c>
      <c r="AE2796" s="66">
        <v>0.15002830722733099</v>
      </c>
      <c r="AF2796" s="68">
        <v>31.950518334459002</v>
      </c>
      <c r="AG2796" s="66">
        <v>8.6064217157399998E-3</v>
      </c>
      <c r="AH2796" s="67">
        <v>-0.98086356429121202</v>
      </c>
      <c r="AI2796" s="66">
        <v>-1.0874857975977601E-2</v>
      </c>
      <c r="AJ2796" s="67">
        <v>12.603256683360099</v>
      </c>
      <c r="AK2796" s="66">
        <v>0.21880000000062899</v>
      </c>
      <c r="AL2796" s="66">
        <v>4.1337168217069099E-2</v>
      </c>
      <c r="AM2796" s="67">
        <v>16.721321017947002</v>
      </c>
      <c r="AN2796" s="11"/>
      <c r="AO2796" s="69">
        <v>1.7437452615922701E-2</v>
      </c>
      <c r="AP2796" s="69">
        <v>-3.2773109243862598E-2</v>
      </c>
      <c r="AQ2796" s="69">
        <v>5.19883254291926E-2</v>
      </c>
      <c r="AR2796" s="69">
        <v>-8.6637787404470104E-2</v>
      </c>
      <c r="AS2796" s="70">
        <v>9</v>
      </c>
      <c r="AT2796" s="70">
        <v>3</v>
      </c>
      <c r="AU2796" s="70">
        <v>7</v>
      </c>
      <c r="AV2796" s="71">
        <v>5</v>
      </c>
      <c r="AW2796" s="11"/>
      <c r="AX2796" s="72">
        <v>9.0637484019534906E-2</v>
      </c>
      <c r="AY2796" s="73">
        <v>0.10567839615828201</v>
      </c>
      <c r="AZ2796" s="73">
        <v>0.74407286525729399</v>
      </c>
      <c r="BA2796" s="73">
        <v>0.13772287831398</v>
      </c>
      <c r="BB2796" s="64">
        <v>9.3193078859621897E-3</v>
      </c>
      <c r="BC2796" s="74">
        <v>-16.6930630345887</v>
      </c>
      <c r="BD2796" s="61">
        <v>43847</v>
      </c>
      <c r="BE2796" s="61">
        <v>43913</v>
      </c>
      <c r="BF2796" s="70"/>
      <c r="BG2796" s="61"/>
    </row>
    <row r="2797" spans="2:59" x14ac:dyDescent="0.3">
      <c r="B2797" s="56" t="s">
        <v>8826</v>
      </c>
      <c r="C2797" s="56" t="s">
        <v>8446</v>
      </c>
      <c r="D2797" s="56" t="s">
        <v>8416</v>
      </c>
      <c r="E2797" s="57" t="s">
        <v>309</v>
      </c>
      <c r="F2797" s="57" t="s">
        <v>420</v>
      </c>
      <c r="G2797" s="58" t="s">
        <v>111</v>
      </c>
      <c r="H2797" s="59" t="s">
        <v>178</v>
      </c>
      <c r="I2797" s="60" t="s">
        <v>29</v>
      </c>
      <c r="J2797" s="60" t="s">
        <v>8447</v>
      </c>
      <c r="L2797" s="61">
        <v>44021</v>
      </c>
      <c r="M2797" s="62">
        <v>1221.7873999998001</v>
      </c>
      <c r="N2797" s="63">
        <v>1221.7873999998001</v>
      </c>
      <c r="O2797" s="63">
        <v>1269.47110000066</v>
      </c>
      <c r="P2797" s="64">
        <f t="shared" si="43"/>
        <v>0.96243813663750577</v>
      </c>
      <c r="Q2797" s="61">
        <v>43850</v>
      </c>
      <c r="R2797" s="65">
        <v>127.294</v>
      </c>
      <c r="S2797" s="65">
        <v>125.283469465613</v>
      </c>
      <c r="T2797" s="11"/>
      <c r="U2797" s="66">
        <v>-6.25315429260809E-3</v>
      </c>
      <c r="V2797" s="67">
        <v>3.03689532465796</v>
      </c>
      <c r="W2797" s="66">
        <v>3.9211014831380502E-2</v>
      </c>
      <c r="X2797" s="67">
        <v>6.1994800317770604</v>
      </c>
      <c r="Y2797" s="66">
        <v>-2.6975390537700199E-2</v>
      </c>
      <c r="Z2797" s="67">
        <v>14.9863985584525</v>
      </c>
      <c r="AA2797" s="66">
        <v>2.6125915632292201E-2</v>
      </c>
      <c r="AB2797" s="67">
        <v>22.837779714522199</v>
      </c>
      <c r="AC2797" s="66">
        <v>0.121068786509568</v>
      </c>
      <c r="AD2797" s="67">
        <v>36.392843911191399</v>
      </c>
      <c r="AE2797" s="66">
        <v>0.15775498210321501</v>
      </c>
      <c r="AF2797" s="68">
        <v>32.723185822018401</v>
      </c>
      <c r="AG2797" s="66">
        <v>8.0377358844998508E-3</v>
      </c>
      <c r="AH2797" s="67">
        <v>-1.0377321474152299</v>
      </c>
      <c r="AI2797" s="66">
        <v>-1.2704390399448999E-2</v>
      </c>
      <c r="AJ2797" s="67">
        <v>12.4203034410166</v>
      </c>
      <c r="AK2797" s="66">
        <v>0.22178739999973901</v>
      </c>
      <c r="AL2797" s="66">
        <v>5.0990808807910099E-2</v>
      </c>
      <c r="AM2797" s="67">
        <v>24.8728061737784</v>
      </c>
      <c r="AN2797" s="11"/>
      <c r="AO2797" s="69">
        <v>1.7610345903449301E-2</v>
      </c>
      <c r="AP2797" s="69">
        <v>-3.2764253505774797E-2</v>
      </c>
      <c r="AQ2797" s="69">
        <v>5.31183136536129E-2</v>
      </c>
      <c r="AR2797" s="69">
        <v>-8.7346013293426894E-2</v>
      </c>
      <c r="AS2797" s="70">
        <v>8</v>
      </c>
      <c r="AT2797" s="70">
        <v>4</v>
      </c>
      <c r="AU2797" s="70">
        <v>7</v>
      </c>
      <c r="AV2797" s="71">
        <v>5</v>
      </c>
      <c r="AW2797" s="11"/>
      <c r="AX2797" s="72">
        <v>9.0902756460854994E-2</v>
      </c>
      <c r="AY2797" s="73">
        <v>6.8760053031951401E-2</v>
      </c>
      <c r="AZ2797" s="73">
        <v>0.73030023754745299</v>
      </c>
      <c r="BA2797" s="73">
        <v>8.9462423910504199E-2</v>
      </c>
      <c r="BB2797" s="64">
        <v>9.3463878630063793E-3</v>
      </c>
      <c r="BC2797" s="74">
        <v>-16.9738877868804</v>
      </c>
      <c r="BD2797" s="61">
        <v>43850</v>
      </c>
      <c r="BE2797" s="61">
        <v>43913</v>
      </c>
      <c r="BF2797" s="70"/>
      <c r="BG2797" s="61"/>
    </row>
    <row r="2798" spans="2:59" x14ac:dyDescent="0.3">
      <c r="B2798" s="56" t="s">
        <v>8829</v>
      </c>
      <c r="C2798" s="56" t="s">
        <v>8449</v>
      </c>
      <c r="D2798" s="56" t="s">
        <v>8450</v>
      </c>
      <c r="E2798" s="57" t="s">
        <v>34</v>
      </c>
      <c r="F2798" s="57" t="s">
        <v>420</v>
      </c>
      <c r="G2798" s="58" t="s">
        <v>111</v>
      </c>
      <c r="H2798" s="59" t="s">
        <v>186</v>
      </c>
      <c r="I2798" s="60" t="s">
        <v>29</v>
      </c>
      <c r="J2798" s="60" t="s">
        <v>8451</v>
      </c>
      <c r="L2798" s="61">
        <v>44021</v>
      </c>
      <c r="M2798" s="62">
        <v>1168.7325999997599</v>
      </c>
      <c r="N2798" s="63">
        <v>1168.7325999997599</v>
      </c>
      <c r="O2798" s="63">
        <v>1296.78009999916</v>
      </c>
      <c r="P2798" s="64">
        <f t="shared" si="43"/>
        <v>0.90125735273121244</v>
      </c>
      <c r="Q2798" s="61">
        <v>43843</v>
      </c>
      <c r="R2798" s="65">
        <v>307192.02600000001</v>
      </c>
      <c r="S2798" s="65">
        <v>481425.39096923801</v>
      </c>
      <c r="T2798" s="11"/>
      <c r="U2798" s="66">
        <v>-5.4617661908196204E-3</v>
      </c>
      <c r="V2798" s="67">
        <v>3.1160341348368101</v>
      </c>
      <c r="W2798" s="66">
        <v>3.8436540429756902E-2</v>
      </c>
      <c r="X2798" s="67">
        <v>6.1220325916147003</v>
      </c>
      <c r="Y2798" s="66">
        <v>-8.0539127173396993E-2</v>
      </c>
      <c r="Z2798" s="67">
        <v>9.6300248948828102</v>
      </c>
      <c r="AA2798" s="66">
        <v>-1.9662092108774201E-3</v>
      </c>
      <c r="AB2798" s="67">
        <v>20.028567230212499</v>
      </c>
      <c r="AC2798" s="66">
        <v>1.8436879370710799E-2</v>
      </c>
      <c r="AD2798" s="67">
        <v>26.1296531973057</v>
      </c>
      <c r="AE2798" s="66">
        <v>3.7593354829368798E-2</v>
      </c>
      <c r="AF2798" s="68">
        <v>20.707023094640999</v>
      </c>
      <c r="AG2798" s="66">
        <v>7.5512076382437997E-3</v>
      </c>
      <c r="AH2798" s="67">
        <v>-1.0863849720408301</v>
      </c>
      <c r="AI2798" s="66">
        <v>-5.8193204497947598E-2</v>
      </c>
      <c r="AJ2798" s="67">
        <v>7.8714220311667296</v>
      </c>
      <c r="AK2798" s="66">
        <v>0.11018162129228599</v>
      </c>
      <c r="AL2798" s="66">
        <v>1.0664582121535199E-2</v>
      </c>
      <c r="AM2798" s="67">
        <v>29.847295983403502</v>
      </c>
      <c r="AN2798" s="11"/>
      <c r="AO2798" s="69">
        <v>3.0009428037374199E-2</v>
      </c>
      <c r="AP2798" s="69">
        <v>-6.0075169762058102E-2</v>
      </c>
      <c r="AQ2798" s="69">
        <v>6.8893827861757004E-2</v>
      </c>
      <c r="AR2798" s="69">
        <v>-0.13550357694301099</v>
      </c>
      <c r="AS2798" s="70">
        <v>7</v>
      </c>
      <c r="AT2798" s="70">
        <v>5</v>
      </c>
      <c r="AU2798" s="70">
        <v>7</v>
      </c>
      <c r="AV2798" s="71">
        <v>5</v>
      </c>
      <c r="AW2798" s="11"/>
      <c r="AX2798" s="72">
        <v>0.15829132617262101</v>
      </c>
      <c r="AY2798" s="73">
        <v>-5.3655240921784801E-2</v>
      </c>
      <c r="AZ2798" s="73">
        <v>0.73753472820408195</v>
      </c>
      <c r="BA2798" s="73">
        <v>-6.9787916088785096E-2</v>
      </c>
      <c r="BB2798" s="64">
        <v>1.6214423334913599E-2</v>
      </c>
      <c r="BC2798" s="74">
        <v>-26.3575528340589</v>
      </c>
      <c r="BD2798" s="61">
        <v>43843</v>
      </c>
      <c r="BE2798" s="61">
        <v>43913</v>
      </c>
      <c r="BF2798" s="70"/>
      <c r="BG2798" s="61"/>
    </row>
    <row r="2799" spans="2:59" x14ac:dyDescent="0.3">
      <c r="B2799" s="56" t="s">
        <v>8832</v>
      </c>
      <c r="C2799" s="56" t="s">
        <v>8453</v>
      </c>
      <c r="D2799" s="56" t="s">
        <v>8450</v>
      </c>
      <c r="E2799" s="57" t="s">
        <v>424</v>
      </c>
      <c r="F2799" s="57" t="s">
        <v>420</v>
      </c>
      <c r="G2799" s="58" t="s">
        <v>111</v>
      </c>
      <c r="H2799" s="59" t="s">
        <v>186</v>
      </c>
      <c r="I2799" s="60" t="s">
        <v>29</v>
      </c>
      <c r="J2799" s="60" t="s">
        <v>8454</v>
      </c>
      <c r="L2799" s="61">
        <v>44021</v>
      </c>
      <c r="M2799" s="62">
        <v>1226.5064000002999</v>
      </c>
      <c r="N2799" s="63">
        <v>1226.5064000002999</v>
      </c>
      <c r="O2799" s="63">
        <v>1348.7690999992201</v>
      </c>
      <c r="P2799" s="64">
        <f t="shared" si="43"/>
        <v>0.90935238655823969</v>
      </c>
      <c r="Q2799" s="61">
        <v>43843</v>
      </c>
      <c r="R2799" s="65">
        <v>124.544</v>
      </c>
      <c r="S2799" s="65">
        <v>123.71367938935801</v>
      </c>
      <c r="T2799" s="11"/>
      <c r="U2799" s="66">
        <v>-5.4143613515407196E-3</v>
      </c>
      <c r="V2799" s="67">
        <v>3.1207746187646999</v>
      </c>
      <c r="W2799" s="66">
        <v>4.0155032751499703E-2</v>
      </c>
      <c r="X2799" s="67">
        <v>6.29388182378898</v>
      </c>
      <c r="Y2799" s="66">
        <v>-7.2118240493218799E-2</v>
      </c>
      <c r="Z2799" s="67">
        <v>10.4721135629079</v>
      </c>
      <c r="AA2799" s="66">
        <v>1.6486555139636001E-2</v>
      </c>
      <c r="AB2799" s="67">
        <v>21.873843665263799</v>
      </c>
      <c r="AC2799" s="66">
        <v>5.6836845664292902E-2</v>
      </c>
      <c r="AD2799" s="67">
        <v>29.969649826671201</v>
      </c>
      <c r="AE2799" s="66">
        <v>9.7806877041875906E-2</v>
      </c>
      <c r="AF2799" s="68">
        <v>26.728375315899001</v>
      </c>
      <c r="AG2799" s="66">
        <v>8.0371330514026305E-3</v>
      </c>
      <c r="AH2799" s="67">
        <v>-1.03779243072495</v>
      </c>
      <c r="AI2799" s="66">
        <v>-4.9202597939292901E-2</v>
      </c>
      <c r="AJ2799" s="67">
        <v>8.7704826870321995</v>
      </c>
      <c r="AK2799" s="66">
        <v>0.22650640000036201</v>
      </c>
      <c r="AL2799" s="66">
        <v>4.2365419994894203E-2</v>
      </c>
      <c r="AM2799" s="67">
        <v>16.6928160055249</v>
      </c>
      <c r="AN2799" s="11"/>
      <c r="AO2799" s="69">
        <v>3.0070005526795299E-2</v>
      </c>
      <c r="AP2799" s="69">
        <v>-5.99250128443964E-2</v>
      </c>
      <c r="AQ2799" s="69">
        <v>7.0568048980931095E-2</v>
      </c>
      <c r="AR2799" s="69">
        <v>-0.13415544572490001</v>
      </c>
      <c r="AS2799" s="70">
        <v>7</v>
      </c>
      <c r="AT2799" s="70">
        <v>5</v>
      </c>
      <c r="AU2799" s="70">
        <v>7</v>
      </c>
      <c r="AV2799" s="71">
        <v>5</v>
      </c>
      <c r="AW2799" s="11"/>
      <c r="AX2799" s="72">
        <v>0.15827374348256901</v>
      </c>
      <c r="AY2799" s="73">
        <v>5.5953826125232801E-2</v>
      </c>
      <c r="AZ2799" s="73">
        <v>0.81739615344849903</v>
      </c>
      <c r="BA2799" s="73">
        <v>7.3058079053225797E-2</v>
      </c>
      <c r="BB2799" s="64">
        <v>1.6214118576044701E-2</v>
      </c>
      <c r="BC2799" s="74">
        <v>-26.118770069617302</v>
      </c>
      <c r="BD2799" s="61">
        <v>43843</v>
      </c>
      <c r="BE2799" s="61">
        <v>43913</v>
      </c>
      <c r="BF2799" s="70"/>
      <c r="BG2799" s="61"/>
    </row>
    <row r="2800" spans="2:59" x14ac:dyDescent="0.3">
      <c r="B2800" s="56" t="s">
        <v>8835</v>
      </c>
      <c r="C2800" s="56" t="s">
        <v>8456</v>
      </c>
      <c r="D2800" s="56" t="s">
        <v>8450</v>
      </c>
      <c r="E2800" s="57" t="s">
        <v>428</v>
      </c>
      <c r="F2800" s="57" t="s">
        <v>420</v>
      </c>
      <c r="G2800" s="58" t="s">
        <v>111</v>
      </c>
      <c r="H2800" s="59" t="s">
        <v>186</v>
      </c>
      <c r="I2800" s="60" t="s">
        <v>29</v>
      </c>
      <c r="J2800" s="60" t="s">
        <v>8457</v>
      </c>
      <c r="L2800" s="61">
        <v>44021</v>
      </c>
      <c r="M2800" s="62">
        <v>1034.5573999993501</v>
      </c>
      <c r="N2800" s="63">
        <v>1034.5573999993501</v>
      </c>
      <c r="O2800" s="63">
        <v>1034.5573999993501</v>
      </c>
      <c r="P2800" s="64">
        <f t="shared" si="43"/>
        <v>1</v>
      </c>
      <c r="Q2800" s="61">
        <v>44021</v>
      </c>
      <c r="R2800" s="65">
        <v>0</v>
      </c>
      <c r="S2800" s="65">
        <v>0</v>
      </c>
      <c r="T2800" s="11"/>
      <c r="U2800" s="66">
        <v>0</v>
      </c>
      <c r="V2800" s="67">
        <v>3.66221075391877</v>
      </c>
      <c r="W2800" s="66">
        <v>0</v>
      </c>
      <c r="X2800" s="67">
        <v>2.27837854863537</v>
      </c>
      <c r="Y2800" s="66">
        <v>0</v>
      </c>
      <c r="Z2800" s="67">
        <v>17.6839376122225</v>
      </c>
      <c r="AA2800" s="66">
        <v>0</v>
      </c>
      <c r="AB2800" s="67">
        <v>20.225188151293001</v>
      </c>
      <c r="AC2800" s="66">
        <v>0</v>
      </c>
      <c r="AD2800" s="67">
        <v>24.2859652602347</v>
      </c>
      <c r="AE2800" s="66">
        <v>0</v>
      </c>
      <c r="AF2800" s="68">
        <v>16.947687611711402</v>
      </c>
      <c r="AG2800" s="66">
        <v>0</v>
      </c>
      <c r="AH2800" s="67">
        <v>-1.84150573586521</v>
      </c>
      <c r="AI2800" s="66">
        <v>0</v>
      </c>
      <c r="AJ2800" s="67">
        <v>13.6907424809615</v>
      </c>
      <c r="AK2800" s="66">
        <v>3.4557399998448098E-2</v>
      </c>
      <c r="AL2800" s="66">
        <v>6.9282229269447297E-3</v>
      </c>
      <c r="AM2800" s="67">
        <v>-2.50208399465919</v>
      </c>
      <c r="AN2800" s="11"/>
      <c r="AO2800" s="69">
        <v>0</v>
      </c>
      <c r="AP2800" s="69">
        <v>0</v>
      </c>
      <c r="AQ2800" s="69">
        <v>0</v>
      </c>
      <c r="AR2800" s="69">
        <v>0</v>
      </c>
      <c r="AS2800" s="70">
        <v>0</v>
      </c>
      <c r="AT2800" s="70">
        <v>0</v>
      </c>
      <c r="AU2800" s="70">
        <v>7</v>
      </c>
      <c r="AV2800" s="71">
        <v>5</v>
      </c>
      <c r="AW2800" s="11"/>
      <c r="AX2800" s="72">
        <v>0</v>
      </c>
      <c r="AY2800" s="73">
        <v>-115.357016523136</v>
      </c>
      <c r="AZ2800" s="73">
        <v>0.52607977638217596</v>
      </c>
      <c r="BA2800" s="73">
        <v>-15.9646500268718</v>
      </c>
      <c r="BB2800" s="64">
        <v>0</v>
      </c>
      <c r="BC2800" s="74">
        <v>0</v>
      </c>
      <c r="BD2800" s="61">
        <v>43656</v>
      </c>
      <c r="BE2800" s="61"/>
      <c r="BF2800" s="70"/>
      <c r="BG2800" s="61"/>
    </row>
    <row r="2801" spans="2:59" x14ac:dyDescent="0.3">
      <c r="B2801" s="56" t="s">
        <v>8838</v>
      </c>
      <c r="C2801" s="56" t="s">
        <v>8459</v>
      </c>
      <c r="D2801" s="56" t="s">
        <v>8450</v>
      </c>
      <c r="E2801" s="57" t="s">
        <v>41</v>
      </c>
      <c r="F2801" s="57" t="s">
        <v>420</v>
      </c>
      <c r="G2801" s="58" t="s">
        <v>111</v>
      </c>
      <c r="H2801" s="59" t="s">
        <v>186</v>
      </c>
      <c r="I2801" s="60" t="s">
        <v>29</v>
      </c>
      <c r="J2801" s="60" t="s">
        <v>8460</v>
      </c>
      <c r="L2801" s="61">
        <v>44021</v>
      </c>
      <c r="M2801" s="62">
        <v>1247.65829999931</v>
      </c>
      <c r="N2801" s="63">
        <v>1247.65829999931</v>
      </c>
      <c r="O2801" s="63">
        <v>1381.0811999999</v>
      </c>
      <c r="P2801" s="64">
        <f t="shared" si="43"/>
        <v>0.90339242906166584</v>
      </c>
      <c r="Q2801" s="61">
        <v>43843</v>
      </c>
      <c r="R2801" s="65">
        <v>1351599.7209999999</v>
      </c>
      <c r="S2801" s="65">
        <v>1418124.79195117</v>
      </c>
      <c r="T2801" s="11"/>
      <c r="U2801" s="66">
        <v>-5.4485734681293304E-3</v>
      </c>
      <c r="V2801" s="67">
        <v>3.1173534071058402</v>
      </c>
      <c r="W2801" s="66">
        <v>3.8850753031510997E-2</v>
      </c>
      <c r="X2801" s="67">
        <v>6.1634538517901101</v>
      </c>
      <c r="Y2801" s="66">
        <v>-7.8311971353323295E-2</v>
      </c>
      <c r="Z2801" s="67">
        <v>9.8527404768974503</v>
      </c>
      <c r="AA2801" s="66">
        <v>2.90762097756669E-3</v>
      </c>
      <c r="AB2801" s="67">
        <v>20.515950249042401</v>
      </c>
      <c r="AC2801" s="66">
        <v>2.8401801779182299E-2</v>
      </c>
      <c r="AD2801" s="67">
        <v>27.126145438145599</v>
      </c>
      <c r="AE2801" s="66">
        <v>5.2883666010529899E-2</v>
      </c>
      <c r="AF2801" s="68">
        <v>22.2360542127572</v>
      </c>
      <c r="AG2801" s="66">
        <v>7.6717095016647398E-3</v>
      </c>
      <c r="AH2801" s="67">
        <v>-1.07433478569874</v>
      </c>
      <c r="AI2801" s="66">
        <v>-5.5798948154042599E-2</v>
      </c>
      <c r="AJ2801" s="67">
        <v>8.1108476655645099</v>
      </c>
      <c r="AK2801" s="66">
        <v>0.17743601600348499</v>
      </c>
      <c r="AL2801" s="66">
        <v>1.6715483936423001E-2</v>
      </c>
      <c r="AM2801" s="67">
        <v>36.572735454537899</v>
      </c>
      <c r="AN2801" s="11"/>
      <c r="AO2801" s="69">
        <v>3.0023216990230101E-2</v>
      </c>
      <c r="AP2801" s="69">
        <v>-6.0037649420337402E-2</v>
      </c>
      <c r="AQ2801" s="69">
        <v>6.9320082322519697E-2</v>
      </c>
      <c r="AR2801" s="69">
        <v>-0.13514721992760301</v>
      </c>
      <c r="AS2801" s="70">
        <v>7</v>
      </c>
      <c r="AT2801" s="70">
        <v>5</v>
      </c>
      <c r="AU2801" s="70">
        <v>7</v>
      </c>
      <c r="AV2801" s="71">
        <v>5</v>
      </c>
      <c r="AW2801" s="11"/>
      <c r="AX2801" s="72">
        <v>0.15828595467930401</v>
      </c>
      <c r="AY2801" s="73">
        <v>-2.4722840564550101E-2</v>
      </c>
      <c r="AZ2801" s="73">
        <v>0.75860913387350604</v>
      </c>
      <c r="BA2801" s="73">
        <v>-3.2189184604078498E-2</v>
      </c>
      <c r="BB2801" s="64">
        <v>1.6214261393015499E-2</v>
      </c>
      <c r="BC2801" s="74">
        <v>-26.2889901042799</v>
      </c>
      <c r="BD2801" s="61">
        <v>43843</v>
      </c>
      <c r="BE2801" s="61">
        <v>43913</v>
      </c>
      <c r="BF2801" s="70"/>
      <c r="BG2801" s="61"/>
    </row>
    <row r="2802" spans="2:59" x14ac:dyDescent="0.3">
      <c r="B2802" s="56" t="s">
        <v>8840</v>
      </c>
      <c r="C2802" s="56" t="s">
        <v>8462</v>
      </c>
      <c r="D2802" s="56" t="s">
        <v>8450</v>
      </c>
      <c r="E2802" s="57" t="s">
        <v>248</v>
      </c>
      <c r="F2802" s="57" t="s">
        <v>420</v>
      </c>
      <c r="G2802" s="58" t="s">
        <v>111</v>
      </c>
      <c r="H2802" s="59" t="s">
        <v>186</v>
      </c>
      <c r="I2802" s="60" t="s">
        <v>29</v>
      </c>
      <c r="J2802" s="60" t="s">
        <v>8463</v>
      </c>
      <c r="L2802" s="61">
        <v>44021</v>
      </c>
      <c r="M2802" s="62">
        <v>1476.0756000000999</v>
      </c>
      <c r="N2802" s="63">
        <v>1476.0756000000999</v>
      </c>
      <c r="O2802" s="63">
        <v>1617.2193999998301</v>
      </c>
      <c r="P2802" s="64">
        <f t="shared" si="43"/>
        <v>0.91272439596028532</v>
      </c>
      <c r="Q2802" s="61">
        <v>43843</v>
      </c>
      <c r="R2802" s="65">
        <v>6128748.9349999996</v>
      </c>
      <c r="S2802" s="65">
        <v>6595071.7468203101</v>
      </c>
      <c r="T2802" s="11"/>
      <c r="U2802" s="66">
        <v>-5.3911641352897303E-3</v>
      </c>
      <c r="V2802" s="67">
        <v>3.1230943403897999</v>
      </c>
      <c r="W2802" s="66">
        <v>4.0651651454027202E-2</v>
      </c>
      <c r="X2802" s="67">
        <v>6.3435436940417302</v>
      </c>
      <c r="Y2802" s="66">
        <v>-6.8575929321959897E-2</v>
      </c>
      <c r="Z2802" s="67">
        <v>10.8263446800265</v>
      </c>
      <c r="AA2802" s="66">
        <v>2.4354160777875201E-2</v>
      </c>
      <c r="AB2802" s="67">
        <v>22.660604229080501</v>
      </c>
      <c r="AC2802" s="66">
        <v>7.2825727660529097E-2</v>
      </c>
      <c r="AD2802" s="67">
        <v>31.5685380263021</v>
      </c>
      <c r="AE2802" s="66">
        <v>0.121951901741413</v>
      </c>
      <c r="AF2802" s="68">
        <v>29.142877785867299</v>
      </c>
      <c r="AG2802" s="66">
        <v>8.1954717134067306E-3</v>
      </c>
      <c r="AH2802" s="67">
        <v>-1.0219585645245399</v>
      </c>
      <c r="AI2802" s="66">
        <v>-4.5329149898898302E-2</v>
      </c>
      <c r="AJ2802" s="67">
        <v>9.1578274910716608</v>
      </c>
      <c r="AK2802" s="66">
        <v>0.41162098578934098</v>
      </c>
      <c r="AL2802" s="66">
        <v>3.5606840669061099E-2</v>
      </c>
      <c r="AM2802" s="67">
        <v>59.9912324331235</v>
      </c>
      <c r="AN2802" s="11"/>
      <c r="AO2802" s="69">
        <v>3.00826547882025E-2</v>
      </c>
      <c r="AP2802" s="69">
        <v>-5.9874916038097602E-2</v>
      </c>
      <c r="AQ2802" s="69">
        <v>7.1173898320921594E-2</v>
      </c>
      <c r="AR2802" s="69">
        <v>-0.13359791864422699</v>
      </c>
      <c r="AS2802" s="70">
        <v>7</v>
      </c>
      <c r="AT2802" s="70">
        <v>5</v>
      </c>
      <c r="AU2802" s="70">
        <v>7</v>
      </c>
      <c r="AV2802" s="71">
        <v>5</v>
      </c>
      <c r="AW2802" s="11"/>
      <c r="AX2802" s="72">
        <v>0.158264814120048</v>
      </c>
      <c r="AY2802" s="73">
        <v>0.102544841517329</v>
      </c>
      <c r="AZ2802" s="73">
        <v>0.85126805949221296</v>
      </c>
      <c r="BA2802" s="73">
        <v>0.13410685934832101</v>
      </c>
      <c r="BB2802" s="64">
        <v>1.62137838568924E-2</v>
      </c>
      <c r="BC2802" s="74">
        <v>-25.990487128729001</v>
      </c>
      <c r="BD2802" s="61">
        <v>43843</v>
      </c>
      <c r="BE2802" s="61">
        <v>43913</v>
      </c>
      <c r="BF2802" s="70"/>
      <c r="BG2802" s="61"/>
    </row>
    <row r="2803" spans="2:59" x14ac:dyDescent="0.3">
      <c r="B2803" s="56" t="s">
        <v>8844</v>
      </c>
      <c r="C2803" s="56" t="s">
        <v>8465</v>
      </c>
      <c r="D2803" s="56" t="s">
        <v>8450</v>
      </c>
      <c r="E2803" s="57" t="s">
        <v>0</v>
      </c>
      <c r="F2803" s="57" t="s">
        <v>420</v>
      </c>
      <c r="G2803" s="58" t="s">
        <v>111</v>
      </c>
      <c r="H2803" s="59" t="s">
        <v>186</v>
      </c>
      <c r="I2803" s="60" t="s">
        <v>29</v>
      </c>
      <c r="J2803" s="60" t="s">
        <v>8466</v>
      </c>
      <c r="L2803" s="61">
        <v>44021</v>
      </c>
      <c r="M2803" s="62">
        <v>1479.64729999937</v>
      </c>
      <c r="N2803" s="63">
        <v>1479.64729999937</v>
      </c>
      <c r="O2803" s="63">
        <v>1619.55660000071</v>
      </c>
      <c r="P2803" s="64">
        <f t="shared" si="43"/>
        <v>0.91361259001304518</v>
      </c>
      <c r="Q2803" s="61">
        <v>43843</v>
      </c>
      <c r="R2803" s="65">
        <v>3166197.3229999999</v>
      </c>
      <c r="S2803" s="65">
        <v>3515600.95920703</v>
      </c>
      <c r="T2803" s="11"/>
      <c r="U2803" s="66">
        <v>-5.3857085831623399E-3</v>
      </c>
      <c r="V2803" s="67">
        <v>3.12363989560254</v>
      </c>
      <c r="W2803" s="66">
        <v>4.0822268325427999E-2</v>
      </c>
      <c r="X2803" s="67">
        <v>6.3606053811818102</v>
      </c>
      <c r="Y2803" s="66">
        <v>-6.7649107260003796E-2</v>
      </c>
      <c r="Z2803" s="67">
        <v>10.9190268862294</v>
      </c>
      <c r="AA2803" s="66">
        <v>2.64077190367971E-2</v>
      </c>
      <c r="AB2803" s="67">
        <v>22.8659600549727</v>
      </c>
      <c r="AC2803" s="66">
        <v>7.71286369035806E-2</v>
      </c>
      <c r="AD2803" s="67">
        <v>31.9988289506</v>
      </c>
      <c r="AE2803" s="66">
        <v>0.12871940670083901</v>
      </c>
      <c r="AF2803" s="68">
        <v>29.819628281809901</v>
      </c>
      <c r="AG2803" s="66">
        <v>8.2450494101067306E-3</v>
      </c>
      <c r="AH2803" s="67">
        <v>-1.0170007948545401</v>
      </c>
      <c r="AI2803" s="66">
        <v>-4.4332178379627302E-2</v>
      </c>
      <c r="AJ2803" s="67">
        <v>9.2575246430060396</v>
      </c>
      <c r="AK2803" s="66">
        <v>0.44982441184751198</v>
      </c>
      <c r="AL2803" s="66">
        <v>3.8417317578932901E-2</v>
      </c>
      <c r="AM2803" s="67">
        <v>63.811575038940603</v>
      </c>
      <c r="AN2803" s="11"/>
      <c r="AO2803" s="69">
        <v>3.00882986848592E-2</v>
      </c>
      <c r="AP2803" s="69">
        <v>-5.9859451640513699E-2</v>
      </c>
      <c r="AQ2803" s="69">
        <v>7.1349526777339606E-2</v>
      </c>
      <c r="AR2803" s="69">
        <v>-0.13345115434916799</v>
      </c>
      <c r="AS2803" s="70">
        <v>7</v>
      </c>
      <c r="AT2803" s="70">
        <v>5</v>
      </c>
      <c r="AU2803" s="70">
        <v>7</v>
      </c>
      <c r="AV2803" s="71">
        <v>5</v>
      </c>
      <c r="AW2803" s="11"/>
      <c r="AX2803" s="72">
        <v>0.158262995531113</v>
      </c>
      <c r="AY2803" s="73">
        <v>0.11472853431951099</v>
      </c>
      <c r="AZ2803" s="73">
        <v>0.86013508161431695</v>
      </c>
      <c r="BA2803" s="73">
        <v>0.15010352253034401</v>
      </c>
      <c r="BB2803" s="64">
        <v>1.62137576437635E-2</v>
      </c>
      <c r="BC2803" s="74">
        <v>-25.962173844425699</v>
      </c>
      <c r="BD2803" s="61">
        <v>43843</v>
      </c>
      <c r="BE2803" s="61">
        <v>43913</v>
      </c>
      <c r="BF2803" s="70"/>
      <c r="BG2803" s="61"/>
    </row>
    <row r="2804" spans="2:59" x14ac:dyDescent="0.3">
      <c r="B2804" s="56" t="s">
        <v>8847</v>
      </c>
      <c r="C2804" s="56" t="s">
        <v>8468</v>
      </c>
      <c r="D2804" s="56" t="s">
        <v>8450</v>
      </c>
      <c r="E2804" s="57" t="s">
        <v>48</v>
      </c>
      <c r="F2804" s="57" t="s">
        <v>420</v>
      </c>
      <c r="G2804" s="58" t="s">
        <v>111</v>
      </c>
      <c r="H2804" s="59" t="s">
        <v>186</v>
      </c>
      <c r="I2804" s="60" t="s">
        <v>29</v>
      </c>
      <c r="J2804" s="60" t="s">
        <v>8469</v>
      </c>
      <c r="L2804" s="61">
        <v>44021</v>
      </c>
      <c r="M2804" s="62">
        <v>1405.39140000008</v>
      </c>
      <c r="N2804" s="63">
        <v>1405.39140000008</v>
      </c>
      <c r="O2804" s="63">
        <v>1546.5310999993201</v>
      </c>
      <c r="P2804" s="64">
        <f t="shared" si="43"/>
        <v>0.90873788441803582</v>
      </c>
      <c r="Q2804" s="61">
        <v>43843</v>
      </c>
      <c r="R2804" s="65">
        <v>225053.46400000001</v>
      </c>
      <c r="S2804" s="65">
        <v>262102.484809082</v>
      </c>
      <c r="T2804" s="11"/>
      <c r="U2804" s="66">
        <v>-5.41554338269634E-3</v>
      </c>
      <c r="V2804" s="67">
        <v>3.1206564156491399</v>
      </c>
      <c r="W2804" s="66">
        <v>3.9884252049887402E-2</v>
      </c>
      <c r="X2804" s="67">
        <v>6.2668037536277597</v>
      </c>
      <c r="Y2804" s="66">
        <v>-7.2735301784632597E-2</v>
      </c>
      <c r="Z2804" s="67">
        <v>10.410407433766499</v>
      </c>
      <c r="AA2804" s="66">
        <v>1.51639141477062E-2</v>
      </c>
      <c r="AB2804" s="67">
        <v>21.741579566063599</v>
      </c>
      <c r="AC2804" s="66">
        <v>5.36742898457305E-2</v>
      </c>
      <c r="AD2804" s="67">
        <v>29.653394244815001</v>
      </c>
      <c r="AE2804" s="66">
        <v>9.19963188607653E-2</v>
      </c>
      <c r="AF2804" s="68">
        <v>26.147319497802499</v>
      </c>
      <c r="AG2804" s="66">
        <v>7.9723830804141506E-3</v>
      </c>
      <c r="AH2804" s="67">
        <v>-1.0442674278238</v>
      </c>
      <c r="AI2804" s="66">
        <v>-4.9802704732428503E-2</v>
      </c>
      <c r="AJ2804" s="67">
        <v>8.7104720077186393</v>
      </c>
      <c r="AK2804" s="66">
        <v>0.314703174988681</v>
      </c>
      <c r="AL2804" s="66">
        <v>2.8157955461210801E-2</v>
      </c>
      <c r="AM2804" s="67">
        <v>50.299451353028402</v>
      </c>
      <c r="AN2804" s="11"/>
      <c r="AO2804" s="69">
        <v>3.00572742544318E-2</v>
      </c>
      <c r="AP2804" s="69">
        <v>-5.9944231120462099E-2</v>
      </c>
      <c r="AQ2804" s="69">
        <v>7.0383857804699801E-2</v>
      </c>
      <c r="AR2804" s="69">
        <v>-0.13425813324647601</v>
      </c>
      <c r="AS2804" s="70">
        <v>7</v>
      </c>
      <c r="AT2804" s="70">
        <v>5</v>
      </c>
      <c r="AU2804" s="70">
        <v>7</v>
      </c>
      <c r="AV2804" s="71">
        <v>5</v>
      </c>
      <c r="AW2804" s="11"/>
      <c r="AX2804" s="72">
        <v>0.15827342414791901</v>
      </c>
      <c r="AY2804" s="73">
        <v>4.8016591338466703E-2</v>
      </c>
      <c r="AZ2804" s="73">
        <v>0.81157698089555197</v>
      </c>
      <c r="BA2804" s="73">
        <v>6.2677000083681406E-2</v>
      </c>
      <c r="BB2804" s="64">
        <v>1.6213945912950299E-2</v>
      </c>
      <c r="BC2804" s="74">
        <v>-26.117780625238101</v>
      </c>
      <c r="BD2804" s="61">
        <v>43843</v>
      </c>
      <c r="BE2804" s="61">
        <v>43913</v>
      </c>
      <c r="BF2804" s="70"/>
      <c r="BG2804" s="61"/>
    </row>
    <row r="2805" spans="2:59" x14ac:dyDescent="0.3">
      <c r="B2805" s="56" t="s">
        <v>8850</v>
      </c>
      <c r="C2805" s="56" t="s">
        <v>8471</v>
      </c>
      <c r="D2805" s="56" t="s">
        <v>8450</v>
      </c>
      <c r="E2805" s="57" t="s">
        <v>52</v>
      </c>
      <c r="F2805" s="57" t="s">
        <v>420</v>
      </c>
      <c r="G2805" s="58" t="s">
        <v>111</v>
      </c>
      <c r="H2805" s="59" t="s">
        <v>186</v>
      </c>
      <c r="I2805" s="60" t="s">
        <v>29</v>
      </c>
      <c r="J2805" s="60" t="s">
        <v>8472</v>
      </c>
      <c r="L2805" s="61">
        <v>44021</v>
      </c>
      <c r="M2805" s="62">
        <v>1446.0763000007701</v>
      </c>
      <c r="N2805" s="63">
        <v>1446.0763000007701</v>
      </c>
      <c r="O2805" s="63">
        <v>1589.6383999995901</v>
      </c>
      <c r="P2805" s="64">
        <f t="shared" si="43"/>
        <v>0.90968883237920206</v>
      </c>
      <c r="Q2805" s="61">
        <v>43843</v>
      </c>
      <c r="R2805" s="65">
        <v>1074971.5989999999</v>
      </c>
      <c r="S2805" s="65">
        <v>1296827.39036328</v>
      </c>
      <c r="T2805" s="11"/>
      <c r="U2805" s="66">
        <v>-5.40970796828333E-3</v>
      </c>
      <c r="V2805" s="67">
        <v>3.1212399570904399</v>
      </c>
      <c r="W2805" s="66">
        <v>4.0067530339001699E-2</v>
      </c>
      <c r="X2805" s="67">
        <v>6.2851315825391803</v>
      </c>
      <c r="Y2805" s="66">
        <v>-7.1743150630936697E-2</v>
      </c>
      <c r="Z2805" s="67">
        <v>10.5096225491288</v>
      </c>
      <c r="AA2805" s="66">
        <v>1.7352257433230999E-2</v>
      </c>
      <c r="AB2805" s="67">
        <v>21.960413894616099</v>
      </c>
      <c r="AC2805" s="66">
        <v>5.8218871585268103E-2</v>
      </c>
      <c r="AD2805" s="67">
        <v>30.1078524187615</v>
      </c>
      <c r="AE2805" s="66">
        <v>9.9080028870957904E-2</v>
      </c>
      <c r="AF2805" s="68">
        <v>26.855690498807199</v>
      </c>
      <c r="AG2805" s="66">
        <v>8.0257198915205698E-3</v>
      </c>
      <c r="AH2805" s="67">
        <v>-1.0389337467131601</v>
      </c>
      <c r="AI2805" s="66">
        <v>-4.8735710819528301E-2</v>
      </c>
      <c r="AJ2805" s="67">
        <v>8.8171713990159297</v>
      </c>
      <c r="AK2805" s="66">
        <v>0.34871272815507798</v>
      </c>
      <c r="AL2805" s="66">
        <v>3.08264245304599E-2</v>
      </c>
      <c r="AM2805" s="67">
        <v>53.700406669697301</v>
      </c>
      <c r="AN2805" s="11"/>
      <c r="AO2805" s="69">
        <v>3.0063404010434201E-2</v>
      </c>
      <c r="AP2805" s="69">
        <v>-5.9927689443648E-2</v>
      </c>
      <c r="AQ2805" s="69">
        <v>7.0572643371633603E-2</v>
      </c>
      <c r="AR2805" s="69">
        <v>-0.13410050784848901</v>
      </c>
      <c r="AS2805" s="70">
        <v>7</v>
      </c>
      <c r="AT2805" s="70">
        <v>5</v>
      </c>
      <c r="AU2805" s="70">
        <v>7</v>
      </c>
      <c r="AV2805" s="71">
        <v>5</v>
      </c>
      <c r="AW2805" s="11"/>
      <c r="AX2805" s="72">
        <v>0.158271337179613</v>
      </c>
      <c r="AY2805" s="73">
        <v>6.1003067124886498E-2</v>
      </c>
      <c r="AZ2805" s="73">
        <v>0.82103081331933903</v>
      </c>
      <c r="BA2805" s="73">
        <v>7.9664470391662703E-2</v>
      </c>
      <c r="BB2805" s="64">
        <v>1.62139042060153E-2</v>
      </c>
      <c r="BC2805" s="74">
        <v>-26.087385659542601</v>
      </c>
      <c r="BD2805" s="61">
        <v>43843</v>
      </c>
      <c r="BE2805" s="61">
        <v>43913</v>
      </c>
      <c r="BF2805" s="70"/>
      <c r="BG2805" s="61"/>
    </row>
    <row r="2806" spans="2:59" x14ac:dyDescent="0.3">
      <c r="B2806" s="56" t="s">
        <v>8853</v>
      </c>
      <c r="C2806" s="56" t="s">
        <v>8474</v>
      </c>
      <c r="D2806" s="56" t="s">
        <v>8450</v>
      </c>
      <c r="E2806" s="57" t="s">
        <v>447</v>
      </c>
      <c r="F2806" s="57" t="s">
        <v>420</v>
      </c>
      <c r="G2806" s="58" t="s">
        <v>111</v>
      </c>
      <c r="H2806" s="59" t="s">
        <v>186</v>
      </c>
      <c r="I2806" s="60" t="s">
        <v>29</v>
      </c>
      <c r="J2806" s="60" t="s">
        <v>8475</v>
      </c>
      <c r="L2806" s="61">
        <v>44021</v>
      </c>
      <c r="M2806" s="62">
        <v>1390.26369999908</v>
      </c>
      <c r="N2806" s="63">
        <v>1390.26369999908</v>
      </c>
      <c r="O2806" s="63">
        <v>1413.0565000008801</v>
      </c>
      <c r="P2806" s="64">
        <f t="shared" si="43"/>
        <v>0.98386985941341631</v>
      </c>
      <c r="Q2806" s="61">
        <v>44018</v>
      </c>
      <c r="R2806" s="65">
        <v>739772.82299999997</v>
      </c>
      <c r="S2806" s="65">
        <v>379044.15957226598</v>
      </c>
      <c r="T2806" s="11"/>
      <c r="U2806" s="66">
        <v>-5.38136854720506E-3</v>
      </c>
      <c r="V2806" s="67">
        <v>3.1240738991982702</v>
      </c>
      <c r="W2806" s="66">
        <v>4.0958749314086197E-2</v>
      </c>
      <c r="X2806" s="67">
        <v>6.3742534800476296</v>
      </c>
      <c r="Y2806" s="66">
        <v>8.14475829593721E-2</v>
      </c>
      <c r="Z2806" s="67">
        <v>25.828695908159698</v>
      </c>
      <c r="AA2806" s="66">
        <v>0.191506070256</v>
      </c>
      <c r="AB2806" s="67">
        <v>39.375795176893</v>
      </c>
      <c r="AC2806" s="66">
        <v>0.252387823549798</v>
      </c>
      <c r="AD2806" s="67">
        <v>49.524747615214402</v>
      </c>
      <c r="AE2806" s="66">
        <v>0.31448595099936899</v>
      </c>
      <c r="AF2806" s="68">
        <v>48.396282711648396</v>
      </c>
      <c r="AG2806" s="66">
        <v>8.2847151843452593E-3</v>
      </c>
      <c r="AH2806" s="67">
        <v>-1.0130342174306901</v>
      </c>
      <c r="AI2806" s="66">
        <v>0.108536825546325</v>
      </c>
      <c r="AJ2806" s="67">
        <v>24.544425035593999</v>
      </c>
      <c r="AK2806" s="66">
        <v>0.39026369999919602</v>
      </c>
      <c r="AL2806" s="66">
        <v>4.32285280876386E-2</v>
      </c>
      <c r="AM2806" s="67">
        <v>45.285113555030001</v>
      </c>
      <c r="AN2806" s="11"/>
      <c r="AO2806" s="69">
        <v>3.0092807135588401E-2</v>
      </c>
      <c r="AP2806" s="69">
        <v>-5.9847102626954397E-2</v>
      </c>
      <c r="AQ2806" s="69">
        <v>7.1490058147901395E-2</v>
      </c>
      <c r="AR2806" s="69">
        <v>-4.02226776095631E-2</v>
      </c>
      <c r="AS2806" s="70">
        <v>7</v>
      </c>
      <c r="AT2806" s="70">
        <v>5</v>
      </c>
      <c r="AU2806" s="70">
        <v>7</v>
      </c>
      <c r="AV2806" s="71">
        <v>5</v>
      </c>
      <c r="AW2806" s="11"/>
      <c r="AX2806" s="72">
        <v>0.135970551675273</v>
      </c>
      <c r="AY2806" s="73">
        <v>1.3098915379632701</v>
      </c>
      <c r="AZ2806" s="73">
        <v>1.49697243654373</v>
      </c>
      <c r="BA2806" s="73">
        <v>1.8537466645266201</v>
      </c>
      <c r="BB2806" s="64">
        <v>1.39592054202694E-2</v>
      </c>
      <c r="BC2806" s="74">
        <v>-14.164471457785099</v>
      </c>
      <c r="BD2806" s="61">
        <v>43843</v>
      </c>
      <c r="BE2806" s="61">
        <v>43913</v>
      </c>
      <c r="BF2806" s="70">
        <v>77</v>
      </c>
      <c r="BG2806" s="61">
        <v>43950</v>
      </c>
    </row>
    <row r="2807" spans="2:59" x14ac:dyDescent="0.3">
      <c r="B2807" s="56" t="s">
        <v>8856</v>
      </c>
      <c r="C2807" s="56" t="s">
        <v>8477</v>
      </c>
      <c r="D2807" s="56" t="s">
        <v>8450</v>
      </c>
      <c r="E2807" s="57" t="s">
        <v>56</v>
      </c>
      <c r="F2807" s="57" t="s">
        <v>420</v>
      </c>
      <c r="G2807" s="58" t="s">
        <v>111</v>
      </c>
      <c r="H2807" s="59" t="s">
        <v>186</v>
      </c>
      <c r="I2807" s="60" t="s">
        <v>29</v>
      </c>
      <c r="J2807" s="60" t="s">
        <v>8478</v>
      </c>
      <c r="L2807" s="61">
        <v>44021</v>
      </c>
      <c r="M2807" s="62">
        <v>1288.40000000037</v>
      </c>
      <c r="N2807" s="63">
        <v>1288.40000000037</v>
      </c>
      <c r="O2807" s="63">
        <v>1399.40000000037</v>
      </c>
      <c r="P2807" s="64">
        <f t="shared" si="43"/>
        <v>0.92068029155354392</v>
      </c>
      <c r="Q2807" s="61">
        <v>43843</v>
      </c>
      <c r="R2807" s="65">
        <v>6.4420000000000002</v>
      </c>
      <c r="S2807" s="65">
        <v>6.3140305343493797</v>
      </c>
      <c r="T2807" s="11"/>
      <c r="U2807" s="66">
        <v>-5.2501544150800302E-3</v>
      </c>
      <c r="V2807" s="67">
        <v>3.1371953124107699</v>
      </c>
      <c r="W2807" s="66">
        <v>4.2226176994518E-2</v>
      </c>
      <c r="X2807" s="67">
        <v>6.5009962480908099</v>
      </c>
      <c r="Y2807" s="66">
        <v>-6.0110884155656102E-2</v>
      </c>
      <c r="Z2807" s="67">
        <v>11.672849196664201</v>
      </c>
      <c r="AA2807" s="66">
        <v>4.4084278768423198E-2</v>
      </c>
      <c r="AB2807" s="67">
        <v>24.633616028149799</v>
      </c>
      <c r="AC2807" s="66">
        <v>0.10614340577565599</v>
      </c>
      <c r="AD2807" s="67">
        <v>34.900305837800303</v>
      </c>
      <c r="AE2807" s="66">
        <v>0.16365606936596999</v>
      </c>
      <c r="AF2807" s="68">
        <v>33.313294548308498</v>
      </c>
      <c r="AG2807" s="66">
        <v>8.7691825883666804E-3</v>
      </c>
      <c r="AH2807" s="67">
        <v>-0.96458747702854497</v>
      </c>
      <c r="AI2807" s="66">
        <v>-3.6061648959730498E-2</v>
      </c>
      <c r="AJ2807" s="67">
        <v>10.0845775849884</v>
      </c>
      <c r="AK2807" s="66">
        <v>0.28840000000142002</v>
      </c>
      <c r="AL2807" s="66">
        <v>5.3243190572175102E-2</v>
      </c>
      <c r="AM2807" s="67">
        <v>23.6813210180262</v>
      </c>
      <c r="AN2807" s="11"/>
      <c r="AO2807" s="69">
        <v>3.0291556227894E-2</v>
      </c>
      <c r="AP2807" s="69">
        <v>-5.9785385794384603E-2</v>
      </c>
      <c r="AQ2807" s="69">
        <v>7.20113515435514E-2</v>
      </c>
      <c r="AR2807" s="69">
        <v>-0.13208128078811601</v>
      </c>
      <c r="AS2807" s="70">
        <v>7</v>
      </c>
      <c r="AT2807" s="70">
        <v>5</v>
      </c>
      <c r="AU2807" s="70">
        <v>7</v>
      </c>
      <c r="AV2807" s="71">
        <v>5</v>
      </c>
      <c r="AW2807" s="11"/>
      <c r="AX2807" s="72">
        <v>0.15836024141302901</v>
      </c>
      <c r="AY2807" s="73">
        <v>0.218962124540894</v>
      </c>
      <c r="AZ2807" s="73">
        <v>0.93700019452171501</v>
      </c>
      <c r="BA2807" s="73">
        <v>0.287403981038096</v>
      </c>
      <c r="BB2807" s="64">
        <v>1.6224797002032599E-2</v>
      </c>
      <c r="BC2807" s="74">
        <v>-25.739602686924599</v>
      </c>
      <c r="BD2807" s="61">
        <v>43843</v>
      </c>
      <c r="BE2807" s="61">
        <v>43913</v>
      </c>
      <c r="BF2807" s="70"/>
      <c r="BG2807" s="61"/>
    </row>
    <row r="2808" spans="2:59" x14ac:dyDescent="0.3">
      <c r="B2808" s="56" t="s">
        <v>8859</v>
      </c>
      <c r="C2808" s="56" t="s">
        <v>8480</v>
      </c>
      <c r="D2808" s="56" t="s">
        <v>8450</v>
      </c>
      <c r="E2808" s="57" t="s">
        <v>309</v>
      </c>
      <c r="F2808" s="57" t="s">
        <v>420</v>
      </c>
      <c r="G2808" s="58" t="s">
        <v>111</v>
      </c>
      <c r="H2808" s="59" t="s">
        <v>186</v>
      </c>
      <c r="I2808" s="60" t="s">
        <v>29</v>
      </c>
      <c r="J2808" s="60" t="s">
        <v>8481</v>
      </c>
      <c r="L2808" s="61">
        <v>44021</v>
      </c>
      <c r="M2808" s="62">
        <v>1261.92170000076</v>
      </c>
      <c r="N2808" s="63">
        <v>1261.92170000076</v>
      </c>
      <c r="O2808" s="63">
        <v>1378.0203000009101</v>
      </c>
      <c r="P2808" s="64">
        <f t="shared" si="43"/>
        <v>0.91574971718480969</v>
      </c>
      <c r="Q2808" s="61">
        <v>43843</v>
      </c>
      <c r="R2808" s="65">
        <v>131.82400000000001</v>
      </c>
      <c r="S2808" s="65">
        <v>129.99384732818601</v>
      </c>
      <c r="T2808" s="11"/>
      <c r="U2808" s="66">
        <v>-5.3796379106643101E-3</v>
      </c>
      <c r="V2808" s="67">
        <v>3.1242469628523399</v>
      </c>
      <c r="W2808" s="66">
        <v>4.12145209102164E-2</v>
      </c>
      <c r="X2808" s="67">
        <v>6.3998306396606504</v>
      </c>
      <c r="Y2808" s="66">
        <v>-6.5422693254731698E-2</v>
      </c>
      <c r="Z2808" s="67">
        <v>11.1416682867566</v>
      </c>
      <c r="AA2808" s="66">
        <v>3.1333394956163801E-2</v>
      </c>
      <c r="AB2808" s="67">
        <v>23.3585276469239</v>
      </c>
      <c r="AC2808" s="66">
        <v>8.6213893950189205E-2</v>
      </c>
      <c r="AD2808" s="67">
        <v>32.907354655268101</v>
      </c>
      <c r="AE2808" s="66">
        <v>0.14296612860751301</v>
      </c>
      <c r="AF2808" s="68">
        <v>31.2443004724628</v>
      </c>
      <c r="AG2808" s="66">
        <v>8.3452539074642101E-3</v>
      </c>
      <c r="AH2808" s="67">
        <v>-1.00698034511879</v>
      </c>
      <c r="AI2808" s="66">
        <v>-4.1941935649447301E-2</v>
      </c>
      <c r="AJ2808" s="67">
        <v>9.4965489160240395</v>
      </c>
      <c r="AK2808" s="66">
        <v>0.26192170000111198</v>
      </c>
      <c r="AL2808" s="66">
        <v>5.9458399193317697E-2</v>
      </c>
      <c r="AM2808" s="67">
        <v>28.886236173915702</v>
      </c>
      <c r="AN2808" s="11"/>
      <c r="AO2808" s="69">
        <v>3.0121922021862702E-2</v>
      </c>
      <c r="AP2808" s="69">
        <v>-5.98120532504254E-2</v>
      </c>
      <c r="AQ2808" s="69">
        <v>7.1684654776618104E-2</v>
      </c>
      <c r="AR2808" s="69">
        <v>-0.13300472528047999</v>
      </c>
      <c r="AS2808" s="70">
        <v>7</v>
      </c>
      <c r="AT2808" s="70">
        <v>5</v>
      </c>
      <c r="AU2808" s="70">
        <v>7</v>
      </c>
      <c r="AV2808" s="71">
        <v>5</v>
      </c>
      <c r="AW2808" s="11"/>
      <c r="AX2808" s="72">
        <v>0.158243569400074</v>
      </c>
      <c r="AY2808" s="73">
        <v>0.14407440988043199</v>
      </c>
      <c r="AZ2808" s="73">
        <v>0.88149347777198295</v>
      </c>
      <c r="BA2808" s="73">
        <v>0.18869791501083499</v>
      </c>
      <c r="BB2808" s="64">
        <v>1.6212222783651701E-2</v>
      </c>
      <c r="BC2808" s="74">
        <v>-25.885017804190301</v>
      </c>
      <c r="BD2808" s="61">
        <v>43843</v>
      </c>
      <c r="BE2808" s="61">
        <v>43913</v>
      </c>
      <c r="BF2808" s="70"/>
      <c r="BG2808" s="61"/>
    </row>
    <row r="2809" spans="2:59" x14ac:dyDescent="0.3">
      <c r="B2809" s="56" t="s">
        <v>8862</v>
      </c>
      <c r="C2809" s="56" t="s">
        <v>8483</v>
      </c>
      <c r="D2809" s="56" t="s">
        <v>8484</v>
      </c>
      <c r="E2809" s="57" t="s">
        <v>8485</v>
      </c>
      <c r="F2809" s="57" t="s">
        <v>65</v>
      </c>
      <c r="G2809" s="58" t="s">
        <v>685</v>
      </c>
      <c r="H2809" s="59" t="s">
        <v>686</v>
      </c>
      <c r="I2809" s="60" t="s">
        <v>29</v>
      </c>
      <c r="J2809" s="60" t="s">
        <v>8486</v>
      </c>
      <c r="L2809" s="61">
        <v>44021</v>
      </c>
      <c r="M2809" s="62">
        <v>1402.06509999931</v>
      </c>
      <c r="N2809" s="63">
        <v>1402.06509999931</v>
      </c>
      <c r="O2809" s="63">
        <v>1402.06509999931</v>
      </c>
      <c r="P2809" s="64">
        <f t="shared" si="43"/>
        <v>1</v>
      </c>
      <c r="Q2809" s="61">
        <v>44021</v>
      </c>
      <c r="R2809" s="65">
        <v>26025405.818</v>
      </c>
      <c r="S2809" s="65">
        <v>32346856.081718799</v>
      </c>
      <c r="T2809" s="11"/>
      <c r="U2809" s="66">
        <v>5.1353072194615396E-6</v>
      </c>
      <c r="V2809" s="67">
        <v>3.6627242846407202</v>
      </c>
      <c r="W2809" s="66">
        <v>1.51870503032114E-4</v>
      </c>
      <c r="X2809" s="67">
        <v>2.2935655989385899</v>
      </c>
      <c r="Y2809" s="66">
        <v>4.4355015779729001E-3</v>
      </c>
      <c r="Z2809" s="67">
        <v>18.127487770019801</v>
      </c>
      <c r="AA2809" s="66">
        <v>1.3940748689492501E-2</v>
      </c>
      <c r="AB2809" s="67">
        <v>21.619263020256799</v>
      </c>
      <c r="AC2809" s="66">
        <v>3.9406889478414101E-2</v>
      </c>
      <c r="AD2809" s="67">
        <v>28.226654208090601</v>
      </c>
      <c r="AE2809" s="66">
        <v>6.3981717361457399E-2</v>
      </c>
      <c r="AF2809" s="68">
        <v>23.345859347871698</v>
      </c>
      <c r="AG2809" s="66">
        <v>4.43651006207801E-5</v>
      </c>
      <c r="AH2809" s="67">
        <v>-1.83706922580313</v>
      </c>
      <c r="AI2809" s="66">
        <v>4.8096038699441098E-3</v>
      </c>
      <c r="AJ2809" s="67">
        <v>14.171702867955901</v>
      </c>
      <c r="AK2809" s="66">
        <v>0.40014689874835302</v>
      </c>
      <c r="AL2809" s="66">
        <v>3.4749388392810901E-2</v>
      </c>
      <c r="AM2809" s="67">
        <v>58.843823729024699</v>
      </c>
      <c r="AN2809" s="11"/>
      <c r="AO2809" s="69">
        <v>1.83796655619517E-4</v>
      </c>
      <c r="AP2809" s="69">
        <v>3.4240092645632099E-6</v>
      </c>
      <c r="AQ2809" s="69">
        <v>1.76370893495914E-3</v>
      </c>
      <c r="AR2809" s="69">
        <v>4.43651006207801E-5</v>
      </c>
      <c r="AS2809" s="70">
        <v>12</v>
      </c>
      <c r="AT2809" s="70">
        <v>0</v>
      </c>
      <c r="AU2809" s="70">
        <v>7</v>
      </c>
      <c r="AV2809" s="71">
        <v>5</v>
      </c>
      <c r="AW2809" s="11"/>
      <c r="AX2809" s="72">
        <v>6.6181805812448103E-4</v>
      </c>
      <c r="AY2809" s="73">
        <v>-24.4291911975888</v>
      </c>
      <c r="AZ2809" s="73">
        <v>0.57223321525998505</v>
      </c>
      <c r="BA2809" s="73">
        <v>-13.8732136008912</v>
      </c>
      <c r="BB2809" s="64">
        <v>6.8378246679259296E-5</v>
      </c>
      <c r="BC2809" s="74">
        <v>0</v>
      </c>
      <c r="BD2809" s="61">
        <v>44021</v>
      </c>
      <c r="BE2809" s="61"/>
      <c r="BF2809" s="70"/>
      <c r="BG2809" s="61"/>
    </row>
    <row r="2810" spans="2:59" x14ac:dyDescent="0.3">
      <c r="B2810" s="56" t="s">
        <v>8864</v>
      </c>
      <c r="C2810" s="56" t="s">
        <v>8488</v>
      </c>
      <c r="D2810" s="56" t="s">
        <v>8484</v>
      </c>
      <c r="E2810" s="57" t="s">
        <v>76</v>
      </c>
      <c r="F2810" s="57" t="s">
        <v>65</v>
      </c>
      <c r="G2810" s="58" t="s">
        <v>685</v>
      </c>
      <c r="H2810" s="59" t="s">
        <v>686</v>
      </c>
      <c r="I2810" s="60" t="s">
        <v>29</v>
      </c>
      <c r="J2810" s="60" t="s">
        <v>8489</v>
      </c>
      <c r="L2810" s="61">
        <v>44021</v>
      </c>
      <c r="M2810" s="62">
        <v>2018.5343999993099</v>
      </c>
      <c r="N2810" s="63">
        <v>2018.5343999993099</v>
      </c>
      <c r="O2810" s="63">
        <v>2018.5343999993099</v>
      </c>
      <c r="P2810" s="64">
        <f t="shared" si="43"/>
        <v>1</v>
      </c>
      <c r="Q2810" s="61">
        <v>44021</v>
      </c>
      <c r="R2810" s="65">
        <v>15620433.704</v>
      </c>
      <c r="S2810" s="65">
        <v>36835854.021437503</v>
      </c>
      <c r="T2810" s="11"/>
      <c r="U2810" s="66">
        <v>4.3100772018078698E-6</v>
      </c>
      <c r="V2810" s="67">
        <v>3.6626417616389499</v>
      </c>
      <c r="W2810" s="66">
        <v>1.27286757560796E-4</v>
      </c>
      <c r="X2810" s="67">
        <v>2.2911072243914501</v>
      </c>
      <c r="Y2810" s="66">
        <v>3.7077630713611099E-3</v>
      </c>
      <c r="Z2810" s="67">
        <v>18.0547139193513</v>
      </c>
      <c r="AA2810" s="66">
        <v>1.2185076528112401E-2</v>
      </c>
      <c r="AB2810" s="67">
        <v>21.443695804104198</v>
      </c>
      <c r="AC2810" s="66">
        <v>3.5533985534129897E-2</v>
      </c>
      <c r="AD2810" s="67">
        <v>27.839363813662199</v>
      </c>
      <c r="AE2810" s="66">
        <v>5.7887775034032501E-2</v>
      </c>
      <c r="AF2810" s="68">
        <v>22.736465115129199</v>
      </c>
      <c r="AG2810" s="66">
        <v>3.7057961890241097E-5</v>
      </c>
      <c r="AH2810" s="67">
        <v>-1.8377999396761899</v>
      </c>
      <c r="AI2810" s="66">
        <v>4.03207634917635E-3</v>
      </c>
      <c r="AJ2810" s="67">
        <v>14.0939501158864</v>
      </c>
      <c r="AK2810" s="66">
        <v>0.37709658272971902</v>
      </c>
      <c r="AL2810" s="66">
        <v>3.3007597097821403E-2</v>
      </c>
      <c r="AM2810" s="67">
        <v>56.538792127161301</v>
      </c>
      <c r="AN2810" s="11"/>
      <c r="AO2810" s="69">
        <v>1.6740368846512901E-4</v>
      </c>
      <c r="AP2810" s="69">
        <v>1.9327071640873298E-6</v>
      </c>
      <c r="AQ2810" s="69">
        <v>1.5990680440154401E-3</v>
      </c>
      <c r="AR2810" s="69">
        <v>3.7057961890241097E-5</v>
      </c>
      <c r="AS2810" s="70">
        <v>12</v>
      </c>
      <c r="AT2810" s="70">
        <v>0</v>
      </c>
      <c r="AU2810" s="70">
        <v>7</v>
      </c>
      <c r="AV2810" s="71">
        <v>5</v>
      </c>
      <c r="AW2810" s="11"/>
      <c r="AX2810" s="72">
        <v>5.9834897289476904E-4</v>
      </c>
      <c r="AY2810" s="73">
        <v>-29.5501489104645</v>
      </c>
      <c r="AZ2810" s="73">
        <v>0.56642204169656896</v>
      </c>
      <c r="BA2810" s="73">
        <v>-14.419547570985699</v>
      </c>
      <c r="BB2810" s="64">
        <v>6.1820113230624002E-5</v>
      </c>
      <c r="BC2810" s="74">
        <v>0</v>
      </c>
      <c r="BD2810" s="61">
        <v>44021</v>
      </c>
      <c r="BE2810" s="61"/>
      <c r="BF2810" s="70"/>
      <c r="BG2810" s="61"/>
    </row>
    <row r="2811" spans="2:59" x14ac:dyDescent="0.3">
      <c r="B2811" s="56" t="s">
        <v>8868</v>
      </c>
      <c r="C2811" s="56" t="s">
        <v>8491</v>
      </c>
      <c r="D2811" s="56" t="s">
        <v>8484</v>
      </c>
      <c r="E2811" s="57" t="s">
        <v>87</v>
      </c>
      <c r="F2811" s="57" t="s">
        <v>65</v>
      </c>
      <c r="G2811" s="58" t="s">
        <v>685</v>
      </c>
      <c r="H2811" s="59" t="s">
        <v>686</v>
      </c>
      <c r="I2811" s="60" t="s">
        <v>29</v>
      </c>
      <c r="J2811" s="60" t="s">
        <v>8492</v>
      </c>
      <c r="L2811" s="61">
        <v>44021</v>
      </c>
      <c r="M2811" s="62">
        <v>1228.63929999992</v>
      </c>
      <c r="N2811" s="63">
        <v>1228.63929999992</v>
      </c>
      <c r="O2811" s="63">
        <v>1228.63929999992</v>
      </c>
      <c r="P2811" s="64">
        <f t="shared" si="43"/>
        <v>1</v>
      </c>
      <c r="Q2811" s="61">
        <v>44021</v>
      </c>
      <c r="R2811" s="65">
        <v>2128067.7370000002</v>
      </c>
      <c r="S2811" s="65">
        <v>3147096.7463828102</v>
      </c>
      <c r="T2811" s="11"/>
      <c r="U2811" s="66">
        <v>3.4998192859347901E-6</v>
      </c>
      <c r="V2811" s="67">
        <v>3.66256073584736</v>
      </c>
      <c r="W2811" s="66">
        <v>1.02644400612917E-4</v>
      </c>
      <c r="X2811" s="67">
        <v>2.2886429886966702</v>
      </c>
      <c r="Y2811" s="66">
        <v>1.8496034244890301E-3</v>
      </c>
      <c r="Z2811" s="67">
        <v>17.8688979546714</v>
      </c>
      <c r="AA2811" s="66">
        <v>6.4985317931132202E-3</v>
      </c>
      <c r="AB2811" s="67">
        <v>20.875041330611602</v>
      </c>
      <c r="AC2811" s="66">
        <v>2.2022014944013801E-2</v>
      </c>
      <c r="AD2811" s="67">
        <v>26.4881667546288</v>
      </c>
      <c r="AE2811" s="66">
        <v>3.6239823060896001E-2</v>
      </c>
      <c r="AF2811" s="68">
        <v>20.571669917815601</v>
      </c>
      <c r="AG2811" s="66">
        <v>2.9627148251165599E-5</v>
      </c>
      <c r="AH2811" s="67">
        <v>-1.8385430210400999</v>
      </c>
      <c r="AI2811" s="66">
        <v>1.9879274350387299E-3</v>
      </c>
      <c r="AJ2811" s="67">
        <v>13.889535224472599</v>
      </c>
      <c r="AK2811" s="66">
        <v>0.22847959765204001</v>
      </c>
      <c r="AL2811" s="66">
        <v>2.3494259301514799E-2</v>
      </c>
      <c r="AM2811" s="67">
        <v>25.471629252948301</v>
      </c>
      <c r="AN2811" s="11"/>
      <c r="AO2811" s="69">
        <v>1.06942899947171E-4</v>
      </c>
      <c r="AP2811" s="69">
        <v>1.46579986903816E-6</v>
      </c>
      <c r="AQ2811" s="69">
        <v>9.8179440101375803E-4</v>
      </c>
      <c r="AR2811" s="69">
        <v>2.9627148251165599E-5</v>
      </c>
      <c r="AS2811" s="70">
        <v>12</v>
      </c>
      <c r="AT2811" s="70">
        <v>0</v>
      </c>
      <c r="AU2811" s="70">
        <v>7</v>
      </c>
      <c r="AV2811" s="71">
        <v>5</v>
      </c>
      <c r="AW2811" s="11"/>
      <c r="AX2811" s="72">
        <v>3.3669457597056899E-4</v>
      </c>
      <c r="AY2811" s="73">
        <v>-57.357525023224298</v>
      </c>
      <c r="AZ2811" s="73">
        <v>0.54757899300875601</v>
      </c>
      <c r="BA2811" s="73">
        <v>-15.588543549412901</v>
      </c>
      <c r="BB2811" s="64">
        <v>3.47855680152165E-5</v>
      </c>
      <c r="BC2811" s="74">
        <v>0</v>
      </c>
      <c r="BD2811" s="61">
        <v>44021</v>
      </c>
      <c r="BE2811" s="61"/>
      <c r="BF2811" s="70"/>
      <c r="BG2811" s="61"/>
    </row>
    <row r="2812" spans="2:59" x14ac:dyDescent="0.3">
      <c r="B2812" s="56" t="s">
        <v>8871</v>
      </c>
      <c r="C2812" s="56" t="s">
        <v>8494</v>
      </c>
      <c r="D2812" s="56" t="s">
        <v>8495</v>
      </c>
      <c r="E2812" s="57" t="s">
        <v>306</v>
      </c>
      <c r="F2812" s="57" t="s">
        <v>26</v>
      </c>
      <c r="G2812" s="58" t="s">
        <v>141</v>
      </c>
      <c r="H2812" s="59" t="s">
        <v>1035</v>
      </c>
      <c r="I2812" s="60" t="s">
        <v>400</v>
      </c>
      <c r="J2812" s="60" t="s">
        <v>8496</v>
      </c>
      <c r="L2812" s="61">
        <v>44021</v>
      </c>
      <c r="M2812" s="62">
        <v>123955.428239942</v>
      </c>
      <c r="N2812" s="63">
        <v>123955.428239942</v>
      </c>
      <c r="O2812" s="63">
        <v>133653.597609997</v>
      </c>
      <c r="P2812" s="64">
        <f t="shared" si="43"/>
        <v>0.92743802229436145</v>
      </c>
      <c r="Q2812" s="61">
        <v>43880</v>
      </c>
      <c r="R2812" s="65">
        <v>18403256.683281299</v>
      </c>
      <c r="S2812" s="65">
        <v>16901068.097046901</v>
      </c>
      <c r="T2812" s="11"/>
      <c r="U2812" s="66">
        <v>-8.7177748964677396E-3</v>
      </c>
      <c r="V2812" s="67">
        <v>2.790433264272</v>
      </c>
      <c r="W2812" s="66">
        <v>1.56500888515438E-2</v>
      </c>
      <c r="X2812" s="67">
        <v>3.84338743378976</v>
      </c>
      <c r="Y2812" s="66">
        <v>-4.02124217453093E-3</v>
      </c>
      <c r="Z2812" s="67">
        <v>17.281813394773099</v>
      </c>
      <c r="AA2812" s="66">
        <v>0.19450519266683799</v>
      </c>
      <c r="AB2812" s="67">
        <v>39.675707418005899</v>
      </c>
      <c r="AC2812" s="66">
        <v>0.282091516583168</v>
      </c>
      <c r="AD2812" s="67">
        <v>52.495116918580599</v>
      </c>
      <c r="AE2812" s="66">
        <v>0.41986910040199299</v>
      </c>
      <c r="AF2812" s="68">
        <v>58.934597651939796</v>
      </c>
      <c r="AG2812" s="66">
        <v>-9.3682914721284795E-3</v>
      </c>
      <c r="AH2812" s="67">
        <v>-2.7783348830780601</v>
      </c>
      <c r="AI2812" s="66">
        <v>4.2176727165497099E-2</v>
      </c>
      <c r="AJ2812" s="67">
        <v>17.9084151975112</v>
      </c>
      <c r="AK2812" s="66">
        <v>1.8841217434639099</v>
      </c>
      <c r="AL2812" s="66">
        <v>0.12685310045708301</v>
      </c>
      <c r="AM2812" s="67">
        <v>190.97068377863599</v>
      </c>
      <c r="AN2812" s="11"/>
      <c r="AO2812" s="69">
        <v>6.5488935882967794E-2</v>
      </c>
      <c r="AP2812" s="69">
        <v>-8.1653271323448295E-2</v>
      </c>
      <c r="AQ2812" s="69">
        <v>0.17699776258814401</v>
      </c>
      <c r="AR2812" s="69">
        <v>-9.4670624679565704E-2</v>
      </c>
      <c r="AS2812" s="70">
        <v>8</v>
      </c>
      <c r="AT2812" s="70">
        <v>4</v>
      </c>
      <c r="AU2812" s="70">
        <v>7</v>
      </c>
      <c r="AV2812" s="71">
        <v>5</v>
      </c>
      <c r="AW2812" s="11"/>
      <c r="AX2812" s="72">
        <v>0.26092419198946998</v>
      </c>
      <c r="AY2812" s="73">
        <v>0.86855709515839397</v>
      </c>
      <c r="AZ2812" s="73">
        <v>1.5364506491459899</v>
      </c>
      <c r="BA2812" s="73">
        <v>1.22613895583163</v>
      </c>
      <c r="BB2812" s="64">
        <v>2.67912213174714E-2</v>
      </c>
      <c r="BC2812" s="74">
        <v>-28.5610820984875</v>
      </c>
      <c r="BD2812" s="61">
        <v>43880</v>
      </c>
      <c r="BE2812" s="61">
        <v>43913</v>
      </c>
      <c r="BF2812" s="70"/>
      <c r="BG2812" s="61"/>
    </row>
    <row r="2813" spans="2:59" x14ac:dyDescent="0.3">
      <c r="B2813" s="56" t="s">
        <v>8874</v>
      </c>
      <c r="C2813" s="56" t="s">
        <v>8498</v>
      </c>
      <c r="D2813" s="56" t="s">
        <v>8495</v>
      </c>
      <c r="E2813" s="57" t="s">
        <v>309</v>
      </c>
      <c r="F2813" s="57" t="s">
        <v>26</v>
      </c>
      <c r="G2813" s="58" t="s">
        <v>141</v>
      </c>
      <c r="H2813" s="59" t="s">
        <v>1035</v>
      </c>
      <c r="I2813" s="60" t="s">
        <v>400</v>
      </c>
      <c r="J2813" s="60" t="s">
        <v>8499</v>
      </c>
      <c r="L2813" s="61">
        <v>44021</v>
      </c>
      <c r="M2813" s="62">
        <v>304718.10059404402</v>
      </c>
      <c r="N2813" s="63">
        <v>304718.10059404402</v>
      </c>
      <c r="O2813" s="63">
        <v>326375.97329997999</v>
      </c>
      <c r="P2813" s="64">
        <f t="shared" si="43"/>
        <v>0.93364133858582266</v>
      </c>
      <c r="Q2813" s="61">
        <v>43880</v>
      </c>
      <c r="R2813" s="65">
        <v>3896218.8249843698</v>
      </c>
      <c r="S2813" s="65">
        <v>2834195.0652148402</v>
      </c>
      <c r="T2813" s="11"/>
      <c r="U2813" s="66">
        <v>-8.6707665304857108E-3</v>
      </c>
      <c r="V2813" s="67">
        <v>2.7951341008702002</v>
      </c>
      <c r="W2813" s="66">
        <v>1.7091209310820001E-2</v>
      </c>
      <c r="X2813" s="67">
        <v>3.98749947971737</v>
      </c>
      <c r="Y2813" s="66">
        <v>4.6332333022291996E-3</v>
      </c>
      <c r="Z2813" s="67">
        <v>18.147260942438201</v>
      </c>
      <c r="AA2813" s="66">
        <v>0.21577701019676199</v>
      </c>
      <c r="AB2813" s="67">
        <v>41.802889170998199</v>
      </c>
      <c r="AC2813" s="66">
        <v>0.32842041635769398</v>
      </c>
      <c r="AD2813" s="67">
        <v>57.128006896004102</v>
      </c>
      <c r="AE2813" s="66">
        <v>0.49782244011468701</v>
      </c>
      <c r="AF2813" s="68">
        <v>66.729931623209296</v>
      </c>
      <c r="AG2813" s="66">
        <v>-8.9464347511238902E-3</v>
      </c>
      <c r="AH2813" s="67">
        <v>-2.7361492109776</v>
      </c>
      <c r="AI2813" s="66">
        <v>5.1695576781639802E-2</v>
      </c>
      <c r="AJ2813" s="67">
        <v>18.860300159139999</v>
      </c>
      <c r="AK2813" s="66">
        <v>1.9385147311794599</v>
      </c>
      <c r="AL2813" s="66">
        <v>0.12922946856095199</v>
      </c>
      <c r="AM2813" s="67">
        <v>196.40998255019099</v>
      </c>
      <c r="AN2813" s="11"/>
      <c r="AO2813" s="69">
        <v>6.5539188790353406E-2</v>
      </c>
      <c r="AP2813" s="69">
        <v>-8.1523453603003906E-2</v>
      </c>
      <c r="AQ2813" s="69">
        <v>0.17872462691593699</v>
      </c>
      <c r="AR2813" s="69">
        <v>-9.3342441748973201E-2</v>
      </c>
      <c r="AS2813" s="70">
        <v>8</v>
      </c>
      <c r="AT2813" s="70">
        <v>4</v>
      </c>
      <c r="AU2813" s="70">
        <v>7</v>
      </c>
      <c r="AV2813" s="71">
        <v>5</v>
      </c>
      <c r="AW2813" s="11"/>
      <c r="AX2813" s="72">
        <v>0.26086529235472</v>
      </c>
      <c r="AY2813" s="73">
        <v>0.94802793090911996</v>
      </c>
      <c r="AZ2813" s="73">
        <v>1.61705730051472</v>
      </c>
      <c r="BA2813" s="73">
        <v>1.3417812827319699</v>
      </c>
      <c r="BB2813" s="64">
        <v>2.6787327048259601E-2</v>
      </c>
      <c r="BC2813" s="74">
        <v>-28.449482841533602</v>
      </c>
      <c r="BD2813" s="61">
        <v>43880</v>
      </c>
      <c r="BE2813" s="61">
        <v>43913</v>
      </c>
      <c r="BF2813" s="70"/>
      <c r="BG2813" s="61"/>
    </row>
    <row r="2814" spans="2:59" x14ac:dyDescent="0.3">
      <c r="B2814" s="56" t="s">
        <v>8877</v>
      </c>
      <c r="C2814" s="56" t="s">
        <v>8500</v>
      </c>
      <c r="D2814" s="56" t="s">
        <v>8501</v>
      </c>
      <c r="E2814" s="57" t="s">
        <v>34</v>
      </c>
      <c r="F2814" s="57" t="s">
        <v>26</v>
      </c>
      <c r="G2814" s="58" t="s">
        <v>141</v>
      </c>
      <c r="H2814" s="59" t="s">
        <v>1035</v>
      </c>
      <c r="I2814" s="60" t="s">
        <v>29</v>
      </c>
      <c r="J2814" s="60" t="s">
        <v>8502</v>
      </c>
      <c r="L2814" s="61">
        <v>43872</v>
      </c>
      <c r="M2814" s="62"/>
      <c r="N2814" s="63"/>
      <c r="O2814" s="63">
        <v>880.74760000035201</v>
      </c>
      <c r="P2814" s="64">
        <f t="shared" si="43"/>
        <v>0</v>
      </c>
      <c r="Q2814" s="61">
        <v>43871</v>
      </c>
      <c r="R2814" s="65"/>
      <c r="S2814" s="65">
        <v>22651706.5647812</v>
      </c>
      <c r="T2814" s="11"/>
      <c r="U2814" s="66"/>
      <c r="V2814" s="67"/>
      <c r="W2814" s="66"/>
      <c r="X2814" s="67"/>
      <c r="Y2814" s="66"/>
      <c r="Z2814" s="67"/>
      <c r="AA2814" s="66"/>
      <c r="AB2814" s="67"/>
      <c r="AC2814" s="66"/>
      <c r="AD2814" s="67"/>
      <c r="AE2814" s="66"/>
      <c r="AF2814" s="68"/>
      <c r="AG2814" s="66"/>
      <c r="AH2814" s="67"/>
      <c r="AI2814" s="66"/>
      <c r="AJ2814" s="67"/>
      <c r="AK2814" s="66"/>
      <c r="AL2814" s="66"/>
      <c r="AM2814" s="67"/>
      <c r="AN2814" s="11"/>
      <c r="AO2814" s="69">
        <v>3.6968123991755399E-2</v>
      </c>
      <c r="AP2814" s="69">
        <v>-2.4143274245034301E-2</v>
      </c>
      <c r="AQ2814" s="69">
        <v>0.13644394704722801</v>
      </c>
      <c r="AR2814" s="69">
        <v>-5.9250094302115003E-2</v>
      </c>
      <c r="AS2814" s="70"/>
      <c r="AT2814" s="70"/>
      <c r="AU2814" s="70"/>
      <c r="AV2814" s="71"/>
      <c r="AW2814" s="11"/>
      <c r="AX2814" s="72"/>
      <c r="AY2814" s="73"/>
      <c r="AZ2814" s="73"/>
      <c r="BA2814" s="73"/>
      <c r="BB2814" s="64"/>
      <c r="BC2814" s="74">
        <v>-8.2657879742764599</v>
      </c>
      <c r="BD2814" s="61">
        <v>43797</v>
      </c>
      <c r="BE2814" s="61">
        <v>43817</v>
      </c>
      <c r="BF2814" s="70">
        <v>52</v>
      </c>
      <c r="BG2814" s="61">
        <v>43871</v>
      </c>
    </row>
    <row r="2815" spans="2:59" x14ac:dyDescent="0.3">
      <c r="B2815" s="56" t="s">
        <v>8880</v>
      </c>
      <c r="C2815" s="56" t="s">
        <v>8504</v>
      </c>
      <c r="D2815" s="56" t="s">
        <v>8501</v>
      </c>
      <c r="E2815" s="57" t="s">
        <v>41</v>
      </c>
      <c r="F2815" s="57" t="s">
        <v>26</v>
      </c>
      <c r="G2815" s="58" t="s">
        <v>141</v>
      </c>
      <c r="H2815" s="59" t="s">
        <v>1035</v>
      </c>
      <c r="I2815" s="60" t="s">
        <v>29</v>
      </c>
      <c r="J2815" s="60" t="s">
        <v>8505</v>
      </c>
      <c r="L2815" s="61">
        <v>44021</v>
      </c>
      <c r="M2815" s="62">
        <v>6241.8215999975801</v>
      </c>
      <c r="N2815" s="63">
        <v>6241.8215999975801</v>
      </c>
      <c r="O2815" s="63">
        <v>6729.7567000016597</v>
      </c>
      <c r="P2815" s="64">
        <f t="shared" si="43"/>
        <v>0.92749587811934431</v>
      </c>
      <c r="Q2815" s="61">
        <v>43881</v>
      </c>
      <c r="R2815" s="65">
        <v>6611407.6409999998</v>
      </c>
      <c r="S2815" s="65">
        <v>6006836.5219609402</v>
      </c>
      <c r="T2815" s="11"/>
      <c r="U2815" s="66">
        <v>-5.5801579637773102E-3</v>
      </c>
      <c r="V2815" s="67">
        <v>3.1041949575410399</v>
      </c>
      <c r="W2815" s="66">
        <v>1.0436396834848E-2</v>
      </c>
      <c r="X2815" s="67">
        <v>3.3220182321201701</v>
      </c>
      <c r="Y2815" s="66">
        <v>7.9394536951440404E-3</v>
      </c>
      <c r="Z2815" s="67">
        <v>18.477882981736901</v>
      </c>
      <c r="AA2815" s="66">
        <v>0.22135885437106501</v>
      </c>
      <c r="AB2815" s="67">
        <v>42.361073588428603</v>
      </c>
      <c r="AC2815" s="66">
        <v>0.37301705055520901</v>
      </c>
      <c r="AD2815" s="67">
        <v>61.587670315755503</v>
      </c>
      <c r="AE2815" s="66">
        <v>0.55679451984702599</v>
      </c>
      <c r="AF2815" s="68">
        <v>72.627139596385007</v>
      </c>
      <c r="AG2815" s="66">
        <v>-2.0200750938783998E-2</v>
      </c>
      <c r="AH2815" s="67">
        <v>-3.86158082974362</v>
      </c>
      <c r="AI2815" s="66">
        <v>4.72700051650463E-2</v>
      </c>
      <c r="AJ2815" s="67">
        <v>18.4177429974661</v>
      </c>
      <c r="AK2815" s="66">
        <v>2.2213193233078301</v>
      </c>
      <c r="AL2815" s="66">
        <v>7.5540103985986207E-2</v>
      </c>
      <c r="AM2815" s="67">
        <v>97.609329002792904</v>
      </c>
      <c r="AN2815" s="11"/>
      <c r="AO2815" s="69">
        <v>3.9147654020780499E-2</v>
      </c>
      <c r="AP2815" s="69">
        <v>-6.5323535176503397E-2</v>
      </c>
      <c r="AQ2815" s="69">
        <v>0.14002750123108901</v>
      </c>
      <c r="AR2815" s="69">
        <v>-8.8250158935843495E-2</v>
      </c>
      <c r="AS2815" s="70">
        <v>8</v>
      </c>
      <c r="AT2815" s="70">
        <v>4</v>
      </c>
      <c r="AU2815" s="70">
        <v>7</v>
      </c>
      <c r="AV2815" s="71">
        <v>5</v>
      </c>
      <c r="AW2815" s="11"/>
      <c r="AX2815" s="72">
        <v>0.22275675685144999</v>
      </c>
      <c r="AY2815" s="73">
        <v>1.0912127976516801</v>
      </c>
      <c r="AZ2815" s="73">
        <v>1.5490979984333499</v>
      </c>
      <c r="BA2815" s="73">
        <v>1.5613932622800299</v>
      </c>
      <c r="BB2815" s="64">
        <v>2.2906295598440901E-2</v>
      </c>
      <c r="BC2815" s="74">
        <v>-28.019287829549299</v>
      </c>
      <c r="BD2815" s="61">
        <v>43881</v>
      </c>
      <c r="BE2815" s="61">
        <v>43913</v>
      </c>
      <c r="BF2815" s="70"/>
      <c r="BG2815" s="61"/>
    </row>
    <row r="2816" spans="2:59" x14ac:dyDescent="0.3">
      <c r="B2816" s="56" t="s">
        <v>8883</v>
      </c>
      <c r="C2816" s="56" t="s">
        <v>8507</v>
      </c>
      <c r="D2816" s="56" t="s">
        <v>8501</v>
      </c>
      <c r="E2816" s="57" t="s">
        <v>206</v>
      </c>
      <c r="F2816" s="57" t="s">
        <v>26</v>
      </c>
      <c r="G2816" s="58" t="s">
        <v>141</v>
      </c>
      <c r="H2816" s="59" t="s">
        <v>1035</v>
      </c>
      <c r="I2816" s="60" t="s">
        <v>29</v>
      </c>
      <c r="J2816" s="60" t="s">
        <v>8508</v>
      </c>
      <c r="L2816" s="61">
        <v>44021</v>
      </c>
      <c r="M2816" s="62">
        <v>1639.83819999918</v>
      </c>
      <c r="N2816" s="63">
        <v>1639.83819999918</v>
      </c>
      <c r="O2816" s="63">
        <v>1757.88489999995</v>
      </c>
      <c r="P2816" s="64">
        <f t="shared" si="43"/>
        <v>0.93284730985471609</v>
      </c>
      <c r="Q2816" s="61">
        <v>43881</v>
      </c>
      <c r="R2816" s="65">
        <v>158906713.00299999</v>
      </c>
      <c r="S2816" s="65">
        <v>138708121.11500001</v>
      </c>
      <c r="T2816" s="11"/>
      <c r="U2816" s="66">
        <v>-5.53926830707496E-3</v>
      </c>
      <c r="V2816" s="67">
        <v>3.1082839232112698</v>
      </c>
      <c r="W2816" s="66">
        <v>1.16828197151335E-2</v>
      </c>
      <c r="X2816" s="67">
        <v>3.4466605201487299</v>
      </c>
      <c r="Y2816" s="66">
        <v>1.5506267127420899E-2</v>
      </c>
      <c r="Z2816" s="67">
        <v>19.234564324957301</v>
      </c>
      <c r="AA2816" s="66">
        <v>0.23986795615579501</v>
      </c>
      <c r="AB2816" s="67">
        <v>44.2119837668724</v>
      </c>
      <c r="AC2816" s="66">
        <v>0.41488872096291701</v>
      </c>
      <c r="AD2816" s="67">
        <v>65.774837356526405</v>
      </c>
      <c r="AE2816" s="66"/>
      <c r="AF2816" s="68"/>
      <c r="AG2816" s="66">
        <v>-1.9838278877614399E-2</v>
      </c>
      <c r="AH2816" s="67">
        <v>-3.82533362362665</v>
      </c>
      <c r="AI2816" s="66">
        <v>5.5522417032989303E-2</v>
      </c>
      <c r="AJ2816" s="67">
        <v>19.242984184267701</v>
      </c>
      <c r="AK2816" s="66">
        <v>0.63983819999906699</v>
      </c>
      <c r="AL2816" s="66">
        <v>0.18757723668211801</v>
      </c>
      <c r="AM2816" s="67">
        <v>88.040780754294204</v>
      </c>
      <c r="AN2816" s="11"/>
      <c r="AO2816" s="69">
        <v>3.9190350900753401E-2</v>
      </c>
      <c r="AP2816" s="69">
        <v>-6.5285115917504299E-2</v>
      </c>
      <c r="AQ2816" s="69">
        <v>0.141433873328497</v>
      </c>
      <c r="AR2816" s="69">
        <v>-8.7087839302548695E-2</v>
      </c>
      <c r="AS2816" s="70">
        <v>8</v>
      </c>
      <c r="AT2816" s="70">
        <v>4</v>
      </c>
      <c r="AU2816" s="70">
        <v>7</v>
      </c>
      <c r="AV2816" s="71">
        <v>5</v>
      </c>
      <c r="AW2816" s="11"/>
      <c r="AX2816" s="72">
        <v>0.22277314329810899</v>
      </c>
      <c r="AY2816" s="73">
        <v>1.17119245214599</v>
      </c>
      <c r="AZ2816" s="73">
        <v>1.6157618491961301</v>
      </c>
      <c r="BA2816" s="73">
        <v>1.68022204820045</v>
      </c>
      <c r="BB2816" s="64">
        <v>2.29096065913473E-2</v>
      </c>
      <c r="BC2816" s="74">
        <v>-27.924564344342802</v>
      </c>
      <c r="BD2816" s="61">
        <v>43881</v>
      </c>
      <c r="BE2816" s="61">
        <v>43913</v>
      </c>
      <c r="BF2816" s="70"/>
      <c r="BG2816" s="61"/>
    </row>
    <row r="2817" spans="2:59" x14ac:dyDescent="0.3">
      <c r="B2817" s="56" t="s">
        <v>8886</v>
      </c>
      <c r="C2817" s="56" t="s">
        <v>8510</v>
      </c>
      <c r="D2817" s="56" t="s">
        <v>8501</v>
      </c>
      <c r="E2817" s="57" t="s">
        <v>500</v>
      </c>
      <c r="F2817" s="57" t="s">
        <v>26</v>
      </c>
      <c r="G2817" s="58" t="s">
        <v>141</v>
      </c>
      <c r="H2817" s="59" t="s">
        <v>1035</v>
      </c>
      <c r="I2817" s="60" t="s">
        <v>29</v>
      </c>
      <c r="J2817" s="60" t="s">
        <v>8511</v>
      </c>
      <c r="L2817" s="61">
        <v>44021</v>
      </c>
      <c r="M2817" s="62">
        <v>2783.50459999964</v>
      </c>
      <c r="N2817" s="63">
        <v>2783.50459999964</v>
      </c>
      <c r="O2817" s="63">
        <v>2990.7545000016698</v>
      </c>
      <c r="P2817" s="64">
        <f t="shared" si="43"/>
        <v>0.9307031386220721</v>
      </c>
      <c r="Q2817" s="61">
        <v>43881</v>
      </c>
      <c r="R2817" s="65">
        <v>628526.84400000004</v>
      </c>
      <c r="S2817" s="65">
        <v>378414.72640380898</v>
      </c>
      <c r="T2817" s="11"/>
      <c r="U2817" s="66">
        <v>-5.5556248253196801E-3</v>
      </c>
      <c r="V2817" s="67">
        <v>3.1066482713868</v>
      </c>
      <c r="W2817" s="66">
        <v>1.11841835423547E-2</v>
      </c>
      <c r="X2817" s="67">
        <v>3.3967969028708498</v>
      </c>
      <c r="Y2817" s="66">
        <v>1.2472910892029201E-2</v>
      </c>
      <c r="Z2817" s="67">
        <v>18.931228701432701</v>
      </c>
      <c r="AA2817" s="66">
        <v>0.23243155887408601</v>
      </c>
      <c r="AB2817" s="67">
        <v>43.468344038701602</v>
      </c>
      <c r="AC2817" s="66"/>
      <c r="AD2817" s="67"/>
      <c r="AE2817" s="66"/>
      <c r="AF2817" s="68"/>
      <c r="AG2817" s="66">
        <v>-1.99832254929788E-2</v>
      </c>
      <c r="AH2817" s="67">
        <v>-3.8398282851630898</v>
      </c>
      <c r="AI2817" s="66">
        <v>5.2213917173503398E-2</v>
      </c>
      <c r="AJ2817" s="67">
        <v>18.912134198326399</v>
      </c>
      <c r="AK2817" s="66">
        <v>0.39175229999993499</v>
      </c>
      <c r="AL2817" s="66">
        <v>0.25558445789298301</v>
      </c>
      <c r="AM2817" s="67">
        <v>64.361884396174005</v>
      </c>
      <c r="AN2817" s="11"/>
      <c r="AO2817" s="69">
        <v>3.9173283697891699E-2</v>
      </c>
      <c r="AP2817" s="69">
        <v>-6.5300485158368296E-2</v>
      </c>
      <c r="AQ2817" s="69">
        <v>0.14087126531929201</v>
      </c>
      <c r="AR2817" s="69">
        <v>-8.7552947958174601E-2</v>
      </c>
      <c r="AS2817" s="70">
        <v>8</v>
      </c>
      <c r="AT2817" s="70">
        <v>4</v>
      </c>
      <c r="AU2817" s="70">
        <v>7</v>
      </c>
      <c r="AV2817" s="71">
        <v>5</v>
      </c>
      <c r="AW2817" s="11"/>
      <c r="AX2817" s="72">
        <v>0.222766473663214</v>
      </c>
      <c r="AY2817" s="73">
        <v>1.1390667872074101</v>
      </c>
      <c r="AZ2817" s="73">
        <v>1.5889856510511899</v>
      </c>
      <c r="BA2817" s="73">
        <v>1.6324255375093299</v>
      </c>
      <c r="BB2817" s="64">
        <v>2.2908270214138601E-2</v>
      </c>
      <c r="BC2817" s="74">
        <v>-27.962465658842099</v>
      </c>
      <c r="BD2817" s="61">
        <v>43881</v>
      </c>
      <c r="BE2817" s="61">
        <v>43913</v>
      </c>
      <c r="BF2817" s="70"/>
      <c r="BG2817" s="61"/>
    </row>
    <row r="2818" spans="2:59" x14ac:dyDescent="0.3">
      <c r="B2818" s="56" t="s">
        <v>8888</v>
      </c>
      <c r="C2818" s="56" t="s">
        <v>8512</v>
      </c>
      <c r="D2818" s="56" t="s">
        <v>8501</v>
      </c>
      <c r="E2818" s="57" t="s">
        <v>48</v>
      </c>
      <c r="F2818" s="57" t="s">
        <v>26</v>
      </c>
      <c r="G2818" s="58" t="s">
        <v>141</v>
      </c>
      <c r="H2818" s="59" t="s">
        <v>1035</v>
      </c>
      <c r="I2818" s="60" t="s">
        <v>29</v>
      </c>
      <c r="J2818" s="60" t="s">
        <v>8513</v>
      </c>
      <c r="L2818" s="61">
        <v>43872</v>
      </c>
      <c r="M2818" s="62"/>
      <c r="N2818" s="63"/>
      <c r="O2818" s="63">
        <v>1801.18459999934</v>
      </c>
      <c r="P2818" s="64">
        <f t="shared" si="43"/>
        <v>0</v>
      </c>
      <c r="Q2818" s="61">
        <v>43871</v>
      </c>
      <c r="R2818" s="65"/>
      <c r="S2818" s="65">
        <v>5994674.1230937503</v>
      </c>
      <c r="T2818" s="11"/>
      <c r="U2818" s="66"/>
      <c r="V2818" s="67"/>
      <c r="W2818" s="66"/>
      <c r="X2818" s="67"/>
      <c r="Y2818" s="66"/>
      <c r="Z2818" s="67"/>
      <c r="AA2818" s="66"/>
      <c r="AB2818" s="67"/>
      <c r="AC2818" s="66"/>
      <c r="AD2818" s="67"/>
      <c r="AE2818" s="66"/>
      <c r="AF2818" s="68"/>
      <c r="AG2818" s="66"/>
      <c r="AH2818" s="67"/>
      <c r="AI2818" s="66"/>
      <c r="AJ2818" s="67"/>
      <c r="AK2818" s="66"/>
      <c r="AL2818" s="66"/>
      <c r="AM2818" s="67"/>
      <c r="AN2818" s="11"/>
      <c r="AO2818" s="69">
        <v>3.7006510425271699E-2</v>
      </c>
      <c r="AP2818" s="69">
        <v>-2.4107194909447599E-2</v>
      </c>
      <c r="AQ2818" s="69">
        <v>0.13770578777446599</v>
      </c>
      <c r="AR2818" s="69">
        <v>-5.8170822350803099E-2</v>
      </c>
      <c r="AS2818" s="70"/>
      <c r="AT2818" s="70"/>
      <c r="AU2818" s="70"/>
      <c r="AV2818" s="71"/>
      <c r="AW2818" s="11"/>
      <c r="AX2818" s="72"/>
      <c r="AY2818" s="73"/>
      <c r="AZ2818" s="73"/>
      <c r="BA2818" s="73"/>
      <c r="BB2818" s="64"/>
      <c r="BC2818" s="74">
        <v>-8.1979012922238308</v>
      </c>
      <c r="BD2818" s="61">
        <v>43797</v>
      </c>
      <c r="BE2818" s="61">
        <v>43817</v>
      </c>
      <c r="BF2818" s="70">
        <v>51</v>
      </c>
      <c r="BG2818" s="61">
        <v>43868</v>
      </c>
    </row>
    <row r="2819" spans="2:59" x14ac:dyDescent="0.3">
      <c r="B2819" s="56" t="s">
        <v>8892</v>
      </c>
      <c r="C2819" s="56" t="s">
        <v>8515</v>
      </c>
      <c r="D2819" s="56" t="s">
        <v>8501</v>
      </c>
      <c r="E2819" s="57" t="s">
        <v>306</v>
      </c>
      <c r="F2819" s="57" t="s">
        <v>26</v>
      </c>
      <c r="G2819" s="58" t="s">
        <v>141</v>
      </c>
      <c r="H2819" s="59" t="s">
        <v>1035</v>
      </c>
      <c r="I2819" s="60" t="s">
        <v>29</v>
      </c>
      <c r="J2819" s="60" t="s">
        <v>1</v>
      </c>
      <c r="L2819" s="61">
        <v>44021</v>
      </c>
      <c r="M2819" s="62">
        <v>822.87000000011199</v>
      </c>
      <c r="N2819" s="63">
        <v>822.87000000011199</v>
      </c>
      <c r="O2819" s="63"/>
      <c r="P2819" s="64" t="str">
        <f t="shared" si="43"/>
        <v/>
      </c>
      <c r="Q2819" s="61"/>
      <c r="R2819" s="65">
        <v>24876538.886</v>
      </c>
      <c r="S2819" s="65"/>
      <c r="T2819" s="11"/>
      <c r="U2819" s="66">
        <v>-5.6673829494684504E-3</v>
      </c>
      <c r="V2819" s="67">
        <v>3.0954724589719298</v>
      </c>
      <c r="W2819" s="66">
        <v>7.78209068266733E-3</v>
      </c>
      <c r="X2819" s="67">
        <v>3.0565876169021098</v>
      </c>
      <c r="Y2819" s="66"/>
      <c r="Z2819" s="67"/>
      <c r="AA2819" s="66"/>
      <c r="AB2819" s="67"/>
      <c r="AC2819" s="66"/>
      <c r="AD2819" s="67"/>
      <c r="AE2819" s="66"/>
      <c r="AF2819" s="68"/>
      <c r="AG2819" s="66">
        <v>-2.0973629571926701E-2</v>
      </c>
      <c r="AH2819" s="67">
        <v>-3.9388686930578798</v>
      </c>
      <c r="AI2819" s="66"/>
      <c r="AJ2819" s="67"/>
      <c r="AK2819" s="66">
        <v>-6.4558821489336005E-2</v>
      </c>
      <c r="AL2819" s="66">
        <v>-0.14671169814842899</v>
      </c>
      <c r="AM2819" s="67">
        <v>7.1547909394139397</v>
      </c>
      <c r="AN2819" s="11"/>
      <c r="AO2819" s="69">
        <v>3.9056575355061803E-2</v>
      </c>
      <c r="AP2819" s="69">
        <v>-6.5405490421690096E-2</v>
      </c>
      <c r="AQ2819" s="69">
        <v>0.105570021929452</v>
      </c>
      <c r="AR2819" s="69">
        <v>-9.0724688369809903E-2</v>
      </c>
      <c r="AS2819" s="70"/>
      <c r="AT2819" s="70"/>
      <c r="AU2819" s="70"/>
      <c r="AV2819" s="71"/>
      <c r="AW2819" s="11"/>
      <c r="AX2819" s="72"/>
      <c r="AY2819" s="73"/>
      <c r="AZ2819" s="73"/>
      <c r="BA2819" s="73"/>
      <c r="BB2819" s="64"/>
      <c r="BC2819" s="74">
        <v>-28.220945576729701</v>
      </c>
      <c r="BD2819" s="61">
        <v>43881</v>
      </c>
      <c r="BE2819" s="61">
        <v>43913</v>
      </c>
      <c r="BF2819" s="70"/>
      <c r="BG2819" s="61"/>
    </row>
    <row r="2820" spans="2:59" x14ac:dyDescent="0.3">
      <c r="B2820" s="56" t="s">
        <v>8895</v>
      </c>
      <c r="C2820" s="56" t="s">
        <v>8517</v>
      </c>
      <c r="D2820" s="56" t="s">
        <v>8501</v>
      </c>
      <c r="E2820" s="57" t="s">
        <v>309</v>
      </c>
      <c r="F2820" s="57" t="s">
        <v>26</v>
      </c>
      <c r="G2820" s="58" t="s">
        <v>141</v>
      </c>
      <c r="H2820" s="59" t="s">
        <v>1035</v>
      </c>
      <c r="I2820" s="60" t="s">
        <v>29</v>
      </c>
      <c r="J2820" s="60" t="s">
        <v>8518</v>
      </c>
      <c r="L2820" s="61">
        <v>44021</v>
      </c>
      <c r="M2820" s="62">
        <v>7561.2933000028097</v>
      </c>
      <c r="N2820" s="63">
        <v>7561.2933000028097</v>
      </c>
      <c r="O2820" s="63">
        <v>8198.6306000053901</v>
      </c>
      <c r="P2820" s="64">
        <f t="shared" si="43"/>
        <v>0.92226295693793525</v>
      </c>
      <c r="Q2820" s="61">
        <v>43881</v>
      </c>
      <c r="R2820" s="65">
        <v>10718873.880999999</v>
      </c>
      <c r="S2820" s="65">
        <v>9588236.4608593807</v>
      </c>
      <c r="T2820" s="11"/>
      <c r="U2820" s="66">
        <v>-5.6203482390628796E-3</v>
      </c>
      <c r="V2820" s="67">
        <v>3.10017593001248</v>
      </c>
      <c r="W2820" s="66">
        <v>9.2120899262226903E-3</v>
      </c>
      <c r="X2820" s="67">
        <v>3.1995875412576402</v>
      </c>
      <c r="Y2820" s="66">
        <v>5.5294913727266205E-4</v>
      </c>
      <c r="Z2820" s="67">
        <v>17.739232525957</v>
      </c>
      <c r="AA2820" s="66">
        <v>0.20342611243919201</v>
      </c>
      <c r="AB2820" s="67">
        <v>40.567799395241302</v>
      </c>
      <c r="AC2820" s="66">
        <v>0.333048122756882</v>
      </c>
      <c r="AD2820" s="67">
        <v>57.590777535922797</v>
      </c>
      <c r="AE2820" s="66">
        <v>0.48922335317183802</v>
      </c>
      <c r="AF2820" s="68">
        <v>65.8700229289243</v>
      </c>
      <c r="AG2820" s="66">
        <v>-2.0557038033984999E-2</v>
      </c>
      <c r="AH2820" s="67">
        <v>-3.8972095392637098</v>
      </c>
      <c r="AI2820" s="66">
        <v>3.9217225592437899E-2</v>
      </c>
      <c r="AJ2820" s="67">
        <v>17.612465040205301</v>
      </c>
      <c r="AK2820" s="66">
        <v>1.5802763085160401</v>
      </c>
      <c r="AL2820" s="66">
        <v>6.0785176478020703E-2</v>
      </c>
      <c r="AM2820" s="67">
        <v>33.505027523613499</v>
      </c>
      <c r="AN2820" s="11"/>
      <c r="AO2820" s="69">
        <v>3.9105664487578899E-2</v>
      </c>
      <c r="AP2820" s="69">
        <v>-6.5361312692402904E-2</v>
      </c>
      <c r="AQ2820" s="69">
        <v>0.13864610961172699</v>
      </c>
      <c r="AR2820" s="69">
        <v>-8.9391716584068498E-2</v>
      </c>
      <c r="AS2820" s="70">
        <v>8</v>
      </c>
      <c r="AT2820" s="70">
        <v>4</v>
      </c>
      <c r="AU2820" s="70">
        <v>7</v>
      </c>
      <c r="AV2820" s="71">
        <v>5</v>
      </c>
      <c r="AW2820" s="11"/>
      <c r="AX2820" s="72">
        <v>0.222741788817511</v>
      </c>
      <c r="AY2820" s="73">
        <v>1.0136620405719401</v>
      </c>
      <c r="AZ2820" s="73">
        <v>1.4844507808866201</v>
      </c>
      <c r="BA2820" s="73">
        <v>1.44670434006184</v>
      </c>
      <c r="BB2820" s="64">
        <v>2.2903159296474799E-2</v>
      </c>
      <c r="BC2820" s="74">
        <v>-28.112311829259902</v>
      </c>
      <c r="BD2820" s="61">
        <v>43881</v>
      </c>
      <c r="BE2820" s="61">
        <v>43913</v>
      </c>
      <c r="BF2820" s="70"/>
      <c r="BG2820" s="61"/>
    </row>
    <row r="2821" spans="2:59" x14ac:dyDescent="0.3">
      <c r="B2821" s="56" t="s">
        <v>8898</v>
      </c>
      <c r="C2821" s="56" t="s">
        <v>8519</v>
      </c>
      <c r="D2821" s="56" t="s">
        <v>8520</v>
      </c>
      <c r="E2821" s="57" t="s">
        <v>34</v>
      </c>
      <c r="F2821" s="57" t="s">
        <v>26</v>
      </c>
      <c r="G2821" s="58" t="s">
        <v>36</v>
      </c>
      <c r="H2821" s="59" t="s">
        <v>1035</v>
      </c>
      <c r="I2821" s="60" t="s">
        <v>29</v>
      </c>
      <c r="J2821" s="60" t="s">
        <v>8521</v>
      </c>
      <c r="L2821" s="61">
        <v>43886</v>
      </c>
      <c r="M2821" s="62"/>
      <c r="N2821" s="63"/>
      <c r="O2821" s="63">
        <v>1176.68249999918</v>
      </c>
      <c r="P2821" s="64">
        <f t="shared" si="43"/>
        <v>0</v>
      </c>
      <c r="Q2821" s="61">
        <v>43797</v>
      </c>
      <c r="R2821" s="65"/>
      <c r="S2821" s="65">
        <v>11322495.212140599</v>
      </c>
      <c r="T2821" s="11"/>
      <c r="U2821" s="66"/>
      <c r="V2821" s="67"/>
      <c r="W2821" s="66"/>
      <c r="X2821" s="67"/>
      <c r="Y2821" s="66"/>
      <c r="Z2821" s="67"/>
      <c r="AA2821" s="66"/>
      <c r="AB2821" s="67"/>
      <c r="AC2821" s="66"/>
      <c r="AD2821" s="67"/>
      <c r="AE2821" s="66"/>
      <c r="AF2821" s="68"/>
      <c r="AG2821" s="66"/>
      <c r="AH2821" s="67"/>
      <c r="AI2821" s="66"/>
      <c r="AJ2821" s="67"/>
      <c r="AK2821" s="66"/>
      <c r="AL2821" s="66"/>
      <c r="AM2821" s="67"/>
      <c r="AN2821" s="11"/>
      <c r="AO2821" s="69">
        <v>3.3787505319196498E-2</v>
      </c>
      <c r="AP2821" s="69">
        <v>-3.6589018157428703E-2</v>
      </c>
      <c r="AQ2821" s="69">
        <v>0.122400953370816</v>
      </c>
      <c r="AR2821" s="69">
        <v>-5.9110552158963402E-2</v>
      </c>
      <c r="AS2821" s="70"/>
      <c r="AT2821" s="70"/>
      <c r="AU2821" s="70"/>
      <c r="AV2821" s="71"/>
      <c r="AW2821" s="11"/>
      <c r="AX2821" s="72"/>
      <c r="AY2821" s="73"/>
      <c r="AZ2821" s="73"/>
      <c r="BA2821" s="73"/>
      <c r="BB2821" s="64"/>
      <c r="BC2821" s="74">
        <v>-8.9517265702452296</v>
      </c>
      <c r="BD2821" s="61">
        <v>43797</v>
      </c>
      <c r="BE2821" s="61">
        <v>43826</v>
      </c>
      <c r="BF2821" s="70"/>
      <c r="BG2821" s="61"/>
    </row>
    <row r="2822" spans="2:59" x14ac:dyDescent="0.3">
      <c r="B2822" s="56" t="s">
        <v>8901</v>
      </c>
      <c r="C2822" s="56" t="s">
        <v>8523</v>
      </c>
      <c r="D2822" s="56" t="s">
        <v>8520</v>
      </c>
      <c r="E2822" s="57" t="s">
        <v>41</v>
      </c>
      <c r="F2822" s="57" t="s">
        <v>26</v>
      </c>
      <c r="G2822" s="58" t="s">
        <v>36</v>
      </c>
      <c r="H2822" s="59" t="s">
        <v>1035</v>
      </c>
      <c r="I2822" s="60" t="s">
        <v>29</v>
      </c>
      <c r="J2822" s="60" t="s">
        <v>8524</v>
      </c>
      <c r="L2822" s="61">
        <v>44021</v>
      </c>
      <c r="M2822" s="62">
        <v>2267.3667999990298</v>
      </c>
      <c r="N2822" s="63">
        <v>2267.3667999990298</v>
      </c>
      <c r="O2822" s="63">
        <v>2770.2148000001898</v>
      </c>
      <c r="P2822" s="64">
        <f t="shared" si="43"/>
        <v>0.81848050194478583</v>
      </c>
      <c r="Q2822" s="61">
        <v>43881</v>
      </c>
      <c r="R2822" s="65">
        <v>1723859.06</v>
      </c>
      <c r="S2822" s="65">
        <v>1762147.6272187501</v>
      </c>
      <c r="T2822" s="11"/>
      <c r="U2822" s="66">
        <v>-1.75926030233313E-2</v>
      </c>
      <c r="V2822" s="67">
        <v>1.9029504515856399</v>
      </c>
      <c r="W2822" s="66">
        <v>-6.6117762899011695E-2</v>
      </c>
      <c r="X2822" s="67">
        <v>-4.3333977412694402</v>
      </c>
      <c r="Y2822" s="66">
        <v>-0.11899366574653</v>
      </c>
      <c r="Z2822" s="67">
        <v>5.7845710375695498</v>
      </c>
      <c r="AA2822" s="66">
        <v>2.7681077164743301E-2</v>
      </c>
      <c r="AB2822" s="67">
        <v>22.993295867781899</v>
      </c>
      <c r="AC2822" s="66">
        <v>4.5410890670609702E-2</v>
      </c>
      <c r="AD2822" s="67">
        <v>28.827054327295599</v>
      </c>
      <c r="AE2822" s="66">
        <v>0.152803862503788</v>
      </c>
      <c r="AF2822" s="68">
        <v>32.228073862090199</v>
      </c>
      <c r="AG2822" s="66">
        <v>-6.0049590842027101E-2</v>
      </c>
      <c r="AH2822" s="67">
        <v>-7.8464648200679203</v>
      </c>
      <c r="AI2822" s="66">
        <v>-0.101147304704646</v>
      </c>
      <c r="AJ2822" s="67">
        <v>3.5760120104969202</v>
      </c>
      <c r="AK2822" s="66">
        <v>1.7005321581708299</v>
      </c>
      <c r="AL2822" s="66">
        <v>0.118639650987461</v>
      </c>
      <c r="AM2822" s="67">
        <v>172.67688530474001</v>
      </c>
      <c r="AN2822" s="11"/>
      <c r="AO2822" s="69">
        <v>7.7101051585486899E-2</v>
      </c>
      <c r="AP2822" s="69">
        <v>-0.10188852252395</v>
      </c>
      <c r="AQ2822" s="69">
        <v>0.125477474954096</v>
      </c>
      <c r="AR2822" s="69">
        <v>-0.160636835074984</v>
      </c>
      <c r="AS2822" s="70">
        <v>7</v>
      </c>
      <c r="AT2822" s="70">
        <v>5</v>
      </c>
      <c r="AU2822" s="70">
        <v>6</v>
      </c>
      <c r="AV2822" s="71">
        <v>6</v>
      </c>
      <c r="AW2822" s="11"/>
      <c r="AX2822" s="72">
        <v>0.32220348786679098</v>
      </c>
      <c r="AY2822" s="73">
        <v>0.22811115284184799</v>
      </c>
      <c r="AZ2822" s="73">
        <v>0.87555602242173303</v>
      </c>
      <c r="BA2822" s="73">
        <v>0.31523533319705199</v>
      </c>
      <c r="BB2822" s="64">
        <v>3.3000668915374301E-2</v>
      </c>
      <c r="BC2822" s="74">
        <v>-36.677029521320897</v>
      </c>
      <c r="BD2822" s="61">
        <v>43881</v>
      </c>
      <c r="BE2822" s="61">
        <v>43913</v>
      </c>
      <c r="BF2822" s="70"/>
      <c r="BG2822" s="61"/>
    </row>
    <row r="2823" spans="2:59" x14ac:dyDescent="0.3">
      <c r="B2823" s="56" t="s">
        <v>8904</v>
      </c>
      <c r="C2823" s="56" t="s">
        <v>8525</v>
      </c>
      <c r="D2823" s="56" t="s">
        <v>8520</v>
      </c>
      <c r="E2823" s="57" t="s">
        <v>48</v>
      </c>
      <c r="F2823" s="57" t="s">
        <v>26</v>
      </c>
      <c r="G2823" s="58" t="s">
        <v>36</v>
      </c>
      <c r="H2823" s="59" t="s">
        <v>1035</v>
      </c>
      <c r="I2823" s="60" t="s">
        <v>29</v>
      </c>
      <c r="J2823" s="60" t="s">
        <v>8526</v>
      </c>
      <c r="L2823" s="61">
        <v>43886</v>
      </c>
      <c r="M2823" s="62"/>
      <c r="N2823" s="63"/>
      <c r="O2823" s="63">
        <v>1000</v>
      </c>
      <c r="P2823" s="64">
        <f t="shared" ref="P2823:P2886" si="44">IFERROR(N2823/O2823,"")</f>
        <v>0</v>
      </c>
      <c r="Q2823" s="61">
        <v>43886</v>
      </c>
      <c r="R2823" s="65"/>
      <c r="S2823" s="65">
        <v>0</v>
      </c>
      <c r="T2823" s="11"/>
      <c r="U2823" s="66"/>
      <c r="V2823" s="67"/>
      <c r="W2823" s="66"/>
      <c r="X2823" s="67"/>
      <c r="Y2823" s="66"/>
      <c r="Z2823" s="67"/>
      <c r="AA2823" s="66"/>
      <c r="AB2823" s="67"/>
      <c r="AC2823" s="66"/>
      <c r="AD2823" s="67"/>
      <c r="AE2823" s="66"/>
      <c r="AF2823" s="68"/>
      <c r="AG2823" s="66"/>
      <c r="AH2823" s="67"/>
      <c r="AI2823" s="66"/>
      <c r="AJ2823" s="67"/>
      <c r="AK2823" s="66"/>
      <c r="AL2823" s="66"/>
      <c r="AM2823" s="67"/>
      <c r="AN2823" s="11"/>
      <c r="AO2823" s="69">
        <v>0</v>
      </c>
      <c r="AP2823" s="69">
        <v>0</v>
      </c>
      <c r="AQ2823" s="69">
        <v>0</v>
      </c>
      <c r="AR2823" s="69">
        <v>0</v>
      </c>
      <c r="AS2823" s="70"/>
      <c r="AT2823" s="70"/>
      <c r="AU2823" s="70"/>
      <c r="AV2823" s="71"/>
      <c r="AW2823" s="11"/>
      <c r="AX2823" s="72"/>
      <c r="AY2823" s="73"/>
      <c r="AZ2823" s="73"/>
      <c r="BA2823" s="73"/>
      <c r="BB2823" s="64"/>
      <c r="BC2823" s="74">
        <v>0</v>
      </c>
      <c r="BD2823" s="61">
        <v>43656</v>
      </c>
      <c r="BE2823" s="61"/>
      <c r="BF2823" s="70"/>
      <c r="BG2823" s="61"/>
    </row>
    <row r="2824" spans="2:59" x14ac:dyDescent="0.3">
      <c r="B2824" s="56" t="s">
        <v>8907</v>
      </c>
      <c r="C2824" s="56" t="s">
        <v>8528</v>
      </c>
      <c r="D2824" s="56" t="s">
        <v>8520</v>
      </c>
      <c r="E2824" s="57" t="s">
        <v>306</v>
      </c>
      <c r="F2824" s="57" t="s">
        <v>26</v>
      </c>
      <c r="G2824" s="58" t="s">
        <v>36</v>
      </c>
      <c r="H2824" s="59" t="s">
        <v>1035</v>
      </c>
      <c r="I2824" s="60" t="s">
        <v>29</v>
      </c>
      <c r="J2824" s="60" t="s">
        <v>1</v>
      </c>
      <c r="L2824" s="61">
        <v>44021</v>
      </c>
      <c r="M2824" s="62">
        <v>952.18549999967195</v>
      </c>
      <c r="N2824" s="63">
        <v>952.18549999967195</v>
      </c>
      <c r="O2824" s="63"/>
      <c r="P2824" s="64" t="str">
        <f t="shared" si="44"/>
        <v/>
      </c>
      <c r="Q2824" s="61"/>
      <c r="R2824" s="65">
        <v>9484253.0989999995</v>
      </c>
      <c r="S2824" s="65"/>
      <c r="T2824" s="11"/>
      <c r="U2824" s="66">
        <v>-1.76652719273989E-2</v>
      </c>
      <c r="V2824" s="67">
        <v>1.89568356117888</v>
      </c>
      <c r="W2824" s="66">
        <v>-6.8188192447487403E-2</v>
      </c>
      <c r="X2824" s="67">
        <v>-4.5404406961169999</v>
      </c>
      <c r="Y2824" s="66"/>
      <c r="Z2824" s="67"/>
      <c r="AA2824" s="66"/>
      <c r="AB2824" s="67"/>
      <c r="AC2824" s="66"/>
      <c r="AD2824" s="67"/>
      <c r="AE2824" s="66"/>
      <c r="AF2824" s="68"/>
      <c r="AG2824" s="66">
        <v>-6.0675264614474103E-2</v>
      </c>
      <c r="AH2824" s="67">
        <v>-7.9090321973126301</v>
      </c>
      <c r="AI2824" s="66"/>
      <c r="AJ2824" s="67"/>
      <c r="AK2824" s="66">
        <v>-0.122012600537419</v>
      </c>
      <c r="AL2824" s="66">
        <v>-0.28934839176770799</v>
      </c>
      <c r="AM2824" s="67">
        <v>-6.0195645548519696</v>
      </c>
      <c r="AN2824" s="11"/>
      <c r="AO2824" s="69">
        <v>7.7021382550810799E-2</v>
      </c>
      <c r="AP2824" s="69">
        <v>-0.102087858996092</v>
      </c>
      <c r="AQ2824" s="69">
        <v>0.115671980467596</v>
      </c>
      <c r="AR2824" s="69">
        <v>-0.16255978600384</v>
      </c>
      <c r="AS2824" s="70"/>
      <c r="AT2824" s="70"/>
      <c r="AU2824" s="70"/>
      <c r="AV2824" s="71"/>
      <c r="AW2824" s="11"/>
      <c r="AX2824" s="72"/>
      <c r="AY2824" s="73"/>
      <c r="AZ2824" s="73"/>
      <c r="BA2824" s="73"/>
      <c r="BB2824" s="64"/>
      <c r="BC2824" s="74">
        <v>-31.528286571556201</v>
      </c>
      <c r="BD2824" s="61">
        <v>43887</v>
      </c>
      <c r="BE2824" s="61">
        <v>43913</v>
      </c>
      <c r="BF2824" s="70"/>
      <c r="BG2824" s="61"/>
    </row>
    <row r="2825" spans="2:59" x14ac:dyDescent="0.3">
      <c r="B2825" s="56" t="s">
        <v>8910</v>
      </c>
      <c r="C2825" s="56" t="s">
        <v>8530</v>
      </c>
      <c r="D2825" s="56" t="s">
        <v>8520</v>
      </c>
      <c r="E2825" s="57" t="s">
        <v>309</v>
      </c>
      <c r="F2825" s="57" t="s">
        <v>26</v>
      </c>
      <c r="G2825" s="58" t="s">
        <v>36</v>
      </c>
      <c r="H2825" s="59" t="s">
        <v>1035</v>
      </c>
      <c r="I2825" s="60" t="s">
        <v>29</v>
      </c>
      <c r="J2825" s="60" t="s">
        <v>8531</v>
      </c>
      <c r="L2825" s="61">
        <v>44021</v>
      </c>
      <c r="M2825" s="62">
        <v>2601.2146999984998</v>
      </c>
      <c r="N2825" s="63">
        <v>2601.2146999984998</v>
      </c>
      <c r="O2825" s="63">
        <v>3190.0122000016299</v>
      </c>
      <c r="P2825" s="64">
        <f t="shared" si="44"/>
        <v>0.81542468708965143</v>
      </c>
      <c r="Q2825" s="61">
        <v>43881</v>
      </c>
      <c r="R2825" s="65">
        <v>2554153</v>
      </c>
      <c r="S2825" s="65">
        <v>2981360.3092070301</v>
      </c>
      <c r="T2825" s="11"/>
      <c r="U2825" s="66">
        <v>-1.7618860101720198E-2</v>
      </c>
      <c r="V2825" s="67">
        <v>1.9003247437467501</v>
      </c>
      <c r="W2825" s="66">
        <v>-6.6866099055914702E-2</v>
      </c>
      <c r="X2825" s="67">
        <v>-4.40823135695973</v>
      </c>
      <c r="Y2825" s="66">
        <v>-0.123267099794321</v>
      </c>
      <c r="Z2825" s="67">
        <v>5.3572276327904502</v>
      </c>
      <c r="AA2825" s="66">
        <v>1.7681509896647199E-2</v>
      </c>
      <c r="AB2825" s="67">
        <v>21.993339140957701</v>
      </c>
      <c r="AC2825" s="66">
        <v>2.5193519355525499E-2</v>
      </c>
      <c r="AD2825" s="67">
        <v>26.805317195801798</v>
      </c>
      <c r="AE2825" s="66">
        <v>0.11947996894377901</v>
      </c>
      <c r="AF2825" s="68">
        <v>28.895684506103901</v>
      </c>
      <c r="AG2825" s="66">
        <v>-6.0275582058238797E-2</v>
      </c>
      <c r="AH2825" s="67">
        <v>-7.86906394168909</v>
      </c>
      <c r="AI2825" s="66">
        <v>-0.10572233055427201</v>
      </c>
      <c r="AJ2825" s="67">
        <v>3.1185094255342798</v>
      </c>
      <c r="AK2825" s="66">
        <v>1.4842322054435499</v>
      </c>
      <c r="AL2825" s="66">
        <v>0.10814984844546401</v>
      </c>
      <c r="AM2825" s="67">
        <v>151.04689003201199</v>
      </c>
      <c r="AN2825" s="11"/>
      <c r="AO2825" s="69">
        <v>7.7072293532182798E-2</v>
      </c>
      <c r="AP2825" s="69">
        <v>-0.101960497220716</v>
      </c>
      <c r="AQ2825" s="69">
        <v>0.124575964020623</v>
      </c>
      <c r="AR2825" s="69">
        <v>-0.161331707927166</v>
      </c>
      <c r="AS2825" s="70">
        <v>7</v>
      </c>
      <c r="AT2825" s="70">
        <v>5</v>
      </c>
      <c r="AU2825" s="70">
        <v>6</v>
      </c>
      <c r="AV2825" s="71">
        <v>6</v>
      </c>
      <c r="AW2825" s="11"/>
      <c r="AX2825" s="72">
        <v>0.32219801755622002</v>
      </c>
      <c r="AY2825" s="73">
        <v>0.19735215897208</v>
      </c>
      <c r="AZ2825" s="73">
        <v>0.83886028495999199</v>
      </c>
      <c r="BA2825" s="73">
        <v>0.272422257670769</v>
      </c>
      <c r="BB2825" s="64">
        <v>3.2998604662243497E-2</v>
      </c>
      <c r="BC2825" s="74">
        <v>-36.731141655240201</v>
      </c>
      <c r="BD2825" s="61">
        <v>43881</v>
      </c>
      <c r="BE2825" s="61">
        <v>43913</v>
      </c>
      <c r="BF2825" s="70"/>
      <c r="BG2825" s="61"/>
    </row>
    <row r="2826" spans="2:59" x14ac:dyDescent="0.3">
      <c r="B2826" s="56" t="s">
        <v>8912</v>
      </c>
      <c r="C2826" s="56" t="s">
        <v>8533</v>
      </c>
      <c r="D2826" s="56" t="s">
        <v>8534</v>
      </c>
      <c r="E2826" s="57" t="s">
        <v>34</v>
      </c>
      <c r="F2826" s="57" t="s">
        <v>339</v>
      </c>
      <c r="G2826" s="58" t="s">
        <v>36</v>
      </c>
      <c r="H2826" s="59" t="s">
        <v>1035</v>
      </c>
      <c r="I2826" s="60" t="s">
        <v>29</v>
      </c>
      <c r="J2826" s="60" t="s">
        <v>8535</v>
      </c>
      <c r="L2826" s="61">
        <v>44021</v>
      </c>
      <c r="M2826" s="62">
        <v>1614.4912999998801</v>
      </c>
      <c r="N2826" s="63">
        <v>1614.4912999998801</v>
      </c>
      <c r="O2826" s="63">
        <v>1782.3369999993599</v>
      </c>
      <c r="P2826" s="64">
        <f t="shared" si="44"/>
        <v>0.9058283029530666</v>
      </c>
      <c r="Q2826" s="61">
        <v>43881</v>
      </c>
      <c r="R2826" s="65">
        <v>953932.83600000001</v>
      </c>
      <c r="S2826" s="65">
        <v>772961.99424414104</v>
      </c>
      <c r="T2826" s="11"/>
      <c r="U2826" s="66">
        <v>-7.9951292264013301E-3</v>
      </c>
      <c r="V2826" s="67">
        <v>2.86269783127864</v>
      </c>
      <c r="W2826" s="66">
        <v>9.3454125635616904E-4</v>
      </c>
      <c r="X2826" s="67">
        <v>2.3718326742709901</v>
      </c>
      <c r="Y2826" s="66">
        <v>-2.21376628023791E-2</v>
      </c>
      <c r="Z2826" s="67">
        <v>15.470171331981</v>
      </c>
      <c r="AA2826" s="66">
        <v>0.166079843784391</v>
      </c>
      <c r="AB2826" s="67">
        <v>36.8331725297612</v>
      </c>
      <c r="AC2826" s="66">
        <v>0.26677946517884299</v>
      </c>
      <c r="AD2826" s="67">
        <v>50.963911778118899</v>
      </c>
      <c r="AE2826" s="66">
        <v>0.38604002496343998</v>
      </c>
      <c r="AF2826" s="68">
        <v>55.5516901080846</v>
      </c>
      <c r="AG2826" s="66">
        <v>-2.5638018922108999E-2</v>
      </c>
      <c r="AH2826" s="67">
        <v>-4.4053076280761196</v>
      </c>
      <c r="AI2826" s="66">
        <v>1.30819738642458E-2</v>
      </c>
      <c r="AJ2826" s="67">
        <v>14.9989398673933</v>
      </c>
      <c r="AK2826" s="66">
        <v>1.7466210169997101</v>
      </c>
      <c r="AL2826" s="66">
        <v>8.8423135255725399E-2</v>
      </c>
      <c r="AM2826" s="67">
        <v>104.98776296549499</v>
      </c>
      <c r="AN2826" s="11"/>
      <c r="AO2826" s="69">
        <v>6.2879844050257802E-2</v>
      </c>
      <c r="AP2826" s="69">
        <v>-7.3557123521823101E-2</v>
      </c>
      <c r="AQ2826" s="69">
        <v>0.135272648505634</v>
      </c>
      <c r="AR2826" s="69">
        <v>-8.0614950619783493E-2</v>
      </c>
      <c r="AS2826" s="70">
        <v>7</v>
      </c>
      <c r="AT2826" s="70">
        <v>5</v>
      </c>
      <c r="AU2826" s="70">
        <v>7</v>
      </c>
      <c r="AV2826" s="71">
        <v>5</v>
      </c>
      <c r="AW2826" s="11"/>
      <c r="AX2826" s="72">
        <v>0.232712128857092</v>
      </c>
      <c r="AY2826" s="73">
        <v>0.818338677806423</v>
      </c>
      <c r="AZ2826" s="73">
        <v>1.3364367256272101</v>
      </c>
      <c r="BA2826" s="73">
        <v>1.1623918231816801</v>
      </c>
      <c r="BB2826" s="64">
        <v>2.39465770241441E-2</v>
      </c>
      <c r="BC2826" s="74">
        <v>-28.494420527626101</v>
      </c>
      <c r="BD2826" s="61">
        <v>43881</v>
      </c>
      <c r="BE2826" s="61">
        <v>43913</v>
      </c>
      <c r="BF2826" s="70"/>
      <c r="BG2826" s="61"/>
    </row>
    <row r="2827" spans="2:59" x14ac:dyDescent="0.3">
      <c r="B2827" s="56" t="s">
        <v>8916</v>
      </c>
      <c r="C2827" s="56" t="s">
        <v>8537</v>
      </c>
      <c r="D2827" s="56" t="s">
        <v>8534</v>
      </c>
      <c r="E2827" s="57" t="s">
        <v>41</v>
      </c>
      <c r="F2827" s="57" t="s">
        <v>339</v>
      </c>
      <c r="G2827" s="58" t="s">
        <v>36</v>
      </c>
      <c r="H2827" s="59" t="s">
        <v>1035</v>
      </c>
      <c r="I2827" s="60" t="s">
        <v>29</v>
      </c>
      <c r="J2827" s="60" t="s">
        <v>8538</v>
      </c>
      <c r="L2827" s="61">
        <v>44021</v>
      </c>
      <c r="M2827" s="62">
        <v>3194.3629000000701</v>
      </c>
      <c r="N2827" s="63">
        <v>3194.3629000000701</v>
      </c>
      <c r="O2827" s="63">
        <v>3488.9400000013402</v>
      </c>
      <c r="P2827" s="64">
        <f t="shared" si="44"/>
        <v>0.91556831014544338</v>
      </c>
      <c r="Q2827" s="61">
        <v>43881</v>
      </c>
      <c r="R2827" s="65">
        <v>9477912.1960000005</v>
      </c>
      <c r="S2827" s="65">
        <v>8807921.6346875001</v>
      </c>
      <c r="T2827" s="11"/>
      <c r="U2827" s="66">
        <v>-7.9193453657353495E-3</v>
      </c>
      <c r="V2827" s="67">
        <v>2.8702762173452401</v>
      </c>
      <c r="W2827" s="66">
        <v>3.2311427858076102E-3</v>
      </c>
      <c r="X2827" s="67">
        <v>2.6014928272161302</v>
      </c>
      <c r="Y2827" s="66">
        <v>-8.4468003524307295E-3</v>
      </c>
      <c r="Z2827" s="67">
        <v>16.8392575769685</v>
      </c>
      <c r="AA2827" s="66">
        <v>0.19914314926427301</v>
      </c>
      <c r="AB2827" s="67">
        <v>40.139503077720299</v>
      </c>
      <c r="AC2827" s="66">
        <v>0.33953074783668902</v>
      </c>
      <c r="AD2827" s="67">
        <v>58.239040043903501</v>
      </c>
      <c r="AE2827" s="66">
        <v>0.50730926552379996</v>
      </c>
      <c r="AF2827" s="68">
        <v>67.678614164120503</v>
      </c>
      <c r="AG2827" s="66">
        <v>-2.4967906041638298E-2</v>
      </c>
      <c r="AH2827" s="67">
        <v>-4.33829634002905</v>
      </c>
      <c r="AI2827" s="66">
        <v>2.7972478053925401E-2</v>
      </c>
      <c r="AJ2827" s="67">
        <v>16.4879902863468</v>
      </c>
      <c r="AK2827" s="66">
        <v>3.0058223292371302</v>
      </c>
      <c r="AL2827" s="66">
        <v>0.12341925934932101</v>
      </c>
      <c r="AM2827" s="67">
        <v>230.907894189237</v>
      </c>
      <c r="AN2827" s="11"/>
      <c r="AO2827" s="69">
        <v>6.2961030320366304E-2</v>
      </c>
      <c r="AP2827" s="69">
        <v>-7.3486349818267599E-2</v>
      </c>
      <c r="AQ2827" s="69">
        <v>0.13787735119694799</v>
      </c>
      <c r="AR2827" s="69">
        <v>-7.84350369358435E-2</v>
      </c>
      <c r="AS2827" s="70">
        <v>7</v>
      </c>
      <c r="AT2827" s="70">
        <v>5</v>
      </c>
      <c r="AU2827" s="70">
        <v>7</v>
      </c>
      <c r="AV2827" s="71">
        <v>5</v>
      </c>
      <c r="AW2827" s="11"/>
      <c r="AX2827" s="72">
        <v>0.23274292395013599</v>
      </c>
      <c r="AY2827" s="73">
        <v>0.95551749224796401</v>
      </c>
      <c r="AZ2827" s="73">
        <v>1.45901249313465</v>
      </c>
      <c r="BA2827" s="73">
        <v>1.36341684562467</v>
      </c>
      <c r="BB2827" s="64">
        <v>2.3952844000559699E-2</v>
      </c>
      <c r="BC2827" s="74">
        <v>-28.319403601140898</v>
      </c>
      <c r="BD2827" s="61">
        <v>43881</v>
      </c>
      <c r="BE2827" s="61">
        <v>43913</v>
      </c>
      <c r="BF2827" s="70"/>
      <c r="BG2827" s="61"/>
    </row>
    <row r="2828" spans="2:59" x14ac:dyDescent="0.3">
      <c r="B2828" s="56" t="s">
        <v>8919</v>
      </c>
      <c r="C2828" s="56" t="s">
        <v>8540</v>
      </c>
      <c r="D2828" s="56" t="s">
        <v>8534</v>
      </c>
      <c r="E2828" s="57" t="s">
        <v>248</v>
      </c>
      <c r="F2828" s="57" t="s">
        <v>339</v>
      </c>
      <c r="G2828" s="58" t="s">
        <v>36</v>
      </c>
      <c r="H2828" s="59" t="s">
        <v>1035</v>
      </c>
      <c r="I2828" s="60" t="s">
        <v>29</v>
      </c>
      <c r="J2828" s="60" t="s">
        <v>8541</v>
      </c>
      <c r="L2828" s="61">
        <v>44021</v>
      </c>
      <c r="M2828" s="62">
        <v>3296.3891999982302</v>
      </c>
      <c r="N2828" s="63">
        <v>3296.3891999982302</v>
      </c>
      <c r="O2828" s="63">
        <v>3595.5445000007699</v>
      </c>
      <c r="P2828" s="64">
        <f t="shared" si="44"/>
        <v>0.91679833193485005</v>
      </c>
      <c r="Q2828" s="61">
        <v>43881</v>
      </c>
      <c r="R2828" s="65">
        <v>58332903.773999996</v>
      </c>
      <c r="S2828" s="65">
        <v>53151061.2155625</v>
      </c>
      <c r="T2828" s="11"/>
      <c r="U2828" s="66">
        <v>-7.9098113510553993E-3</v>
      </c>
      <c r="V2828" s="67">
        <v>2.87122961881323</v>
      </c>
      <c r="W2828" s="66">
        <v>3.51985040470026E-3</v>
      </c>
      <c r="X2828" s="67">
        <v>2.6303635891054</v>
      </c>
      <c r="Y2828" s="66">
        <v>-6.7145820075893399E-3</v>
      </c>
      <c r="Z2828" s="67">
        <v>17.012479411467201</v>
      </c>
      <c r="AA2828" s="66">
        <v>0.203359341711039</v>
      </c>
      <c r="AB2828" s="67">
        <v>40.561122322396798</v>
      </c>
      <c r="AC2828" s="66">
        <v>0.34895370422629601</v>
      </c>
      <c r="AD2828" s="67">
        <v>59.181335682864301</v>
      </c>
      <c r="AE2828" s="66">
        <v>0.52326472873915897</v>
      </c>
      <c r="AF2828" s="68">
        <v>69.274160485598301</v>
      </c>
      <c r="AG2828" s="66">
        <v>-2.4883652123207901E-2</v>
      </c>
      <c r="AH2828" s="67">
        <v>-4.3298709481896402</v>
      </c>
      <c r="AI2828" s="66">
        <v>2.98572091596725E-2</v>
      </c>
      <c r="AJ2828" s="67">
        <v>16.6764633969287</v>
      </c>
      <c r="AK2828" s="66">
        <v>3.1707439647708102</v>
      </c>
      <c r="AL2828" s="66">
        <v>0.12722665843466499</v>
      </c>
      <c r="AM2828" s="67">
        <v>247.40005774260499</v>
      </c>
      <c r="AN2828" s="11"/>
      <c r="AO2828" s="69">
        <v>6.2971209637908004E-2</v>
      </c>
      <c r="AP2828" s="69">
        <v>-7.3477453001978596E-2</v>
      </c>
      <c r="AQ2828" s="69">
        <v>0.13820469099853699</v>
      </c>
      <c r="AR2828" s="69">
        <v>-7.8161074493473301E-2</v>
      </c>
      <c r="AS2828" s="70">
        <v>7</v>
      </c>
      <c r="AT2828" s="70">
        <v>5</v>
      </c>
      <c r="AU2828" s="70">
        <v>7</v>
      </c>
      <c r="AV2828" s="71">
        <v>5</v>
      </c>
      <c r="AW2828" s="11"/>
      <c r="AX2828" s="72">
        <v>0.23274706561205699</v>
      </c>
      <c r="AY2828" s="73">
        <v>0.97299589462636504</v>
      </c>
      <c r="AZ2828" s="73">
        <v>1.4746275526558701</v>
      </c>
      <c r="BA2828" s="73">
        <v>1.3891477135857699</v>
      </c>
      <c r="BB2828" s="64">
        <v>2.3953659574799498E-2</v>
      </c>
      <c r="BC2828" s="74">
        <v>-28.2974025213916</v>
      </c>
      <c r="BD2828" s="61">
        <v>43881</v>
      </c>
      <c r="BE2828" s="61">
        <v>43913</v>
      </c>
      <c r="BF2828" s="70"/>
      <c r="BG2828" s="61"/>
    </row>
    <row r="2829" spans="2:59" x14ac:dyDescent="0.3">
      <c r="B2829" s="56" t="s">
        <v>8922</v>
      </c>
      <c r="C2829" s="56" t="s">
        <v>8543</v>
      </c>
      <c r="D2829" s="56" t="s">
        <v>8534</v>
      </c>
      <c r="E2829" s="57" t="s">
        <v>79</v>
      </c>
      <c r="F2829" s="57" t="s">
        <v>339</v>
      </c>
      <c r="G2829" s="58" t="s">
        <v>36</v>
      </c>
      <c r="H2829" s="59" t="s">
        <v>1035</v>
      </c>
      <c r="I2829" s="60" t="s">
        <v>29</v>
      </c>
      <c r="J2829" s="60" t="s">
        <v>8544</v>
      </c>
      <c r="L2829" s="61">
        <v>44021</v>
      </c>
      <c r="M2829" s="62">
        <v>3616.82699999958</v>
      </c>
      <c r="N2829" s="63">
        <v>3616.82699999958</v>
      </c>
      <c r="O2829" s="63">
        <v>3983.8517999984301</v>
      </c>
      <c r="P2829" s="64">
        <f t="shared" si="44"/>
        <v>0.90787187414978776</v>
      </c>
      <c r="Q2829" s="61">
        <v>43881</v>
      </c>
      <c r="R2829" s="65">
        <v>1978119.1259999999</v>
      </c>
      <c r="S2829" s="65">
        <v>1885548.7837324201</v>
      </c>
      <c r="T2829" s="11"/>
      <c r="U2829" s="66">
        <v>-7.9791420448600495E-3</v>
      </c>
      <c r="V2829" s="67">
        <v>2.8642965494327699</v>
      </c>
      <c r="W2829" s="66">
        <v>1.4180558573570999E-3</v>
      </c>
      <c r="X2829" s="67">
        <v>2.4201841343710799</v>
      </c>
      <c r="Y2829" s="66">
        <v>-1.9268699010353899E-2</v>
      </c>
      <c r="Z2829" s="67">
        <v>15.7570677111944</v>
      </c>
      <c r="AA2829" s="66">
        <v>0.17296913964324601</v>
      </c>
      <c r="AB2829" s="67">
        <v>37.522102115617599</v>
      </c>
      <c r="AC2829" s="66">
        <v>0.281769932165917</v>
      </c>
      <c r="AD2829" s="67">
        <v>52.462958476855398</v>
      </c>
      <c r="AE2829" s="66">
        <v>0.41075573863985498</v>
      </c>
      <c r="AF2829" s="68">
        <v>58.023261475726002</v>
      </c>
      <c r="AG2829" s="66">
        <v>-2.54968041799657E-2</v>
      </c>
      <c r="AH2829" s="67">
        <v>-4.3911861538654202</v>
      </c>
      <c r="AI2829" s="66">
        <v>1.6201533444473198E-2</v>
      </c>
      <c r="AJ2829" s="67">
        <v>15.3108958254161</v>
      </c>
      <c r="AK2829" s="66">
        <v>2.6168269999977198</v>
      </c>
      <c r="AL2829" s="66">
        <v>0.113836624532269</v>
      </c>
      <c r="AM2829" s="67">
        <v>192.008361265296</v>
      </c>
      <c r="AN2829" s="11"/>
      <c r="AO2829" s="69">
        <v>6.2896933934098301E-2</v>
      </c>
      <c r="AP2829" s="69">
        <v>-7.3542224259654204E-2</v>
      </c>
      <c r="AQ2829" s="69">
        <v>0.13582080952619399</v>
      </c>
      <c r="AR2829" s="69">
        <v>-8.0156094963022007E-2</v>
      </c>
      <c r="AS2829" s="70">
        <v>7</v>
      </c>
      <c r="AT2829" s="70">
        <v>5</v>
      </c>
      <c r="AU2829" s="70">
        <v>7</v>
      </c>
      <c r="AV2829" s="71">
        <v>5</v>
      </c>
      <c r="AW2829" s="11"/>
      <c r="AX2829" s="72">
        <v>0.232718277478416</v>
      </c>
      <c r="AY2829" s="73">
        <v>0.84693744523792702</v>
      </c>
      <c r="AZ2829" s="73">
        <v>1.3619946115977699</v>
      </c>
      <c r="BA2829" s="73">
        <v>1.20416481426764</v>
      </c>
      <c r="BB2829" s="64">
        <v>2.3947861919805299E-2</v>
      </c>
      <c r="BC2829" s="74">
        <v>-28.457587202399701</v>
      </c>
      <c r="BD2829" s="61">
        <v>43881</v>
      </c>
      <c r="BE2829" s="61">
        <v>43913</v>
      </c>
      <c r="BF2829" s="70"/>
      <c r="BG2829" s="61"/>
    </row>
    <row r="2830" spans="2:59" x14ac:dyDescent="0.3">
      <c r="B2830" s="56" t="s">
        <v>8925</v>
      </c>
      <c r="C2830" s="56" t="s">
        <v>8546</v>
      </c>
      <c r="D2830" s="56" t="s">
        <v>8534</v>
      </c>
      <c r="E2830" s="57" t="s">
        <v>352</v>
      </c>
      <c r="F2830" s="57" t="s">
        <v>339</v>
      </c>
      <c r="G2830" s="58" t="s">
        <v>36</v>
      </c>
      <c r="H2830" s="59" t="s">
        <v>1035</v>
      </c>
      <c r="I2830" s="60" t="s">
        <v>29</v>
      </c>
      <c r="J2830" s="60" t="s">
        <v>8547</v>
      </c>
      <c r="L2830" s="61">
        <v>44021</v>
      </c>
      <c r="M2830" s="62">
        <v>2483.6295000016698</v>
      </c>
      <c r="N2830" s="63">
        <v>2483.6295000016698</v>
      </c>
      <c r="O2830" s="63">
        <v>2729.0505999997299</v>
      </c>
      <c r="P2830" s="64">
        <f t="shared" si="44"/>
        <v>0.91007088692379523</v>
      </c>
      <c r="Q2830" s="61">
        <v>43881</v>
      </c>
      <c r="R2830" s="65">
        <v>46421455.497000001</v>
      </c>
      <c r="S2830" s="65">
        <v>39659084.603874996</v>
      </c>
      <c r="T2830" s="11"/>
      <c r="U2830" s="66">
        <v>-7.9620128572059894E-3</v>
      </c>
      <c r="V2830" s="67">
        <v>2.86600946819817</v>
      </c>
      <c r="W2830" s="66">
        <v>1.93728703925444E-3</v>
      </c>
      <c r="X2830" s="67">
        <v>2.4721072525608201</v>
      </c>
      <c r="Y2830" s="66">
        <v>-1.61795269614231E-2</v>
      </c>
      <c r="Z2830" s="67">
        <v>16.065984916087501</v>
      </c>
      <c r="AA2830" s="66">
        <v>0.180411120960489</v>
      </c>
      <c r="AB2830" s="67">
        <v>38.266300247341903</v>
      </c>
      <c r="AC2830" s="66">
        <v>0.298063882006391</v>
      </c>
      <c r="AD2830" s="67">
        <v>54.0923534609028</v>
      </c>
      <c r="AE2830" s="66">
        <v>0.437770921169431</v>
      </c>
      <c r="AF2830" s="68">
        <v>60.7247797286836</v>
      </c>
      <c r="AG2830" s="66">
        <v>-2.5345274084429499E-2</v>
      </c>
      <c r="AH2830" s="67">
        <v>-4.3760331443118003</v>
      </c>
      <c r="AI2830" s="66">
        <v>1.95608780959446E-2</v>
      </c>
      <c r="AJ2830" s="67">
        <v>15.646830290556</v>
      </c>
      <c r="AK2830" s="66">
        <v>2.3426595873571898</v>
      </c>
      <c r="AL2830" s="66">
        <v>0.106497634580592</v>
      </c>
      <c r="AM2830" s="67">
        <v>164.591620001243</v>
      </c>
      <c r="AN2830" s="11"/>
      <c r="AO2830" s="69">
        <v>6.2915310430980795E-2</v>
      </c>
      <c r="AP2830" s="69">
        <v>-7.3526211295757093E-2</v>
      </c>
      <c r="AQ2830" s="69">
        <v>0.136409803664719</v>
      </c>
      <c r="AR2830" s="69">
        <v>-7.9663255080085996E-2</v>
      </c>
      <c r="AS2830" s="70">
        <v>7</v>
      </c>
      <c r="AT2830" s="70">
        <v>5</v>
      </c>
      <c r="AU2830" s="70">
        <v>7</v>
      </c>
      <c r="AV2830" s="71">
        <v>5</v>
      </c>
      <c r="AW2830" s="11"/>
      <c r="AX2830" s="72">
        <v>0.23272511156130299</v>
      </c>
      <c r="AY2830" s="73">
        <v>0.87782230247830695</v>
      </c>
      <c r="AZ2830" s="73">
        <v>1.38959305616481</v>
      </c>
      <c r="BA2830" s="73">
        <v>1.24935816552352</v>
      </c>
      <c r="BB2830" s="64">
        <v>2.3949265761948502E-2</v>
      </c>
      <c r="BC2830" s="74">
        <v>-28.4180146751169</v>
      </c>
      <c r="BD2830" s="61">
        <v>43881</v>
      </c>
      <c r="BE2830" s="61">
        <v>43913</v>
      </c>
      <c r="BF2830" s="70"/>
      <c r="BG2830" s="61"/>
    </row>
    <row r="2831" spans="2:59" x14ac:dyDescent="0.3">
      <c r="B2831" s="56" t="s">
        <v>8927</v>
      </c>
      <c r="C2831" s="56" t="s">
        <v>8549</v>
      </c>
      <c r="D2831" s="56" t="s">
        <v>8534</v>
      </c>
      <c r="E2831" s="57" t="s">
        <v>356</v>
      </c>
      <c r="F2831" s="57" t="s">
        <v>339</v>
      </c>
      <c r="G2831" s="58" t="s">
        <v>36</v>
      </c>
      <c r="H2831" s="59" t="s">
        <v>1035</v>
      </c>
      <c r="I2831" s="60" t="s">
        <v>29</v>
      </c>
      <c r="J2831" s="60" t="s">
        <v>8550</v>
      </c>
      <c r="L2831" s="61">
        <v>44021</v>
      </c>
      <c r="M2831" s="62">
        <v>3078.2600999996098</v>
      </c>
      <c r="N2831" s="63">
        <v>3078.2600999996098</v>
      </c>
      <c r="O2831" s="63">
        <v>3367.0348000004901</v>
      </c>
      <c r="P2831" s="64">
        <f t="shared" si="44"/>
        <v>0.91423471477014784</v>
      </c>
      <c r="Q2831" s="61">
        <v>43881</v>
      </c>
      <c r="R2831" s="65">
        <v>8453582.8049999997</v>
      </c>
      <c r="S2831" s="65">
        <v>7545010.7572421897</v>
      </c>
      <c r="T2831" s="11"/>
      <c r="U2831" s="66">
        <v>-7.9296719595731702E-3</v>
      </c>
      <c r="V2831" s="67">
        <v>2.8692435579614499</v>
      </c>
      <c r="W2831" s="66">
        <v>2.9178599197621198E-3</v>
      </c>
      <c r="X2831" s="67">
        <v>2.5701645406115898</v>
      </c>
      <c r="Y2831" s="66">
        <v>-1.0323753039301701E-2</v>
      </c>
      <c r="Z2831" s="67">
        <v>16.651562308281399</v>
      </c>
      <c r="AA2831" s="66">
        <v>0.19458247902744899</v>
      </c>
      <c r="AB2831" s="67">
        <v>39.683436054037898</v>
      </c>
      <c r="AC2831" s="66">
        <v>0.32937529952148897</v>
      </c>
      <c r="AD2831" s="67">
        <v>57.223495212383597</v>
      </c>
      <c r="AE2831" s="66">
        <v>0.490177423600689</v>
      </c>
      <c r="AF2831" s="68">
        <v>65.965429971809499</v>
      </c>
      <c r="AG2831" s="66">
        <v>-2.5059213621716502E-2</v>
      </c>
      <c r="AH2831" s="67">
        <v>-4.3474270980368601</v>
      </c>
      <c r="AI2831" s="66">
        <v>2.5930484984200999E-2</v>
      </c>
      <c r="AJ2831" s="67">
        <v>16.2837909793889</v>
      </c>
      <c r="AK2831" s="66">
        <v>2.8341659089503799</v>
      </c>
      <c r="AL2831" s="66">
        <v>0.119300706159265</v>
      </c>
      <c r="AM2831" s="67">
        <v>213.742252160562</v>
      </c>
      <c r="AN2831" s="11"/>
      <c r="AO2831" s="69">
        <v>6.2949961429694695E-2</v>
      </c>
      <c r="AP2831" s="69">
        <v>-7.3495991571689998E-2</v>
      </c>
      <c r="AQ2831" s="69">
        <v>0.137521973503754</v>
      </c>
      <c r="AR2831" s="69">
        <v>-7.8732402524110498E-2</v>
      </c>
      <c r="AS2831" s="70">
        <v>7</v>
      </c>
      <c r="AT2831" s="70">
        <v>5</v>
      </c>
      <c r="AU2831" s="70">
        <v>7</v>
      </c>
      <c r="AV2831" s="71">
        <v>5</v>
      </c>
      <c r="AW2831" s="11"/>
      <c r="AX2831" s="72">
        <v>0.23273848514218101</v>
      </c>
      <c r="AY2831" s="73">
        <v>0.936606680794284</v>
      </c>
      <c r="AZ2831" s="73">
        <v>1.44211710752097</v>
      </c>
      <c r="BA2831" s="73">
        <v>1.3356070179434001</v>
      </c>
      <c r="BB2831" s="64">
        <v>2.3951964672342001E-2</v>
      </c>
      <c r="BC2831" s="74">
        <v>-28.343276998552</v>
      </c>
      <c r="BD2831" s="61">
        <v>43881</v>
      </c>
      <c r="BE2831" s="61">
        <v>43913</v>
      </c>
      <c r="BF2831" s="70"/>
      <c r="BG2831" s="61"/>
    </row>
    <row r="2832" spans="2:59" x14ac:dyDescent="0.3">
      <c r="B2832" s="56" t="s">
        <v>8929</v>
      </c>
      <c r="C2832" s="56" t="s">
        <v>8552</v>
      </c>
      <c r="D2832" s="56" t="s">
        <v>8534</v>
      </c>
      <c r="E2832" s="57" t="s">
        <v>360</v>
      </c>
      <c r="F2832" s="57" t="s">
        <v>339</v>
      </c>
      <c r="G2832" s="58" t="s">
        <v>36</v>
      </c>
      <c r="H2832" s="59" t="s">
        <v>1035</v>
      </c>
      <c r="I2832" s="60" t="s">
        <v>29</v>
      </c>
      <c r="J2832" s="60" t="s">
        <v>8553</v>
      </c>
      <c r="L2832" s="61">
        <v>44021</v>
      </c>
      <c r="M2832" s="62">
        <v>1827.3945000004001</v>
      </c>
      <c r="N2832" s="63">
        <v>1827.3945000004001</v>
      </c>
      <c r="O2832" s="63">
        <v>1990.5611000005199</v>
      </c>
      <c r="P2832" s="64">
        <f t="shared" si="44"/>
        <v>0.91802984595646064</v>
      </c>
      <c r="Q2832" s="61">
        <v>43881</v>
      </c>
      <c r="R2832" s="65">
        <v>1797654.594</v>
      </c>
      <c r="S2832" s="65">
        <v>2120013.324</v>
      </c>
      <c r="T2832" s="11"/>
      <c r="U2832" s="66">
        <v>-7.9002841775945905E-3</v>
      </c>
      <c r="V2832" s="67">
        <v>2.8721823361593102</v>
      </c>
      <c r="W2832" s="66">
        <v>3.8083749641373301E-3</v>
      </c>
      <c r="X2832" s="67">
        <v>2.65921604504911</v>
      </c>
      <c r="Y2832" s="66">
        <v>-4.9797445190051803E-3</v>
      </c>
      <c r="Z2832" s="67">
        <v>17.185963160329301</v>
      </c>
      <c r="AA2832" s="66">
        <v>0.207589917776349</v>
      </c>
      <c r="AB2832" s="67">
        <v>40.984179928956998</v>
      </c>
      <c r="AC2832" s="66">
        <v>0.35844380479305998</v>
      </c>
      <c r="AD2832" s="67">
        <v>60.130345739540601</v>
      </c>
      <c r="AE2832" s="66">
        <v>0.53938781645963896</v>
      </c>
      <c r="AF2832" s="68">
        <v>70.886469257646198</v>
      </c>
      <c r="AG2832" s="66">
        <v>-2.4799590749353201E-2</v>
      </c>
      <c r="AH2832" s="67">
        <v>-4.3214648108041702</v>
      </c>
      <c r="AI2832" s="66">
        <v>3.1744911510031698E-2</v>
      </c>
      <c r="AJ2832" s="67">
        <v>16.865233631979201</v>
      </c>
      <c r="AK2832" s="66">
        <v>0.76140776172513103</v>
      </c>
      <c r="AL2832" s="66">
        <v>0.157913045297464</v>
      </c>
      <c r="AM2832" s="67">
        <v>79.021915020421105</v>
      </c>
      <c r="AN2832" s="11"/>
      <c r="AO2832" s="69">
        <v>6.2981383138321703E-2</v>
      </c>
      <c r="AP2832" s="69">
        <v>-7.3468566362862503E-2</v>
      </c>
      <c r="AQ2832" s="69">
        <v>0.13853219309210499</v>
      </c>
      <c r="AR2832" s="69">
        <v>-7.7887088708885097E-2</v>
      </c>
      <c r="AS2832" s="70">
        <v>7</v>
      </c>
      <c r="AT2832" s="70">
        <v>5</v>
      </c>
      <c r="AU2832" s="70">
        <v>7</v>
      </c>
      <c r="AV2832" s="71">
        <v>5</v>
      </c>
      <c r="AW2832" s="11"/>
      <c r="AX2832" s="72">
        <v>0.23275129264511599</v>
      </c>
      <c r="AY2832" s="73">
        <v>0.99053242922218498</v>
      </c>
      <c r="AZ2832" s="73">
        <v>1.49029366112518</v>
      </c>
      <c r="BA2832" s="73">
        <v>1.4149903540728701</v>
      </c>
      <c r="BB2832" s="64">
        <v>2.3954483727211501E-2</v>
      </c>
      <c r="BC2832" s="74">
        <v>-28.2754043571476</v>
      </c>
      <c r="BD2832" s="61">
        <v>43881</v>
      </c>
      <c r="BE2832" s="61">
        <v>43913</v>
      </c>
      <c r="BF2832" s="70"/>
      <c r="BG2832" s="61"/>
    </row>
    <row r="2833" spans="2:59" x14ac:dyDescent="0.3">
      <c r="B2833" s="56" t="s">
        <v>8932</v>
      </c>
      <c r="C2833" s="56" t="s">
        <v>8555</v>
      </c>
      <c r="D2833" s="56" t="s">
        <v>8534</v>
      </c>
      <c r="E2833" s="57" t="s">
        <v>128</v>
      </c>
      <c r="F2833" s="57" t="s">
        <v>339</v>
      </c>
      <c r="G2833" s="58" t="s">
        <v>36</v>
      </c>
      <c r="H2833" s="59" t="s">
        <v>1035</v>
      </c>
      <c r="I2833" s="60" t="s">
        <v>29</v>
      </c>
      <c r="J2833" s="60" t="s">
        <v>8556</v>
      </c>
      <c r="L2833" s="61">
        <v>44021</v>
      </c>
      <c r="M2833" s="62">
        <v>1588.71780000068</v>
      </c>
      <c r="N2833" s="63">
        <v>1588.71780000068</v>
      </c>
      <c r="O2833" s="63">
        <v>1721.96529999934</v>
      </c>
      <c r="P2833" s="64">
        <f t="shared" si="44"/>
        <v>0.92261894011527923</v>
      </c>
      <c r="Q2833" s="61">
        <v>43881</v>
      </c>
      <c r="R2833" s="65">
        <v>26232292.954</v>
      </c>
      <c r="S2833" s="65">
        <v>19542742.157593701</v>
      </c>
      <c r="T2833" s="11"/>
      <c r="U2833" s="66">
        <v>-7.8649877186762803E-3</v>
      </c>
      <c r="V2833" s="67">
        <v>2.8757119820511399</v>
      </c>
      <c r="W2833" s="66">
        <v>4.8817210481502098E-3</v>
      </c>
      <c r="X2833" s="67">
        <v>2.7665506534503899</v>
      </c>
      <c r="Y2833" s="66">
        <v>1.49109365702316E-3</v>
      </c>
      <c r="Z2833" s="67">
        <v>17.833046977932099</v>
      </c>
      <c r="AA2833" s="66">
        <v>0.22343479378294401</v>
      </c>
      <c r="AB2833" s="67">
        <v>42.568667529616498</v>
      </c>
      <c r="AC2833" s="66">
        <v>0.394276221042965</v>
      </c>
      <c r="AD2833" s="67">
        <v>63.713587364531101</v>
      </c>
      <c r="AE2833" s="66"/>
      <c r="AF2833" s="68"/>
      <c r="AG2833" s="66">
        <v>-2.4486783683641999E-2</v>
      </c>
      <c r="AH2833" s="67">
        <v>-4.2901841042330497</v>
      </c>
      <c r="AI2833" s="66">
        <v>3.8787526817031903E-2</v>
      </c>
      <c r="AJ2833" s="67">
        <v>17.569495162664701</v>
      </c>
      <c r="AK2833" s="66">
        <v>0.59898922709922797</v>
      </c>
      <c r="AL2833" s="66">
        <v>0.22365936529415201</v>
      </c>
      <c r="AM2833" s="67">
        <v>88.073022491531404</v>
      </c>
      <c r="AN2833" s="11"/>
      <c r="AO2833" s="69">
        <v>6.3019306235219105E-2</v>
      </c>
      <c r="AP2833" s="69">
        <v>-7.3435560804718997E-2</v>
      </c>
      <c r="AQ2833" s="69">
        <v>0.139749297397502</v>
      </c>
      <c r="AR2833" s="69">
        <v>-7.6868119624123196E-2</v>
      </c>
      <c r="AS2833" s="70">
        <v>8</v>
      </c>
      <c r="AT2833" s="70">
        <v>4</v>
      </c>
      <c r="AU2833" s="70">
        <v>7</v>
      </c>
      <c r="AV2833" s="71">
        <v>5</v>
      </c>
      <c r="AW2833" s="11"/>
      <c r="AX2833" s="72">
        <v>0.23276747259049399</v>
      </c>
      <c r="AY2833" s="73">
        <v>1.0561835243861399</v>
      </c>
      <c r="AZ2833" s="73">
        <v>1.5489376675250199</v>
      </c>
      <c r="BA2833" s="73">
        <v>1.51197080057318</v>
      </c>
      <c r="BB2833" s="64">
        <v>2.3957596312902799E-2</v>
      </c>
      <c r="BC2833" s="74">
        <v>-28.193593680393001</v>
      </c>
      <c r="BD2833" s="61">
        <v>43881</v>
      </c>
      <c r="BE2833" s="61">
        <v>43913</v>
      </c>
      <c r="BF2833" s="70"/>
      <c r="BG2833" s="61"/>
    </row>
    <row r="2834" spans="2:59" x14ac:dyDescent="0.3">
      <c r="B2834" s="56" t="s">
        <v>8934</v>
      </c>
      <c r="C2834" s="56" t="s">
        <v>8558</v>
      </c>
      <c r="D2834" s="56" t="s">
        <v>8534</v>
      </c>
      <c r="E2834" s="57" t="s">
        <v>367</v>
      </c>
      <c r="F2834" s="57" t="s">
        <v>339</v>
      </c>
      <c r="G2834" s="58" t="s">
        <v>36</v>
      </c>
      <c r="H2834" s="59" t="s">
        <v>1035</v>
      </c>
      <c r="I2834" s="60" t="s">
        <v>29</v>
      </c>
      <c r="J2834" s="60" t="s">
        <v>8559</v>
      </c>
      <c r="L2834" s="61">
        <v>44021</v>
      </c>
      <c r="M2834" s="62">
        <v>4018.3247999995901</v>
      </c>
      <c r="N2834" s="63">
        <v>4018.3247999995901</v>
      </c>
      <c r="O2834" s="63">
        <v>4382.9980999976397</v>
      </c>
      <c r="P2834" s="64">
        <f t="shared" si="44"/>
        <v>0.9167982071454136</v>
      </c>
      <c r="Q2834" s="61">
        <v>43881</v>
      </c>
      <c r="R2834" s="65">
        <v>314138.92599999998</v>
      </c>
      <c r="S2834" s="65">
        <v>316979.22153076198</v>
      </c>
      <c r="T2834" s="11"/>
      <c r="U2834" s="66">
        <v>-7.9098352307482907E-3</v>
      </c>
      <c r="V2834" s="67">
        <v>2.8712272308439402</v>
      </c>
      <c r="W2834" s="66">
        <v>3.5197520701331099E-3</v>
      </c>
      <c r="X2834" s="67">
        <v>2.63035375564868</v>
      </c>
      <c r="Y2834" s="66">
        <v>-6.7148361968065702E-3</v>
      </c>
      <c r="Z2834" s="67">
        <v>17.012453992530901</v>
      </c>
      <c r="AA2834" s="66">
        <v>0.203359094955958</v>
      </c>
      <c r="AB2834" s="67">
        <v>40.561097646888797</v>
      </c>
      <c r="AC2834" s="66">
        <v>0.34895410962402801</v>
      </c>
      <c r="AD2834" s="67">
        <v>59.181376222637503</v>
      </c>
      <c r="AE2834" s="66">
        <v>0.523265122121084</v>
      </c>
      <c r="AF2834" s="68">
        <v>69.274199823848903</v>
      </c>
      <c r="AG2834" s="66">
        <v>-2.4883718046112301E-2</v>
      </c>
      <c r="AH2834" s="67">
        <v>-4.32987754047645</v>
      </c>
      <c r="AI2834" s="66">
        <v>2.9856953462512999E-2</v>
      </c>
      <c r="AJ2834" s="67">
        <v>16.6764378272055</v>
      </c>
      <c r="AK2834" s="66">
        <v>2.565410681176</v>
      </c>
      <c r="AL2834" s="66">
        <v>0.15508910036078299</v>
      </c>
      <c r="AM2834" s="67">
        <v>259.68738075019797</v>
      </c>
      <c r="AN2834" s="11"/>
      <c r="AO2834" s="69">
        <v>6.2971215536890696E-2</v>
      </c>
      <c r="AP2834" s="69">
        <v>-7.3477454262538197E-2</v>
      </c>
      <c r="AQ2834" s="69">
        <v>0.13820477979606899</v>
      </c>
      <c r="AR2834" s="69">
        <v>-7.8161089751156404E-2</v>
      </c>
      <c r="AS2834" s="70">
        <v>7</v>
      </c>
      <c r="AT2834" s="70">
        <v>5</v>
      </c>
      <c r="AU2834" s="70">
        <v>7</v>
      </c>
      <c r="AV2834" s="71">
        <v>5</v>
      </c>
      <c r="AW2834" s="11"/>
      <c r="AX2834" s="72">
        <v>0.23274709011136999</v>
      </c>
      <c r="AY2834" s="73">
        <v>0.97299582888899705</v>
      </c>
      <c r="AZ2834" s="73">
        <v>1.47462749920123</v>
      </c>
      <c r="BA2834" s="73">
        <v>1.38914758429928</v>
      </c>
      <c r="BB2834" s="64">
        <v>2.3953662068925002E-2</v>
      </c>
      <c r="BC2834" s="74">
        <v>-28.2974090268835</v>
      </c>
      <c r="BD2834" s="61">
        <v>43881</v>
      </c>
      <c r="BE2834" s="61">
        <v>43913</v>
      </c>
      <c r="BF2834" s="70"/>
      <c r="BG2834" s="61"/>
    </row>
    <row r="2835" spans="2:59" x14ac:dyDescent="0.3">
      <c r="B2835" s="56" t="s">
        <v>8938</v>
      </c>
      <c r="C2835" s="56" t="s">
        <v>8561</v>
      </c>
      <c r="D2835" s="56" t="s">
        <v>8534</v>
      </c>
      <c r="E2835" s="57" t="s">
        <v>371</v>
      </c>
      <c r="F2835" s="57" t="s">
        <v>339</v>
      </c>
      <c r="G2835" s="58" t="s">
        <v>36</v>
      </c>
      <c r="H2835" s="59" t="s">
        <v>1035</v>
      </c>
      <c r="I2835" s="60" t="s">
        <v>29</v>
      </c>
      <c r="J2835" s="60" t="s">
        <v>8562</v>
      </c>
      <c r="L2835" s="61">
        <v>44021</v>
      </c>
      <c r="M2835" s="62">
        <v>4055.94739999995</v>
      </c>
      <c r="N2835" s="63">
        <v>4055.94739999995</v>
      </c>
      <c r="O2835" s="63">
        <v>4420.6423000022796</v>
      </c>
      <c r="P2835" s="64">
        <f t="shared" si="44"/>
        <v>0.91750182999376773</v>
      </c>
      <c r="Q2835" s="61">
        <v>43881</v>
      </c>
      <c r="R2835" s="65">
        <v>318170.95799999998</v>
      </c>
      <c r="S2835" s="65">
        <v>327412.37905322301</v>
      </c>
      <c r="T2835" s="11"/>
      <c r="U2835" s="66">
        <v>-7.9043846162676294E-3</v>
      </c>
      <c r="V2835" s="67">
        <v>2.8717722922920101</v>
      </c>
      <c r="W2835" s="66">
        <v>3.6848033505520999E-3</v>
      </c>
      <c r="X2835" s="67">
        <v>2.6468588836905802</v>
      </c>
      <c r="Y2835" s="66">
        <v>-5.7236105731135502E-3</v>
      </c>
      <c r="Z2835" s="67">
        <v>17.1115765549184</v>
      </c>
      <c r="AA2835" s="66">
        <v>0.20577504767803501</v>
      </c>
      <c r="AB2835" s="67">
        <v>40.802692919096401</v>
      </c>
      <c r="AC2835" s="66">
        <v>0.35436863848008199</v>
      </c>
      <c r="AD2835" s="67">
        <v>59.722829108242898</v>
      </c>
      <c r="AE2835" s="66">
        <v>0.53245817602495704</v>
      </c>
      <c r="AF2835" s="68">
        <v>70.193505214178003</v>
      </c>
      <c r="AG2835" s="66">
        <v>-2.483559094253E-2</v>
      </c>
      <c r="AH2835" s="67">
        <v>-4.32506483011821</v>
      </c>
      <c r="AI2835" s="66">
        <v>3.0935480852349401E-2</v>
      </c>
      <c r="AJ2835" s="67">
        <v>16.7842905661964</v>
      </c>
      <c r="AK2835" s="66">
        <v>2.6266921206098099</v>
      </c>
      <c r="AL2835" s="66">
        <v>0.157323728704796</v>
      </c>
      <c r="AM2835" s="67">
        <v>265.81552469357803</v>
      </c>
      <c r="AN2835" s="11"/>
      <c r="AO2835" s="69">
        <v>6.2977045179650304E-2</v>
      </c>
      <c r="AP2835" s="69">
        <v>-7.3472376033387299E-2</v>
      </c>
      <c r="AQ2835" s="69">
        <v>0.138391797407239</v>
      </c>
      <c r="AR2835" s="69">
        <v>-7.80044955226913E-2</v>
      </c>
      <c r="AS2835" s="70">
        <v>7</v>
      </c>
      <c r="AT2835" s="70">
        <v>5</v>
      </c>
      <c r="AU2835" s="70">
        <v>7</v>
      </c>
      <c r="AV2835" s="71">
        <v>5</v>
      </c>
      <c r="AW2835" s="11"/>
      <c r="AX2835" s="72">
        <v>0.23274948820413599</v>
      </c>
      <c r="AY2835" s="73">
        <v>0.98301001324398396</v>
      </c>
      <c r="AZ2835" s="73">
        <v>1.4835738512283601</v>
      </c>
      <c r="BA2835" s="73">
        <v>1.4039017246377601</v>
      </c>
      <c r="BB2835" s="64">
        <v>2.39541312656729E-2</v>
      </c>
      <c r="BC2835" s="74">
        <v>-28.284833179117399</v>
      </c>
      <c r="BD2835" s="61">
        <v>43881</v>
      </c>
      <c r="BE2835" s="61">
        <v>43913</v>
      </c>
      <c r="BF2835" s="70"/>
      <c r="BG2835" s="61"/>
    </row>
    <row r="2836" spans="2:59" x14ac:dyDescent="0.3">
      <c r="B2836" s="56" t="s">
        <v>8941</v>
      </c>
      <c r="C2836" s="56" t="s">
        <v>8564</v>
      </c>
      <c r="D2836" s="56" t="s">
        <v>8534</v>
      </c>
      <c r="E2836" s="57" t="s">
        <v>375</v>
      </c>
      <c r="F2836" s="57" t="s">
        <v>339</v>
      </c>
      <c r="G2836" s="58" t="s">
        <v>36</v>
      </c>
      <c r="H2836" s="59" t="s">
        <v>1035</v>
      </c>
      <c r="I2836" s="60" t="s">
        <v>29</v>
      </c>
      <c r="J2836" s="60" t="s">
        <v>8565</v>
      </c>
      <c r="L2836" s="61">
        <v>44021</v>
      </c>
      <c r="M2836" s="62">
        <v>4304.2631999999303</v>
      </c>
      <c r="N2836" s="63">
        <v>4304.2631999999303</v>
      </c>
      <c r="O2836" s="63">
        <v>4687.6877999976296</v>
      </c>
      <c r="P2836" s="64">
        <f t="shared" si="44"/>
        <v>0.91820602899410386</v>
      </c>
      <c r="Q2836" s="61">
        <v>43881</v>
      </c>
      <c r="R2836" s="65">
        <v>1156480.4169999999</v>
      </c>
      <c r="S2836" s="65">
        <v>942934.66782812495</v>
      </c>
      <c r="T2836" s="11"/>
      <c r="U2836" s="66">
        <v>-7.8989601352077408E-3</v>
      </c>
      <c r="V2836" s="67">
        <v>2.8723147403980001</v>
      </c>
      <c r="W2836" s="66">
        <v>3.8497991099575302E-3</v>
      </c>
      <c r="X2836" s="67">
        <v>2.6633584596311302</v>
      </c>
      <c r="Y2836" s="66">
        <v>-4.7314679286500896E-3</v>
      </c>
      <c r="Z2836" s="67">
        <v>17.2107908193721</v>
      </c>
      <c r="AA2836" s="66">
        <v>0.20819568047591</v>
      </c>
      <c r="AB2836" s="67">
        <v>41.044756198884002</v>
      </c>
      <c r="AC2836" s="66">
        <v>0.35980442759872</v>
      </c>
      <c r="AD2836" s="67">
        <v>60.266408020106603</v>
      </c>
      <c r="AE2836" s="66">
        <v>0.54170615315903003</v>
      </c>
      <c r="AF2836" s="68">
        <v>71.118302927585304</v>
      </c>
      <c r="AG2836" s="66">
        <v>-2.4787528718661599E-2</v>
      </c>
      <c r="AH2836" s="67">
        <v>-4.3202586077313798</v>
      </c>
      <c r="AI2836" s="66">
        <v>3.2015112152294002E-2</v>
      </c>
      <c r="AJ2836" s="67">
        <v>16.892253696190899</v>
      </c>
      <c r="AK2836" s="66">
        <v>2.6890417134482401</v>
      </c>
      <c r="AL2836" s="66">
        <v>0.159563209967018</v>
      </c>
      <c r="AM2836" s="67">
        <v>272.050483977422</v>
      </c>
      <c r="AN2836" s="11"/>
      <c r="AO2836" s="69">
        <v>6.2982877030663104E-2</v>
      </c>
      <c r="AP2836" s="69">
        <v>-7.3467313341097906E-2</v>
      </c>
      <c r="AQ2836" s="69">
        <v>0.138578968115326</v>
      </c>
      <c r="AR2836" s="69">
        <v>-7.7847825575227E-2</v>
      </c>
      <c r="AS2836" s="70">
        <v>7</v>
      </c>
      <c r="AT2836" s="70">
        <v>5</v>
      </c>
      <c r="AU2836" s="70">
        <v>7</v>
      </c>
      <c r="AV2836" s="71">
        <v>5</v>
      </c>
      <c r="AW2836" s="11"/>
      <c r="AX2836" s="72">
        <v>0.232751908354112</v>
      </c>
      <c r="AY2836" s="73">
        <v>0.99304320526880496</v>
      </c>
      <c r="AZ2836" s="73">
        <v>1.49253660299109</v>
      </c>
      <c r="BA2836" s="73">
        <v>1.41869265365858</v>
      </c>
      <c r="BB2836" s="64">
        <v>2.3954602922021902E-2</v>
      </c>
      <c r="BC2836" s="74">
        <v>-28.272258233540899</v>
      </c>
      <c r="BD2836" s="61">
        <v>43881</v>
      </c>
      <c r="BE2836" s="61">
        <v>43913</v>
      </c>
      <c r="BF2836" s="70"/>
      <c r="BG2836" s="61"/>
    </row>
    <row r="2837" spans="2:59" x14ac:dyDescent="0.3">
      <c r="B2837" s="56" t="s">
        <v>8944</v>
      </c>
      <c r="C2837" s="56" t="s">
        <v>8567</v>
      </c>
      <c r="D2837" s="56" t="s">
        <v>8534</v>
      </c>
      <c r="E2837" s="57" t="s">
        <v>379</v>
      </c>
      <c r="F2837" s="57" t="s">
        <v>339</v>
      </c>
      <c r="G2837" s="58" t="s">
        <v>36</v>
      </c>
      <c r="H2837" s="59" t="s">
        <v>1035</v>
      </c>
      <c r="I2837" s="60" t="s">
        <v>29</v>
      </c>
      <c r="J2837" s="60" t="s">
        <v>8568</v>
      </c>
      <c r="L2837" s="61">
        <v>44021</v>
      </c>
      <c r="M2837" s="62">
        <v>4320.0662999972701</v>
      </c>
      <c r="N2837" s="63">
        <v>4320.0662999972701</v>
      </c>
      <c r="O2837" s="63">
        <v>4701.2907000035002</v>
      </c>
      <c r="P2837" s="64">
        <f t="shared" si="44"/>
        <v>0.91891069403431136</v>
      </c>
      <c r="Q2837" s="61">
        <v>43881</v>
      </c>
      <c r="R2837" s="65">
        <v>6424388.3590000002</v>
      </c>
      <c r="S2837" s="65">
        <v>5085121.0769375004</v>
      </c>
      <c r="T2837" s="11"/>
      <c r="U2837" s="66">
        <v>-7.8935098435977107E-3</v>
      </c>
      <c r="V2837" s="67">
        <v>2.8728597695590001</v>
      </c>
      <c r="W2837" s="66">
        <v>4.0148123371182001E-3</v>
      </c>
      <c r="X2837" s="67">
        <v>2.6798597823471901</v>
      </c>
      <c r="Y2837" s="66">
        <v>-3.7383912522273E-3</v>
      </c>
      <c r="Z2837" s="67">
        <v>17.310098487010698</v>
      </c>
      <c r="AA2837" s="66">
        <v>0.210621307100228</v>
      </c>
      <c r="AB2837" s="67">
        <v>41.287318861344801</v>
      </c>
      <c r="AC2837" s="66">
        <v>0.365262207382475</v>
      </c>
      <c r="AD2837" s="67">
        <v>60.8121859984822</v>
      </c>
      <c r="AE2837" s="66">
        <v>0.55100994149688598</v>
      </c>
      <c r="AF2837" s="68">
        <v>72.048681761371</v>
      </c>
      <c r="AG2837" s="66">
        <v>-2.4739407936067399E-2</v>
      </c>
      <c r="AH2837" s="67">
        <v>-4.3154465294719602</v>
      </c>
      <c r="AI2837" s="66">
        <v>3.3095791906816899E-2</v>
      </c>
      <c r="AJ2837" s="67">
        <v>17.000321671657701</v>
      </c>
      <c r="AK2837" s="66">
        <v>2.7524353974312499</v>
      </c>
      <c r="AL2837" s="66">
        <v>0.161806048074213</v>
      </c>
      <c r="AM2837" s="67">
        <v>278.38985237572302</v>
      </c>
      <c r="AN2837" s="11"/>
      <c r="AO2837" s="69">
        <v>6.2988692929138806E-2</v>
      </c>
      <c r="AP2837" s="69">
        <v>-7.3462234079706798E-2</v>
      </c>
      <c r="AQ2837" s="69">
        <v>0.13876622224415799</v>
      </c>
      <c r="AR2837" s="69">
        <v>-7.76911796983768E-2</v>
      </c>
      <c r="AS2837" s="70">
        <v>8</v>
      </c>
      <c r="AT2837" s="70">
        <v>4</v>
      </c>
      <c r="AU2837" s="70">
        <v>7</v>
      </c>
      <c r="AV2837" s="71">
        <v>5</v>
      </c>
      <c r="AW2837" s="11"/>
      <c r="AX2837" s="72">
        <v>0.232754345253634</v>
      </c>
      <c r="AY2837" s="73">
        <v>1.0030955314741701</v>
      </c>
      <c r="AZ2837" s="73">
        <v>1.5015165711101901</v>
      </c>
      <c r="BA2837" s="73">
        <v>1.4335203680275299</v>
      </c>
      <c r="BB2837" s="64">
        <v>2.3955076264101101E-2</v>
      </c>
      <c r="BC2837" s="74">
        <v>-28.2596755823179</v>
      </c>
      <c r="BD2837" s="61">
        <v>43881</v>
      </c>
      <c r="BE2837" s="61">
        <v>43913</v>
      </c>
      <c r="BF2837" s="70"/>
      <c r="BG2837" s="61"/>
    </row>
    <row r="2838" spans="2:59" x14ac:dyDescent="0.3">
      <c r="B2838" s="56" t="s">
        <v>8947</v>
      </c>
      <c r="C2838" s="56" t="s">
        <v>8569</v>
      </c>
      <c r="D2838" s="56" t="s">
        <v>8570</v>
      </c>
      <c r="E2838" s="57" t="s">
        <v>34</v>
      </c>
      <c r="F2838" s="57" t="s">
        <v>26</v>
      </c>
      <c r="G2838" s="58" t="s">
        <v>215</v>
      </c>
      <c r="H2838" s="59" t="s">
        <v>237</v>
      </c>
      <c r="I2838" s="60" t="s">
        <v>29</v>
      </c>
      <c r="J2838" s="60" t="s">
        <v>8571</v>
      </c>
      <c r="L2838" s="61">
        <v>43879</v>
      </c>
      <c r="M2838" s="62"/>
      <c r="N2838" s="63"/>
      <c r="O2838" s="63">
        <v>2756.64479999989</v>
      </c>
      <c r="P2838" s="64">
        <f t="shared" si="44"/>
        <v>0</v>
      </c>
      <c r="Q2838" s="61">
        <v>43879</v>
      </c>
      <c r="R2838" s="65"/>
      <c r="S2838" s="65">
        <v>61447205.139937498</v>
      </c>
      <c r="T2838" s="11"/>
      <c r="U2838" s="66"/>
      <c r="V2838" s="67"/>
      <c r="W2838" s="66"/>
      <c r="X2838" s="67"/>
      <c r="Y2838" s="66"/>
      <c r="Z2838" s="67"/>
      <c r="AA2838" s="66"/>
      <c r="AB2838" s="67"/>
      <c r="AC2838" s="66"/>
      <c r="AD2838" s="67"/>
      <c r="AE2838" s="66"/>
      <c r="AF2838" s="68"/>
      <c r="AG2838" s="66"/>
      <c r="AH2838" s="67"/>
      <c r="AI2838" s="66"/>
      <c r="AJ2838" s="67"/>
      <c r="AK2838" s="66"/>
      <c r="AL2838" s="66"/>
      <c r="AM2838" s="67"/>
      <c r="AN2838" s="11"/>
      <c r="AO2838" s="69">
        <v>2.2298187068372499E-3</v>
      </c>
      <c r="AP2838" s="69">
        <v>-4.6668951563333403E-3</v>
      </c>
      <c r="AQ2838" s="69">
        <v>8.2931203432963195E-3</v>
      </c>
      <c r="AR2838" s="69">
        <v>-6.4301602478735696E-3</v>
      </c>
      <c r="AS2838" s="70"/>
      <c r="AT2838" s="70"/>
      <c r="AU2838" s="70"/>
      <c r="AV2838" s="71"/>
      <c r="AW2838" s="11"/>
      <c r="AX2838" s="72"/>
      <c r="AY2838" s="73"/>
      <c r="AZ2838" s="73"/>
      <c r="BA2838" s="73"/>
      <c r="BB2838" s="64"/>
      <c r="BC2838" s="74">
        <v>-1.6120651053461199</v>
      </c>
      <c r="BD2838" s="61">
        <v>43745</v>
      </c>
      <c r="BE2838" s="61">
        <v>43783</v>
      </c>
      <c r="BF2838" s="70">
        <v>77</v>
      </c>
      <c r="BG2838" s="61">
        <v>43852</v>
      </c>
    </row>
    <row r="2839" spans="2:59" x14ac:dyDescent="0.3">
      <c r="B2839" s="56" t="s">
        <v>8950</v>
      </c>
      <c r="C2839" s="56" t="s">
        <v>8573</v>
      </c>
      <c r="D2839" s="56" t="s">
        <v>8570</v>
      </c>
      <c r="E2839" s="57" t="s">
        <v>41</v>
      </c>
      <c r="F2839" s="57" t="s">
        <v>26</v>
      </c>
      <c r="G2839" s="58" t="s">
        <v>215</v>
      </c>
      <c r="H2839" s="59" t="s">
        <v>237</v>
      </c>
      <c r="I2839" s="60" t="s">
        <v>29</v>
      </c>
      <c r="J2839" s="60" t="s">
        <v>8574</v>
      </c>
      <c r="L2839" s="61">
        <v>44021</v>
      </c>
      <c r="M2839" s="62">
        <v>2834.4296999983499</v>
      </c>
      <c r="N2839" s="63">
        <v>2834.4296999983499</v>
      </c>
      <c r="O2839" s="63">
        <v>2845.6099999993999</v>
      </c>
      <c r="P2839" s="64">
        <f t="shared" si="44"/>
        <v>0.99607103573537747</v>
      </c>
      <c r="Q2839" s="61">
        <v>43984</v>
      </c>
      <c r="R2839" s="65">
        <v>1426227.429</v>
      </c>
      <c r="S2839" s="65">
        <v>788615.27745800803</v>
      </c>
      <c r="T2839" s="11"/>
      <c r="U2839" s="66">
        <v>-1.2840440558648E-4</v>
      </c>
      <c r="V2839" s="67">
        <v>3.6493703133601199</v>
      </c>
      <c r="W2839" s="66">
        <v>7.1999255487753501E-4</v>
      </c>
      <c r="X2839" s="67">
        <v>2.3503778041231298</v>
      </c>
      <c r="Y2839" s="66">
        <v>9.7716398850025091E-3</v>
      </c>
      <c r="Z2839" s="67">
        <v>18.6611016007373</v>
      </c>
      <c r="AA2839" s="66">
        <v>2.0523563714959898E-2</v>
      </c>
      <c r="AB2839" s="67">
        <v>22.277544522803499</v>
      </c>
      <c r="AC2839" s="66">
        <v>5.00529633245606E-2</v>
      </c>
      <c r="AD2839" s="67">
        <v>29.2912615927053</v>
      </c>
      <c r="AE2839" s="66">
        <v>7.9056506996494094E-2</v>
      </c>
      <c r="AF2839" s="68">
        <v>24.853338311368098</v>
      </c>
      <c r="AG2839" s="66">
        <v>4.2008449963759598E-4</v>
      </c>
      <c r="AH2839" s="67">
        <v>-1.79949728590145</v>
      </c>
      <c r="AI2839" s="66">
        <v>1.19720927978051E-2</v>
      </c>
      <c r="AJ2839" s="67">
        <v>14.887951760742</v>
      </c>
      <c r="AK2839" s="66">
        <v>0.74105018427362701</v>
      </c>
      <c r="AL2839" s="66">
        <v>4.19913857622305E-2</v>
      </c>
      <c r="AM2839" s="67">
        <v>58.883757068775601</v>
      </c>
      <c r="AN2839" s="11"/>
      <c r="AO2839" s="69">
        <v>2.2454020727309398E-3</v>
      </c>
      <c r="AP2839" s="69">
        <v>-4.6616944373454299E-3</v>
      </c>
      <c r="AQ2839" s="69">
        <v>8.4557494537875807E-3</v>
      </c>
      <c r="AR2839" s="69">
        <v>-6.2697733837921996E-3</v>
      </c>
      <c r="AS2839" s="70">
        <v>8</v>
      </c>
      <c r="AT2839" s="70">
        <v>4</v>
      </c>
      <c r="AU2839" s="70">
        <v>7</v>
      </c>
      <c r="AV2839" s="71">
        <v>5</v>
      </c>
      <c r="AW2839" s="11"/>
      <c r="AX2839" s="72">
        <v>1.11395230303242E-2</v>
      </c>
      <c r="AY2839" s="73">
        <v>-0.93596109499503699</v>
      </c>
      <c r="AZ2839" s="73">
        <v>0.61943338739820297</v>
      </c>
      <c r="BA2839" s="73">
        <v>-1.20877753279092</v>
      </c>
      <c r="BB2839" s="64">
        <v>1.1503883873081101E-3</v>
      </c>
      <c r="BC2839" s="74">
        <v>-1.5925981600303201</v>
      </c>
      <c r="BD2839" s="61">
        <v>43745</v>
      </c>
      <c r="BE2839" s="61">
        <v>43783</v>
      </c>
      <c r="BF2839" s="70">
        <v>74</v>
      </c>
      <c r="BG2839" s="61">
        <v>43847</v>
      </c>
    </row>
    <row r="2840" spans="2:59" x14ac:dyDescent="0.3">
      <c r="B2840" s="56" t="s">
        <v>8953</v>
      </c>
      <c r="C2840" s="56" t="s">
        <v>8576</v>
      </c>
      <c r="D2840" s="56" t="s">
        <v>8570</v>
      </c>
      <c r="E2840" s="57" t="s">
        <v>500</v>
      </c>
      <c r="F2840" s="57" t="s">
        <v>26</v>
      </c>
      <c r="G2840" s="58" t="s">
        <v>215</v>
      </c>
      <c r="H2840" s="59" t="s">
        <v>237</v>
      </c>
      <c r="I2840" s="60" t="s">
        <v>29</v>
      </c>
      <c r="J2840" s="60" t="s">
        <v>8577</v>
      </c>
      <c r="L2840" s="61">
        <v>44021</v>
      </c>
      <c r="M2840" s="62">
        <v>2016.24330000021</v>
      </c>
      <c r="N2840" s="63">
        <v>2016.24330000021</v>
      </c>
      <c r="O2840" s="63"/>
      <c r="P2840" s="64" t="str">
        <f t="shared" si="44"/>
        <v/>
      </c>
      <c r="Q2840" s="61"/>
      <c r="R2840" s="65">
        <v>1025661.022</v>
      </c>
      <c r="S2840" s="65"/>
      <c r="T2840" s="11"/>
      <c r="U2840" s="66">
        <v>-1.17432351544267E-4</v>
      </c>
      <c r="V2840" s="67">
        <v>3.6504675187643398</v>
      </c>
      <c r="W2840" s="66">
        <v>1.04903833380376E-3</v>
      </c>
      <c r="X2840" s="67">
        <v>2.38328238201575</v>
      </c>
      <c r="Y2840" s="66"/>
      <c r="Z2840" s="67"/>
      <c r="AA2840" s="66"/>
      <c r="AB2840" s="67"/>
      <c r="AC2840" s="66"/>
      <c r="AD2840" s="67"/>
      <c r="AE2840" s="66"/>
      <c r="AF2840" s="68"/>
      <c r="AG2840" s="66">
        <v>5.18708335221163E-4</v>
      </c>
      <c r="AH2840" s="67">
        <v>-1.7896349023431</v>
      </c>
      <c r="AI2840" s="66"/>
      <c r="AJ2840" s="67"/>
      <c r="AK2840" s="66">
        <v>8.1216500002483406E-3</v>
      </c>
      <c r="AL2840" s="66">
        <v>2.61381611562683E-2</v>
      </c>
      <c r="AM2840" s="67">
        <v>-30.274390091682999</v>
      </c>
      <c r="AN2840" s="11"/>
      <c r="AO2840" s="69">
        <v>1.9692392852448401E-3</v>
      </c>
      <c r="AP2840" s="69">
        <v>-1.75682606277405E-3</v>
      </c>
      <c r="AQ2840" s="69">
        <v>7.5846159470529502E-3</v>
      </c>
      <c r="AR2840" s="69">
        <v>-3.60289481523068E-3</v>
      </c>
      <c r="AS2840" s="70"/>
      <c r="AT2840" s="70"/>
      <c r="AU2840" s="70"/>
      <c r="AV2840" s="71"/>
      <c r="AW2840" s="11"/>
      <c r="AX2840" s="72"/>
      <c r="AY2840" s="73"/>
      <c r="AZ2840" s="73"/>
      <c r="BA2840" s="73"/>
      <c r="BB2840" s="64"/>
      <c r="BC2840" s="74">
        <v>-0.52961491384030501</v>
      </c>
      <c r="BD2840" s="61">
        <v>43984</v>
      </c>
      <c r="BE2840" s="61">
        <v>43998</v>
      </c>
      <c r="BF2840" s="70"/>
      <c r="BG2840" s="61"/>
    </row>
    <row r="2841" spans="2:59" x14ac:dyDescent="0.3">
      <c r="B2841" s="56" t="s">
        <v>8956</v>
      </c>
      <c r="C2841" s="56" t="s">
        <v>8579</v>
      </c>
      <c r="D2841" s="56" t="s">
        <v>8570</v>
      </c>
      <c r="E2841" s="57" t="s">
        <v>306</v>
      </c>
      <c r="F2841" s="57" t="s">
        <v>26</v>
      </c>
      <c r="G2841" s="58" t="s">
        <v>215</v>
      </c>
      <c r="H2841" s="59" t="s">
        <v>237</v>
      </c>
      <c r="I2841" s="60" t="s">
        <v>29</v>
      </c>
      <c r="J2841" s="60" t="s">
        <v>1</v>
      </c>
      <c r="L2841" s="61">
        <v>44021</v>
      </c>
      <c r="M2841" s="62">
        <v>2765.08839999884</v>
      </c>
      <c r="N2841" s="63">
        <v>2765.08839999884</v>
      </c>
      <c r="O2841" s="63"/>
      <c r="P2841" s="64" t="str">
        <f t="shared" si="44"/>
        <v/>
      </c>
      <c r="Q2841" s="61"/>
      <c r="R2841" s="65">
        <v>133343276.963</v>
      </c>
      <c r="S2841" s="65"/>
      <c r="T2841" s="11"/>
      <c r="U2841" s="66">
        <v>-1.33612592435384E-4</v>
      </c>
      <c r="V2841" s="67">
        <v>3.6488494946752299</v>
      </c>
      <c r="W2841" s="66">
        <v>5.6369920457655098E-4</v>
      </c>
      <c r="X2841" s="67">
        <v>2.33474846909303</v>
      </c>
      <c r="Y2841" s="66"/>
      <c r="Z2841" s="67"/>
      <c r="AA2841" s="66"/>
      <c r="AB2841" s="67"/>
      <c r="AC2841" s="66"/>
      <c r="AD2841" s="67"/>
      <c r="AE2841" s="66"/>
      <c r="AF2841" s="68"/>
      <c r="AG2841" s="66">
        <v>3.7311095911718401E-4</v>
      </c>
      <c r="AH2841" s="67">
        <v>-1.8041946399534901</v>
      </c>
      <c r="AI2841" s="66"/>
      <c r="AJ2841" s="67"/>
      <c r="AK2841" s="66">
        <v>3.39117229668773E-3</v>
      </c>
      <c r="AL2841" s="66">
        <v>8.4826036290905904E-3</v>
      </c>
      <c r="AM2841" s="67">
        <v>11.0990423348994</v>
      </c>
      <c r="AN2841" s="11"/>
      <c r="AO2841" s="69">
        <v>1.95304151384335E-3</v>
      </c>
      <c r="AP2841" s="69">
        <v>-2.68966166277096E-3</v>
      </c>
      <c r="AQ2841" s="69">
        <v>7.0799017539684402E-3</v>
      </c>
      <c r="AR2841" s="69">
        <v>-4.0859017972252297E-3</v>
      </c>
      <c r="AS2841" s="70"/>
      <c r="AT2841" s="70"/>
      <c r="AU2841" s="70"/>
      <c r="AV2841" s="71"/>
      <c r="AW2841" s="11"/>
      <c r="AX2841" s="72"/>
      <c r="AY2841" s="73"/>
      <c r="AZ2841" s="73"/>
      <c r="BA2841" s="73"/>
      <c r="BB2841" s="64"/>
      <c r="BC2841" s="74">
        <v>-0.74337930845285904</v>
      </c>
      <c r="BD2841" s="61">
        <v>43907</v>
      </c>
      <c r="BE2841" s="61">
        <v>43916</v>
      </c>
      <c r="BF2841" s="70">
        <v>40</v>
      </c>
      <c r="BG2841" s="61">
        <v>43963</v>
      </c>
    </row>
    <row r="2842" spans="2:59" x14ac:dyDescent="0.3">
      <c r="B2842" s="56" t="s">
        <v>8580</v>
      </c>
      <c r="C2842" s="56" t="s">
        <v>8581</v>
      </c>
      <c r="D2842" s="56" t="s">
        <v>8570</v>
      </c>
      <c r="E2842" s="57" t="s">
        <v>309</v>
      </c>
      <c r="F2842" s="57" t="s">
        <v>26</v>
      </c>
      <c r="G2842" s="58" t="s">
        <v>215</v>
      </c>
      <c r="H2842" s="59" t="s">
        <v>237</v>
      </c>
      <c r="I2842" s="60" t="s">
        <v>29</v>
      </c>
      <c r="J2842" s="60" t="s">
        <v>8582</v>
      </c>
      <c r="L2842" s="61">
        <v>44021</v>
      </c>
      <c r="M2842" s="62">
        <v>1179.2872999999699</v>
      </c>
      <c r="N2842" s="63">
        <v>1179.2872999999699</v>
      </c>
      <c r="O2842" s="63">
        <v>1184.0942000001701</v>
      </c>
      <c r="P2842" s="64">
        <f t="shared" si="44"/>
        <v>0.99594044122486247</v>
      </c>
      <c r="Q2842" s="61">
        <v>43984</v>
      </c>
      <c r="R2842" s="65">
        <v>3401946.568</v>
      </c>
      <c r="S2842" s="65">
        <v>2174638.20542969</v>
      </c>
      <c r="T2842" s="11"/>
      <c r="U2842" s="66">
        <v>-1.3192669212003201E-4</v>
      </c>
      <c r="V2842" s="67">
        <v>3.6490180847067699</v>
      </c>
      <c r="W2842" s="66">
        <v>6.1371296033030398E-4</v>
      </c>
      <c r="X2842" s="67">
        <v>2.3397498446684</v>
      </c>
      <c r="Y2842" s="66">
        <v>9.1178411275905109E-3</v>
      </c>
      <c r="Z2842" s="67">
        <v>18.5957217249961</v>
      </c>
      <c r="AA2842" s="66">
        <v>1.91944742182386E-2</v>
      </c>
      <c r="AB2842" s="67">
        <v>22.144635573116801</v>
      </c>
      <c r="AC2842" s="66">
        <v>4.7323492608484202E-2</v>
      </c>
      <c r="AD2842" s="67">
        <v>29.018314521090399</v>
      </c>
      <c r="AE2842" s="66">
        <v>7.4846996940323193E-2</v>
      </c>
      <c r="AF2842" s="68">
        <v>24.432387305743799</v>
      </c>
      <c r="AG2842" s="66">
        <v>3.8818160101072901E-4</v>
      </c>
      <c r="AH2842" s="67">
        <v>-1.8026875757641401</v>
      </c>
      <c r="AI2842" s="66">
        <v>1.12845235435088E-2</v>
      </c>
      <c r="AJ2842" s="67">
        <v>14.8191948353196</v>
      </c>
      <c r="AK2842" s="66">
        <v>0.17928729999956</v>
      </c>
      <c r="AL2842" s="66">
        <v>2.8973578069781101E-2</v>
      </c>
      <c r="AM2842" s="67">
        <v>12.521559686691001</v>
      </c>
      <c r="AN2842" s="11"/>
      <c r="AO2842" s="69">
        <v>2.2346857458614999E-3</v>
      </c>
      <c r="AP2842" s="69">
        <v>-4.6652498194816898E-3</v>
      </c>
      <c r="AQ2842" s="69">
        <v>8.3443870098562894E-3</v>
      </c>
      <c r="AR2842" s="69">
        <v>-6.3796130198170396E-3</v>
      </c>
      <c r="AS2842" s="70">
        <v>8</v>
      </c>
      <c r="AT2842" s="70">
        <v>4</v>
      </c>
      <c r="AU2842" s="70">
        <v>7</v>
      </c>
      <c r="AV2842" s="71">
        <v>5</v>
      </c>
      <c r="AW2842" s="11"/>
      <c r="AX2842" s="72">
        <v>1.11428923673157E-2</v>
      </c>
      <c r="AY2842" s="73">
        <v>-0.93623929543082296</v>
      </c>
      <c r="AZ2842" s="73">
        <v>0.61552700412994499</v>
      </c>
      <c r="BA2842" s="73">
        <v>-1.2074437502505999</v>
      </c>
      <c r="BB2842" s="64">
        <v>1.1507271874973001E-3</v>
      </c>
      <c r="BC2842" s="74">
        <v>-1.6059016326289599</v>
      </c>
      <c r="BD2842" s="61">
        <v>43745</v>
      </c>
      <c r="BE2842" s="61">
        <v>43783</v>
      </c>
      <c r="BF2842" s="70">
        <v>75</v>
      </c>
      <c r="BG2842" s="61">
        <v>43850</v>
      </c>
    </row>
    <row r="2843" spans="2:59" x14ac:dyDescent="0.3">
      <c r="B2843" s="56" t="s">
        <v>8583</v>
      </c>
      <c r="C2843" s="56" t="s">
        <v>8584</v>
      </c>
      <c r="D2843" s="56" t="s">
        <v>8570</v>
      </c>
      <c r="E2843" s="57" t="s">
        <v>557</v>
      </c>
      <c r="F2843" s="57" t="s">
        <v>26</v>
      </c>
      <c r="G2843" s="58" t="s">
        <v>215</v>
      </c>
      <c r="H2843" s="59" t="s">
        <v>237</v>
      </c>
      <c r="I2843" s="60" t="s">
        <v>29</v>
      </c>
      <c r="J2843" s="60" t="s">
        <v>1</v>
      </c>
      <c r="L2843" s="61">
        <v>44021</v>
      </c>
      <c r="M2843" s="62">
        <v>2714.1728000007602</v>
      </c>
      <c r="N2843" s="63">
        <v>2714.1728000007602</v>
      </c>
      <c r="O2843" s="63"/>
      <c r="P2843" s="64" t="str">
        <f t="shared" si="44"/>
        <v/>
      </c>
      <c r="Q2843" s="61"/>
      <c r="R2843" s="65">
        <v>3503795.676</v>
      </c>
      <c r="S2843" s="65"/>
      <c r="T2843" s="11"/>
      <c r="U2843" s="66">
        <v>-1.17296382995846E-4</v>
      </c>
      <c r="V2843" s="67">
        <v>3.6504811156191899</v>
      </c>
      <c r="W2843" s="66">
        <v>1.0844883272511699E-3</v>
      </c>
      <c r="X2843" s="67">
        <v>2.3868273813604901</v>
      </c>
      <c r="Y2843" s="66">
        <v>4.6854078300384598E-3</v>
      </c>
      <c r="Z2843" s="67">
        <v>18.152478395233601</v>
      </c>
      <c r="AA2843" s="66"/>
      <c r="AB2843" s="67"/>
      <c r="AC2843" s="66"/>
      <c r="AD2843" s="67"/>
      <c r="AE2843" s="66"/>
      <c r="AF2843" s="68"/>
      <c r="AG2843" s="66">
        <v>5.1994972091051696E-4</v>
      </c>
      <c r="AH2843" s="67">
        <v>-1.7895107637741601</v>
      </c>
      <c r="AI2843" s="66">
        <v>6.9752526542288303E-3</v>
      </c>
      <c r="AJ2843" s="67">
        <v>14.3882677463844</v>
      </c>
      <c r="AK2843" s="66">
        <v>5.2491851856757404E-3</v>
      </c>
      <c r="AL2843" s="66">
        <v>6.5854448894242497E-3</v>
      </c>
      <c r="AM2843" s="67">
        <v>20.162145322508898</v>
      </c>
      <c r="AN2843" s="11"/>
      <c r="AO2843" s="69">
        <v>2.2787767429690601E-3</v>
      </c>
      <c r="AP2843" s="69">
        <v>-4.6506708840752297E-3</v>
      </c>
      <c r="AQ2843" s="69">
        <v>8.80269433946523E-3</v>
      </c>
      <c r="AR2843" s="69">
        <v>-4.0200003231802804E-3</v>
      </c>
      <c r="AS2843" s="70"/>
      <c r="AT2843" s="70"/>
      <c r="AU2843" s="70"/>
      <c r="AV2843" s="71"/>
      <c r="AW2843" s="11"/>
      <c r="AX2843" s="72"/>
      <c r="AY2843" s="73"/>
      <c r="AZ2843" s="73"/>
      <c r="BA2843" s="73"/>
      <c r="BB2843" s="64"/>
      <c r="BC2843" s="74">
        <v>-1.5510948398623401</v>
      </c>
      <c r="BD2843" s="61">
        <v>43745</v>
      </c>
      <c r="BE2843" s="61">
        <v>43783</v>
      </c>
      <c r="BF2843" s="70">
        <v>70</v>
      </c>
      <c r="BG2843" s="61">
        <v>43843</v>
      </c>
    </row>
    <row r="2844" spans="2:59" x14ac:dyDescent="0.3">
      <c r="B2844" s="56" t="s">
        <v>8585</v>
      </c>
      <c r="C2844" s="56" t="s">
        <v>8586</v>
      </c>
      <c r="D2844" s="56" t="s">
        <v>8587</v>
      </c>
      <c r="E2844" s="57" t="s">
        <v>34</v>
      </c>
      <c r="F2844" s="57" t="s">
        <v>3067</v>
      </c>
      <c r="G2844" s="58" t="s">
        <v>36</v>
      </c>
      <c r="H2844" s="59" t="s">
        <v>37</v>
      </c>
      <c r="I2844" s="60" t="s">
        <v>29</v>
      </c>
      <c r="J2844" s="60" t="s">
        <v>8588</v>
      </c>
      <c r="L2844" s="61">
        <v>44021</v>
      </c>
      <c r="M2844" s="62">
        <v>1141.3534999992701</v>
      </c>
      <c r="N2844" s="63">
        <v>1141.3534999992701</v>
      </c>
      <c r="O2844" s="63">
        <v>1528.4264000002299</v>
      </c>
      <c r="P2844" s="64">
        <f t="shared" si="44"/>
        <v>0.7467507104032608</v>
      </c>
      <c r="Q2844" s="61">
        <v>43756</v>
      </c>
      <c r="R2844" s="65">
        <v>1283550.32</v>
      </c>
      <c r="S2844" s="65">
        <v>2092415.1379843799</v>
      </c>
      <c r="T2844" s="11"/>
      <c r="U2844" s="66">
        <v>-3.5273866513307398E-2</v>
      </c>
      <c r="V2844" s="67">
        <v>0.13482410258802699</v>
      </c>
      <c r="W2844" s="66">
        <v>-2.00592950968712E-2</v>
      </c>
      <c r="X2844" s="67">
        <v>0.27244903894825301</v>
      </c>
      <c r="Y2844" s="66">
        <v>-0.199050344060233</v>
      </c>
      <c r="Z2844" s="67">
        <v>-2.2210967938008301</v>
      </c>
      <c r="AA2844" s="66">
        <v>-0.22679777180834201</v>
      </c>
      <c r="AB2844" s="67">
        <v>-2.45458902954124</v>
      </c>
      <c r="AC2844" s="66">
        <v>-0.31261608056141998</v>
      </c>
      <c r="AD2844" s="67">
        <v>-6.9756427959073299</v>
      </c>
      <c r="AE2844" s="66">
        <v>-0.26945712897577301</v>
      </c>
      <c r="AF2844" s="68">
        <v>-9.9980252858658805</v>
      </c>
      <c r="AG2844" s="66">
        <v>1.9721342241609801E-2</v>
      </c>
      <c r="AH2844" s="67">
        <v>0.13062848829577001</v>
      </c>
      <c r="AI2844" s="66">
        <v>-0.15495670587013599</v>
      </c>
      <c r="AJ2844" s="67">
        <v>-1.8049281060521001</v>
      </c>
      <c r="AK2844" s="66">
        <v>-0.43919620088417999</v>
      </c>
      <c r="AL2844" s="66">
        <v>-6.04875256749801E-2</v>
      </c>
      <c r="AM2844" s="67">
        <v>-35.278751923237003</v>
      </c>
      <c r="AN2844" s="11"/>
      <c r="AO2844" s="69">
        <v>6.9767916940691094E-2</v>
      </c>
      <c r="AP2844" s="69">
        <v>-0.12779394302837299</v>
      </c>
      <c r="AQ2844" s="69">
        <v>0.14313558250621999</v>
      </c>
      <c r="AR2844" s="69">
        <v>-0.165223884609877</v>
      </c>
      <c r="AS2844" s="70">
        <v>5</v>
      </c>
      <c r="AT2844" s="70">
        <v>7</v>
      </c>
      <c r="AU2844" s="70">
        <v>6</v>
      </c>
      <c r="AV2844" s="71">
        <v>6</v>
      </c>
      <c r="AW2844" s="11"/>
      <c r="AX2844" s="72">
        <v>0.316653556781821</v>
      </c>
      <c r="AY2844" s="73">
        <v>-0.56305417142266401</v>
      </c>
      <c r="AZ2844" s="73">
        <v>-0.68595179252315597</v>
      </c>
      <c r="BA2844" s="73">
        <v>-0.736605286161648</v>
      </c>
      <c r="BB2844" s="64">
        <v>3.2105587783917103E-2</v>
      </c>
      <c r="BC2844" s="74">
        <v>-46.202545310661698</v>
      </c>
      <c r="BD2844" s="61">
        <v>43756</v>
      </c>
      <c r="BE2844" s="61">
        <v>43908</v>
      </c>
      <c r="BF2844" s="70"/>
      <c r="BG2844" s="61"/>
    </row>
    <row r="2845" spans="2:59" x14ac:dyDescent="0.3">
      <c r="B2845" s="56" t="s">
        <v>8589</v>
      </c>
      <c r="C2845" s="56" t="s">
        <v>8590</v>
      </c>
      <c r="D2845" s="56" t="s">
        <v>8587</v>
      </c>
      <c r="E2845" s="57" t="s">
        <v>3071</v>
      </c>
      <c r="F2845" s="57" t="s">
        <v>3067</v>
      </c>
      <c r="G2845" s="58" t="s">
        <v>36</v>
      </c>
      <c r="H2845" s="59" t="s">
        <v>37</v>
      </c>
      <c r="I2845" s="60" t="s">
        <v>29</v>
      </c>
      <c r="J2845" s="60" t="s">
        <v>1</v>
      </c>
      <c r="L2845" s="61">
        <v>44021</v>
      </c>
      <c r="M2845" s="62">
        <v>1187.27040000074</v>
      </c>
      <c r="N2845" s="63">
        <v>1187.27040000074</v>
      </c>
      <c r="O2845" s="63">
        <v>1583.3616000004099</v>
      </c>
      <c r="P2845" s="64">
        <f t="shared" si="44"/>
        <v>0.74984160282807955</v>
      </c>
      <c r="Q2845" s="61">
        <v>43756</v>
      </c>
      <c r="R2845" s="65">
        <v>338774.64199999999</v>
      </c>
      <c r="S2845" s="65">
        <v>406503.75278369099</v>
      </c>
      <c r="T2845" s="11"/>
      <c r="U2845" s="66">
        <v>-3.5258903702015197E-2</v>
      </c>
      <c r="V2845" s="67">
        <v>0.136320383717248</v>
      </c>
      <c r="W2845" s="66">
        <v>-1.9601279165726699E-2</v>
      </c>
      <c r="X2845" s="67">
        <v>0.31825063206269999</v>
      </c>
      <c r="Y2845" s="66">
        <v>-0.196776689286635</v>
      </c>
      <c r="Z2845" s="67">
        <v>-1.99373131644097</v>
      </c>
      <c r="AA2845" s="66">
        <v>-0.22237167944957001</v>
      </c>
      <c r="AB2845" s="67">
        <v>-2.0119797936640702</v>
      </c>
      <c r="AC2845" s="66">
        <v>-0.30479711901367401</v>
      </c>
      <c r="AD2845" s="67">
        <v>-6.1937466411327504</v>
      </c>
      <c r="AE2845" s="66">
        <v>-0.25690019450761598</v>
      </c>
      <c r="AF2845" s="68">
        <v>-8.7423318390501699</v>
      </c>
      <c r="AG2845" s="66">
        <v>1.9864269543177202E-2</v>
      </c>
      <c r="AH2845" s="67">
        <v>0.14492121845250899</v>
      </c>
      <c r="AI2845" s="66">
        <v>-0.15243905964787699</v>
      </c>
      <c r="AJ2845" s="67">
        <v>-1.5531634838262101</v>
      </c>
      <c r="AK2845" s="66">
        <v>-0.40507381016796001</v>
      </c>
      <c r="AL2845" s="66">
        <v>-5.4481959929980797E-2</v>
      </c>
      <c r="AM2845" s="67">
        <v>-31.866512851614999</v>
      </c>
      <c r="AN2845" s="11"/>
      <c r="AO2845" s="69">
        <v>6.9784434719622396E-2</v>
      </c>
      <c r="AP2845" s="69">
        <v>-0.12775321038046999</v>
      </c>
      <c r="AQ2845" s="69">
        <v>0.143669868382858</v>
      </c>
      <c r="AR2845" s="69">
        <v>-0.16482073614402901</v>
      </c>
      <c r="AS2845" s="70">
        <v>5</v>
      </c>
      <c r="AT2845" s="70">
        <v>7</v>
      </c>
      <c r="AU2845" s="70">
        <v>6</v>
      </c>
      <c r="AV2845" s="71">
        <v>6</v>
      </c>
      <c r="AW2845" s="11"/>
      <c r="AX2845" s="72">
        <v>0.31663125311257301</v>
      </c>
      <c r="AY2845" s="73">
        <v>-0.54876613901433302</v>
      </c>
      <c r="AZ2845" s="73">
        <v>-0.59909425683690598</v>
      </c>
      <c r="BA2845" s="73">
        <v>-0.71834861431580099</v>
      </c>
      <c r="BB2845" s="64">
        <v>3.2104134506480503E-2</v>
      </c>
      <c r="BC2845" s="74">
        <v>-46.074863758229199</v>
      </c>
      <c r="BD2845" s="61">
        <v>43756</v>
      </c>
      <c r="BE2845" s="61">
        <v>43908</v>
      </c>
      <c r="BF2845" s="70"/>
      <c r="BG2845" s="61"/>
    </row>
    <row r="2846" spans="2:59" x14ac:dyDescent="0.3">
      <c r="B2846" s="56" t="s">
        <v>8591</v>
      </c>
      <c r="C2846" s="56" t="s">
        <v>8592</v>
      </c>
      <c r="D2846" s="56" t="s">
        <v>8587</v>
      </c>
      <c r="E2846" s="57" t="s">
        <v>3074</v>
      </c>
      <c r="F2846" s="57" t="s">
        <v>3067</v>
      </c>
      <c r="G2846" s="58" t="s">
        <v>36</v>
      </c>
      <c r="H2846" s="59" t="s">
        <v>37</v>
      </c>
      <c r="I2846" s="60" t="s">
        <v>29</v>
      </c>
      <c r="J2846" s="60" t="s">
        <v>8593</v>
      </c>
      <c r="L2846" s="61">
        <v>44021</v>
      </c>
      <c r="M2846" s="62">
        <v>710.99959999974806</v>
      </c>
      <c r="N2846" s="63">
        <v>710.99959999974806</v>
      </c>
      <c r="O2846" s="63">
        <v>952.12449999991804</v>
      </c>
      <c r="P2846" s="64">
        <f t="shared" si="44"/>
        <v>0.74675066128411705</v>
      </c>
      <c r="Q2846" s="61">
        <v>43756</v>
      </c>
      <c r="R2846" s="65">
        <v>2366130.44</v>
      </c>
      <c r="S2846" s="65">
        <v>2735943.9398085899</v>
      </c>
      <c r="T2846" s="11"/>
      <c r="U2846" s="66">
        <v>-3.5273985055937401E-2</v>
      </c>
      <c r="V2846" s="67">
        <v>0.134812248325034</v>
      </c>
      <c r="W2846" s="66">
        <v>-2.0059300917637302E-2</v>
      </c>
      <c r="X2846" s="67">
        <v>0.27244845687164299</v>
      </c>
      <c r="Y2846" s="66">
        <v>-0.19905039541743499</v>
      </c>
      <c r="Z2846" s="67">
        <v>-2.2211019295209602</v>
      </c>
      <c r="AA2846" s="66">
        <v>-0.226797831987787</v>
      </c>
      <c r="AB2846" s="67">
        <v>-2.4545950474857801</v>
      </c>
      <c r="AC2846" s="66"/>
      <c r="AD2846" s="67"/>
      <c r="AE2846" s="66"/>
      <c r="AF2846" s="68"/>
      <c r="AG2846" s="66">
        <v>1.9721364924407701E-2</v>
      </c>
      <c r="AH2846" s="67">
        <v>0.13063075657555601</v>
      </c>
      <c r="AI2846" s="66">
        <v>-0.154956669220119</v>
      </c>
      <c r="AJ2846" s="67">
        <v>-1.80492444105039</v>
      </c>
      <c r="AK2846" s="66">
        <v>-0.286846390838909</v>
      </c>
      <c r="AL2846" s="66">
        <v>-0.174944089416531</v>
      </c>
      <c r="AM2846" s="67">
        <v>-8.3146673442388401</v>
      </c>
      <c r="AN2846" s="11"/>
      <c r="AO2846" s="69">
        <v>6.9767858652994605E-2</v>
      </c>
      <c r="AP2846" s="69">
        <v>-0.12779398521437499</v>
      </c>
      <c r="AQ2846" s="69">
        <v>0.143135583912226</v>
      </c>
      <c r="AR2846" s="69">
        <v>-0.16522387573611899</v>
      </c>
      <c r="AS2846" s="70">
        <v>5</v>
      </c>
      <c r="AT2846" s="70">
        <v>7</v>
      </c>
      <c r="AU2846" s="70">
        <v>6</v>
      </c>
      <c r="AV2846" s="71">
        <v>6</v>
      </c>
      <c r="AW2846" s="11"/>
      <c r="AX2846" s="72">
        <v>0.31665375596145201</v>
      </c>
      <c r="AY2846" s="73">
        <v>-0.56305376184172895</v>
      </c>
      <c r="AZ2846" s="73">
        <v>-0.68595364887733001</v>
      </c>
      <c r="BA2846" s="73">
        <v>-0.73660475085125698</v>
      </c>
      <c r="BB2846" s="64">
        <v>3.2105607071789603E-2</v>
      </c>
      <c r="BC2846" s="74">
        <v>-46.202550191665097</v>
      </c>
      <c r="BD2846" s="61">
        <v>43756</v>
      </c>
      <c r="BE2846" s="61">
        <v>43908</v>
      </c>
      <c r="BF2846" s="70"/>
      <c r="BG2846" s="61"/>
    </row>
    <row r="2847" spans="2:59" x14ac:dyDescent="0.3">
      <c r="B2847" s="56" t="s">
        <v>8594</v>
      </c>
      <c r="C2847" s="56" t="s">
        <v>8595</v>
      </c>
      <c r="D2847" s="56" t="s">
        <v>8587</v>
      </c>
      <c r="E2847" s="57" t="s">
        <v>0</v>
      </c>
      <c r="F2847" s="57" t="s">
        <v>3067</v>
      </c>
      <c r="G2847" s="58" t="s">
        <v>36</v>
      </c>
      <c r="H2847" s="59" t="s">
        <v>37</v>
      </c>
      <c r="I2847" s="60" t="s">
        <v>29</v>
      </c>
      <c r="J2847" s="60" t="s">
        <v>8596</v>
      </c>
      <c r="L2847" s="61">
        <v>44021</v>
      </c>
      <c r="M2847" s="62">
        <v>1037.3411999996799</v>
      </c>
      <c r="N2847" s="63">
        <v>1037.3411999996799</v>
      </c>
      <c r="O2847" s="63">
        <v>1371.4052000008501</v>
      </c>
      <c r="P2847" s="64">
        <f t="shared" si="44"/>
        <v>0.75640751544404017</v>
      </c>
      <c r="Q2847" s="61">
        <v>43756</v>
      </c>
      <c r="R2847" s="65">
        <v>839233.48400000005</v>
      </c>
      <c r="S2847" s="65">
        <v>978937.63344043004</v>
      </c>
      <c r="T2847" s="11"/>
      <c r="U2847" s="66">
        <v>-3.5227178560489798E-2</v>
      </c>
      <c r="V2847" s="67">
        <v>0.139492897869786</v>
      </c>
      <c r="W2847" s="66">
        <v>-1.8633956396115502E-2</v>
      </c>
      <c r="X2847" s="67">
        <v>0.41498290902382001</v>
      </c>
      <c r="Y2847" s="66">
        <v>-0.191956559789251</v>
      </c>
      <c r="Z2847" s="67">
        <v>-1.51171836670255</v>
      </c>
      <c r="AA2847" s="66">
        <v>-0.21294640736770801</v>
      </c>
      <c r="AB2847" s="67">
        <v>-1.06945258547785</v>
      </c>
      <c r="AC2847" s="66">
        <v>-0.287818800507812</v>
      </c>
      <c r="AD2847" s="67">
        <v>-4.4959147905465198</v>
      </c>
      <c r="AE2847" s="66">
        <v>-0.22948676334170201</v>
      </c>
      <c r="AF2847" s="68">
        <v>-6.0009887224587102</v>
      </c>
      <c r="AG2847" s="66">
        <v>2.0166091746432399E-2</v>
      </c>
      <c r="AH2847" s="67">
        <v>0.17510343877802401</v>
      </c>
      <c r="AI2847" s="66">
        <v>-0.14710052829468601</v>
      </c>
      <c r="AJ2847" s="67">
        <v>-1.01931034850713</v>
      </c>
      <c r="AK2847" s="66">
        <v>-0.31563416613324102</v>
      </c>
      <c r="AL2847" s="66">
        <v>-4.0087945695631802E-2</v>
      </c>
      <c r="AM2847" s="67">
        <v>-22.9225484481431</v>
      </c>
      <c r="AN2847" s="11"/>
      <c r="AO2847" s="69">
        <v>6.9819591126361005E-2</v>
      </c>
      <c r="AP2847" s="69">
        <v>-0.12766712871598401</v>
      </c>
      <c r="AQ2847" s="69">
        <v>0.14479839999694399</v>
      </c>
      <c r="AR2847" s="69">
        <v>-0.16396922370942801</v>
      </c>
      <c r="AS2847" s="70">
        <v>5</v>
      </c>
      <c r="AT2847" s="70">
        <v>7</v>
      </c>
      <c r="AU2847" s="70">
        <v>7</v>
      </c>
      <c r="AV2847" s="71">
        <v>5</v>
      </c>
      <c r="AW2847" s="11"/>
      <c r="AX2847" s="72">
        <v>0.316584621386719</v>
      </c>
      <c r="AY2847" s="73">
        <v>-0.51834267417416402</v>
      </c>
      <c r="AZ2847" s="73">
        <v>-0.41437759311884298</v>
      </c>
      <c r="BA2847" s="73">
        <v>-0.67939224224210204</v>
      </c>
      <c r="BB2847" s="64">
        <v>3.2101114678298501E-2</v>
      </c>
      <c r="BC2847" s="74">
        <v>-45.804369124467499</v>
      </c>
      <c r="BD2847" s="61">
        <v>43756</v>
      </c>
      <c r="BE2847" s="61">
        <v>43908</v>
      </c>
      <c r="BF2847" s="70"/>
      <c r="BG2847" s="61"/>
    </row>
    <row r="2848" spans="2:59" x14ac:dyDescent="0.3">
      <c r="B2848" s="56" t="s">
        <v>8597</v>
      </c>
      <c r="C2848" s="56" t="s">
        <v>8598</v>
      </c>
      <c r="D2848" s="56" t="s">
        <v>8587</v>
      </c>
      <c r="E2848" s="57" t="s">
        <v>3081</v>
      </c>
      <c r="F2848" s="57" t="s">
        <v>3067</v>
      </c>
      <c r="G2848" s="58" t="s">
        <v>36</v>
      </c>
      <c r="H2848" s="59" t="s">
        <v>37</v>
      </c>
      <c r="I2848" s="60" t="s">
        <v>29</v>
      </c>
      <c r="J2848" s="60" t="s">
        <v>1</v>
      </c>
      <c r="L2848" s="61">
        <v>44021</v>
      </c>
      <c r="M2848" s="62">
        <v>709.17630000039901</v>
      </c>
      <c r="N2848" s="63">
        <v>709.17630000039901</v>
      </c>
      <c r="O2848" s="63">
        <v>925.49700000044004</v>
      </c>
      <c r="P2848" s="64">
        <f t="shared" si="44"/>
        <v>0.76626536876949558</v>
      </c>
      <c r="Q2848" s="61">
        <v>43756</v>
      </c>
      <c r="R2848" s="65">
        <v>4437014.8360000001</v>
      </c>
      <c r="S2848" s="65">
        <v>3904847.9879609402</v>
      </c>
      <c r="T2848" s="11"/>
      <c r="U2848" s="66">
        <v>-3.5180098250748401E-2</v>
      </c>
      <c r="V2848" s="67">
        <v>0.14420092884392899</v>
      </c>
      <c r="W2848" s="66">
        <v>-1.71954960769654E-2</v>
      </c>
      <c r="X2848" s="67">
        <v>0.55882894093883795</v>
      </c>
      <c r="Y2848" s="66">
        <v>-0.184744252668752</v>
      </c>
      <c r="Z2848" s="67">
        <v>-0.79048765465267901</v>
      </c>
      <c r="AA2848" s="66">
        <v>-0.19873694034235101</v>
      </c>
      <c r="AB2848" s="67">
        <v>0.35149411705788203</v>
      </c>
      <c r="AC2848" s="66">
        <v>-0.26192480873025498</v>
      </c>
      <c r="AD2848" s="67">
        <v>-1.90651561279083</v>
      </c>
      <c r="AE2848" s="66"/>
      <c r="AF2848" s="68"/>
      <c r="AG2848" s="66">
        <v>2.0614452883819499E-2</v>
      </c>
      <c r="AH2848" s="67">
        <v>0.219939552516735</v>
      </c>
      <c r="AI2848" s="66">
        <v>-0.139109689248435</v>
      </c>
      <c r="AJ2848" s="67">
        <v>-0.22022644388198401</v>
      </c>
      <c r="AK2848" s="66">
        <v>-0.28639585765631598</v>
      </c>
      <c r="AL2848" s="66">
        <v>-0.113470899038512</v>
      </c>
      <c r="AM2848" s="67">
        <v>-2.0172898712044098</v>
      </c>
      <c r="AN2848" s="11"/>
      <c r="AO2848" s="69">
        <v>6.9871881913059E-2</v>
      </c>
      <c r="AP2848" s="69">
        <v>-0.12753942266586801</v>
      </c>
      <c r="AQ2848" s="69">
        <v>0.14647642465206401</v>
      </c>
      <c r="AR2848" s="69">
        <v>-0.162702902646852</v>
      </c>
      <c r="AS2848" s="70">
        <v>5</v>
      </c>
      <c r="AT2848" s="70">
        <v>7</v>
      </c>
      <c r="AU2848" s="70">
        <v>8</v>
      </c>
      <c r="AV2848" s="71">
        <v>4</v>
      </c>
      <c r="AW2848" s="11"/>
      <c r="AX2848" s="72">
        <v>0.31809937097743402</v>
      </c>
      <c r="AY2848" s="73">
        <v>-0.458039235156321</v>
      </c>
      <c r="AZ2848" s="73">
        <v>-0.125223626213256</v>
      </c>
      <c r="BA2848" s="73">
        <v>-0.60139957279261602</v>
      </c>
      <c r="BB2848" s="64">
        <v>3.22536306722759E-2</v>
      </c>
      <c r="BC2848" s="74">
        <v>-45.400136359152398</v>
      </c>
      <c r="BD2848" s="61">
        <v>43756</v>
      </c>
      <c r="BE2848" s="61">
        <v>43908</v>
      </c>
      <c r="BF2848" s="70"/>
      <c r="BG2848" s="61"/>
    </row>
    <row r="2849" spans="2:59" x14ac:dyDescent="0.3">
      <c r="B2849" s="56" t="s">
        <v>8599</v>
      </c>
      <c r="C2849" s="56" t="s">
        <v>8600</v>
      </c>
      <c r="D2849" s="56" t="s">
        <v>8601</v>
      </c>
      <c r="E2849" s="57">
        <v>100</v>
      </c>
      <c r="F2849" s="57" t="s">
        <v>339</v>
      </c>
      <c r="G2849" s="58" t="s">
        <v>685</v>
      </c>
      <c r="H2849" s="59" t="s">
        <v>686</v>
      </c>
      <c r="I2849" s="60" t="s">
        <v>29</v>
      </c>
      <c r="J2849" s="60" t="s">
        <v>8602</v>
      </c>
      <c r="L2849" s="61">
        <v>44021</v>
      </c>
      <c r="M2849" s="62">
        <v>33049.677600026102</v>
      </c>
      <c r="N2849" s="63">
        <v>33049.677600026102</v>
      </c>
      <c r="O2849" s="63">
        <v>33122.8406999707</v>
      </c>
      <c r="P2849" s="64">
        <f t="shared" si="44"/>
        <v>0.99779115865673129</v>
      </c>
      <c r="Q2849" s="61">
        <v>43944</v>
      </c>
      <c r="R2849" s="65">
        <v>7154920.5389999999</v>
      </c>
      <c r="S2849" s="65">
        <v>7732060.8724531299</v>
      </c>
      <c r="T2849" s="11"/>
      <c r="U2849" s="66">
        <v>0</v>
      </c>
      <c r="V2849" s="67">
        <v>3.66221075391877</v>
      </c>
      <c r="W2849" s="66">
        <v>4.3135206760780398E-4</v>
      </c>
      <c r="X2849" s="67">
        <v>2.32151375539615</v>
      </c>
      <c r="Y2849" s="66">
        <v>3.9423484322469397E-3</v>
      </c>
      <c r="Z2849" s="67">
        <v>18.078172455454499</v>
      </c>
      <c r="AA2849" s="66">
        <v>1.44344752425241E-2</v>
      </c>
      <c r="AB2849" s="67">
        <v>21.668635675538098</v>
      </c>
      <c r="AC2849" s="66">
        <v>4.2759142239447101E-2</v>
      </c>
      <c r="AD2849" s="67">
        <v>28.561879484186601</v>
      </c>
      <c r="AE2849" s="66">
        <v>6.9677985757152797E-2</v>
      </c>
      <c r="AF2849" s="68">
        <v>23.915486187441299</v>
      </c>
      <c r="AG2849" s="66">
        <v>4.6042212852626102E-4</v>
      </c>
      <c r="AH2849" s="67">
        <v>-1.7954635230125899</v>
      </c>
      <c r="AI2849" s="66">
        <v>4.5310598125070101E-3</v>
      </c>
      <c r="AJ2849" s="67">
        <v>14.1438484622195</v>
      </c>
      <c r="AK2849" s="66">
        <v>0.394857235709205</v>
      </c>
      <c r="AL2849" s="66">
        <v>3.4351966622125502E-2</v>
      </c>
      <c r="AM2849" s="67">
        <v>58.314857425109899</v>
      </c>
      <c r="AN2849" s="11"/>
      <c r="AO2849" s="69">
        <v>6.9939824061293599E-4</v>
      </c>
      <c r="AP2849" s="69">
        <v>-3.1093770267034402E-3</v>
      </c>
      <c r="AQ2849" s="69">
        <v>2.0780533577635699E-3</v>
      </c>
      <c r="AR2849" s="69">
        <v>-9.6879446664388503E-4</v>
      </c>
      <c r="AS2849" s="70">
        <v>11</v>
      </c>
      <c r="AT2849" s="70">
        <v>1</v>
      </c>
      <c r="AU2849" s="70">
        <v>7</v>
      </c>
      <c r="AV2849" s="71">
        <v>5</v>
      </c>
      <c r="AW2849" s="11"/>
      <c r="AX2849" s="72">
        <v>3.7321882399783098E-3</v>
      </c>
      <c r="AY2849" s="73">
        <v>-4.0605468780049696</v>
      </c>
      <c r="AZ2849" s="73">
        <v>0.57349110576433304</v>
      </c>
      <c r="BA2849" s="73">
        <v>-4.1795783281922896</v>
      </c>
      <c r="BB2849" s="64">
        <v>3.8514953814399198E-4</v>
      </c>
      <c r="BC2849" s="74">
        <v>-0.39234950022819198</v>
      </c>
      <c r="BD2849" s="61">
        <v>43944</v>
      </c>
      <c r="BE2849" s="61">
        <v>43957</v>
      </c>
      <c r="BF2849" s="70"/>
      <c r="BG2849" s="61"/>
    </row>
    <row r="2850" spans="2:59" x14ac:dyDescent="0.3">
      <c r="B2850" s="56" t="s">
        <v>8603</v>
      </c>
      <c r="C2850" s="56" t="s">
        <v>8604</v>
      </c>
      <c r="D2850" s="56" t="s">
        <v>8601</v>
      </c>
      <c r="E2850" s="57" t="s">
        <v>41</v>
      </c>
      <c r="F2850" s="57" t="s">
        <v>339</v>
      </c>
      <c r="G2850" s="58" t="s">
        <v>685</v>
      </c>
      <c r="H2850" s="59" t="s">
        <v>686</v>
      </c>
      <c r="I2850" s="60" t="s">
        <v>29</v>
      </c>
      <c r="J2850" s="60" t="s">
        <v>8605</v>
      </c>
      <c r="L2850" s="61">
        <v>44021</v>
      </c>
      <c r="M2850" s="62">
        <v>1346.31770000048</v>
      </c>
      <c r="N2850" s="63">
        <v>1346.31770000048</v>
      </c>
      <c r="O2850" s="63">
        <v>1350.3995999991901</v>
      </c>
      <c r="P2850" s="64">
        <f t="shared" si="44"/>
        <v>0.99697726510085427</v>
      </c>
      <c r="Q2850" s="61">
        <v>43944</v>
      </c>
      <c r="R2850" s="65">
        <v>6247221.7070000004</v>
      </c>
      <c r="S2850" s="65">
        <v>5085761.3923828099</v>
      </c>
      <c r="T2850" s="11"/>
      <c r="U2850" s="66">
        <v>0</v>
      </c>
      <c r="V2850" s="67">
        <v>3.66221075391877</v>
      </c>
      <c r="W2850" s="66">
        <v>2.3231711566040799E-4</v>
      </c>
      <c r="X2850" s="67">
        <v>2.3016102602014099</v>
      </c>
      <c r="Y2850" s="66">
        <v>1.66724103837623E-3</v>
      </c>
      <c r="Z2850" s="67">
        <v>17.850661716074701</v>
      </c>
      <c r="AA2850" s="66">
        <v>9.5621064137958508E-3</v>
      </c>
      <c r="AB2850" s="67">
        <v>21.181398792687101</v>
      </c>
      <c r="AC2850" s="66">
        <v>3.25234078645735E-2</v>
      </c>
      <c r="AD2850" s="67">
        <v>27.538306046684699</v>
      </c>
      <c r="AE2850" s="66">
        <v>5.3813937556697097E-2</v>
      </c>
      <c r="AF2850" s="68">
        <v>22.3290813673811</v>
      </c>
      <c r="AG2850" s="66">
        <v>4.0504614298697599E-4</v>
      </c>
      <c r="AH2850" s="67">
        <v>-1.80100112156651</v>
      </c>
      <c r="AI2850" s="66">
        <v>2.1297302901075502E-3</v>
      </c>
      <c r="AJ2850" s="67">
        <v>13.9037155099795</v>
      </c>
      <c r="AK2850" s="66">
        <v>0.32970962676161403</v>
      </c>
      <c r="AL2850" s="66">
        <v>2.9342952422666699E-2</v>
      </c>
      <c r="AM2850" s="67">
        <v>51.800096530350899</v>
      </c>
      <c r="AN2850" s="11"/>
      <c r="AO2850" s="69">
        <v>6.8558007842511902E-4</v>
      </c>
      <c r="AP2850" s="69">
        <v>-3.1231496213877099E-3</v>
      </c>
      <c r="AQ2850" s="69">
        <v>1.6763031744631001E-3</v>
      </c>
      <c r="AR2850" s="69">
        <v>-1.38344224615139E-3</v>
      </c>
      <c r="AS2850" s="70">
        <v>9</v>
      </c>
      <c r="AT2850" s="70">
        <v>3</v>
      </c>
      <c r="AU2850" s="70">
        <v>7</v>
      </c>
      <c r="AV2850" s="71">
        <v>5</v>
      </c>
      <c r="AW2850" s="11"/>
      <c r="AX2850" s="72">
        <v>3.7004836903634002E-3</v>
      </c>
      <c r="AY2850" s="73">
        <v>-5.2979574379714904</v>
      </c>
      <c r="AZ2850" s="73">
        <v>0.55746735592492802</v>
      </c>
      <c r="BA2850" s="73">
        <v>-5.2979099314034102</v>
      </c>
      <c r="BB2850" s="64">
        <v>3.8186510832417797E-4</v>
      </c>
      <c r="BC2850" s="74">
        <v>-0.41024893661915501</v>
      </c>
      <c r="BD2850" s="61">
        <v>43944</v>
      </c>
      <c r="BE2850" s="61">
        <v>43957</v>
      </c>
      <c r="BF2850" s="70"/>
      <c r="BG2850" s="61"/>
    </row>
    <row r="2851" spans="2:59" x14ac:dyDescent="0.3">
      <c r="B2851" s="56" t="s">
        <v>8606</v>
      </c>
      <c r="C2851" s="56" t="s">
        <v>8607</v>
      </c>
      <c r="D2851" s="56" t="s">
        <v>8601</v>
      </c>
      <c r="E2851" s="57" t="s">
        <v>248</v>
      </c>
      <c r="F2851" s="57" t="s">
        <v>339</v>
      </c>
      <c r="G2851" s="58" t="s">
        <v>685</v>
      </c>
      <c r="H2851" s="59" t="s">
        <v>686</v>
      </c>
      <c r="I2851" s="60" t="s">
        <v>29</v>
      </c>
      <c r="J2851" s="60" t="s">
        <v>8608</v>
      </c>
      <c r="L2851" s="61">
        <v>44021</v>
      </c>
      <c r="M2851" s="62">
        <v>1382.08520000055</v>
      </c>
      <c r="N2851" s="63">
        <v>1382.08520000055</v>
      </c>
      <c r="O2851" s="63">
        <v>1385.7453000005301</v>
      </c>
      <c r="P2851" s="64">
        <f t="shared" si="44"/>
        <v>0.99735874983665562</v>
      </c>
      <c r="Q2851" s="61">
        <v>43944</v>
      </c>
      <c r="R2851" s="65">
        <v>34482803.336999997</v>
      </c>
      <c r="S2851" s="65">
        <v>24596553.380593799</v>
      </c>
      <c r="T2851" s="11"/>
      <c r="U2851" s="66">
        <v>0</v>
      </c>
      <c r="V2851" s="67">
        <v>3.66221075391877</v>
      </c>
      <c r="W2851" s="66">
        <v>3.2157415080291701E-4</v>
      </c>
      <c r="X2851" s="67">
        <v>2.3105359637156702</v>
      </c>
      <c r="Y2851" s="66">
        <v>2.77167288004421E-3</v>
      </c>
      <c r="Z2851" s="67">
        <v>17.9611049002269</v>
      </c>
      <c r="AA2851" s="66">
        <v>1.1950012165470999E-2</v>
      </c>
      <c r="AB2851" s="67">
        <v>21.420189367840099</v>
      </c>
      <c r="AC2851" s="66">
        <v>3.7555699493168497E-2</v>
      </c>
      <c r="AD2851" s="67">
        <v>28.0415352095442</v>
      </c>
      <c r="AE2851" s="66">
        <v>6.1614879390617702E-2</v>
      </c>
      <c r="AF2851" s="68">
        <v>23.109175550780499</v>
      </c>
      <c r="AG2851" s="66">
        <v>4.32504755735863E-4</v>
      </c>
      <c r="AH2851" s="67">
        <v>-1.79825526029163</v>
      </c>
      <c r="AI2851" s="66">
        <v>3.2966644484986301E-3</v>
      </c>
      <c r="AJ2851" s="67">
        <v>14.0204089258186</v>
      </c>
      <c r="AK2851" s="66">
        <v>0.36153956792084502</v>
      </c>
      <c r="AL2851" s="66">
        <v>3.1817167891858802E-2</v>
      </c>
      <c r="AM2851" s="67">
        <v>54.983090646273901</v>
      </c>
      <c r="AN2851" s="11"/>
      <c r="AO2851" s="69">
        <v>6.9242643439792995E-4</v>
      </c>
      <c r="AP2851" s="69">
        <v>-3.1163735511654501E-3</v>
      </c>
      <c r="AQ2851" s="69">
        <v>1.8750547260424401E-3</v>
      </c>
      <c r="AR2851" s="69">
        <v>-1.17819536080788E-3</v>
      </c>
      <c r="AS2851" s="70">
        <v>10</v>
      </c>
      <c r="AT2851" s="70">
        <v>2</v>
      </c>
      <c r="AU2851" s="70">
        <v>7</v>
      </c>
      <c r="AV2851" s="71">
        <v>5</v>
      </c>
      <c r="AW2851" s="11"/>
      <c r="AX2851" s="72">
        <v>3.7153455013185501E-3</v>
      </c>
      <c r="AY2851" s="73">
        <v>-4.69027236501279</v>
      </c>
      <c r="AZ2851" s="73">
        <v>0.56531638683190999</v>
      </c>
      <c r="BA2851" s="73">
        <v>-4.7580813373788304</v>
      </c>
      <c r="BB2851" s="64">
        <v>3.8340481644979699E-4</v>
      </c>
      <c r="BC2851" s="74">
        <v>-0.401401325349525</v>
      </c>
      <c r="BD2851" s="61">
        <v>43944</v>
      </c>
      <c r="BE2851" s="61">
        <v>43957</v>
      </c>
      <c r="BF2851" s="70"/>
      <c r="BG2851" s="61"/>
    </row>
    <row r="2852" spans="2:59" x14ac:dyDescent="0.3">
      <c r="B2852" s="56" t="s">
        <v>8609</v>
      </c>
      <c r="C2852" s="56" t="s">
        <v>8610</v>
      </c>
      <c r="D2852" s="56" t="s">
        <v>8601</v>
      </c>
      <c r="E2852" s="57" t="s">
        <v>2250</v>
      </c>
      <c r="F2852" s="57" t="s">
        <v>339</v>
      </c>
      <c r="G2852" s="58" t="s">
        <v>685</v>
      </c>
      <c r="H2852" s="59" t="s">
        <v>686</v>
      </c>
      <c r="I2852" s="60" t="s">
        <v>29</v>
      </c>
      <c r="J2852" s="60" t="s">
        <v>8611</v>
      </c>
      <c r="L2852" s="61">
        <v>44021</v>
      </c>
      <c r="M2852" s="62">
        <v>30024.130899995602</v>
      </c>
      <c r="N2852" s="63">
        <v>30024.130899995602</v>
      </c>
      <c r="O2852" s="63">
        <v>30116.518799990401</v>
      </c>
      <c r="P2852" s="64">
        <f t="shared" si="44"/>
        <v>0.99693231808734717</v>
      </c>
      <c r="Q2852" s="61">
        <v>43943</v>
      </c>
      <c r="R2852" s="65">
        <v>10612345.335000001</v>
      </c>
      <c r="S2852" s="65">
        <v>11168754.634218801</v>
      </c>
      <c r="T2852" s="11"/>
      <c r="U2852" s="66">
        <v>3.3305695978924599E-9</v>
      </c>
      <c r="V2852" s="67">
        <v>3.6622110869757298</v>
      </c>
      <c r="W2852" s="66">
        <v>2.2148426432977401E-4</v>
      </c>
      <c r="X2852" s="67">
        <v>2.3005269750683501</v>
      </c>
      <c r="Y2852" s="66">
        <v>1.5345320825872501E-3</v>
      </c>
      <c r="Z2852" s="67">
        <v>17.837390820495798</v>
      </c>
      <c r="AA2852" s="66">
        <v>9.2731847198592697E-3</v>
      </c>
      <c r="AB2852" s="67">
        <v>21.152506623271599</v>
      </c>
      <c r="AC2852" s="66">
        <v>3.1912858981741003E-2</v>
      </c>
      <c r="AD2852" s="67">
        <v>27.477251158415999</v>
      </c>
      <c r="AE2852" s="66">
        <v>5.2867285377942601E-2</v>
      </c>
      <c r="AF2852" s="68">
        <v>22.234416149498401</v>
      </c>
      <c r="AG2852" s="66">
        <v>4.0171164800995002E-4</v>
      </c>
      <c r="AH2852" s="67">
        <v>-1.8013345710642199</v>
      </c>
      <c r="AI2852" s="66">
        <v>1.9895098448614599E-3</v>
      </c>
      <c r="AJ2852" s="67">
        <v>13.8896934654476</v>
      </c>
      <c r="AK2852" s="66">
        <v>0.59339986445789705</v>
      </c>
      <c r="AL2852" s="66">
        <v>3.2079720533147303E-2</v>
      </c>
      <c r="AM2852" s="67">
        <v>-27.675464173255001</v>
      </c>
      <c r="AN2852" s="11"/>
      <c r="AO2852" s="69">
        <v>6.8471749364107403E-4</v>
      </c>
      <c r="AP2852" s="69">
        <v>-3.12400441907812E-3</v>
      </c>
      <c r="AQ2852" s="69">
        <v>1.65177804410632E-3</v>
      </c>
      <c r="AR2852" s="69">
        <v>-1.4084270205785301E-3</v>
      </c>
      <c r="AS2852" s="70">
        <v>9</v>
      </c>
      <c r="AT2852" s="70">
        <v>3</v>
      </c>
      <c r="AU2852" s="70">
        <v>7</v>
      </c>
      <c r="AV2852" s="71">
        <v>5</v>
      </c>
      <c r="AW2852" s="11"/>
      <c r="AX2852" s="72">
        <v>3.6988212224332499E-3</v>
      </c>
      <c r="AY2852" s="73">
        <v>-5.3715686289651803</v>
      </c>
      <c r="AZ2852" s="73">
        <v>0.55651770262011302</v>
      </c>
      <c r="BA2852" s="73">
        <v>-5.3620346746538399</v>
      </c>
      <c r="BB2852" s="64">
        <v>3.8169284002094602E-4</v>
      </c>
      <c r="BC2852" s="74">
        <v>-0.41138586043189201</v>
      </c>
      <c r="BD2852" s="61">
        <v>43943</v>
      </c>
      <c r="BE2852" s="61">
        <v>43957</v>
      </c>
      <c r="BF2852" s="70"/>
      <c r="BG2852" s="61"/>
    </row>
    <row r="2853" spans="2:59" x14ac:dyDescent="0.3">
      <c r="B2853" s="56" t="s">
        <v>8612</v>
      </c>
      <c r="C2853" s="56" t="s">
        <v>8613</v>
      </c>
      <c r="D2853" s="56" t="s">
        <v>8601</v>
      </c>
      <c r="E2853" s="57" t="s">
        <v>79</v>
      </c>
      <c r="F2853" s="57" t="s">
        <v>339</v>
      </c>
      <c r="G2853" s="58" t="s">
        <v>685</v>
      </c>
      <c r="H2853" s="59" t="s">
        <v>686</v>
      </c>
      <c r="I2853" s="60" t="s">
        <v>29</v>
      </c>
      <c r="J2853" s="60" t="s">
        <v>8614</v>
      </c>
      <c r="L2853" s="61">
        <v>44021</v>
      </c>
      <c r="M2853" s="62">
        <v>27738.395099997499</v>
      </c>
      <c r="N2853" s="63">
        <v>27738.395099997499</v>
      </c>
      <c r="O2853" s="63">
        <v>27834.677300006198</v>
      </c>
      <c r="P2853" s="64">
        <f t="shared" si="44"/>
        <v>0.99654092630674473</v>
      </c>
      <c r="Q2853" s="61">
        <v>43943</v>
      </c>
      <c r="R2853" s="65">
        <v>58692957.329000004</v>
      </c>
      <c r="S2853" s="65">
        <v>63033126.428125001</v>
      </c>
      <c r="T2853" s="11"/>
      <c r="U2853" s="66">
        <v>3.60523699782789E-9</v>
      </c>
      <c r="V2853" s="67">
        <v>3.6622111144424698</v>
      </c>
      <c r="W2853" s="66">
        <v>1.23995148896938E-4</v>
      </c>
      <c r="X2853" s="67">
        <v>2.2907780635250701</v>
      </c>
      <c r="Y2853" s="66">
        <v>3.6087203261558898E-4</v>
      </c>
      <c r="Z2853" s="67">
        <v>17.720024815498601</v>
      </c>
      <c r="AA2853" s="66">
        <v>6.7004399716097396E-3</v>
      </c>
      <c r="AB2853" s="67">
        <v>20.895232148468502</v>
      </c>
      <c r="AC2853" s="66">
        <v>2.6469020252989101E-2</v>
      </c>
      <c r="AD2853" s="67">
        <v>26.9328672855336</v>
      </c>
      <c r="AE2853" s="66">
        <v>4.4470336390077102E-2</v>
      </c>
      <c r="AF2853" s="68">
        <v>21.394721250719201</v>
      </c>
      <c r="AG2853" s="66">
        <v>3.7170972245803601E-4</v>
      </c>
      <c r="AH2853" s="67">
        <v>-1.80433476361941</v>
      </c>
      <c r="AI2853" s="66">
        <v>7.4777212648768898E-4</v>
      </c>
      <c r="AJ2853" s="67">
        <v>13.765519693610299</v>
      </c>
      <c r="AK2853" s="66">
        <v>0.31605918054090598</v>
      </c>
      <c r="AL2853" s="66">
        <v>2.8265531676879601E-2</v>
      </c>
      <c r="AM2853" s="67">
        <v>50.435051908250898</v>
      </c>
      <c r="AN2853" s="11"/>
      <c r="AO2853" s="69">
        <v>6.7721106279350395E-4</v>
      </c>
      <c r="AP2853" s="69">
        <v>-3.1314783354901001E-3</v>
      </c>
      <c r="AQ2853" s="69">
        <v>1.4339736499095999E-3</v>
      </c>
      <c r="AR2853" s="69">
        <v>-1.6330584012393999E-3</v>
      </c>
      <c r="AS2853" s="70">
        <v>9</v>
      </c>
      <c r="AT2853" s="70">
        <v>3</v>
      </c>
      <c r="AU2853" s="70">
        <v>7</v>
      </c>
      <c r="AV2853" s="71">
        <v>5</v>
      </c>
      <c r="AW2853" s="11"/>
      <c r="AX2853" s="72">
        <v>3.6851738144014199E-3</v>
      </c>
      <c r="AY2853" s="73">
        <v>-6.0273953998184897</v>
      </c>
      <c r="AZ2853" s="73">
        <v>0.54806597207880303</v>
      </c>
      <c r="BA2853" s="73">
        <v>-5.9209895681633498</v>
      </c>
      <c r="BB2853" s="64">
        <v>3.80278532046532E-4</v>
      </c>
      <c r="BC2853" s="74">
        <v>-0.42184106800959897</v>
      </c>
      <c r="BD2853" s="61">
        <v>43943</v>
      </c>
      <c r="BE2853" s="61">
        <v>43957</v>
      </c>
      <c r="BF2853" s="70"/>
      <c r="BG2853" s="61"/>
    </row>
    <row r="2854" spans="2:59" x14ac:dyDescent="0.3">
      <c r="B2854" s="56" t="s">
        <v>8615</v>
      </c>
      <c r="C2854" s="56" t="s">
        <v>8616</v>
      </c>
      <c r="D2854" s="56" t="s">
        <v>8601</v>
      </c>
      <c r="E2854" s="57" t="s">
        <v>56</v>
      </c>
      <c r="F2854" s="57" t="s">
        <v>339</v>
      </c>
      <c r="G2854" s="58" t="s">
        <v>685</v>
      </c>
      <c r="H2854" s="59" t="s">
        <v>686</v>
      </c>
      <c r="I2854" s="60" t="s">
        <v>29</v>
      </c>
      <c r="J2854" s="60" t="s">
        <v>1</v>
      </c>
      <c r="L2854" s="61">
        <v>44021</v>
      </c>
      <c r="M2854" s="62">
        <v>1048.82850000076</v>
      </c>
      <c r="N2854" s="63">
        <v>1048.82850000076</v>
      </c>
      <c r="O2854" s="63">
        <v>1050.73310000077</v>
      </c>
      <c r="P2854" s="64">
        <f t="shared" si="44"/>
        <v>0.99818736080550929</v>
      </c>
      <c r="Q2854" s="61">
        <v>43944</v>
      </c>
      <c r="R2854" s="65">
        <v>12106359.098999999</v>
      </c>
      <c r="S2854" s="65">
        <v>9490958.7240937501</v>
      </c>
      <c r="T2854" s="11"/>
      <c r="U2854" s="66">
        <v>5.0532835302874404E-6</v>
      </c>
      <c r="V2854" s="67">
        <v>3.6627160822718001</v>
      </c>
      <c r="W2854" s="66">
        <v>5.7707153428054902E-4</v>
      </c>
      <c r="X2854" s="67">
        <v>2.3360857020634298</v>
      </c>
      <c r="Y2854" s="66">
        <v>4.9045251671486802E-3</v>
      </c>
      <c r="Z2854" s="67">
        <v>18.174390128930099</v>
      </c>
      <c r="AA2854" s="66">
        <v>1.64052734180586E-2</v>
      </c>
      <c r="AB2854" s="67">
        <v>21.865715493098801</v>
      </c>
      <c r="AC2854" s="66">
        <v>4.6824041326544802E-2</v>
      </c>
      <c r="AD2854" s="67">
        <v>28.9683693928819</v>
      </c>
      <c r="AE2854" s="66"/>
      <c r="AF2854" s="68"/>
      <c r="AG2854" s="66">
        <v>5.0329061195952796E-4</v>
      </c>
      <c r="AH2854" s="67">
        <v>-1.7911766746692599</v>
      </c>
      <c r="AI2854" s="66">
        <v>5.5421237648261004E-3</v>
      </c>
      <c r="AJ2854" s="67">
        <v>14.2449548574514</v>
      </c>
      <c r="AK2854" s="66">
        <v>4.8752045977380497E-2</v>
      </c>
      <c r="AL2854" s="66">
        <v>2.2462329998234099E-2</v>
      </c>
      <c r="AM2854" s="67">
        <v>31.890620058780801</v>
      </c>
      <c r="AN2854" s="11"/>
      <c r="AO2854" s="69">
        <v>7.0475493339472505E-4</v>
      </c>
      <c r="AP2854" s="69">
        <v>-3.1040232779559998E-3</v>
      </c>
      <c r="AQ2854" s="69">
        <v>2.2335069297696498E-3</v>
      </c>
      <c r="AR2854" s="69">
        <v>-8.0851961047301302E-4</v>
      </c>
      <c r="AS2854" s="70">
        <v>11</v>
      </c>
      <c r="AT2854" s="70">
        <v>1</v>
      </c>
      <c r="AU2854" s="70">
        <v>7</v>
      </c>
      <c r="AV2854" s="71">
        <v>5</v>
      </c>
      <c r="AW2854" s="11"/>
      <c r="AX2854" s="72">
        <v>3.7456144645739201E-3</v>
      </c>
      <c r="AY2854" s="73">
        <v>-3.5647796605480799</v>
      </c>
      <c r="AZ2854" s="73">
        <v>0.57998679629508798</v>
      </c>
      <c r="BA2854" s="73">
        <v>-3.7106585440487798</v>
      </c>
      <c r="BB2854" s="64">
        <v>3.86540271975377E-4</v>
      </c>
      <c r="BC2854" s="74">
        <v>-0.38542613733989101</v>
      </c>
      <c r="BD2854" s="61">
        <v>43944</v>
      </c>
      <c r="BE2854" s="61">
        <v>43957</v>
      </c>
      <c r="BF2854" s="70"/>
      <c r="BG2854" s="61"/>
    </row>
    <row r="2855" spans="2:59" x14ac:dyDescent="0.3">
      <c r="B2855" s="56" t="s">
        <v>8617</v>
      </c>
      <c r="C2855" s="56" t="s">
        <v>8618</v>
      </c>
      <c r="D2855" s="56" t="s">
        <v>8601</v>
      </c>
      <c r="E2855" s="57" t="s">
        <v>352</v>
      </c>
      <c r="F2855" s="57" t="s">
        <v>339</v>
      </c>
      <c r="G2855" s="58" t="s">
        <v>685</v>
      </c>
      <c r="H2855" s="59" t="s">
        <v>686</v>
      </c>
      <c r="I2855" s="60" t="s">
        <v>29</v>
      </c>
      <c r="J2855" s="60" t="s">
        <v>8619</v>
      </c>
      <c r="L2855" s="61">
        <v>44021</v>
      </c>
      <c r="M2855" s="62">
        <v>1361.28390000015</v>
      </c>
      <c r="N2855" s="63">
        <v>1361.28390000015</v>
      </c>
      <c r="O2855" s="63">
        <v>1365.20769999921</v>
      </c>
      <c r="P2855" s="64">
        <f t="shared" si="44"/>
        <v>0.99712585857883573</v>
      </c>
      <c r="Q2855" s="61">
        <v>43944</v>
      </c>
      <c r="R2855" s="65">
        <v>60959105.718000002</v>
      </c>
      <c r="S2855" s="65">
        <v>58312567.078374997</v>
      </c>
      <c r="T2855" s="11"/>
      <c r="U2855" s="66">
        <v>0</v>
      </c>
      <c r="V2855" s="67">
        <v>3.66221075391877</v>
      </c>
      <c r="W2855" s="66">
        <v>2.6798064209288002E-4</v>
      </c>
      <c r="X2855" s="67">
        <v>2.3051766128446598</v>
      </c>
      <c r="Y2855" s="66">
        <v>2.1048647085990498E-3</v>
      </c>
      <c r="Z2855" s="67">
        <v>17.894424083089699</v>
      </c>
      <c r="AA2855" s="66">
        <v>1.05125578065781E-2</v>
      </c>
      <c r="AB2855" s="67">
        <v>21.276443931943501</v>
      </c>
      <c r="AC2855" s="66">
        <v>3.4529905358795097E-2</v>
      </c>
      <c r="AD2855" s="67">
        <v>27.738955796114201</v>
      </c>
      <c r="AE2855" s="66">
        <v>5.6923696862213498E-2</v>
      </c>
      <c r="AF2855" s="68">
        <v>22.640057297947401</v>
      </c>
      <c r="AG2855" s="66">
        <v>4.16030421547475E-4</v>
      </c>
      <c r="AH2855" s="67">
        <v>-1.7999026937104601</v>
      </c>
      <c r="AI2855" s="66">
        <v>2.59235017256287E-3</v>
      </c>
      <c r="AJ2855" s="67">
        <v>13.949977498225101</v>
      </c>
      <c r="AK2855" s="66">
        <v>0.34235667094064398</v>
      </c>
      <c r="AL2855" s="66">
        <v>3.0332342605106501E-2</v>
      </c>
      <c r="AM2855" s="67">
        <v>53.064800948253797</v>
      </c>
      <c r="AN2855" s="11"/>
      <c r="AO2855" s="69">
        <v>6.8827172253804704E-4</v>
      </c>
      <c r="AP2855" s="69">
        <v>-3.1204043161778801E-3</v>
      </c>
      <c r="AQ2855" s="69">
        <v>1.7558058843860601E-3</v>
      </c>
      <c r="AR2855" s="69">
        <v>-1.3011680075578601E-3</v>
      </c>
      <c r="AS2855" s="70">
        <v>9</v>
      </c>
      <c r="AT2855" s="70">
        <v>3</v>
      </c>
      <c r="AU2855" s="70">
        <v>7</v>
      </c>
      <c r="AV2855" s="71">
        <v>5</v>
      </c>
      <c r="AW2855" s="11"/>
      <c r="AX2855" s="72">
        <v>3.7061707622160602E-3</v>
      </c>
      <c r="AY2855" s="73">
        <v>-5.0559180136988298</v>
      </c>
      <c r="AZ2855" s="73">
        <v>0.56059073071810395</v>
      </c>
      <c r="BA2855" s="73">
        <v>-5.0850994204374702</v>
      </c>
      <c r="BB2855" s="64">
        <v>3.8245434835573598E-4</v>
      </c>
      <c r="BC2855" s="74">
        <v>-0.40671467047559401</v>
      </c>
      <c r="BD2855" s="61">
        <v>43944</v>
      </c>
      <c r="BE2855" s="61">
        <v>43957</v>
      </c>
      <c r="BF2855" s="70"/>
      <c r="BG2855" s="61"/>
    </row>
    <row r="2856" spans="2:59" x14ac:dyDescent="0.3">
      <c r="B2856" s="56" t="s">
        <v>8620</v>
      </c>
      <c r="C2856" s="56" t="s">
        <v>8621</v>
      </c>
      <c r="D2856" s="56" t="s">
        <v>8601</v>
      </c>
      <c r="E2856" s="57" t="s">
        <v>356</v>
      </c>
      <c r="F2856" s="57" t="s">
        <v>339</v>
      </c>
      <c r="G2856" s="58" t="s">
        <v>685</v>
      </c>
      <c r="H2856" s="59" t="s">
        <v>686</v>
      </c>
      <c r="I2856" s="60" t="s">
        <v>29</v>
      </c>
      <c r="J2856" s="60" t="s">
        <v>8622</v>
      </c>
      <c r="L2856" s="61">
        <v>44021</v>
      </c>
      <c r="M2856" s="62">
        <v>1381.8127999994899</v>
      </c>
      <c r="N2856" s="63">
        <v>1381.8127999994899</v>
      </c>
      <c r="O2856" s="63">
        <v>1385.4342999998501</v>
      </c>
      <c r="P2856" s="64">
        <f t="shared" si="44"/>
        <v>0.997386018232434</v>
      </c>
      <c r="Q2856" s="61">
        <v>43944</v>
      </c>
      <c r="R2856" s="65">
        <v>6279334.9029999999</v>
      </c>
      <c r="S2856" s="65">
        <v>6020997.5015703104</v>
      </c>
      <c r="T2856" s="11"/>
      <c r="U2856" s="66">
        <v>0</v>
      </c>
      <c r="V2856" s="67">
        <v>3.66221075391877</v>
      </c>
      <c r="W2856" s="66">
        <v>3.2743081828812099E-4</v>
      </c>
      <c r="X2856" s="67">
        <v>2.3111216304641902</v>
      </c>
      <c r="Y2856" s="66">
        <v>2.84761668990541E-3</v>
      </c>
      <c r="Z2856" s="67">
        <v>17.968699281220299</v>
      </c>
      <c r="AA2856" s="66">
        <v>1.21134605451516E-2</v>
      </c>
      <c r="AB2856" s="67">
        <v>21.4365342058009</v>
      </c>
      <c r="AC2856" s="66">
        <v>3.7899817381912698E-2</v>
      </c>
      <c r="AD2856" s="67">
        <v>28.075946998433199</v>
      </c>
      <c r="AE2856" s="66">
        <v>6.21488121414586E-2</v>
      </c>
      <c r="AF2856" s="68">
        <v>23.162568825849998</v>
      </c>
      <c r="AG2856" s="66">
        <v>4.3425597687019003E-4</v>
      </c>
      <c r="AH2856" s="67">
        <v>-1.7980801381781899</v>
      </c>
      <c r="AI2856" s="66">
        <v>3.3767985532904298E-3</v>
      </c>
      <c r="AJ2856" s="67">
        <v>14.028422336297799</v>
      </c>
      <c r="AK2856" s="66">
        <v>0.36374320256640202</v>
      </c>
      <c r="AL2856" s="66">
        <v>3.1986531588699997E-2</v>
      </c>
      <c r="AM2856" s="67">
        <v>55.203454110829597</v>
      </c>
      <c r="AN2856" s="11"/>
      <c r="AO2856" s="69">
        <v>6.9288319537008604E-4</v>
      </c>
      <c r="AP2856" s="69">
        <v>-3.1158460560618598E-3</v>
      </c>
      <c r="AQ2856" s="69">
        <v>1.8885258596128599E-3</v>
      </c>
      <c r="AR2856" s="69">
        <v>-1.1642277740975301E-3</v>
      </c>
      <c r="AS2856" s="70">
        <v>10</v>
      </c>
      <c r="AT2856" s="70">
        <v>2</v>
      </c>
      <c r="AU2856" s="70">
        <v>7</v>
      </c>
      <c r="AV2856" s="71">
        <v>5</v>
      </c>
      <c r="AW2856" s="11"/>
      <c r="AX2856" s="72">
        <v>3.7163696797097101E-3</v>
      </c>
      <c r="AY2856" s="73">
        <v>-4.6488501407220602</v>
      </c>
      <c r="AZ2856" s="73">
        <v>0.56585364367947499</v>
      </c>
      <c r="BA2856" s="73">
        <v>-4.7206134949883598</v>
      </c>
      <c r="BB2856" s="64">
        <v>3.8351094807808299E-4</v>
      </c>
      <c r="BC2856" s="74">
        <v>-0.40079128977004103</v>
      </c>
      <c r="BD2856" s="61">
        <v>43944</v>
      </c>
      <c r="BE2856" s="61">
        <v>43957</v>
      </c>
      <c r="BF2856" s="70"/>
      <c r="BG2856" s="61"/>
    </row>
    <row r="2857" spans="2:59" x14ac:dyDescent="0.3">
      <c r="B2857" s="56" t="s">
        <v>8623</v>
      </c>
      <c r="C2857" s="56" t="s">
        <v>8624</v>
      </c>
      <c r="D2857" s="56" t="s">
        <v>8601</v>
      </c>
      <c r="E2857" s="57" t="s">
        <v>360</v>
      </c>
      <c r="F2857" s="57" t="s">
        <v>339</v>
      </c>
      <c r="G2857" s="58" t="s">
        <v>685</v>
      </c>
      <c r="H2857" s="59" t="s">
        <v>686</v>
      </c>
      <c r="I2857" s="60" t="s">
        <v>29</v>
      </c>
      <c r="J2857" s="60" t="s">
        <v>8625</v>
      </c>
      <c r="L2857" s="61">
        <v>44021</v>
      </c>
      <c r="M2857" s="62">
        <v>1087.24269999936</v>
      </c>
      <c r="N2857" s="63">
        <v>1087.24269999936</v>
      </c>
      <c r="O2857" s="63">
        <v>1089.55550000072</v>
      </c>
      <c r="P2857" s="64">
        <f t="shared" si="44"/>
        <v>0.99787729950300053</v>
      </c>
      <c r="Q2857" s="61">
        <v>43944</v>
      </c>
      <c r="R2857" s="65">
        <v>19060379.557999998</v>
      </c>
      <c r="S2857" s="65">
        <v>18909297.988812499</v>
      </c>
      <c r="T2857" s="11"/>
      <c r="U2857" s="66">
        <v>9.1975925897713804E-7</v>
      </c>
      <c r="V2857" s="67">
        <v>3.66230272984467</v>
      </c>
      <c r="W2857" s="66">
        <v>4.5953814333188299E-4</v>
      </c>
      <c r="X2857" s="67">
        <v>2.3243323629685602</v>
      </c>
      <c r="Y2857" s="66">
        <v>4.1588015865272601E-3</v>
      </c>
      <c r="Z2857" s="67">
        <v>18.099817770882499</v>
      </c>
      <c r="AA2857" s="66">
        <v>1.4883249603371999E-2</v>
      </c>
      <c r="AB2857" s="67">
        <v>21.7135131116374</v>
      </c>
      <c r="AC2857" s="66">
        <v>4.3690537557267803E-2</v>
      </c>
      <c r="AD2857" s="67">
        <v>28.655019015975999</v>
      </c>
      <c r="AE2857" s="66">
        <v>7.1118404868684607E-2</v>
      </c>
      <c r="AF2857" s="68">
        <v>24.059528098587201</v>
      </c>
      <c r="AG2857" s="66">
        <v>4.6653477875224802E-4</v>
      </c>
      <c r="AH2857" s="67">
        <v>-1.7948522579899899</v>
      </c>
      <c r="AI2857" s="66">
        <v>4.7587393801222797E-3</v>
      </c>
      <c r="AJ2857" s="67">
        <v>14.166616418981</v>
      </c>
      <c r="AK2857" s="66">
        <v>8.6188879547989899E-2</v>
      </c>
      <c r="AL2857" s="66">
        <v>2.2904158731762402E-2</v>
      </c>
      <c r="AM2857" s="67">
        <v>10.9280285480927</v>
      </c>
      <c r="AN2857" s="11"/>
      <c r="AO2857" s="69">
        <v>7.0061772748886099E-4</v>
      </c>
      <c r="AP2857" s="69">
        <v>-3.1081482320587401E-3</v>
      </c>
      <c r="AQ2857" s="69">
        <v>2.1140738226677102E-3</v>
      </c>
      <c r="AR2857" s="69">
        <v>-9.3192299664224298E-4</v>
      </c>
      <c r="AS2857" s="70">
        <v>11</v>
      </c>
      <c r="AT2857" s="70">
        <v>1</v>
      </c>
      <c r="AU2857" s="70">
        <v>7</v>
      </c>
      <c r="AV2857" s="71">
        <v>5</v>
      </c>
      <c r="AW2857" s="11"/>
      <c r="AX2857" s="72">
        <v>3.7352685574114702E-3</v>
      </c>
      <c r="AY2857" s="73">
        <v>-3.9473985251170198</v>
      </c>
      <c r="AZ2857" s="73">
        <v>0.57496902355706003</v>
      </c>
      <c r="BA2857" s="73">
        <v>-4.0736152566460104</v>
      </c>
      <c r="BB2857" s="64">
        <v>3.8546860904034499E-4</v>
      </c>
      <c r="BC2857" s="74">
        <v>-0.390746501712329</v>
      </c>
      <c r="BD2857" s="61">
        <v>43944</v>
      </c>
      <c r="BE2857" s="61">
        <v>43957</v>
      </c>
      <c r="BF2857" s="70"/>
      <c r="BG2857" s="61"/>
    </row>
    <row r="2858" spans="2:59" x14ac:dyDescent="0.3">
      <c r="B2858" s="56" t="s">
        <v>8626</v>
      </c>
      <c r="C2858" s="56" t="s">
        <v>8627</v>
      </c>
      <c r="D2858" s="56" t="s">
        <v>8601</v>
      </c>
      <c r="E2858" s="57" t="s">
        <v>367</v>
      </c>
      <c r="F2858" s="57" t="s">
        <v>339</v>
      </c>
      <c r="G2858" s="58" t="s">
        <v>685</v>
      </c>
      <c r="H2858" s="59" t="s">
        <v>686</v>
      </c>
      <c r="I2858" s="60" t="s">
        <v>29</v>
      </c>
      <c r="J2858" s="60" t="s">
        <v>8628</v>
      </c>
      <c r="L2858" s="61">
        <v>44021</v>
      </c>
      <c r="M2858" s="62">
        <v>1307.9563999995601</v>
      </c>
      <c r="N2858" s="63">
        <v>1307.9563999995601</v>
      </c>
      <c r="O2858" s="63">
        <v>1311.4200999997599</v>
      </c>
      <c r="P2858" s="64">
        <f t="shared" si="44"/>
        <v>0.99735881736127074</v>
      </c>
      <c r="Q2858" s="61">
        <v>43944</v>
      </c>
      <c r="R2858" s="65">
        <v>283959.43199999997</v>
      </c>
      <c r="S2858" s="65">
        <v>215055.45167187499</v>
      </c>
      <c r="T2858" s="11"/>
      <c r="U2858" s="66">
        <v>0</v>
      </c>
      <c r="V2858" s="67">
        <v>3.66221075391877</v>
      </c>
      <c r="W2858" s="66">
        <v>3.21520783472806E-4</v>
      </c>
      <c r="X2858" s="67">
        <v>2.3105306269826502</v>
      </c>
      <c r="Y2858" s="66">
        <v>2.7714367752196302E-3</v>
      </c>
      <c r="Z2858" s="67">
        <v>17.961081289744499</v>
      </c>
      <c r="AA2858" s="66">
        <v>1.1949369587455299E-2</v>
      </c>
      <c r="AB2858" s="67">
        <v>21.420125110045799</v>
      </c>
      <c r="AC2858" s="66">
        <v>3.7555197317487903E-2</v>
      </c>
      <c r="AD2858" s="67">
        <v>28.0414849919907</v>
      </c>
      <c r="AE2858" s="66">
        <v>6.1613542418854202E-2</v>
      </c>
      <c r="AF2858" s="68">
        <v>23.109041853604101</v>
      </c>
      <c r="AG2858" s="66">
        <v>4.3246435052424198E-4</v>
      </c>
      <c r="AH2858" s="67">
        <v>-1.7982593008127901</v>
      </c>
      <c r="AI2858" s="66">
        <v>3.2963372086669599E-3</v>
      </c>
      <c r="AJ2858" s="67">
        <v>14.0203762018355</v>
      </c>
      <c r="AK2858" s="66">
        <v>0.29622555869369499</v>
      </c>
      <c r="AL2858" s="66">
        <v>2.98625263858412E-2</v>
      </c>
      <c r="AM2858" s="67">
        <v>32.7688685019966</v>
      </c>
      <c r="AN2858" s="11"/>
      <c r="AO2858" s="69">
        <v>6.9237624666129705E-4</v>
      </c>
      <c r="AP2858" s="69">
        <v>-3.1163164267127299E-3</v>
      </c>
      <c r="AQ2858" s="69">
        <v>1.8751648203760901E-3</v>
      </c>
      <c r="AR2858" s="69">
        <v>-1.1781304510805101E-3</v>
      </c>
      <c r="AS2858" s="70">
        <v>10</v>
      </c>
      <c r="AT2858" s="70">
        <v>2</v>
      </c>
      <c r="AU2858" s="70">
        <v>7</v>
      </c>
      <c r="AV2858" s="71">
        <v>5</v>
      </c>
      <c r="AW2858" s="11"/>
      <c r="AX2858" s="72">
        <v>3.7152845568334701E-3</v>
      </c>
      <c r="AY2858" s="73">
        <v>-4.6905290465729204</v>
      </c>
      <c r="AZ2858" s="73">
        <v>0.56531414004803104</v>
      </c>
      <c r="BA2858" s="73">
        <v>-4.7583019358498904</v>
      </c>
      <c r="BB2858" s="64">
        <v>3.83398533153354E-4</v>
      </c>
      <c r="BC2858" s="74">
        <v>-0.40138930313787602</v>
      </c>
      <c r="BD2858" s="61">
        <v>43944</v>
      </c>
      <c r="BE2858" s="61">
        <v>43957</v>
      </c>
      <c r="BF2858" s="70"/>
      <c r="BG2858" s="61"/>
    </row>
    <row r="2859" spans="2:59" x14ac:dyDescent="0.3">
      <c r="B2859" s="56" t="s">
        <v>8629</v>
      </c>
      <c r="C2859" s="56" t="s">
        <v>8630</v>
      </c>
      <c r="D2859" s="56" t="s">
        <v>8601</v>
      </c>
      <c r="E2859" s="57" t="s">
        <v>371</v>
      </c>
      <c r="F2859" s="57" t="s">
        <v>339</v>
      </c>
      <c r="G2859" s="58" t="s">
        <v>685</v>
      </c>
      <c r="H2859" s="59" t="s">
        <v>686</v>
      </c>
      <c r="I2859" s="60" t="s">
        <v>29</v>
      </c>
      <c r="J2859" s="60" t="s">
        <v>8631</v>
      </c>
      <c r="L2859" s="61">
        <v>44021</v>
      </c>
      <c r="M2859" s="62">
        <v>1395.5002999994899</v>
      </c>
      <c r="N2859" s="63">
        <v>1395.5002999994899</v>
      </c>
      <c r="O2859" s="63">
        <v>1398.9701000005</v>
      </c>
      <c r="P2859" s="64">
        <f t="shared" si="44"/>
        <v>0.99751974684733513</v>
      </c>
      <c r="Q2859" s="61">
        <v>43944</v>
      </c>
      <c r="R2859" s="65">
        <v>120090.879</v>
      </c>
      <c r="S2859" s="65">
        <v>168521.226774902</v>
      </c>
      <c r="T2859" s="11"/>
      <c r="U2859" s="66">
        <v>0</v>
      </c>
      <c r="V2859" s="67">
        <v>3.66221075391877</v>
      </c>
      <c r="W2859" s="66">
        <v>3.57132077624556E-4</v>
      </c>
      <c r="X2859" s="67">
        <v>2.31409175639783</v>
      </c>
      <c r="Y2859" s="66">
        <v>3.2218114683928399E-3</v>
      </c>
      <c r="Z2859" s="67">
        <v>18.006118759076301</v>
      </c>
      <c r="AA2859" s="66">
        <v>1.2914493701828201E-2</v>
      </c>
      <c r="AB2859" s="67">
        <v>21.516637521475801</v>
      </c>
      <c r="AC2859" s="66">
        <v>3.9583889411005699E-2</v>
      </c>
      <c r="AD2859" s="67">
        <v>28.244354201335199</v>
      </c>
      <c r="AE2859" s="66">
        <v>6.4759977363792104E-2</v>
      </c>
      <c r="AF2859" s="68">
        <v>23.423685348097901</v>
      </c>
      <c r="AG2859" s="66">
        <v>4.4347846778691698E-4</v>
      </c>
      <c r="AH2859" s="67">
        <v>-1.7971578890865201</v>
      </c>
      <c r="AI2859" s="66">
        <v>3.7717497616540602E-3</v>
      </c>
      <c r="AJ2859" s="67">
        <v>14.067917457126899</v>
      </c>
      <c r="AK2859" s="66">
        <v>0.32283687069313599</v>
      </c>
      <c r="AL2859" s="66">
        <v>3.2238828660410897E-2</v>
      </c>
      <c r="AM2859" s="67">
        <v>35.429999701969798</v>
      </c>
      <c r="AN2859" s="11"/>
      <c r="AO2859" s="69">
        <v>6.95123862897162E-4</v>
      </c>
      <c r="AP2859" s="69">
        <v>-3.11357619466435E-3</v>
      </c>
      <c r="AQ2859" s="69">
        <v>1.9547756583051502E-3</v>
      </c>
      <c r="AR2859" s="69">
        <v>-1.09616355621256E-3</v>
      </c>
      <c r="AS2859" s="70">
        <v>10</v>
      </c>
      <c r="AT2859" s="70">
        <v>2</v>
      </c>
      <c r="AU2859" s="70">
        <v>7</v>
      </c>
      <c r="AV2859" s="71">
        <v>5</v>
      </c>
      <c r="AW2859" s="11"/>
      <c r="AX2859" s="72">
        <v>3.7217397264430502E-3</v>
      </c>
      <c r="AY2859" s="73">
        <v>-4.4455307307725898</v>
      </c>
      <c r="AZ2859" s="73">
        <v>0.56848865446045205</v>
      </c>
      <c r="BA2859" s="73">
        <v>-4.5355187549212097</v>
      </c>
      <c r="BB2859" s="64">
        <v>3.8406723664820698E-4</v>
      </c>
      <c r="BC2859" s="74">
        <v>-0.397842670129194</v>
      </c>
      <c r="BD2859" s="61">
        <v>43944</v>
      </c>
      <c r="BE2859" s="61">
        <v>43957</v>
      </c>
      <c r="BF2859" s="70"/>
      <c r="BG2859" s="61"/>
    </row>
    <row r="2860" spans="2:59" x14ac:dyDescent="0.3">
      <c r="B2860" s="56" t="s">
        <v>8632</v>
      </c>
      <c r="C2860" s="56" t="s">
        <v>8633</v>
      </c>
      <c r="D2860" s="56" t="s">
        <v>8601</v>
      </c>
      <c r="E2860" s="57" t="s">
        <v>375</v>
      </c>
      <c r="F2860" s="57" t="s">
        <v>339</v>
      </c>
      <c r="G2860" s="58" t="s">
        <v>685</v>
      </c>
      <c r="H2860" s="59" t="s">
        <v>686</v>
      </c>
      <c r="I2860" s="60" t="s">
        <v>29</v>
      </c>
      <c r="J2860" s="60" t="s">
        <v>8634</v>
      </c>
      <c r="L2860" s="61">
        <v>44021</v>
      </c>
      <c r="M2860" s="62">
        <v>1326.8614000007501</v>
      </c>
      <c r="N2860" s="63">
        <v>1326.8614000007501</v>
      </c>
      <c r="O2860" s="63">
        <v>1330.0493000000699</v>
      </c>
      <c r="P2860" s="64">
        <f t="shared" si="44"/>
        <v>0.99760317155212241</v>
      </c>
      <c r="Q2860" s="61">
        <v>43944</v>
      </c>
      <c r="R2860" s="65">
        <v>142735.87700000001</v>
      </c>
      <c r="S2860" s="65">
        <v>158181.72772900399</v>
      </c>
      <c r="T2860" s="11"/>
      <c r="U2860" s="66">
        <v>0</v>
      </c>
      <c r="V2860" s="67">
        <v>3.66221075391877</v>
      </c>
      <c r="W2860" s="66">
        <v>3.7734827674285E-4</v>
      </c>
      <c r="X2860" s="67">
        <v>2.31611337630966</v>
      </c>
      <c r="Y2860" s="66">
        <v>3.4498989498388298E-3</v>
      </c>
      <c r="Z2860" s="67">
        <v>18.0289275071991</v>
      </c>
      <c r="AA2860" s="66">
        <v>1.34002771847008E-2</v>
      </c>
      <c r="AB2860" s="67">
        <v>21.5652158697776</v>
      </c>
      <c r="AC2860" s="66">
        <v>4.0602480014058501E-2</v>
      </c>
      <c r="AD2860" s="67">
        <v>28.346213261655102</v>
      </c>
      <c r="AE2860" s="66">
        <v>6.6339600267383503E-2</v>
      </c>
      <c r="AF2860" s="68">
        <v>23.5816476384643</v>
      </c>
      <c r="AG2860" s="66">
        <v>4.4885411807627E-4</v>
      </c>
      <c r="AH2860" s="67">
        <v>-1.79662032405759</v>
      </c>
      <c r="AI2860" s="66">
        <v>4.0123829530784904E-3</v>
      </c>
      <c r="AJ2860" s="67">
        <v>14.091980776269301</v>
      </c>
      <c r="AK2860" s="66">
        <v>0.295484759133542</v>
      </c>
      <c r="AL2860" s="66">
        <v>2.9795758760883501E-2</v>
      </c>
      <c r="AM2860" s="67">
        <v>32.6947885460104</v>
      </c>
      <c r="AN2860" s="11"/>
      <c r="AO2860" s="69">
        <v>6.9650298792112196E-4</v>
      </c>
      <c r="AP2860" s="69">
        <v>-3.1122154641707298E-3</v>
      </c>
      <c r="AQ2860" s="69">
        <v>1.99427855659451E-3</v>
      </c>
      <c r="AR2860" s="69">
        <v>-1.05492804232199E-3</v>
      </c>
      <c r="AS2860" s="70">
        <v>10</v>
      </c>
      <c r="AT2860" s="70">
        <v>2</v>
      </c>
      <c r="AU2860" s="70">
        <v>7</v>
      </c>
      <c r="AV2860" s="71">
        <v>5</v>
      </c>
      <c r="AW2860" s="11"/>
      <c r="AX2860" s="72">
        <v>3.7250571181675698E-3</v>
      </c>
      <c r="AY2860" s="73">
        <v>-4.32236778326478</v>
      </c>
      <c r="AZ2860" s="73">
        <v>0.570086755931698</v>
      </c>
      <c r="BA2860" s="73">
        <v>-4.4224370914453202</v>
      </c>
      <c r="BB2860" s="64">
        <v>3.8441087943112998E-4</v>
      </c>
      <c r="BC2860" s="74">
        <v>-0.396060506897356</v>
      </c>
      <c r="BD2860" s="61">
        <v>43944</v>
      </c>
      <c r="BE2860" s="61">
        <v>43957</v>
      </c>
      <c r="BF2860" s="70"/>
      <c r="BG2860" s="61"/>
    </row>
    <row r="2861" spans="2:59" x14ac:dyDescent="0.3">
      <c r="B2861" s="56" t="s">
        <v>8635</v>
      </c>
      <c r="C2861" s="56" t="s">
        <v>8636</v>
      </c>
      <c r="D2861" s="56" t="s">
        <v>8601</v>
      </c>
      <c r="E2861" s="57" t="s">
        <v>379</v>
      </c>
      <c r="F2861" s="57" t="s">
        <v>339</v>
      </c>
      <c r="G2861" s="58" t="s">
        <v>685</v>
      </c>
      <c r="H2861" s="59" t="s">
        <v>686</v>
      </c>
      <c r="I2861" s="60" t="s">
        <v>29</v>
      </c>
      <c r="J2861" s="60" t="s">
        <v>8637</v>
      </c>
      <c r="L2861" s="61">
        <v>44021</v>
      </c>
      <c r="M2861" s="62">
        <v>1343.4384000003299</v>
      </c>
      <c r="N2861" s="63">
        <v>1343.4384000003299</v>
      </c>
      <c r="O2861" s="63">
        <v>1346.5479000005901</v>
      </c>
      <c r="P2861" s="64">
        <f t="shared" si="44"/>
        <v>0.99769076168752791</v>
      </c>
      <c r="Q2861" s="61">
        <v>43944</v>
      </c>
      <c r="R2861" s="65">
        <v>1687829.192</v>
      </c>
      <c r="S2861" s="65">
        <v>1315054.97715625</v>
      </c>
      <c r="T2861" s="11"/>
      <c r="U2861" s="66">
        <v>0</v>
      </c>
      <c r="V2861" s="67">
        <v>3.66221075391877</v>
      </c>
      <c r="W2861" s="66">
        <v>4.01593835704261E-4</v>
      </c>
      <c r="X2861" s="67">
        <v>2.3185379322058002</v>
      </c>
      <c r="Y2861" s="66">
        <v>3.6827544681727899E-3</v>
      </c>
      <c r="Z2861" s="67">
        <v>18.052213059039801</v>
      </c>
      <c r="AA2861" s="66">
        <v>1.3890981081203801E-2</v>
      </c>
      <c r="AB2861" s="67">
        <v>21.614286259427899</v>
      </c>
      <c r="AC2861" s="66">
        <v>4.1627143496953102E-2</v>
      </c>
      <c r="AD2861" s="67">
        <v>28.448679609922699</v>
      </c>
      <c r="AE2861" s="66">
        <v>6.7926074347269605E-2</v>
      </c>
      <c r="AF2861" s="68">
        <v>23.740295046445699</v>
      </c>
      <c r="AG2861" s="66">
        <v>4.5433954619511502E-4</v>
      </c>
      <c r="AH2861" s="67">
        <v>-1.7960717812457001</v>
      </c>
      <c r="AI2861" s="66">
        <v>4.2576946980261701E-3</v>
      </c>
      <c r="AJ2861" s="67">
        <v>14.116511950764099</v>
      </c>
      <c r="AK2861" s="66">
        <v>0.33409970208595002</v>
      </c>
      <c r="AL2861" s="66">
        <v>3.32318177515845E-2</v>
      </c>
      <c r="AM2861" s="67">
        <v>36.556282841251203</v>
      </c>
      <c r="AN2861" s="11"/>
      <c r="AO2861" s="69">
        <v>6.9790821180504303E-4</v>
      </c>
      <c r="AP2861" s="69">
        <v>-3.1108436623981102E-3</v>
      </c>
      <c r="AQ2861" s="69">
        <v>2.03417491502478E-3</v>
      </c>
      <c r="AR2861" s="69">
        <v>-1.01376178918144E-3</v>
      </c>
      <c r="AS2861" s="70">
        <v>10</v>
      </c>
      <c r="AT2861" s="70">
        <v>2</v>
      </c>
      <c r="AU2861" s="70">
        <v>7</v>
      </c>
      <c r="AV2861" s="71">
        <v>5</v>
      </c>
      <c r="AW2861" s="11"/>
      <c r="AX2861" s="72">
        <v>3.7284302483385498E-3</v>
      </c>
      <c r="AY2861" s="73">
        <v>-4.19807380098064</v>
      </c>
      <c r="AZ2861" s="73">
        <v>0.57170168897027895</v>
      </c>
      <c r="BA2861" s="73">
        <v>-4.3075615516645502</v>
      </c>
      <c r="BB2861" s="64">
        <v>3.84760285505195E-4</v>
      </c>
      <c r="BC2861" s="74">
        <v>-0.39430457701291699</v>
      </c>
      <c r="BD2861" s="61">
        <v>43944</v>
      </c>
      <c r="BE2861" s="61">
        <v>43957</v>
      </c>
      <c r="BF2861" s="70"/>
      <c r="BG2861" s="61"/>
    </row>
    <row r="2862" spans="2:59" x14ac:dyDescent="0.3">
      <c r="B2862" s="56" t="s">
        <v>8638</v>
      </c>
      <c r="C2862" s="56" t="s">
        <v>8639</v>
      </c>
      <c r="D2862" s="56" t="s">
        <v>8640</v>
      </c>
      <c r="E2862" s="57" t="s">
        <v>34</v>
      </c>
      <c r="F2862" s="57" t="s">
        <v>26</v>
      </c>
      <c r="G2862" s="58" t="s">
        <v>141</v>
      </c>
      <c r="H2862" s="59" t="s">
        <v>186</v>
      </c>
      <c r="I2862" s="60" t="s">
        <v>29</v>
      </c>
      <c r="J2862" s="60" t="s">
        <v>8641</v>
      </c>
      <c r="L2862" s="61">
        <v>43874</v>
      </c>
      <c r="M2862" s="62"/>
      <c r="N2862" s="63"/>
      <c r="O2862" s="63">
        <v>1366.7908999994399</v>
      </c>
      <c r="P2862" s="64">
        <f t="shared" si="44"/>
        <v>0</v>
      </c>
      <c r="Q2862" s="61">
        <v>43874</v>
      </c>
      <c r="R2862" s="65"/>
      <c r="S2862" s="65">
        <v>32178168.778499998</v>
      </c>
      <c r="T2862" s="11"/>
      <c r="U2862" s="66"/>
      <c r="V2862" s="67"/>
      <c r="W2862" s="66"/>
      <c r="X2862" s="67"/>
      <c r="Y2862" s="66"/>
      <c r="Z2862" s="67"/>
      <c r="AA2862" s="66"/>
      <c r="AB2862" s="67"/>
      <c r="AC2862" s="66"/>
      <c r="AD2862" s="67"/>
      <c r="AE2862" s="66"/>
      <c r="AF2862" s="68"/>
      <c r="AG2862" s="66"/>
      <c r="AH2862" s="67"/>
      <c r="AI2862" s="66"/>
      <c r="AJ2862" s="67"/>
      <c r="AK2862" s="66"/>
      <c r="AL2862" s="66"/>
      <c r="AM2862" s="67"/>
      <c r="AN2862" s="11"/>
      <c r="AO2862" s="69">
        <v>1.9806919475740901E-2</v>
      </c>
      <c r="AP2862" s="69">
        <v>-1.6455734471492199E-2</v>
      </c>
      <c r="AQ2862" s="69">
        <v>6.7032677417955697E-2</v>
      </c>
      <c r="AR2862" s="69">
        <v>-2.2298153683550499E-2</v>
      </c>
      <c r="AS2862" s="70"/>
      <c r="AT2862" s="70"/>
      <c r="AU2862" s="70"/>
      <c r="AV2862" s="71"/>
      <c r="AW2862" s="11"/>
      <c r="AX2862" s="72"/>
      <c r="AY2862" s="73"/>
      <c r="AZ2862" s="73"/>
      <c r="BA2862" s="73"/>
      <c r="BB2862" s="64"/>
      <c r="BC2862" s="74">
        <v>-4.5290445922073603</v>
      </c>
      <c r="BD2862" s="61">
        <v>43797</v>
      </c>
      <c r="BE2862" s="61">
        <v>43808</v>
      </c>
      <c r="BF2862" s="70">
        <v>32</v>
      </c>
      <c r="BG2862" s="61">
        <v>43843</v>
      </c>
    </row>
    <row r="2863" spans="2:59" x14ac:dyDescent="0.3">
      <c r="B2863" s="56" t="s">
        <v>8642</v>
      </c>
      <c r="C2863" s="56" t="s">
        <v>8643</v>
      </c>
      <c r="D2863" s="56" t="s">
        <v>8640</v>
      </c>
      <c r="E2863" s="57" t="s">
        <v>41</v>
      </c>
      <c r="F2863" s="57" t="s">
        <v>26</v>
      </c>
      <c r="G2863" s="58" t="s">
        <v>141</v>
      </c>
      <c r="H2863" s="59" t="s">
        <v>186</v>
      </c>
      <c r="I2863" s="60" t="s">
        <v>29</v>
      </c>
      <c r="J2863" s="60" t="s">
        <v>8644</v>
      </c>
      <c r="L2863" s="61">
        <v>44021</v>
      </c>
      <c r="M2863" s="62">
        <v>1947.2453000005301</v>
      </c>
      <c r="N2863" s="63">
        <v>1947.2453000005301</v>
      </c>
      <c r="O2863" s="63">
        <v>2077.5566000007102</v>
      </c>
      <c r="P2863" s="64">
        <f t="shared" si="44"/>
        <v>0.93727665470094268</v>
      </c>
      <c r="Q2863" s="61">
        <v>43881</v>
      </c>
      <c r="R2863" s="65">
        <v>15642799.407</v>
      </c>
      <c r="S2863" s="65">
        <v>15129396.9134844</v>
      </c>
      <c r="T2863" s="11"/>
      <c r="U2863" s="66">
        <v>-4.2568665021462896E-3</v>
      </c>
      <c r="V2863" s="67">
        <v>3.2365241037041401</v>
      </c>
      <c r="W2863" s="66">
        <v>3.1021907858303201E-2</v>
      </c>
      <c r="X2863" s="67">
        <v>5.3805693344693299</v>
      </c>
      <c r="Y2863" s="66">
        <v>-2.7504618021339401E-2</v>
      </c>
      <c r="Z2863" s="67">
        <v>14.9334758100886</v>
      </c>
      <c r="AA2863" s="66">
        <v>9.3019387957610902E-2</v>
      </c>
      <c r="AB2863" s="67">
        <v>29.527126947068599</v>
      </c>
      <c r="AC2863" s="66">
        <v>0.12755205354012999</v>
      </c>
      <c r="AD2863" s="67">
        <v>37.041170614247697</v>
      </c>
      <c r="AE2863" s="66">
        <v>0.18034560554224299</v>
      </c>
      <c r="AF2863" s="68">
        <v>34.982248165935701</v>
      </c>
      <c r="AG2863" s="66">
        <v>-1.43125540762412E-3</v>
      </c>
      <c r="AH2863" s="67">
        <v>-1.98463127662762</v>
      </c>
      <c r="AI2863" s="66">
        <v>-8.4058385255048095E-4</v>
      </c>
      <c r="AJ2863" s="67">
        <v>13.606684095706401</v>
      </c>
      <c r="AK2863" s="66">
        <v>0.76819761001155695</v>
      </c>
      <c r="AL2863" s="66">
        <v>6.6435295240808004E-2</v>
      </c>
      <c r="AM2863" s="67">
        <v>79.443430488929195</v>
      </c>
      <c r="AN2863" s="11"/>
      <c r="AO2863" s="69">
        <v>3.3088415784732199E-2</v>
      </c>
      <c r="AP2863" s="69">
        <v>-4.3426422181291897E-2</v>
      </c>
      <c r="AQ2863" s="69">
        <v>7.2789121808455107E-2</v>
      </c>
      <c r="AR2863" s="69">
        <v>-0.10614467771854801</v>
      </c>
      <c r="AS2863" s="70">
        <v>6</v>
      </c>
      <c r="AT2863" s="70">
        <v>6</v>
      </c>
      <c r="AU2863" s="70">
        <v>7</v>
      </c>
      <c r="AV2863" s="71">
        <v>5</v>
      </c>
      <c r="AW2863" s="11"/>
      <c r="AX2863" s="72">
        <v>0.138770607277693</v>
      </c>
      <c r="AY2863" s="73">
        <v>0.62510543383541495</v>
      </c>
      <c r="AZ2863" s="73">
        <v>1.0889005376429901</v>
      </c>
      <c r="BA2863" s="73">
        <v>0.88582662667067802</v>
      </c>
      <c r="BB2863" s="64">
        <v>1.43008177474621E-2</v>
      </c>
      <c r="BC2863" s="74">
        <v>-23.354251816810599</v>
      </c>
      <c r="BD2863" s="61">
        <v>43881</v>
      </c>
      <c r="BE2863" s="61">
        <v>43913</v>
      </c>
      <c r="BF2863" s="70"/>
      <c r="BG2863" s="61"/>
    </row>
    <row r="2864" spans="2:59" x14ac:dyDescent="0.3">
      <c r="B2864" s="56" t="s">
        <v>8645</v>
      </c>
      <c r="C2864" s="56" t="s">
        <v>8646</v>
      </c>
      <c r="D2864" s="56" t="s">
        <v>8640</v>
      </c>
      <c r="E2864" s="57" t="s">
        <v>500</v>
      </c>
      <c r="F2864" s="57" t="s">
        <v>26</v>
      </c>
      <c r="G2864" s="58" t="s">
        <v>141</v>
      </c>
      <c r="H2864" s="59" t="s">
        <v>186</v>
      </c>
      <c r="I2864" s="60" t="s">
        <v>29</v>
      </c>
      <c r="J2864" s="60" t="s">
        <v>8647</v>
      </c>
      <c r="L2864" s="61">
        <v>44021</v>
      </c>
      <c r="M2864" s="62">
        <v>2364.7565999999601</v>
      </c>
      <c r="N2864" s="63">
        <v>2364.7565999999601</v>
      </c>
      <c r="O2864" s="63">
        <v>2514.3132999986401</v>
      </c>
      <c r="P2864" s="64">
        <f t="shared" si="44"/>
        <v>0.94051787420495259</v>
      </c>
      <c r="Q2864" s="61">
        <v>43881</v>
      </c>
      <c r="R2864" s="65">
        <v>6580902.8329999996</v>
      </c>
      <c r="S2864" s="65">
        <v>4862060.5560859405</v>
      </c>
      <c r="T2864" s="11"/>
      <c r="U2864" s="66">
        <v>-4.23230093474558E-3</v>
      </c>
      <c r="V2864" s="67">
        <v>3.2389806604442102</v>
      </c>
      <c r="W2864" s="66">
        <v>3.17849976800062E-2</v>
      </c>
      <c r="X2864" s="67">
        <v>5.4568783166396297</v>
      </c>
      <c r="Y2864" s="66">
        <v>-2.3130438605221602E-2</v>
      </c>
      <c r="Z2864" s="67">
        <v>15.3708937517076</v>
      </c>
      <c r="AA2864" s="66">
        <v>0.10292877084619199</v>
      </c>
      <c r="AB2864" s="67">
        <v>30.518065235926802</v>
      </c>
      <c r="AC2864" s="66">
        <v>0.148060253295698</v>
      </c>
      <c r="AD2864" s="67">
        <v>39.091990589804503</v>
      </c>
      <c r="AE2864" s="66"/>
      <c r="AF2864" s="68"/>
      <c r="AG2864" s="66">
        <v>-1.2095688989575101E-3</v>
      </c>
      <c r="AH2864" s="67">
        <v>-1.9624626257609601</v>
      </c>
      <c r="AI2864" s="66">
        <v>3.8763378925068502E-3</v>
      </c>
      <c r="AJ2864" s="67">
        <v>14.078376270219501</v>
      </c>
      <c r="AK2864" s="66">
        <v>0.18237829999998201</v>
      </c>
      <c r="AL2864" s="66">
        <v>6.0387886118405697E-2</v>
      </c>
      <c r="AM2864" s="67">
        <v>44.1052321565803</v>
      </c>
      <c r="AN2864" s="11"/>
      <c r="AO2864" s="69">
        <v>3.3113926958321799E-2</v>
      </c>
      <c r="AP2864" s="69">
        <v>-4.3402805977166302E-2</v>
      </c>
      <c r="AQ2864" s="69">
        <v>7.3582942462962805E-2</v>
      </c>
      <c r="AR2864" s="69">
        <v>-0.105461074641498</v>
      </c>
      <c r="AS2864" s="70">
        <v>6</v>
      </c>
      <c r="AT2864" s="70">
        <v>6</v>
      </c>
      <c r="AU2864" s="70">
        <v>7</v>
      </c>
      <c r="AV2864" s="71">
        <v>5</v>
      </c>
      <c r="AW2864" s="11"/>
      <c r="AX2864" s="72">
        <v>0.13877373786817801</v>
      </c>
      <c r="AY2864" s="73">
        <v>0.69203293284954304</v>
      </c>
      <c r="AZ2864" s="73">
        <v>1.12779273859996</v>
      </c>
      <c r="BA2864" s="73">
        <v>0.98305633206473397</v>
      </c>
      <c r="BB2864" s="64">
        <v>1.43017117683121E-2</v>
      </c>
      <c r="BC2864" s="74">
        <v>-23.293743862333901</v>
      </c>
      <c r="BD2864" s="61">
        <v>43881</v>
      </c>
      <c r="BE2864" s="61">
        <v>43913</v>
      </c>
      <c r="BF2864" s="70"/>
      <c r="BG2864" s="61"/>
    </row>
    <row r="2865" spans="2:59" x14ac:dyDescent="0.3">
      <c r="B2865" s="56" t="s">
        <v>8648</v>
      </c>
      <c r="C2865" s="56" t="s">
        <v>8649</v>
      </c>
      <c r="D2865" s="56" t="s">
        <v>8640</v>
      </c>
      <c r="E2865" s="57" t="s">
        <v>306</v>
      </c>
      <c r="F2865" s="57" t="s">
        <v>26</v>
      </c>
      <c r="G2865" s="58" t="s">
        <v>141</v>
      </c>
      <c r="H2865" s="59" t="s">
        <v>186</v>
      </c>
      <c r="I2865" s="60" t="s">
        <v>29</v>
      </c>
      <c r="J2865" s="60" t="s">
        <v>1</v>
      </c>
      <c r="L2865" s="61">
        <v>44021</v>
      </c>
      <c r="M2865" s="62">
        <v>1275.9203999992501</v>
      </c>
      <c r="N2865" s="63">
        <v>1275.9203999992501</v>
      </c>
      <c r="O2865" s="63"/>
      <c r="P2865" s="64" t="str">
        <f t="shared" si="44"/>
        <v/>
      </c>
      <c r="Q2865" s="61"/>
      <c r="R2865" s="65">
        <v>43060535.611000001</v>
      </c>
      <c r="S2865" s="65"/>
      <c r="T2865" s="11"/>
      <c r="U2865" s="66">
        <v>-4.3019026361434997E-3</v>
      </c>
      <c r="V2865" s="67">
        <v>3.2320204903044201</v>
      </c>
      <c r="W2865" s="66">
        <v>2.9624616276123599E-2</v>
      </c>
      <c r="X2865" s="67">
        <v>5.2408401762513703</v>
      </c>
      <c r="Y2865" s="66"/>
      <c r="Z2865" s="67"/>
      <c r="AA2865" s="66"/>
      <c r="AB2865" s="67"/>
      <c r="AC2865" s="66"/>
      <c r="AD2865" s="67"/>
      <c r="AE2865" s="66"/>
      <c r="AF2865" s="68"/>
      <c r="AG2865" s="66">
        <v>-1.83740653665154E-3</v>
      </c>
      <c r="AH2865" s="67">
        <v>-2.0252463895303698</v>
      </c>
      <c r="AI2865" s="66"/>
      <c r="AJ2865" s="67"/>
      <c r="AK2865" s="66">
        <v>-6.4292745623824907E-2</v>
      </c>
      <c r="AL2865" s="66">
        <v>-0.14872478012242901</v>
      </c>
      <c r="AM2865" s="67">
        <v>6.9624395735445397</v>
      </c>
      <c r="AN2865" s="11"/>
      <c r="AO2865" s="69">
        <v>3.30416991509992E-2</v>
      </c>
      <c r="AP2865" s="69">
        <v>-4.3469646882877001E-2</v>
      </c>
      <c r="AQ2865" s="69">
        <v>7.13349598900095E-2</v>
      </c>
      <c r="AR2865" s="69">
        <v>-0.107396543648065</v>
      </c>
      <c r="AS2865" s="70"/>
      <c r="AT2865" s="70"/>
      <c r="AU2865" s="70"/>
      <c r="AV2865" s="71"/>
      <c r="AW2865" s="11"/>
      <c r="AX2865" s="72"/>
      <c r="AY2865" s="73"/>
      <c r="AZ2865" s="73"/>
      <c r="BA2865" s="73"/>
      <c r="BB2865" s="64"/>
      <c r="BC2865" s="74">
        <v>-23.465055181935899</v>
      </c>
      <c r="BD2865" s="61">
        <v>43881</v>
      </c>
      <c r="BE2865" s="61">
        <v>43913</v>
      </c>
      <c r="BF2865" s="70"/>
      <c r="BG2865" s="61"/>
    </row>
    <row r="2866" spans="2:59" x14ac:dyDescent="0.3">
      <c r="B2866" s="56" t="s">
        <v>8650</v>
      </c>
      <c r="C2866" s="56" t="s">
        <v>8651</v>
      </c>
      <c r="D2866" s="56" t="s">
        <v>8652</v>
      </c>
      <c r="E2866" s="57" t="s">
        <v>34</v>
      </c>
      <c r="F2866" s="57" t="s">
        <v>26</v>
      </c>
      <c r="G2866" s="58" t="s">
        <v>141</v>
      </c>
      <c r="H2866" s="59" t="s">
        <v>1198</v>
      </c>
      <c r="I2866" s="60" t="s">
        <v>29</v>
      </c>
      <c r="J2866" s="60" t="s">
        <v>8653</v>
      </c>
      <c r="L2866" s="61">
        <v>43825</v>
      </c>
      <c r="M2866" s="62"/>
      <c r="N2866" s="63"/>
      <c r="O2866" s="63">
        <v>1585.9923000000399</v>
      </c>
      <c r="P2866" s="64">
        <f t="shared" si="44"/>
        <v>0</v>
      </c>
      <c r="Q2866" s="61">
        <v>43747</v>
      </c>
      <c r="R2866" s="65"/>
      <c r="S2866" s="65">
        <v>676091897.02400005</v>
      </c>
      <c r="T2866" s="11"/>
      <c r="U2866" s="66"/>
      <c r="V2866" s="67"/>
      <c r="W2866" s="66"/>
      <c r="X2866" s="67"/>
      <c r="Y2866" s="66"/>
      <c r="Z2866" s="67"/>
      <c r="AA2866" s="66"/>
      <c r="AB2866" s="67"/>
      <c r="AC2866" s="66"/>
      <c r="AD2866" s="67"/>
      <c r="AE2866" s="66"/>
      <c r="AF2866" s="68"/>
      <c r="AG2866" s="66"/>
      <c r="AH2866" s="67"/>
      <c r="AI2866" s="66"/>
      <c r="AJ2866" s="67"/>
      <c r="AK2866" s="66"/>
      <c r="AL2866" s="66"/>
      <c r="AM2866" s="67"/>
      <c r="AN2866" s="11"/>
      <c r="AO2866" s="69">
        <v>2.09230030104663E-2</v>
      </c>
      <c r="AP2866" s="69">
        <v>-3.4485229516576503E-2</v>
      </c>
      <c r="AQ2866" s="69">
        <v>1.3917008436692401E-2</v>
      </c>
      <c r="AR2866" s="69">
        <v>-2.8011879492623799E-2</v>
      </c>
      <c r="AS2866" s="70"/>
      <c r="AT2866" s="70"/>
      <c r="AU2866" s="70"/>
      <c r="AV2866" s="71"/>
      <c r="AW2866" s="11"/>
      <c r="AX2866" s="72"/>
      <c r="AY2866" s="73"/>
      <c r="AZ2866" s="73"/>
      <c r="BA2866" s="73"/>
      <c r="BB2866" s="64"/>
      <c r="BC2866" s="74">
        <v>-8.5000160466879606</v>
      </c>
      <c r="BD2866" s="61">
        <v>43747</v>
      </c>
      <c r="BE2866" s="61">
        <v>43783</v>
      </c>
      <c r="BF2866" s="70"/>
      <c r="BG2866" s="61"/>
    </row>
    <row r="2867" spans="2:59" x14ac:dyDescent="0.3">
      <c r="B2867" s="56" t="s">
        <v>8654</v>
      </c>
      <c r="C2867" s="56" t="s">
        <v>8655</v>
      </c>
      <c r="D2867" s="56" t="s">
        <v>8652</v>
      </c>
      <c r="E2867" s="57" t="s">
        <v>41</v>
      </c>
      <c r="F2867" s="57" t="s">
        <v>26</v>
      </c>
      <c r="G2867" s="58" t="s">
        <v>141</v>
      </c>
      <c r="H2867" s="59" t="s">
        <v>1198</v>
      </c>
      <c r="I2867" s="60" t="s">
        <v>29</v>
      </c>
      <c r="J2867" s="60" t="s">
        <v>8656</v>
      </c>
      <c r="L2867" s="61">
        <v>43825</v>
      </c>
      <c r="M2867" s="62"/>
      <c r="N2867" s="63"/>
      <c r="O2867" s="63">
        <v>2136.2479000017001</v>
      </c>
      <c r="P2867" s="64">
        <f t="shared" si="44"/>
        <v>0</v>
      </c>
      <c r="Q2867" s="61">
        <v>43747</v>
      </c>
      <c r="R2867" s="65"/>
      <c r="S2867" s="65">
        <v>14334349.6880781</v>
      </c>
      <c r="T2867" s="11"/>
      <c r="U2867" s="66"/>
      <c r="V2867" s="67"/>
      <c r="W2867" s="66"/>
      <c r="X2867" s="67"/>
      <c r="Y2867" s="66"/>
      <c r="Z2867" s="67"/>
      <c r="AA2867" s="66"/>
      <c r="AB2867" s="67"/>
      <c r="AC2867" s="66"/>
      <c r="AD2867" s="67"/>
      <c r="AE2867" s="66"/>
      <c r="AF2867" s="68"/>
      <c r="AG2867" s="66"/>
      <c r="AH2867" s="67"/>
      <c r="AI2867" s="66"/>
      <c r="AJ2867" s="67"/>
      <c r="AK2867" s="66"/>
      <c r="AL2867" s="66"/>
      <c r="AM2867" s="67"/>
      <c r="AN2867" s="11"/>
      <c r="AO2867" s="69">
        <v>2.0940022184731798E-2</v>
      </c>
      <c r="AP2867" s="69">
        <v>-3.4469106235519603E-2</v>
      </c>
      <c r="AQ2867" s="69">
        <v>1.43575415859232E-2</v>
      </c>
      <c r="AR2867" s="69">
        <v>-2.75081561931074E-2</v>
      </c>
      <c r="AS2867" s="70"/>
      <c r="AT2867" s="70"/>
      <c r="AU2867" s="70"/>
      <c r="AV2867" s="71"/>
      <c r="AW2867" s="11"/>
      <c r="AX2867" s="72"/>
      <c r="AY2867" s="73"/>
      <c r="AZ2867" s="73"/>
      <c r="BA2867" s="73"/>
      <c r="BB2867" s="64"/>
      <c r="BC2867" s="74">
        <v>-8.44493281896575</v>
      </c>
      <c r="BD2867" s="61">
        <v>43747</v>
      </c>
      <c r="BE2867" s="61">
        <v>43783</v>
      </c>
      <c r="BF2867" s="70"/>
      <c r="BG2867" s="61"/>
    </row>
    <row r="2868" spans="2:59" x14ac:dyDescent="0.3">
      <c r="B2868" s="56" t="s">
        <v>8657</v>
      </c>
      <c r="C2868" s="56" t="s">
        <v>8658</v>
      </c>
      <c r="D2868" s="56" t="s">
        <v>8652</v>
      </c>
      <c r="E2868" s="57" t="s">
        <v>206</v>
      </c>
      <c r="F2868" s="57" t="s">
        <v>26</v>
      </c>
      <c r="G2868" s="58" t="s">
        <v>141</v>
      </c>
      <c r="H2868" s="59" t="s">
        <v>1198</v>
      </c>
      <c r="I2868" s="60" t="s">
        <v>29</v>
      </c>
      <c r="J2868" s="60" t="s">
        <v>8659</v>
      </c>
      <c r="L2868" s="61">
        <v>43825</v>
      </c>
      <c r="M2868" s="62"/>
      <c r="N2868" s="63"/>
      <c r="O2868" s="63">
        <v>1004.14589999989</v>
      </c>
      <c r="P2868" s="64">
        <f t="shared" si="44"/>
        <v>0</v>
      </c>
      <c r="Q2868" s="61">
        <v>43825</v>
      </c>
      <c r="R2868" s="65"/>
      <c r="S2868" s="65">
        <v>7663.9347377014201</v>
      </c>
      <c r="T2868" s="11"/>
      <c r="U2868" s="66"/>
      <c r="V2868" s="67"/>
      <c r="W2868" s="66"/>
      <c r="X2868" s="67"/>
      <c r="Y2868" s="66"/>
      <c r="Z2868" s="67"/>
      <c r="AA2868" s="66"/>
      <c r="AB2868" s="67"/>
      <c r="AC2868" s="66"/>
      <c r="AD2868" s="67"/>
      <c r="AE2868" s="66"/>
      <c r="AF2868" s="68"/>
      <c r="AG2868" s="66"/>
      <c r="AH2868" s="67"/>
      <c r="AI2868" s="66"/>
      <c r="AJ2868" s="67"/>
      <c r="AK2868" s="66"/>
      <c r="AL2868" s="66"/>
      <c r="AM2868" s="67"/>
      <c r="AN2868" s="11"/>
      <c r="AO2868" s="69">
        <v>3.4952336900460098E-3</v>
      </c>
      <c r="AP2868" s="69">
        <v>0</v>
      </c>
      <c r="AQ2868" s="69">
        <v>3.4952336900460098E-3</v>
      </c>
      <c r="AR2868" s="69">
        <v>0</v>
      </c>
      <c r="AS2868" s="70"/>
      <c r="AT2868" s="70"/>
      <c r="AU2868" s="70"/>
      <c r="AV2868" s="71"/>
      <c r="AW2868" s="11"/>
      <c r="AX2868" s="72"/>
      <c r="AY2868" s="73"/>
      <c r="AZ2868" s="73"/>
      <c r="BA2868" s="73"/>
      <c r="BB2868" s="64"/>
      <c r="BC2868" s="74">
        <v>0</v>
      </c>
      <c r="BD2868" s="61">
        <v>43762</v>
      </c>
      <c r="BE2868" s="61"/>
      <c r="BF2868" s="70"/>
      <c r="BG2868" s="61"/>
    </row>
    <row r="2869" spans="2:59" x14ac:dyDescent="0.3">
      <c r="B2869" s="56" t="s">
        <v>8660</v>
      </c>
      <c r="C2869" s="56" t="s">
        <v>8661</v>
      </c>
      <c r="D2869" s="56" t="s">
        <v>8652</v>
      </c>
      <c r="E2869" s="57" t="s">
        <v>500</v>
      </c>
      <c r="F2869" s="57" t="s">
        <v>26</v>
      </c>
      <c r="G2869" s="58" t="s">
        <v>141</v>
      </c>
      <c r="H2869" s="59" t="s">
        <v>1198</v>
      </c>
      <c r="I2869" s="60" t="s">
        <v>29</v>
      </c>
      <c r="J2869" s="60" t="s">
        <v>8662</v>
      </c>
      <c r="L2869" s="61">
        <v>43825</v>
      </c>
      <c r="M2869" s="62"/>
      <c r="N2869" s="63"/>
      <c r="O2869" s="63">
        <v>2318.5346000008299</v>
      </c>
      <c r="P2869" s="64">
        <f t="shared" si="44"/>
        <v>0</v>
      </c>
      <c r="Q2869" s="61">
        <v>43747</v>
      </c>
      <c r="R2869" s="65"/>
      <c r="S2869" s="65">
        <v>6637646.5095390603</v>
      </c>
      <c r="T2869" s="11"/>
      <c r="U2869" s="66"/>
      <c r="V2869" s="67"/>
      <c r="W2869" s="66"/>
      <c r="X2869" s="67"/>
      <c r="Y2869" s="66"/>
      <c r="Z2869" s="67"/>
      <c r="AA2869" s="66"/>
      <c r="AB2869" s="67"/>
      <c r="AC2869" s="66"/>
      <c r="AD2869" s="67"/>
      <c r="AE2869" s="66"/>
      <c r="AF2869" s="68"/>
      <c r="AG2869" s="66"/>
      <c r="AH2869" s="67"/>
      <c r="AI2869" s="66"/>
      <c r="AJ2869" s="67"/>
      <c r="AK2869" s="66"/>
      <c r="AL2869" s="66"/>
      <c r="AM2869" s="67"/>
      <c r="AN2869" s="11"/>
      <c r="AO2869" s="69">
        <v>2.09512438759702E-2</v>
      </c>
      <c r="AP2869" s="69">
        <v>-3.4458525866284603E-2</v>
      </c>
      <c r="AQ2869" s="69">
        <v>1.46465800262376E-2</v>
      </c>
      <c r="AR2869" s="69">
        <v>-2.7177870567356901E-2</v>
      </c>
      <c r="AS2869" s="70"/>
      <c r="AT2869" s="70"/>
      <c r="AU2869" s="70"/>
      <c r="AV2869" s="71"/>
      <c r="AW2869" s="11"/>
      <c r="AX2869" s="72"/>
      <c r="AY2869" s="73"/>
      <c r="AZ2869" s="73"/>
      <c r="BA2869" s="73"/>
      <c r="BB2869" s="64"/>
      <c r="BC2869" s="74">
        <v>-8.4088199504185503</v>
      </c>
      <c r="BD2869" s="61">
        <v>43747</v>
      </c>
      <c r="BE2869" s="61">
        <v>43783</v>
      </c>
      <c r="BF2869" s="70"/>
      <c r="BG2869" s="61"/>
    </row>
    <row r="2870" spans="2:59" x14ac:dyDescent="0.3">
      <c r="B2870" s="56" t="s">
        <v>8663</v>
      </c>
      <c r="C2870" s="56" t="s">
        <v>8664</v>
      </c>
      <c r="D2870" s="56" t="s">
        <v>8665</v>
      </c>
      <c r="E2870" s="57" t="s">
        <v>34</v>
      </c>
      <c r="F2870" s="57" t="s">
        <v>6437</v>
      </c>
      <c r="G2870" s="58" t="s">
        <v>111</v>
      </c>
      <c r="H2870" s="59" t="s">
        <v>169</v>
      </c>
      <c r="I2870" s="60" t="s">
        <v>29</v>
      </c>
      <c r="J2870" s="60" t="s">
        <v>8666</v>
      </c>
      <c r="L2870" s="61">
        <v>44021</v>
      </c>
      <c r="M2870" s="62">
        <v>1376.1749000009099</v>
      </c>
      <c r="N2870" s="63">
        <v>1376.1749000009099</v>
      </c>
      <c r="O2870" s="63">
        <v>1460.6164999995401</v>
      </c>
      <c r="P2870" s="64">
        <f t="shared" si="44"/>
        <v>0.94218769950999681</v>
      </c>
      <c r="Q2870" s="61">
        <v>43747</v>
      </c>
      <c r="R2870" s="65">
        <v>1037401.934</v>
      </c>
      <c r="S2870" s="65">
        <v>1058605.1069619099</v>
      </c>
      <c r="T2870" s="11"/>
      <c r="U2870" s="66">
        <v>-5.8311860157118601E-3</v>
      </c>
      <c r="V2870" s="67">
        <v>3.07909215234758</v>
      </c>
      <c r="W2870" s="66">
        <v>1.7714862333377799E-2</v>
      </c>
      <c r="X2870" s="67">
        <v>4.0498647819767903</v>
      </c>
      <c r="Y2870" s="66">
        <v>-4.4176967148814601E-3</v>
      </c>
      <c r="Z2870" s="67">
        <v>17.242167940741599</v>
      </c>
      <c r="AA2870" s="66">
        <v>-1.53044880444213E-2</v>
      </c>
      <c r="AB2870" s="67">
        <v>18.6947393468581</v>
      </c>
      <c r="AC2870" s="66">
        <v>3.6217602737451698E-2</v>
      </c>
      <c r="AD2870" s="67">
        <v>27.907725533994402</v>
      </c>
      <c r="AE2870" s="66">
        <v>3.1880453847406898E-2</v>
      </c>
      <c r="AF2870" s="68">
        <v>20.135732996452099</v>
      </c>
      <c r="AG2870" s="66">
        <v>4.83238874949166E-4</v>
      </c>
      <c r="AH2870" s="67">
        <v>-1.7931818483702999</v>
      </c>
      <c r="AI2870" s="66">
        <v>-2.1292696146701898E-3</v>
      </c>
      <c r="AJ2870" s="67">
        <v>13.4778155194945</v>
      </c>
      <c r="AK2870" s="66">
        <v>0.37617490000033299</v>
      </c>
      <c r="AL2870" s="66">
        <v>2.01521589133336E-2</v>
      </c>
      <c r="AM2870" s="67">
        <v>-93.278821770218201</v>
      </c>
      <c r="AN2870" s="11"/>
      <c r="AO2870" s="69">
        <v>2.3817223249352499E-2</v>
      </c>
      <c r="AP2870" s="69">
        <v>-3.9586468994457398E-2</v>
      </c>
      <c r="AQ2870" s="69">
        <v>3.2280524686939302E-2</v>
      </c>
      <c r="AR2870" s="69">
        <v>-4.9246857765902E-2</v>
      </c>
      <c r="AS2870" s="70">
        <v>8</v>
      </c>
      <c r="AT2870" s="70">
        <v>4</v>
      </c>
      <c r="AU2870" s="70">
        <v>7</v>
      </c>
      <c r="AV2870" s="71">
        <v>5</v>
      </c>
      <c r="AW2870" s="11"/>
      <c r="AX2870" s="72">
        <v>6.7314175693536496E-2</v>
      </c>
      <c r="AY2870" s="73">
        <v>-0.55851018203065905</v>
      </c>
      <c r="AZ2870" s="73">
        <v>0.58721126897944498</v>
      </c>
      <c r="BA2870" s="73">
        <v>-0.72403471384132001</v>
      </c>
      <c r="BB2870" s="64">
        <v>6.9173021516235203E-3</v>
      </c>
      <c r="BC2870" s="74">
        <v>-9.8170669713290408</v>
      </c>
      <c r="BD2870" s="61">
        <v>43747</v>
      </c>
      <c r="BE2870" s="61">
        <v>43809</v>
      </c>
      <c r="BF2870" s="70"/>
      <c r="BG2870" s="61"/>
    </row>
    <row r="2871" spans="2:59" x14ac:dyDescent="0.3">
      <c r="B2871" s="56" t="s">
        <v>8667</v>
      </c>
      <c r="C2871" s="56" t="s">
        <v>8668</v>
      </c>
      <c r="D2871" s="56" t="s">
        <v>8665</v>
      </c>
      <c r="E2871" s="57" t="s">
        <v>41</v>
      </c>
      <c r="F2871" s="57" t="s">
        <v>6437</v>
      </c>
      <c r="G2871" s="58" t="s">
        <v>111</v>
      </c>
      <c r="H2871" s="59" t="s">
        <v>169</v>
      </c>
      <c r="I2871" s="60" t="s">
        <v>29</v>
      </c>
      <c r="J2871" s="60" t="s">
        <v>8669</v>
      </c>
      <c r="L2871" s="61">
        <v>44021</v>
      </c>
      <c r="M2871" s="62">
        <v>1317.85649999976</v>
      </c>
      <c r="N2871" s="63">
        <v>1317.85649999976</v>
      </c>
      <c r="O2871" s="63">
        <v>1400.9083999991401</v>
      </c>
      <c r="P2871" s="64">
        <f t="shared" si="44"/>
        <v>0.94071568133974282</v>
      </c>
      <c r="Q2871" s="61">
        <v>43747</v>
      </c>
      <c r="R2871" s="65">
        <v>540.08799999999997</v>
      </c>
      <c r="S2871" s="65">
        <v>655.85418007659905</v>
      </c>
      <c r="T2871" s="11"/>
      <c r="U2871" s="66">
        <v>-5.8370059014123399E-3</v>
      </c>
      <c r="V2871" s="67">
        <v>3.0785101637775401</v>
      </c>
      <c r="W2871" s="66">
        <v>1.7532653189846301E-2</v>
      </c>
      <c r="X2871" s="67">
        <v>4.0316438676236404</v>
      </c>
      <c r="Y2871" s="66">
        <v>-5.4378587574319698E-3</v>
      </c>
      <c r="Z2871" s="67">
        <v>17.140151736471999</v>
      </c>
      <c r="AA2871" s="66">
        <v>-1.73509385358557E-2</v>
      </c>
      <c r="AB2871" s="67">
        <v>18.490094297711</v>
      </c>
      <c r="AC2871" s="66">
        <v>3.1956388125763603E-2</v>
      </c>
      <c r="AD2871" s="67">
        <v>27.4816040728183</v>
      </c>
      <c r="AE2871" s="66">
        <v>2.5170600973069699E-2</v>
      </c>
      <c r="AF2871" s="68">
        <v>19.4647477090184</v>
      </c>
      <c r="AG2871" s="66">
        <v>4.2974578718712997E-4</v>
      </c>
      <c r="AH2871" s="67">
        <v>-1.7985311571464999</v>
      </c>
      <c r="AI2871" s="66">
        <v>-3.1984325369194301E-3</v>
      </c>
      <c r="AJ2871" s="67">
        <v>13.370899227273201</v>
      </c>
      <c r="AK2871" s="66">
        <v>0.31785649999976201</v>
      </c>
      <c r="AL2871" s="66">
        <v>1.73957054066705E-2</v>
      </c>
      <c r="AM2871" s="67">
        <v>-99.110661770217106</v>
      </c>
      <c r="AN2871" s="11"/>
      <c r="AO2871" s="69">
        <v>2.3812105442630099E-2</v>
      </c>
      <c r="AP2871" s="69">
        <v>-3.95915161034281E-2</v>
      </c>
      <c r="AQ2871" s="69">
        <v>3.2075336337584297E-2</v>
      </c>
      <c r="AR2871" s="69">
        <v>-4.94078411520604E-2</v>
      </c>
      <c r="AS2871" s="70">
        <v>8</v>
      </c>
      <c r="AT2871" s="70">
        <v>4</v>
      </c>
      <c r="AU2871" s="70">
        <v>7</v>
      </c>
      <c r="AV2871" s="71">
        <v>5</v>
      </c>
      <c r="AW2871" s="11"/>
      <c r="AX2871" s="72">
        <v>6.73115221098851E-2</v>
      </c>
      <c r="AY2871" s="73">
        <v>-0.58666454274316504</v>
      </c>
      <c r="AZ2871" s="73">
        <v>0.58010474881666596</v>
      </c>
      <c r="BA2871" s="73">
        <v>-0.759904232320878</v>
      </c>
      <c r="BB2871" s="64">
        <v>6.9169890575540198E-3</v>
      </c>
      <c r="BC2871" s="74">
        <v>-9.8497089459124307</v>
      </c>
      <c r="BD2871" s="61">
        <v>43747</v>
      </c>
      <c r="BE2871" s="61">
        <v>43809</v>
      </c>
      <c r="BF2871" s="70"/>
      <c r="BG2871" s="61"/>
    </row>
    <row r="2872" spans="2:59" x14ac:dyDescent="0.3">
      <c r="B2872" s="56" t="s">
        <v>8670</v>
      </c>
      <c r="C2872" s="56" t="s">
        <v>8671</v>
      </c>
      <c r="D2872" s="56" t="s">
        <v>8665</v>
      </c>
      <c r="E2872" s="57" t="s">
        <v>248</v>
      </c>
      <c r="F2872" s="57" t="s">
        <v>6437</v>
      </c>
      <c r="G2872" s="58" t="s">
        <v>111</v>
      </c>
      <c r="H2872" s="59" t="s">
        <v>169</v>
      </c>
      <c r="I2872" s="60" t="s">
        <v>29</v>
      </c>
      <c r="J2872" s="60" t="s">
        <v>8672</v>
      </c>
      <c r="L2872" s="61">
        <v>44021</v>
      </c>
      <c r="M2872" s="62">
        <v>1387.7320000007701</v>
      </c>
      <c r="N2872" s="63">
        <v>1387.7320000007701</v>
      </c>
      <c r="O2872" s="63">
        <v>1463.53119999915</v>
      </c>
      <c r="P2872" s="64">
        <f t="shared" si="44"/>
        <v>0.94820800540608641</v>
      </c>
      <c r="Q2872" s="61">
        <v>43747</v>
      </c>
      <c r="R2872" s="65">
        <v>217045.514</v>
      </c>
      <c r="S2872" s="65">
        <v>269679.88241748</v>
      </c>
      <c r="T2872" s="11"/>
      <c r="U2872" s="66">
        <v>-5.8080476455870701E-3</v>
      </c>
      <c r="V2872" s="67">
        <v>3.0814059893600598</v>
      </c>
      <c r="W2872" s="66">
        <v>1.8424269715978901E-2</v>
      </c>
      <c r="X2872" s="67">
        <v>4.1208055202368996</v>
      </c>
      <c r="Y2872" s="66">
        <v>-2.00430802578921E-4</v>
      </c>
      <c r="Z2872" s="67">
        <v>17.6638945319573</v>
      </c>
      <c r="AA2872" s="66">
        <v>-6.8870085742673802E-3</v>
      </c>
      <c r="AB2872" s="67">
        <v>19.536487293866202</v>
      </c>
      <c r="AC2872" s="66">
        <v>5.3997018922018497E-2</v>
      </c>
      <c r="AD2872" s="67">
        <v>29.6856671524292</v>
      </c>
      <c r="AE2872" s="66">
        <v>5.8595337330189103E-2</v>
      </c>
      <c r="AF2872" s="68">
        <v>22.807221344730401</v>
      </c>
      <c r="AG2872" s="66">
        <v>6.9247158717189396E-4</v>
      </c>
      <c r="AH2872" s="67">
        <v>-1.7722585771480199</v>
      </c>
      <c r="AI2872" s="66">
        <v>2.30748585272522E-3</v>
      </c>
      <c r="AJ2872" s="67">
        <v>13.9214910662413</v>
      </c>
      <c r="AK2872" s="66">
        <v>0.38773200000112401</v>
      </c>
      <c r="AL2872" s="66">
        <v>2.0685381743533099E-2</v>
      </c>
      <c r="AM2872" s="67">
        <v>-92.123111770139104</v>
      </c>
      <c r="AN2872" s="11"/>
      <c r="AO2872" s="69">
        <v>2.3841078807890902E-2</v>
      </c>
      <c r="AP2872" s="69">
        <v>-3.9564122495903603E-2</v>
      </c>
      <c r="AQ2872" s="69">
        <v>3.3026102439180201E-2</v>
      </c>
      <c r="AR2872" s="69">
        <v>-4.85823998915293E-2</v>
      </c>
      <c r="AS2872" s="70">
        <v>8</v>
      </c>
      <c r="AT2872" s="70">
        <v>4</v>
      </c>
      <c r="AU2872" s="70">
        <v>7</v>
      </c>
      <c r="AV2872" s="71">
        <v>5</v>
      </c>
      <c r="AW2872" s="11"/>
      <c r="AX2872" s="72">
        <v>6.7325615294321295E-2</v>
      </c>
      <c r="AY2872" s="73">
        <v>-0.44265285748088001</v>
      </c>
      <c r="AZ2872" s="73">
        <v>0.61646316267706402</v>
      </c>
      <c r="BA2872" s="73">
        <v>-0.57575576437102405</v>
      </c>
      <c r="BB2872" s="64">
        <v>6.9186450629422297E-3</v>
      </c>
      <c r="BC2872" s="74">
        <v>-9.6867494181351503</v>
      </c>
      <c r="BD2872" s="61">
        <v>43747</v>
      </c>
      <c r="BE2872" s="61">
        <v>43809</v>
      </c>
      <c r="BF2872" s="70"/>
      <c r="BG2872" s="61"/>
    </row>
    <row r="2873" spans="2:59" x14ac:dyDescent="0.3">
      <c r="B2873" s="56" t="s">
        <v>8673</v>
      </c>
      <c r="C2873" s="56" t="s">
        <v>8674</v>
      </c>
      <c r="D2873" s="56" t="s">
        <v>8665</v>
      </c>
      <c r="E2873" s="57" t="s">
        <v>0</v>
      </c>
      <c r="F2873" s="57" t="s">
        <v>6437</v>
      </c>
      <c r="G2873" s="58" t="s">
        <v>111</v>
      </c>
      <c r="H2873" s="59" t="s">
        <v>169</v>
      </c>
      <c r="I2873" s="60" t="s">
        <v>29</v>
      </c>
      <c r="J2873" s="60" t="s">
        <v>8675</v>
      </c>
      <c r="L2873" s="61">
        <v>44021</v>
      </c>
      <c r="M2873" s="62">
        <v>1126.6015000007999</v>
      </c>
      <c r="N2873" s="63">
        <v>1126.6015000007999</v>
      </c>
      <c r="O2873" s="63">
        <v>1198.4203999992501</v>
      </c>
      <c r="P2873" s="64">
        <f t="shared" si="44"/>
        <v>0.940072031485366</v>
      </c>
      <c r="Q2873" s="61">
        <v>43747</v>
      </c>
      <c r="R2873" s="65">
        <v>1037963.486</v>
      </c>
      <c r="S2873" s="65">
        <v>816198.29913769499</v>
      </c>
      <c r="T2873" s="11"/>
      <c r="U2873" s="66">
        <v>-5.8392965083839997E-3</v>
      </c>
      <c r="V2873" s="67">
        <v>3.0782811030803701</v>
      </c>
      <c r="W2873" s="66">
        <v>1.7464677559473799E-2</v>
      </c>
      <c r="X2873" s="67">
        <v>4.02484630458639</v>
      </c>
      <c r="Y2873" s="66">
        <v>-5.9018433039455002E-3</v>
      </c>
      <c r="Z2873" s="67">
        <v>17.093753281835198</v>
      </c>
      <c r="AA2873" s="66">
        <v>-1.8258314488775799E-2</v>
      </c>
      <c r="AB2873" s="67">
        <v>18.399356702429898</v>
      </c>
      <c r="AC2873" s="66">
        <v>3.0014279933311599E-2</v>
      </c>
      <c r="AD2873" s="67">
        <v>27.287393253558498</v>
      </c>
      <c r="AE2873" s="66">
        <v>2.26136557866994E-2</v>
      </c>
      <c r="AF2873" s="68">
        <v>19.209053190395899</v>
      </c>
      <c r="AG2873" s="66">
        <v>4.0945161163108402E-4</v>
      </c>
      <c r="AH2873" s="67">
        <v>-1.8005605747021001</v>
      </c>
      <c r="AI2873" s="66">
        <v>-3.6904790740663902E-3</v>
      </c>
      <c r="AJ2873" s="67">
        <v>13.3216945735621</v>
      </c>
      <c r="AK2873" s="66">
        <v>0.126601500000106</v>
      </c>
      <c r="AL2873" s="66">
        <v>7.7143839298514597E-3</v>
      </c>
      <c r="AM2873" s="67">
        <v>-80.134731970843902</v>
      </c>
      <c r="AN2873" s="11"/>
      <c r="AO2873" s="69">
        <v>2.3808806463421199E-2</v>
      </c>
      <c r="AP2873" s="69">
        <v>-3.9594343719727497E-2</v>
      </c>
      <c r="AQ2873" s="69">
        <v>3.2017539215303301E-2</v>
      </c>
      <c r="AR2873" s="69">
        <v>-4.9481323453655898E-2</v>
      </c>
      <c r="AS2873" s="70">
        <v>8</v>
      </c>
      <c r="AT2873" s="70">
        <v>4</v>
      </c>
      <c r="AU2873" s="70">
        <v>7</v>
      </c>
      <c r="AV2873" s="71">
        <v>5</v>
      </c>
      <c r="AW2873" s="11"/>
      <c r="AX2873" s="72">
        <v>6.7310439137072506E-2</v>
      </c>
      <c r="AY2873" s="73">
        <v>-0.59917771796244801</v>
      </c>
      <c r="AZ2873" s="73">
        <v>0.57694447536869098</v>
      </c>
      <c r="BA2873" s="73">
        <v>-0.775839799777714</v>
      </c>
      <c r="BB2873" s="64">
        <v>6.9168594922666702E-3</v>
      </c>
      <c r="BC2873" s="74">
        <v>-9.8630080061120697</v>
      </c>
      <c r="BD2873" s="61">
        <v>43747</v>
      </c>
      <c r="BE2873" s="61">
        <v>43809</v>
      </c>
      <c r="BF2873" s="70"/>
      <c r="BG2873" s="61"/>
    </row>
    <row r="2874" spans="2:59" x14ac:dyDescent="0.3">
      <c r="B2874" s="56" t="s">
        <v>8676</v>
      </c>
      <c r="C2874" s="56" t="s">
        <v>8677</v>
      </c>
      <c r="D2874" s="56" t="s">
        <v>8665</v>
      </c>
      <c r="E2874" s="57" t="s">
        <v>6453</v>
      </c>
      <c r="F2874" s="57" t="s">
        <v>6437</v>
      </c>
      <c r="G2874" s="58" t="s">
        <v>111</v>
      </c>
      <c r="H2874" s="59" t="s">
        <v>169</v>
      </c>
      <c r="I2874" s="60" t="s">
        <v>29</v>
      </c>
      <c r="J2874" s="60" t="s">
        <v>8678</v>
      </c>
      <c r="L2874" s="61">
        <v>44021</v>
      </c>
      <c r="M2874" s="62">
        <v>1066.4443999994501</v>
      </c>
      <c r="N2874" s="63">
        <v>1066.4443999994501</v>
      </c>
      <c r="O2874" s="63">
        <v>1123.43119999953</v>
      </c>
      <c r="P2874" s="64">
        <f t="shared" si="44"/>
        <v>0.94927433028377373</v>
      </c>
      <c r="Q2874" s="61">
        <v>43747</v>
      </c>
      <c r="R2874" s="65">
        <v>179332.429</v>
      </c>
      <c r="S2874" s="65">
        <v>142543.877425293</v>
      </c>
      <c r="T2874" s="11"/>
      <c r="U2874" s="66">
        <v>-5.80402065770613E-3</v>
      </c>
      <c r="V2874" s="67">
        <v>3.0818086881481599</v>
      </c>
      <c r="W2874" s="66">
        <v>1.8549454562162299E-2</v>
      </c>
      <c r="X2874" s="67">
        <v>4.1333240048552398</v>
      </c>
      <c r="Y2874" s="66">
        <v>5.4556735085498098E-4</v>
      </c>
      <c r="Z2874" s="67">
        <v>17.738494347315299</v>
      </c>
      <c r="AA2874" s="66">
        <v>-5.3941875439704702E-3</v>
      </c>
      <c r="AB2874" s="67">
        <v>19.685769396892301</v>
      </c>
      <c r="AC2874" s="66">
        <v>5.7165761823853203E-2</v>
      </c>
      <c r="AD2874" s="67">
        <v>30.002541442634499</v>
      </c>
      <c r="AE2874" s="66"/>
      <c r="AF2874" s="68"/>
      <c r="AG2874" s="66">
        <v>7.2930836176965397E-4</v>
      </c>
      <c r="AH2874" s="67">
        <v>-1.76857489968825</v>
      </c>
      <c r="AI2874" s="66">
        <v>3.0924889142624999E-3</v>
      </c>
      <c r="AJ2874" s="67">
        <v>13.999991372387701</v>
      </c>
      <c r="AK2874" s="66">
        <v>6.6444399999454604E-2</v>
      </c>
      <c r="AL2874" s="66">
        <v>2.3634025079445599E-2</v>
      </c>
      <c r="AM2874" s="67">
        <v>31.901260602171501</v>
      </c>
      <c r="AN2874" s="11"/>
      <c r="AO2874" s="69">
        <v>2.3845229134167301E-2</v>
      </c>
      <c r="AP2874" s="69">
        <v>-3.9560083019750898E-2</v>
      </c>
      <c r="AQ2874" s="69">
        <v>3.3157628467961303E-2</v>
      </c>
      <c r="AR2874" s="69">
        <v>-4.84649940826785E-2</v>
      </c>
      <c r="AS2874" s="70">
        <v>8</v>
      </c>
      <c r="AT2874" s="70">
        <v>4</v>
      </c>
      <c r="AU2874" s="70">
        <v>7</v>
      </c>
      <c r="AV2874" s="71">
        <v>5</v>
      </c>
      <c r="AW2874" s="11"/>
      <c r="AX2874" s="72">
        <v>6.7327712357946407E-2</v>
      </c>
      <c r="AY2874" s="73">
        <v>-0.42211367889967699</v>
      </c>
      <c r="AZ2874" s="73">
        <v>0.62164902667336697</v>
      </c>
      <c r="BA2874" s="73">
        <v>-0.54936249170441398</v>
      </c>
      <c r="BB2874" s="64">
        <v>6.9188904358816203E-3</v>
      </c>
      <c r="BC2874" s="74">
        <v>-9.6637337470892799</v>
      </c>
      <c r="BD2874" s="61">
        <v>43747</v>
      </c>
      <c r="BE2874" s="61">
        <v>43809</v>
      </c>
      <c r="BF2874" s="70"/>
      <c r="BG2874" s="61"/>
    </row>
    <row r="2875" spans="2:59" x14ac:dyDescent="0.3">
      <c r="B2875" s="56" t="s">
        <v>8679</v>
      </c>
      <c r="C2875" s="56" t="s">
        <v>8680</v>
      </c>
      <c r="D2875" s="56" t="s">
        <v>8665</v>
      </c>
      <c r="E2875" s="57" t="s">
        <v>56</v>
      </c>
      <c r="F2875" s="57" t="s">
        <v>6437</v>
      </c>
      <c r="G2875" s="58" t="s">
        <v>111</v>
      </c>
      <c r="H2875" s="59" t="s">
        <v>169</v>
      </c>
      <c r="I2875" s="60" t="s">
        <v>29</v>
      </c>
      <c r="J2875" s="60" t="s">
        <v>8681</v>
      </c>
      <c r="L2875" s="61">
        <v>44021</v>
      </c>
      <c r="M2875" s="62">
        <v>1291.7747000008801</v>
      </c>
      <c r="N2875" s="63">
        <v>1291.7747000008801</v>
      </c>
      <c r="O2875" s="63">
        <v>1356.7291000001101</v>
      </c>
      <c r="P2875" s="64">
        <f t="shared" si="44"/>
        <v>0.95212426710739473</v>
      </c>
      <c r="Q2875" s="61">
        <v>43747</v>
      </c>
      <c r="R2875" s="65">
        <v>1280280.2949999999</v>
      </c>
      <c r="S2875" s="65">
        <v>1229048.75834961</v>
      </c>
      <c r="T2875" s="11"/>
      <c r="U2875" s="66">
        <v>-5.7930352732000799E-3</v>
      </c>
      <c r="V2875" s="67">
        <v>3.0829072265987598</v>
      </c>
      <c r="W2875" s="66">
        <v>1.8883552138504501E-2</v>
      </c>
      <c r="X2875" s="67">
        <v>4.1667337624894598</v>
      </c>
      <c r="Y2875" s="66">
        <v>2.5381366594956498E-3</v>
      </c>
      <c r="Z2875" s="67">
        <v>17.9377512781648</v>
      </c>
      <c r="AA2875" s="66">
        <v>-1.4017600651641299E-3</v>
      </c>
      <c r="AB2875" s="67">
        <v>20.085012144787498</v>
      </c>
      <c r="AC2875" s="66">
        <v>6.5664289046253502E-2</v>
      </c>
      <c r="AD2875" s="67">
        <v>30.852394164860002</v>
      </c>
      <c r="AE2875" s="66">
        <v>7.6265636693278793E-2</v>
      </c>
      <c r="AF2875" s="68">
        <v>24.574251281039299</v>
      </c>
      <c r="AG2875" s="66">
        <v>8.2784137885027998E-4</v>
      </c>
      <c r="AH2875" s="67">
        <v>-1.75872159798018</v>
      </c>
      <c r="AI2875" s="66">
        <v>5.18906530851382E-3</v>
      </c>
      <c r="AJ2875" s="67">
        <v>14.2096490118129</v>
      </c>
      <c r="AK2875" s="66">
        <v>0.29177470000111499</v>
      </c>
      <c r="AL2875" s="66">
        <v>3.7862966761167599E-2</v>
      </c>
      <c r="AM2875" s="67">
        <v>20.895491231407501</v>
      </c>
      <c r="AN2875" s="11"/>
      <c r="AO2875" s="69">
        <v>2.3856508430981201E-2</v>
      </c>
      <c r="AP2875" s="69">
        <v>-3.9549650636217799E-2</v>
      </c>
      <c r="AQ2875" s="69">
        <v>3.35088142583118E-2</v>
      </c>
      <c r="AR2875" s="69">
        <v>-4.8152197053277598E-2</v>
      </c>
      <c r="AS2875" s="70">
        <v>8</v>
      </c>
      <c r="AT2875" s="70">
        <v>4</v>
      </c>
      <c r="AU2875" s="70">
        <v>7</v>
      </c>
      <c r="AV2875" s="71">
        <v>5</v>
      </c>
      <c r="AW2875" s="11"/>
      <c r="AX2875" s="72">
        <v>6.7333696916830402E-2</v>
      </c>
      <c r="AY2875" s="73">
        <v>-0.36719113241724699</v>
      </c>
      <c r="AZ2875" s="73">
        <v>0.63551808346892402</v>
      </c>
      <c r="BA2875" s="73">
        <v>-0.47863046728480202</v>
      </c>
      <c r="BB2875" s="64">
        <v>6.9195847605624302E-3</v>
      </c>
      <c r="BC2875" s="74">
        <v>-9.6023222321818995</v>
      </c>
      <c r="BD2875" s="61">
        <v>43747</v>
      </c>
      <c r="BE2875" s="61">
        <v>43809</v>
      </c>
      <c r="BF2875" s="70"/>
      <c r="BG2875" s="61"/>
    </row>
    <row r="2876" spans="2:59" x14ac:dyDescent="0.3">
      <c r="B2876" s="56" t="s">
        <v>8682</v>
      </c>
      <c r="C2876" s="56" t="s">
        <v>8683</v>
      </c>
      <c r="D2876" s="56" t="s">
        <v>8665</v>
      </c>
      <c r="E2876" s="57" t="s">
        <v>131</v>
      </c>
      <c r="F2876" s="57" t="s">
        <v>6437</v>
      </c>
      <c r="G2876" s="58" t="s">
        <v>111</v>
      </c>
      <c r="H2876" s="59" t="s">
        <v>169</v>
      </c>
      <c r="I2876" s="60" t="s">
        <v>29</v>
      </c>
      <c r="J2876" s="60" t="s">
        <v>1</v>
      </c>
      <c r="L2876" s="61">
        <v>44021</v>
      </c>
      <c r="M2876" s="62">
        <v>1045.7585000004599</v>
      </c>
      <c r="N2876" s="63">
        <v>1045.7585000004599</v>
      </c>
      <c r="O2876" s="63">
        <v>1104.11930000037</v>
      </c>
      <c r="P2876" s="64">
        <f t="shared" si="44"/>
        <v>0.94714266836935956</v>
      </c>
      <c r="Q2876" s="61">
        <v>43747</v>
      </c>
      <c r="R2876" s="65">
        <v>52454.904999999999</v>
      </c>
      <c r="S2876" s="65">
        <v>52680.610655151402</v>
      </c>
      <c r="T2876" s="11"/>
      <c r="U2876" s="66">
        <v>-5.81211346798227E-3</v>
      </c>
      <c r="V2876" s="67">
        <v>3.0809994071205402</v>
      </c>
      <c r="W2876" s="66">
        <v>1.8299047875189E-2</v>
      </c>
      <c r="X2876" s="67">
        <v>4.1082833361579096</v>
      </c>
      <c r="Y2876" s="66">
        <v>-9.4588137017126395E-4</v>
      </c>
      <c r="Z2876" s="67">
        <v>17.589349475194499</v>
      </c>
      <c r="AA2876" s="66">
        <v>-8.3777295812979009E-3</v>
      </c>
      <c r="AB2876" s="67">
        <v>19.387415193166799</v>
      </c>
      <c r="AC2876" s="66"/>
      <c r="AD2876" s="67"/>
      <c r="AE2876" s="66"/>
      <c r="AF2876" s="68"/>
      <c r="AG2876" s="66">
        <v>6.5545629149710305E-4</v>
      </c>
      <c r="AH2876" s="67">
        <v>-1.7759601067155</v>
      </c>
      <c r="AI2876" s="66">
        <v>1.52312640238961E-3</v>
      </c>
      <c r="AJ2876" s="67">
        <v>13.8430551212077</v>
      </c>
      <c r="AK2876" s="66">
        <v>4.5758500000374597E-2</v>
      </c>
      <c r="AL2876" s="66">
        <v>2.5544752092173401E-2</v>
      </c>
      <c r="AM2876" s="67">
        <v>25.732753270771401</v>
      </c>
      <c r="AN2876" s="11"/>
      <c r="AO2876" s="69">
        <v>2.3836909684177999E-2</v>
      </c>
      <c r="AP2876" s="69">
        <v>-3.9568047673128597E-2</v>
      </c>
      <c r="AQ2876" s="69">
        <v>3.2894367843255203E-2</v>
      </c>
      <c r="AR2876" s="69">
        <v>-4.8699676343894702E-2</v>
      </c>
      <c r="AS2876" s="70">
        <v>8</v>
      </c>
      <c r="AT2876" s="70">
        <v>4</v>
      </c>
      <c r="AU2876" s="70">
        <v>7</v>
      </c>
      <c r="AV2876" s="71">
        <v>5</v>
      </c>
      <c r="AW2876" s="11"/>
      <c r="AX2876" s="72">
        <v>6.7323508866320506E-2</v>
      </c>
      <c r="AY2876" s="73">
        <v>-0.46316605897709501</v>
      </c>
      <c r="AZ2876" s="73">
        <v>0.61128370468031801</v>
      </c>
      <c r="BA2876" s="73">
        <v>-0.60208383797362297</v>
      </c>
      <c r="BB2876" s="64">
        <v>6.9183990469173298E-3</v>
      </c>
      <c r="BC2876" s="74">
        <v>-9.7097750216344103</v>
      </c>
      <c r="BD2876" s="61">
        <v>43747</v>
      </c>
      <c r="BE2876" s="61">
        <v>43809</v>
      </c>
      <c r="BF2876" s="70"/>
      <c r="BG2876" s="61"/>
    </row>
    <row r="2877" spans="2:59" x14ac:dyDescent="0.3">
      <c r="B2877" s="56" t="s">
        <v>8684</v>
      </c>
      <c r="C2877" s="56" t="s">
        <v>8685</v>
      </c>
      <c r="D2877" s="56" t="s">
        <v>8686</v>
      </c>
      <c r="E2877" s="57" t="s">
        <v>34</v>
      </c>
      <c r="F2877" s="57" t="s">
        <v>6437</v>
      </c>
      <c r="G2877" s="58" t="s">
        <v>36</v>
      </c>
      <c r="H2877" s="59" t="s">
        <v>37</v>
      </c>
      <c r="I2877" s="60" t="s">
        <v>29</v>
      </c>
      <c r="J2877" s="60" t="s">
        <v>8687</v>
      </c>
      <c r="L2877" s="61">
        <v>44021</v>
      </c>
      <c r="M2877" s="62">
        <v>899.97790000028897</v>
      </c>
      <c r="N2877" s="63">
        <v>899.97790000028897</v>
      </c>
      <c r="O2877" s="63">
        <v>1224.9195000007701</v>
      </c>
      <c r="P2877" s="64">
        <f t="shared" si="44"/>
        <v>0.7347241186051191</v>
      </c>
      <c r="Q2877" s="61">
        <v>43756</v>
      </c>
      <c r="R2877" s="65">
        <v>1945929.1189999999</v>
      </c>
      <c r="S2877" s="65">
        <v>2196470.1047343798</v>
      </c>
      <c r="T2877" s="11"/>
      <c r="U2877" s="66">
        <v>-3.6801404335165003E-2</v>
      </c>
      <c r="V2877" s="67">
        <v>-1.7929679597727999E-2</v>
      </c>
      <c r="W2877" s="66">
        <v>-2.54485456134717E-2</v>
      </c>
      <c r="X2877" s="67">
        <v>-0.266476012711792</v>
      </c>
      <c r="Y2877" s="66">
        <v>-0.21876002887176599</v>
      </c>
      <c r="Z2877" s="67">
        <v>-4.1920652749540697</v>
      </c>
      <c r="AA2877" s="66">
        <v>-0.25517175912682399</v>
      </c>
      <c r="AB2877" s="67">
        <v>-5.2919877613894597</v>
      </c>
      <c r="AC2877" s="66">
        <v>-0.33767264078487602</v>
      </c>
      <c r="AD2877" s="67">
        <v>-9.4812988182529807</v>
      </c>
      <c r="AE2877" s="66">
        <v>-0.32808939019567301</v>
      </c>
      <c r="AF2877" s="68">
        <v>-15.861251407855899</v>
      </c>
      <c r="AG2877" s="66">
        <v>1.7556445525770001E-2</v>
      </c>
      <c r="AH2877" s="67">
        <v>-8.5861183288216097E-2</v>
      </c>
      <c r="AI2877" s="66">
        <v>-0.18150596414867301</v>
      </c>
      <c r="AJ2877" s="67">
        <v>-4.4598539339058298</v>
      </c>
      <c r="AK2877" s="66">
        <v>-0.100022099999478</v>
      </c>
      <c r="AL2877" s="66">
        <v>-6.9189694222586704E-3</v>
      </c>
      <c r="AM2877" s="67">
        <v>-110.210254727281</v>
      </c>
      <c r="AN2877" s="11"/>
      <c r="AO2877" s="69">
        <v>7.6954102833042298E-2</v>
      </c>
      <c r="AP2877" s="69">
        <v>-0.14249264004596601</v>
      </c>
      <c r="AQ2877" s="69">
        <v>0.131582863277872</v>
      </c>
      <c r="AR2877" s="69">
        <v>-0.159918023931823</v>
      </c>
      <c r="AS2877" s="70">
        <v>5</v>
      </c>
      <c r="AT2877" s="70">
        <v>7</v>
      </c>
      <c r="AU2877" s="70">
        <v>2</v>
      </c>
      <c r="AV2877" s="71">
        <v>10</v>
      </c>
      <c r="AW2877" s="11"/>
      <c r="AX2877" s="72">
        <v>0.34040785433549903</v>
      </c>
      <c r="AY2877" s="73">
        <v>-0.61947479557875296</v>
      </c>
      <c r="AZ2877" s="73">
        <v>-1.9557892179291201</v>
      </c>
      <c r="BA2877" s="73">
        <v>-0.80900809961985898</v>
      </c>
      <c r="BB2877" s="64">
        <v>3.4473387664875198E-2</v>
      </c>
      <c r="BC2877" s="74">
        <v>-45.6686990451417</v>
      </c>
      <c r="BD2877" s="61">
        <v>43756</v>
      </c>
      <c r="BE2877" s="61">
        <v>43908</v>
      </c>
      <c r="BF2877" s="70"/>
      <c r="BG2877" s="61"/>
    </row>
    <row r="2878" spans="2:59" x14ac:dyDescent="0.3">
      <c r="B2878" s="56" t="s">
        <v>8688</v>
      </c>
      <c r="C2878" s="56" t="s">
        <v>8689</v>
      </c>
      <c r="D2878" s="56" t="s">
        <v>8686</v>
      </c>
      <c r="E2878" s="57" t="s">
        <v>41</v>
      </c>
      <c r="F2878" s="57" t="s">
        <v>6437</v>
      </c>
      <c r="G2878" s="58" t="s">
        <v>36</v>
      </c>
      <c r="H2878" s="59" t="s">
        <v>37</v>
      </c>
      <c r="I2878" s="60" t="s">
        <v>29</v>
      </c>
      <c r="J2878" s="60" t="s">
        <v>8690</v>
      </c>
      <c r="L2878" s="61">
        <v>44021</v>
      </c>
      <c r="M2878" s="62">
        <v>895.15689999982703</v>
      </c>
      <c r="N2878" s="63">
        <v>895.15689999982703</v>
      </c>
      <c r="O2878" s="63">
        <v>1223.2265000007999</v>
      </c>
      <c r="P2878" s="64">
        <f t="shared" si="44"/>
        <v>0.73179979341458157</v>
      </c>
      <c r="Q2878" s="61">
        <v>43756</v>
      </c>
      <c r="R2878" s="65">
        <v>6367.6549999999997</v>
      </c>
      <c r="S2878" s="65">
        <v>7639.3363371658297</v>
      </c>
      <c r="T2878" s="11"/>
      <c r="U2878" s="66">
        <v>-3.68159121544522E-2</v>
      </c>
      <c r="V2878" s="67">
        <v>-1.9380461526452598E-2</v>
      </c>
      <c r="W2878" s="66">
        <v>-2.5889177371937001E-2</v>
      </c>
      <c r="X2878" s="67">
        <v>-0.31053918855832302</v>
      </c>
      <c r="Y2878" s="66">
        <v>-0.220895132937585</v>
      </c>
      <c r="Z2878" s="67">
        <v>-4.4055756815359901</v>
      </c>
      <c r="AA2878" s="66">
        <v>-0.25926427631667998</v>
      </c>
      <c r="AB2878" s="67">
        <v>-5.7012394803750803</v>
      </c>
      <c r="AC2878" s="66">
        <v>-0.34492467075935601</v>
      </c>
      <c r="AD2878" s="67">
        <v>-10.2065018157009</v>
      </c>
      <c r="AE2878" s="66">
        <v>-0.33911187923164099</v>
      </c>
      <c r="AF2878" s="68">
        <v>-16.963500311452702</v>
      </c>
      <c r="AG2878" s="66">
        <v>1.7418909445041202E-2</v>
      </c>
      <c r="AH2878" s="67">
        <v>-9.9614791361091207E-2</v>
      </c>
      <c r="AI2878" s="66">
        <v>-0.183853656237188</v>
      </c>
      <c r="AJ2878" s="67">
        <v>-4.6946231427573402</v>
      </c>
      <c r="AK2878" s="66">
        <v>-0.104843099999998</v>
      </c>
      <c r="AL2878" s="66">
        <v>-7.2703259720583403E-3</v>
      </c>
      <c r="AM2878" s="67">
        <v>-110.69235472730399</v>
      </c>
      <c r="AN2878" s="11"/>
      <c r="AO2878" s="69">
        <v>7.6937726946198395E-2</v>
      </c>
      <c r="AP2878" s="69">
        <v>-0.14253124170412801</v>
      </c>
      <c r="AQ2878" s="69">
        <v>0.13107275864065701</v>
      </c>
      <c r="AR2878" s="69">
        <v>-0.16030980470997699</v>
      </c>
      <c r="AS2878" s="70">
        <v>5</v>
      </c>
      <c r="AT2878" s="70">
        <v>7</v>
      </c>
      <c r="AU2878" s="70">
        <v>1</v>
      </c>
      <c r="AV2878" s="71">
        <v>11</v>
      </c>
      <c r="AW2878" s="11"/>
      <c r="AX2878" s="72">
        <v>0.34042881827335802</v>
      </c>
      <c r="AY2878" s="73">
        <v>-0.63172292349099701</v>
      </c>
      <c r="AZ2878" s="73">
        <v>-2.10360599895284</v>
      </c>
      <c r="BA2878" s="73">
        <v>-0.82454725140996699</v>
      </c>
      <c r="BB2878" s="64">
        <v>3.4474625977673E-2</v>
      </c>
      <c r="BC2878" s="74">
        <v>-45.792843762028497</v>
      </c>
      <c r="BD2878" s="61">
        <v>43756</v>
      </c>
      <c r="BE2878" s="61">
        <v>43908</v>
      </c>
      <c r="BF2878" s="70"/>
      <c r="BG2878" s="61"/>
    </row>
    <row r="2879" spans="2:59" x14ac:dyDescent="0.3">
      <c r="B2879" s="56" t="s">
        <v>8691</v>
      </c>
      <c r="C2879" s="56" t="s">
        <v>8692</v>
      </c>
      <c r="D2879" s="56" t="s">
        <v>8686</v>
      </c>
      <c r="E2879" s="57" t="s">
        <v>248</v>
      </c>
      <c r="F2879" s="57" t="s">
        <v>6437</v>
      </c>
      <c r="G2879" s="58" t="s">
        <v>36</v>
      </c>
      <c r="H2879" s="59" t="s">
        <v>37</v>
      </c>
      <c r="I2879" s="60" t="s">
        <v>29</v>
      </c>
      <c r="J2879" s="60" t="s">
        <v>8693</v>
      </c>
      <c r="L2879" s="61">
        <v>44021</v>
      </c>
      <c r="M2879" s="62">
        <v>997.46109999995701</v>
      </c>
      <c r="N2879" s="63">
        <v>997.46109999995701</v>
      </c>
      <c r="O2879" s="63">
        <v>1348.77400000021</v>
      </c>
      <c r="P2879" s="64">
        <f t="shared" si="44"/>
        <v>0.73953167839816136</v>
      </c>
      <c r="Q2879" s="61">
        <v>43756</v>
      </c>
      <c r="R2879" s="65">
        <v>378934.10800000001</v>
      </c>
      <c r="S2879" s="65">
        <v>481488.457513184</v>
      </c>
      <c r="T2879" s="11"/>
      <c r="U2879" s="66">
        <v>-3.6777789344341699E-2</v>
      </c>
      <c r="V2879" s="67">
        <v>-1.55681805154018E-2</v>
      </c>
      <c r="W2879" s="66">
        <v>-2.4729235699851401E-2</v>
      </c>
      <c r="X2879" s="67">
        <v>-0.194545021349768</v>
      </c>
      <c r="Y2879" s="66">
        <v>-0.21525563208793799</v>
      </c>
      <c r="Z2879" s="67">
        <v>-3.8416255965712498</v>
      </c>
      <c r="AA2879" s="66">
        <v>-0.24842862713296199</v>
      </c>
      <c r="AB2879" s="67">
        <v>-4.6176745620032298</v>
      </c>
      <c r="AC2879" s="66">
        <v>-0.32563394740398499</v>
      </c>
      <c r="AD2879" s="67">
        <v>-8.2774294801638497</v>
      </c>
      <c r="AE2879" s="66">
        <v>-0.30965712117729699</v>
      </c>
      <c r="AF2879" s="68">
        <v>-14.0180245060183</v>
      </c>
      <c r="AG2879" s="66">
        <v>1.7781722763174902E-2</v>
      </c>
      <c r="AH2879" s="67">
        <v>-6.3333459547720794E-2</v>
      </c>
      <c r="AI2879" s="66">
        <v>-0.17765225939627299</v>
      </c>
      <c r="AJ2879" s="67">
        <v>-4.0744834586657799</v>
      </c>
      <c r="AK2879" s="66">
        <v>-2.5389000002178398E-3</v>
      </c>
      <c r="AL2879" s="66">
        <v>-1.67467381288589E-4</v>
      </c>
      <c r="AM2879" s="67">
        <v>-100.461934727384</v>
      </c>
      <c r="AN2879" s="11"/>
      <c r="AO2879" s="69">
        <v>7.6980550866210307E-2</v>
      </c>
      <c r="AP2879" s="69">
        <v>-0.14242939339601399</v>
      </c>
      <c r="AQ2879" s="69">
        <v>0.13241799408206101</v>
      </c>
      <c r="AR2879" s="69">
        <v>-0.159277348648175</v>
      </c>
      <c r="AS2879" s="70">
        <v>5</v>
      </c>
      <c r="AT2879" s="70">
        <v>7</v>
      </c>
      <c r="AU2879" s="70">
        <v>3</v>
      </c>
      <c r="AV2879" s="71">
        <v>9</v>
      </c>
      <c r="AW2879" s="11"/>
      <c r="AX2879" s="72">
        <v>0.34037392357538898</v>
      </c>
      <c r="AY2879" s="73">
        <v>-0.59929473592819704</v>
      </c>
      <c r="AZ2879" s="73">
        <v>-1.71256927963623</v>
      </c>
      <c r="BA2879" s="73">
        <v>-0.78336213736747595</v>
      </c>
      <c r="BB2879" s="64">
        <v>3.44713975413833E-2</v>
      </c>
      <c r="BC2879" s="74">
        <v>-45.464948167733397</v>
      </c>
      <c r="BD2879" s="61">
        <v>43756</v>
      </c>
      <c r="BE2879" s="61">
        <v>43908</v>
      </c>
      <c r="BF2879" s="70"/>
      <c r="BG2879" s="61"/>
    </row>
    <row r="2880" spans="2:59" x14ac:dyDescent="0.3">
      <c r="B2880" s="56" t="s">
        <v>8694</v>
      </c>
      <c r="C2880" s="56" t="s">
        <v>8695</v>
      </c>
      <c r="D2880" s="56" t="s">
        <v>8686</v>
      </c>
      <c r="E2880" s="57" t="s">
        <v>0</v>
      </c>
      <c r="F2880" s="57" t="s">
        <v>6437</v>
      </c>
      <c r="G2880" s="58" t="s">
        <v>36</v>
      </c>
      <c r="H2880" s="59" t="s">
        <v>37</v>
      </c>
      <c r="I2880" s="60" t="s">
        <v>29</v>
      </c>
      <c r="J2880" s="60" t="s">
        <v>8696</v>
      </c>
      <c r="L2880" s="61">
        <v>44021</v>
      </c>
      <c r="M2880" s="62">
        <v>821.64020000025596</v>
      </c>
      <c r="N2880" s="63">
        <v>821.64020000025596</v>
      </c>
      <c r="O2880" s="63">
        <v>1126.0232999995401</v>
      </c>
      <c r="P2880" s="64">
        <f t="shared" si="44"/>
        <v>0.72968312467476615</v>
      </c>
      <c r="Q2880" s="61">
        <v>43756</v>
      </c>
      <c r="R2880" s="65">
        <v>795386.09499999997</v>
      </c>
      <c r="S2880" s="65">
        <v>1242006.7397617199</v>
      </c>
      <c r="T2880" s="11"/>
      <c r="U2880" s="66">
        <v>-3.6826569156801298E-2</v>
      </c>
      <c r="V2880" s="67">
        <v>-2.0446161761356101E-2</v>
      </c>
      <c r="W2880" s="66">
        <v>-2.62072081313818E-2</v>
      </c>
      <c r="X2880" s="67">
        <v>-0.34234226450280397</v>
      </c>
      <c r="Y2880" s="66">
        <v>-0.22244234279525699</v>
      </c>
      <c r="Z2880" s="67">
        <v>-4.5602966673031897</v>
      </c>
      <c r="AA2880" s="66">
        <v>-0.26222424555919099</v>
      </c>
      <c r="AB2880" s="67">
        <v>-5.9972364046261601</v>
      </c>
      <c r="AC2880" s="66">
        <v>-0.35014752258197401</v>
      </c>
      <c r="AD2880" s="67">
        <v>-10.7287869979627</v>
      </c>
      <c r="AE2880" s="66">
        <v>-0.34701260165835301</v>
      </c>
      <c r="AF2880" s="68">
        <v>-17.753572554123799</v>
      </c>
      <c r="AG2880" s="66">
        <v>1.73187064192462E-2</v>
      </c>
      <c r="AH2880" s="67">
        <v>-0.10963509394059701</v>
      </c>
      <c r="AI2880" s="66">
        <v>-0.185554529838555</v>
      </c>
      <c r="AJ2880" s="67">
        <v>-4.8647105028940096</v>
      </c>
      <c r="AK2880" s="66">
        <v>-0.18032701516407501</v>
      </c>
      <c r="AL2880" s="66">
        <v>-1.30152532701686E-2</v>
      </c>
      <c r="AM2880" s="67">
        <v>-118.24074624374001</v>
      </c>
      <c r="AN2880" s="11"/>
      <c r="AO2880" s="69">
        <v>7.6926147554331706E-2</v>
      </c>
      <c r="AP2880" s="69">
        <v>-0.14255938520640499</v>
      </c>
      <c r="AQ2880" s="69">
        <v>0.13070202081871701</v>
      </c>
      <c r="AR2880" s="69">
        <v>-0.16059379524173001</v>
      </c>
      <c r="AS2880" s="70">
        <v>5</v>
      </c>
      <c r="AT2880" s="70">
        <v>7</v>
      </c>
      <c r="AU2880" s="70">
        <v>1</v>
      </c>
      <c r="AV2880" s="71">
        <v>11</v>
      </c>
      <c r="AW2880" s="11"/>
      <c r="AX2880" s="72">
        <v>0.34044412776827798</v>
      </c>
      <c r="AY2880" s="73">
        <v>-0.640582543015626</v>
      </c>
      <c r="AZ2880" s="73">
        <v>-2.2105913754312501</v>
      </c>
      <c r="BA2880" s="73">
        <v>-0.83577512987903901</v>
      </c>
      <c r="BB2880" s="64">
        <v>3.4475535165293003E-2</v>
      </c>
      <c r="BC2880" s="74">
        <v>-45.882958194532002</v>
      </c>
      <c r="BD2880" s="61">
        <v>43756</v>
      </c>
      <c r="BE2880" s="61">
        <v>43908</v>
      </c>
      <c r="BF2880" s="70"/>
      <c r="BG2880" s="61"/>
    </row>
    <row r="2881" spans="2:59" x14ac:dyDescent="0.3">
      <c r="B2881" s="56" t="s">
        <v>8697</v>
      </c>
      <c r="C2881" s="56" t="s">
        <v>8698</v>
      </c>
      <c r="D2881" s="56" t="s">
        <v>8686</v>
      </c>
      <c r="E2881" s="57" t="s">
        <v>2511</v>
      </c>
      <c r="F2881" s="57" t="s">
        <v>6437</v>
      </c>
      <c r="G2881" s="58" t="s">
        <v>36</v>
      </c>
      <c r="H2881" s="59" t="s">
        <v>37</v>
      </c>
      <c r="I2881" s="60" t="s">
        <v>29</v>
      </c>
      <c r="J2881" s="60" t="s">
        <v>8699</v>
      </c>
      <c r="L2881" s="61">
        <v>44021</v>
      </c>
      <c r="M2881" s="62">
        <v>662.64039999991701</v>
      </c>
      <c r="N2881" s="63">
        <v>662.64039999991701</v>
      </c>
      <c r="O2881" s="63">
        <v>891.81419999990601</v>
      </c>
      <c r="P2881" s="64">
        <f t="shared" si="44"/>
        <v>0.74302517273215296</v>
      </c>
      <c r="Q2881" s="61">
        <v>43756</v>
      </c>
      <c r="R2881" s="65">
        <v>1535.655</v>
      </c>
      <c r="S2881" s="65">
        <v>1249.55342145538</v>
      </c>
      <c r="T2881" s="11"/>
      <c r="U2881" s="66">
        <v>-3.6760619663255098E-2</v>
      </c>
      <c r="V2881" s="67">
        <v>-1.38512124067347E-2</v>
      </c>
      <c r="W2881" s="66">
        <v>-2.4205905034250502E-2</v>
      </c>
      <c r="X2881" s="67">
        <v>-0.142211954789673</v>
      </c>
      <c r="Y2881" s="66">
        <v>-0.212717227669491</v>
      </c>
      <c r="Z2881" s="67">
        <v>-3.58778515472659</v>
      </c>
      <c r="AA2881" s="66">
        <v>-0.24352310430287599</v>
      </c>
      <c r="AB2881" s="67">
        <v>-4.1271222789946496</v>
      </c>
      <c r="AC2881" s="66">
        <v>-0.31679626056953603</v>
      </c>
      <c r="AD2881" s="67">
        <v>-7.3936607967189003</v>
      </c>
      <c r="AE2881" s="66"/>
      <c r="AF2881" s="68"/>
      <c r="AG2881" s="66">
        <v>1.79453781001939E-2</v>
      </c>
      <c r="AH2881" s="67">
        <v>-4.6967925845819998E-2</v>
      </c>
      <c r="AI2881" s="66">
        <v>-0.17485937601944901</v>
      </c>
      <c r="AJ2881" s="67">
        <v>-3.7951951209834101</v>
      </c>
      <c r="AK2881" s="66">
        <v>-0.33735960000019999</v>
      </c>
      <c r="AL2881" s="66">
        <v>-0.132599786676146</v>
      </c>
      <c r="AM2881" s="67">
        <v>-9.9595834990323109</v>
      </c>
      <c r="AN2881" s="11"/>
      <c r="AO2881" s="69">
        <v>7.6999987584713395E-2</v>
      </c>
      <c r="AP2881" s="69">
        <v>-0.14238408215081999</v>
      </c>
      <c r="AQ2881" s="69">
        <v>0.13301831760327301</v>
      </c>
      <c r="AR2881" s="69">
        <v>-0.15881636644189701</v>
      </c>
      <c r="AS2881" s="70">
        <v>5</v>
      </c>
      <c r="AT2881" s="70">
        <v>7</v>
      </c>
      <c r="AU2881" s="70">
        <v>3</v>
      </c>
      <c r="AV2881" s="71">
        <v>9</v>
      </c>
      <c r="AW2881" s="11"/>
      <c r="AX2881" s="72">
        <v>0.340349494117545</v>
      </c>
      <c r="AY2881" s="73">
        <v>-0.58461521834397001</v>
      </c>
      <c r="AZ2881" s="73">
        <v>-1.5358771205192201</v>
      </c>
      <c r="BA2881" s="73">
        <v>-0.76467357105502698</v>
      </c>
      <c r="BB2881" s="64">
        <v>3.4469968954617798E-2</v>
      </c>
      <c r="BC2881" s="74">
        <v>-45.317040253430598</v>
      </c>
      <c r="BD2881" s="61">
        <v>43756</v>
      </c>
      <c r="BE2881" s="61">
        <v>43908</v>
      </c>
      <c r="BF2881" s="70"/>
      <c r="BG2881" s="61"/>
    </row>
    <row r="2882" spans="2:59" x14ac:dyDescent="0.3">
      <c r="B2882" s="56" t="s">
        <v>8700</v>
      </c>
      <c r="C2882" s="56" t="s">
        <v>8701</v>
      </c>
      <c r="D2882" s="56" t="s">
        <v>8686</v>
      </c>
      <c r="E2882" s="57" t="s">
        <v>6453</v>
      </c>
      <c r="F2882" s="57" t="s">
        <v>6437</v>
      </c>
      <c r="G2882" s="58" t="s">
        <v>36</v>
      </c>
      <c r="H2882" s="59" t="s">
        <v>37</v>
      </c>
      <c r="I2882" s="60" t="s">
        <v>29</v>
      </c>
      <c r="J2882" s="60" t="s">
        <v>8702</v>
      </c>
      <c r="L2882" s="61">
        <v>44021</v>
      </c>
      <c r="M2882" s="62">
        <v>785.35940000042297</v>
      </c>
      <c r="N2882" s="63">
        <v>785.35940000042297</v>
      </c>
      <c r="O2882" s="63">
        <v>1057.74430000037</v>
      </c>
      <c r="P2882" s="64">
        <f t="shared" si="44"/>
        <v>0.74248511667720474</v>
      </c>
      <c r="Q2882" s="61">
        <v>43756</v>
      </c>
      <c r="R2882" s="65">
        <v>60066.334000000003</v>
      </c>
      <c r="S2882" s="65">
        <v>83381.370137939404</v>
      </c>
      <c r="T2882" s="11"/>
      <c r="U2882" s="66">
        <v>-3.6763347722626301E-2</v>
      </c>
      <c r="V2882" s="67">
        <v>-1.4124018343864E-2</v>
      </c>
      <c r="W2882" s="66">
        <v>-2.42895388455509E-2</v>
      </c>
      <c r="X2882" s="67">
        <v>-0.15057533591971201</v>
      </c>
      <c r="Y2882" s="66">
        <v>-0.21310639353498101</v>
      </c>
      <c r="Z2882" s="67">
        <v>-3.62670174127561</v>
      </c>
      <c r="AA2882" s="66">
        <v>-0.24427768639987299</v>
      </c>
      <c r="AB2882" s="67">
        <v>-4.2025804886943696</v>
      </c>
      <c r="AC2882" s="66">
        <v>-0.318169415096345</v>
      </c>
      <c r="AD2882" s="67">
        <v>-7.5309762493998296</v>
      </c>
      <c r="AE2882" s="66">
        <v>-0.29814480448287201</v>
      </c>
      <c r="AF2882" s="68">
        <v>-12.866792836575801</v>
      </c>
      <c r="AG2882" s="66">
        <v>1.79193658350414E-2</v>
      </c>
      <c r="AH2882" s="67">
        <v>-4.95691523610731E-2</v>
      </c>
      <c r="AI2882" s="66">
        <v>-0.17528824136854401</v>
      </c>
      <c r="AJ2882" s="67">
        <v>-3.8380816558928901</v>
      </c>
      <c r="AK2882" s="66">
        <v>-0.21464059999940199</v>
      </c>
      <c r="AL2882" s="66">
        <v>-6.2914220682650901E-2</v>
      </c>
      <c r="AM2882" s="67">
        <v>-17.1405886373832</v>
      </c>
      <c r="AN2882" s="11"/>
      <c r="AO2882" s="69">
        <v>7.6996797708488898E-2</v>
      </c>
      <c r="AP2882" s="69">
        <v>-0.14239079228544099</v>
      </c>
      <c r="AQ2882" s="69">
        <v>0.13292884815935399</v>
      </c>
      <c r="AR2882" s="69">
        <v>-0.15888571800955101</v>
      </c>
      <c r="AS2882" s="70">
        <v>5</v>
      </c>
      <c r="AT2882" s="70">
        <v>7</v>
      </c>
      <c r="AU2882" s="70">
        <v>3</v>
      </c>
      <c r="AV2882" s="71">
        <v>9</v>
      </c>
      <c r="AW2882" s="11"/>
      <c r="AX2882" s="72">
        <v>0.340353292517248</v>
      </c>
      <c r="AY2882" s="73">
        <v>-0.58687302541784403</v>
      </c>
      <c r="AZ2882" s="73">
        <v>-1.5630777667829501</v>
      </c>
      <c r="BA2882" s="73">
        <v>-0.76754940751925504</v>
      </c>
      <c r="BB2882" s="64">
        <v>3.4470192614098803E-2</v>
      </c>
      <c r="BC2882" s="74">
        <v>-45.340050520782803</v>
      </c>
      <c r="BD2882" s="61">
        <v>43756</v>
      </c>
      <c r="BE2882" s="61">
        <v>43908</v>
      </c>
      <c r="BF2882" s="70"/>
      <c r="BG2882" s="61"/>
    </row>
    <row r="2883" spans="2:59" x14ac:dyDescent="0.3">
      <c r="B2883" s="56" t="s">
        <v>8703</v>
      </c>
      <c r="C2883" s="56" t="s">
        <v>8704</v>
      </c>
      <c r="D2883" s="56" t="s">
        <v>8686</v>
      </c>
      <c r="E2883" s="57" t="s">
        <v>56</v>
      </c>
      <c r="F2883" s="57" t="s">
        <v>6437</v>
      </c>
      <c r="G2883" s="58" t="s">
        <v>36</v>
      </c>
      <c r="H2883" s="59" t="s">
        <v>37</v>
      </c>
      <c r="I2883" s="60" t="s">
        <v>29</v>
      </c>
      <c r="J2883" s="60" t="s">
        <v>8705</v>
      </c>
      <c r="L2883" s="61">
        <v>44021</v>
      </c>
      <c r="M2883" s="62">
        <v>890.23610000032897</v>
      </c>
      <c r="N2883" s="63">
        <v>890.23610000032897</v>
      </c>
      <c r="O2883" s="63">
        <v>1192.92840000056</v>
      </c>
      <c r="P2883" s="64">
        <f t="shared" si="44"/>
        <v>0.74626113352646395</v>
      </c>
      <c r="Q2883" s="61">
        <v>43756</v>
      </c>
      <c r="R2883" s="65">
        <v>2047517.122</v>
      </c>
      <c r="S2883" s="65">
        <v>2543288.25577344</v>
      </c>
      <c r="T2883" s="11"/>
      <c r="U2883" s="66">
        <v>-3.6744927156178199E-2</v>
      </c>
      <c r="V2883" s="67">
        <v>-1.22819616990455E-2</v>
      </c>
      <c r="W2883" s="66">
        <v>-2.3729474146421101E-2</v>
      </c>
      <c r="X2883" s="67">
        <v>-9.4568866006739E-2</v>
      </c>
      <c r="Y2883" s="66">
        <v>-0.21036231918696999</v>
      </c>
      <c r="Z2883" s="67">
        <v>-3.3522943064745001</v>
      </c>
      <c r="AA2883" s="66">
        <v>-0.23896165136102401</v>
      </c>
      <c r="AB2883" s="67">
        <v>-3.6709769848093901</v>
      </c>
      <c r="AC2883" s="66">
        <v>-0.30854959829244799</v>
      </c>
      <c r="AD2883" s="67">
        <v>-6.5689945690101004</v>
      </c>
      <c r="AE2883" s="66">
        <v>-0.28321463348780501</v>
      </c>
      <c r="AF2883" s="68">
        <v>-11.373775737069099</v>
      </c>
      <c r="AG2883" s="66">
        <v>1.8094518158250101E-2</v>
      </c>
      <c r="AH2883" s="67">
        <v>-3.2053920040198101E-2</v>
      </c>
      <c r="AI2883" s="66">
        <v>-0.172269704913488</v>
      </c>
      <c r="AJ2883" s="67">
        <v>-3.5362280103872799</v>
      </c>
      <c r="AK2883" s="66">
        <v>-0.109763899999962</v>
      </c>
      <c r="AL2883" s="66">
        <v>-1.6736065334043801E-2</v>
      </c>
      <c r="AM2883" s="67">
        <v>-19.258368768729301</v>
      </c>
      <c r="AN2883" s="11"/>
      <c r="AO2883" s="69">
        <v>7.7017404679281795E-2</v>
      </c>
      <c r="AP2883" s="69">
        <v>-0.14234151326498301</v>
      </c>
      <c r="AQ2883" s="69">
        <v>0.13357891598934701</v>
      </c>
      <c r="AR2883" s="69">
        <v>-0.158386718689144</v>
      </c>
      <c r="AS2883" s="70">
        <v>5</v>
      </c>
      <c r="AT2883" s="70">
        <v>7</v>
      </c>
      <c r="AU2883" s="70">
        <v>4</v>
      </c>
      <c r="AV2883" s="71">
        <v>8</v>
      </c>
      <c r="AW2883" s="11"/>
      <c r="AX2883" s="72">
        <v>0.34032712936168502</v>
      </c>
      <c r="AY2883" s="73">
        <v>-0.57096623242159705</v>
      </c>
      <c r="AZ2883" s="73">
        <v>-1.37189587730791</v>
      </c>
      <c r="BA2883" s="73">
        <v>-0.74727092656849003</v>
      </c>
      <c r="BB2883" s="64">
        <v>3.4468669747766398E-2</v>
      </c>
      <c r="BC2883" s="74">
        <v>-45.180683098907998</v>
      </c>
      <c r="BD2883" s="61">
        <v>43756</v>
      </c>
      <c r="BE2883" s="61">
        <v>43908</v>
      </c>
      <c r="BF2883" s="70"/>
      <c r="BG2883" s="61"/>
    </row>
    <row r="2884" spans="2:59" x14ac:dyDescent="0.3">
      <c r="B2884" s="56" t="s">
        <v>8706</v>
      </c>
      <c r="C2884" s="56" t="s">
        <v>8707</v>
      </c>
      <c r="D2884" s="56" t="s">
        <v>8686</v>
      </c>
      <c r="E2884" s="57" t="s">
        <v>131</v>
      </c>
      <c r="F2884" s="57" t="s">
        <v>6437</v>
      </c>
      <c r="G2884" s="58" t="s">
        <v>36</v>
      </c>
      <c r="H2884" s="59" t="s">
        <v>37</v>
      </c>
      <c r="I2884" s="60" t="s">
        <v>29</v>
      </c>
      <c r="J2884" s="60" t="s">
        <v>1</v>
      </c>
      <c r="L2884" s="61">
        <v>44021</v>
      </c>
      <c r="M2884" s="62">
        <v>636.09329999983299</v>
      </c>
      <c r="N2884" s="63">
        <v>636.09329999983299</v>
      </c>
      <c r="O2884" s="63">
        <v>858.72180000040703</v>
      </c>
      <c r="P2884" s="64">
        <f t="shared" si="44"/>
        <v>0.74074432487859454</v>
      </c>
      <c r="Q2884" s="61">
        <v>43756</v>
      </c>
      <c r="R2884" s="65">
        <v>160.589</v>
      </c>
      <c r="S2884" s="65">
        <v>56484.523904235801</v>
      </c>
      <c r="T2884" s="11"/>
      <c r="U2884" s="66">
        <v>-3.6768395858416597E-2</v>
      </c>
      <c r="V2884" s="67">
        <v>-1.4628831922891499E-2</v>
      </c>
      <c r="W2884" s="66">
        <v>-2.4549230726734102E-2</v>
      </c>
      <c r="X2884" s="67">
        <v>-0.176544524038036</v>
      </c>
      <c r="Y2884" s="66">
        <v>-0.21441604352003199</v>
      </c>
      <c r="Z2884" s="67">
        <v>-3.75766673978069</v>
      </c>
      <c r="AA2884" s="66">
        <v>-0.24671891175879901</v>
      </c>
      <c r="AB2884" s="67">
        <v>-4.4467030245868999</v>
      </c>
      <c r="AC2884" s="66">
        <v>-0.32240769478550602</v>
      </c>
      <c r="AD2884" s="67">
        <v>-7.9548042183159904</v>
      </c>
      <c r="AE2884" s="66"/>
      <c r="AF2884" s="68"/>
      <c r="AG2884" s="66">
        <v>1.7829077798523899E-2</v>
      </c>
      <c r="AH2884" s="67">
        <v>-5.8597956012818003E-2</v>
      </c>
      <c r="AI2884" s="66">
        <v>-0.17670997883047701</v>
      </c>
      <c r="AJ2884" s="67">
        <v>-3.9802554020861902</v>
      </c>
      <c r="AK2884" s="66">
        <v>-0.363906700000516</v>
      </c>
      <c r="AL2884" s="66">
        <v>-0.14644347351437301</v>
      </c>
      <c r="AM2884" s="67">
        <v>-10.5232678434986</v>
      </c>
      <c r="AN2884" s="11"/>
      <c r="AO2884" s="69">
        <v>7.6988808024907499E-2</v>
      </c>
      <c r="AP2884" s="69">
        <v>-0.142417172932328</v>
      </c>
      <c r="AQ2884" s="69">
        <v>0.13256610875949301</v>
      </c>
      <c r="AR2884" s="69">
        <v>-0.159080362617678</v>
      </c>
      <c r="AS2884" s="70">
        <v>5</v>
      </c>
      <c r="AT2884" s="70">
        <v>7</v>
      </c>
      <c r="AU2884" s="70">
        <v>3</v>
      </c>
      <c r="AV2884" s="71">
        <v>9</v>
      </c>
      <c r="AW2884" s="11"/>
      <c r="AX2884" s="72">
        <v>0.34036938665900401</v>
      </c>
      <c r="AY2884" s="73">
        <v>-0.59416271179816205</v>
      </c>
      <c r="AZ2884" s="73">
        <v>-1.6510254751829101</v>
      </c>
      <c r="BA2884" s="73">
        <v>-0.77683040257125002</v>
      </c>
      <c r="BB2884" s="64">
        <v>3.4471285432773599E-2</v>
      </c>
      <c r="BC2884" s="74">
        <v>-45.409724080644096</v>
      </c>
      <c r="BD2884" s="61">
        <v>43756</v>
      </c>
      <c r="BE2884" s="61">
        <v>43908</v>
      </c>
      <c r="BF2884" s="70"/>
      <c r="BG2884" s="61"/>
    </row>
    <row r="2885" spans="2:59" x14ac:dyDescent="0.3">
      <c r="B2885" s="56" t="s">
        <v>8708</v>
      </c>
      <c r="C2885" s="56" t="s">
        <v>8709</v>
      </c>
      <c r="D2885" s="56" t="s">
        <v>8710</v>
      </c>
      <c r="E2885" s="57" t="s">
        <v>25</v>
      </c>
      <c r="F2885" s="57" t="s">
        <v>6437</v>
      </c>
      <c r="G2885" s="58" t="s">
        <v>200</v>
      </c>
      <c r="H2885" s="59" t="s">
        <v>686</v>
      </c>
      <c r="I2885" s="60" t="s">
        <v>29</v>
      </c>
      <c r="J2885" s="60" t="s">
        <v>8711</v>
      </c>
      <c r="L2885" s="61">
        <v>44021</v>
      </c>
      <c r="M2885" s="62">
        <v>1809.27529999986</v>
      </c>
      <c r="N2885" s="63">
        <v>1809.27529999986</v>
      </c>
      <c r="O2885" s="63">
        <v>1809.2830999996499</v>
      </c>
      <c r="P2885" s="64">
        <f t="shared" si="44"/>
        <v>0.99999568890032187</v>
      </c>
      <c r="Q2885" s="61">
        <v>44011</v>
      </c>
      <c r="R2885" s="65">
        <v>15384018.972999999</v>
      </c>
      <c r="S2885" s="65">
        <v>14283443.2138594</v>
      </c>
      <c r="T2885" s="11"/>
      <c r="U2885" s="66">
        <v>3.6478832043940201E-6</v>
      </c>
      <c r="V2885" s="67">
        <v>3.6625755422392099</v>
      </c>
      <c r="W2885" s="66">
        <v>1.7797498003346801E-5</v>
      </c>
      <c r="X2885" s="67">
        <v>2.2801582984357101</v>
      </c>
      <c r="Y2885" s="66">
        <v>5.4792224527773197E-3</v>
      </c>
      <c r="Z2885" s="67">
        <v>18.231859857507501</v>
      </c>
      <c r="AA2885" s="66">
        <v>1.53958060491277E-2</v>
      </c>
      <c r="AB2885" s="67">
        <v>21.764768756198499</v>
      </c>
      <c r="AC2885" s="66">
        <v>4.2780040088473498E-2</v>
      </c>
      <c r="AD2885" s="67">
        <v>28.5639692690747</v>
      </c>
      <c r="AE2885" s="66">
        <v>6.7656018993147896E-2</v>
      </c>
      <c r="AF2885" s="68">
        <v>23.713289511040799</v>
      </c>
      <c r="AG2885" s="66">
        <v>-3.3715050449245601E-6</v>
      </c>
      <c r="AH2885" s="67">
        <v>-1.8418428863697001</v>
      </c>
      <c r="AI2885" s="66">
        <v>5.9088290454383198E-3</v>
      </c>
      <c r="AJ2885" s="67">
        <v>14.2816253855126</v>
      </c>
      <c r="AK2885" s="66">
        <v>0.80922102336771795</v>
      </c>
      <c r="AL2885" s="66">
        <v>3.7741622818430201E-2</v>
      </c>
      <c r="AM2885" s="67">
        <v>-49.9742094334215</v>
      </c>
      <c r="AN2885" s="11"/>
      <c r="AO2885" s="69">
        <v>4.5902814053988501E-4</v>
      </c>
      <c r="AP2885" s="69">
        <v>-5.7481702242512298E-6</v>
      </c>
      <c r="AQ2885" s="69">
        <v>1.92075658924296E-3</v>
      </c>
      <c r="AR2885" s="69">
        <v>-3.3715050449245601E-6</v>
      </c>
      <c r="AS2885" s="70">
        <v>11</v>
      </c>
      <c r="AT2885" s="70">
        <v>1</v>
      </c>
      <c r="AU2885" s="70">
        <v>7</v>
      </c>
      <c r="AV2885" s="71">
        <v>5</v>
      </c>
      <c r="AW2885" s="11"/>
      <c r="AX2885" s="72">
        <v>9.9326312356765793E-4</v>
      </c>
      <c r="AY2885" s="73">
        <v>-14.6684355389734</v>
      </c>
      <c r="AZ2885" s="73">
        <v>0.68310084795484705</v>
      </c>
      <c r="BA2885" s="73">
        <v>-12.5054114010272</v>
      </c>
      <c r="BB2885" s="64">
        <v>1.02630005546303E-4</v>
      </c>
      <c r="BC2885" s="74">
        <v>-1.2048971341496199E-3</v>
      </c>
      <c r="BD2885" s="61">
        <v>44011</v>
      </c>
      <c r="BE2885" s="61">
        <v>44018</v>
      </c>
      <c r="BF2885" s="70"/>
      <c r="BG2885" s="61"/>
    </row>
    <row r="2886" spans="2:59" x14ac:dyDescent="0.3">
      <c r="B2886" s="56" t="s">
        <v>8712</v>
      </c>
      <c r="C2886" s="56" t="s">
        <v>8713</v>
      </c>
      <c r="D2886" s="56" t="s">
        <v>8714</v>
      </c>
      <c r="E2886" s="57" t="s">
        <v>34</v>
      </c>
      <c r="F2886" s="57" t="s">
        <v>6437</v>
      </c>
      <c r="G2886" s="58" t="s">
        <v>215</v>
      </c>
      <c r="H2886" s="59" t="s">
        <v>216</v>
      </c>
      <c r="I2886" s="60" t="s">
        <v>29</v>
      </c>
      <c r="J2886" s="60" t="s">
        <v>8715</v>
      </c>
      <c r="L2886" s="61">
        <v>44021</v>
      </c>
      <c r="M2886" s="62">
        <v>1567.7437999993599</v>
      </c>
      <c r="N2886" s="63">
        <v>1567.7437999993599</v>
      </c>
      <c r="O2886" s="63">
        <v>1569.5320999994899</v>
      </c>
      <c r="P2886" s="64">
        <f t="shared" si="44"/>
        <v>0.99886061584842345</v>
      </c>
      <c r="Q2886" s="61">
        <v>43984</v>
      </c>
      <c r="R2886" s="65">
        <v>802588.51699999999</v>
      </c>
      <c r="S2886" s="65">
        <v>490302.13408789103</v>
      </c>
      <c r="T2886" s="11"/>
      <c r="U2886" s="66">
        <v>-3.7645037718903003E-4</v>
      </c>
      <c r="V2886" s="67">
        <v>3.6245657161998701</v>
      </c>
      <c r="W2886" s="66">
        <v>5.9675436932593595E-4</v>
      </c>
      <c r="X2886" s="67">
        <v>2.3380539855679698</v>
      </c>
      <c r="Y2886" s="66">
        <v>1.0819665640156E-2</v>
      </c>
      <c r="Z2886" s="67">
        <v>18.7659041762527</v>
      </c>
      <c r="AA2886" s="66">
        <v>2.1184109264140698E-2</v>
      </c>
      <c r="AB2886" s="67">
        <v>22.343599077721599</v>
      </c>
      <c r="AC2886" s="66">
        <v>5.1351489099033601E-2</v>
      </c>
      <c r="AD2886" s="67">
        <v>29.421114170138001</v>
      </c>
      <c r="AE2886" s="66">
        <v>7.3281800998302102E-2</v>
      </c>
      <c r="AF2886" s="68">
        <v>24.275867711548901</v>
      </c>
      <c r="AG2886" s="66">
        <v>4.6112968993838898E-4</v>
      </c>
      <c r="AH2886" s="67">
        <v>-1.7953927668713701</v>
      </c>
      <c r="AI2886" s="66">
        <v>1.32860406465625E-2</v>
      </c>
      <c r="AJ2886" s="67">
        <v>15.019346545625</v>
      </c>
      <c r="AK2886" s="66">
        <v>0.567743800000171</v>
      </c>
      <c r="AL2886" s="66">
        <v>3.6566692651831503E-2</v>
      </c>
      <c r="AM2886" s="67">
        <v>25.865868756954999</v>
      </c>
      <c r="AN2886" s="11"/>
      <c r="AO2886" s="69">
        <v>2.8709087418974399E-3</v>
      </c>
      <c r="AP2886" s="69">
        <v>-3.1301370527216901E-3</v>
      </c>
      <c r="AQ2886" s="69">
        <v>7.8046075868769497E-3</v>
      </c>
      <c r="AR2886" s="69">
        <v>-2.05868326338532E-3</v>
      </c>
      <c r="AS2886" s="70">
        <v>7</v>
      </c>
      <c r="AT2886" s="70">
        <v>5</v>
      </c>
      <c r="AU2886" s="70">
        <v>7</v>
      </c>
      <c r="AV2886" s="71">
        <v>5</v>
      </c>
      <c r="AW2886" s="11"/>
      <c r="AX2886" s="72">
        <v>9.1350485797465804E-3</v>
      </c>
      <c r="AY2886" s="73">
        <v>-0.91917641648797099</v>
      </c>
      <c r="AZ2886" s="73">
        <v>0.703064072416964</v>
      </c>
      <c r="BA2886" s="73">
        <v>-1.2229234403075699</v>
      </c>
      <c r="BB2886" s="64">
        <v>9.4361329662092405E-4</v>
      </c>
      <c r="BC2886" s="74">
        <v>-0.79565949462903496</v>
      </c>
      <c r="BD2886" s="61">
        <v>43753</v>
      </c>
      <c r="BE2886" s="61">
        <v>43783</v>
      </c>
      <c r="BF2886" s="70">
        <v>59</v>
      </c>
      <c r="BG2886" s="61">
        <v>43836</v>
      </c>
    </row>
    <row r="2887" spans="2:59" x14ac:dyDescent="0.3">
      <c r="B2887" s="56" t="s">
        <v>8716</v>
      </c>
      <c r="C2887" s="56" t="s">
        <v>8717</v>
      </c>
      <c r="D2887" s="56" t="s">
        <v>8714</v>
      </c>
      <c r="E2887" s="57" t="s">
        <v>41</v>
      </c>
      <c r="F2887" s="57" t="s">
        <v>6437</v>
      </c>
      <c r="G2887" s="58" t="s">
        <v>215</v>
      </c>
      <c r="H2887" s="59" t="s">
        <v>216</v>
      </c>
      <c r="I2887" s="60" t="s">
        <v>29</v>
      </c>
      <c r="J2887" s="60" t="s">
        <v>8718</v>
      </c>
      <c r="L2887" s="61">
        <v>44021</v>
      </c>
      <c r="M2887" s="62">
        <v>1566.74939999916</v>
      </c>
      <c r="N2887" s="63">
        <v>1566.74939999916</v>
      </c>
      <c r="O2887" s="63">
        <v>1568.6157000009</v>
      </c>
      <c r="P2887" s="64">
        <f t="shared" ref="P2887:P2950" si="45">IFERROR(N2887/O2887,"")</f>
        <v>0.99881022483598825</v>
      </c>
      <c r="Q2887" s="61">
        <v>43984</v>
      </c>
      <c r="R2887" s="65">
        <v>1010814.561</v>
      </c>
      <c r="S2887" s="65">
        <v>380212.95421826199</v>
      </c>
      <c r="T2887" s="11"/>
      <c r="U2887" s="66">
        <v>-3.7777344641654102E-4</v>
      </c>
      <c r="V2887" s="67">
        <v>3.62443340927712</v>
      </c>
      <c r="W2887" s="66">
        <v>5.5579003492311997E-4</v>
      </c>
      <c r="X2887" s="67">
        <v>2.3339575521276901</v>
      </c>
      <c r="Y2887" s="66">
        <v>1.05685483085836E-2</v>
      </c>
      <c r="Z2887" s="67">
        <v>18.740792443073602</v>
      </c>
      <c r="AA2887" s="66">
        <v>2.06732087499404E-2</v>
      </c>
      <c r="AB2887" s="67">
        <v>22.292509026301602</v>
      </c>
      <c r="AC2887" s="66">
        <v>5.0300479568249998E-2</v>
      </c>
      <c r="AD2887" s="67">
        <v>29.316013217059702</v>
      </c>
      <c r="AE2887" s="66">
        <v>7.1670080211333698E-2</v>
      </c>
      <c r="AF2887" s="68">
        <v>24.114695632859402</v>
      </c>
      <c r="AG2887" s="66">
        <v>4.4883724694955201E-4</v>
      </c>
      <c r="AH2887" s="67">
        <v>-1.79662201117026</v>
      </c>
      <c r="AI2887" s="66">
        <v>1.30217718779022E-2</v>
      </c>
      <c r="AJ2887" s="67">
        <v>14.992919668759001</v>
      </c>
      <c r="AK2887" s="66">
        <v>0.56674939999880702</v>
      </c>
      <c r="AL2887" s="66">
        <v>3.6514162191451802E-2</v>
      </c>
      <c r="AM2887" s="67">
        <v>25.766428756818598</v>
      </c>
      <c r="AN2887" s="11"/>
      <c r="AO2887" s="69">
        <v>2.8695625442196602E-3</v>
      </c>
      <c r="AP2887" s="69">
        <v>-3.1314904917962801E-3</v>
      </c>
      <c r="AQ2887" s="69">
        <v>7.7633656164835E-3</v>
      </c>
      <c r="AR2887" s="69">
        <v>-2.1010725104133599E-3</v>
      </c>
      <c r="AS2887" s="70">
        <v>7</v>
      </c>
      <c r="AT2887" s="70">
        <v>5</v>
      </c>
      <c r="AU2887" s="70">
        <v>7</v>
      </c>
      <c r="AV2887" s="71">
        <v>5</v>
      </c>
      <c r="AW2887" s="11"/>
      <c r="AX2887" s="72">
        <v>9.1337781502079506E-3</v>
      </c>
      <c r="AY2887" s="73">
        <v>-0.97020038712707901</v>
      </c>
      <c r="AZ2887" s="73">
        <v>0.70132188698335096</v>
      </c>
      <c r="BA2887" s="73">
        <v>-1.28861939200578</v>
      </c>
      <c r="BB2887" s="64">
        <v>9.4348037610302504E-4</v>
      </c>
      <c r="BC2887" s="74">
        <v>-0.79973307372438296</v>
      </c>
      <c r="BD2887" s="61">
        <v>43753</v>
      </c>
      <c r="BE2887" s="61">
        <v>43783</v>
      </c>
      <c r="BF2887" s="70">
        <v>59</v>
      </c>
      <c r="BG2887" s="61">
        <v>43836</v>
      </c>
    </row>
    <row r="2888" spans="2:59" x14ac:dyDescent="0.3">
      <c r="B2888" s="56" t="s">
        <v>8719</v>
      </c>
      <c r="C2888" s="56" t="s">
        <v>8720</v>
      </c>
      <c r="D2888" s="56" t="s">
        <v>8714</v>
      </c>
      <c r="E2888" s="57" t="s">
        <v>248</v>
      </c>
      <c r="F2888" s="57" t="s">
        <v>6437</v>
      </c>
      <c r="G2888" s="58" t="s">
        <v>215</v>
      </c>
      <c r="H2888" s="59" t="s">
        <v>216</v>
      </c>
      <c r="I2888" s="60" t="s">
        <v>29</v>
      </c>
      <c r="J2888" s="60" t="s">
        <v>8721</v>
      </c>
      <c r="L2888" s="61">
        <v>44021</v>
      </c>
      <c r="M2888" s="62">
        <v>1619.89690000005</v>
      </c>
      <c r="N2888" s="63">
        <v>1619.89690000005</v>
      </c>
      <c r="O2888" s="63">
        <v>1621.2528000008299</v>
      </c>
      <c r="P2888" s="64">
        <f t="shared" si="45"/>
        <v>0.9991636714516211</v>
      </c>
      <c r="Q2888" s="61">
        <v>43984</v>
      </c>
      <c r="R2888" s="65">
        <v>1216631.8670000001</v>
      </c>
      <c r="S2888" s="65">
        <v>1242940.5010390601</v>
      </c>
      <c r="T2888" s="11"/>
      <c r="U2888" s="66">
        <v>-3.6822113906964698E-4</v>
      </c>
      <c r="V2888" s="67">
        <v>3.6253886400118098</v>
      </c>
      <c r="W2888" s="66">
        <v>8.4286218043416695E-4</v>
      </c>
      <c r="X2888" s="67">
        <v>2.3626647666787899</v>
      </c>
      <c r="Y2888" s="66">
        <v>1.2328951606832599E-2</v>
      </c>
      <c r="Z2888" s="67">
        <v>18.916832772898498</v>
      </c>
      <c r="AA2888" s="66">
        <v>2.4256765898826398E-2</v>
      </c>
      <c r="AB2888" s="67">
        <v>22.6508647411829</v>
      </c>
      <c r="AC2888" s="66">
        <v>5.7683528259076397E-2</v>
      </c>
      <c r="AD2888" s="67">
        <v>30.054318086156901</v>
      </c>
      <c r="AE2888" s="66">
        <v>8.3008309877186506E-2</v>
      </c>
      <c r="AF2888" s="68">
        <v>25.248518599430099</v>
      </c>
      <c r="AG2888" s="66">
        <v>5.3494967505685097E-4</v>
      </c>
      <c r="AH2888" s="67">
        <v>-1.7880107683595301</v>
      </c>
      <c r="AI2888" s="66">
        <v>1.48739239612041E-2</v>
      </c>
      <c r="AJ2888" s="67">
        <v>15.1781348770892</v>
      </c>
      <c r="AK2888" s="66">
        <v>0.61989689999958497</v>
      </c>
      <c r="AL2888" s="66">
        <v>3.92796668111259E-2</v>
      </c>
      <c r="AM2888" s="67">
        <v>31.081178756896399</v>
      </c>
      <c r="AN2888" s="11"/>
      <c r="AO2888" s="69">
        <v>2.8791393997380501E-3</v>
      </c>
      <c r="AP2888" s="69">
        <v>-3.1218944222928301E-3</v>
      </c>
      <c r="AQ2888" s="69">
        <v>8.0525021803623496E-3</v>
      </c>
      <c r="AR2888" s="69">
        <v>-1.80436424398067E-3</v>
      </c>
      <c r="AS2888" s="70">
        <v>7</v>
      </c>
      <c r="AT2888" s="70">
        <v>5</v>
      </c>
      <c r="AU2888" s="70">
        <v>7</v>
      </c>
      <c r="AV2888" s="71">
        <v>5</v>
      </c>
      <c r="AW2888" s="11"/>
      <c r="AX2888" s="72">
        <v>9.1430166850568605E-3</v>
      </c>
      <c r="AY2888" s="73">
        <v>-0.61261356455634097</v>
      </c>
      <c r="AZ2888" s="73">
        <v>0.713543546307847</v>
      </c>
      <c r="BA2888" s="73">
        <v>-0.82337473659572402</v>
      </c>
      <c r="BB2888" s="64">
        <v>9.4444658456495703E-4</v>
      </c>
      <c r="BC2888" s="74">
        <v>-0.77118726014668904</v>
      </c>
      <c r="BD2888" s="61">
        <v>43753</v>
      </c>
      <c r="BE2888" s="61">
        <v>43783</v>
      </c>
      <c r="BF2888" s="70">
        <v>58</v>
      </c>
      <c r="BG2888" s="61">
        <v>43833</v>
      </c>
    </row>
    <row r="2889" spans="2:59" x14ac:dyDescent="0.3">
      <c r="B2889" s="56" t="s">
        <v>8722</v>
      </c>
      <c r="C2889" s="56" t="s">
        <v>8723</v>
      </c>
      <c r="D2889" s="56" t="s">
        <v>8714</v>
      </c>
      <c r="E2889" s="57" t="s">
        <v>0</v>
      </c>
      <c r="F2889" s="57" t="s">
        <v>6437</v>
      </c>
      <c r="G2889" s="58" t="s">
        <v>215</v>
      </c>
      <c r="H2889" s="59" t="s">
        <v>216</v>
      </c>
      <c r="I2889" s="60" t="s">
        <v>29</v>
      </c>
      <c r="J2889" s="60" t="s">
        <v>8724</v>
      </c>
      <c r="L2889" s="61">
        <v>44021</v>
      </c>
      <c r="M2889" s="62">
        <v>1546.1061000004399</v>
      </c>
      <c r="N2889" s="63">
        <v>1546.1061000004399</v>
      </c>
      <c r="O2889" s="63">
        <v>1548.1042999997701</v>
      </c>
      <c r="P2889" s="64">
        <f t="shared" si="45"/>
        <v>0.99870926009356709</v>
      </c>
      <c r="Q2889" s="61">
        <v>43984</v>
      </c>
      <c r="R2889" s="65">
        <v>6569432.2439999999</v>
      </c>
      <c r="S2889" s="65">
        <v>8269613.2166015599</v>
      </c>
      <c r="T2889" s="11"/>
      <c r="U2889" s="66">
        <v>-3.80488817427249E-4</v>
      </c>
      <c r="V2889" s="67">
        <v>3.62416187217605</v>
      </c>
      <c r="W2889" s="66">
        <v>4.7380119576701001E-4</v>
      </c>
      <c r="X2889" s="67">
        <v>2.3257586682120701</v>
      </c>
      <c r="Y2889" s="66">
        <v>1.00663253160747E-2</v>
      </c>
      <c r="Z2889" s="67">
        <v>18.690570143837199</v>
      </c>
      <c r="AA2889" s="66">
        <v>1.9652082444736201E-2</v>
      </c>
      <c r="AB2889" s="67">
        <v>22.190396395773899</v>
      </c>
      <c r="AC2889" s="66">
        <v>4.8201342811807997E-2</v>
      </c>
      <c r="AD2889" s="67">
        <v>29.106099541415499</v>
      </c>
      <c r="AE2889" s="66">
        <v>6.8453819840215105E-2</v>
      </c>
      <c r="AF2889" s="68">
        <v>23.793069595733002</v>
      </c>
      <c r="AG2889" s="66">
        <v>4.2421287434990502E-4</v>
      </c>
      <c r="AH2889" s="67">
        <v>-1.79908444843022</v>
      </c>
      <c r="AI2889" s="66">
        <v>1.2493416134020699E-2</v>
      </c>
      <c r="AJ2889" s="67">
        <v>14.9400840943708</v>
      </c>
      <c r="AK2889" s="66">
        <v>0.546106100000325</v>
      </c>
      <c r="AL2889" s="66">
        <v>3.5416666260061902E-2</v>
      </c>
      <c r="AM2889" s="67">
        <v>23.7020987569704</v>
      </c>
      <c r="AN2889" s="11"/>
      <c r="AO2889" s="69">
        <v>2.8668569266301299E-3</v>
      </c>
      <c r="AP2889" s="69">
        <v>-3.1341807325588901E-3</v>
      </c>
      <c r="AQ2889" s="69">
        <v>7.68081667774823E-3</v>
      </c>
      <c r="AR2889" s="69">
        <v>-2.1857214014744399E-3</v>
      </c>
      <c r="AS2889" s="70">
        <v>7</v>
      </c>
      <c r="AT2889" s="70">
        <v>5</v>
      </c>
      <c r="AU2889" s="70">
        <v>7</v>
      </c>
      <c r="AV2889" s="71">
        <v>5</v>
      </c>
      <c r="AW2889" s="11"/>
      <c r="AX2889" s="72">
        <v>9.1314513402085094E-3</v>
      </c>
      <c r="AY2889" s="73">
        <v>-1.07218946569628</v>
      </c>
      <c r="AZ2889" s="73">
        <v>0.69783916023061499</v>
      </c>
      <c r="BA2889" s="73">
        <v>-1.41925022171927</v>
      </c>
      <c r="BB2889" s="64">
        <v>9.43236657441275E-4</v>
      </c>
      <c r="BC2889" s="74">
        <v>-0.80788270972607301</v>
      </c>
      <c r="BD2889" s="61">
        <v>43753</v>
      </c>
      <c r="BE2889" s="61">
        <v>43783</v>
      </c>
      <c r="BF2889" s="70">
        <v>60</v>
      </c>
      <c r="BG2889" s="61">
        <v>43837</v>
      </c>
    </row>
    <row r="2890" spans="2:59" x14ac:dyDescent="0.3">
      <c r="B2890" s="56" t="s">
        <v>8725</v>
      </c>
      <c r="C2890" s="56" t="s">
        <v>8726</v>
      </c>
      <c r="D2890" s="56" t="s">
        <v>8714</v>
      </c>
      <c r="E2890" s="57" t="s">
        <v>2511</v>
      </c>
      <c r="F2890" s="57" t="s">
        <v>6437</v>
      </c>
      <c r="G2890" s="58" t="s">
        <v>215</v>
      </c>
      <c r="H2890" s="59" t="s">
        <v>216</v>
      </c>
      <c r="I2890" s="60" t="s">
        <v>29</v>
      </c>
      <c r="J2890" s="60" t="s">
        <v>8727</v>
      </c>
      <c r="L2890" s="61">
        <v>44021</v>
      </c>
      <c r="M2890" s="62">
        <v>1083.5211999993801</v>
      </c>
      <c r="N2890" s="63">
        <v>1083.5211999993801</v>
      </c>
      <c r="O2890" s="63">
        <v>1084.3401999995101</v>
      </c>
      <c r="P2890" s="64">
        <f t="shared" si="45"/>
        <v>0.99924470198547433</v>
      </c>
      <c r="Q2890" s="61">
        <v>43984</v>
      </c>
      <c r="R2890" s="65">
        <v>18508.195</v>
      </c>
      <c r="S2890" s="65">
        <v>61083.948708801297</v>
      </c>
      <c r="T2890" s="11"/>
      <c r="U2890" s="66">
        <v>-3.6598712904378799E-4</v>
      </c>
      <c r="V2890" s="67">
        <v>3.6256120410143899</v>
      </c>
      <c r="W2890" s="66">
        <v>9.0869831365125698E-4</v>
      </c>
      <c r="X2890" s="67">
        <v>2.3692483800005002</v>
      </c>
      <c r="Y2890" s="66">
        <v>1.2731756580251399E-2</v>
      </c>
      <c r="Z2890" s="67">
        <v>18.957113270240399</v>
      </c>
      <c r="AA2890" s="66">
        <v>2.50771441787947E-2</v>
      </c>
      <c r="AB2890" s="67">
        <v>22.732902569172399</v>
      </c>
      <c r="AC2890" s="66">
        <v>5.9379115278716199E-2</v>
      </c>
      <c r="AD2890" s="67">
        <v>30.223876788106299</v>
      </c>
      <c r="AE2890" s="66"/>
      <c r="AF2890" s="68"/>
      <c r="AG2890" s="66">
        <v>5.5470369261456697E-4</v>
      </c>
      <c r="AH2890" s="67">
        <v>-1.7860353666037601</v>
      </c>
      <c r="AI2890" s="66">
        <v>1.52976642712019E-2</v>
      </c>
      <c r="AJ2890" s="67">
        <v>15.220508908081699</v>
      </c>
      <c r="AK2890" s="66">
        <v>8.3521200000250206E-2</v>
      </c>
      <c r="AL2890" s="66">
        <v>2.6740923154647999E-2</v>
      </c>
      <c r="AM2890" s="67">
        <v>29.245837342488802</v>
      </c>
      <c r="AN2890" s="11"/>
      <c r="AO2890" s="69">
        <v>2.8813808203267399E-3</v>
      </c>
      <c r="AP2890" s="69">
        <v>-3.11975971999345E-3</v>
      </c>
      <c r="AQ2890" s="69">
        <v>8.1183007423533092E-3</v>
      </c>
      <c r="AR2890" s="69">
        <v>-1.7363031956847399E-3</v>
      </c>
      <c r="AS2890" s="70">
        <v>7</v>
      </c>
      <c r="AT2890" s="70">
        <v>5</v>
      </c>
      <c r="AU2890" s="70">
        <v>7</v>
      </c>
      <c r="AV2890" s="71">
        <v>5</v>
      </c>
      <c r="AW2890" s="11"/>
      <c r="AX2890" s="72">
        <v>9.1452883674355695E-3</v>
      </c>
      <c r="AY2890" s="73">
        <v>-0.53084422826395905</v>
      </c>
      <c r="AZ2890" s="73">
        <v>0.71634131188056904</v>
      </c>
      <c r="BA2890" s="73">
        <v>-0.715395573235583</v>
      </c>
      <c r="BB2890" s="64">
        <v>9.4468396168736004E-4</v>
      </c>
      <c r="BC2890" s="74">
        <v>-0.76462888917740202</v>
      </c>
      <c r="BD2890" s="61">
        <v>43753</v>
      </c>
      <c r="BE2890" s="61">
        <v>43783</v>
      </c>
      <c r="BF2890" s="70">
        <v>57</v>
      </c>
      <c r="BG2890" s="61">
        <v>43832</v>
      </c>
    </row>
    <row r="2891" spans="2:59" x14ac:dyDescent="0.3">
      <c r="B2891" s="56" t="s">
        <v>8728</v>
      </c>
      <c r="C2891" s="56" t="s">
        <v>8729</v>
      </c>
      <c r="D2891" s="56" t="s">
        <v>8714</v>
      </c>
      <c r="E2891" s="57" t="s">
        <v>6453</v>
      </c>
      <c r="F2891" s="57" t="s">
        <v>6437</v>
      </c>
      <c r="G2891" s="58" t="s">
        <v>215</v>
      </c>
      <c r="H2891" s="59" t="s">
        <v>216</v>
      </c>
      <c r="I2891" s="60" t="s">
        <v>29</v>
      </c>
      <c r="J2891" s="60" t="s">
        <v>8730</v>
      </c>
      <c r="L2891" s="61">
        <v>44021</v>
      </c>
      <c r="M2891" s="62">
        <v>1067.8378999996901</v>
      </c>
      <c r="N2891" s="63">
        <v>1067.8378999996901</v>
      </c>
      <c r="O2891" s="63">
        <v>1068.6778999995399</v>
      </c>
      <c r="P2891" s="64">
        <f t="shared" si="45"/>
        <v>0.99921398206152645</v>
      </c>
      <c r="Q2891" s="61">
        <v>43984</v>
      </c>
      <c r="R2891" s="65">
        <v>10930.895</v>
      </c>
      <c r="S2891" s="65">
        <v>72326.606540283203</v>
      </c>
      <c r="T2891" s="11"/>
      <c r="U2891" s="66">
        <v>-3.6677504795079601E-4</v>
      </c>
      <c r="V2891" s="67">
        <v>3.62553324912369</v>
      </c>
      <c r="W2891" s="66">
        <v>8.8377956672047698E-4</v>
      </c>
      <c r="X2891" s="67">
        <v>2.36675650530742</v>
      </c>
      <c r="Y2891" s="66">
        <v>1.2580472302943201E-2</v>
      </c>
      <c r="Z2891" s="67">
        <v>18.941984842531401</v>
      </c>
      <c r="AA2891" s="66">
        <v>1.6821523780890899E-2</v>
      </c>
      <c r="AB2891" s="67">
        <v>21.9073405293748</v>
      </c>
      <c r="AC2891" s="66">
        <v>2.26489844098978E-2</v>
      </c>
      <c r="AD2891" s="67">
        <v>26.550863701238999</v>
      </c>
      <c r="AE2891" s="66">
        <v>4.7660996860940899E-2</v>
      </c>
      <c r="AF2891" s="68">
        <v>21.713787297805499</v>
      </c>
      <c r="AG2891" s="66">
        <v>5.4729250041418698E-4</v>
      </c>
      <c r="AH2891" s="67">
        <v>-1.78677648582379</v>
      </c>
      <c r="AI2891" s="66">
        <v>1.51386036141048E-2</v>
      </c>
      <c r="AJ2891" s="67">
        <v>15.204602842379201</v>
      </c>
      <c r="AK2891" s="66">
        <v>6.7837900000085896E-2</v>
      </c>
      <c r="AL2891" s="66">
        <v>1.7809081642553799E-2</v>
      </c>
      <c r="AM2891" s="67">
        <v>11.107261362587501</v>
      </c>
      <c r="AN2891" s="11"/>
      <c r="AO2891" s="69">
        <v>2.8805014371755498E-3</v>
      </c>
      <c r="AP2891" s="69">
        <v>-3.1205894101731199E-3</v>
      </c>
      <c r="AQ2891" s="69">
        <v>8.0938534210872604E-3</v>
      </c>
      <c r="AR2891" s="69">
        <v>-1.0393785150881699E-3</v>
      </c>
      <c r="AS2891" s="70">
        <v>5</v>
      </c>
      <c r="AT2891" s="70">
        <v>5</v>
      </c>
      <c r="AU2891" s="70">
        <v>7</v>
      </c>
      <c r="AV2891" s="71">
        <v>5</v>
      </c>
      <c r="AW2891" s="11"/>
      <c r="AX2891" s="72">
        <v>8.81870839659314E-3</v>
      </c>
      <c r="AY2891" s="73">
        <v>-1.4328750174445299</v>
      </c>
      <c r="AZ2891" s="73">
        <v>0.68739444282891804</v>
      </c>
      <c r="BA2891" s="73">
        <v>-1.9123467095578199</v>
      </c>
      <c r="BB2891" s="64">
        <v>9.1095002564884502E-4</v>
      </c>
      <c r="BC2891" s="74">
        <v>-0.70922293336661801</v>
      </c>
      <c r="BD2891" s="61">
        <v>43907</v>
      </c>
      <c r="BE2891" s="61">
        <v>43920</v>
      </c>
      <c r="BF2891" s="70">
        <v>16</v>
      </c>
      <c r="BG2891" s="61">
        <v>43929</v>
      </c>
    </row>
    <row r="2892" spans="2:59" x14ac:dyDescent="0.3">
      <c r="B2892" s="56" t="s">
        <v>8731</v>
      </c>
      <c r="C2892" s="56" t="s">
        <v>8732</v>
      </c>
      <c r="D2892" s="56" t="s">
        <v>8714</v>
      </c>
      <c r="E2892" s="57" t="s">
        <v>56</v>
      </c>
      <c r="F2892" s="57" t="s">
        <v>6437</v>
      </c>
      <c r="G2892" s="58" t="s">
        <v>215</v>
      </c>
      <c r="H2892" s="59" t="s">
        <v>216</v>
      </c>
      <c r="I2892" s="60" t="s">
        <v>29</v>
      </c>
      <c r="J2892" s="60" t="s">
        <v>8733</v>
      </c>
      <c r="L2892" s="61">
        <v>44021</v>
      </c>
      <c r="M2892" s="62">
        <v>1321.21089999937</v>
      </c>
      <c r="N2892" s="63">
        <v>1321.21089999937</v>
      </c>
      <c r="O2892" s="63">
        <v>1322.3168000001499</v>
      </c>
      <c r="P2892" s="64">
        <f t="shared" si="45"/>
        <v>0.99916366486398733</v>
      </c>
      <c r="Q2892" s="61">
        <v>43984</v>
      </c>
      <c r="R2892" s="65">
        <v>546484.62</v>
      </c>
      <c r="S2892" s="65">
        <v>224701.602007568</v>
      </c>
      <c r="T2892" s="11"/>
      <c r="U2892" s="66">
        <v>-3.6816291230934401E-4</v>
      </c>
      <c r="V2892" s="67">
        <v>3.62539446268784</v>
      </c>
      <c r="W2892" s="66">
        <v>8.4289183905639198E-4</v>
      </c>
      <c r="X2892" s="67">
        <v>2.3626677325410101</v>
      </c>
      <c r="Y2892" s="66">
        <v>1.23289027305873E-2</v>
      </c>
      <c r="Z2892" s="67">
        <v>18.916827885288502</v>
      </c>
      <c r="AA2892" s="66">
        <v>2.4256666119981701E-2</v>
      </c>
      <c r="AB2892" s="67">
        <v>22.650854763283899</v>
      </c>
      <c r="AC2892" s="66">
        <v>5.7683290830027503E-2</v>
      </c>
      <c r="AD2892" s="67">
        <v>30.054294343252</v>
      </c>
      <c r="AE2892" s="66">
        <v>8.3007601728313604E-2</v>
      </c>
      <c r="AF2892" s="68">
        <v>25.248447784542801</v>
      </c>
      <c r="AG2892" s="66">
        <v>5.3494705935008802E-4</v>
      </c>
      <c r="AH2892" s="67">
        <v>-1.7880110299301999</v>
      </c>
      <c r="AI2892" s="66">
        <v>1.48739410524286E-2</v>
      </c>
      <c r="AJ2892" s="67">
        <v>15.1781365862116</v>
      </c>
      <c r="AK2892" s="66">
        <v>0.32121089999971397</v>
      </c>
      <c r="AL2892" s="66">
        <v>4.1263087625338798E-2</v>
      </c>
      <c r="AM2892" s="67">
        <v>23.839111231267498</v>
      </c>
      <c r="AN2892" s="11"/>
      <c r="AO2892" s="69">
        <v>2.8790906089852801E-3</v>
      </c>
      <c r="AP2892" s="69">
        <v>-3.1219100756061401E-3</v>
      </c>
      <c r="AQ2892" s="69">
        <v>8.0524721142865002E-3</v>
      </c>
      <c r="AR2892" s="69">
        <v>-1.8044483895209901E-3</v>
      </c>
      <c r="AS2892" s="70">
        <v>7</v>
      </c>
      <c r="AT2892" s="70">
        <v>5</v>
      </c>
      <c r="AU2892" s="70">
        <v>7</v>
      </c>
      <c r="AV2892" s="71">
        <v>5</v>
      </c>
      <c r="AW2892" s="11"/>
      <c r="AX2892" s="72">
        <v>9.1430418706568203E-3</v>
      </c>
      <c r="AY2892" s="73">
        <v>-0.61260239374860204</v>
      </c>
      <c r="AZ2892" s="73">
        <v>0.71354404697103702</v>
      </c>
      <c r="BA2892" s="73">
        <v>-0.82336283520908204</v>
      </c>
      <c r="BB2892" s="64">
        <v>9.4444919828902104E-4</v>
      </c>
      <c r="BC2892" s="74">
        <v>-0.77119343013418995</v>
      </c>
      <c r="BD2892" s="61">
        <v>43753</v>
      </c>
      <c r="BE2892" s="61">
        <v>43783</v>
      </c>
      <c r="BF2892" s="70">
        <v>58</v>
      </c>
      <c r="BG2892" s="61">
        <v>43833</v>
      </c>
    </row>
    <row r="2893" spans="2:59" x14ac:dyDescent="0.3">
      <c r="B2893" s="56" t="s">
        <v>8734</v>
      </c>
      <c r="C2893" s="56" t="s">
        <v>8735</v>
      </c>
      <c r="D2893" s="56" t="s">
        <v>8714</v>
      </c>
      <c r="E2893" s="57" t="s">
        <v>131</v>
      </c>
      <c r="F2893" s="57" t="s">
        <v>6437</v>
      </c>
      <c r="G2893" s="58" t="s">
        <v>215</v>
      </c>
      <c r="H2893" s="59" t="s">
        <v>216</v>
      </c>
      <c r="I2893" s="60" t="s">
        <v>29</v>
      </c>
      <c r="J2893" s="60" t="s">
        <v>1</v>
      </c>
      <c r="L2893" s="61">
        <v>44021</v>
      </c>
      <c r="M2893" s="62">
        <v>1007.25970000029</v>
      </c>
      <c r="N2893" s="63">
        <v>1007.25970000029</v>
      </c>
      <c r="O2893" s="63">
        <v>1008.30700000003</v>
      </c>
      <c r="P2893" s="64">
        <f t="shared" si="45"/>
        <v>0.99896132824651618</v>
      </c>
      <c r="Q2893" s="61">
        <v>43879</v>
      </c>
      <c r="R2893" s="65">
        <v>0</v>
      </c>
      <c r="S2893" s="65">
        <v>75200.047245239301</v>
      </c>
      <c r="T2893" s="11"/>
      <c r="U2893" s="66">
        <v>0</v>
      </c>
      <c r="V2893" s="67">
        <v>3.66221075391877</v>
      </c>
      <c r="W2893" s="66">
        <v>0</v>
      </c>
      <c r="X2893" s="67">
        <v>2.27837854863537</v>
      </c>
      <c r="Y2893" s="66">
        <v>9.54189086769475E-4</v>
      </c>
      <c r="Z2893" s="67">
        <v>17.779356520914</v>
      </c>
      <c r="AA2893" s="66">
        <v>5.7385204872843999E-3</v>
      </c>
      <c r="AB2893" s="67">
        <v>20.799040200014101</v>
      </c>
      <c r="AC2893" s="66"/>
      <c r="AD2893" s="67"/>
      <c r="AE2893" s="66"/>
      <c r="AF2893" s="68"/>
      <c r="AG2893" s="66">
        <v>0</v>
      </c>
      <c r="AH2893" s="67">
        <v>-1.84150573586521</v>
      </c>
      <c r="AI2893" s="66">
        <v>3.4014208558801298E-3</v>
      </c>
      <c r="AJ2893" s="67">
        <v>14.0308845665568</v>
      </c>
      <c r="AK2893" s="66">
        <v>7.2596999998495396E-3</v>
      </c>
      <c r="AL2893" s="66">
        <v>6.6023344479617697E-3</v>
      </c>
      <c r="AM2893" s="67">
        <v>20.744972620217599</v>
      </c>
      <c r="AN2893" s="11"/>
      <c r="AO2893" s="69">
        <v>2.6418956113047902E-3</v>
      </c>
      <c r="AP2893" s="69">
        <v>-3.1295691815103098E-3</v>
      </c>
      <c r="AQ2893" s="69">
        <v>3.0866658635204701E-3</v>
      </c>
      <c r="AR2893" s="69">
        <v>-2.0416896686583602E-3</v>
      </c>
      <c r="AS2893" s="70">
        <v>4</v>
      </c>
      <c r="AT2893" s="70">
        <v>2</v>
      </c>
      <c r="AU2893" s="70">
        <v>7</v>
      </c>
      <c r="AV2893" s="71">
        <v>5</v>
      </c>
      <c r="AW2893" s="11"/>
      <c r="AX2893" s="72">
        <v>6.0549434470522096E-3</v>
      </c>
      <c r="AY2893" s="73">
        <v>-3.9120790514752999</v>
      </c>
      <c r="AZ2893" s="73">
        <v>0.64885454073828397</v>
      </c>
      <c r="BA2893" s="73">
        <v>-4.70911274279206</v>
      </c>
      <c r="BB2893" s="64">
        <v>6.2537774043221401E-4</v>
      </c>
      <c r="BC2893" s="74">
        <v>-0.79402386857691498</v>
      </c>
      <c r="BD2893" s="61">
        <v>43753</v>
      </c>
      <c r="BE2893" s="61">
        <v>43783</v>
      </c>
      <c r="BF2893" s="70">
        <v>58</v>
      </c>
      <c r="BG2893" s="61">
        <v>43833</v>
      </c>
    </row>
    <row r="2894" spans="2:59" x14ac:dyDescent="0.3">
      <c r="B2894" s="56" t="s">
        <v>8736</v>
      </c>
      <c r="C2894" s="56" t="s">
        <v>8737</v>
      </c>
      <c r="D2894" s="56" t="s">
        <v>8738</v>
      </c>
      <c r="E2894" s="57" t="s">
        <v>34</v>
      </c>
      <c r="F2894" s="57" t="s">
        <v>6437</v>
      </c>
      <c r="G2894" s="58" t="s">
        <v>111</v>
      </c>
      <c r="H2894" s="59" t="s">
        <v>186</v>
      </c>
      <c r="I2894" s="60" t="s">
        <v>29</v>
      </c>
      <c r="J2894" s="60" t="s">
        <v>8739</v>
      </c>
      <c r="L2894" s="61">
        <v>44021</v>
      </c>
      <c r="M2894" s="62">
        <v>1534.8279999997501</v>
      </c>
      <c r="N2894" s="63">
        <v>1534.8279999997501</v>
      </c>
      <c r="O2894" s="63">
        <v>1709.6646999996201</v>
      </c>
      <c r="P2894" s="64">
        <f t="shared" si="45"/>
        <v>0.89773626372474735</v>
      </c>
      <c r="Q2894" s="61">
        <v>43882</v>
      </c>
      <c r="R2894" s="65">
        <v>5429347.0120000001</v>
      </c>
      <c r="S2894" s="65">
        <v>5420692.5527499998</v>
      </c>
      <c r="T2894" s="11"/>
      <c r="U2894" s="66">
        <v>-7.2931062395582601E-3</v>
      </c>
      <c r="V2894" s="67">
        <v>2.9329001299629498</v>
      </c>
      <c r="W2894" s="66">
        <v>2.91863695238135E-2</v>
      </c>
      <c r="X2894" s="67">
        <v>5.1970155010203598</v>
      </c>
      <c r="Y2894" s="66">
        <v>-7.9482931701058995E-2</v>
      </c>
      <c r="Z2894" s="67">
        <v>9.7356444421166106</v>
      </c>
      <c r="AA2894" s="66">
        <v>3.7118754486073199E-2</v>
      </c>
      <c r="AB2894" s="67">
        <v>23.937063599907599</v>
      </c>
      <c r="AC2894" s="66">
        <v>5.2949755976442199E-2</v>
      </c>
      <c r="AD2894" s="67">
        <v>29.5809408578789</v>
      </c>
      <c r="AE2894" s="66">
        <v>4.6053812175159699E-2</v>
      </c>
      <c r="AF2894" s="68">
        <v>21.5530688292347</v>
      </c>
      <c r="AG2894" s="66">
        <v>-2.2759109215257901E-3</v>
      </c>
      <c r="AH2894" s="67">
        <v>-2.0690968280177899</v>
      </c>
      <c r="AI2894" s="66">
        <v>-4.94117273992742E-2</v>
      </c>
      <c r="AJ2894" s="67">
        <v>8.7495697410340707</v>
      </c>
      <c r="AK2894" s="66">
        <v>0.53482799999997999</v>
      </c>
      <c r="AL2894" s="66">
        <v>2.7131027838549902E-2</v>
      </c>
      <c r="AM2894" s="67">
        <v>-77.413511770195299</v>
      </c>
      <c r="AN2894" s="11"/>
      <c r="AO2894" s="69">
        <v>3.1578111704220597E-2</v>
      </c>
      <c r="AP2894" s="69">
        <v>-4.4013140978713602E-2</v>
      </c>
      <c r="AQ2894" s="69">
        <v>6.7179529545683195E-2</v>
      </c>
      <c r="AR2894" s="69">
        <v>-0.132267002199078</v>
      </c>
      <c r="AS2894" s="70">
        <v>6</v>
      </c>
      <c r="AT2894" s="70">
        <v>6</v>
      </c>
      <c r="AU2894" s="70">
        <v>7</v>
      </c>
      <c r="AV2894" s="71">
        <v>5</v>
      </c>
      <c r="AW2894" s="11"/>
      <c r="AX2894" s="72">
        <v>0.149370728045469</v>
      </c>
      <c r="AY2894" s="73">
        <v>9.7929473840054002E-2</v>
      </c>
      <c r="AZ2894" s="73">
        <v>0.83148485001129302</v>
      </c>
      <c r="BA2894" s="73">
        <v>0.13746716707623799</v>
      </c>
      <c r="BB2894" s="64">
        <v>1.5398751586089899E-2</v>
      </c>
      <c r="BC2894" s="74">
        <v>-24.730118133651601</v>
      </c>
      <c r="BD2894" s="61">
        <v>43882</v>
      </c>
      <c r="BE2894" s="61">
        <v>43910</v>
      </c>
      <c r="BF2894" s="70"/>
      <c r="BG2894" s="61"/>
    </row>
    <row r="2895" spans="2:59" x14ac:dyDescent="0.3">
      <c r="B2895" s="56" t="s">
        <v>8740</v>
      </c>
      <c r="C2895" s="56" t="s">
        <v>8741</v>
      </c>
      <c r="D2895" s="56" t="s">
        <v>8738</v>
      </c>
      <c r="E2895" s="57" t="s">
        <v>41</v>
      </c>
      <c r="F2895" s="57" t="s">
        <v>6437</v>
      </c>
      <c r="G2895" s="58" t="s">
        <v>111</v>
      </c>
      <c r="H2895" s="59" t="s">
        <v>186</v>
      </c>
      <c r="I2895" s="60" t="s">
        <v>29</v>
      </c>
      <c r="J2895" s="60" t="s">
        <v>8742</v>
      </c>
      <c r="L2895" s="61">
        <v>44021</v>
      </c>
      <c r="M2895" s="62">
        <v>1472.7105999998701</v>
      </c>
      <c r="N2895" s="63">
        <v>1472.7105999998701</v>
      </c>
      <c r="O2895" s="63">
        <v>1645.4344999995101</v>
      </c>
      <c r="P2895" s="64">
        <f t="shared" si="45"/>
        <v>0.89502839523561017</v>
      </c>
      <c r="Q2895" s="61">
        <v>43882</v>
      </c>
      <c r="R2895" s="65">
        <v>1083.0899999999999</v>
      </c>
      <c r="S2895" s="65">
        <v>1087.4764750957499</v>
      </c>
      <c r="T2895" s="11"/>
      <c r="U2895" s="66">
        <v>-7.3148244637195603E-3</v>
      </c>
      <c r="V2895" s="67">
        <v>2.93072830754681</v>
      </c>
      <c r="W2895" s="66">
        <v>2.85159530212695E-2</v>
      </c>
      <c r="X2895" s="67">
        <v>5.1299738507659596</v>
      </c>
      <c r="Y2895" s="66">
        <v>-8.3119388800696498E-2</v>
      </c>
      <c r="Z2895" s="67">
        <v>9.3719987321528606</v>
      </c>
      <c r="AA2895" s="66">
        <v>2.8848129430116401E-2</v>
      </c>
      <c r="AB2895" s="67">
        <v>23.110001094319198</v>
      </c>
      <c r="AC2895" s="66">
        <v>3.6209808635248898E-2</v>
      </c>
      <c r="AD2895" s="67">
        <v>27.906946123752299</v>
      </c>
      <c r="AE2895" s="66">
        <v>2.1167845099626E-2</v>
      </c>
      <c r="AF2895" s="68">
        <v>19.064472121681298</v>
      </c>
      <c r="AG2895" s="66">
        <v>-2.4719578914300698E-3</v>
      </c>
      <c r="AH2895" s="67">
        <v>-2.0887015250082199</v>
      </c>
      <c r="AI2895" s="66">
        <v>-5.3356388923930402E-2</v>
      </c>
      <c r="AJ2895" s="67">
        <v>8.3551035885757301</v>
      </c>
      <c r="AK2895" s="66">
        <v>0.47271059999940901</v>
      </c>
      <c r="AL2895" s="66">
        <v>2.4482945094860001E-2</v>
      </c>
      <c r="AM2895" s="67">
        <v>-83.625251770252405</v>
      </c>
      <c r="AN2895" s="11"/>
      <c r="AO2895" s="69">
        <v>3.15558461043111E-2</v>
      </c>
      <c r="AP2895" s="69">
        <v>-4.4033995633071803E-2</v>
      </c>
      <c r="AQ2895" s="69">
        <v>6.6468044284192701E-2</v>
      </c>
      <c r="AR2895" s="69">
        <v>-0.13285124724556199</v>
      </c>
      <c r="AS2895" s="70">
        <v>6</v>
      </c>
      <c r="AT2895" s="70">
        <v>6</v>
      </c>
      <c r="AU2895" s="70">
        <v>7</v>
      </c>
      <c r="AV2895" s="71">
        <v>5</v>
      </c>
      <c r="AW2895" s="11"/>
      <c r="AX2895" s="72">
        <v>0.149358422832884</v>
      </c>
      <c r="AY2895" s="73">
        <v>4.6760060305985E-2</v>
      </c>
      <c r="AZ2895" s="73">
        <v>0.79999949164266604</v>
      </c>
      <c r="BA2895" s="73">
        <v>6.5499475153046702E-2</v>
      </c>
      <c r="BB2895" s="64">
        <v>1.5396972996713901E-2</v>
      </c>
      <c r="BC2895" s="74">
        <v>-24.7757780695392</v>
      </c>
      <c r="BD2895" s="61">
        <v>43882</v>
      </c>
      <c r="BE2895" s="61">
        <v>43910</v>
      </c>
      <c r="BF2895" s="70"/>
      <c r="BG2895" s="61"/>
    </row>
    <row r="2896" spans="2:59" x14ac:dyDescent="0.3">
      <c r="B2896" s="56" t="s">
        <v>8743</v>
      </c>
      <c r="C2896" s="56" t="s">
        <v>8744</v>
      </c>
      <c r="D2896" s="56" t="s">
        <v>8738</v>
      </c>
      <c r="E2896" s="57" t="s">
        <v>248</v>
      </c>
      <c r="F2896" s="57" t="s">
        <v>6437</v>
      </c>
      <c r="G2896" s="58" t="s">
        <v>111</v>
      </c>
      <c r="H2896" s="59" t="s">
        <v>186</v>
      </c>
      <c r="I2896" s="60" t="s">
        <v>29</v>
      </c>
      <c r="J2896" s="60" t="s">
        <v>8745</v>
      </c>
      <c r="L2896" s="61">
        <v>44021</v>
      </c>
      <c r="M2896" s="62">
        <v>1573.3533999994399</v>
      </c>
      <c r="N2896" s="63">
        <v>1573.3533999994399</v>
      </c>
      <c r="O2896" s="63">
        <v>1743.6153999995399</v>
      </c>
      <c r="P2896" s="64">
        <f t="shared" si="45"/>
        <v>0.9023511721678158</v>
      </c>
      <c r="Q2896" s="61">
        <v>43882</v>
      </c>
      <c r="R2896" s="65">
        <v>111463.05</v>
      </c>
      <c r="S2896" s="65">
        <v>299293.30121435499</v>
      </c>
      <c r="T2896" s="11"/>
      <c r="U2896" s="66">
        <v>-7.2565674827274104E-3</v>
      </c>
      <c r="V2896" s="67">
        <v>2.93655400564603</v>
      </c>
      <c r="W2896" s="66">
        <v>3.03259027696186E-2</v>
      </c>
      <c r="X2896" s="67">
        <v>5.3109688256008702</v>
      </c>
      <c r="Y2896" s="66">
        <v>-7.32821461761341E-2</v>
      </c>
      <c r="Z2896" s="67">
        <v>10.3557229946164</v>
      </c>
      <c r="AA2896" s="66">
        <v>5.1235027274742599E-2</v>
      </c>
      <c r="AB2896" s="67">
        <v>25.348690878774502</v>
      </c>
      <c r="AC2896" s="66">
        <v>8.1788641364255496E-2</v>
      </c>
      <c r="AD2896" s="67">
        <v>32.464829396689296</v>
      </c>
      <c r="AE2896" s="66">
        <v>8.9392894391494296E-2</v>
      </c>
      <c r="AF2896" s="68">
        <v>25.886977050860899</v>
      </c>
      <c r="AG2896" s="66">
        <v>-1.9446606520432399E-3</v>
      </c>
      <c r="AH2896" s="67">
        <v>-2.03597180106954</v>
      </c>
      <c r="AI2896" s="66">
        <v>-4.2690082817935002E-2</v>
      </c>
      <c r="AJ2896" s="67">
        <v>9.4217341991752601</v>
      </c>
      <c r="AK2896" s="66">
        <v>0.573353399999323</v>
      </c>
      <c r="AL2896" s="66">
        <v>2.8723337827614201E-2</v>
      </c>
      <c r="AM2896" s="67">
        <v>-73.560971770319199</v>
      </c>
      <c r="AN2896" s="11"/>
      <c r="AO2896" s="69">
        <v>3.1616179314369199E-2</v>
      </c>
      <c r="AP2896" s="69">
        <v>-4.39778711761755E-2</v>
      </c>
      <c r="AQ2896" s="69">
        <v>6.8364423181264997E-2</v>
      </c>
      <c r="AR2896" s="69">
        <v>-0.131274147375807</v>
      </c>
      <c r="AS2896" s="70">
        <v>6</v>
      </c>
      <c r="AT2896" s="70">
        <v>6</v>
      </c>
      <c r="AU2896" s="70">
        <v>7</v>
      </c>
      <c r="AV2896" s="71">
        <v>5</v>
      </c>
      <c r="AW2896" s="11"/>
      <c r="AX2896" s="72">
        <v>0.149391831582179</v>
      </c>
      <c r="AY2896" s="73">
        <v>0.18521959750683001</v>
      </c>
      <c r="AZ2896" s="73">
        <v>0.88519181153242199</v>
      </c>
      <c r="BA2896" s="73">
        <v>0.260934796721358</v>
      </c>
      <c r="BB2896" s="64">
        <v>1.5401789252082399E-2</v>
      </c>
      <c r="BC2896" s="74">
        <v>-24.652340189262802</v>
      </c>
      <c r="BD2896" s="61">
        <v>43882</v>
      </c>
      <c r="BE2896" s="61">
        <v>43910</v>
      </c>
      <c r="BF2896" s="70"/>
      <c r="BG2896" s="61"/>
    </row>
    <row r="2897" spans="2:59" x14ac:dyDescent="0.3">
      <c r="B2897" s="56" t="s">
        <v>8746</v>
      </c>
      <c r="C2897" s="56" t="s">
        <v>8747</v>
      </c>
      <c r="D2897" s="56" t="s">
        <v>8738</v>
      </c>
      <c r="E2897" s="57" t="s">
        <v>0</v>
      </c>
      <c r="F2897" s="57" t="s">
        <v>6437</v>
      </c>
      <c r="G2897" s="58" t="s">
        <v>111</v>
      </c>
      <c r="H2897" s="59" t="s">
        <v>186</v>
      </c>
      <c r="I2897" s="60" t="s">
        <v>29</v>
      </c>
      <c r="J2897" s="60" t="s">
        <v>8748</v>
      </c>
      <c r="L2897" s="61">
        <v>44021</v>
      </c>
      <c r="M2897" s="62">
        <v>1185.16100000031</v>
      </c>
      <c r="N2897" s="63">
        <v>1185.16100000031</v>
      </c>
      <c r="O2897" s="63">
        <v>1326.7006999999301</v>
      </c>
      <c r="P2897" s="64">
        <f t="shared" si="45"/>
        <v>0.89331452075089157</v>
      </c>
      <c r="Q2897" s="61">
        <v>43882</v>
      </c>
      <c r="R2897" s="65">
        <v>203712.53200000001</v>
      </c>
      <c r="S2897" s="65">
        <v>321720.62301171903</v>
      </c>
      <c r="T2897" s="11"/>
      <c r="U2897" s="66">
        <v>-7.3284387726744197E-3</v>
      </c>
      <c r="V2897" s="67">
        <v>2.9293668766513301</v>
      </c>
      <c r="W2897" s="66">
        <v>2.8090112304198601E-2</v>
      </c>
      <c r="X2897" s="67">
        <v>5.0873897790588698</v>
      </c>
      <c r="Y2897" s="66">
        <v>-8.5414889352250598E-2</v>
      </c>
      <c r="Z2897" s="67">
        <v>9.14244867699745</v>
      </c>
      <c r="AA2897" s="66">
        <v>2.3704567727691001E-2</v>
      </c>
      <c r="AB2897" s="67">
        <v>22.5956449240621</v>
      </c>
      <c r="AC2897" s="66">
        <v>2.59058405245014E-2</v>
      </c>
      <c r="AD2897" s="67">
        <v>26.8765493126994</v>
      </c>
      <c r="AE2897" s="66">
        <v>5.9506843863346096E-3</v>
      </c>
      <c r="AF2897" s="68">
        <v>17.5427560503595</v>
      </c>
      <c r="AG2897" s="66">
        <v>-2.5949207083613098E-3</v>
      </c>
      <c r="AH2897" s="67">
        <v>-2.10099780670134</v>
      </c>
      <c r="AI2897" s="66">
        <v>-5.5839769812373603E-2</v>
      </c>
      <c r="AJ2897" s="67">
        <v>8.1067654997314094</v>
      </c>
      <c r="AK2897" s="66">
        <v>0.185160999999498</v>
      </c>
      <c r="AL2897" s="66">
        <v>1.09947189521336E-2</v>
      </c>
      <c r="AM2897" s="67">
        <v>-77.378164310241104</v>
      </c>
      <c r="AN2897" s="11"/>
      <c r="AO2897" s="69">
        <v>3.1541486556307098E-2</v>
      </c>
      <c r="AP2897" s="69">
        <v>-4.40470515077322E-2</v>
      </c>
      <c r="AQ2897" s="69">
        <v>6.6039768438713495E-2</v>
      </c>
      <c r="AR2897" s="69">
        <v>-0.13322195328335501</v>
      </c>
      <c r="AS2897" s="70">
        <v>6</v>
      </c>
      <c r="AT2897" s="70">
        <v>6</v>
      </c>
      <c r="AU2897" s="70">
        <v>7</v>
      </c>
      <c r="AV2897" s="71">
        <v>5</v>
      </c>
      <c r="AW2897" s="11"/>
      <c r="AX2897" s="72">
        <v>0.149351775665855</v>
      </c>
      <c r="AY2897" s="73">
        <v>1.49186529539946E-2</v>
      </c>
      <c r="AZ2897" s="73">
        <v>0.78040720801709496</v>
      </c>
      <c r="BA2897" s="73">
        <v>2.0869598624926801E-2</v>
      </c>
      <c r="BB2897" s="64">
        <v>1.53959687604947E-2</v>
      </c>
      <c r="BC2897" s="74">
        <v>-24.8049541242071</v>
      </c>
      <c r="BD2897" s="61">
        <v>43882</v>
      </c>
      <c r="BE2897" s="61">
        <v>43910</v>
      </c>
      <c r="BF2897" s="70"/>
      <c r="BG2897" s="61"/>
    </row>
    <row r="2898" spans="2:59" x14ac:dyDescent="0.3">
      <c r="B2898" s="56" t="s">
        <v>8749</v>
      </c>
      <c r="C2898" s="56" t="s">
        <v>8750</v>
      </c>
      <c r="D2898" s="56" t="s">
        <v>8738</v>
      </c>
      <c r="E2898" s="57" t="s">
        <v>56</v>
      </c>
      <c r="F2898" s="57" t="s">
        <v>6437</v>
      </c>
      <c r="G2898" s="58" t="s">
        <v>111</v>
      </c>
      <c r="H2898" s="59" t="s">
        <v>186</v>
      </c>
      <c r="I2898" s="60" t="s">
        <v>29</v>
      </c>
      <c r="J2898" s="60" t="s">
        <v>8751</v>
      </c>
      <c r="L2898" s="61">
        <v>44021</v>
      </c>
      <c r="M2898" s="62">
        <v>1448.98699999973</v>
      </c>
      <c r="N2898" s="63">
        <v>1448.98699999973</v>
      </c>
      <c r="O2898" s="63">
        <v>1602.1351999994399</v>
      </c>
      <c r="P2898" s="64">
        <f t="shared" si="45"/>
        <v>0.90440993993530416</v>
      </c>
      <c r="Q2898" s="61">
        <v>43882</v>
      </c>
      <c r="R2898" s="65">
        <v>3418667.6740000001</v>
      </c>
      <c r="S2898" s="65">
        <v>3273132.1179531198</v>
      </c>
      <c r="T2898" s="11"/>
      <c r="U2898" s="66">
        <v>-7.2402229588988103E-3</v>
      </c>
      <c r="V2898" s="67">
        <v>2.9381884580288902</v>
      </c>
      <c r="W2898" s="66">
        <v>3.0832776650640902E-2</v>
      </c>
      <c r="X2898" s="67">
        <v>5.3616562137030996</v>
      </c>
      <c r="Y2898" s="66">
        <v>-7.0512730048940306E-2</v>
      </c>
      <c r="Z2898" s="67">
        <v>10.6326646073285</v>
      </c>
      <c r="AA2898" s="66">
        <v>5.7570679235141101E-2</v>
      </c>
      <c r="AB2898" s="67">
        <v>25.982256074814401</v>
      </c>
      <c r="AC2898" s="66">
        <v>9.4858681868645406E-2</v>
      </c>
      <c r="AD2898" s="67">
        <v>33.771833447099198</v>
      </c>
      <c r="AE2898" s="66">
        <v>0.109243727070861</v>
      </c>
      <c r="AF2898" s="68">
        <v>27.872060318797601</v>
      </c>
      <c r="AG2898" s="66">
        <v>-1.79733204095101E-3</v>
      </c>
      <c r="AH2898" s="67">
        <v>-2.0212389399603099</v>
      </c>
      <c r="AI2898" s="66">
        <v>-3.9687379318820597E-2</v>
      </c>
      <c r="AJ2898" s="67">
        <v>9.7220045490830707</v>
      </c>
      <c r="AK2898" s="66">
        <v>0.448986999999615</v>
      </c>
      <c r="AL2898" s="66">
        <v>5.5310669635218801E-2</v>
      </c>
      <c r="AM2898" s="67">
        <v>36.6167212312575</v>
      </c>
      <c r="AN2898" s="11"/>
      <c r="AO2898" s="69">
        <v>3.16331037120108E-2</v>
      </c>
      <c r="AP2898" s="69">
        <v>-4.3962161909803399E-2</v>
      </c>
      <c r="AQ2898" s="69">
        <v>6.8891452614479903E-2</v>
      </c>
      <c r="AR2898" s="69">
        <v>-0.13083249055853199</v>
      </c>
      <c r="AS2898" s="70">
        <v>6</v>
      </c>
      <c r="AT2898" s="70">
        <v>6</v>
      </c>
      <c r="AU2898" s="70">
        <v>7</v>
      </c>
      <c r="AV2898" s="71">
        <v>5</v>
      </c>
      <c r="AW2898" s="11"/>
      <c r="AX2898" s="72">
        <v>0.149401682692551</v>
      </c>
      <c r="AY2898" s="73">
        <v>0.22437810367000599</v>
      </c>
      <c r="AZ2898" s="73">
        <v>0.90928455539142305</v>
      </c>
      <c r="BA2898" s="73">
        <v>0.31660586616681002</v>
      </c>
      <c r="BB2898" s="64">
        <v>1.5403188488398899E-2</v>
      </c>
      <c r="BC2898" s="74">
        <v>-24.617735132429502</v>
      </c>
      <c r="BD2898" s="61">
        <v>43882</v>
      </c>
      <c r="BE2898" s="61">
        <v>43910</v>
      </c>
      <c r="BF2898" s="70"/>
      <c r="BG2898" s="61"/>
    </row>
    <row r="2899" spans="2:59" x14ac:dyDescent="0.3">
      <c r="B2899" s="56" t="s">
        <v>8752</v>
      </c>
      <c r="C2899" s="56" t="s">
        <v>8753</v>
      </c>
      <c r="D2899" s="56" t="s">
        <v>8754</v>
      </c>
      <c r="E2899" s="57" t="s">
        <v>34</v>
      </c>
      <c r="F2899" s="57" t="s">
        <v>6437</v>
      </c>
      <c r="G2899" s="58" t="s">
        <v>111</v>
      </c>
      <c r="H2899" s="59" t="s">
        <v>178</v>
      </c>
      <c r="I2899" s="60" t="s">
        <v>29</v>
      </c>
      <c r="J2899" s="60" t="s">
        <v>8755</v>
      </c>
      <c r="L2899" s="61">
        <v>44021</v>
      </c>
      <c r="M2899" s="62">
        <v>1174.5789999999099</v>
      </c>
      <c r="N2899" s="63">
        <v>1174.5789999999099</v>
      </c>
      <c r="O2899" s="63">
        <v>1187.22829999961</v>
      </c>
      <c r="P2899" s="64">
        <f t="shared" si="45"/>
        <v>0.98934552014999622</v>
      </c>
      <c r="Q2899" s="61">
        <v>44018</v>
      </c>
      <c r="R2899" s="65">
        <v>29486.151999999998</v>
      </c>
      <c r="S2899" s="65">
        <v>2072.2522796936</v>
      </c>
      <c r="T2899" s="11"/>
      <c r="U2899" s="66">
        <v>-6.3280253925768202E-3</v>
      </c>
      <c r="V2899" s="67">
        <v>3.0294082146610899</v>
      </c>
      <c r="W2899" s="66">
        <v>2.6516605770666501E-2</v>
      </c>
      <c r="X2899" s="67">
        <v>4.9300391257056599</v>
      </c>
      <c r="Y2899" s="66">
        <v>4.3640335172312902E-2</v>
      </c>
      <c r="Z2899" s="67">
        <v>22.047971129446498</v>
      </c>
      <c r="AA2899" s="66">
        <v>4.3640335172312902E-2</v>
      </c>
      <c r="AB2899" s="67">
        <v>24.589221668516998</v>
      </c>
      <c r="AC2899" s="66">
        <v>7.0480547363331397E-2</v>
      </c>
      <c r="AD2899" s="67">
        <v>31.334019996575101</v>
      </c>
      <c r="AE2899" s="66">
        <v>6.6183532080685795E-2</v>
      </c>
      <c r="AF2899" s="68">
        <v>23.566040819772802</v>
      </c>
      <c r="AG2899" s="66">
        <v>-1.3672144514203001E-3</v>
      </c>
      <c r="AH2899" s="67">
        <v>-1.97822718100724</v>
      </c>
      <c r="AI2899" s="66">
        <v>4.3640335172312902E-2</v>
      </c>
      <c r="AJ2899" s="67">
        <v>18.0547759982001</v>
      </c>
      <c r="AK2899" s="66">
        <v>0.18095877549785699</v>
      </c>
      <c r="AL2899" s="66">
        <v>3.6315624067356098E-2</v>
      </c>
      <c r="AM2899" s="67">
        <v>4.7615484603738896</v>
      </c>
      <c r="AN2899" s="11"/>
      <c r="AO2899" s="69">
        <v>1.7024205120833399E-2</v>
      </c>
      <c r="AP2899" s="69">
        <v>-6.3280253925768202E-3</v>
      </c>
      <c r="AQ2899" s="69">
        <v>2.61620985747868E-2</v>
      </c>
      <c r="AR2899" s="69">
        <v>-1.3672144514203001E-3</v>
      </c>
      <c r="AS2899" s="70">
        <v>2</v>
      </c>
      <c r="AT2899" s="70">
        <v>1</v>
      </c>
      <c r="AU2899" s="70">
        <v>7</v>
      </c>
      <c r="AV2899" s="71">
        <v>5</v>
      </c>
      <c r="AW2899" s="11"/>
      <c r="AX2899" s="72">
        <v>3.04104441355958E-2</v>
      </c>
      <c r="AY2899" s="73">
        <v>0.78219447013907495</v>
      </c>
      <c r="AZ2899" s="73">
        <v>0.79429467931186104</v>
      </c>
      <c r="BA2899" s="73">
        <v>2.01603363885806</v>
      </c>
      <c r="BB2899" s="64">
        <v>3.1547457389387999E-3</v>
      </c>
      <c r="BC2899" s="74">
        <v>-1.23418403000687</v>
      </c>
      <c r="BD2899" s="61">
        <v>43979</v>
      </c>
      <c r="BE2899" s="61">
        <v>43998</v>
      </c>
      <c r="BF2899" s="70">
        <v>14</v>
      </c>
      <c r="BG2899" s="61">
        <v>43999</v>
      </c>
    </row>
    <row r="2900" spans="2:59" x14ac:dyDescent="0.3">
      <c r="B2900" s="56" t="s">
        <v>8756</v>
      </c>
      <c r="C2900" s="56" t="s">
        <v>8757</v>
      </c>
      <c r="D2900" s="56" t="s">
        <v>8754</v>
      </c>
      <c r="E2900" s="57" t="s">
        <v>248</v>
      </c>
      <c r="F2900" s="57" t="s">
        <v>6437</v>
      </c>
      <c r="G2900" s="58" t="s">
        <v>111</v>
      </c>
      <c r="H2900" s="59" t="s">
        <v>178</v>
      </c>
      <c r="I2900" s="60" t="s">
        <v>29</v>
      </c>
      <c r="J2900" s="60" t="s">
        <v>8758</v>
      </c>
      <c r="L2900" s="61">
        <v>44021</v>
      </c>
      <c r="M2900" s="62">
        <v>1175.8741999995</v>
      </c>
      <c r="N2900" s="63">
        <v>1175.8741999995</v>
      </c>
      <c r="O2900" s="63">
        <v>1234.9359000008601</v>
      </c>
      <c r="P2900" s="64">
        <f t="shared" si="45"/>
        <v>0.95217427884206862</v>
      </c>
      <c r="Q2900" s="61">
        <v>43874</v>
      </c>
      <c r="R2900" s="65">
        <v>14401.322</v>
      </c>
      <c r="S2900" s="65">
        <v>16508.5334942474</v>
      </c>
      <c r="T2900" s="11"/>
      <c r="U2900" s="66">
        <v>-6.2913725123507902E-3</v>
      </c>
      <c r="V2900" s="67">
        <v>3.0330735026836901</v>
      </c>
      <c r="W2900" s="66">
        <v>2.76532085918006E-2</v>
      </c>
      <c r="X2900" s="67">
        <v>5.04369940781908</v>
      </c>
      <c r="Y2900" s="66">
        <v>-3.4342249789005998E-2</v>
      </c>
      <c r="Z2900" s="67">
        <v>14.2497126333183</v>
      </c>
      <c r="AA2900" s="66">
        <v>3.0725840982995599E-2</v>
      </c>
      <c r="AB2900" s="67">
        <v>23.2977722495853</v>
      </c>
      <c r="AC2900" s="66">
        <v>7.1866980932100005E-2</v>
      </c>
      <c r="AD2900" s="67">
        <v>31.4726633534592</v>
      </c>
      <c r="AE2900" s="66">
        <v>8.2144174140994397E-2</v>
      </c>
      <c r="AF2900" s="68">
        <v>25.162105025810899</v>
      </c>
      <c r="AG2900" s="66">
        <v>-1.0353473380746399E-3</v>
      </c>
      <c r="AH2900" s="67">
        <v>-1.94504046967268</v>
      </c>
      <c r="AI2900" s="66">
        <v>-1.61006087864735E-2</v>
      </c>
      <c r="AJ2900" s="67">
        <v>12.0806816023105</v>
      </c>
      <c r="AK2900" s="66">
        <v>0.175874200000253</v>
      </c>
      <c r="AL2900" s="66">
        <v>3.5885347553630702E-2</v>
      </c>
      <c r="AM2900" s="67">
        <v>8.8221915542817406</v>
      </c>
      <c r="AN2900" s="11"/>
      <c r="AO2900" s="69">
        <v>1.7061705841115299E-2</v>
      </c>
      <c r="AP2900" s="69">
        <v>-2.3499419682593701E-2</v>
      </c>
      <c r="AQ2900" s="69">
        <v>4.0146664447092903E-2</v>
      </c>
      <c r="AR2900" s="69">
        <v>-8.5263401149859405E-2</v>
      </c>
      <c r="AS2900" s="70">
        <v>8</v>
      </c>
      <c r="AT2900" s="70">
        <v>4</v>
      </c>
      <c r="AU2900" s="70">
        <v>7</v>
      </c>
      <c r="AV2900" s="71">
        <v>5</v>
      </c>
      <c r="AW2900" s="11"/>
      <c r="AX2900" s="72">
        <v>8.5969915841706102E-2</v>
      </c>
      <c r="AY2900" s="73">
        <v>4.0172736353326903E-2</v>
      </c>
      <c r="AZ2900" s="73">
        <v>0.77140044740917801</v>
      </c>
      <c r="BA2900" s="73">
        <v>5.4246703349576798E-2</v>
      </c>
      <c r="BB2900" s="64">
        <v>8.8599781337507007E-3</v>
      </c>
      <c r="BC2900" s="74">
        <v>-14.292336954618801</v>
      </c>
      <c r="BD2900" s="61">
        <v>43874</v>
      </c>
      <c r="BE2900" s="61">
        <v>43914</v>
      </c>
      <c r="BF2900" s="70"/>
      <c r="BG2900" s="61"/>
    </row>
    <row r="2901" spans="2:59" x14ac:dyDescent="0.3">
      <c r="B2901" s="56" t="s">
        <v>8759</v>
      </c>
      <c r="C2901" s="56" t="s">
        <v>8760</v>
      </c>
      <c r="D2901" s="56" t="s">
        <v>8754</v>
      </c>
      <c r="E2901" s="57" t="s">
        <v>0</v>
      </c>
      <c r="F2901" s="57" t="s">
        <v>6437</v>
      </c>
      <c r="G2901" s="58" t="s">
        <v>111</v>
      </c>
      <c r="H2901" s="59" t="s">
        <v>178</v>
      </c>
      <c r="I2901" s="60" t="s">
        <v>29</v>
      </c>
      <c r="J2901" s="60" t="s">
        <v>8761</v>
      </c>
      <c r="L2901" s="61">
        <v>44021</v>
      </c>
      <c r="M2901" s="62">
        <v>1073.7774999998501</v>
      </c>
      <c r="N2901" s="63">
        <v>1073.7774999998501</v>
      </c>
      <c r="O2901" s="63">
        <v>1137.29059999995</v>
      </c>
      <c r="P2901" s="64">
        <f t="shared" si="45"/>
        <v>0.94415402712367202</v>
      </c>
      <c r="Q2901" s="61">
        <v>43847</v>
      </c>
      <c r="R2901" s="65">
        <v>117984.451</v>
      </c>
      <c r="S2901" s="65">
        <v>107858.12972802699</v>
      </c>
      <c r="T2901" s="11"/>
      <c r="U2901" s="66">
        <v>-6.3483805588475696E-3</v>
      </c>
      <c r="V2901" s="67">
        <v>3.0273726980340099</v>
      </c>
      <c r="W2901" s="66">
        <v>2.5885374921926999E-2</v>
      </c>
      <c r="X2901" s="67">
        <v>4.8669160408317103</v>
      </c>
      <c r="Y2901" s="66">
        <v>-4.43739966749854E-2</v>
      </c>
      <c r="Z2901" s="67">
        <v>13.246537944724</v>
      </c>
      <c r="AA2901" s="66">
        <v>9.2763633856520807E-3</v>
      </c>
      <c r="AB2901" s="67">
        <v>21.152824489865498</v>
      </c>
      <c r="AC2901" s="66">
        <v>2.7749236565796299E-2</v>
      </c>
      <c r="AD2901" s="67">
        <v>27.060888916806999</v>
      </c>
      <c r="AE2901" s="66">
        <v>1.5925711926683999E-2</v>
      </c>
      <c r="AF2901" s="68">
        <v>18.540258804394401</v>
      </c>
      <c r="AG2901" s="66">
        <v>-1.55126367189951E-3</v>
      </c>
      <c r="AH2901" s="67">
        <v>-1.9966321030551599</v>
      </c>
      <c r="AI2901" s="66">
        <v>-2.6825397689208299E-2</v>
      </c>
      <c r="AJ2901" s="67">
        <v>11.008202712037001</v>
      </c>
      <c r="AK2901" s="66">
        <v>7.3777499999778201E-2</v>
      </c>
      <c r="AL2901" s="66">
        <v>1.50480410575256E-2</v>
      </c>
      <c r="AM2901" s="67">
        <v>-4.4683899301235197</v>
      </c>
      <c r="AN2901" s="11"/>
      <c r="AO2901" s="69">
        <v>1.70034367365588E-2</v>
      </c>
      <c r="AP2901" s="69">
        <v>-2.3555356389806499E-2</v>
      </c>
      <c r="AQ2901" s="69">
        <v>3.8357900302799001E-2</v>
      </c>
      <c r="AR2901" s="69">
        <v>-8.6888997420901407E-2</v>
      </c>
      <c r="AS2901" s="70">
        <v>7</v>
      </c>
      <c r="AT2901" s="70">
        <v>5</v>
      </c>
      <c r="AU2901" s="70">
        <v>7</v>
      </c>
      <c r="AV2901" s="71">
        <v>5</v>
      </c>
      <c r="AW2901" s="11"/>
      <c r="AX2901" s="72">
        <v>8.5930692173133094E-2</v>
      </c>
      <c r="AY2901" s="73">
        <v>-0.18965032696633</v>
      </c>
      <c r="AZ2901" s="73">
        <v>0.69295379193954398</v>
      </c>
      <c r="BA2901" s="73">
        <v>-0.25384321315141301</v>
      </c>
      <c r="BB2901" s="64">
        <v>8.8552321508996099E-3</v>
      </c>
      <c r="BC2901" s="74">
        <v>-14.4908609989361</v>
      </c>
      <c r="BD2901" s="61">
        <v>43847</v>
      </c>
      <c r="BE2901" s="61">
        <v>43914</v>
      </c>
      <c r="BF2901" s="70"/>
      <c r="BG2901" s="61"/>
    </row>
    <row r="2902" spans="2:59" x14ac:dyDescent="0.3">
      <c r="B2902" s="56" t="s">
        <v>8762</v>
      </c>
      <c r="C2902" s="56" t="s">
        <v>8763</v>
      </c>
      <c r="D2902" s="56" t="s">
        <v>8754</v>
      </c>
      <c r="E2902" s="57" t="s">
        <v>2511</v>
      </c>
      <c r="F2902" s="57" t="s">
        <v>6437</v>
      </c>
      <c r="G2902" s="58" t="s">
        <v>111</v>
      </c>
      <c r="H2902" s="59" t="s">
        <v>178</v>
      </c>
      <c r="I2902" s="60" t="s">
        <v>29</v>
      </c>
      <c r="J2902" s="60" t="s">
        <v>8764</v>
      </c>
      <c r="L2902" s="61">
        <v>44021</v>
      </c>
      <c r="M2902" s="62">
        <v>976.36980000045196</v>
      </c>
      <c r="N2902" s="63">
        <v>976.36980000045196</v>
      </c>
      <c r="O2902" s="63">
        <v>976.36980000045196</v>
      </c>
      <c r="P2902" s="64">
        <f t="shared" si="45"/>
        <v>1</v>
      </c>
      <c r="Q2902" s="61">
        <v>44021</v>
      </c>
      <c r="R2902" s="65">
        <v>0</v>
      </c>
      <c r="S2902" s="65">
        <v>0</v>
      </c>
      <c r="T2902" s="11"/>
      <c r="U2902" s="66">
        <v>0</v>
      </c>
      <c r="V2902" s="67">
        <v>3.66221075391877</v>
      </c>
      <c r="W2902" s="66">
        <v>0</v>
      </c>
      <c r="X2902" s="67">
        <v>2.27837854863537</v>
      </c>
      <c r="Y2902" s="66">
        <v>0</v>
      </c>
      <c r="Z2902" s="67">
        <v>17.6839376122225</v>
      </c>
      <c r="AA2902" s="66">
        <v>0</v>
      </c>
      <c r="AB2902" s="67">
        <v>20.225188151293001</v>
      </c>
      <c r="AC2902" s="66">
        <v>-1.35060094735309E-2</v>
      </c>
      <c r="AD2902" s="67">
        <v>22.9353643128707</v>
      </c>
      <c r="AE2902" s="66"/>
      <c r="AF2902" s="68"/>
      <c r="AG2902" s="66">
        <v>0</v>
      </c>
      <c r="AH2902" s="67">
        <v>-1.84150573586521</v>
      </c>
      <c r="AI2902" s="66">
        <v>0</v>
      </c>
      <c r="AJ2902" s="67">
        <v>13.6907424809615</v>
      </c>
      <c r="AK2902" s="66">
        <v>-2.3630199999388399E-2</v>
      </c>
      <c r="AL2902" s="66">
        <v>-8.64583082966419E-3</v>
      </c>
      <c r="AM2902" s="67">
        <v>22.893800602294501</v>
      </c>
      <c r="AN2902" s="11"/>
      <c r="AO2902" s="69">
        <v>0</v>
      </c>
      <c r="AP2902" s="69">
        <v>0</v>
      </c>
      <c r="AQ2902" s="69">
        <v>0</v>
      </c>
      <c r="AR2902" s="69">
        <v>0</v>
      </c>
      <c r="AS2902" s="70">
        <v>0</v>
      </c>
      <c r="AT2902" s="70">
        <v>0</v>
      </c>
      <c r="AU2902" s="70">
        <v>7</v>
      </c>
      <c r="AV2902" s="71">
        <v>5</v>
      </c>
      <c r="AW2902" s="11"/>
      <c r="AX2902" s="72">
        <v>0</v>
      </c>
      <c r="AY2902" s="73">
        <v>-115.119517260347</v>
      </c>
      <c r="AZ2902" s="73">
        <v>0.62989913298133604</v>
      </c>
      <c r="BA2902" s="73">
        <v>-15.964023451786501</v>
      </c>
      <c r="BB2902" s="64">
        <v>0</v>
      </c>
      <c r="BC2902" s="74">
        <v>0</v>
      </c>
      <c r="BD2902" s="61">
        <v>43656</v>
      </c>
      <c r="BE2902" s="61"/>
      <c r="BF2902" s="70"/>
      <c r="BG2902" s="61"/>
    </row>
    <row r="2903" spans="2:59" x14ac:dyDescent="0.3">
      <c r="B2903" s="56" t="s">
        <v>8765</v>
      </c>
      <c r="C2903" s="56" t="s">
        <v>8766</v>
      </c>
      <c r="D2903" s="56" t="s">
        <v>8754</v>
      </c>
      <c r="E2903" s="57" t="s">
        <v>56</v>
      </c>
      <c r="F2903" s="57" t="s">
        <v>6437</v>
      </c>
      <c r="G2903" s="58" t="s">
        <v>111</v>
      </c>
      <c r="H2903" s="59" t="s">
        <v>178</v>
      </c>
      <c r="I2903" s="60" t="s">
        <v>29</v>
      </c>
      <c r="J2903" s="60" t="s">
        <v>8767</v>
      </c>
      <c r="L2903" s="61">
        <v>44021</v>
      </c>
      <c r="M2903" s="62">
        <v>1213.3336999993801</v>
      </c>
      <c r="N2903" s="63">
        <v>1213.3336999993801</v>
      </c>
      <c r="O2903" s="63">
        <v>1271.20879999921</v>
      </c>
      <c r="P2903" s="64">
        <f t="shared" si="45"/>
        <v>0.95447238880043472</v>
      </c>
      <c r="Q2903" s="61">
        <v>43874</v>
      </c>
      <c r="R2903" s="65">
        <v>4900251.03</v>
      </c>
      <c r="S2903" s="65">
        <v>3079140.18491016</v>
      </c>
      <c r="T2903" s="11"/>
      <c r="U2903" s="66">
        <v>-6.27496221568435E-3</v>
      </c>
      <c r="V2903" s="67">
        <v>3.0347145323503399</v>
      </c>
      <c r="W2903" s="66">
        <v>2.8158542336313999E-2</v>
      </c>
      <c r="X2903" s="67">
        <v>5.0942327822704101</v>
      </c>
      <c r="Y2903" s="66">
        <v>-3.1456088255254103E-2</v>
      </c>
      <c r="Z2903" s="67">
        <v>14.538328786700699</v>
      </c>
      <c r="AA2903" s="66">
        <v>3.6937822122126797E-2</v>
      </c>
      <c r="AB2903" s="67">
        <v>23.9189703635057</v>
      </c>
      <c r="AC2903" s="66">
        <v>8.4817245155136306E-2</v>
      </c>
      <c r="AD2903" s="67">
        <v>32.7676897757337</v>
      </c>
      <c r="AE2903" s="66">
        <v>0.10184695223142599</v>
      </c>
      <c r="AF2903" s="68">
        <v>27.132382834854099</v>
      </c>
      <c r="AG2903" s="66">
        <v>-8.8800169305613995E-4</v>
      </c>
      <c r="AH2903" s="67">
        <v>-1.93030590517083</v>
      </c>
      <c r="AI2903" s="66">
        <v>-1.3014056492465899E-2</v>
      </c>
      <c r="AJ2903" s="67">
        <v>12.389336831722201</v>
      </c>
      <c r="AK2903" s="66">
        <v>0.213333699999494</v>
      </c>
      <c r="AL2903" s="66">
        <v>4.6818491224257699E-2</v>
      </c>
      <c r="AM2903" s="67">
        <v>19.918263855652199</v>
      </c>
      <c r="AN2903" s="11"/>
      <c r="AO2903" s="69">
        <v>1.7078405406209599E-2</v>
      </c>
      <c r="AP2903" s="69">
        <v>-2.3483335447053801E-2</v>
      </c>
      <c r="AQ2903" s="69">
        <v>4.0658678333784302E-2</v>
      </c>
      <c r="AR2903" s="69">
        <v>-8.4798291816696306E-2</v>
      </c>
      <c r="AS2903" s="70">
        <v>8</v>
      </c>
      <c r="AT2903" s="70">
        <v>4</v>
      </c>
      <c r="AU2903" s="70">
        <v>7</v>
      </c>
      <c r="AV2903" s="71">
        <v>5</v>
      </c>
      <c r="AW2903" s="11"/>
      <c r="AX2903" s="72">
        <v>8.5982282714394398E-2</v>
      </c>
      <c r="AY2903" s="73">
        <v>0.106659648033087</v>
      </c>
      <c r="AZ2903" s="73">
        <v>0.79410164366527203</v>
      </c>
      <c r="BA2903" s="73">
        <v>0.14439003942015899</v>
      </c>
      <c r="BB2903" s="64">
        <v>8.8614548721488995E-3</v>
      </c>
      <c r="BC2903" s="74">
        <v>-14.236064130353</v>
      </c>
      <c r="BD2903" s="61">
        <v>43874</v>
      </c>
      <c r="BE2903" s="61">
        <v>43914</v>
      </c>
      <c r="BF2903" s="70"/>
      <c r="BG2903" s="61"/>
    </row>
    <row r="2904" spans="2:59" x14ac:dyDescent="0.3">
      <c r="B2904" s="56" t="s">
        <v>8768</v>
      </c>
      <c r="C2904" s="56" t="s">
        <v>8769</v>
      </c>
      <c r="D2904" s="56" t="s">
        <v>8770</v>
      </c>
      <c r="E2904" s="57" t="s">
        <v>34</v>
      </c>
      <c r="F2904" s="57" t="s">
        <v>6437</v>
      </c>
      <c r="G2904" s="58" t="s">
        <v>200</v>
      </c>
      <c r="H2904" s="59" t="s">
        <v>142</v>
      </c>
      <c r="I2904" s="60" t="s">
        <v>29</v>
      </c>
      <c r="J2904" s="60" t="s">
        <v>8771</v>
      </c>
      <c r="L2904" s="61">
        <v>44021</v>
      </c>
      <c r="M2904" s="62">
        <v>1539.25439999998</v>
      </c>
      <c r="N2904" s="63">
        <v>1539.25439999998</v>
      </c>
      <c r="O2904" s="63">
        <v>1632.73000000045</v>
      </c>
      <c r="P2904" s="64">
        <f t="shared" si="45"/>
        <v>0.94274889295814723</v>
      </c>
      <c r="Q2904" s="61">
        <v>43747</v>
      </c>
      <c r="R2904" s="65">
        <v>782602.20400000003</v>
      </c>
      <c r="S2904" s="65">
        <v>1188091.1808046901</v>
      </c>
      <c r="T2904" s="11"/>
      <c r="U2904" s="66">
        <v>-4.2820439621209499E-3</v>
      </c>
      <c r="V2904" s="67">
        <v>3.2340063577066802</v>
      </c>
      <c r="W2904" s="66">
        <v>9.7393236719653907E-3</v>
      </c>
      <c r="X2904" s="67">
        <v>3.2523109158319099</v>
      </c>
      <c r="Y2904" s="66">
        <v>-3.1546656573482302E-3</v>
      </c>
      <c r="Z2904" s="67">
        <v>17.368471046502201</v>
      </c>
      <c r="AA2904" s="66">
        <v>-2.75087407080719E-2</v>
      </c>
      <c r="AB2904" s="67">
        <v>17.474314080493102</v>
      </c>
      <c r="AC2904" s="66">
        <v>3.4587069369081298E-2</v>
      </c>
      <c r="AD2904" s="67">
        <v>27.744672197150098</v>
      </c>
      <c r="AE2904" s="66">
        <v>5.4226647431278301E-2</v>
      </c>
      <c r="AF2904" s="68">
        <v>22.370352354832001</v>
      </c>
      <c r="AG2904" s="66">
        <v>-2.00511431103223E-4</v>
      </c>
      <c r="AH2904" s="67">
        <v>-1.8615568789755299</v>
      </c>
      <c r="AI2904" s="66">
        <v>-3.85249280134303E-3</v>
      </c>
      <c r="AJ2904" s="67">
        <v>13.3054932008235</v>
      </c>
      <c r="AK2904" s="66">
        <v>0.53925440000079095</v>
      </c>
      <c r="AL2904" s="66">
        <v>3.3217821888683802E-2</v>
      </c>
      <c r="AM2904" s="67">
        <v>35.116510588908596</v>
      </c>
      <c r="AN2904" s="11"/>
      <c r="AO2904" s="69">
        <v>1.47195240278961E-2</v>
      </c>
      <c r="AP2904" s="69">
        <v>-1.88670149173049E-2</v>
      </c>
      <c r="AQ2904" s="69">
        <v>1.18838159596635E-2</v>
      </c>
      <c r="AR2904" s="69">
        <v>-4.5443660291348401E-2</v>
      </c>
      <c r="AS2904" s="70">
        <v>5</v>
      </c>
      <c r="AT2904" s="70">
        <v>7</v>
      </c>
      <c r="AU2904" s="70">
        <v>6</v>
      </c>
      <c r="AV2904" s="71">
        <v>6</v>
      </c>
      <c r="AW2904" s="11"/>
      <c r="AX2904" s="72">
        <v>4.0435403460214701E-2</v>
      </c>
      <c r="AY2904" s="73">
        <v>-1.3113496842397601</v>
      </c>
      <c r="AZ2904" s="73">
        <v>0.52746475133608295</v>
      </c>
      <c r="BA2904" s="73">
        <v>-1.70251237045341</v>
      </c>
      <c r="BB2904" s="64">
        <v>4.1718468299086504E-3</v>
      </c>
      <c r="BC2904" s="74">
        <v>-8.1332492206129192</v>
      </c>
      <c r="BD2904" s="61">
        <v>43747</v>
      </c>
      <c r="BE2904" s="61">
        <v>43809</v>
      </c>
      <c r="BF2904" s="70"/>
      <c r="BG2904" s="61"/>
    </row>
    <row r="2905" spans="2:59" x14ac:dyDescent="0.3">
      <c r="B2905" s="56" t="s">
        <v>8772</v>
      </c>
      <c r="C2905" s="56" t="s">
        <v>8773</v>
      </c>
      <c r="D2905" s="56" t="s">
        <v>8770</v>
      </c>
      <c r="E2905" s="57" t="s">
        <v>41</v>
      </c>
      <c r="F2905" s="57" t="s">
        <v>6437</v>
      </c>
      <c r="G2905" s="58" t="s">
        <v>200</v>
      </c>
      <c r="H2905" s="59" t="s">
        <v>142</v>
      </c>
      <c r="I2905" s="60" t="s">
        <v>29</v>
      </c>
      <c r="J2905" s="60" t="s">
        <v>8774</v>
      </c>
      <c r="L2905" s="61">
        <v>44021</v>
      </c>
      <c r="M2905" s="62">
        <v>1715.5500000007501</v>
      </c>
      <c r="N2905" s="63">
        <v>1715.5500000007501</v>
      </c>
      <c r="O2905" s="63">
        <v>1823.8268999997499</v>
      </c>
      <c r="P2905" s="64">
        <f t="shared" si="45"/>
        <v>0.94063203037579135</v>
      </c>
      <c r="Q2905" s="61">
        <v>43747</v>
      </c>
      <c r="R2905" s="65">
        <v>10205829.296</v>
      </c>
      <c r="S2905" s="65">
        <v>10821911.770593701</v>
      </c>
      <c r="T2905" s="11"/>
      <c r="U2905" s="66">
        <v>-4.29016257476178E-3</v>
      </c>
      <c r="V2905" s="67">
        <v>3.2331944964425898</v>
      </c>
      <c r="W2905" s="66">
        <v>9.4911171490821306E-3</v>
      </c>
      <c r="X2905" s="67">
        <v>3.22749026354359</v>
      </c>
      <c r="Y2905" s="66">
        <v>-4.6407165209529904E-3</v>
      </c>
      <c r="Z2905" s="67">
        <v>17.219865960127201</v>
      </c>
      <c r="AA2905" s="66">
        <v>-3.0425880719121799E-2</v>
      </c>
      <c r="AB2905" s="67">
        <v>17.1826000793953</v>
      </c>
      <c r="AC2905" s="66">
        <v>2.8393750329996699E-2</v>
      </c>
      <c r="AD2905" s="67">
        <v>27.1253402932489</v>
      </c>
      <c r="AE2905" s="66">
        <v>4.4759403885109399E-2</v>
      </c>
      <c r="AF2905" s="68">
        <v>21.423628000222401</v>
      </c>
      <c r="AG2905" s="66">
        <v>-2.7423913161328501E-4</v>
      </c>
      <c r="AH2905" s="67">
        <v>-1.8689296490265399</v>
      </c>
      <c r="AI2905" s="66">
        <v>-5.4109747597976803E-3</v>
      </c>
      <c r="AJ2905" s="67">
        <v>13.149645004989001</v>
      </c>
      <c r="AK2905" s="66">
        <v>0.524594534548814</v>
      </c>
      <c r="AL2905" s="66">
        <v>3.2468947987581501E-2</v>
      </c>
      <c r="AM2905" s="67">
        <v>33.650524043710902</v>
      </c>
      <c r="AN2905" s="11"/>
      <c r="AO2905" s="69">
        <v>1.47112279064459E-2</v>
      </c>
      <c r="AP2905" s="69">
        <v>-1.88750918214282E-2</v>
      </c>
      <c r="AQ2905" s="69">
        <v>1.1625981791439701E-2</v>
      </c>
      <c r="AR2905" s="69">
        <v>-4.5678961972080302E-2</v>
      </c>
      <c r="AS2905" s="70">
        <v>5</v>
      </c>
      <c r="AT2905" s="70">
        <v>7</v>
      </c>
      <c r="AU2905" s="70">
        <v>6</v>
      </c>
      <c r="AV2905" s="71">
        <v>6</v>
      </c>
      <c r="AW2905" s="11"/>
      <c r="AX2905" s="72">
        <v>4.0429036887435398E-2</v>
      </c>
      <c r="AY2905" s="73">
        <v>-1.37797463156676</v>
      </c>
      <c r="AZ2905" s="73">
        <v>0.51758026207789998</v>
      </c>
      <c r="BA2905" s="73">
        <v>-1.7848933533914499</v>
      </c>
      <c r="BB2905" s="64">
        <v>4.1711511051153102E-3</v>
      </c>
      <c r="BC2905" s="74">
        <v>-8.18004713054688</v>
      </c>
      <c r="BD2905" s="61">
        <v>43747</v>
      </c>
      <c r="BE2905" s="61">
        <v>43809</v>
      </c>
      <c r="BF2905" s="70"/>
      <c r="BG2905" s="61"/>
    </row>
    <row r="2906" spans="2:59" x14ac:dyDescent="0.3">
      <c r="B2906" s="56" t="s">
        <v>8775</v>
      </c>
      <c r="C2906" s="56" t="s">
        <v>8776</v>
      </c>
      <c r="D2906" s="56" t="s">
        <v>8770</v>
      </c>
      <c r="E2906" s="57" t="s">
        <v>248</v>
      </c>
      <c r="F2906" s="57" t="s">
        <v>6437</v>
      </c>
      <c r="G2906" s="58" t="s">
        <v>200</v>
      </c>
      <c r="H2906" s="59" t="s">
        <v>142</v>
      </c>
      <c r="I2906" s="60" t="s">
        <v>29</v>
      </c>
      <c r="J2906" s="60" t="s">
        <v>8777</v>
      </c>
      <c r="L2906" s="61">
        <v>44021</v>
      </c>
      <c r="M2906" s="62">
        <v>1577.6138000004</v>
      </c>
      <c r="N2906" s="63">
        <v>1577.6138000004</v>
      </c>
      <c r="O2906" s="63">
        <v>1672.7916000001101</v>
      </c>
      <c r="P2906" s="64">
        <f t="shared" si="45"/>
        <v>0.94310241634420944</v>
      </c>
      <c r="Q2906" s="61">
        <v>43747</v>
      </c>
      <c r="R2906" s="65">
        <v>1312125.3700000001</v>
      </c>
      <c r="S2906" s="65">
        <v>1782054.6474257801</v>
      </c>
      <c r="T2906" s="11"/>
      <c r="U2906" s="66">
        <v>-4.2806846086023099E-3</v>
      </c>
      <c r="V2906" s="67">
        <v>3.23414229305854</v>
      </c>
      <c r="W2906" s="66">
        <v>9.7807573674799607E-3</v>
      </c>
      <c r="X2906" s="67">
        <v>3.25645428538337</v>
      </c>
      <c r="Y2906" s="66">
        <v>-2.9066256383885E-3</v>
      </c>
      <c r="Z2906" s="67">
        <v>17.393275048380001</v>
      </c>
      <c r="AA2906" s="66">
        <v>-2.70213830153807E-2</v>
      </c>
      <c r="AB2906" s="67">
        <v>17.523049849754901</v>
      </c>
      <c r="AC2906" s="66">
        <v>3.5623468298581401E-2</v>
      </c>
      <c r="AD2906" s="67">
        <v>27.848312090092801</v>
      </c>
      <c r="AE2906" s="66">
        <v>5.5813115217460997E-2</v>
      </c>
      <c r="AF2906" s="68">
        <v>22.528999133472102</v>
      </c>
      <c r="AG2906" s="66">
        <v>-1.8822356742020899E-4</v>
      </c>
      <c r="AH2906" s="67">
        <v>-1.8603280926072301</v>
      </c>
      <c r="AI2906" s="66">
        <v>-3.59236673466512E-3</v>
      </c>
      <c r="AJ2906" s="67">
        <v>13.331505807495001</v>
      </c>
      <c r="AK2906" s="66">
        <v>0.57761380000039897</v>
      </c>
      <c r="AL2906" s="66">
        <v>3.5146592244927902E-2</v>
      </c>
      <c r="AM2906" s="67">
        <v>38.952450588869397</v>
      </c>
      <c r="AN2906" s="11"/>
      <c r="AO2906" s="69">
        <v>1.4720867653522899E-2</v>
      </c>
      <c r="AP2906" s="69">
        <v>-1.8865730699872098E-2</v>
      </c>
      <c r="AQ2906" s="69">
        <v>1.1926829960429999E-2</v>
      </c>
      <c r="AR2906" s="69">
        <v>-4.5404411428535199E-2</v>
      </c>
      <c r="AS2906" s="70">
        <v>5</v>
      </c>
      <c r="AT2906" s="70">
        <v>7</v>
      </c>
      <c r="AU2906" s="70">
        <v>6</v>
      </c>
      <c r="AV2906" s="71">
        <v>6</v>
      </c>
      <c r="AW2906" s="11"/>
      <c r="AX2906" s="72">
        <v>4.0436543579489802E-2</v>
      </c>
      <c r="AY2906" s="73">
        <v>-1.3002187930251199</v>
      </c>
      <c r="AZ2906" s="73">
        <v>0.52911619272435895</v>
      </c>
      <c r="BA2906" s="73">
        <v>-1.68870945933122</v>
      </c>
      <c r="BB2906" s="64">
        <v>4.1719708652772202E-3</v>
      </c>
      <c r="BC2906" s="74">
        <v>-8.1254353501572005</v>
      </c>
      <c r="BD2906" s="61">
        <v>43747</v>
      </c>
      <c r="BE2906" s="61">
        <v>43809</v>
      </c>
      <c r="BF2906" s="70"/>
      <c r="BG2906" s="61"/>
    </row>
    <row r="2907" spans="2:59" x14ac:dyDescent="0.3">
      <c r="B2907" s="56" t="s">
        <v>8778</v>
      </c>
      <c r="C2907" s="56" t="s">
        <v>8779</v>
      </c>
      <c r="D2907" s="56" t="s">
        <v>8770</v>
      </c>
      <c r="E2907" s="57" t="s">
        <v>0</v>
      </c>
      <c r="F2907" s="57" t="s">
        <v>6437</v>
      </c>
      <c r="G2907" s="58" t="s">
        <v>200</v>
      </c>
      <c r="H2907" s="59" t="s">
        <v>142</v>
      </c>
      <c r="I2907" s="60" t="s">
        <v>29</v>
      </c>
      <c r="J2907" s="60" t="s">
        <v>8780</v>
      </c>
      <c r="L2907" s="61">
        <v>44021</v>
      </c>
      <c r="M2907" s="62">
        <v>1085.1787999998801</v>
      </c>
      <c r="N2907" s="63">
        <v>1085.1787999998801</v>
      </c>
      <c r="O2907" s="63">
        <v>1155.83330000006</v>
      </c>
      <c r="P2907" s="64">
        <f t="shared" si="45"/>
        <v>0.93887137530976461</v>
      </c>
      <c r="Q2907" s="61">
        <v>43747</v>
      </c>
      <c r="R2907" s="65">
        <v>6353558.7060000002</v>
      </c>
      <c r="S2907" s="65">
        <v>12324873.3383906</v>
      </c>
      <c r="T2907" s="11"/>
      <c r="U2907" s="66">
        <v>-4.2969664318661697E-3</v>
      </c>
      <c r="V2907" s="67">
        <v>3.2325141107321498</v>
      </c>
      <c r="W2907" s="66">
        <v>9.2842572757945198E-3</v>
      </c>
      <c r="X2907" s="67">
        <v>3.2068042762148301</v>
      </c>
      <c r="Y2907" s="66">
        <v>-5.8775477746166897E-3</v>
      </c>
      <c r="Z2907" s="67">
        <v>17.096182834764502</v>
      </c>
      <c r="AA2907" s="66">
        <v>-3.2850396715730298E-2</v>
      </c>
      <c r="AB2907" s="67">
        <v>16.9401484797127</v>
      </c>
      <c r="AC2907" s="66">
        <v>2.32604891898518E-2</v>
      </c>
      <c r="AD2907" s="67">
        <v>26.6120141792344</v>
      </c>
      <c r="AE2907" s="66">
        <v>3.6934291461875497E-2</v>
      </c>
      <c r="AF2907" s="68">
        <v>20.6411167579063</v>
      </c>
      <c r="AG2907" s="66">
        <v>-3.3568447543075297E-4</v>
      </c>
      <c r="AH2907" s="67">
        <v>-1.87507418340829</v>
      </c>
      <c r="AI2907" s="66">
        <v>-6.7080552498737199E-3</v>
      </c>
      <c r="AJ2907" s="67">
        <v>13.0199369559705</v>
      </c>
      <c r="AK2907" s="66">
        <v>8.5178799999994198E-2</v>
      </c>
      <c r="AL2907" s="66">
        <v>1.44994160818896E-2</v>
      </c>
      <c r="AM2907" s="67">
        <v>0.96760343240020996</v>
      </c>
      <c r="AN2907" s="11"/>
      <c r="AO2907" s="69">
        <v>1.4704231989526299E-2</v>
      </c>
      <c r="AP2907" s="69">
        <v>-1.8881858549320899E-2</v>
      </c>
      <c r="AQ2907" s="69">
        <v>1.1411233597755199E-2</v>
      </c>
      <c r="AR2907" s="69">
        <v>-4.5875024766282899E-2</v>
      </c>
      <c r="AS2907" s="70">
        <v>5</v>
      </c>
      <c r="AT2907" s="70">
        <v>7</v>
      </c>
      <c r="AU2907" s="70">
        <v>6</v>
      </c>
      <c r="AV2907" s="71">
        <v>6</v>
      </c>
      <c r="AW2907" s="11"/>
      <c r="AX2907" s="72">
        <v>4.04239329001575E-2</v>
      </c>
      <c r="AY2907" s="73">
        <v>-1.43335859563376</v>
      </c>
      <c r="AZ2907" s="73">
        <v>0.50936424038718497</v>
      </c>
      <c r="BA2907" s="73">
        <v>-1.85306568688611</v>
      </c>
      <c r="BB2907" s="64">
        <v>4.1705921238690304E-3</v>
      </c>
      <c r="BC2907" s="74">
        <v>-8.2190398910315707</v>
      </c>
      <c r="BD2907" s="61">
        <v>43747</v>
      </c>
      <c r="BE2907" s="61">
        <v>43809</v>
      </c>
      <c r="BF2907" s="70"/>
      <c r="BG2907" s="61"/>
    </row>
    <row r="2908" spans="2:59" x14ac:dyDescent="0.3">
      <c r="B2908" s="56" t="s">
        <v>8781</v>
      </c>
      <c r="C2908" s="56" t="s">
        <v>8782</v>
      </c>
      <c r="D2908" s="56" t="s">
        <v>8770</v>
      </c>
      <c r="E2908" s="57" t="s">
        <v>2511</v>
      </c>
      <c r="F2908" s="57" t="s">
        <v>6437</v>
      </c>
      <c r="G2908" s="58" t="s">
        <v>200</v>
      </c>
      <c r="H2908" s="59" t="s">
        <v>142</v>
      </c>
      <c r="I2908" s="60" t="s">
        <v>29</v>
      </c>
      <c r="J2908" s="60" t="s">
        <v>8783</v>
      </c>
      <c r="L2908" s="61">
        <v>44021</v>
      </c>
      <c r="M2908" s="62">
        <v>1067.55550000072</v>
      </c>
      <c r="N2908" s="63">
        <v>1067.55550000072</v>
      </c>
      <c r="O2908" s="63">
        <v>1128.5736999996</v>
      </c>
      <c r="P2908" s="64">
        <f t="shared" si="45"/>
        <v>0.94593334932499173</v>
      </c>
      <c r="Q2908" s="61">
        <v>43747</v>
      </c>
      <c r="R2908" s="65">
        <v>189857.58799999999</v>
      </c>
      <c r="S2908" s="65">
        <v>225258.44545605499</v>
      </c>
      <c r="T2908" s="11"/>
      <c r="U2908" s="66">
        <v>-4.2698048837337401E-3</v>
      </c>
      <c r="V2908" s="67">
        <v>3.2352302655453999</v>
      </c>
      <c r="W2908" s="66">
        <v>1.01118530728854E-2</v>
      </c>
      <c r="X2908" s="67">
        <v>3.28956385592392</v>
      </c>
      <c r="Y2908" s="66">
        <v>-9.2125712762935997E-4</v>
      </c>
      <c r="Z2908" s="67">
        <v>17.591811899474099</v>
      </c>
      <c r="AA2908" s="66">
        <v>-2.3116304698305602E-2</v>
      </c>
      <c r="AB2908" s="67">
        <v>17.913557681458801</v>
      </c>
      <c r="AC2908" s="66">
        <v>4.3947667449174298E-2</v>
      </c>
      <c r="AD2908" s="67">
        <v>28.680732005159399</v>
      </c>
      <c r="AE2908" s="66"/>
      <c r="AF2908" s="68"/>
      <c r="AG2908" s="66">
        <v>-8.9823325652105295E-5</v>
      </c>
      <c r="AH2908" s="67">
        <v>-1.8504880684304199</v>
      </c>
      <c r="AI2908" s="66">
        <v>-1.5099564616321E-3</v>
      </c>
      <c r="AJ2908" s="67">
        <v>13.539746834794601</v>
      </c>
      <c r="AK2908" s="66">
        <v>6.7555500001617502E-2</v>
      </c>
      <c r="AL2908" s="66">
        <v>2.1316995393135599E-2</v>
      </c>
      <c r="AM2908" s="67">
        <v>25.411788346653299</v>
      </c>
      <c r="AN2908" s="11"/>
      <c r="AO2908" s="69">
        <v>1.47320405121718E-2</v>
      </c>
      <c r="AP2908" s="69">
        <v>-1.88549018748745E-2</v>
      </c>
      <c r="AQ2908" s="69">
        <v>1.22705758403754E-2</v>
      </c>
      <c r="AR2908" s="69">
        <v>-4.5090451588330298E-2</v>
      </c>
      <c r="AS2908" s="70">
        <v>5</v>
      </c>
      <c r="AT2908" s="70">
        <v>7</v>
      </c>
      <c r="AU2908" s="70">
        <v>6</v>
      </c>
      <c r="AV2908" s="71">
        <v>6</v>
      </c>
      <c r="AW2908" s="11"/>
      <c r="AX2908" s="72">
        <v>4.0445535322069202E-2</v>
      </c>
      <c r="AY2908" s="73">
        <v>-1.21106321903244</v>
      </c>
      <c r="AZ2908" s="73">
        <v>0.54234615514997098</v>
      </c>
      <c r="BA2908" s="73">
        <v>-1.57774913818685</v>
      </c>
      <c r="BB2908" s="64">
        <v>4.1729507377021901E-3</v>
      </c>
      <c r="BC2908" s="74">
        <v>-8.0629913668817608</v>
      </c>
      <c r="BD2908" s="61">
        <v>43747</v>
      </c>
      <c r="BE2908" s="61">
        <v>43809</v>
      </c>
      <c r="BF2908" s="70"/>
      <c r="BG2908" s="61"/>
    </row>
    <row r="2909" spans="2:59" x14ac:dyDescent="0.3">
      <c r="B2909" s="56" t="s">
        <v>8784</v>
      </c>
      <c r="C2909" s="56" t="s">
        <v>8785</v>
      </c>
      <c r="D2909" s="56" t="s">
        <v>8770</v>
      </c>
      <c r="E2909" s="57" t="s">
        <v>6453</v>
      </c>
      <c r="F2909" s="57" t="s">
        <v>6437</v>
      </c>
      <c r="G2909" s="58" t="s">
        <v>200</v>
      </c>
      <c r="H2909" s="59" t="s">
        <v>142</v>
      </c>
      <c r="I2909" s="60" t="s">
        <v>29</v>
      </c>
      <c r="J2909" s="60" t="s">
        <v>8786</v>
      </c>
      <c r="L2909" s="61">
        <v>44021</v>
      </c>
      <c r="M2909" s="62">
        <v>1106.1644000001299</v>
      </c>
      <c r="N2909" s="63">
        <v>1106.1644000001299</v>
      </c>
      <c r="O2909" s="63">
        <v>1169.8275000005999</v>
      </c>
      <c r="P2909" s="64">
        <f t="shared" si="45"/>
        <v>0.94557907041812805</v>
      </c>
      <c r="Q2909" s="61">
        <v>43747</v>
      </c>
      <c r="R2909" s="65">
        <v>79060.687999999995</v>
      </c>
      <c r="S2909" s="65">
        <v>182740.947156982</v>
      </c>
      <c r="T2909" s="11"/>
      <c r="U2909" s="66">
        <v>-4.2710961433840601E-3</v>
      </c>
      <c r="V2909" s="67">
        <v>3.2351011395803702</v>
      </c>
      <c r="W2909" s="66">
        <v>1.00705318927794E-2</v>
      </c>
      <c r="X2909" s="67">
        <v>3.28543173791331</v>
      </c>
      <c r="Y2909" s="66">
        <v>-1.1696136662067099E-3</v>
      </c>
      <c r="Z2909" s="67">
        <v>17.566976245609101</v>
      </c>
      <c r="AA2909" s="66">
        <v>-2.3605291519743301E-2</v>
      </c>
      <c r="AB2909" s="67">
        <v>17.864658999315001</v>
      </c>
      <c r="AC2909" s="66">
        <v>4.29035399156419E-2</v>
      </c>
      <c r="AD2909" s="67">
        <v>28.576319251791599</v>
      </c>
      <c r="AE2909" s="66">
        <v>6.6983383094338905E-2</v>
      </c>
      <c r="AF2909" s="68">
        <v>23.6460259211599</v>
      </c>
      <c r="AG2909" s="66">
        <v>-1.02144362244871E-4</v>
      </c>
      <c r="AH2909" s="67">
        <v>-1.8517201720897001</v>
      </c>
      <c r="AI2909" s="66">
        <v>-1.7704660558592899E-3</v>
      </c>
      <c r="AJ2909" s="67">
        <v>13.5136958753719</v>
      </c>
      <c r="AK2909" s="66">
        <v>0.106164400000125</v>
      </c>
      <c r="AL2909" s="66">
        <v>2.7507533217431001E-2</v>
      </c>
      <c r="AM2909" s="67">
        <v>14.9399113625841</v>
      </c>
      <c r="AN2909" s="11"/>
      <c r="AO2909" s="69">
        <v>1.4730651064383E-2</v>
      </c>
      <c r="AP2909" s="69">
        <v>-1.88563081464963E-2</v>
      </c>
      <c r="AQ2909" s="69">
        <v>1.22275575304229E-2</v>
      </c>
      <c r="AR2909" s="69">
        <v>-4.5129677728254998E-2</v>
      </c>
      <c r="AS2909" s="70">
        <v>5</v>
      </c>
      <c r="AT2909" s="70">
        <v>7</v>
      </c>
      <c r="AU2909" s="70">
        <v>6</v>
      </c>
      <c r="AV2909" s="71">
        <v>6</v>
      </c>
      <c r="AW2909" s="11"/>
      <c r="AX2909" s="72">
        <v>4.0444426154572298E-2</v>
      </c>
      <c r="AY2909" s="73">
        <v>-1.2222255632641501</v>
      </c>
      <c r="AZ2909" s="73">
        <v>0.540689598160498</v>
      </c>
      <c r="BA2909" s="73">
        <v>-1.5916812370141999</v>
      </c>
      <c r="BB2909" s="64">
        <v>4.1728297542249502E-3</v>
      </c>
      <c r="BC2909" s="74">
        <v>-8.0707967627822708</v>
      </c>
      <c r="BD2909" s="61">
        <v>43747</v>
      </c>
      <c r="BE2909" s="61">
        <v>43809</v>
      </c>
      <c r="BF2909" s="70"/>
      <c r="BG2909" s="61"/>
    </row>
    <row r="2910" spans="2:59" x14ac:dyDescent="0.3">
      <c r="B2910" s="56" t="s">
        <v>8787</v>
      </c>
      <c r="C2910" s="56" t="s">
        <v>8788</v>
      </c>
      <c r="D2910" s="56" t="s">
        <v>8770</v>
      </c>
      <c r="E2910" s="57" t="s">
        <v>56</v>
      </c>
      <c r="F2910" s="57" t="s">
        <v>6437</v>
      </c>
      <c r="G2910" s="58" t="s">
        <v>200</v>
      </c>
      <c r="H2910" s="59" t="s">
        <v>142</v>
      </c>
      <c r="I2910" s="60" t="s">
        <v>29</v>
      </c>
      <c r="J2910" s="60" t="s">
        <v>8789</v>
      </c>
      <c r="L2910" s="61">
        <v>44021</v>
      </c>
      <c r="M2910" s="62">
        <v>1228.9910000003899</v>
      </c>
      <c r="N2910" s="63">
        <v>1228.9910000003899</v>
      </c>
      <c r="O2910" s="63">
        <v>1298.26329999976</v>
      </c>
      <c r="P2910" s="64">
        <f t="shared" si="45"/>
        <v>0.94664233364727879</v>
      </c>
      <c r="Q2910" s="61">
        <v>43747</v>
      </c>
      <c r="R2910" s="65">
        <v>10157903.256999999</v>
      </c>
      <c r="S2910" s="65">
        <v>11368510.636656299</v>
      </c>
      <c r="T2910" s="11"/>
      <c r="U2910" s="66">
        <v>-4.2670184893722797E-3</v>
      </c>
      <c r="V2910" s="67">
        <v>3.2355089049815402</v>
      </c>
      <c r="W2910" s="66">
        <v>1.01947396833566E-2</v>
      </c>
      <c r="X2910" s="67">
        <v>3.2978525169710302</v>
      </c>
      <c r="Y2910" s="66">
        <v>-4.2439574463060099E-4</v>
      </c>
      <c r="Z2910" s="67">
        <v>17.641498037759401</v>
      </c>
      <c r="AA2910" s="66">
        <v>-2.2137722844490799E-2</v>
      </c>
      <c r="AB2910" s="67">
        <v>18.011415866843901</v>
      </c>
      <c r="AC2910" s="66">
        <v>4.60387227813044E-2</v>
      </c>
      <c r="AD2910" s="67">
        <v>28.889837538357799</v>
      </c>
      <c r="AE2910" s="66">
        <v>7.1805849103839095E-2</v>
      </c>
      <c r="AF2910" s="68">
        <v>24.128272522095401</v>
      </c>
      <c r="AG2910" s="66">
        <v>-6.5252525018877296E-5</v>
      </c>
      <c r="AH2910" s="67">
        <v>-1.8480309883671</v>
      </c>
      <c r="AI2910" s="66">
        <v>-9.8877636355609909E-4</v>
      </c>
      <c r="AJ2910" s="67">
        <v>13.5918648446095</v>
      </c>
      <c r="AK2910" s="66">
        <v>0.22899100000009601</v>
      </c>
      <c r="AL2910" s="66">
        <v>3.0383760242329999E-2</v>
      </c>
      <c r="AM2910" s="67">
        <v>14.617121231291099</v>
      </c>
      <c r="AN2910" s="11"/>
      <c r="AO2910" s="69">
        <v>1.47348673599481E-2</v>
      </c>
      <c r="AP2910" s="69">
        <v>-1.8852238760700898E-2</v>
      </c>
      <c r="AQ2910" s="69">
        <v>1.23565679095918E-2</v>
      </c>
      <c r="AR2910" s="69">
        <v>-4.5011973188593402E-2</v>
      </c>
      <c r="AS2910" s="70">
        <v>6</v>
      </c>
      <c r="AT2910" s="70">
        <v>6</v>
      </c>
      <c r="AU2910" s="70">
        <v>6</v>
      </c>
      <c r="AV2910" s="71">
        <v>6</v>
      </c>
      <c r="AW2910" s="11"/>
      <c r="AX2910" s="72">
        <v>4.04478572016524E-2</v>
      </c>
      <c r="AY2910" s="73">
        <v>-1.1887302639261199</v>
      </c>
      <c r="AZ2910" s="73">
        <v>0.54566088708816096</v>
      </c>
      <c r="BA2910" s="73">
        <v>-1.5498418087427099</v>
      </c>
      <c r="BB2910" s="64">
        <v>4.1732033403377496E-3</v>
      </c>
      <c r="BC2910" s="74">
        <v>-8.0473737491993198</v>
      </c>
      <c r="BD2910" s="61">
        <v>43747</v>
      </c>
      <c r="BE2910" s="61">
        <v>43809</v>
      </c>
      <c r="BF2910" s="70"/>
      <c r="BG2910" s="61"/>
    </row>
    <row r="2911" spans="2:59" x14ac:dyDescent="0.3">
      <c r="B2911" s="56" t="s">
        <v>8790</v>
      </c>
      <c r="C2911" s="56" t="s">
        <v>8791</v>
      </c>
      <c r="D2911" s="56" t="s">
        <v>8770</v>
      </c>
      <c r="E2911" s="57" t="s">
        <v>131</v>
      </c>
      <c r="F2911" s="57" t="s">
        <v>6437</v>
      </c>
      <c r="G2911" s="58" t="s">
        <v>200</v>
      </c>
      <c r="H2911" s="59" t="s">
        <v>142</v>
      </c>
      <c r="I2911" s="60" t="s">
        <v>29</v>
      </c>
      <c r="J2911" s="60" t="s">
        <v>1</v>
      </c>
      <c r="L2911" s="61">
        <v>44021</v>
      </c>
      <c r="M2911" s="62">
        <v>1034.52290000021</v>
      </c>
      <c r="N2911" s="63">
        <v>1034.52290000021</v>
      </c>
      <c r="O2911" s="63">
        <v>1095.53910000063</v>
      </c>
      <c r="P2911" s="64">
        <f t="shared" si="45"/>
        <v>0.94430486324003871</v>
      </c>
      <c r="Q2911" s="61">
        <v>43747</v>
      </c>
      <c r="R2911" s="65">
        <v>62706.807000000001</v>
      </c>
      <c r="S2911" s="65">
        <v>231413.601352539</v>
      </c>
      <c r="T2911" s="11"/>
      <c r="U2911" s="66">
        <v>-4.2759841408042103E-3</v>
      </c>
      <c r="V2911" s="67">
        <v>3.2346123398383502</v>
      </c>
      <c r="W2911" s="66">
        <v>9.9216134640300897E-3</v>
      </c>
      <c r="X2911" s="67">
        <v>3.2705398950383802</v>
      </c>
      <c r="Y2911" s="66">
        <v>-2.0631610086638799E-3</v>
      </c>
      <c r="Z2911" s="67">
        <v>17.477621511352499</v>
      </c>
      <c r="AA2911" s="66">
        <v>-2.53632643652963E-2</v>
      </c>
      <c r="AB2911" s="67">
        <v>17.688861714763298</v>
      </c>
      <c r="AC2911" s="66"/>
      <c r="AD2911" s="67"/>
      <c r="AE2911" s="66"/>
      <c r="AF2911" s="68"/>
      <c r="AG2911" s="66">
        <v>-1.46326239701011E-4</v>
      </c>
      <c r="AH2911" s="67">
        <v>-1.8561383598353101</v>
      </c>
      <c r="AI2911" s="66">
        <v>-2.7076202050011502E-3</v>
      </c>
      <c r="AJ2911" s="67">
        <v>13.419980460457699</v>
      </c>
      <c r="AK2911" s="66">
        <v>3.4522899999501498E-2</v>
      </c>
      <c r="AL2911" s="66">
        <v>1.9318390635817199E-2</v>
      </c>
      <c r="AM2911" s="67">
        <v>24.609193270676801</v>
      </c>
      <c r="AN2911" s="11"/>
      <c r="AO2911" s="69">
        <v>1.4725607850778E-2</v>
      </c>
      <c r="AP2911" s="69">
        <v>-1.88611691364713E-2</v>
      </c>
      <c r="AQ2911" s="69">
        <v>1.2072892004653101E-2</v>
      </c>
      <c r="AR2911" s="69">
        <v>-4.5270853012916598E-2</v>
      </c>
      <c r="AS2911" s="70">
        <v>5</v>
      </c>
      <c r="AT2911" s="70">
        <v>7</v>
      </c>
      <c r="AU2911" s="70">
        <v>6</v>
      </c>
      <c r="AV2911" s="71">
        <v>6</v>
      </c>
      <c r="AW2911" s="11"/>
      <c r="AX2911" s="72">
        <v>4.04403017793084E-2</v>
      </c>
      <c r="AY2911" s="73">
        <v>-1.2623620696867901</v>
      </c>
      <c r="AZ2911" s="73">
        <v>0.534733683954983</v>
      </c>
      <c r="BA2911" s="73">
        <v>-1.64168206059549</v>
      </c>
      <c r="BB2911" s="64">
        <v>4.1723807179096196E-3</v>
      </c>
      <c r="BC2911" s="74">
        <v>-8.0988985240837792</v>
      </c>
      <c r="BD2911" s="61">
        <v>43747</v>
      </c>
      <c r="BE2911" s="61">
        <v>43809</v>
      </c>
      <c r="BF2911" s="70"/>
      <c r="BG2911" s="61"/>
    </row>
    <row r="2912" spans="2:59" x14ac:dyDescent="0.3">
      <c r="B2912" s="56" t="s">
        <v>8792</v>
      </c>
      <c r="C2912" s="56" t="s">
        <v>8793</v>
      </c>
      <c r="D2912" s="56" t="s">
        <v>8794</v>
      </c>
      <c r="E2912" s="57" t="s">
        <v>34</v>
      </c>
      <c r="F2912" s="57" t="s">
        <v>6437</v>
      </c>
      <c r="G2912" s="58" t="s">
        <v>111</v>
      </c>
      <c r="H2912" s="59" t="s">
        <v>384</v>
      </c>
      <c r="I2912" s="60" t="s">
        <v>29</v>
      </c>
      <c r="J2912" s="60" t="s">
        <v>8795</v>
      </c>
      <c r="L2912" s="61">
        <v>44021</v>
      </c>
      <c r="M2912" s="62">
        <v>1104.2909999992701</v>
      </c>
      <c r="N2912" s="63">
        <v>1104.2909999992701</v>
      </c>
      <c r="O2912" s="63">
        <v>1104.2909999992701</v>
      </c>
      <c r="P2912" s="64">
        <f t="shared" si="45"/>
        <v>1</v>
      </c>
      <c r="Q2912" s="61">
        <v>44021</v>
      </c>
      <c r="R2912" s="65">
        <v>2965748.449</v>
      </c>
      <c r="S2912" s="65">
        <v>2750780.9319570302</v>
      </c>
      <c r="T2912" s="11"/>
      <c r="U2912" s="66">
        <v>8.17327246295463E-3</v>
      </c>
      <c r="V2912" s="67">
        <v>4.47953800021787</v>
      </c>
      <c r="W2912" s="66">
        <v>0.107842410414451</v>
      </c>
      <c r="X2912" s="67">
        <v>13.0626195900841</v>
      </c>
      <c r="Y2912" s="66">
        <v>5.7632586573163301E-2</v>
      </c>
      <c r="Z2912" s="67">
        <v>23.447196269553402</v>
      </c>
      <c r="AA2912" s="66">
        <v>0.214000731726701</v>
      </c>
      <c r="AB2912" s="67">
        <v>41.625261323992198</v>
      </c>
      <c r="AC2912" s="66">
        <v>0.212226961297274</v>
      </c>
      <c r="AD2912" s="67">
        <v>45.508661389991197</v>
      </c>
      <c r="AE2912" s="66">
        <v>0.24165128035761901</v>
      </c>
      <c r="AF2912" s="68">
        <v>41.112815647502401</v>
      </c>
      <c r="AG2912" s="66">
        <v>3.32352080931742E-2</v>
      </c>
      <c r="AH2912" s="67">
        <v>1.4820150734522</v>
      </c>
      <c r="AI2912" s="66">
        <v>8.8435434494458606E-2</v>
      </c>
      <c r="AJ2912" s="67">
        <v>22.534285930421898</v>
      </c>
      <c r="AK2912" s="66">
        <v>0.104290999999648</v>
      </c>
      <c r="AL2912" s="66">
        <v>7.1375228271790504E-3</v>
      </c>
      <c r="AM2912" s="67">
        <v>-33.138664171972799</v>
      </c>
      <c r="AN2912" s="11"/>
      <c r="AO2912" s="69">
        <v>4.5129142248697497E-2</v>
      </c>
      <c r="AP2912" s="69">
        <v>-3.36935254099444E-2</v>
      </c>
      <c r="AQ2912" s="69">
        <v>0.10309532761864799</v>
      </c>
      <c r="AR2912" s="69">
        <v>-8.6616586585441802E-2</v>
      </c>
      <c r="AS2912" s="70">
        <v>8</v>
      </c>
      <c r="AT2912" s="70">
        <v>4</v>
      </c>
      <c r="AU2912" s="70">
        <v>9</v>
      </c>
      <c r="AV2912" s="71">
        <v>3</v>
      </c>
      <c r="AW2912" s="11"/>
      <c r="AX2912" s="72">
        <v>0.16647938176989599</v>
      </c>
      <c r="AY2912" s="73">
        <v>1.0748137201135299</v>
      </c>
      <c r="AZ2912" s="73">
        <v>1.40459458818077</v>
      </c>
      <c r="BA2912" s="73">
        <v>1.62363665677913</v>
      </c>
      <c r="BB2912" s="64">
        <v>1.72059254992382E-2</v>
      </c>
      <c r="BC2912" s="74">
        <v>-19.4317724660214</v>
      </c>
      <c r="BD2912" s="61">
        <v>43881</v>
      </c>
      <c r="BE2912" s="61">
        <v>43910</v>
      </c>
      <c r="BF2912" s="70">
        <v>97</v>
      </c>
      <c r="BG2912" s="61">
        <v>44018</v>
      </c>
    </row>
    <row r="2913" spans="2:59" x14ac:dyDescent="0.3">
      <c r="B2913" s="56" t="s">
        <v>8796</v>
      </c>
      <c r="C2913" s="56" t="s">
        <v>8797</v>
      </c>
      <c r="D2913" s="56" t="s">
        <v>8794</v>
      </c>
      <c r="E2913" s="57" t="s">
        <v>41</v>
      </c>
      <c r="F2913" s="57" t="s">
        <v>6437</v>
      </c>
      <c r="G2913" s="58" t="s">
        <v>111</v>
      </c>
      <c r="H2913" s="59" t="s">
        <v>384</v>
      </c>
      <c r="I2913" s="60" t="s">
        <v>29</v>
      </c>
      <c r="J2913" s="60" t="s">
        <v>8798</v>
      </c>
      <c r="L2913" s="61">
        <v>44021</v>
      </c>
      <c r="M2913" s="62">
        <v>1121.57679999992</v>
      </c>
      <c r="N2913" s="63">
        <v>1121.57679999992</v>
      </c>
      <c r="O2913" s="63">
        <v>1121.57679999992</v>
      </c>
      <c r="P2913" s="64">
        <f t="shared" si="45"/>
        <v>1</v>
      </c>
      <c r="Q2913" s="61">
        <v>44021</v>
      </c>
      <c r="R2913" s="65">
        <v>10937.357</v>
      </c>
      <c r="S2913" s="65">
        <v>9739.9769042205808</v>
      </c>
      <c r="T2913" s="11"/>
      <c r="U2913" s="66">
        <v>8.1691616269381501E-3</v>
      </c>
      <c r="V2913" s="67">
        <v>4.4791269166162202</v>
      </c>
      <c r="W2913" s="66">
        <v>0.107706432365376</v>
      </c>
      <c r="X2913" s="67">
        <v>13.049021785176601</v>
      </c>
      <c r="Y2913" s="66">
        <v>5.6842651192710002E-2</v>
      </c>
      <c r="Z2913" s="67">
        <v>23.368202731508099</v>
      </c>
      <c r="AA2913" s="66">
        <v>0.21217605016514399</v>
      </c>
      <c r="AB2913" s="67">
        <v>41.442793167836498</v>
      </c>
      <c r="AC2913" s="66">
        <v>0.208593084927998</v>
      </c>
      <c r="AD2913" s="67">
        <v>45.145273753034402</v>
      </c>
      <c r="AE2913" s="66">
        <v>0.236064833028649</v>
      </c>
      <c r="AF2913" s="68">
        <v>40.554170914576403</v>
      </c>
      <c r="AG2913" s="66">
        <v>3.3197023305547198E-2</v>
      </c>
      <c r="AH2913" s="67">
        <v>1.4781965946895099</v>
      </c>
      <c r="AI2913" s="66">
        <v>8.7582136404380395E-2</v>
      </c>
      <c r="AJ2913" s="67">
        <v>22.448956121399501</v>
      </c>
      <c r="AK2913" s="66">
        <v>0.121576800000184</v>
      </c>
      <c r="AL2913" s="66">
        <v>8.2596308184292901E-3</v>
      </c>
      <c r="AM2913" s="67">
        <v>-31.410084171919198</v>
      </c>
      <c r="AN2913" s="11"/>
      <c r="AO2913" s="69">
        <v>4.5124868544007803E-2</v>
      </c>
      <c r="AP2913" s="69">
        <v>-3.3697595496050801E-2</v>
      </c>
      <c r="AQ2913" s="69">
        <v>0.102960254256759</v>
      </c>
      <c r="AR2913" s="69">
        <v>-8.6732802027690903E-2</v>
      </c>
      <c r="AS2913" s="70">
        <v>8</v>
      </c>
      <c r="AT2913" s="70">
        <v>4</v>
      </c>
      <c r="AU2913" s="70">
        <v>9</v>
      </c>
      <c r="AV2913" s="71">
        <v>3</v>
      </c>
      <c r="AW2913" s="11"/>
      <c r="AX2913" s="72">
        <v>0.16647852670750601</v>
      </c>
      <c r="AY2913" s="73">
        <v>1.06475558750935</v>
      </c>
      <c r="AZ2913" s="73">
        <v>1.3983805464176799</v>
      </c>
      <c r="BA2913" s="73">
        <v>1.60781039303947</v>
      </c>
      <c r="BB2913" s="64">
        <v>1.7205737520998798E-2</v>
      </c>
      <c r="BC2913" s="74">
        <v>-19.441385734069598</v>
      </c>
      <c r="BD2913" s="61">
        <v>43881</v>
      </c>
      <c r="BE2913" s="61">
        <v>43910</v>
      </c>
      <c r="BF2913" s="70">
        <v>97</v>
      </c>
      <c r="BG2913" s="61">
        <v>44018</v>
      </c>
    </row>
    <row r="2914" spans="2:59" x14ac:dyDescent="0.3">
      <c r="B2914" s="56" t="s">
        <v>8799</v>
      </c>
      <c r="C2914" s="56" t="s">
        <v>8800</v>
      </c>
      <c r="D2914" s="56" t="s">
        <v>8794</v>
      </c>
      <c r="E2914" s="57" t="s">
        <v>248</v>
      </c>
      <c r="F2914" s="57" t="s">
        <v>6437</v>
      </c>
      <c r="G2914" s="58" t="s">
        <v>111</v>
      </c>
      <c r="H2914" s="59" t="s">
        <v>384</v>
      </c>
      <c r="I2914" s="60" t="s">
        <v>29</v>
      </c>
      <c r="J2914" s="60" t="s">
        <v>8801</v>
      </c>
      <c r="L2914" s="61">
        <v>44021</v>
      </c>
      <c r="M2914" s="62">
        <v>1298.05220000073</v>
      </c>
      <c r="N2914" s="63">
        <v>1298.05220000073</v>
      </c>
      <c r="O2914" s="63">
        <v>1298.05220000073</v>
      </c>
      <c r="P2914" s="64">
        <f t="shared" si="45"/>
        <v>1</v>
      </c>
      <c r="Q2914" s="61">
        <v>44021</v>
      </c>
      <c r="R2914" s="65">
        <v>1261309.946</v>
      </c>
      <c r="S2914" s="65">
        <v>818186.11860156199</v>
      </c>
      <c r="T2914" s="11"/>
      <c r="U2914" s="66">
        <v>8.2105270194006204E-3</v>
      </c>
      <c r="V2914" s="67">
        <v>4.4832634558624704</v>
      </c>
      <c r="W2914" s="66">
        <v>0.10906905172494601</v>
      </c>
      <c r="X2914" s="67">
        <v>13.185283721133599</v>
      </c>
      <c r="Y2914" s="66">
        <v>6.4757278734759893E-2</v>
      </c>
      <c r="Z2914" s="67">
        <v>24.1596654856985</v>
      </c>
      <c r="AA2914" s="66">
        <v>0.23052516284951699</v>
      </c>
      <c r="AB2914" s="67">
        <v>43.277704436273801</v>
      </c>
      <c r="AC2914" s="66">
        <v>0.245429323864228</v>
      </c>
      <c r="AD2914" s="67">
        <v>48.828897646686499</v>
      </c>
      <c r="AE2914" s="66">
        <v>0.29309524867509001</v>
      </c>
      <c r="AF2914" s="68">
        <v>46.257212479249603</v>
      </c>
      <c r="AG2914" s="66">
        <v>3.3578319234948098E-2</v>
      </c>
      <c r="AH2914" s="67">
        <v>1.5163261876295999</v>
      </c>
      <c r="AI2914" s="66">
        <v>9.6132067625148906E-2</v>
      </c>
      <c r="AJ2914" s="67">
        <v>23.303949243476399</v>
      </c>
      <c r="AK2914" s="66">
        <v>0.29805220000154797</v>
      </c>
      <c r="AL2914" s="66">
        <v>1.8878095990658001E-2</v>
      </c>
      <c r="AM2914" s="67">
        <v>-13.7625441717682</v>
      </c>
      <c r="AN2914" s="11"/>
      <c r="AO2914" s="69">
        <v>4.5167833606683402E-2</v>
      </c>
      <c r="AP2914" s="69">
        <v>-3.365791370652E-2</v>
      </c>
      <c r="AQ2914" s="69">
        <v>0.104316754888714</v>
      </c>
      <c r="AR2914" s="69">
        <v>-8.5571436000464005E-2</v>
      </c>
      <c r="AS2914" s="70">
        <v>8</v>
      </c>
      <c r="AT2914" s="70">
        <v>4</v>
      </c>
      <c r="AU2914" s="70">
        <v>9</v>
      </c>
      <c r="AV2914" s="71">
        <v>3</v>
      </c>
      <c r="AW2914" s="11"/>
      <c r="AX2914" s="72">
        <v>0.16648931439413001</v>
      </c>
      <c r="AY2914" s="73">
        <v>1.1658536958129799</v>
      </c>
      <c r="AZ2914" s="73">
        <v>1.4608381583439001</v>
      </c>
      <c r="BA2914" s="73">
        <v>1.7674064191232901</v>
      </c>
      <c r="BB2914" s="64">
        <v>1.7207847995705398E-2</v>
      </c>
      <c r="BC2914" s="74">
        <v>-19.345533743675301</v>
      </c>
      <c r="BD2914" s="61">
        <v>43881</v>
      </c>
      <c r="BE2914" s="61">
        <v>43910</v>
      </c>
      <c r="BF2914" s="70">
        <v>96</v>
      </c>
      <c r="BG2914" s="61">
        <v>44015</v>
      </c>
    </row>
    <row r="2915" spans="2:59" x14ac:dyDescent="0.3">
      <c r="B2915" s="56" t="s">
        <v>8802</v>
      </c>
      <c r="C2915" s="56" t="s">
        <v>8803</v>
      </c>
      <c r="D2915" s="56" t="s">
        <v>8794</v>
      </c>
      <c r="E2915" s="57" t="s">
        <v>0</v>
      </c>
      <c r="F2915" s="57" t="s">
        <v>6437</v>
      </c>
      <c r="G2915" s="58" t="s">
        <v>111</v>
      </c>
      <c r="H2915" s="59" t="s">
        <v>384</v>
      </c>
      <c r="I2915" s="60" t="s">
        <v>29</v>
      </c>
      <c r="J2915" s="60" t="s">
        <v>8804</v>
      </c>
      <c r="L2915" s="61">
        <v>44021</v>
      </c>
      <c r="M2915" s="62">
        <v>1015.62909999955</v>
      </c>
      <c r="N2915" s="63">
        <v>1015.62909999955</v>
      </c>
      <c r="O2915" s="63">
        <v>1015.62909999955</v>
      </c>
      <c r="P2915" s="64">
        <f t="shared" si="45"/>
        <v>1</v>
      </c>
      <c r="Q2915" s="61">
        <v>44021</v>
      </c>
      <c r="R2915" s="65">
        <v>3458671.2420000001</v>
      </c>
      <c r="S2915" s="65">
        <v>3088837.6066796901</v>
      </c>
      <c r="T2915" s="11"/>
      <c r="U2915" s="66">
        <v>8.1595451138127793E-3</v>
      </c>
      <c r="V2915" s="67">
        <v>4.4781652653036899</v>
      </c>
      <c r="W2915" s="66">
        <v>0.10738841113387</v>
      </c>
      <c r="X2915" s="67">
        <v>13.017219662025999</v>
      </c>
      <c r="Y2915" s="66">
        <v>5.5006368706017397E-2</v>
      </c>
      <c r="Z2915" s="67">
        <v>23.184574482816998</v>
      </c>
      <c r="AA2915" s="66">
        <v>0.207937884559215</v>
      </c>
      <c r="AB2915" s="67">
        <v>41.018976607243502</v>
      </c>
      <c r="AC2915" s="66">
        <v>0.20015723547287101</v>
      </c>
      <c r="AD2915" s="67">
        <v>44.301688807550804</v>
      </c>
      <c r="AE2915" s="66">
        <v>0.22312283842999001</v>
      </c>
      <c r="AF2915" s="68">
        <v>39.259971454739599</v>
      </c>
      <c r="AG2915" s="66">
        <v>3.3108153538705699E-2</v>
      </c>
      <c r="AH2915" s="67">
        <v>1.46930961800535</v>
      </c>
      <c r="AI2915" s="66">
        <v>8.5598994897736702E-2</v>
      </c>
      <c r="AJ2915" s="67">
        <v>22.250641970749701</v>
      </c>
      <c r="AK2915" s="66">
        <v>1.5629100000296599E-2</v>
      </c>
      <c r="AL2915" s="66">
        <v>1.1124454231321601E-3</v>
      </c>
      <c r="AM2915" s="67">
        <v>-42.004854171886102</v>
      </c>
      <c r="AN2915" s="11"/>
      <c r="AO2915" s="69">
        <v>4.5115005654224702E-2</v>
      </c>
      <c r="AP2915" s="69">
        <v>-3.3706710342812599E-2</v>
      </c>
      <c r="AQ2915" s="69">
        <v>0.102643366582925</v>
      </c>
      <c r="AR2915" s="69">
        <v>-8.7003248048858894E-2</v>
      </c>
      <c r="AS2915" s="70">
        <v>8</v>
      </c>
      <c r="AT2915" s="70">
        <v>4</v>
      </c>
      <c r="AU2915" s="70">
        <v>9</v>
      </c>
      <c r="AV2915" s="71">
        <v>3</v>
      </c>
      <c r="AW2915" s="11"/>
      <c r="AX2915" s="72">
        <v>0.166476190061076</v>
      </c>
      <c r="AY2915" s="73">
        <v>1.04139329177633</v>
      </c>
      <c r="AZ2915" s="73">
        <v>1.38394830760626</v>
      </c>
      <c r="BA2915" s="73">
        <v>1.5710934062808499</v>
      </c>
      <c r="BB2915" s="64">
        <v>1.7205264235417399E-2</v>
      </c>
      <c r="BC2915" s="74">
        <v>-19.463686174800401</v>
      </c>
      <c r="BD2915" s="61">
        <v>43881</v>
      </c>
      <c r="BE2915" s="61">
        <v>43910</v>
      </c>
      <c r="BF2915" s="70">
        <v>97</v>
      </c>
      <c r="BG2915" s="61">
        <v>44018</v>
      </c>
    </row>
    <row r="2916" spans="2:59" x14ac:dyDescent="0.3">
      <c r="B2916" s="56" t="s">
        <v>8805</v>
      </c>
      <c r="C2916" s="56" t="s">
        <v>8806</v>
      </c>
      <c r="D2916" s="56" t="s">
        <v>8794</v>
      </c>
      <c r="E2916" s="57" t="s">
        <v>2511</v>
      </c>
      <c r="F2916" s="57" t="s">
        <v>6437</v>
      </c>
      <c r="G2916" s="58" t="s">
        <v>111</v>
      </c>
      <c r="H2916" s="59" t="s">
        <v>384</v>
      </c>
      <c r="I2916" s="60" t="s">
        <v>29</v>
      </c>
      <c r="J2916" s="60" t="s">
        <v>8807</v>
      </c>
      <c r="L2916" s="61">
        <v>44021</v>
      </c>
      <c r="M2916" s="62">
        <v>1326.2063999995601</v>
      </c>
      <c r="N2916" s="63">
        <v>1326.2063999995601</v>
      </c>
      <c r="O2916" s="63">
        <v>1326.2063999995601</v>
      </c>
      <c r="P2916" s="64">
        <f t="shared" si="45"/>
        <v>1</v>
      </c>
      <c r="Q2916" s="61">
        <v>44021</v>
      </c>
      <c r="R2916" s="65">
        <v>66396.381999999998</v>
      </c>
      <c r="S2916" s="65">
        <v>53828.985946350098</v>
      </c>
      <c r="T2916" s="11"/>
      <c r="U2916" s="66">
        <v>8.2284791915299103E-3</v>
      </c>
      <c r="V2916" s="67">
        <v>4.4850586730754003</v>
      </c>
      <c r="W2916" s="66">
        <v>0.109660112797428</v>
      </c>
      <c r="X2916" s="67">
        <v>13.2443898283818</v>
      </c>
      <c r="Y2916" s="66">
        <v>6.8204641955162501E-2</v>
      </c>
      <c r="Z2916" s="67">
        <v>24.504401807731501</v>
      </c>
      <c r="AA2916" s="66">
        <v>0.23856006833375401</v>
      </c>
      <c r="AB2916" s="67">
        <v>44.0811949846684</v>
      </c>
      <c r="AC2916" s="66">
        <v>0.26173658145853601</v>
      </c>
      <c r="AD2916" s="67">
        <v>50.459623406117302</v>
      </c>
      <c r="AE2916" s="66">
        <v>0.31861709928489301</v>
      </c>
      <c r="AF2916" s="68">
        <v>48.809397540229803</v>
      </c>
      <c r="AG2916" s="66">
        <v>3.3743510779459002E-2</v>
      </c>
      <c r="AH2916" s="67">
        <v>1.53284534208069</v>
      </c>
      <c r="AI2916" s="66">
        <v>9.9857032544678107E-2</v>
      </c>
      <c r="AJ2916" s="67">
        <v>23.676445735443799</v>
      </c>
      <c r="AK2916" s="66">
        <v>0.32620639999920997</v>
      </c>
      <c r="AL2916" s="66">
        <v>9.3127553107478903E-2</v>
      </c>
      <c r="AM2916" s="67">
        <v>49.2464104914689</v>
      </c>
      <c r="AN2916" s="11"/>
      <c r="AO2916" s="69">
        <v>4.5186324656242498E-2</v>
      </c>
      <c r="AP2916" s="69">
        <v>-3.36407472559586E-2</v>
      </c>
      <c r="AQ2916" s="69">
        <v>0.104905238075007</v>
      </c>
      <c r="AR2916" s="69">
        <v>-8.5067809955071405E-2</v>
      </c>
      <c r="AS2916" s="70">
        <v>8</v>
      </c>
      <c r="AT2916" s="70">
        <v>4</v>
      </c>
      <c r="AU2916" s="70">
        <v>9</v>
      </c>
      <c r="AV2916" s="71">
        <v>3</v>
      </c>
      <c r="AW2916" s="11"/>
      <c r="AX2916" s="72">
        <v>0.16649460004380701</v>
      </c>
      <c r="AY2916" s="73">
        <v>1.2100993011590599</v>
      </c>
      <c r="AZ2916" s="73">
        <v>1.4881715961491899</v>
      </c>
      <c r="BA2916" s="73">
        <v>1.83761234799385</v>
      </c>
      <c r="BB2916" s="64">
        <v>1.7208825548004798E-2</v>
      </c>
      <c r="BC2916" s="74">
        <v>-19.303978878044301</v>
      </c>
      <c r="BD2916" s="61">
        <v>43881</v>
      </c>
      <c r="BE2916" s="61">
        <v>43910</v>
      </c>
      <c r="BF2916" s="70">
        <v>96</v>
      </c>
      <c r="BG2916" s="61">
        <v>44015</v>
      </c>
    </row>
    <row r="2917" spans="2:59" x14ac:dyDescent="0.3">
      <c r="B2917" s="56" t="s">
        <v>8808</v>
      </c>
      <c r="C2917" s="56" t="s">
        <v>8809</v>
      </c>
      <c r="D2917" s="56" t="s">
        <v>8794</v>
      </c>
      <c r="E2917" s="57" t="s">
        <v>6453</v>
      </c>
      <c r="F2917" s="57" t="s">
        <v>6437</v>
      </c>
      <c r="G2917" s="58" t="s">
        <v>111</v>
      </c>
      <c r="H2917" s="59" t="s">
        <v>384</v>
      </c>
      <c r="I2917" s="60" t="s">
        <v>29</v>
      </c>
      <c r="J2917" s="60" t="s">
        <v>8810</v>
      </c>
      <c r="L2917" s="61">
        <v>44021</v>
      </c>
      <c r="M2917" s="62">
        <v>1557.54690000042</v>
      </c>
      <c r="N2917" s="63">
        <v>1557.54690000042</v>
      </c>
      <c r="O2917" s="63">
        <v>1557.54690000042</v>
      </c>
      <c r="P2917" s="64">
        <f t="shared" si="45"/>
        <v>1</v>
      </c>
      <c r="Q2917" s="61">
        <v>44021</v>
      </c>
      <c r="R2917" s="65">
        <v>234869.46100000001</v>
      </c>
      <c r="S2917" s="65">
        <v>197111.727371582</v>
      </c>
      <c r="T2917" s="11"/>
      <c r="U2917" s="66">
        <v>8.2242730750294903E-3</v>
      </c>
      <c r="V2917" s="67">
        <v>4.4846380614253603</v>
      </c>
      <c r="W2917" s="66">
        <v>0.109523758301366</v>
      </c>
      <c r="X2917" s="67">
        <v>13.2307543787756</v>
      </c>
      <c r="Y2917" s="66">
        <v>6.7408134906145306E-2</v>
      </c>
      <c r="Z2917" s="67">
        <v>24.424751102837</v>
      </c>
      <c r="AA2917" s="66">
        <v>0.23670180646702599</v>
      </c>
      <c r="AB2917" s="67">
        <v>43.895368797995602</v>
      </c>
      <c r="AC2917" s="66">
        <v>0.25795538935926698</v>
      </c>
      <c r="AD2917" s="67">
        <v>50.081504196161397</v>
      </c>
      <c r="AE2917" s="66">
        <v>0.31268395458027998</v>
      </c>
      <c r="AF2917" s="68">
        <v>48.216083069739398</v>
      </c>
      <c r="AG2917" s="66">
        <v>3.37053454404668E-2</v>
      </c>
      <c r="AH2917" s="67">
        <v>1.52902880818147</v>
      </c>
      <c r="AI2917" s="66">
        <v>9.8996299088030398E-2</v>
      </c>
      <c r="AJ2917" s="67">
        <v>23.5903723897645</v>
      </c>
      <c r="AK2917" s="66">
        <v>0.55754689999972495</v>
      </c>
      <c r="AL2917" s="66">
        <v>0.12656376803905001</v>
      </c>
      <c r="AM2917" s="67">
        <v>60.078161362558603</v>
      </c>
      <c r="AN2917" s="11"/>
      <c r="AO2917" s="69">
        <v>4.5182023961387999E-2</v>
      </c>
      <c r="AP2917" s="69">
        <v>-3.36446195151439E-2</v>
      </c>
      <c r="AQ2917" s="69">
        <v>0.104769511970517</v>
      </c>
      <c r="AR2917" s="69">
        <v>-8.5184066686488202E-2</v>
      </c>
      <c r="AS2917" s="70">
        <v>8</v>
      </c>
      <c r="AT2917" s="70">
        <v>4</v>
      </c>
      <c r="AU2917" s="70">
        <v>9</v>
      </c>
      <c r="AV2917" s="71">
        <v>3</v>
      </c>
      <c r="AW2917" s="11"/>
      <c r="AX2917" s="72">
        <v>0.16649333704292099</v>
      </c>
      <c r="AY2917" s="73">
        <v>1.1998680073265899</v>
      </c>
      <c r="AZ2917" s="73">
        <v>1.48185075007495</v>
      </c>
      <c r="BA2917" s="73">
        <v>1.82135889565325</v>
      </c>
      <c r="BB2917" s="64">
        <v>1.7208595550673601E-2</v>
      </c>
      <c r="BC2917" s="74">
        <v>-19.3135767507483</v>
      </c>
      <c r="BD2917" s="61">
        <v>43881</v>
      </c>
      <c r="BE2917" s="61">
        <v>43910</v>
      </c>
      <c r="BF2917" s="70">
        <v>96</v>
      </c>
      <c r="BG2917" s="61">
        <v>44015</v>
      </c>
    </row>
    <row r="2918" spans="2:59" x14ac:dyDescent="0.3">
      <c r="B2918" s="56" t="s">
        <v>8811</v>
      </c>
      <c r="C2918" s="56" t="s">
        <v>8812</v>
      </c>
      <c r="D2918" s="56" t="s">
        <v>8794</v>
      </c>
      <c r="E2918" s="57" t="s">
        <v>56</v>
      </c>
      <c r="F2918" s="57" t="s">
        <v>6437</v>
      </c>
      <c r="G2918" s="58" t="s">
        <v>111</v>
      </c>
      <c r="H2918" s="59" t="s">
        <v>384</v>
      </c>
      <c r="I2918" s="60" t="s">
        <v>29</v>
      </c>
      <c r="J2918" s="60" t="s">
        <v>8813</v>
      </c>
      <c r="L2918" s="61">
        <v>44021</v>
      </c>
      <c r="M2918" s="62">
        <v>1836.8115999996701</v>
      </c>
      <c r="N2918" s="63">
        <v>1836.8115999996701</v>
      </c>
      <c r="O2918" s="63">
        <v>1836.8115999996701</v>
      </c>
      <c r="P2918" s="64">
        <f t="shared" si="45"/>
        <v>1</v>
      </c>
      <c r="Q2918" s="61">
        <v>44021</v>
      </c>
      <c r="R2918" s="65">
        <v>1577589.3940000001</v>
      </c>
      <c r="S2918" s="65">
        <v>1310643.8614296899</v>
      </c>
      <c r="T2918" s="11"/>
      <c r="U2918" s="66">
        <v>8.2449633355281497E-3</v>
      </c>
      <c r="V2918" s="67">
        <v>4.48670708747522</v>
      </c>
      <c r="W2918" s="66">
        <v>0.110206052289868</v>
      </c>
      <c r="X2918" s="67">
        <v>13.2989837776258</v>
      </c>
      <c r="Y2918" s="66">
        <v>7.1396694544091602E-2</v>
      </c>
      <c r="Z2918" s="67">
        <v>24.823607066646201</v>
      </c>
      <c r="AA2918" s="66">
        <v>0.24602511476405201</v>
      </c>
      <c r="AB2918" s="67">
        <v>44.827699627727299</v>
      </c>
      <c r="AC2918" s="66">
        <v>0.27698097131011301</v>
      </c>
      <c r="AD2918" s="67">
        <v>51.984062391275103</v>
      </c>
      <c r="AE2918" s="66">
        <v>0.34262424221029503</v>
      </c>
      <c r="AF2918" s="68">
        <v>51.210111832770103</v>
      </c>
      <c r="AG2918" s="66">
        <v>3.38960755252629E-2</v>
      </c>
      <c r="AH2918" s="67">
        <v>1.5481018166610701</v>
      </c>
      <c r="AI2918" s="66">
        <v>0.103306709699682</v>
      </c>
      <c r="AJ2918" s="67">
        <v>24.021413450944198</v>
      </c>
      <c r="AK2918" s="66">
        <v>0.83681160000036503</v>
      </c>
      <c r="AL2918" s="66">
        <v>9.2274915447051201E-2</v>
      </c>
      <c r="AM2918" s="67">
        <v>75.399181231274298</v>
      </c>
      <c r="AN2918" s="11"/>
      <c r="AO2918" s="69">
        <v>4.5203532336017802E-2</v>
      </c>
      <c r="AP2918" s="69">
        <v>-3.36248760177114E-2</v>
      </c>
      <c r="AQ2918" s="69">
        <v>0.105448880445765</v>
      </c>
      <c r="AR2918" s="69">
        <v>-8.4602748216711904E-2</v>
      </c>
      <c r="AS2918" s="70">
        <v>8</v>
      </c>
      <c r="AT2918" s="70">
        <v>4</v>
      </c>
      <c r="AU2918" s="70">
        <v>9</v>
      </c>
      <c r="AV2918" s="71">
        <v>3</v>
      </c>
      <c r="AW2918" s="11"/>
      <c r="AX2918" s="72">
        <v>0.166499708199699</v>
      </c>
      <c r="AY2918" s="73">
        <v>1.2511948477022099</v>
      </c>
      <c r="AZ2918" s="73">
        <v>1.51355899753798</v>
      </c>
      <c r="BA2918" s="73">
        <v>1.90301432800334</v>
      </c>
      <c r="BB2918" s="64">
        <v>1.720975201888E-2</v>
      </c>
      <c r="BC2918" s="74">
        <v>-19.265608008834501</v>
      </c>
      <c r="BD2918" s="61">
        <v>43881</v>
      </c>
      <c r="BE2918" s="61">
        <v>43910</v>
      </c>
      <c r="BF2918" s="70">
        <v>95</v>
      </c>
      <c r="BG2918" s="61">
        <v>44014</v>
      </c>
    </row>
    <row r="2919" spans="2:59" x14ac:dyDescent="0.3">
      <c r="B2919" s="56" t="s">
        <v>8814</v>
      </c>
      <c r="C2919" s="56" t="s">
        <v>8815</v>
      </c>
      <c r="D2919" s="56" t="s">
        <v>8794</v>
      </c>
      <c r="E2919" s="57" t="s">
        <v>131</v>
      </c>
      <c r="F2919" s="57" t="s">
        <v>6437</v>
      </c>
      <c r="G2919" s="58" t="s">
        <v>111</v>
      </c>
      <c r="H2919" s="59" t="s">
        <v>384</v>
      </c>
      <c r="I2919" s="60" t="s">
        <v>29</v>
      </c>
      <c r="J2919" s="60" t="s">
        <v>1</v>
      </c>
      <c r="L2919" s="61">
        <v>44021</v>
      </c>
      <c r="M2919" s="62">
        <v>1278.78659999929</v>
      </c>
      <c r="N2919" s="63">
        <v>1278.78659999929</v>
      </c>
      <c r="O2919" s="63">
        <v>1278.78659999929</v>
      </c>
      <c r="P2919" s="64">
        <f t="shared" si="45"/>
        <v>1</v>
      </c>
      <c r="Q2919" s="61">
        <v>44021</v>
      </c>
      <c r="R2919" s="65">
        <v>1191733.0989999999</v>
      </c>
      <c r="S2919" s="65">
        <v>1052264.16112988</v>
      </c>
      <c r="T2919" s="11"/>
      <c r="U2919" s="66">
        <v>8.2174366507388203E-3</v>
      </c>
      <c r="V2919" s="67">
        <v>4.4839544189962899</v>
      </c>
      <c r="W2919" s="66">
        <v>0.109296423019259</v>
      </c>
      <c r="X2919" s="67">
        <v>13.2080208505649</v>
      </c>
      <c r="Y2919" s="66">
        <v>6.6082199398806593E-2</v>
      </c>
      <c r="Z2919" s="67">
        <v>24.2921575521177</v>
      </c>
      <c r="AA2919" s="66">
        <v>0.233610191105981</v>
      </c>
      <c r="AB2919" s="67">
        <v>43.586207261891097</v>
      </c>
      <c r="AC2919" s="66">
        <v>0.25167788552236697</v>
      </c>
      <c r="AD2919" s="67">
        <v>49.453753812471398</v>
      </c>
      <c r="AE2919" s="66"/>
      <c r="AF2919" s="68"/>
      <c r="AG2919" s="66">
        <v>3.36418879924167E-2</v>
      </c>
      <c r="AH2919" s="67">
        <v>1.5226830633764601</v>
      </c>
      <c r="AI2919" s="66">
        <v>9.7563594425155303E-2</v>
      </c>
      <c r="AJ2919" s="67">
        <v>23.447101923491601</v>
      </c>
      <c r="AK2919" s="66">
        <v>0.27878659999987598</v>
      </c>
      <c r="AL2919" s="66">
        <v>8.9881615655031097E-2</v>
      </c>
      <c r="AM2919" s="67">
        <v>53.7460621565697</v>
      </c>
      <c r="AN2919" s="11"/>
      <c r="AO2919" s="69">
        <v>4.5174913919254302E-2</v>
      </c>
      <c r="AP2919" s="69">
        <v>-3.3651280024059801E-2</v>
      </c>
      <c r="AQ2919" s="69">
        <v>0.104543071578519</v>
      </c>
      <c r="AR2919" s="69">
        <v>-8.5377772346837494E-2</v>
      </c>
      <c r="AS2919" s="70">
        <v>8</v>
      </c>
      <c r="AT2919" s="70">
        <v>4</v>
      </c>
      <c r="AU2919" s="70">
        <v>9</v>
      </c>
      <c r="AV2919" s="71">
        <v>3</v>
      </c>
      <c r="AW2919" s="11"/>
      <c r="AX2919" s="72">
        <v>0.16649132710532299</v>
      </c>
      <c r="AY2919" s="73">
        <v>1.1828437363219599</v>
      </c>
      <c r="AZ2919" s="73">
        <v>1.47133361183114</v>
      </c>
      <c r="BA2919" s="73">
        <v>1.7943395278052801</v>
      </c>
      <c r="BB2919" s="64">
        <v>1.7208221967830499E-2</v>
      </c>
      <c r="BC2919" s="74">
        <v>-19.329548797599301</v>
      </c>
      <c r="BD2919" s="61">
        <v>43881</v>
      </c>
      <c r="BE2919" s="61">
        <v>43910</v>
      </c>
      <c r="BF2919" s="70">
        <v>96</v>
      </c>
      <c r="BG2919" s="61">
        <v>44015</v>
      </c>
    </row>
    <row r="2920" spans="2:59" x14ac:dyDescent="0.3">
      <c r="B2920" s="56" t="s">
        <v>8816</v>
      </c>
      <c r="C2920" s="56" t="s">
        <v>8817</v>
      </c>
      <c r="D2920" s="56" t="s">
        <v>8818</v>
      </c>
      <c r="E2920" s="57" t="s">
        <v>34</v>
      </c>
      <c r="F2920" s="57" t="s">
        <v>6437</v>
      </c>
      <c r="G2920" s="58" t="s">
        <v>111</v>
      </c>
      <c r="H2920" s="59" t="s">
        <v>66</v>
      </c>
      <c r="I2920" s="60" t="s">
        <v>29</v>
      </c>
      <c r="J2920" s="60" t="s">
        <v>8819</v>
      </c>
      <c r="L2920" s="61">
        <v>44021</v>
      </c>
      <c r="M2920" s="62">
        <v>1048.43879999965</v>
      </c>
      <c r="N2920" s="63">
        <v>1048.43879999965</v>
      </c>
      <c r="O2920" s="63">
        <v>1159.28830000013</v>
      </c>
      <c r="P2920" s="64">
        <f t="shared" si="45"/>
        <v>0.90438142091103002</v>
      </c>
      <c r="Q2920" s="61">
        <v>43882</v>
      </c>
      <c r="R2920" s="65">
        <v>459430.56099999999</v>
      </c>
      <c r="S2920" s="65">
        <v>448519.31157470698</v>
      </c>
      <c r="T2920" s="11"/>
      <c r="U2920" s="66">
        <v>-9.3674803565590992E-3</v>
      </c>
      <c r="V2920" s="67">
        <v>2.7254627182628601</v>
      </c>
      <c r="W2920" s="66">
        <v>2.9421473580441702E-2</v>
      </c>
      <c r="X2920" s="67">
        <v>5.2205259066831804</v>
      </c>
      <c r="Y2920" s="66">
        <v>-3.3760454267394401E-2</v>
      </c>
      <c r="Z2920" s="67">
        <v>14.307892185490299</v>
      </c>
      <c r="AA2920" s="66">
        <v>0.12771089935631599</v>
      </c>
      <c r="AB2920" s="67">
        <v>32.996278086910003</v>
      </c>
      <c r="AC2920" s="66">
        <v>9.5432183408847807E-2</v>
      </c>
      <c r="AD2920" s="67">
        <v>33.829183601133998</v>
      </c>
      <c r="AE2920" s="66">
        <v>9.6509559800324496E-2</v>
      </c>
      <c r="AF2920" s="68">
        <v>26.598643591743901</v>
      </c>
      <c r="AG2920" s="66">
        <v>-2.1901359362345801E-2</v>
      </c>
      <c r="AH2920" s="67">
        <v>-4.0316416721034303</v>
      </c>
      <c r="AI2920" s="66">
        <v>-9.0511004109430394E-3</v>
      </c>
      <c r="AJ2920" s="67">
        <v>12.785632439874499</v>
      </c>
      <c r="AK2920" s="66">
        <v>4.8438800000440103E-2</v>
      </c>
      <c r="AL2920" s="66">
        <v>3.330542211188E-3</v>
      </c>
      <c r="AM2920" s="67">
        <v>-66.775607626768803</v>
      </c>
      <c r="AN2920" s="11"/>
      <c r="AO2920" s="69">
        <v>5.2169328042509698E-2</v>
      </c>
      <c r="AP2920" s="69">
        <v>-5.1836148106303902E-2</v>
      </c>
      <c r="AQ2920" s="69">
        <v>0.117075070555147</v>
      </c>
      <c r="AR2920" s="69">
        <v>-9.6568878995603902E-2</v>
      </c>
      <c r="AS2920" s="70">
        <v>8</v>
      </c>
      <c r="AT2920" s="70">
        <v>4</v>
      </c>
      <c r="AU2920" s="70">
        <v>7</v>
      </c>
      <c r="AV2920" s="71">
        <v>5</v>
      </c>
      <c r="AW2920" s="11"/>
      <c r="AX2920" s="72">
        <v>0.19658114544960001</v>
      </c>
      <c r="AY2920" s="73">
        <v>0.64132917680217405</v>
      </c>
      <c r="AZ2920" s="73">
        <v>1.2004731824708901</v>
      </c>
      <c r="BA2920" s="73">
        <v>0.91811662426880503</v>
      </c>
      <c r="BB2920" s="64">
        <v>2.0269781804527199E-2</v>
      </c>
      <c r="BC2920" s="74">
        <v>-28.4683628740604</v>
      </c>
      <c r="BD2920" s="61">
        <v>43882</v>
      </c>
      <c r="BE2920" s="61">
        <v>43908</v>
      </c>
      <c r="BF2920" s="70"/>
      <c r="BG2920" s="61"/>
    </row>
    <row r="2921" spans="2:59" x14ac:dyDescent="0.3">
      <c r="B2921" s="56" t="s">
        <v>8820</v>
      </c>
      <c r="C2921" s="56" t="s">
        <v>8821</v>
      </c>
      <c r="D2921" s="56" t="s">
        <v>8818</v>
      </c>
      <c r="E2921" s="57" t="s">
        <v>41</v>
      </c>
      <c r="F2921" s="57" t="s">
        <v>6437</v>
      </c>
      <c r="G2921" s="58" t="s">
        <v>111</v>
      </c>
      <c r="H2921" s="59" t="s">
        <v>66</v>
      </c>
      <c r="I2921" s="60" t="s">
        <v>29</v>
      </c>
      <c r="J2921" s="60" t="s">
        <v>8822</v>
      </c>
      <c r="L2921" s="61">
        <v>44021</v>
      </c>
      <c r="M2921" s="62">
        <v>1063.7028000000901</v>
      </c>
      <c r="N2921" s="63">
        <v>1063.7028000000901</v>
      </c>
      <c r="O2921" s="63">
        <v>1176.7021999992401</v>
      </c>
      <c r="P2921" s="64">
        <f t="shared" si="45"/>
        <v>0.90396941554182275</v>
      </c>
      <c r="Q2921" s="61">
        <v>43882</v>
      </c>
      <c r="R2921" s="65">
        <v>80718.784</v>
      </c>
      <c r="S2921" s="65">
        <v>127072.66088501</v>
      </c>
      <c r="T2921" s="11"/>
      <c r="U2921" s="66">
        <v>-9.3706749712509901E-3</v>
      </c>
      <c r="V2921" s="67">
        <v>2.72514325679367</v>
      </c>
      <c r="W2921" s="66">
        <v>2.9320310728507999E-2</v>
      </c>
      <c r="X2921" s="67">
        <v>5.2104096214898199</v>
      </c>
      <c r="Y2921" s="66">
        <v>-3.4336741696279198E-2</v>
      </c>
      <c r="Z2921" s="67">
        <v>14.250263442590899</v>
      </c>
      <c r="AA2921" s="66">
        <v>0.12635708888410599</v>
      </c>
      <c r="AB2921" s="67">
        <v>32.860897039703602</v>
      </c>
      <c r="AC2921" s="66">
        <v>9.2805073347408298E-2</v>
      </c>
      <c r="AD2921" s="67">
        <v>33.566472594975501</v>
      </c>
      <c r="AE2921" s="66">
        <v>9.2559705452003996E-2</v>
      </c>
      <c r="AF2921" s="68">
        <v>26.2036581569118</v>
      </c>
      <c r="AG2921" s="66">
        <v>-2.1930239543507899E-2</v>
      </c>
      <c r="AH2921" s="67">
        <v>-4.0345296902159999</v>
      </c>
      <c r="AI2921" s="66">
        <v>-9.6714355995573004E-3</v>
      </c>
      <c r="AJ2921" s="67">
        <v>12.7235989210021</v>
      </c>
      <c r="AK2921" s="66">
        <v>6.3702800000101006E-2</v>
      </c>
      <c r="AL2921" s="66">
        <v>4.35044537152862E-3</v>
      </c>
      <c r="AM2921" s="67">
        <v>-65.249207626795396</v>
      </c>
      <c r="AN2921" s="11"/>
      <c r="AO2921" s="69">
        <v>5.2165864994094598E-2</v>
      </c>
      <c r="AP2921" s="69">
        <v>-5.1839255541417502E-2</v>
      </c>
      <c r="AQ2921" s="69">
        <v>0.11696497415512599</v>
      </c>
      <c r="AR2921" s="69">
        <v>-9.6660658803593799E-2</v>
      </c>
      <c r="AS2921" s="70">
        <v>8</v>
      </c>
      <c r="AT2921" s="70">
        <v>4</v>
      </c>
      <c r="AU2921" s="70">
        <v>7</v>
      </c>
      <c r="AV2921" s="71">
        <v>5</v>
      </c>
      <c r="AW2921" s="11"/>
      <c r="AX2921" s="72">
        <v>0.19657984288845901</v>
      </c>
      <c r="AY2921" s="73">
        <v>0.63482063063383998</v>
      </c>
      <c r="AZ2921" s="73">
        <v>1.1955022271194999</v>
      </c>
      <c r="BA2921" s="73">
        <v>0.90858020262203398</v>
      </c>
      <c r="BB2921" s="64">
        <v>2.0269538529319099E-2</v>
      </c>
      <c r="BC2921" s="74">
        <v>-28.474460232973801</v>
      </c>
      <c r="BD2921" s="61">
        <v>43882</v>
      </c>
      <c r="BE2921" s="61">
        <v>43908</v>
      </c>
      <c r="BF2921" s="70"/>
      <c r="BG2921" s="61"/>
    </row>
    <row r="2922" spans="2:59" x14ac:dyDescent="0.3">
      <c r="B2922" s="56" t="s">
        <v>8823</v>
      </c>
      <c r="C2922" s="56" t="s">
        <v>8824</v>
      </c>
      <c r="D2922" s="56" t="s">
        <v>8818</v>
      </c>
      <c r="E2922" s="57" t="s">
        <v>248</v>
      </c>
      <c r="F2922" s="57" t="s">
        <v>6437</v>
      </c>
      <c r="G2922" s="58" t="s">
        <v>111</v>
      </c>
      <c r="H2922" s="59" t="s">
        <v>66</v>
      </c>
      <c r="I2922" s="60" t="s">
        <v>29</v>
      </c>
      <c r="J2922" s="60" t="s">
        <v>8825</v>
      </c>
      <c r="L2922" s="61">
        <v>44021</v>
      </c>
      <c r="M2922" s="62">
        <v>1234.2388000004</v>
      </c>
      <c r="N2922" s="63">
        <v>1234.2388000004</v>
      </c>
      <c r="O2922" s="63">
        <v>1357.7526999991401</v>
      </c>
      <c r="P2922" s="64">
        <f t="shared" si="45"/>
        <v>0.90903063569763609</v>
      </c>
      <c r="Q2922" s="61">
        <v>43882</v>
      </c>
      <c r="R2922" s="65">
        <v>240364.31899999999</v>
      </c>
      <c r="S2922" s="65">
        <v>275049.602456055</v>
      </c>
      <c r="T2922" s="11"/>
      <c r="U2922" s="66">
        <v>-9.3308754940153397E-3</v>
      </c>
      <c r="V2922" s="67">
        <v>2.72912320451724</v>
      </c>
      <c r="W2922" s="66">
        <v>3.05614228964259E-2</v>
      </c>
      <c r="X2922" s="67">
        <v>5.3345208382816098</v>
      </c>
      <c r="Y2922" s="66">
        <v>-2.7251394567429098E-2</v>
      </c>
      <c r="Z2922" s="67">
        <v>14.958798155479601</v>
      </c>
      <c r="AA2922" s="66">
        <v>0.14306083769042699</v>
      </c>
      <c r="AB2922" s="67">
        <v>34.531271920364802</v>
      </c>
      <c r="AC2922" s="66">
        <v>0.12543562299470101</v>
      </c>
      <c r="AD2922" s="67">
        <v>36.829527559690199</v>
      </c>
      <c r="AE2922" s="66">
        <v>0.14193927427913899</v>
      </c>
      <c r="AF2922" s="68">
        <v>31.141615039639898</v>
      </c>
      <c r="AG2922" s="66">
        <v>-2.15764854683584E-2</v>
      </c>
      <c r="AH2922" s="67">
        <v>-3.9991542827010602</v>
      </c>
      <c r="AI2922" s="66">
        <v>-2.0438779629330401E-3</v>
      </c>
      <c r="AJ2922" s="67">
        <v>13.486354684675501</v>
      </c>
      <c r="AK2922" s="66">
        <v>0.23423879999987501</v>
      </c>
      <c r="AL2922" s="66">
        <v>1.49034136848059E-2</v>
      </c>
      <c r="AM2922" s="67">
        <v>-48.195607626868899</v>
      </c>
      <c r="AN2922" s="11"/>
      <c r="AO2922" s="69">
        <v>5.22081443396019E-2</v>
      </c>
      <c r="AP2922" s="69">
        <v>-5.1801141838950598E-2</v>
      </c>
      <c r="AQ2922" s="69">
        <v>0.118315401343425</v>
      </c>
      <c r="AR2922" s="69">
        <v>-9.5535139099374694E-2</v>
      </c>
      <c r="AS2922" s="70">
        <v>8</v>
      </c>
      <c r="AT2922" s="70">
        <v>4</v>
      </c>
      <c r="AU2922" s="70">
        <v>7</v>
      </c>
      <c r="AV2922" s="71">
        <v>5</v>
      </c>
      <c r="AW2922" s="11"/>
      <c r="AX2922" s="72">
        <v>0.196597792420071</v>
      </c>
      <c r="AY2922" s="73">
        <v>0.71509571105798397</v>
      </c>
      <c r="AZ2922" s="73">
        <v>1.25681267297477</v>
      </c>
      <c r="BA2922" s="73">
        <v>1.0265028490794099</v>
      </c>
      <c r="BB2922" s="64">
        <v>2.0272728541240199E-2</v>
      </c>
      <c r="BC2922" s="74">
        <v>-28.399729936034401</v>
      </c>
      <c r="BD2922" s="61">
        <v>43882</v>
      </c>
      <c r="BE2922" s="61">
        <v>43908</v>
      </c>
      <c r="BF2922" s="70"/>
      <c r="BG2922" s="61"/>
    </row>
    <row r="2923" spans="2:59" x14ac:dyDescent="0.3">
      <c r="B2923" s="56" t="s">
        <v>8826</v>
      </c>
      <c r="C2923" s="56" t="s">
        <v>8827</v>
      </c>
      <c r="D2923" s="56" t="s">
        <v>8818</v>
      </c>
      <c r="E2923" s="57" t="s">
        <v>0</v>
      </c>
      <c r="F2923" s="57" t="s">
        <v>6437</v>
      </c>
      <c r="G2923" s="58" t="s">
        <v>111</v>
      </c>
      <c r="H2923" s="59" t="s">
        <v>66</v>
      </c>
      <c r="I2923" s="60" t="s">
        <v>29</v>
      </c>
      <c r="J2923" s="60" t="s">
        <v>8828</v>
      </c>
      <c r="L2923" s="61">
        <v>44021</v>
      </c>
      <c r="M2923" s="62">
        <v>1199.38570000045</v>
      </c>
      <c r="N2923" s="63">
        <v>1199.38570000045</v>
      </c>
      <c r="O2923" s="63">
        <v>1328.71509999968</v>
      </c>
      <c r="P2923" s="64">
        <f t="shared" si="45"/>
        <v>0.90266581602086027</v>
      </c>
      <c r="Q2923" s="61">
        <v>43882</v>
      </c>
      <c r="R2923" s="65">
        <v>3697339.2609999999</v>
      </c>
      <c r="S2923" s="65">
        <v>3107875.8130781301</v>
      </c>
      <c r="T2923" s="11"/>
      <c r="U2923" s="66">
        <v>-9.3809292065998306E-3</v>
      </c>
      <c r="V2923" s="67">
        <v>2.7241178332587901</v>
      </c>
      <c r="W2923" s="66">
        <v>2.8999797526921601E-2</v>
      </c>
      <c r="X2923" s="67">
        <v>5.17835830133117</v>
      </c>
      <c r="Y2923" s="66">
        <v>-3.6159710417450697E-2</v>
      </c>
      <c r="Z2923" s="67">
        <v>14.067966570481101</v>
      </c>
      <c r="AA2923" s="66">
        <v>0.122079263674095</v>
      </c>
      <c r="AB2923" s="67">
        <v>32.433114518702503</v>
      </c>
      <c r="AC2923" s="66">
        <v>8.4525452970410697E-2</v>
      </c>
      <c r="AD2923" s="67">
        <v>32.738510557275703</v>
      </c>
      <c r="AE2923" s="66">
        <v>8.0146978831180604E-2</v>
      </c>
      <c r="AF2923" s="68">
        <v>24.962385494844099</v>
      </c>
      <c r="AG2923" s="66">
        <v>-2.2021494419277601E-2</v>
      </c>
      <c r="AH2923" s="67">
        <v>-4.0436551777966097</v>
      </c>
      <c r="AI2923" s="66">
        <v>-1.1633429141511401E-2</v>
      </c>
      <c r="AJ2923" s="67">
        <v>12.527399566810301</v>
      </c>
      <c r="AK2923" s="66">
        <v>0.19938569999969299</v>
      </c>
      <c r="AL2923" s="66">
        <v>1.28619273946242E-2</v>
      </c>
      <c r="AM2923" s="67">
        <v>-51.680917626887101</v>
      </c>
      <c r="AN2923" s="11"/>
      <c r="AO2923" s="69">
        <v>5.2154999233607703E-2</v>
      </c>
      <c r="AP2923" s="69">
        <v>-5.1849035216073397E-2</v>
      </c>
      <c r="AQ2923" s="69">
        <v>0.116616158184188</v>
      </c>
      <c r="AR2923" s="69">
        <v>-9.6951415688672604E-2</v>
      </c>
      <c r="AS2923" s="70">
        <v>7</v>
      </c>
      <c r="AT2923" s="70">
        <v>5</v>
      </c>
      <c r="AU2923" s="70">
        <v>7</v>
      </c>
      <c r="AV2923" s="71">
        <v>5</v>
      </c>
      <c r="AW2923" s="11"/>
      <c r="AX2923" s="72">
        <v>0.19657532409706599</v>
      </c>
      <c r="AY2923" s="73">
        <v>0.61425299778056797</v>
      </c>
      <c r="AZ2923" s="73">
        <v>1.17979179410031</v>
      </c>
      <c r="BA2923" s="73">
        <v>0.87847194948972196</v>
      </c>
      <c r="BB2923" s="64">
        <v>2.0268726637223199E-2</v>
      </c>
      <c r="BC2923" s="74">
        <v>-28.493768152402499</v>
      </c>
      <c r="BD2923" s="61">
        <v>43882</v>
      </c>
      <c r="BE2923" s="61">
        <v>43908</v>
      </c>
      <c r="BF2923" s="70"/>
      <c r="BG2923" s="61"/>
    </row>
    <row r="2924" spans="2:59" x14ac:dyDescent="0.3">
      <c r="B2924" s="56" t="s">
        <v>8829</v>
      </c>
      <c r="C2924" s="56" t="s">
        <v>8830</v>
      </c>
      <c r="D2924" s="56" t="s">
        <v>8818</v>
      </c>
      <c r="E2924" s="57" t="s">
        <v>2511</v>
      </c>
      <c r="F2924" s="57" t="s">
        <v>6437</v>
      </c>
      <c r="G2924" s="58" t="s">
        <v>111</v>
      </c>
      <c r="H2924" s="59" t="s">
        <v>66</v>
      </c>
      <c r="I2924" s="60" t="s">
        <v>29</v>
      </c>
      <c r="J2924" s="60" t="s">
        <v>8831</v>
      </c>
      <c r="L2924" s="61">
        <v>44021</v>
      </c>
      <c r="M2924" s="62">
        <v>1205.0078999996199</v>
      </c>
      <c r="N2924" s="63">
        <v>1205.0078999996199</v>
      </c>
      <c r="O2924" s="63">
        <v>1323.0815999992201</v>
      </c>
      <c r="P2924" s="64">
        <f t="shared" si="45"/>
        <v>0.91075856545834377</v>
      </c>
      <c r="Q2924" s="61">
        <v>43882</v>
      </c>
      <c r="R2924" s="65">
        <v>109438.76700000001</v>
      </c>
      <c r="S2924" s="65">
        <v>103962.14626818799</v>
      </c>
      <c r="T2924" s="11"/>
      <c r="U2924" s="66">
        <v>-9.3173707045934896E-3</v>
      </c>
      <c r="V2924" s="67">
        <v>2.7304736834594201</v>
      </c>
      <c r="W2924" s="66">
        <v>3.0983900414867101E-2</v>
      </c>
      <c r="X2924" s="67">
        <v>5.3767685901257201</v>
      </c>
      <c r="Y2924" s="66">
        <v>-2.4829617405885102E-2</v>
      </c>
      <c r="Z2924" s="67">
        <v>15.2009758716304</v>
      </c>
      <c r="AA2924" s="66">
        <v>0.14879867430499899</v>
      </c>
      <c r="AB2924" s="67">
        <v>35.105055581778302</v>
      </c>
      <c r="AC2924" s="66">
        <v>0.136754864430259</v>
      </c>
      <c r="AD2924" s="67">
        <v>37.961451703275102</v>
      </c>
      <c r="AE2924" s="66">
        <v>0.15923849785583999</v>
      </c>
      <c r="AF2924" s="68">
        <v>32.871537397324602</v>
      </c>
      <c r="AG2924" s="66">
        <v>-2.1456198433952502E-2</v>
      </c>
      <c r="AH2924" s="67">
        <v>-3.9871255792604599</v>
      </c>
      <c r="AI2924" s="66">
        <v>5.6388255325145998E-4</v>
      </c>
      <c r="AJ2924" s="67">
        <v>13.7471307362866</v>
      </c>
      <c r="AK2924" s="66">
        <v>0.205007900000201</v>
      </c>
      <c r="AL2924" s="66">
        <v>5.7752484632146703E-2</v>
      </c>
      <c r="AM2924" s="67">
        <v>37.671758818614798</v>
      </c>
      <c r="AN2924" s="11"/>
      <c r="AO2924" s="69">
        <v>5.2222539081412798E-2</v>
      </c>
      <c r="AP2924" s="69">
        <v>-5.1788170230793198E-2</v>
      </c>
      <c r="AQ2924" s="69">
        <v>0.11877517897664799</v>
      </c>
      <c r="AR2924" s="69">
        <v>-9.5151921248616406E-2</v>
      </c>
      <c r="AS2924" s="70">
        <v>8</v>
      </c>
      <c r="AT2924" s="70">
        <v>4</v>
      </c>
      <c r="AU2924" s="70">
        <v>7</v>
      </c>
      <c r="AV2924" s="71">
        <v>5</v>
      </c>
      <c r="AW2924" s="11"/>
      <c r="AX2924" s="72">
        <v>0.19660418387415099</v>
      </c>
      <c r="AY2924" s="73">
        <v>0.74265730622664705</v>
      </c>
      <c r="AZ2924" s="73">
        <v>1.2778621163197399</v>
      </c>
      <c r="BA2924" s="73">
        <v>1.06714005715367</v>
      </c>
      <c r="BB2924" s="64">
        <v>2.0273843369141099E-2</v>
      </c>
      <c r="BC2924" s="74">
        <v>-28.3742892350128</v>
      </c>
      <c r="BD2924" s="61">
        <v>43882</v>
      </c>
      <c r="BE2924" s="61">
        <v>43908</v>
      </c>
      <c r="BF2924" s="70"/>
      <c r="BG2924" s="61"/>
    </row>
    <row r="2925" spans="2:59" x14ac:dyDescent="0.3">
      <c r="B2925" s="56" t="s">
        <v>8832</v>
      </c>
      <c r="C2925" s="56" t="s">
        <v>8833</v>
      </c>
      <c r="D2925" s="56" t="s">
        <v>8818</v>
      </c>
      <c r="E2925" s="57" t="s">
        <v>6453</v>
      </c>
      <c r="F2925" s="57" t="s">
        <v>6437</v>
      </c>
      <c r="G2925" s="58" t="s">
        <v>111</v>
      </c>
      <c r="H2925" s="59" t="s">
        <v>66</v>
      </c>
      <c r="I2925" s="60" t="s">
        <v>29</v>
      </c>
      <c r="J2925" s="60" t="s">
        <v>8834</v>
      </c>
      <c r="L2925" s="61">
        <v>44021</v>
      </c>
      <c r="M2925" s="62">
        <v>1315.90509999916</v>
      </c>
      <c r="N2925" s="63">
        <v>1315.90509999916</v>
      </c>
      <c r="O2925" s="63">
        <v>1445.3928999994</v>
      </c>
      <c r="P2925" s="64">
        <f t="shared" si="45"/>
        <v>0.91041342461257857</v>
      </c>
      <c r="Q2925" s="61">
        <v>43882</v>
      </c>
      <c r="R2925" s="65">
        <v>10358.208000000001</v>
      </c>
      <c r="S2925" s="65">
        <v>13385.269593872101</v>
      </c>
      <c r="T2925" s="11"/>
      <c r="U2925" s="66">
        <v>-9.32006449329492E-3</v>
      </c>
      <c r="V2925" s="67">
        <v>2.7302043045892801</v>
      </c>
      <c r="W2925" s="66">
        <v>3.09000900360843E-2</v>
      </c>
      <c r="X2925" s="67">
        <v>5.36838755224744</v>
      </c>
      <c r="Y2925" s="66">
        <v>-2.53139626447592E-2</v>
      </c>
      <c r="Z2925" s="67">
        <v>15.1525413477502</v>
      </c>
      <c r="AA2925" s="66">
        <v>0.147648972701136</v>
      </c>
      <c r="AB2925" s="67">
        <v>34.990085421421099</v>
      </c>
      <c r="AC2925" s="66">
        <v>0.13448231804257399</v>
      </c>
      <c r="AD2925" s="67">
        <v>37.734197064477499</v>
      </c>
      <c r="AE2925" s="66">
        <v>0.155758062015666</v>
      </c>
      <c r="AF2925" s="68">
        <v>32.523493813292603</v>
      </c>
      <c r="AG2925" s="66">
        <v>-2.14799161003612E-2</v>
      </c>
      <c r="AH2925" s="67">
        <v>-3.9894973459013299</v>
      </c>
      <c r="AI2925" s="66">
        <v>4.2482071876293001E-5</v>
      </c>
      <c r="AJ2925" s="67">
        <v>13.694990688149099</v>
      </c>
      <c r="AK2925" s="66">
        <v>0.31590509999834498</v>
      </c>
      <c r="AL2925" s="66">
        <v>7.8627638844409403E-2</v>
      </c>
      <c r="AM2925" s="67">
        <v>34.922310420370202</v>
      </c>
      <c r="AN2925" s="11"/>
      <c r="AO2925" s="69">
        <v>5.2219586063074502E-2</v>
      </c>
      <c r="AP2925" s="69">
        <v>-5.1790842279879103E-2</v>
      </c>
      <c r="AQ2925" s="69">
        <v>0.11868280975249899</v>
      </c>
      <c r="AR2925" s="69">
        <v>-9.5229241189372302E-2</v>
      </c>
      <c r="AS2925" s="70">
        <v>8</v>
      </c>
      <c r="AT2925" s="70">
        <v>4</v>
      </c>
      <c r="AU2925" s="70">
        <v>7</v>
      </c>
      <c r="AV2925" s="71">
        <v>5</v>
      </c>
      <c r="AW2925" s="11"/>
      <c r="AX2925" s="72">
        <v>0.19660300868970801</v>
      </c>
      <c r="AY2925" s="73">
        <v>0.73713350002981304</v>
      </c>
      <c r="AZ2925" s="73">
        <v>1.2736443042576899</v>
      </c>
      <c r="BA2925" s="73">
        <v>1.05898934524703</v>
      </c>
      <c r="BB2925" s="64">
        <v>2.0273630605079199E-2</v>
      </c>
      <c r="BC2925" s="74">
        <v>-28.379404658800901</v>
      </c>
      <c r="BD2925" s="61">
        <v>43882</v>
      </c>
      <c r="BE2925" s="61">
        <v>43908</v>
      </c>
      <c r="BF2925" s="70"/>
      <c r="BG2925" s="61"/>
    </row>
    <row r="2926" spans="2:59" x14ac:dyDescent="0.3">
      <c r="B2926" s="56" t="s">
        <v>8835</v>
      </c>
      <c r="C2926" s="56" t="s">
        <v>8836</v>
      </c>
      <c r="D2926" s="56" t="s">
        <v>8818</v>
      </c>
      <c r="E2926" s="57" t="s">
        <v>56</v>
      </c>
      <c r="F2926" s="57" t="s">
        <v>6437</v>
      </c>
      <c r="G2926" s="58" t="s">
        <v>111</v>
      </c>
      <c r="H2926" s="59" t="s">
        <v>66</v>
      </c>
      <c r="I2926" s="60" t="s">
        <v>29</v>
      </c>
      <c r="J2926" s="60" t="s">
        <v>8837</v>
      </c>
      <c r="L2926" s="61">
        <v>44021</v>
      </c>
      <c r="M2926" s="62">
        <v>1563.1005000006401</v>
      </c>
      <c r="N2926" s="63">
        <v>1563.1005000006401</v>
      </c>
      <c r="O2926" s="63">
        <v>1711.3803000003099</v>
      </c>
      <c r="P2926" s="64">
        <f t="shared" si="45"/>
        <v>0.91335660460761237</v>
      </c>
      <c r="Q2926" s="61">
        <v>43882</v>
      </c>
      <c r="R2926" s="65">
        <v>2301192.3059999999</v>
      </c>
      <c r="S2926" s="65">
        <v>2037585.2194628899</v>
      </c>
      <c r="T2926" s="11"/>
      <c r="U2926" s="66">
        <v>-9.2970511332168809E-3</v>
      </c>
      <c r="V2926" s="67">
        <v>2.73250564059708</v>
      </c>
      <c r="W2926" s="66">
        <v>3.1617948126950103E-2</v>
      </c>
      <c r="X2926" s="67">
        <v>5.4401733613340202</v>
      </c>
      <c r="Y2926" s="66">
        <v>-2.1185739386965E-2</v>
      </c>
      <c r="Z2926" s="67">
        <v>15.5653636735224</v>
      </c>
      <c r="AA2926" s="66">
        <v>0.15745920052184401</v>
      </c>
      <c r="AB2926" s="67">
        <v>35.971108203462798</v>
      </c>
      <c r="AC2926" s="66">
        <v>0.15394734986883099</v>
      </c>
      <c r="AD2926" s="67">
        <v>39.680700247117798</v>
      </c>
      <c r="AE2926" s="66">
        <v>0.18567896578490001</v>
      </c>
      <c r="AF2926" s="68">
        <v>35.515584190201501</v>
      </c>
      <c r="AG2926" s="66">
        <v>-2.1275709818837599E-2</v>
      </c>
      <c r="AH2926" s="67">
        <v>-3.9690767177489801</v>
      </c>
      <c r="AI2926" s="66">
        <v>4.4882249494548896E-3</v>
      </c>
      <c r="AJ2926" s="67">
        <v>14.139564975907</v>
      </c>
      <c r="AK2926" s="66">
        <v>0.56310050000145595</v>
      </c>
      <c r="AL2926" s="66">
        <v>6.6987641033847495E-2</v>
      </c>
      <c r="AM2926" s="67">
        <v>48.028071231441601</v>
      </c>
      <c r="AN2926" s="11"/>
      <c r="AO2926" s="69">
        <v>5.2244141386836397E-2</v>
      </c>
      <c r="AP2926" s="69">
        <v>-5.1768708914096399E-2</v>
      </c>
      <c r="AQ2926" s="69">
        <v>0.1194649902737</v>
      </c>
      <c r="AR2926" s="69">
        <v>-9.4577000752033194E-2</v>
      </c>
      <c r="AS2926" s="70">
        <v>8</v>
      </c>
      <c r="AT2926" s="70">
        <v>4</v>
      </c>
      <c r="AU2926" s="70">
        <v>7</v>
      </c>
      <c r="AV2926" s="71">
        <v>5</v>
      </c>
      <c r="AW2926" s="11"/>
      <c r="AX2926" s="72">
        <v>0.19661413621448401</v>
      </c>
      <c r="AY2926" s="73">
        <v>0.78424402791279102</v>
      </c>
      <c r="AZ2926" s="73">
        <v>1.3096209503910401</v>
      </c>
      <c r="BA2926" s="73">
        <v>1.1286000527361499</v>
      </c>
      <c r="BB2926" s="64">
        <v>2.0275553916071699E-2</v>
      </c>
      <c r="BC2926" s="74">
        <v>-28.336115590413101</v>
      </c>
      <c r="BD2926" s="61">
        <v>43882</v>
      </c>
      <c r="BE2926" s="61">
        <v>43908</v>
      </c>
      <c r="BF2926" s="70"/>
      <c r="BG2926" s="61"/>
    </row>
    <row r="2927" spans="2:59" x14ac:dyDescent="0.3">
      <c r="B2927" s="56" t="s">
        <v>8838</v>
      </c>
      <c r="C2927" s="56" t="s">
        <v>8839</v>
      </c>
      <c r="D2927" s="56" t="s">
        <v>8818</v>
      </c>
      <c r="E2927" s="57" t="s">
        <v>131</v>
      </c>
      <c r="F2927" s="57" t="s">
        <v>6437</v>
      </c>
      <c r="G2927" s="58" t="s">
        <v>111</v>
      </c>
      <c r="H2927" s="59" t="s">
        <v>66</v>
      </c>
      <c r="I2927" s="60" t="s">
        <v>29</v>
      </c>
      <c r="J2927" s="60" t="s">
        <v>1</v>
      </c>
      <c r="L2927" s="61">
        <v>44021</v>
      </c>
      <c r="M2927" s="62">
        <v>1002.31350000016</v>
      </c>
      <c r="N2927" s="63">
        <v>1002.31350000016</v>
      </c>
      <c r="O2927" s="63">
        <v>1101.57129999995</v>
      </c>
      <c r="P2927" s="64">
        <f t="shared" si="45"/>
        <v>0.90989434819171988</v>
      </c>
      <c r="Q2927" s="61">
        <v>43882</v>
      </c>
      <c r="R2927" s="65">
        <v>133379.79300000001</v>
      </c>
      <c r="S2927" s="65">
        <v>200261.318613037</v>
      </c>
      <c r="T2927" s="11"/>
      <c r="U2927" s="66">
        <v>-9.3240692267499998E-3</v>
      </c>
      <c r="V2927" s="67">
        <v>2.7298038312437698</v>
      </c>
      <c r="W2927" s="66">
        <v>3.0772722560868701E-2</v>
      </c>
      <c r="X2927" s="67">
        <v>5.3556508047258804</v>
      </c>
      <c r="Y2927" s="66">
        <v>-2.6041074024760701E-2</v>
      </c>
      <c r="Z2927" s="67">
        <v>15.0798302097537</v>
      </c>
      <c r="AA2927" s="66">
        <v>-8.0114147913263895E-3</v>
      </c>
      <c r="AB2927" s="67">
        <v>19.4240466721531</v>
      </c>
      <c r="AC2927" s="66">
        <v>-2.0861819507444999E-2</v>
      </c>
      <c r="AD2927" s="67">
        <v>22.199783309479201</v>
      </c>
      <c r="AE2927" s="66"/>
      <c r="AF2927" s="68"/>
      <c r="AG2927" s="66">
        <v>-2.1516296420486501E-2</v>
      </c>
      <c r="AH2927" s="67">
        <v>-3.9931353779138599</v>
      </c>
      <c r="AI2927" s="66">
        <v>-7.4063631927856499E-4</v>
      </c>
      <c r="AJ2927" s="67">
        <v>13.616678849037299</v>
      </c>
      <c r="AK2927" s="66">
        <v>2.3135000010370299E-3</v>
      </c>
      <c r="AL2927" s="66">
        <v>8.0911695113172798E-4</v>
      </c>
      <c r="AM2927" s="67">
        <v>26.098752156656701</v>
      </c>
      <c r="AN2927" s="11"/>
      <c r="AO2927" s="69">
        <v>5.2215335128494203E-2</v>
      </c>
      <c r="AP2927" s="69">
        <v>-5.1794583279843202E-2</v>
      </c>
      <c r="AQ2927" s="69">
        <v>5.6931650093247299E-2</v>
      </c>
      <c r="AR2927" s="69">
        <v>-9.5343609799747403E-2</v>
      </c>
      <c r="AS2927" s="70">
        <v>7</v>
      </c>
      <c r="AT2927" s="70">
        <v>4</v>
      </c>
      <c r="AU2927" s="70">
        <v>7</v>
      </c>
      <c r="AV2927" s="71">
        <v>5</v>
      </c>
      <c r="AW2927" s="11"/>
      <c r="AX2927" s="72">
        <v>0.18669718827557499</v>
      </c>
      <c r="AY2927" s="73">
        <v>-7.2104327685565295E-2</v>
      </c>
      <c r="AZ2927" s="73">
        <v>0.69404983056756497</v>
      </c>
      <c r="BA2927" s="73">
        <v>-0.100494630823505</v>
      </c>
      <c r="BB2927" s="64">
        <v>1.9240708804227302E-2</v>
      </c>
      <c r="BC2927" s="74">
        <v>-28.3870049990946</v>
      </c>
      <c r="BD2927" s="61">
        <v>43882</v>
      </c>
      <c r="BE2927" s="61">
        <v>43908</v>
      </c>
      <c r="BF2927" s="70"/>
      <c r="BG2927" s="61"/>
    </row>
    <row r="2928" spans="2:59" x14ac:dyDescent="0.3">
      <c r="B2928" s="56" t="s">
        <v>8840</v>
      </c>
      <c r="C2928" s="56" t="s">
        <v>8841</v>
      </c>
      <c r="D2928" s="56" t="s">
        <v>8842</v>
      </c>
      <c r="E2928" s="57" t="s">
        <v>34</v>
      </c>
      <c r="F2928" s="57" t="s">
        <v>6437</v>
      </c>
      <c r="G2928" s="58" t="s">
        <v>111</v>
      </c>
      <c r="H2928" s="59" t="s">
        <v>316</v>
      </c>
      <c r="I2928" s="60" t="s">
        <v>29</v>
      </c>
      <c r="J2928" s="60" t="s">
        <v>8843</v>
      </c>
      <c r="L2928" s="61">
        <v>44021</v>
      </c>
      <c r="M2928" s="62">
        <v>504.72940000006901</v>
      </c>
      <c r="N2928" s="63">
        <v>504.72940000006901</v>
      </c>
      <c r="O2928" s="63">
        <v>777.90319999959297</v>
      </c>
      <c r="P2928" s="64">
        <f t="shared" si="45"/>
        <v>0.64883317101707916</v>
      </c>
      <c r="Q2928" s="61">
        <v>43853</v>
      </c>
      <c r="R2928" s="65">
        <v>1470425.531</v>
      </c>
      <c r="S2928" s="65">
        <v>1882515.4179433601</v>
      </c>
      <c r="T2928" s="11"/>
      <c r="U2928" s="66">
        <v>-1.70467314756024E-2</v>
      </c>
      <c r="V2928" s="67">
        <v>1.9575376063585299</v>
      </c>
      <c r="W2928" s="66">
        <v>-6.4636054909933599E-2</v>
      </c>
      <c r="X2928" s="67">
        <v>-4.18522694236162</v>
      </c>
      <c r="Y2928" s="66">
        <v>-0.33694264947087499</v>
      </c>
      <c r="Z2928" s="67">
        <v>-16.010327334865</v>
      </c>
      <c r="AA2928" s="66">
        <v>-0.24271885155671</v>
      </c>
      <c r="AB2928" s="67">
        <v>-4.0466970043780703</v>
      </c>
      <c r="AC2928" s="66">
        <v>-0.13548981831816501</v>
      </c>
      <c r="AD2928" s="67">
        <v>10.736983428418201</v>
      </c>
      <c r="AE2928" s="66">
        <v>-0.178071301214804</v>
      </c>
      <c r="AF2928" s="68">
        <v>-0.85944250976899605</v>
      </c>
      <c r="AG2928" s="66">
        <v>-7.4770166738744601E-3</v>
      </c>
      <c r="AH2928" s="67">
        <v>-2.5892074032526602</v>
      </c>
      <c r="AI2928" s="66">
        <v>-0.32114742670440999</v>
      </c>
      <c r="AJ2928" s="67">
        <v>-18.424000189494102</v>
      </c>
      <c r="AK2928" s="66">
        <v>-0.49527060000051298</v>
      </c>
      <c r="AL2928" s="66">
        <v>-4.7836660724933602E-2</v>
      </c>
      <c r="AM2928" s="67">
        <v>-93.094824171974295</v>
      </c>
      <c r="AN2928" s="11"/>
      <c r="AO2928" s="69">
        <v>7.2179212142145802E-2</v>
      </c>
      <c r="AP2928" s="69">
        <v>-0.13536839736116199</v>
      </c>
      <c r="AQ2928" s="69">
        <v>6.8376003733646898E-2</v>
      </c>
      <c r="AR2928" s="69">
        <v>-0.351803475114284</v>
      </c>
      <c r="AS2928" s="70">
        <v>8</v>
      </c>
      <c r="AT2928" s="70">
        <v>4</v>
      </c>
      <c r="AU2928" s="70">
        <v>5</v>
      </c>
      <c r="AV2928" s="71">
        <v>7</v>
      </c>
      <c r="AW2928" s="11"/>
      <c r="AX2928" s="72">
        <v>0.39090440304542401</v>
      </c>
      <c r="AY2928" s="73">
        <v>-0.55768064010135299</v>
      </c>
      <c r="AZ2928" s="73">
        <v>-8.9134690942273706E-2</v>
      </c>
      <c r="BA2928" s="73">
        <v>-0.71728660802637001</v>
      </c>
      <c r="BB2928" s="64">
        <v>3.9547861032879203E-2</v>
      </c>
      <c r="BC2928" s="74">
        <v>-48.520767108246197</v>
      </c>
      <c r="BD2928" s="61">
        <v>43853</v>
      </c>
      <c r="BE2928" s="61">
        <v>43913</v>
      </c>
      <c r="BF2928" s="70"/>
      <c r="BG2928" s="61"/>
    </row>
    <row r="2929" spans="2:59" x14ac:dyDescent="0.3">
      <c r="B2929" s="56" t="s">
        <v>8844</v>
      </c>
      <c r="C2929" s="56" t="s">
        <v>8845</v>
      </c>
      <c r="D2929" s="56" t="s">
        <v>8842</v>
      </c>
      <c r="E2929" s="57" t="s">
        <v>41</v>
      </c>
      <c r="F2929" s="57" t="s">
        <v>6437</v>
      </c>
      <c r="G2929" s="58" t="s">
        <v>111</v>
      </c>
      <c r="H2929" s="59" t="s">
        <v>316</v>
      </c>
      <c r="I2929" s="60" t="s">
        <v>29</v>
      </c>
      <c r="J2929" s="60" t="s">
        <v>8846</v>
      </c>
      <c r="L2929" s="61">
        <v>44021</v>
      </c>
      <c r="M2929" s="62">
        <v>513.65209999959905</v>
      </c>
      <c r="N2929" s="63">
        <v>513.65209999959905</v>
      </c>
      <c r="O2929" s="63">
        <v>792.02130000013904</v>
      </c>
      <c r="P2929" s="64">
        <f t="shared" si="45"/>
        <v>0.64853318970021245</v>
      </c>
      <c r="Q2929" s="61">
        <v>43853</v>
      </c>
      <c r="R2929" s="65">
        <v>1036.114</v>
      </c>
      <c r="S2929" s="65">
        <v>1275.81214559364</v>
      </c>
      <c r="T2929" s="11"/>
      <c r="U2929" s="66">
        <v>-1.704985267952E-2</v>
      </c>
      <c r="V2929" s="67">
        <v>1.9572254859667699</v>
      </c>
      <c r="W2929" s="66">
        <v>-6.4715283308978494E-2</v>
      </c>
      <c r="X2929" s="67">
        <v>-4.1931497822661203</v>
      </c>
      <c r="Y2929" s="66">
        <v>-0.337275516143418</v>
      </c>
      <c r="Z2929" s="67">
        <v>-16.043614002119298</v>
      </c>
      <c r="AA2929" s="66">
        <v>-0.243496957653551</v>
      </c>
      <c r="AB2929" s="67">
        <v>-4.1245076140621704</v>
      </c>
      <c r="AC2929" s="66">
        <v>-0.137236672659201</v>
      </c>
      <c r="AD2929" s="67">
        <v>10.5622979943146</v>
      </c>
      <c r="AE2929" s="66">
        <v>-0.18055597211437999</v>
      </c>
      <c r="AF2929" s="68">
        <v>-1.10790959972655</v>
      </c>
      <c r="AG2929" s="66">
        <v>-7.50325629996951E-3</v>
      </c>
      <c r="AH2929" s="67">
        <v>-2.5918313658621601</v>
      </c>
      <c r="AI2929" s="66">
        <v>-0.32150503872777297</v>
      </c>
      <c r="AJ2929" s="67">
        <v>-18.459761391830401</v>
      </c>
      <c r="AK2929" s="66">
        <v>-0.48634790000040101</v>
      </c>
      <c r="AL2929" s="66">
        <v>-4.6639682078457603E-2</v>
      </c>
      <c r="AM2929" s="67">
        <v>-92.202554172021294</v>
      </c>
      <c r="AN2929" s="11"/>
      <c r="AO2929" s="69">
        <v>7.2177137573817204E-2</v>
      </c>
      <c r="AP2929" s="69">
        <v>-0.13537497384371799</v>
      </c>
      <c r="AQ2929" s="69">
        <v>6.8285740235296502E-2</v>
      </c>
      <c r="AR2929" s="69">
        <v>-0.351856571668759</v>
      </c>
      <c r="AS2929" s="70">
        <v>8</v>
      </c>
      <c r="AT2929" s="70">
        <v>4</v>
      </c>
      <c r="AU2929" s="70">
        <v>5</v>
      </c>
      <c r="AV2929" s="71">
        <v>7</v>
      </c>
      <c r="AW2929" s="11"/>
      <c r="AX2929" s="72">
        <v>0.39090507433633298</v>
      </c>
      <c r="AY2929" s="73">
        <v>-0.55965176942299899</v>
      </c>
      <c r="AZ2929" s="73">
        <v>-9.2090732130372999E-2</v>
      </c>
      <c r="BA2929" s="73">
        <v>-0.71976207183524799</v>
      </c>
      <c r="BB2929" s="64">
        <v>3.9547751515856398E-2</v>
      </c>
      <c r="BC2929" s="74">
        <v>-48.529465053521598</v>
      </c>
      <c r="BD2929" s="61">
        <v>43853</v>
      </c>
      <c r="BE2929" s="61">
        <v>43913</v>
      </c>
      <c r="BF2929" s="70"/>
      <c r="BG2929" s="61"/>
    </row>
    <row r="2930" spans="2:59" x14ac:dyDescent="0.3">
      <c r="B2930" s="56" t="s">
        <v>8847</v>
      </c>
      <c r="C2930" s="56" t="s">
        <v>8848</v>
      </c>
      <c r="D2930" s="56" t="s">
        <v>8842</v>
      </c>
      <c r="E2930" s="57" t="s">
        <v>248</v>
      </c>
      <c r="F2930" s="57" t="s">
        <v>6437</v>
      </c>
      <c r="G2930" s="58" t="s">
        <v>111</v>
      </c>
      <c r="H2930" s="59" t="s">
        <v>316</v>
      </c>
      <c r="I2930" s="60" t="s">
        <v>29</v>
      </c>
      <c r="J2930" s="60" t="s">
        <v>8849</v>
      </c>
      <c r="L2930" s="61">
        <v>44021</v>
      </c>
      <c r="M2930" s="62">
        <v>584.74870000034605</v>
      </c>
      <c r="N2930" s="63">
        <v>584.74870000034605</v>
      </c>
      <c r="O2930" s="63">
        <v>896.07430000044405</v>
      </c>
      <c r="P2930" s="64">
        <f t="shared" si="45"/>
        <v>0.65256720341165486</v>
      </c>
      <c r="Q2930" s="61">
        <v>43853</v>
      </c>
      <c r="R2930" s="65">
        <v>147187.34700000001</v>
      </c>
      <c r="S2930" s="65">
        <v>206859.78107275401</v>
      </c>
      <c r="T2930" s="11"/>
      <c r="U2930" s="66">
        <v>-1.7013148938531199E-2</v>
      </c>
      <c r="V2930" s="67">
        <v>1.9608958600656501</v>
      </c>
      <c r="W2930" s="66">
        <v>-6.3677141389271094E-2</v>
      </c>
      <c r="X2930" s="67">
        <v>-4.0893355902953799</v>
      </c>
      <c r="Y2930" s="66">
        <v>-0.332807831569226</v>
      </c>
      <c r="Z2930" s="67">
        <v>-15.596845544700001</v>
      </c>
      <c r="AA2930" s="66">
        <v>-0.23317931317084001</v>
      </c>
      <c r="AB2930" s="67">
        <v>-3.0927431657910298</v>
      </c>
      <c r="AC2930" s="66">
        <v>-0.113587211008999</v>
      </c>
      <c r="AD2930" s="67">
        <v>12.9272441593348</v>
      </c>
      <c r="AE2930" s="66">
        <v>-0.146587854359532</v>
      </c>
      <c r="AF2930" s="68">
        <v>2.2889021757582699</v>
      </c>
      <c r="AG2930" s="66">
        <v>-7.1719780598869E-3</v>
      </c>
      <c r="AH2930" s="67">
        <v>-2.5587035418538999</v>
      </c>
      <c r="AI2930" s="66">
        <v>-0.31670379280141803</v>
      </c>
      <c r="AJ2930" s="67">
        <v>-17.9796367991949</v>
      </c>
      <c r="AK2930" s="66">
        <v>-0.41525129999965399</v>
      </c>
      <c r="AL2930" s="66">
        <v>-3.7737886716058697E-2</v>
      </c>
      <c r="AM2930" s="67">
        <v>-85.092894171946696</v>
      </c>
      <c r="AN2930" s="11"/>
      <c r="AO2930" s="69">
        <v>7.2215860365758999E-2</v>
      </c>
      <c r="AP2930" s="69">
        <v>-0.135279838765273</v>
      </c>
      <c r="AQ2930" s="69">
        <v>6.9471462404180798E-2</v>
      </c>
      <c r="AR2930" s="69">
        <v>-0.351116743898019</v>
      </c>
      <c r="AS2930" s="70">
        <v>8</v>
      </c>
      <c r="AT2930" s="70">
        <v>4</v>
      </c>
      <c r="AU2930" s="70">
        <v>5</v>
      </c>
      <c r="AV2930" s="71">
        <v>7</v>
      </c>
      <c r="AW2930" s="11"/>
      <c r="AX2930" s="72">
        <v>0.39088519764074597</v>
      </c>
      <c r="AY2930" s="73">
        <v>-0.53353217973653999</v>
      </c>
      <c r="AZ2930" s="73">
        <v>-5.29438798172919E-2</v>
      </c>
      <c r="BA2930" s="73">
        <v>-0.68693412789707498</v>
      </c>
      <c r="BB2930" s="64">
        <v>3.9548215961149297E-2</v>
      </c>
      <c r="BC2930" s="74">
        <v>-48.4151481635636</v>
      </c>
      <c r="BD2930" s="61">
        <v>43853</v>
      </c>
      <c r="BE2930" s="61">
        <v>43913</v>
      </c>
      <c r="BF2930" s="70"/>
      <c r="BG2930" s="61"/>
    </row>
    <row r="2931" spans="2:59" x14ac:dyDescent="0.3">
      <c r="B2931" s="56" t="s">
        <v>8850</v>
      </c>
      <c r="C2931" s="56" t="s">
        <v>8851</v>
      </c>
      <c r="D2931" s="56" t="s">
        <v>8842</v>
      </c>
      <c r="E2931" s="57" t="s">
        <v>0</v>
      </c>
      <c r="F2931" s="57" t="s">
        <v>6437</v>
      </c>
      <c r="G2931" s="58" t="s">
        <v>111</v>
      </c>
      <c r="H2931" s="59" t="s">
        <v>316</v>
      </c>
      <c r="I2931" s="60" t="s">
        <v>29</v>
      </c>
      <c r="J2931" s="60" t="s">
        <v>8852</v>
      </c>
      <c r="L2931" s="61">
        <v>44021</v>
      </c>
      <c r="M2931" s="62">
        <v>464.447699999902</v>
      </c>
      <c r="N2931" s="63">
        <v>464.447699999902</v>
      </c>
      <c r="O2931" s="63">
        <v>717.46459999959905</v>
      </c>
      <c r="P2931" s="64">
        <f t="shared" si="45"/>
        <v>0.64734580632990335</v>
      </c>
      <c r="Q2931" s="61">
        <v>43853</v>
      </c>
      <c r="R2931" s="65">
        <v>422262.18199999997</v>
      </c>
      <c r="S2931" s="65">
        <v>555298.97363574198</v>
      </c>
      <c r="T2931" s="11"/>
      <c r="U2931" s="66">
        <v>-1.7060003339793201E-2</v>
      </c>
      <c r="V2931" s="67">
        <v>1.9562104199394501</v>
      </c>
      <c r="W2931" s="66">
        <v>-6.5019372082169902E-2</v>
      </c>
      <c r="X2931" s="67">
        <v>-4.2235586595852501</v>
      </c>
      <c r="Y2931" s="66">
        <v>-0.33858909225556999</v>
      </c>
      <c r="Z2931" s="67">
        <v>-16.174971613334499</v>
      </c>
      <c r="AA2931" s="66">
        <v>-0.24650070077681399</v>
      </c>
      <c r="AB2931" s="67">
        <v>-4.4248819263884798</v>
      </c>
      <c r="AC2931" s="66">
        <v>-0.144097347638308</v>
      </c>
      <c r="AD2931" s="67">
        <v>9.8762304964038794</v>
      </c>
      <c r="AE2931" s="66">
        <v>-0.19033646223484499</v>
      </c>
      <c r="AF2931" s="68">
        <v>-2.0859586117730902</v>
      </c>
      <c r="AG2931" s="66">
        <v>-7.5990787263435803E-3</v>
      </c>
      <c r="AH2931" s="67">
        <v>-2.6014136084995698</v>
      </c>
      <c r="AI2931" s="66">
        <v>-0.32291654214437598</v>
      </c>
      <c r="AJ2931" s="67">
        <v>-18.600911733490602</v>
      </c>
      <c r="AK2931" s="66">
        <v>-0.53555230000056298</v>
      </c>
      <c r="AL2931" s="66">
        <v>-5.3497455127435402E-2</v>
      </c>
      <c r="AM2931" s="67">
        <v>-97.122994172037593</v>
      </c>
      <c r="AN2931" s="11"/>
      <c r="AO2931" s="69">
        <v>7.21646668880567E-2</v>
      </c>
      <c r="AP2931" s="69">
        <v>-0.13540383120562199</v>
      </c>
      <c r="AQ2931" s="69">
        <v>6.79383083916036E-2</v>
      </c>
      <c r="AR2931" s="69">
        <v>-0.35207790732849398</v>
      </c>
      <c r="AS2931" s="70">
        <v>8</v>
      </c>
      <c r="AT2931" s="70">
        <v>4</v>
      </c>
      <c r="AU2931" s="70">
        <v>5</v>
      </c>
      <c r="AV2931" s="71">
        <v>7</v>
      </c>
      <c r="AW2931" s="11"/>
      <c r="AX2931" s="72">
        <v>0.39091216188157002</v>
      </c>
      <c r="AY2931" s="73">
        <v>-0.567257463992064</v>
      </c>
      <c r="AZ2931" s="73">
        <v>-0.103489731668333</v>
      </c>
      <c r="BA2931" s="73">
        <v>-0.72930373645158397</v>
      </c>
      <c r="BB2931" s="64">
        <v>3.9547727906246999E-2</v>
      </c>
      <c r="BC2931" s="74">
        <v>-48.562939551251503</v>
      </c>
      <c r="BD2931" s="61">
        <v>43853</v>
      </c>
      <c r="BE2931" s="61">
        <v>43913</v>
      </c>
      <c r="BF2931" s="70"/>
      <c r="BG2931" s="61"/>
    </row>
    <row r="2932" spans="2:59" x14ac:dyDescent="0.3">
      <c r="B2932" s="56" t="s">
        <v>8853</v>
      </c>
      <c r="C2932" s="56" t="s">
        <v>8854</v>
      </c>
      <c r="D2932" s="56" t="s">
        <v>8842</v>
      </c>
      <c r="E2932" s="57" t="s">
        <v>2511</v>
      </c>
      <c r="F2932" s="57" t="s">
        <v>6437</v>
      </c>
      <c r="G2932" s="58" t="s">
        <v>111</v>
      </c>
      <c r="H2932" s="59" t="s">
        <v>316</v>
      </c>
      <c r="I2932" s="60" t="s">
        <v>29</v>
      </c>
      <c r="J2932" s="60" t="s">
        <v>8855</v>
      </c>
      <c r="L2932" s="61">
        <v>44021</v>
      </c>
      <c r="M2932" s="62">
        <v>844.24519999977201</v>
      </c>
      <c r="N2932" s="63">
        <v>844.24519999977201</v>
      </c>
      <c r="O2932" s="63">
        <v>1289.5811999999</v>
      </c>
      <c r="P2932" s="64">
        <f t="shared" si="45"/>
        <v>0.65466618154780598</v>
      </c>
      <c r="Q2932" s="61">
        <v>43853</v>
      </c>
      <c r="R2932" s="65">
        <v>1313.864</v>
      </c>
      <c r="S2932" s="65">
        <v>36532.199237548797</v>
      </c>
      <c r="T2932" s="11"/>
      <c r="U2932" s="66">
        <v>-1.6994077130220799E-2</v>
      </c>
      <c r="V2932" s="67">
        <v>1.9628030408966901</v>
      </c>
      <c r="W2932" s="66">
        <v>-6.3141669764299899E-2</v>
      </c>
      <c r="X2932" s="67">
        <v>-4.0357884277982503</v>
      </c>
      <c r="Y2932" s="66">
        <v>-0.33048252480162799</v>
      </c>
      <c r="Z2932" s="67">
        <v>-15.364314867940299</v>
      </c>
      <c r="AA2932" s="66">
        <v>-0.227791222463711</v>
      </c>
      <c r="AB2932" s="67">
        <v>-2.5539340950781502</v>
      </c>
      <c r="AC2932" s="66">
        <v>-0.101065800760844</v>
      </c>
      <c r="AD2932" s="67">
        <v>14.1793851841503</v>
      </c>
      <c r="AE2932" s="66">
        <v>-0.12841914827280601</v>
      </c>
      <c r="AF2932" s="68">
        <v>4.1057727844308802</v>
      </c>
      <c r="AG2932" s="66">
        <v>-7.0008455686547703E-3</v>
      </c>
      <c r="AH2932" s="67">
        <v>-2.5415902927306901</v>
      </c>
      <c r="AI2932" s="66">
        <v>-0.31420415752741998</v>
      </c>
      <c r="AJ2932" s="67">
        <v>-17.729673271795001</v>
      </c>
      <c r="AK2932" s="66">
        <v>-0.155754800000141</v>
      </c>
      <c r="AL2932" s="66">
        <v>-4.9698282857207197E-2</v>
      </c>
      <c r="AM2932" s="67">
        <v>1.5954888185515299</v>
      </c>
      <c r="AN2932" s="11"/>
      <c r="AO2932" s="69">
        <v>7.2236431373312399E-2</v>
      </c>
      <c r="AP2932" s="69">
        <v>-0.135230278453528</v>
      </c>
      <c r="AQ2932" s="69">
        <v>7.0083384203826399E-2</v>
      </c>
      <c r="AR2932" s="69">
        <v>-0.35073183574422701</v>
      </c>
      <c r="AS2932" s="70">
        <v>8</v>
      </c>
      <c r="AT2932" s="70">
        <v>4</v>
      </c>
      <c r="AU2932" s="70">
        <v>5</v>
      </c>
      <c r="AV2932" s="71">
        <v>7</v>
      </c>
      <c r="AW2932" s="11"/>
      <c r="AX2932" s="72">
        <v>0.39087498142325799</v>
      </c>
      <c r="AY2932" s="73">
        <v>-0.519893918424714</v>
      </c>
      <c r="AZ2932" s="73">
        <v>-3.2509581417173201E-2</v>
      </c>
      <c r="BA2932" s="73">
        <v>-0.66976072322631797</v>
      </c>
      <c r="BB2932" s="64">
        <v>3.9548474072580601E-2</v>
      </c>
      <c r="BC2932" s="74">
        <v>-48.355908104160299</v>
      </c>
      <c r="BD2932" s="61">
        <v>43853</v>
      </c>
      <c r="BE2932" s="61">
        <v>43913</v>
      </c>
      <c r="BF2932" s="70"/>
      <c r="BG2932" s="61"/>
    </row>
    <row r="2933" spans="2:59" x14ac:dyDescent="0.3">
      <c r="B2933" s="56" t="s">
        <v>8856</v>
      </c>
      <c r="C2933" s="56" t="s">
        <v>8857</v>
      </c>
      <c r="D2933" s="56" t="s">
        <v>8842</v>
      </c>
      <c r="E2933" s="57" t="s">
        <v>6453</v>
      </c>
      <c r="F2933" s="57" t="s">
        <v>6437</v>
      </c>
      <c r="G2933" s="58" t="s">
        <v>111</v>
      </c>
      <c r="H2933" s="59" t="s">
        <v>316</v>
      </c>
      <c r="I2933" s="60" t="s">
        <v>29</v>
      </c>
      <c r="J2933" s="60" t="s">
        <v>8858</v>
      </c>
      <c r="L2933" s="61">
        <v>44021</v>
      </c>
      <c r="M2933" s="62">
        <v>964.47910000011302</v>
      </c>
      <c r="N2933" s="63">
        <v>964.47910000011302</v>
      </c>
      <c r="O2933" s="63">
        <v>1473.9112999997999</v>
      </c>
      <c r="P2933" s="64">
        <f t="shared" si="45"/>
        <v>0.65436712507750228</v>
      </c>
      <c r="Q2933" s="61">
        <v>43853</v>
      </c>
      <c r="R2933" s="65">
        <v>29326.922999999999</v>
      </c>
      <c r="S2933" s="65">
        <v>56422.663727966297</v>
      </c>
      <c r="T2933" s="11"/>
      <c r="U2933" s="66">
        <v>-1.6996894580188399E-2</v>
      </c>
      <c r="V2933" s="67">
        <v>1.9625212958999301</v>
      </c>
      <c r="W2933" s="66">
        <v>-6.3216437630253502E-2</v>
      </c>
      <c r="X2933" s="67">
        <v>-4.0432652143936103</v>
      </c>
      <c r="Y2933" s="66">
        <v>-0.33081396155641402</v>
      </c>
      <c r="Z2933" s="67">
        <v>-15.3974585434189</v>
      </c>
      <c r="AA2933" s="66">
        <v>-0.22855798646196501</v>
      </c>
      <c r="AB2933" s="67">
        <v>-2.6306104949035198</v>
      </c>
      <c r="AC2933" s="66">
        <v>-0.102878237335099</v>
      </c>
      <c r="AD2933" s="67">
        <v>13.998141526724799</v>
      </c>
      <c r="AE2933" s="66">
        <v>-0.13105066944815899</v>
      </c>
      <c r="AF2933" s="68">
        <v>3.8426206668955301</v>
      </c>
      <c r="AG2933" s="66">
        <v>-7.0254088595902396E-3</v>
      </c>
      <c r="AH2933" s="67">
        <v>-2.5440466218242399</v>
      </c>
      <c r="AI2933" s="66">
        <v>-0.31456055592570897</v>
      </c>
      <c r="AJ2933" s="67">
        <v>-17.765313111624</v>
      </c>
      <c r="AK2933" s="66">
        <v>-3.5520899999937697E-2</v>
      </c>
      <c r="AL2933" s="66">
        <v>-9.6797551350391604E-3</v>
      </c>
      <c r="AM2933" s="67">
        <v>0.77138136257781298</v>
      </c>
      <c r="AN2933" s="11"/>
      <c r="AO2933" s="69">
        <v>7.2233400855111499E-2</v>
      </c>
      <c r="AP2933" s="69">
        <v>-0.135237337402941</v>
      </c>
      <c r="AQ2933" s="69">
        <v>6.9997665686969399E-2</v>
      </c>
      <c r="AR2933" s="69">
        <v>-0.35078692703449599</v>
      </c>
      <c r="AS2933" s="70">
        <v>8</v>
      </c>
      <c r="AT2933" s="70">
        <v>4</v>
      </c>
      <c r="AU2933" s="70">
        <v>5</v>
      </c>
      <c r="AV2933" s="71">
        <v>7</v>
      </c>
      <c r="AW2933" s="11"/>
      <c r="AX2933" s="72">
        <v>0.39087616925942698</v>
      </c>
      <c r="AY2933" s="73">
        <v>-0.52183715010050902</v>
      </c>
      <c r="AZ2933" s="73">
        <v>-3.5419289388187301E-2</v>
      </c>
      <c r="BA2933" s="73">
        <v>-0.672208659615535</v>
      </c>
      <c r="BB2933" s="64">
        <v>3.9548407275251503E-2</v>
      </c>
      <c r="BC2933" s="74">
        <v>-48.364375793898901</v>
      </c>
      <c r="BD2933" s="61">
        <v>43853</v>
      </c>
      <c r="BE2933" s="61">
        <v>43913</v>
      </c>
      <c r="BF2933" s="70"/>
      <c r="BG2933" s="61"/>
    </row>
    <row r="2934" spans="2:59" x14ac:dyDescent="0.3">
      <c r="B2934" s="56" t="s">
        <v>8859</v>
      </c>
      <c r="C2934" s="56" t="s">
        <v>8860</v>
      </c>
      <c r="D2934" s="56" t="s">
        <v>8842</v>
      </c>
      <c r="E2934" s="57" t="s">
        <v>56</v>
      </c>
      <c r="F2934" s="57" t="s">
        <v>6437</v>
      </c>
      <c r="G2934" s="58" t="s">
        <v>111</v>
      </c>
      <c r="H2934" s="59" t="s">
        <v>316</v>
      </c>
      <c r="I2934" s="60" t="s">
        <v>29</v>
      </c>
      <c r="J2934" s="60" t="s">
        <v>8861</v>
      </c>
      <c r="L2934" s="61">
        <v>44021</v>
      </c>
      <c r="M2934" s="62">
        <v>881.25530000030994</v>
      </c>
      <c r="N2934" s="63">
        <v>881.25530000030994</v>
      </c>
      <c r="O2934" s="63">
        <v>1342.10099999979</v>
      </c>
      <c r="P2934" s="64">
        <f t="shared" si="45"/>
        <v>0.65662368182457787</v>
      </c>
      <c r="Q2934" s="61">
        <v>43853</v>
      </c>
      <c r="R2934" s="65">
        <v>1060539.865</v>
      </c>
      <c r="S2934" s="65">
        <v>1349324.4837499999</v>
      </c>
      <c r="T2934" s="11"/>
      <c r="U2934" s="66">
        <v>-1.69768334762921E-2</v>
      </c>
      <c r="V2934" s="67">
        <v>1.9645274062895599</v>
      </c>
      <c r="W2934" s="66">
        <v>-6.2640450184553595E-2</v>
      </c>
      <c r="X2934" s="67">
        <v>-3.9856664698199902</v>
      </c>
      <c r="Y2934" s="66">
        <v>-0.32831360816664501</v>
      </c>
      <c r="Z2934" s="67">
        <v>-15.147423204441999</v>
      </c>
      <c r="AA2934" s="66">
        <v>-0.222742321467085</v>
      </c>
      <c r="AB2934" s="67">
        <v>-2.0490439954155599</v>
      </c>
      <c r="AC2934" s="66">
        <v>-8.9309921702806605E-2</v>
      </c>
      <c r="AD2934" s="67">
        <v>15.354973089953999</v>
      </c>
      <c r="AE2934" s="66">
        <v>-0.11123104727361401</v>
      </c>
      <c r="AF2934" s="68">
        <v>5.8245828843500904</v>
      </c>
      <c r="AG2934" s="66">
        <v>-6.8423501734287103E-3</v>
      </c>
      <c r="AH2934" s="67">
        <v>-2.5257407532080798</v>
      </c>
      <c r="AI2934" s="66">
        <v>-0.31187233862147001</v>
      </c>
      <c r="AJ2934" s="67">
        <v>-17.496491381199998</v>
      </c>
      <c r="AK2934" s="66">
        <v>-0.11874469999937</v>
      </c>
      <c r="AL2934" s="66">
        <v>-1.8182207722020401E-2</v>
      </c>
      <c r="AM2934" s="67">
        <v>-20.156448768655501</v>
      </c>
      <c r="AN2934" s="11"/>
      <c r="AO2934" s="69">
        <v>7.2255432294696206E-2</v>
      </c>
      <c r="AP2934" s="69">
        <v>-0.135184194515168</v>
      </c>
      <c r="AQ2934" s="69">
        <v>7.0655721603543498E-2</v>
      </c>
      <c r="AR2934" s="69">
        <v>-0.35037438416504302</v>
      </c>
      <c r="AS2934" s="70">
        <v>8</v>
      </c>
      <c r="AT2934" s="70">
        <v>4</v>
      </c>
      <c r="AU2934" s="70">
        <v>5</v>
      </c>
      <c r="AV2934" s="71">
        <v>7</v>
      </c>
      <c r="AW2934" s="11"/>
      <c r="AX2934" s="72">
        <v>0.39086500883859099</v>
      </c>
      <c r="AY2934" s="73">
        <v>-0.507121589336748</v>
      </c>
      <c r="AZ2934" s="73">
        <v>-1.3372663226860501E-2</v>
      </c>
      <c r="BA2934" s="73">
        <v>-0.65365617722181901</v>
      </c>
      <c r="BB2934" s="64">
        <v>3.9548658324893002E-2</v>
      </c>
      <c r="BC2934" s="74">
        <v>-48.300858132133698</v>
      </c>
      <c r="BD2934" s="61">
        <v>43853</v>
      </c>
      <c r="BE2934" s="61">
        <v>43913</v>
      </c>
      <c r="BF2934" s="70"/>
      <c r="BG2934" s="61"/>
    </row>
    <row r="2935" spans="2:59" x14ac:dyDescent="0.3">
      <c r="B2935" s="56" t="s">
        <v>8862</v>
      </c>
      <c r="C2935" s="56" t="s">
        <v>8863</v>
      </c>
      <c r="D2935" s="56" t="s">
        <v>8842</v>
      </c>
      <c r="E2935" s="57" t="s">
        <v>131</v>
      </c>
      <c r="F2935" s="57" t="s">
        <v>6437</v>
      </c>
      <c r="G2935" s="58" t="s">
        <v>111</v>
      </c>
      <c r="H2935" s="59" t="s">
        <v>316</v>
      </c>
      <c r="I2935" s="60" t="s">
        <v>29</v>
      </c>
      <c r="J2935" s="60" t="s">
        <v>1</v>
      </c>
      <c r="L2935" s="61">
        <v>44021</v>
      </c>
      <c r="M2935" s="62">
        <v>783.64719999954104</v>
      </c>
      <c r="N2935" s="63">
        <v>783.64719999954104</v>
      </c>
      <c r="O2935" s="63">
        <v>1198.9401999991401</v>
      </c>
      <c r="P2935" s="64">
        <f t="shared" si="45"/>
        <v>0.65361658571470294</v>
      </c>
      <c r="Q2935" s="61">
        <v>43853</v>
      </c>
      <c r="R2935" s="65">
        <v>49525.374000000003</v>
      </c>
      <c r="S2935" s="65">
        <v>60435.691199218803</v>
      </c>
      <c r="T2935" s="11"/>
      <c r="U2935" s="66">
        <v>-1.7003707715957699E-2</v>
      </c>
      <c r="V2935" s="67">
        <v>1.9618399823229999</v>
      </c>
      <c r="W2935" s="66">
        <v>-6.3408538198054906E-2</v>
      </c>
      <c r="X2935" s="67">
        <v>-4.0624752711737502</v>
      </c>
      <c r="Y2935" s="66">
        <v>-0.331645376158413</v>
      </c>
      <c r="Z2935" s="67">
        <v>-15.480600003618701</v>
      </c>
      <c r="AA2935" s="66">
        <v>-0.23048660640313801</v>
      </c>
      <c r="AB2935" s="67">
        <v>-2.8234724890207898</v>
      </c>
      <c r="AC2935" s="66">
        <v>-0.10735494765147501</v>
      </c>
      <c r="AD2935" s="67">
        <v>13.5504704950872</v>
      </c>
      <c r="AE2935" s="66"/>
      <c r="AF2935" s="68"/>
      <c r="AG2935" s="66">
        <v>-7.0865624938960502E-3</v>
      </c>
      <c r="AH2935" s="67">
        <v>-2.5501619852548201</v>
      </c>
      <c r="AI2935" s="66">
        <v>-0.31545427870791198</v>
      </c>
      <c r="AJ2935" s="67">
        <v>-17.8546853898442</v>
      </c>
      <c r="AK2935" s="66">
        <v>-0.21635280000016799</v>
      </c>
      <c r="AL2935" s="66">
        <v>-8.1789604817458894E-2</v>
      </c>
      <c r="AM2935" s="67">
        <v>4.2321221565362102</v>
      </c>
      <c r="AN2935" s="11"/>
      <c r="AO2935" s="69">
        <v>7.2226160746140494E-2</v>
      </c>
      <c r="AP2935" s="69">
        <v>-0.13525510696403201</v>
      </c>
      <c r="AQ2935" s="69">
        <v>6.9778480927198003E-2</v>
      </c>
      <c r="AR2935" s="69">
        <v>-0.350924395755283</v>
      </c>
      <c r="AS2935" s="70">
        <v>8</v>
      </c>
      <c r="AT2935" s="70">
        <v>4</v>
      </c>
      <c r="AU2935" s="70">
        <v>5</v>
      </c>
      <c r="AV2935" s="71">
        <v>7</v>
      </c>
      <c r="AW2935" s="11"/>
      <c r="AX2935" s="72">
        <v>0.39087996628077198</v>
      </c>
      <c r="AY2935" s="73">
        <v>-0.52671738528533796</v>
      </c>
      <c r="AZ2935" s="73">
        <v>-4.2731945981699902E-2</v>
      </c>
      <c r="BA2935" s="73">
        <v>-0.67835547830782195</v>
      </c>
      <c r="BB2935" s="64">
        <v>3.9548330884681501E-2</v>
      </c>
      <c r="BC2935" s="74">
        <v>-48.3855324893957</v>
      </c>
      <c r="BD2935" s="61">
        <v>43853</v>
      </c>
      <c r="BE2935" s="61">
        <v>43913</v>
      </c>
      <c r="BF2935" s="70"/>
      <c r="BG2935" s="61"/>
    </row>
    <row r="2936" spans="2:59" x14ac:dyDescent="0.3">
      <c r="B2936" s="56" t="s">
        <v>8864</v>
      </c>
      <c r="C2936" s="56" t="s">
        <v>8865</v>
      </c>
      <c r="D2936" s="56" t="s">
        <v>8866</v>
      </c>
      <c r="E2936" s="57" t="s">
        <v>34</v>
      </c>
      <c r="F2936" s="57" t="s">
        <v>6437</v>
      </c>
      <c r="G2936" s="58" t="s">
        <v>200</v>
      </c>
      <c r="H2936" s="59" t="s">
        <v>1198</v>
      </c>
      <c r="I2936" s="60" t="s">
        <v>29</v>
      </c>
      <c r="J2936" s="60" t="s">
        <v>8867</v>
      </c>
      <c r="L2936" s="61">
        <v>44021</v>
      </c>
      <c r="M2936" s="62">
        <v>1571.1263999994801</v>
      </c>
      <c r="N2936" s="63">
        <v>1571.1263999994801</v>
      </c>
      <c r="O2936" s="63">
        <v>1746.2065999992201</v>
      </c>
      <c r="P2936" s="64">
        <f t="shared" si="45"/>
        <v>0.8997368352634687</v>
      </c>
      <c r="Q2936" s="61">
        <v>43747</v>
      </c>
      <c r="R2936" s="65">
        <v>7013746.142</v>
      </c>
      <c r="S2936" s="65">
        <v>8563320.5473281294</v>
      </c>
      <c r="T2936" s="11"/>
      <c r="U2936" s="66">
        <v>-2.6403464471513901E-3</v>
      </c>
      <c r="V2936" s="67">
        <v>3.39817610920363</v>
      </c>
      <c r="W2936" s="66">
        <v>2.24708118148556E-2</v>
      </c>
      <c r="X2936" s="67">
        <v>4.5254597301245703</v>
      </c>
      <c r="Y2936" s="66">
        <v>-1.51952364112731E-2</v>
      </c>
      <c r="Z2936" s="67">
        <v>16.164413971098799</v>
      </c>
      <c r="AA2936" s="66">
        <v>-6.4744922705358504E-2</v>
      </c>
      <c r="AB2936" s="67">
        <v>13.7506958807644</v>
      </c>
      <c r="AC2936" s="66">
        <v>9.6559946268826007E-3</v>
      </c>
      <c r="AD2936" s="67">
        <v>25.2515647229156</v>
      </c>
      <c r="AE2936" s="66"/>
      <c r="AF2936" s="68"/>
      <c r="AG2936" s="66">
        <v>4.6323188071255598E-3</v>
      </c>
      <c r="AH2936" s="67">
        <v>-1.3782738551526601</v>
      </c>
      <c r="AI2936" s="66">
        <v>-1.07710869197035E-2</v>
      </c>
      <c r="AJ2936" s="67">
        <v>12.6136337889911</v>
      </c>
      <c r="AK2936" s="66">
        <v>3.7041173425677698E-2</v>
      </c>
      <c r="AL2936" s="66">
        <v>1.34113033000176E-2</v>
      </c>
      <c r="AM2936" s="67">
        <v>24.268494678573902</v>
      </c>
      <c r="AN2936" s="11"/>
      <c r="AO2936" s="69">
        <v>1.3175789636079601E-2</v>
      </c>
      <c r="AP2936" s="69">
        <v>-3.5774901858530897E-2</v>
      </c>
      <c r="AQ2936" s="69">
        <v>1.4055900548555701E-2</v>
      </c>
      <c r="AR2936" s="69">
        <v>-7.1160328730911701E-2</v>
      </c>
      <c r="AS2936" s="70">
        <v>7</v>
      </c>
      <c r="AT2936" s="70">
        <v>5</v>
      </c>
      <c r="AU2936" s="70">
        <v>6</v>
      </c>
      <c r="AV2936" s="71">
        <v>6</v>
      </c>
      <c r="AW2936" s="11"/>
      <c r="AX2936" s="72">
        <v>5.6018864258003301E-2</v>
      </c>
      <c r="AY2936" s="73">
        <v>-1.58952614680493</v>
      </c>
      <c r="AZ2936" s="73">
        <v>0.39758678884663801</v>
      </c>
      <c r="BA2936" s="73">
        <v>-1.85675558515686</v>
      </c>
      <c r="BB2936" s="64">
        <v>5.7439000260001202E-3</v>
      </c>
      <c r="BC2936" s="74">
        <v>-12.123588354326801</v>
      </c>
      <c r="BD2936" s="61">
        <v>43747</v>
      </c>
      <c r="BE2936" s="61">
        <v>43990</v>
      </c>
      <c r="BF2936" s="70"/>
      <c r="BG2936" s="61"/>
    </row>
    <row r="2937" spans="2:59" x14ac:dyDescent="0.3">
      <c r="B2937" s="56" t="s">
        <v>8868</v>
      </c>
      <c r="C2937" s="56" t="s">
        <v>8869</v>
      </c>
      <c r="D2937" s="56" t="s">
        <v>8866</v>
      </c>
      <c r="E2937" s="57" t="s">
        <v>41</v>
      </c>
      <c r="F2937" s="57" t="s">
        <v>6437</v>
      </c>
      <c r="G2937" s="58" t="s">
        <v>200</v>
      </c>
      <c r="H2937" s="59" t="s">
        <v>1198</v>
      </c>
      <c r="I2937" s="60" t="s">
        <v>29</v>
      </c>
      <c r="J2937" s="60" t="s">
        <v>8870</v>
      </c>
      <c r="L2937" s="61">
        <v>44021</v>
      </c>
      <c r="M2937" s="62">
        <v>1554.7737000007201</v>
      </c>
      <c r="N2937" s="63">
        <v>1554.7737000007201</v>
      </c>
      <c r="O2937" s="63">
        <v>1731.92049999908</v>
      </c>
      <c r="P2937" s="64">
        <f t="shared" si="45"/>
        <v>0.89771655223293789</v>
      </c>
      <c r="Q2937" s="61">
        <v>43747</v>
      </c>
      <c r="R2937" s="65">
        <v>92160.574999999997</v>
      </c>
      <c r="S2937" s="65">
        <v>929853.42089648405</v>
      </c>
      <c r="T2937" s="11"/>
      <c r="U2937" s="66">
        <v>-2.6485939524718599E-3</v>
      </c>
      <c r="V2937" s="67">
        <v>3.3973513586715902</v>
      </c>
      <c r="W2937" s="66">
        <v>2.2219380485694301E-2</v>
      </c>
      <c r="X2937" s="67">
        <v>4.5003165972084398</v>
      </c>
      <c r="Y2937" s="66">
        <v>-1.66633725884822E-2</v>
      </c>
      <c r="Z2937" s="67">
        <v>16.0176003533707</v>
      </c>
      <c r="AA2937" s="66">
        <v>-6.7550309833677602E-2</v>
      </c>
      <c r="AB2937" s="67">
        <v>13.4701571679325</v>
      </c>
      <c r="AC2937" s="66">
        <v>3.61197979873396E-3</v>
      </c>
      <c r="AD2937" s="67">
        <v>24.647163240122602</v>
      </c>
      <c r="AE2937" s="66">
        <v>2.0869343914455399E-2</v>
      </c>
      <c r="AF2937" s="68">
        <v>19.0346220031497</v>
      </c>
      <c r="AG2937" s="66">
        <v>4.5581920585391301E-3</v>
      </c>
      <c r="AH2937" s="67">
        <v>-1.3856865300112999</v>
      </c>
      <c r="AI2937" s="66">
        <v>-1.2318780966779699E-2</v>
      </c>
      <c r="AJ2937" s="67">
        <v>12.4588643842872</v>
      </c>
      <c r="AK2937" s="66">
        <v>0.55477370000153303</v>
      </c>
      <c r="AL2937" s="66">
        <v>2.7960030996837301E-2</v>
      </c>
      <c r="AM2937" s="67">
        <v>-75.418941770098201</v>
      </c>
      <c r="AN2937" s="11"/>
      <c r="AO2937" s="69">
        <v>1.3167531205908699E-2</v>
      </c>
      <c r="AP2937" s="69">
        <v>-3.5782805674898603E-2</v>
      </c>
      <c r="AQ2937" s="69">
        <v>1.38058910142718E-2</v>
      </c>
      <c r="AR2937" s="69">
        <v>-7.1389270236104502E-2</v>
      </c>
      <c r="AS2937" s="70">
        <v>7</v>
      </c>
      <c r="AT2937" s="70">
        <v>5</v>
      </c>
      <c r="AU2937" s="70">
        <v>6</v>
      </c>
      <c r="AV2937" s="71">
        <v>6</v>
      </c>
      <c r="AW2937" s="11"/>
      <c r="AX2937" s="72">
        <v>5.6012708580456101E-2</v>
      </c>
      <c r="AY2937" s="73">
        <v>-1.6358369202607701</v>
      </c>
      <c r="AZ2937" s="73">
        <v>0.38807203418173197</v>
      </c>
      <c r="BA2937" s="73">
        <v>-1.90829104811382</v>
      </c>
      <c r="BB2937" s="64">
        <v>5.7432112401966202E-3</v>
      </c>
      <c r="BC2937" s="74">
        <v>-12.2986245615612</v>
      </c>
      <c r="BD2937" s="61">
        <v>43747</v>
      </c>
      <c r="BE2937" s="61">
        <v>43990</v>
      </c>
      <c r="BF2937" s="70"/>
      <c r="BG2937" s="61"/>
    </row>
    <row r="2938" spans="2:59" x14ac:dyDescent="0.3">
      <c r="B2938" s="56" t="s">
        <v>8871</v>
      </c>
      <c r="C2938" s="56" t="s">
        <v>8872</v>
      </c>
      <c r="D2938" s="56" t="s">
        <v>8866</v>
      </c>
      <c r="E2938" s="57" t="s">
        <v>248</v>
      </c>
      <c r="F2938" s="57" t="s">
        <v>6437</v>
      </c>
      <c r="G2938" s="58" t="s">
        <v>200</v>
      </c>
      <c r="H2938" s="59" t="s">
        <v>1198</v>
      </c>
      <c r="I2938" s="60" t="s">
        <v>29</v>
      </c>
      <c r="J2938" s="60" t="s">
        <v>8873</v>
      </c>
      <c r="L2938" s="61">
        <v>44021</v>
      </c>
      <c r="M2938" s="62">
        <v>1692.45160000026</v>
      </c>
      <c r="N2938" s="63">
        <v>1692.45160000026</v>
      </c>
      <c r="O2938" s="63">
        <v>1876.12560000084</v>
      </c>
      <c r="P2938" s="64">
        <f t="shared" si="45"/>
        <v>0.90209930507824332</v>
      </c>
      <c r="Q2938" s="61">
        <v>43747</v>
      </c>
      <c r="R2938" s="65">
        <v>1718924.385</v>
      </c>
      <c r="S2938" s="65">
        <v>3106151.1167304702</v>
      </c>
      <c r="T2938" s="11"/>
      <c r="U2938" s="66">
        <v>-2.6308316155336802E-3</v>
      </c>
      <c r="V2938" s="67">
        <v>3.3991275923653999</v>
      </c>
      <c r="W2938" s="66">
        <v>2.2764147952329901E-2</v>
      </c>
      <c r="X2938" s="67">
        <v>4.5547933438720101</v>
      </c>
      <c r="Y2938" s="66">
        <v>-1.34798931258047E-2</v>
      </c>
      <c r="Z2938" s="67">
        <v>16.3359482996457</v>
      </c>
      <c r="AA2938" s="66">
        <v>-6.1461630788471701E-2</v>
      </c>
      <c r="AB2938" s="67">
        <v>14.079025072453099</v>
      </c>
      <c r="AC2938" s="66">
        <v>1.6752596984588301E-2</v>
      </c>
      <c r="AD2938" s="67">
        <v>25.961224958708002</v>
      </c>
      <c r="AE2938" s="66">
        <v>4.1017508847289698E-2</v>
      </c>
      <c r="AF2938" s="68">
        <v>21.049438496440398</v>
      </c>
      <c r="AG2938" s="66">
        <v>4.7187811142066502E-3</v>
      </c>
      <c r="AH2938" s="67">
        <v>-1.36962762444455</v>
      </c>
      <c r="AI2938" s="66">
        <v>-8.9626302933538699E-3</v>
      </c>
      <c r="AJ2938" s="67">
        <v>12.7944794516225</v>
      </c>
      <c r="AK2938" s="66">
        <v>0.69245160000049499</v>
      </c>
      <c r="AL2938" s="66">
        <v>3.3424431838284398E-2</v>
      </c>
      <c r="AM2938" s="67">
        <v>-61.651151770143798</v>
      </c>
      <c r="AN2938" s="11"/>
      <c r="AO2938" s="69">
        <v>1.31855513773189E-2</v>
      </c>
      <c r="AP2938" s="69">
        <v>-3.5765623220868299E-2</v>
      </c>
      <c r="AQ2938" s="69">
        <v>1.43476564335288E-2</v>
      </c>
      <c r="AR2938" s="69">
        <v>-7.0893091777179507E-2</v>
      </c>
      <c r="AS2938" s="70">
        <v>8</v>
      </c>
      <c r="AT2938" s="70">
        <v>4</v>
      </c>
      <c r="AU2938" s="70">
        <v>6</v>
      </c>
      <c r="AV2938" s="71">
        <v>6</v>
      </c>
      <c r="AW2938" s="11"/>
      <c r="AX2938" s="72">
        <v>5.6026240915452899E-2</v>
      </c>
      <c r="AY2938" s="73">
        <v>-1.53534536286134</v>
      </c>
      <c r="AZ2938" s="73">
        <v>0.40871991358380899</v>
      </c>
      <c r="BA2938" s="73">
        <v>-1.79627165320198</v>
      </c>
      <c r="BB2938" s="64">
        <v>5.74472421539213E-3</v>
      </c>
      <c r="BC2938" s="74">
        <v>-11.939243300163101</v>
      </c>
      <c r="BD2938" s="61">
        <v>43747</v>
      </c>
      <c r="BE2938" s="61">
        <v>43809</v>
      </c>
      <c r="BF2938" s="70"/>
      <c r="BG2938" s="61"/>
    </row>
    <row r="2939" spans="2:59" x14ac:dyDescent="0.3">
      <c r="B2939" s="56" t="s">
        <v>8874</v>
      </c>
      <c r="C2939" s="56" t="s">
        <v>8875</v>
      </c>
      <c r="D2939" s="56" t="s">
        <v>8866</v>
      </c>
      <c r="E2939" s="57" t="s">
        <v>0</v>
      </c>
      <c r="F2939" s="57" t="s">
        <v>6437</v>
      </c>
      <c r="G2939" s="58" t="s">
        <v>200</v>
      </c>
      <c r="H2939" s="59" t="s">
        <v>1198</v>
      </c>
      <c r="I2939" s="60" t="s">
        <v>29</v>
      </c>
      <c r="J2939" s="60" t="s">
        <v>8876</v>
      </c>
      <c r="L2939" s="61">
        <v>44021</v>
      </c>
      <c r="M2939" s="62">
        <v>1427.0218000002201</v>
      </c>
      <c r="N2939" s="63">
        <v>1427.0218000002201</v>
      </c>
      <c r="O2939" s="63">
        <v>1591.9975000005199</v>
      </c>
      <c r="P2939" s="64">
        <f t="shared" si="45"/>
        <v>0.89637188500594633</v>
      </c>
      <c r="Q2939" s="61">
        <v>43747</v>
      </c>
      <c r="R2939" s="65">
        <v>7096338.4890000001</v>
      </c>
      <c r="S2939" s="65">
        <v>17847028.6461563</v>
      </c>
      <c r="T2939" s="11"/>
      <c r="U2939" s="66">
        <v>-2.65400408352434E-3</v>
      </c>
      <c r="V2939" s="67">
        <v>3.3968103455663399</v>
      </c>
      <c r="W2939" s="66">
        <v>2.20517730431311E-2</v>
      </c>
      <c r="X2939" s="67">
        <v>4.4835558529521196</v>
      </c>
      <c r="Y2939" s="66">
        <v>-1.7641092842495699E-2</v>
      </c>
      <c r="Z2939" s="67">
        <v>15.9198283279693</v>
      </c>
      <c r="AA2939" s="66">
        <v>-6.9416369948157794E-2</v>
      </c>
      <c r="AB2939" s="67">
        <v>13.2835511564772</v>
      </c>
      <c r="AC2939" s="66">
        <v>-3.9822349572205001E-4</v>
      </c>
      <c r="AD2939" s="67">
        <v>24.246142910677001</v>
      </c>
      <c r="AE2939" s="66">
        <v>1.47470285683085E-2</v>
      </c>
      <c r="AF2939" s="68">
        <v>18.422390468534999</v>
      </c>
      <c r="AG2939" s="66">
        <v>4.50881712276896E-3</v>
      </c>
      <c r="AH2939" s="67">
        <v>-1.39062402358832</v>
      </c>
      <c r="AI2939" s="66">
        <v>-1.33494476885971E-2</v>
      </c>
      <c r="AJ2939" s="67">
        <v>12.3557977121091</v>
      </c>
      <c r="AK2939" s="66">
        <v>0.427021800000221</v>
      </c>
      <c r="AL2939" s="66">
        <v>2.3092816158168699E-2</v>
      </c>
      <c r="AM2939" s="67">
        <v>-52.216703904326998</v>
      </c>
      <c r="AN2939" s="11"/>
      <c r="AO2939" s="69">
        <v>1.3161983169993599E-2</v>
      </c>
      <c r="AP2939" s="69">
        <v>-3.5788066759778303E-2</v>
      </c>
      <c r="AQ2939" s="69">
        <v>1.3639221740959301E-2</v>
      </c>
      <c r="AR2939" s="69">
        <v>-7.1541973878993304E-2</v>
      </c>
      <c r="AS2939" s="70">
        <v>6</v>
      </c>
      <c r="AT2939" s="70">
        <v>6</v>
      </c>
      <c r="AU2939" s="70">
        <v>6</v>
      </c>
      <c r="AV2939" s="71">
        <v>6</v>
      </c>
      <c r="AW2939" s="11"/>
      <c r="AX2939" s="72">
        <v>5.600870921764E-2</v>
      </c>
      <c r="AY2939" s="73">
        <v>-1.6666468710900499</v>
      </c>
      <c r="AZ2939" s="73">
        <v>0.38174241579599799</v>
      </c>
      <c r="BA2939" s="73">
        <v>-1.9424926608589901</v>
      </c>
      <c r="BB2939" s="64">
        <v>5.7427629064204701E-3</v>
      </c>
      <c r="BC2939" s="74">
        <v>-12.415151405715701</v>
      </c>
      <c r="BD2939" s="61">
        <v>43747</v>
      </c>
      <c r="BE2939" s="61">
        <v>43990</v>
      </c>
      <c r="BF2939" s="70"/>
      <c r="BG2939" s="61"/>
    </row>
    <row r="2940" spans="2:59" x14ac:dyDescent="0.3">
      <c r="B2940" s="56" t="s">
        <v>8877</v>
      </c>
      <c r="C2940" s="56" t="s">
        <v>8878</v>
      </c>
      <c r="D2940" s="56" t="s">
        <v>8866</v>
      </c>
      <c r="E2940" s="57" t="s">
        <v>2511</v>
      </c>
      <c r="F2940" s="57" t="s">
        <v>6437</v>
      </c>
      <c r="G2940" s="58" t="s">
        <v>200</v>
      </c>
      <c r="H2940" s="59" t="s">
        <v>1198</v>
      </c>
      <c r="I2940" s="60" t="s">
        <v>29</v>
      </c>
      <c r="J2940" s="60" t="s">
        <v>8879</v>
      </c>
      <c r="L2940" s="61">
        <v>44021</v>
      </c>
      <c r="M2940" s="62">
        <v>1033.38719999976</v>
      </c>
      <c r="N2940" s="63">
        <v>1033.38719999976</v>
      </c>
      <c r="O2940" s="63">
        <v>1142.5341999996499</v>
      </c>
      <c r="P2940" s="64">
        <f t="shared" si="45"/>
        <v>0.90446938043524361</v>
      </c>
      <c r="Q2940" s="61">
        <v>43747</v>
      </c>
      <c r="R2940" s="65">
        <v>50908.860999999997</v>
      </c>
      <c r="S2940" s="65">
        <v>237101.022804687</v>
      </c>
      <c r="T2940" s="11"/>
      <c r="U2940" s="66">
        <v>-2.6212642351310898E-3</v>
      </c>
      <c r="V2940" s="67">
        <v>3.4000843304056598</v>
      </c>
      <c r="W2940" s="66">
        <v>2.3057490820065099E-2</v>
      </c>
      <c r="X2940" s="67">
        <v>4.5841276306455301</v>
      </c>
      <c r="Y2940" s="66">
        <v>-1.17610876532126E-2</v>
      </c>
      <c r="Z2940" s="67">
        <v>16.507828846894</v>
      </c>
      <c r="AA2940" s="66">
        <v>-5.8165258772569402E-2</v>
      </c>
      <c r="AB2940" s="67">
        <v>14.4086622740433</v>
      </c>
      <c r="AC2940" s="66">
        <v>2.39011652629415E-2</v>
      </c>
      <c r="AD2940" s="67">
        <v>26.676081786543399</v>
      </c>
      <c r="AE2940" s="66">
        <v>4.1210648570995503E-2</v>
      </c>
      <c r="AF2940" s="68">
        <v>21.0687524688256</v>
      </c>
      <c r="AG2940" s="66">
        <v>4.8052142392407404E-3</v>
      </c>
      <c r="AH2940" s="67">
        <v>-1.36098431194114</v>
      </c>
      <c r="AI2940" s="66">
        <v>-7.1504499883303704E-3</v>
      </c>
      <c r="AJ2940" s="67">
        <v>12.975697482135701</v>
      </c>
      <c r="AK2940" s="66">
        <v>3.3387199999197002E-2</v>
      </c>
      <c r="AL2940" s="66">
        <v>9.93694587123173E-3</v>
      </c>
      <c r="AM2940" s="67">
        <v>20.509688818478001</v>
      </c>
      <c r="AN2940" s="11"/>
      <c r="AO2940" s="69">
        <v>1.3195223946240699E-2</v>
      </c>
      <c r="AP2940" s="69">
        <v>-3.5756408271481598E-2</v>
      </c>
      <c r="AQ2940" s="69">
        <v>1.46394881885499E-2</v>
      </c>
      <c r="AR2940" s="69">
        <v>-7.0625776242232E-2</v>
      </c>
      <c r="AS2940" s="70">
        <v>8</v>
      </c>
      <c r="AT2940" s="70">
        <v>4</v>
      </c>
      <c r="AU2940" s="70">
        <v>6</v>
      </c>
      <c r="AV2940" s="71">
        <v>6</v>
      </c>
      <c r="AW2940" s="11"/>
      <c r="AX2940" s="72">
        <v>5.6033871170147902E-2</v>
      </c>
      <c r="AY2940" s="73">
        <v>-1.48096058538067</v>
      </c>
      <c r="AZ2940" s="73">
        <v>0.41989553170924399</v>
      </c>
      <c r="BA2940" s="73">
        <v>-1.7353503920166999</v>
      </c>
      <c r="BB2940" s="64">
        <v>5.7455745171409896E-3</v>
      </c>
      <c r="BC2940" s="74">
        <v>-11.8868389234558</v>
      </c>
      <c r="BD2940" s="61">
        <v>43747</v>
      </c>
      <c r="BE2940" s="61">
        <v>43809</v>
      </c>
      <c r="BF2940" s="70"/>
      <c r="BG2940" s="61"/>
    </row>
    <row r="2941" spans="2:59" x14ac:dyDescent="0.3">
      <c r="B2941" s="56" t="s">
        <v>8880</v>
      </c>
      <c r="C2941" s="56" t="s">
        <v>8881</v>
      </c>
      <c r="D2941" s="56" t="s">
        <v>8866</v>
      </c>
      <c r="E2941" s="57" t="s">
        <v>6453</v>
      </c>
      <c r="F2941" s="57" t="s">
        <v>6437</v>
      </c>
      <c r="G2941" s="58" t="s">
        <v>200</v>
      </c>
      <c r="H2941" s="59" t="s">
        <v>1198</v>
      </c>
      <c r="I2941" s="60" t="s">
        <v>29</v>
      </c>
      <c r="J2941" s="60" t="s">
        <v>8882</v>
      </c>
      <c r="L2941" s="61">
        <v>44021</v>
      </c>
      <c r="M2941" s="62">
        <v>1096.2481999993299</v>
      </c>
      <c r="N2941" s="63">
        <v>1096.2481999993299</v>
      </c>
      <c r="O2941" s="63">
        <v>1212.4901999998799</v>
      </c>
      <c r="P2941" s="64">
        <f t="shared" si="45"/>
        <v>0.90412953440732013</v>
      </c>
      <c r="Q2941" s="61">
        <v>43747</v>
      </c>
      <c r="R2941" s="65">
        <v>65046.828999999998</v>
      </c>
      <c r="S2941" s="65">
        <v>421698.91589257802</v>
      </c>
      <c r="T2941" s="11"/>
      <c r="U2941" s="66">
        <v>-2.62270854182134E-3</v>
      </c>
      <c r="V2941" s="67">
        <v>3.3999398997366401</v>
      </c>
      <c r="W2941" s="66">
        <v>2.3015626384221801E-2</v>
      </c>
      <c r="X2941" s="67">
        <v>4.5799411870611904</v>
      </c>
      <c r="Y2941" s="66">
        <v>-1.20069850445361E-2</v>
      </c>
      <c r="Z2941" s="67">
        <v>16.4832391077653</v>
      </c>
      <c r="AA2941" s="66">
        <v>-5.8637875751665E-2</v>
      </c>
      <c r="AB2941" s="67">
        <v>14.3614005761337</v>
      </c>
      <c r="AC2941" s="66">
        <v>2.2875881026266101E-2</v>
      </c>
      <c r="AD2941" s="67">
        <v>26.573553362861301</v>
      </c>
      <c r="AE2941" s="66">
        <v>5.0450853766960797E-2</v>
      </c>
      <c r="AF2941" s="68">
        <v>21.9927729884221</v>
      </c>
      <c r="AG2941" s="66">
        <v>4.7928583462635297E-3</v>
      </c>
      <c r="AH2941" s="67">
        <v>-1.3622199012388601</v>
      </c>
      <c r="AI2941" s="66">
        <v>-7.4096931493841103E-3</v>
      </c>
      <c r="AJ2941" s="67">
        <v>12.9497731660231</v>
      </c>
      <c r="AK2941" s="66">
        <v>9.6248199999536196E-2</v>
      </c>
      <c r="AL2941" s="66">
        <v>2.4968158590127101E-2</v>
      </c>
      <c r="AM2941" s="67">
        <v>13.6889599355636</v>
      </c>
      <c r="AN2941" s="11"/>
      <c r="AO2941" s="69">
        <v>1.319384083763E-2</v>
      </c>
      <c r="AP2941" s="69">
        <v>-3.5757701098191298E-2</v>
      </c>
      <c r="AQ2941" s="69">
        <v>1.4597805618905099E-2</v>
      </c>
      <c r="AR2941" s="69">
        <v>-7.0663950296002406E-2</v>
      </c>
      <c r="AS2941" s="70">
        <v>8</v>
      </c>
      <c r="AT2941" s="70">
        <v>4</v>
      </c>
      <c r="AU2941" s="70">
        <v>6</v>
      </c>
      <c r="AV2941" s="71">
        <v>6</v>
      </c>
      <c r="AW2941" s="11"/>
      <c r="AX2941" s="72">
        <v>5.6032798132509901E-2</v>
      </c>
      <c r="AY2941" s="73">
        <v>-1.48875638685058</v>
      </c>
      <c r="AZ2941" s="73">
        <v>0.41829343426252302</v>
      </c>
      <c r="BA2941" s="73">
        <v>-1.74409749309052</v>
      </c>
      <c r="BB2941" s="64">
        <v>5.74545494972881E-3</v>
      </c>
      <c r="BC2941" s="74">
        <v>-11.8943559296895</v>
      </c>
      <c r="BD2941" s="61">
        <v>43747</v>
      </c>
      <c r="BE2941" s="61">
        <v>43809</v>
      </c>
      <c r="BF2941" s="70"/>
      <c r="BG2941" s="61"/>
    </row>
    <row r="2942" spans="2:59" x14ac:dyDescent="0.3">
      <c r="B2942" s="56" t="s">
        <v>8883</v>
      </c>
      <c r="C2942" s="56" t="s">
        <v>8884</v>
      </c>
      <c r="D2942" s="56" t="s">
        <v>8866</v>
      </c>
      <c r="E2942" s="57" t="s">
        <v>56</v>
      </c>
      <c r="F2942" s="57" t="s">
        <v>6437</v>
      </c>
      <c r="G2942" s="58" t="s">
        <v>200</v>
      </c>
      <c r="H2942" s="59" t="s">
        <v>1198</v>
      </c>
      <c r="I2942" s="60" t="s">
        <v>29</v>
      </c>
      <c r="J2942" s="60" t="s">
        <v>8885</v>
      </c>
      <c r="L2942" s="61">
        <v>44021</v>
      </c>
      <c r="M2942" s="62">
        <v>1275.37879999913</v>
      </c>
      <c r="N2942" s="63">
        <v>1275.37879999913</v>
      </c>
      <c r="O2942" s="63">
        <v>1411.1434000004101</v>
      </c>
      <c r="P2942" s="64">
        <f t="shared" si="45"/>
        <v>0.90379106758303895</v>
      </c>
      <c r="Q2942" s="61">
        <v>43747</v>
      </c>
      <c r="R2942" s="65">
        <v>15391779.684</v>
      </c>
      <c r="S2942" s="65">
        <v>19299485.5173437</v>
      </c>
      <c r="T2942" s="11"/>
      <c r="U2942" s="66">
        <v>-2.62400114206685E-3</v>
      </c>
      <c r="V2942" s="67">
        <v>3.39981063971209</v>
      </c>
      <c r="W2942" s="66">
        <v>2.2973820048719101E-2</v>
      </c>
      <c r="X2942" s="67">
        <v>4.5757605535109196</v>
      </c>
      <c r="Y2942" s="66">
        <v>-1.22524859070836E-2</v>
      </c>
      <c r="Z2942" s="67">
        <v>16.458689021528699</v>
      </c>
      <c r="AA2942" s="66">
        <v>-5.91087116381823E-2</v>
      </c>
      <c r="AB2942" s="67">
        <v>14.314316987482</v>
      </c>
      <c r="AC2942" s="66">
        <v>2.18535597177834E-2</v>
      </c>
      <c r="AD2942" s="67">
        <v>26.4713212320057</v>
      </c>
      <c r="AE2942" s="66">
        <v>4.8873860499952598E-2</v>
      </c>
      <c r="AF2942" s="68">
        <v>21.835073661699401</v>
      </c>
      <c r="AG2942" s="66">
        <v>4.78062620823039E-3</v>
      </c>
      <c r="AH2942" s="67">
        <v>-1.36344311504217</v>
      </c>
      <c r="AI2942" s="66">
        <v>-7.6684832492901504E-3</v>
      </c>
      <c r="AJ2942" s="67">
        <v>12.9238941560325</v>
      </c>
      <c r="AK2942" s="66">
        <v>0.27537879999901599</v>
      </c>
      <c r="AL2942" s="66">
        <v>3.5940284255048E-2</v>
      </c>
      <c r="AM2942" s="67">
        <v>19.255901231197601</v>
      </c>
      <c r="AN2942" s="11"/>
      <c r="AO2942" s="69">
        <v>1.319242257523E-2</v>
      </c>
      <c r="AP2942" s="69">
        <v>-3.5759000007601599E-2</v>
      </c>
      <c r="AQ2942" s="69">
        <v>1.4556125956005399E-2</v>
      </c>
      <c r="AR2942" s="69">
        <v>-7.0702085443408599E-2</v>
      </c>
      <c r="AS2942" s="70">
        <v>8</v>
      </c>
      <c r="AT2942" s="70">
        <v>4</v>
      </c>
      <c r="AU2942" s="70">
        <v>6</v>
      </c>
      <c r="AV2942" s="71">
        <v>6</v>
      </c>
      <c r="AW2942" s="11"/>
      <c r="AX2942" s="72">
        <v>5.6031677974388003E-2</v>
      </c>
      <c r="AY2942" s="73">
        <v>-1.49652297904868</v>
      </c>
      <c r="AZ2942" s="73">
        <v>0.41669747751348002</v>
      </c>
      <c r="BA2942" s="73">
        <v>-1.75280570055656</v>
      </c>
      <c r="BB2942" s="64">
        <v>5.7453304045247903E-3</v>
      </c>
      <c r="BC2942" s="74">
        <v>-11.9018378996407</v>
      </c>
      <c r="BD2942" s="61">
        <v>43747</v>
      </c>
      <c r="BE2942" s="61">
        <v>43809</v>
      </c>
      <c r="BF2942" s="70"/>
      <c r="BG2942" s="61"/>
    </row>
    <row r="2943" spans="2:59" x14ac:dyDescent="0.3">
      <c r="B2943" s="56" t="s">
        <v>8886</v>
      </c>
      <c r="C2943" s="56" t="s">
        <v>8887</v>
      </c>
      <c r="D2943" s="56" t="s">
        <v>8866</v>
      </c>
      <c r="E2943" s="57" t="s">
        <v>131</v>
      </c>
      <c r="F2943" s="57" t="s">
        <v>6437</v>
      </c>
      <c r="G2943" s="58" t="s">
        <v>200</v>
      </c>
      <c r="H2943" s="59" t="s">
        <v>1198</v>
      </c>
      <c r="I2943" s="60" t="s">
        <v>29</v>
      </c>
      <c r="J2943" s="60" t="s">
        <v>1</v>
      </c>
      <c r="L2943" s="61">
        <v>44021</v>
      </c>
      <c r="M2943" s="62">
        <v>1047.79250000045</v>
      </c>
      <c r="N2943" s="63">
        <v>1047.79250000045</v>
      </c>
      <c r="O2943" s="63">
        <v>1160.8956000004</v>
      </c>
      <c r="P2943" s="64">
        <f t="shared" si="45"/>
        <v>0.90257254829813205</v>
      </c>
      <c r="Q2943" s="61">
        <v>43747</v>
      </c>
      <c r="R2943" s="65">
        <v>201516.94699999999</v>
      </c>
      <c r="S2943" s="65">
        <v>305606.16628759803</v>
      </c>
      <c r="T2943" s="11"/>
      <c r="U2943" s="66">
        <v>-2.6289928446203699E-3</v>
      </c>
      <c r="V2943" s="67">
        <v>3.3993114694567299</v>
      </c>
      <c r="W2943" s="66">
        <v>2.2822737635578998E-2</v>
      </c>
      <c r="X2943" s="67">
        <v>4.5606523121969103</v>
      </c>
      <c r="Y2943" s="66">
        <v>-1.3136548200236599E-2</v>
      </c>
      <c r="Z2943" s="67">
        <v>16.370282792195201</v>
      </c>
      <c r="AA2943" s="66">
        <v>-6.0803587865884801E-2</v>
      </c>
      <c r="AB2943" s="67">
        <v>14.1448293647118</v>
      </c>
      <c r="AC2943" s="66">
        <v>1.8171844694734301E-2</v>
      </c>
      <c r="AD2943" s="67">
        <v>26.103149729722599</v>
      </c>
      <c r="AE2943" s="66">
        <v>-0.31300746216409597</v>
      </c>
      <c r="AF2943" s="68">
        <v>-14.3530586046982</v>
      </c>
      <c r="AG2943" s="66">
        <v>4.7360439421027002E-3</v>
      </c>
      <c r="AH2943" s="67">
        <v>-1.3679013416549399</v>
      </c>
      <c r="AI2943" s="66">
        <v>-8.6006730743974896E-3</v>
      </c>
      <c r="AJ2943" s="67">
        <v>12.8306751735217</v>
      </c>
      <c r="AK2943" s="66">
        <v>4.7792499999559403E-2</v>
      </c>
      <c r="AL2943" s="66">
        <v>2.9213835878181302E-3</v>
      </c>
      <c r="AM2943" s="67">
        <v>-126.117061770288</v>
      </c>
      <c r="AN2943" s="11"/>
      <c r="AO2943" s="69">
        <v>1.3187493015721001E-2</v>
      </c>
      <c r="AP2943" s="69">
        <v>-3.5763786407187602E-2</v>
      </c>
      <c r="AQ2943" s="69">
        <v>1.4406022899493101E-2</v>
      </c>
      <c r="AR2943" s="69">
        <v>-7.0839568245937706E-2</v>
      </c>
      <c r="AS2943" s="70">
        <v>8</v>
      </c>
      <c r="AT2943" s="70">
        <v>4</v>
      </c>
      <c r="AU2943" s="70">
        <v>6</v>
      </c>
      <c r="AV2943" s="71">
        <v>6</v>
      </c>
      <c r="AW2943" s="11"/>
      <c r="AX2943" s="72">
        <v>5.6027776442351802E-2</v>
      </c>
      <c r="AY2943" s="73">
        <v>-1.5244824725869</v>
      </c>
      <c r="AZ2943" s="73">
        <v>0.410951556999407</v>
      </c>
      <c r="BA2943" s="73">
        <v>-1.78412028251114</v>
      </c>
      <c r="BB2943" s="64">
        <v>5.74489529718448E-3</v>
      </c>
      <c r="BC2943" s="74">
        <v>-11.9287643092539</v>
      </c>
      <c r="BD2943" s="61">
        <v>43747</v>
      </c>
      <c r="BE2943" s="61">
        <v>43809</v>
      </c>
      <c r="BF2943" s="70"/>
      <c r="BG2943" s="61"/>
    </row>
    <row r="2944" spans="2:59" x14ac:dyDescent="0.3">
      <c r="B2944" s="56" t="s">
        <v>8888</v>
      </c>
      <c r="C2944" s="56" t="s">
        <v>8889</v>
      </c>
      <c r="D2944" s="56" t="s">
        <v>8890</v>
      </c>
      <c r="E2944" s="57" t="s">
        <v>34</v>
      </c>
      <c r="F2944" s="57" t="s">
        <v>6437</v>
      </c>
      <c r="G2944" s="58" t="s">
        <v>111</v>
      </c>
      <c r="H2944" s="59" t="s">
        <v>2001</v>
      </c>
      <c r="I2944" s="60" t="s">
        <v>29</v>
      </c>
      <c r="J2944" s="60" t="s">
        <v>8891</v>
      </c>
      <c r="L2944" s="61">
        <v>44021</v>
      </c>
      <c r="M2944" s="62">
        <v>2304.8638000003998</v>
      </c>
      <c r="N2944" s="63">
        <v>2304.8638000003998</v>
      </c>
      <c r="O2944" s="63">
        <v>2414.5439999997602</v>
      </c>
      <c r="P2944" s="64">
        <f t="shared" si="45"/>
        <v>0.95457519100941157</v>
      </c>
      <c r="Q2944" s="61">
        <v>43881</v>
      </c>
      <c r="R2944" s="65">
        <v>2362325.3280000002</v>
      </c>
      <c r="S2944" s="65">
        <v>2131652.3607168002</v>
      </c>
      <c r="T2944" s="11"/>
      <c r="U2944" s="66">
        <v>-3.80529963695153E-3</v>
      </c>
      <c r="V2944" s="67">
        <v>3.28168079022362</v>
      </c>
      <c r="W2944" s="66">
        <v>3.8333576601871797E-2</v>
      </c>
      <c r="X2944" s="67">
        <v>6.1117362088261897</v>
      </c>
      <c r="Y2944" s="66">
        <v>2.29849677998573E-2</v>
      </c>
      <c r="Z2944" s="67">
        <v>19.982434392208202</v>
      </c>
      <c r="AA2944" s="66">
        <v>0.18961228012631201</v>
      </c>
      <c r="AB2944" s="67">
        <v>39.1864161639242</v>
      </c>
      <c r="AC2944" s="66">
        <v>0.26165522196621199</v>
      </c>
      <c r="AD2944" s="67">
        <v>50.451487456855801</v>
      </c>
      <c r="AE2944" s="66">
        <v>0.32251644134346902</v>
      </c>
      <c r="AF2944" s="68">
        <v>49.199331746087402</v>
      </c>
      <c r="AG2944" s="66">
        <v>-6.0614000558416601E-3</v>
      </c>
      <c r="AH2944" s="67">
        <v>-2.4476457414493802</v>
      </c>
      <c r="AI2944" s="66">
        <v>6.1202496814075899E-2</v>
      </c>
      <c r="AJ2944" s="67">
        <v>19.810992162383599</v>
      </c>
      <c r="AK2944" s="66">
        <v>1.3088812533835901</v>
      </c>
      <c r="AL2944" s="66">
        <v>7.3018855951886494E-2</v>
      </c>
      <c r="AM2944" s="67">
        <v>68.367337500327295</v>
      </c>
      <c r="AN2944" s="11"/>
      <c r="AO2944" s="69">
        <v>3.6753275384398897E-2</v>
      </c>
      <c r="AP2944" s="69">
        <v>-5.9982056471199002E-2</v>
      </c>
      <c r="AQ2944" s="69">
        <v>0.122892812996724</v>
      </c>
      <c r="AR2944" s="69">
        <v>-8.04980639013229E-2</v>
      </c>
      <c r="AS2944" s="70">
        <v>8</v>
      </c>
      <c r="AT2944" s="70">
        <v>4</v>
      </c>
      <c r="AU2944" s="70">
        <v>7</v>
      </c>
      <c r="AV2944" s="71">
        <v>5</v>
      </c>
      <c r="AW2944" s="11"/>
      <c r="AX2944" s="72">
        <v>0.19563713002571601</v>
      </c>
      <c r="AY2944" s="73">
        <v>0.85964461709772899</v>
      </c>
      <c r="AZ2944" s="73">
        <v>1.44586518529104</v>
      </c>
      <c r="BA2944" s="73">
        <v>1.23222157599048</v>
      </c>
      <c r="BB2944" s="64">
        <v>2.0144778678295599E-2</v>
      </c>
      <c r="BC2944" s="74">
        <v>-25.0793441743008</v>
      </c>
      <c r="BD2944" s="61">
        <v>43881</v>
      </c>
      <c r="BE2944" s="61">
        <v>43910</v>
      </c>
      <c r="BF2944" s="70"/>
      <c r="BG2944" s="61"/>
    </row>
    <row r="2945" spans="2:59" x14ac:dyDescent="0.3">
      <c r="B2945" s="56" t="s">
        <v>8892</v>
      </c>
      <c r="C2945" s="56" t="s">
        <v>8893</v>
      </c>
      <c r="D2945" s="56" t="s">
        <v>8890</v>
      </c>
      <c r="E2945" s="57" t="s">
        <v>41</v>
      </c>
      <c r="F2945" s="57" t="s">
        <v>6437</v>
      </c>
      <c r="G2945" s="58" t="s">
        <v>111</v>
      </c>
      <c r="H2945" s="59" t="s">
        <v>2001</v>
      </c>
      <c r="I2945" s="60" t="s">
        <v>29</v>
      </c>
      <c r="J2945" s="60" t="s">
        <v>8894</v>
      </c>
      <c r="L2945" s="61">
        <v>44021</v>
      </c>
      <c r="M2945" s="62">
        <v>2283.9521000012801</v>
      </c>
      <c r="N2945" s="63">
        <v>2283.9521000012801</v>
      </c>
      <c r="O2945" s="63">
        <v>2394.9266999997199</v>
      </c>
      <c r="P2945" s="64">
        <f t="shared" si="45"/>
        <v>0.95366263193004919</v>
      </c>
      <c r="Q2945" s="61">
        <v>43881</v>
      </c>
      <c r="R2945" s="65">
        <v>145035.101</v>
      </c>
      <c r="S2945" s="65">
        <v>134231.466279785</v>
      </c>
      <c r="T2945" s="11"/>
      <c r="U2945" s="66">
        <v>-3.8121124061944998E-3</v>
      </c>
      <c r="V2945" s="67">
        <v>3.2809995132993199</v>
      </c>
      <c r="W2945" s="66">
        <v>3.8120785613500602E-2</v>
      </c>
      <c r="X2945" s="67">
        <v>6.0904571099890701</v>
      </c>
      <c r="Y2945" s="66">
        <v>2.1713751406423398E-2</v>
      </c>
      <c r="Z2945" s="67">
        <v>19.8553127528576</v>
      </c>
      <c r="AA2945" s="66">
        <v>0.18663740328513101</v>
      </c>
      <c r="AB2945" s="67">
        <v>38.888928479806097</v>
      </c>
      <c r="AC2945" s="66">
        <v>0.25535728360584498</v>
      </c>
      <c r="AD2945" s="67">
        <v>49.821693620819097</v>
      </c>
      <c r="AE2945" s="66">
        <v>0.31261041618563501</v>
      </c>
      <c r="AF2945" s="68">
        <v>48.208729230274898</v>
      </c>
      <c r="AG2945" s="66">
        <v>-6.12248352445022E-3</v>
      </c>
      <c r="AH2945" s="67">
        <v>-2.4537540883102298</v>
      </c>
      <c r="AI2945" s="66">
        <v>5.9818447065481499E-2</v>
      </c>
      <c r="AJ2945" s="67">
        <v>19.672587187524201</v>
      </c>
      <c r="AK2945" s="66">
        <v>1.2839521000022101</v>
      </c>
      <c r="AL2945" s="66">
        <v>7.2038217585941297E-2</v>
      </c>
      <c r="AM2945" s="67">
        <v>65.874422162189106</v>
      </c>
      <c r="AN2945" s="11"/>
      <c r="AO2945" s="69">
        <v>3.6746195919476997E-2</v>
      </c>
      <c r="AP2945" s="69">
        <v>-6.0001345255877803E-2</v>
      </c>
      <c r="AQ2945" s="69">
        <v>0.12266205199383</v>
      </c>
      <c r="AR2945" s="69">
        <v>-8.0692811233311706E-2</v>
      </c>
      <c r="AS2945" s="70">
        <v>8</v>
      </c>
      <c r="AT2945" s="70">
        <v>4</v>
      </c>
      <c r="AU2945" s="70">
        <v>7</v>
      </c>
      <c r="AV2945" s="71">
        <v>5</v>
      </c>
      <c r="AW2945" s="11"/>
      <c r="AX2945" s="72">
        <v>0.19563451616209901</v>
      </c>
      <c r="AY2945" s="73">
        <v>0.84550739452333801</v>
      </c>
      <c r="AZ2945" s="73">
        <v>1.43472787330211</v>
      </c>
      <c r="BA2945" s="73">
        <v>1.2113567926153299</v>
      </c>
      <c r="BB2945" s="64">
        <v>2.01442591423984E-2</v>
      </c>
      <c r="BC2945" s="74">
        <v>-25.094183467037499</v>
      </c>
      <c r="BD2945" s="61">
        <v>43881</v>
      </c>
      <c r="BE2945" s="61">
        <v>43910</v>
      </c>
      <c r="BF2945" s="70"/>
      <c r="BG2945" s="61"/>
    </row>
    <row r="2946" spans="2:59" x14ac:dyDescent="0.3">
      <c r="B2946" s="56" t="s">
        <v>8895</v>
      </c>
      <c r="C2946" s="56" t="s">
        <v>8896</v>
      </c>
      <c r="D2946" s="56" t="s">
        <v>8890</v>
      </c>
      <c r="E2946" s="57" t="s">
        <v>248</v>
      </c>
      <c r="F2946" s="57" t="s">
        <v>6437</v>
      </c>
      <c r="G2946" s="58" t="s">
        <v>111</v>
      </c>
      <c r="H2946" s="59" t="s">
        <v>2001</v>
      </c>
      <c r="I2946" s="60" t="s">
        <v>29</v>
      </c>
      <c r="J2946" s="60" t="s">
        <v>8897</v>
      </c>
      <c r="L2946" s="61">
        <v>44021</v>
      </c>
      <c r="M2946" s="62">
        <v>2719.86659999937</v>
      </c>
      <c r="N2946" s="63">
        <v>2719.86659999937</v>
      </c>
      <c r="O2946" s="63">
        <v>2831.3673000000399</v>
      </c>
      <c r="P2946" s="64">
        <f t="shared" si="45"/>
        <v>0.96061948585735646</v>
      </c>
      <c r="Q2946" s="61">
        <v>43881</v>
      </c>
      <c r="R2946" s="65">
        <v>4982052.9550000001</v>
      </c>
      <c r="S2946" s="65">
        <v>3120943.2180117201</v>
      </c>
      <c r="T2946" s="11"/>
      <c r="U2946" s="66">
        <v>-3.7604028821078802E-3</v>
      </c>
      <c r="V2946" s="67">
        <v>3.28617046570798</v>
      </c>
      <c r="W2946" s="66">
        <v>3.9738936271533E-2</v>
      </c>
      <c r="X2946" s="67">
        <v>6.2522721757923101</v>
      </c>
      <c r="Y2946" s="66">
        <v>3.1413621698447997E-2</v>
      </c>
      <c r="Z2946" s="67">
        <v>20.825299782067301</v>
      </c>
      <c r="AA2946" s="66">
        <v>0.209432058421953</v>
      </c>
      <c r="AB2946" s="67">
        <v>41.168393993517398</v>
      </c>
      <c r="AC2946" s="66">
        <v>0.30401667382102499</v>
      </c>
      <c r="AD2946" s="67">
        <v>54.6876326423371</v>
      </c>
      <c r="AE2946" s="66">
        <v>0.38979058814235001</v>
      </c>
      <c r="AF2946" s="68">
        <v>55.926746425975601</v>
      </c>
      <c r="AG2946" s="66">
        <v>-5.6580103000669598E-3</v>
      </c>
      <c r="AH2946" s="67">
        <v>-2.4073067658719101</v>
      </c>
      <c r="AI2946" s="66">
        <v>7.0380918454247904E-2</v>
      </c>
      <c r="AJ2946" s="67">
        <v>20.728834326379001</v>
      </c>
      <c r="AK2946" s="66">
        <v>1.72452553866897</v>
      </c>
      <c r="AL2946" s="66">
        <v>8.8083438529865804E-2</v>
      </c>
      <c r="AM2946" s="67">
        <v>109.931766028865</v>
      </c>
      <c r="AN2946" s="11"/>
      <c r="AO2946" s="69">
        <v>3.68001651586383E-2</v>
      </c>
      <c r="AP2946" s="69">
        <v>-5.98549222914153E-2</v>
      </c>
      <c r="AQ2946" s="69">
        <v>0.124416796852602</v>
      </c>
      <c r="AR2946" s="69">
        <v>-7.9212047952751205E-2</v>
      </c>
      <c r="AS2946" s="70">
        <v>8</v>
      </c>
      <c r="AT2946" s="70">
        <v>4</v>
      </c>
      <c r="AU2946" s="70">
        <v>7</v>
      </c>
      <c r="AV2946" s="71">
        <v>5</v>
      </c>
      <c r="AW2946" s="11"/>
      <c r="AX2946" s="72">
        <v>0.19565548415354</v>
      </c>
      <c r="AY2946" s="73">
        <v>0.95378741520471499</v>
      </c>
      <c r="AZ2946" s="73">
        <v>1.5200282455134599</v>
      </c>
      <c r="BA2946" s="73">
        <v>1.3716458052476801</v>
      </c>
      <c r="BB2946" s="64">
        <v>2.0148321705782998E-2</v>
      </c>
      <c r="BC2946" s="74">
        <v>-24.981322628154899</v>
      </c>
      <c r="BD2946" s="61">
        <v>43881</v>
      </c>
      <c r="BE2946" s="61">
        <v>43910</v>
      </c>
      <c r="BF2946" s="70"/>
      <c r="BG2946" s="61"/>
    </row>
    <row r="2947" spans="2:59" x14ac:dyDescent="0.3">
      <c r="B2947" s="56" t="s">
        <v>8898</v>
      </c>
      <c r="C2947" s="56" t="s">
        <v>8899</v>
      </c>
      <c r="D2947" s="56" t="s">
        <v>8890</v>
      </c>
      <c r="E2947" s="57" t="s">
        <v>0</v>
      </c>
      <c r="F2947" s="57" t="s">
        <v>6437</v>
      </c>
      <c r="G2947" s="58" t="s">
        <v>111</v>
      </c>
      <c r="H2947" s="59" t="s">
        <v>2001</v>
      </c>
      <c r="I2947" s="60" t="s">
        <v>29</v>
      </c>
      <c r="J2947" s="60" t="s">
        <v>8900</v>
      </c>
      <c r="L2947" s="61">
        <v>44021</v>
      </c>
      <c r="M2947" s="62">
        <v>2123.86499999836</v>
      </c>
      <c r="N2947" s="63">
        <v>2123.86499999836</v>
      </c>
      <c r="O2947" s="63">
        <v>2231.3255999982398</v>
      </c>
      <c r="P2947" s="64">
        <f t="shared" si="45"/>
        <v>0.95184001832813436</v>
      </c>
      <c r="Q2947" s="61">
        <v>43881</v>
      </c>
      <c r="R2947" s="65">
        <v>12260309.054</v>
      </c>
      <c r="S2947" s="65">
        <v>11585552.725015599</v>
      </c>
      <c r="T2947" s="11"/>
      <c r="U2947" s="66">
        <v>-3.8257586147665301E-3</v>
      </c>
      <c r="V2947" s="67">
        <v>3.2796348924421199</v>
      </c>
      <c r="W2947" s="66">
        <v>3.7695310065828401E-2</v>
      </c>
      <c r="X2947" s="67">
        <v>6.0479095552218496</v>
      </c>
      <c r="Y2947" s="66">
        <v>1.91760273028194E-2</v>
      </c>
      <c r="Z2947" s="67">
        <v>19.601540342497199</v>
      </c>
      <c r="AA2947" s="66">
        <v>0.180709844069497</v>
      </c>
      <c r="AB2947" s="67">
        <v>38.296172558271799</v>
      </c>
      <c r="AC2947" s="66">
        <v>0.242855540284072</v>
      </c>
      <c r="AD2947" s="67">
        <v>48.571519288641902</v>
      </c>
      <c r="AE2947" s="66">
        <v>0.29302173181524299</v>
      </c>
      <c r="AF2947" s="68">
        <v>46.249860793235698</v>
      </c>
      <c r="AG2947" s="66">
        <v>-6.2447264817819797E-3</v>
      </c>
      <c r="AH2947" s="67">
        <v>-2.4659783840434102</v>
      </c>
      <c r="AI2947" s="66">
        <v>5.7055931019931401E-2</v>
      </c>
      <c r="AJ2947" s="67">
        <v>19.396335582947401</v>
      </c>
      <c r="AK2947" s="66">
        <v>1.1276095928810499</v>
      </c>
      <c r="AL2947" s="66">
        <v>6.5654853136948105E-2</v>
      </c>
      <c r="AM2947" s="67">
        <v>50.240171450073802</v>
      </c>
      <c r="AN2947" s="11"/>
      <c r="AO2947" s="69">
        <v>3.6731985323058297E-2</v>
      </c>
      <c r="AP2947" s="69">
        <v>-6.0039862680278E-2</v>
      </c>
      <c r="AQ2947" s="69">
        <v>0.12220068040012801</v>
      </c>
      <c r="AR2947" s="69">
        <v>-8.1082091602147605E-2</v>
      </c>
      <c r="AS2947" s="70">
        <v>8</v>
      </c>
      <c r="AT2947" s="70">
        <v>4</v>
      </c>
      <c r="AU2947" s="70">
        <v>7</v>
      </c>
      <c r="AV2947" s="71">
        <v>5</v>
      </c>
      <c r="AW2947" s="11"/>
      <c r="AX2947" s="72">
        <v>0.19562936955073401</v>
      </c>
      <c r="AY2947" s="73">
        <v>0.81733270780569001</v>
      </c>
      <c r="AZ2947" s="73">
        <v>1.41253070722632</v>
      </c>
      <c r="BA2947" s="73">
        <v>1.1698309410294301</v>
      </c>
      <c r="BB2947" s="64">
        <v>2.01432286324052E-2</v>
      </c>
      <c r="BC2947" s="74">
        <v>-25.1238591086294</v>
      </c>
      <c r="BD2947" s="61">
        <v>43881</v>
      </c>
      <c r="BE2947" s="61">
        <v>43910</v>
      </c>
      <c r="BF2947" s="70"/>
      <c r="BG2947" s="61"/>
    </row>
    <row r="2948" spans="2:59" x14ac:dyDescent="0.3">
      <c r="B2948" s="56" t="s">
        <v>8901</v>
      </c>
      <c r="C2948" s="56" t="s">
        <v>8902</v>
      </c>
      <c r="D2948" s="56" t="s">
        <v>8890</v>
      </c>
      <c r="E2948" s="57" t="s">
        <v>2511</v>
      </c>
      <c r="F2948" s="57" t="s">
        <v>6437</v>
      </c>
      <c r="G2948" s="58" t="s">
        <v>111</v>
      </c>
      <c r="H2948" s="59" t="s">
        <v>2001</v>
      </c>
      <c r="I2948" s="60" t="s">
        <v>29</v>
      </c>
      <c r="J2948" s="60" t="s">
        <v>8903</v>
      </c>
      <c r="L2948" s="61">
        <v>44021</v>
      </c>
      <c r="M2948" s="62">
        <v>1417.6508000008801</v>
      </c>
      <c r="N2948" s="63">
        <v>1417.6508000008801</v>
      </c>
      <c r="O2948" s="63">
        <v>1472.1023999992799</v>
      </c>
      <c r="P2948" s="64">
        <f t="shared" si="45"/>
        <v>0.96301099706214288</v>
      </c>
      <c r="Q2948" s="61">
        <v>43881</v>
      </c>
      <c r="R2948" s="65">
        <v>182509.954</v>
      </c>
      <c r="S2948" s="65">
        <v>401020.09850585897</v>
      </c>
      <c r="T2948" s="11"/>
      <c r="U2948" s="66">
        <v>-3.7427179049700499E-3</v>
      </c>
      <c r="V2948" s="67">
        <v>3.2879389634217699</v>
      </c>
      <c r="W2948" s="66">
        <v>4.0293109106642098E-2</v>
      </c>
      <c r="X2948" s="67">
        <v>6.3076894593032202</v>
      </c>
      <c r="Y2948" s="66">
        <v>3.4752980191115099E-2</v>
      </c>
      <c r="Z2948" s="67">
        <v>21.159235631348601</v>
      </c>
      <c r="AA2948" s="66">
        <v>0.217330120440165</v>
      </c>
      <c r="AB2948" s="67">
        <v>41.958200195338598</v>
      </c>
      <c r="AC2948" s="66">
        <v>0.32109204996028001</v>
      </c>
      <c r="AD2948" s="67">
        <v>56.395170256262602</v>
      </c>
      <c r="AE2948" s="66">
        <v>0.41722279871464701</v>
      </c>
      <c r="AF2948" s="68">
        <v>58.669967483205298</v>
      </c>
      <c r="AG2948" s="66">
        <v>-5.4990229318718801E-3</v>
      </c>
      <c r="AH2948" s="67">
        <v>-2.3914080290523998</v>
      </c>
      <c r="AI2948" s="66">
        <v>7.4018398572661695E-2</v>
      </c>
      <c r="AJ2948" s="67">
        <v>21.0925823382277</v>
      </c>
      <c r="AK2948" s="66">
        <v>0.41765079999982802</v>
      </c>
      <c r="AL2948" s="66">
        <v>0.11635950463096401</v>
      </c>
      <c r="AM2948" s="67">
        <v>58.390850491530699</v>
      </c>
      <c r="AN2948" s="11"/>
      <c r="AO2948" s="69">
        <v>3.68185999814159E-2</v>
      </c>
      <c r="AP2948" s="69">
        <v>-5.9804869496510898E-2</v>
      </c>
      <c r="AQ2948" s="69">
        <v>0.12501769755370301</v>
      </c>
      <c r="AR2948" s="69">
        <v>-7.8704928002480301E-2</v>
      </c>
      <c r="AS2948" s="70">
        <v>8</v>
      </c>
      <c r="AT2948" s="70">
        <v>4</v>
      </c>
      <c r="AU2948" s="70">
        <v>7</v>
      </c>
      <c r="AV2948" s="71">
        <v>5</v>
      </c>
      <c r="AW2948" s="11"/>
      <c r="AX2948" s="72">
        <v>0.19566316571610501</v>
      </c>
      <c r="AY2948" s="73">
        <v>0.99128067569654399</v>
      </c>
      <c r="AZ2948" s="73">
        <v>1.5495622594098699</v>
      </c>
      <c r="BA2948" s="73">
        <v>1.42740346840401</v>
      </c>
      <c r="BB2948" s="64">
        <v>2.0149764379384601E-2</v>
      </c>
      <c r="BC2948" s="74">
        <v>-24.9426738247857</v>
      </c>
      <c r="BD2948" s="61">
        <v>43881</v>
      </c>
      <c r="BE2948" s="61">
        <v>43910</v>
      </c>
      <c r="BF2948" s="70"/>
      <c r="BG2948" s="61"/>
    </row>
    <row r="2949" spans="2:59" x14ac:dyDescent="0.3">
      <c r="B2949" s="56" t="s">
        <v>8904</v>
      </c>
      <c r="C2949" s="56" t="s">
        <v>8905</v>
      </c>
      <c r="D2949" s="56" t="s">
        <v>8890</v>
      </c>
      <c r="E2949" s="57" t="s">
        <v>6453</v>
      </c>
      <c r="F2949" s="57" t="s">
        <v>6437</v>
      </c>
      <c r="G2949" s="58" t="s">
        <v>111</v>
      </c>
      <c r="H2949" s="59" t="s">
        <v>2001</v>
      </c>
      <c r="I2949" s="60" t="s">
        <v>29</v>
      </c>
      <c r="J2949" s="60" t="s">
        <v>8906</v>
      </c>
      <c r="L2949" s="61">
        <v>44021</v>
      </c>
      <c r="M2949" s="62">
        <v>1537.96000000089</v>
      </c>
      <c r="N2949" s="63">
        <v>1537.96000000089</v>
      </c>
      <c r="O2949" s="63">
        <v>1597.3380999993501</v>
      </c>
      <c r="P2949" s="64">
        <f t="shared" si="45"/>
        <v>0.96282684298428478</v>
      </c>
      <c r="Q2949" s="61">
        <v>43881</v>
      </c>
      <c r="R2949" s="65">
        <v>103038.033</v>
      </c>
      <c r="S2949" s="65">
        <v>274297.46042919898</v>
      </c>
      <c r="T2949" s="11"/>
      <c r="U2949" s="66">
        <v>-3.7440892729136998E-3</v>
      </c>
      <c r="V2949" s="67">
        <v>3.2878018266273998</v>
      </c>
      <c r="W2949" s="66">
        <v>4.0250418733194203E-2</v>
      </c>
      <c r="X2949" s="67">
        <v>6.3034204219584398</v>
      </c>
      <c r="Y2949" s="66">
        <v>3.4495747560867998E-2</v>
      </c>
      <c r="Z2949" s="67">
        <v>21.133512368309301</v>
      </c>
      <c r="AA2949" s="66">
        <v>0.21672077311988699</v>
      </c>
      <c r="AB2949" s="67">
        <v>41.897265463310802</v>
      </c>
      <c r="AC2949" s="66">
        <v>0.31977063540572997</v>
      </c>
      <c r="AD2949" s="67">
        <v>56.2630288008368</v>
      </c>
      <c r="AE2949" s="66">
        <v>0.41509286397544198</v>
      </c>
      <c r="AF2949" s="68">
        <v>58.4569740092847</v>
      </c>
      <c r="AG2949" s="66">
        <v>-5.5113434145823703E-3</v>
      </c>
      <c r="AH2949" s="67">
        <v>-2.39264007732345</v>
      </c>
      <c r="AI2949" s="66">
        <v>7.3738125913223498E-2</v>
      </c>
      <c r="AJ2949" s="67">
        <v>21.064555072283799</v>
      </c>
      <c r="AK2949" s="66">
        <v>0.53796000000147604</v>
      </c>
      <c r="AL2949" s="66">
        <v>0.130555859082961</v>
      </c>
      <c r="AM2949" s="67">
        <v>61.101801773184</v>
      </c>
      <c r="AN2949" s="11"/>
      <c r="AO2949" s="69">
        <v>3.6817232907196698E-2</v>
      </c>
      <c r="AP2949" s="69">
        <v>-5.9808731704833903E-2</v>
      </c>
      <c r="AQ2949" s="69">
        <v>0.12497147343136</v>
      </c>
      <c r="AR2949" s="69">
        <v>-7.8743957407859902E-2</v>
      </c>
      <c r="AS2949" s="70">
        <v>8</v>
      </c>
      <c r="AT2949" s="70">
        <v>4</v>
      </c>
      <c r="AU2949" s="70">
        <v>7</v>
      </c>
      <c r="AV2949" s="71">
        <v>5</v>
      </c>
      <c r="AW2949" s="11"/>
      <c r="AX2949" s="72">
        <v>0.19566260148945699</v>
      </c>
      <c r="AY2949" s="73">
        <v>0.98838799701661595</v>
      </c>
      <c r="AZ2949" s="73">
        <v>1.5472835839791499</v>
      </c>
      <c r="BA2949" s="73">
        <v>1.4230970117641799</v>
      </c>
      <c r="BB2949" s="64">
        <v>2.0149656122521301E-2</v>
      </c>
      <c r="BC2949" s="74">
        <v>-24.945651768997799</v>
      </c>
      <c r="BD2949" s="61">
        <v>43881</v>
      </c>
      <c r="BE2949" s="61">
        <v>43910</v>
      </c>
      <c r="BF2949" s="70"/>
      <c r="BG2949" s="61"/>
    </row>
    <row r="2950" spans="2:59" x14ac:dyDescent="0.3">
      <c r="B2950" s="56" t="s">
        <v>8907</v>
      </c>
      <c r="C2950" s="56" t="s">
        <v>8908</v>
      </c>
      <c r="D2950" s="56" t="s">
        <v>8890</v>
      </c>
      <c r="E2950" s="57" t="s">
        <v>56</v>
      </c>
      <c r="F2950" s="57" t="s">
        <v>6437</v>
      </c>
      <c r="G2950" s="58" t="s">
        <v>111</v>
      </c>
      <c r="H2950" s="59" t="s">
        <v>2001</v>
      </c>
      <c r="I2950" s="60" t="s">
        <v>29</v>
      </c>
      <c r="J2950" s="60" t="s">
        <v>8909</v>
      </c>
      <c r="L2950" s="61">
        <v>44021</v>
      </c>
      <c r="M2950" s="62">
        <v>1982.7631999999301</v>
      </c>
      <c r="N2950" s="63">
        <v>1982.7631999999301</v>
      </c>
      <c r="O2950" s="63">
        <v>2055.3793999999798</v>
      </c>
      <c r="P2950" s="64">
        <f t="shared" si="45"/>
        <v>0.96467017232923014</v>
      </c>
      <c r="Q2950" s="61">
        <v>43881</v>
      </c>
      <c r="R2950" s="65">
        <v>11333625.949999999</v>
      </c>
      <c r="S2950" s="65">
        <v>10678028.75625</v>
      </c>
      <c r="T2950" s="11"/>
      <c r="U2950" s="66">
        <v>-3.7305025916794E-3</v>
      </c>
      <c r="V2950" s="67">
        <v>3.2891604947508299</v>
      </c>
      <c r="W2950" s="66">
        <v>4.0676849303054E-2</v>
      </c>
      <c r="X2950" s="67">
        <v>6.3460634789444201</v>
      </c>
      <c r="Y2950" s="66">
        <v>3.7071170461786103E-2</v>
      </c>
      <c r="Z2950" s="67">
        <v>21.391054658393799</v>
      </c>
      <c r="AA2950" s="66">
        <v>0.22282818618259601</v>
      </c>
      <c r="AB2950" s="67">
        <v>42.508006769581698</v>
      </c>
      <c r="AC2950" s="66">
        <v>0.33304441652202499</v>
      </c>
      <c r="AD2950" s="67">
        <v>57.590406912437203</v>
      </c>
      <c r="AE2950" s="66">
        <v>0.43652947512047802</v>
      </c>
      <c r="AF2950" s="68">
        <v>60.6006351237884</v>
      </c>
      <c r="AG2950" s="66">
        <v>-5.3889975361016704E-3</v>
      </c>
      <c r="AH2950" s="67">
        <v>-2.3804054894753799</v>
      </c>
      <c r="AI2950" s="66">
        <v>7.6543804574612295E-2</v>
      </c>
      <c r="AJ2950" s="67">
        <v>21.345122938422701</v>
      </c>
      <c r="AK2950" s="66">
        <v>0.98276319999946304</v>
      </c>
      <c r="AL2950" s="66">
        <v>0.10446566708022099</v>
      </c>
      <c r="AM2950" s="67">
        <v>89.994341231184094</v>
      </c>
      <c r="AN2950" s="11"/>
      <c r="AO2950" s="69">
        <v>3.6831422799878097E-2</v>
      </c>
      <c r="AP2950" s="69">
        <v>-5.9770136180304703E-2</v>
      </c>
      <c r="AQ2950" s="69">
        <v>0.12543392289633601</v>
      </c>
      <c r="AR2950" s="69">
        <v>-7.8353697515049101E-2</v>
      </c>
      <c r="AS2950" s="70">
        <v>8</v>
      </c>
      <c r="AT2950" s="70">
        <v>4</v>
      </c>
      <c r="AU2950" s="70">
        <v>7</v>
      </c>
      <c r="AV2950" s="71">
        <v>5</v>
      </c>
      <c r="AW2950" s="11"/>
      <c r="AX2950" s="72">
        <v>0.195668624002719</v>
      </c>
      <c r="AY2950" s="73">
        <v>1.01737290568781</v>
      </c>
      <c r="AZ2950" s="73">
        <v>1.5701142960988399</v>
      </c>
      <c r="BA2950" s="73">
        <v>1.46628365389188</v>
      </c>
      <c r="BB2950" s="64">
        <v>2.01507781212058E-2</v>
      </c>
      <c r="BC2950" s="74">
        <v>-24.915906036592801</v>
      </c>
      <c r="BD2950" s="61">
        <v>43881</v>
      </c>
      <c r="BE2950" s="61">
        <v>43910</v>
      </c>
      <c r="BF2950" s="70"/>
      <c r="BG2950" s="61"/>
    </row>
    <row r="2951" spans="2:59" x14ac:dyDescent="0.3">
      <c r="B2951" s="56" t="s">
        <v>8910</v>
      </c>
      <c r="C2951" s="56" t="s">
        <v>8911</v>
      </c>
      <c r="D2951" s="56" t="s">
        <v>8890</v>
      </c>
      <c r="E2951" s="57" t="s">
        <v>131</v>
      </c>
      <c r="F2951" s="57" t="s">
        <v>6437</v>
      </c>
      <c r="G2951" s="58" t="s">
        <v>111</v>
      </c>
      <c r="H2951" s="59" t="s">
        <v>2001</v>
      </c>
      <c r="I2951" s="60" t="s">
        <v>29</v>
      </c>
      <c r="J2951" s="60" t="s">
        <v>1</v>
      </c>
      <c r="L2951" s="61">
        <v>44021</v>
      </c>
      <c r="M2951" s="62">
        <v>1383.4960999991699</v>
      </c>
      <c r="N2951" s="63">
        <v>1383.4960999991699</v>
      </c>
      <c r="O2951" s="63">
        <v>1439.6612999997999</v>
      </c>
      <c r="P2951" s="64">
        <f t="shared" ref="P2951:P2967" si="46">IFERROR(N2951/O2951,"")</f>
        <v>0.96098721275577959</v>
      </c>
      <c r="Q2951" s="61">
        <v>43881</v>
      </c>
      <c r="R2951" s="65">
        <v>1462211.773</v>
      </c>
      <c r="S2951" s="65">
        <v>1239335.89361328</v>
      </c>
      <c r="T2951" s="11"/>
      <c r="U2951" s="66">
        <v>-3.7576480817733699E-3</v>
      </c>
      <c r="V2951" s="67">
        <v>3.2864459457414301</v>
      </c>
      <c r="W2951" s="66">
        <v>3.98242147202836E-2</v>
      </c>
      <c r="X2951" s="67">
        <v>6.2608000206673804</v>
      </c>
      <c r="Y2951" s="66">
        <v>3.1926870600727901E-2</v>
      </c>
      <c r="Z2951" s="67">
        <v>20.8766246722953</v>
      </c>
      <c r="AA2951" s="66">
        <v>0.21064440766524101</v>
      </c>
      <c r="AB2951" s="67">
        <v>41.289628917816998</v>
      </c>
      <c r="AC2951" s="66">
        <v>0.30662660359666899</v>
      </c>
      <c r="AD2951" s="67">
        <v>54.948625619930702</v>
      </c>
      <c r="AE2951" s="66"/>
      <c r="AF2951" s="68"/>
      <c r="AG2951" s="66">
        <v>-5.6335135013796398E-3</v>
      </c>
      <c r="AH2951" s="67">
        <v>-2.4048570860031799</v>
      </c>
      <c r="AI2951" s="66">
        <v>7.0940009309197194E-2</v>
      </c>
      <c r="AJ2951" s="67">
        <v>20.784743411873901</v>
      </c>
      <c r="AK2951" s="66">
        <v>0.37628724503913002</v>
      </c>
      <c r="AL2951" s="66">
        <v>0.12372222432895801</v>
      </c>
      <c r="AM2951" s="67">
        <v>61.7580040402827</v>
      </c>
      <c r="AN2951" s="11"/>
      <c r="AO2951" s="69">
        <v>3.6803011720621698E-2</v>
      </c>
      <c r="AP2951" s="69">
        <v>-5.9847176269613597E-2</v>
      </c>
      <c r="AQ2951" s="69">
        <v>0.12450926365098</v>
      </c>
      <c r="AR2951" s="69">
        <v>-7.9134038254778702E-2</v>
      </c>
      <c r="AS2951" s="70">
        <v>8</v>
      </c>
      <c r="AT2951" s="70">
        <v>4</v>
      </c>
      <c r="AU2951" s="70">
        <v>7</v>
      </c>
      <c r="AV2951" s="71">
        <v>5</v>
      </c>
      <c r="AW2951" s="11"/>
      <c r="AX2951" s="72">
        <v>0.19565659670944999</v>
      </c>
      <c r="AY2951" s="73">
        <v>0.95954261100632698</v>
      </c>
      <c r="AZ2951" s="73">
        <v>1.52456164995237</v>
      </c>
      <c r="BA2951" s="73">
        <v>1.38019607943897</v>
      </c>
      <c r="BB2951" s="64">
        <v>2.0148536617634799E-2</v>
      </c>
      <c r="BC2951" s="74">
        <v>-24.975374416127998</v>
      </c>
      <c r="BD2951" s="61">
        <v>43881</v>
      </c>
      <c r="BE2951" s="61">
        <v>43910</v>
      </c>
      <c r="BF2951" s="70"/>
      <c r="BG2951" s="61"/>
    </row>
    <row r="2952" spans="2:59" x14ac:dyDescent="0.3">
      <c r="B2952" s="56" t="s">
        <v>8912</v>
      </c>
      <c r="C2952" s="56" t="s">
        <v>8913</v>
      </c>
      <c r="D2952" s="56" t="s">
        <v>8914</v>
      </c>
      <c r="E2952" s="57" t="s">
        <v>34</v>
      </c>
      <c r="F2952" s="57" t="s">
        <v>6437</v>
      </c>
      <c r="G2952" s="58" t="s">
        <v>111</v>
      </c>
      <c r="H2952" s="59" t="s">
        <v>1035</v>
      </c>
      <c r="I2952" s="60" t="s">
        <v>400</v>
      </c>
      <c r="J2952" s="60" t="s">
        <v>8915</v>
      </c>
      <c r="L2952" s="61">
        <v>44021</v>
      </c>
      <c r="M2952" s="62">
        <v>114931.025256038</v>
      </c>
      <c r="N2952" s="63">
        <v>114931.025256038</v>
      </c>
      <c r="O2952" s="63">
        <v>127554.60315001001</v>
      </c>
      <c r="P2952" s="64">
        <f t="shared" si="46"/>
        <v>0.90103392913914593</v>
      </c>
      <c r="Q2952" s="61">
        <v>43880</v>
      </c>
      <c r="R2952" s="65">
        <v>9189845.3509687502</v>
      </c>
      <c r="S2952" s="65">
        <v>6658297.3061484396</v>
      </c>
      <c r="T2952" s="11"/>
      <c r="U2952" s="66">
        <v>-1.3653646926286501E-2</v>
      </c>
      <c r="V2952" s="67">
        <v>2.2968460612901298</v>
      </c>
      <c r="W2952" s="66">
        <v>-7.5739790463558198E-4</v>
      </c>
      <c r="X2952" s="67">
        <v>2.2026387581718199</v>
      </c>
      <c r="Y2952" s="66">
        <v>-3.3712174424181299E-2</v>
      </c>
      <c r="Z2952" s="67">
        <v>14.312720169807999</v>
      </c>
      <c r="AA2952" s="66">
        <v>0.173413919474115</v>
      </c>
      <c r="AB2952" s="67">
        <v>37.566580098704399</v>
      </c>
      <c r="AC2952" s="66">
        <v>0.245920421022747</v>
      </c>
      <c r="AD2952" s="67">
        <v>48.878007362538497</v>
      </c>
      <c r="AE2952" s="66">
        <v>0.38722173889284001</v>
      </c>
      <c r="AF2952" s="68">
        <v>55.669861501024599</v>
      </c>
      <c r="AG2952" s="66">
        <v>-1.8368308234130399E-2</v>
      </c>
      <c r="AH2952" s="67">
        <v>-3.6783365592782502</v>
      </c>
      <c r="AI2952" s="66">
        <v>1.50163363159663E-2</v>
      </c>
      <c r="AJ2952" s="67">
        <v>15.1923761125654</v>
      </c>
      <c r="AK2952" s="66">
        <v>1.0146662000950899</v>
      </c>
      <c r="AL2952" s="66">
        <v>0.109890370551584</v>
      </c>
      <c r="AM2952" s="67">
        <v>90.043794209836094</v>
      </c>
      <c r="AN2952" s="11"/>
      <c r="AO2952" s="69">
        <v>0.106698633975611</v>
      </c>
      <c r="AP2952" s="69">
        <v>-0.122658143070148</v>
      </c>
      <c r="AQ2952" s="69">
        <v>0.17533673617435899</v>
      </c>
      <c r="AR2952" s="69">
        <v>-9.7807331618241705E-2</v>
      </c>
      <c r="AS2952" s="70">
        <v>8</v>
      </c>
      <c r="AT2952" s="70">
        <v>4</v>
      </c>
      <c r="AU2952" s="70">
        <v>7</v>
      </c>
      <c r="AV2952" s="71">
        <v>5</v>
      </c>
      <c r="AW2952" s="11"/>
      <c r="AX2952" s="72">
        <v>0.35711489055131101</v>
      </c>
      <c r="AY2952" s="73">
        <v>0.62946238669337595</v>
      </c>
      <c r="AZ2952" s="73">
        <v>1.4376755792782201</v>
      </c>
      <c r="BA2952" s="73">
        <v>0.92061032999390602</v>
      </c>
      <c r="BB2952" s="64">
        <v>3.6753322952790803E-2</v>
      </c>
      <c r="BC2952" s="74">
        <v>-30.2480531570036</v>
      </c>
      <c r="BD2952" s="61">
        <v>43880</v>
      </c>
      <c r="BE2952" s="61">
        <v>43913</v>
      </c>
      <c r="BF2952" s="70"/>
      <c r="BG2952" s="61"/>
    </row>
    <row r="2953" spans="2:59" x14ac:dyDescent="0.3">
      <c r="B2953" s="56" t="s">
        <v>8916</v>
      </c>
      <c r="C2953" s="56" t="s">
        <v>8917</v>
      </c>
      <c r="D2953" s="56" t="s">
        <v>8914</v>
      </c>
      <c r="E2953" s="57" t="s">
        <v>41</v>
      </c>
      <c r="F2953" s="57" t="s">
        <v>6437</v>
      </c>
      <c r="G2953" s="58" t="s">
        <v>111</v>
      </c>
      <c r="H2953" s="59" t="s">
        <v>1035</v>
      </c>
      <c r="I2953" s="60" t="s">
        <v>400</v>
      </c>
      <c r="J2953" s="60" t="s">
        <v>8918</v>
      </c>
      <c r="L2953" s="61">
        <v>44021</v>
      </c>
      <c r="M2953" s="62">
        <v>111961.62339603899</v>
      </c>
      <c r="N2953" s="63">
        <v>111961.62339603899</v>
      </c>
      <c r="O2953" s="63">
        <v>124354.651200056</v>
      </c>
      <c r="P2953" s="64">
        <f t="shared" si="46"/>
        <v>0.90034126038374163</v>
      </c>
      <c r="Q2953" s="61">
        <v>43880</v>
      </c>
      <c r="R2953" s="65">
        <v>97480.863910766595</v>
      </c>
      <c r="S2953" s="65">
        <v>96224.718398681594</v>
      </c>
      <c r="T2953" s="11"/>
      <c r="U2953" s="66">
        <v>-1.36594601453908E-2</v>
      </c>
      <c r="V2953" s="67">
        <v>2.2962647393796898</v>
      </c>
      <c r="W2953" s="66">
        <v>-9.2065812714281503E-4</v>
      </c>
      <c r="X2953" s="67">
        <v>2.1863127359210899</v>
      </c>
      <c r="Y2953" s="66">
        <v>-3.4671156593503803E-2</v>
      </c>
      <c r="Z2953" s="67">
        <v>14.2168219528685</v>
      </c>
      <c r="AA2953" s="66">
        <v>0.17106892740586799</v>
      </c>
      <c r="AB2953" s="67">
        <v>37.332080891879698</v>
      </c>
      <c r="AC2953" s="66">
        <v>0.24094579864322399</v>
      </c>
      <c r="AD2953" s="67">
        <v>48.380545124586199</v>
      </c>
      <c r="AE2953" s="66">
        <v>0.37890629433270101</v>
      </c>
      <c r="AF2953" s="68">
        <v>54.838317045010598</v>
      </c>
      <c r="AG2953" s="66">
        <v>-1.8416298123156601E-2</v>
      </c>
      <c r="AH2953" s="67">
        <v>-3.6831355481808701</v>
      </c>
      <c r="AI2953" s="66">
        <v>1.39587373232644E-2</v>
      </c>
      <c r="AJ2953" s="67">
        <v>15.0866162132879</v>
      </c>
      <c r="AK2953" s="66">
        <v>0.99017702991608503</v>
      </c>
      <c r="AL2953" s="66">
        <v>0.107871760701528</v>
      </c>
      <c r="AM2953" s="67">
        <v>87.594877191935694</v>
      </c>
      <c r="AN2953" s="11"/>
      <c r="AO2953" s="69">
        <v>0.10669221097850801</v>
      </c>
      <c r="AP2953" s="69">
        <v>-0.122672229093005</v>
      </c>
      <c r="AQ2953" s="69">
        <v>0.175142430758569</v>
      </c>
      <c r="AR2953" s="69">
        <v>-9.7960134775348706E-2</v>
      </c>
      <c r="AS2953" s="70">
        <v>8</v>
      </c>
      <c r="AT2953" s="70">
        <v>4</v>
      </c>
      <c r="AU2953" s="70">
        <v>7</v>
      </c>
      <c r="AV2953" s="71">
        <v>5</v>
      </c>
      <c r="AW2953" s="11"/>
      <c r="AX2953" s="72">
        <v>0.357121073144954</v>
      </c>
      <c r="AY2953" s="73">
        <v>0.62295146062933804</v>
      </c>
      <c r="AZ2953" s="73">
        <v>1.42943827665113</v>
      </c>
      <c r="BA2953" s="73">
        <v>0.91089186610133799</v>
      </c>
      <c r="BB2953" s="64">
        <v>3.6753620018607797E-2</v>
      </c>
      <c r="BC2953" s="74">
        <v>-30.260576796165001</v>
      </c>
      <c r="BD2953" s="61">
        <v>43880</v>
      </c>
      <c r="BE2953" s="61">
        <v>43913</v>
      </c>
      <c r="BF2953" s="70"/>
      <c r="BG2953" s="61"/>
    </row>
    <row r="2954" spans="2:59" x14ac:dyDescent="0.3">
      <c r="B2954" s="56" t="s">
        <v>8919</v>
      </c>
      <c r="C2954" s="56" t="s">
        <v>8920</v>
      </c>
      <c r="D2954" s="56" t="s">
        <v>8914</v>
      </c>
      <c r="E2954" s="57" t="s">
        <v>248</v>
      </c>
      <c r="F2954" s="57" t="s">
        <v>6437</v>
      </c>
      <c r="G2954" s="58" t="s">
        <v>111</v>
      </c>
      <c r="H2954" s="59" t="s">
        <v>1035</v>
      </c>
      <c r="I2954" s="60" t="s">
        <v>400</v>
      </c>
      <c r="J2954" s="60" t="s">
        <v>8921</v>
      </c>
      <c r="L2954" s="61">
        <v>44021</v>
      </c>
      <c r="M2954" s="62">
        <v>121994.85255599</v>
      </c>
      <c r="N2954" s="63">
        <v>121994.85255599</v>
      </c>
      <c r="O2954" s="63">
        <v>134665.89967989901</v>
      </c>
      <c r="P2954" s="64">
        <f t="shared" si="46"/>
        <v>0.90590753001295721</v>
      </c>
      <c r="Q2954" s="61">
        <v>43880</v>
      </c>
      <c r="R2954" s="65">
        <v>2457071.1453593802</v>
      </c>
      <c r="S2954" s="65">
        <v>2140250.2732500001</v>
      </c>
      <c r="T2954" s="11"/>
      <c r="U2954" s="66">
        <v>-1.36155166628669E-2</v>
      </c>
      <c r="V2954" s="67">
        <v>2.3006590876320798</v>
      </c>
      <c r="W2954" s="66">
        <v>3.9036019552440799E-4</v>
      </c>
      <c r="X2954" s="67">
        <v>2.31741456818781</v>
      </c>
      <c r="Y2954" s="66">
        <v>-2.6959843013173699E-2</v>
      </c>
      <c r="Z2954" s="67">
        <v>14.9879533109051</v>
      </c>
      <c r="AA2954" s="66">
        <v>0.189982257699885</v>
      </c>
      <c r="AB2954" s="67">
        <v>39.223413921310602</v>
      </c>
      <c r="AC2954" s="66">
        <v>0.28132777894090399</v>
      </c>
      <c r="AD2954" s="67">
        <v>52.418743154325099</v>
      </c>
      <c r="AE2954" s="66">
        <v>0.44686973753967302</v>
      </c>
      <c r="AF2954" s="68">
        <v>61.634661365707899</v>
      </c>
      <c r="AG2954" s="66">
        <v>-1.80300125975918E-2</v>
      </c>
      <c r="AH2954" s="67">
        <v>-3.6445069956244001</v>
      </c>
      <c r="AI2954" s="66">
        <v>2.2460912718088401E-2</v>
      </c>
      <c r="AJ2954" s="67">
        <v>15.936833752770299</v>
      </c>
      <c r="AK2954" s="66">
        <v>1.19484159190324</v>
      </c>
      <c r="AL2954" s="66">
        <v>0.124131838769244</v>
      </c>
      <c r="AM2954" s="67">
        <v>108.061333390651</v>
      </c>
      <c r="AN2954" s="11"/>
      <c r="AO2954" s="69">
        <v>0.10674054459203</v>
      </c>
      <c r="AP2954" s="69">
        <v>-0.122557157838019</v>
      </c>
      <c r="AQ2954" s="69">
        <v>0.176689787498617</v>
      </c>
      <c r="AR2954" s="69">
        <v>-9.67368282872485E-2</v>
      </c>
      <c r="AS2954" s="70">
        <v>8</v>
      </c>
      <c r="AT2954" s="70">
        <v>4</v>
      </c>
      <c r="AU2954" s="70">
        <v>7</v>
      </c>
      <c r="AV2954" s="71">
        <v>5</v>
      </c>
      <c r="AW2954" s="11"/>
      <c r="AX2954" s="72">
        <v>0.35707341152243299</v>
      </c>
      <c r="AY2954" s="73">
        <v>0.67542830650472796</v>
      </c>
      <c r="AZ2954" s="73">
        <v>1.49584929750745</v>
      </c>
      <c r="BA2954" s="73">
        <v>0.98932676417189203</v>
      </c>
      <c r="BB2954" s="64">
        <v>3.6751432053097201E-2</v>
      </c>
      <c r="BC2954" s="74">
        <v>-30.1599499282602</v>
      </c>
      <c r="BD2954" s="61">
        <v>43880</v>
      </c>
      <c r="BE2954" s="61">
        <v>43913</v>
      </c>
      <c r="BF2954" s="70"/>
      <c r="BG2954" s="61"/>
    </row>
    <row r="2955" spans="2:59" x14ac:dyDescent="0.3">
      <c r="B2955" s="56" t="s">
        <v>8922</v>
      </c>
      <c r="C2955" s="56" t="s">
        <v>8923</v>
      </c>
      <c r="D2955" s="56" t="s">
        <v>8914</v>
      </c>
      <c r="E2955" s="57" t="s">
        <v>0</v>
      </c>
      <c r="F2955" s="57" t="s">
        <v>6437</v>
      </c>
      <c r="G2955" s="58" t="s">
        <v>111</v>
      </c>
      <c r="H2955" s="59" t="s">
        <v>1035</v>
      </c>
      <c r="I2955" s="60" t="s">
        <v>400</v>
      </c>
      <c r="J2955" s="60" t="s">
        <v>8924</v>
      </c>
      <c r="L2955" s="61">
        <v>44021</v>
      </c>
      <c r="M2955" s="62">
        <v>102076.19607603599</v>
      </c>
      <c r="N2955" s="63">
        <v>102076.19607603599</v>
      </c>
      <c r="O2955" s="63">
        <v>113528.12717998</v>
      </c>
      <c r="P2955" s="64">
        <f t="shared" si="46"/>
        <v>0.89912692661802773</v>
      </c>
      <c r="Q2955" s="61">
        <v>43880</v>
      </c>
      <c r="R2955" s="65">
        <v>9461932.8541250005</v>
      </c>
      <c r="S2955" s="65">
        <v>9882091.8550937492</v>
      </c>
      <c r="T2955" s="11"/>
      <c r="U2955" s="66">
        <v>-1.3668433223756399E-2</v>
      </c>
      <c r="V2955" s="67">
        <v>2.2953674315431298</v>
      </c>
      <c r="W2955" s="66">
        <v>-1.2079942616764999E-3</v>
      </c>
      <c r="X2955" s="67">
        <v>2.1575791224677201</v>
      </c>
      <c r="Y2955" s="66">
        <v>-3.6350422773466597E-2</v>
      </c>
      <c r="Z2955" s="67">
        <v>14.048895334883101</v>
      </c>
      <c r="AA2955" s="66">
        <v>0.16696960185247001</v>
      </c>
      <c r="AB2955" s="67">
        <v>36.922148336539998</v>
      </c>
      <c r="AC2955" s="66">
        <v>0.23228119099629099</v>
      </c>
      <c r="AD2955" s="67">
        <v>47.514084359863801</v>
      </c>
      <c r="AE2955" s="66">
        <v>0.36446816982235802</v>
      </c>
      <c r="AF2955" s="68">
        <v>53.394504593976301</v>
      </c>
      <c r="AG2955" s="66">
        <v>-1.85013750406142E-2</v>
      </c>
      <c r="AH2955" s="67">
        <v>-3.6916432399266301</v>
      </c>
      <c r="AI2955" s="66">
        <v>1.21071254343406E-2</v>
      </c>
      <c r="AJ2955" s="67">
        <v>14.9014550244028</v>
      </c>
      <c r="AK2955" s="66">
        <v>0.94475540629355204</v>
      </c>
      <c r="AL2955" s="66">
        <v>0.104071077077679</v>
      </c>
      <c r="AM2955" s="67">
        <v>83.052714829682401</v>
      </c>
      <c r="AN2955" s="11"/>
      <c r="AO2955" s="69">
        <v>0.10668292339149001</v>
      </c>
      <c r="AP2955" s="69">
        <v>-0.122698063453718</v>
      </c>
      <c r="AQ2955" s="69">
        <v>0.17480515560426299</v>
      </c>
      <c r="AR2955" s="69">
        <v>-9.8227198838721996E-2</v>
      </c>
      <c r="AS2955" s="70">
        <v>8</v>
      </c>
      <c r="AT2955" s="70">
        <v>4</v>
      </c>
      <c r="AU2955" s="70">
        <v>7</v>
      </c>
      <c r="AV2955" s="71">
        <v>5</v>
      </c>
      <c r="AW2955" s="11"/>
      <c r="AX2955" s="72">
        <v>0.35713237822579702</v>
      </c>
      <c r="AY2955" s="73">
        <v>0.61157413124419702</v>
      </c>
      <c r="AZ2955" s="73">
        <v>1.4150364134839</v>
      </c>
      <c r="BA2955" s="73">
        <v>0.89392035581204299</v>
      </c>
      <c r="BB2955" s="64">
        <v>3.6754195212561201E-2</v>
      </c>
      <c r="BC2955" s="74">
        <v>-30.282668513100401</v>
      </c>
      <c r="BD2955" s="61">
        <v>43880</v>
      </c>
      <c r="BE2955" s="61">
        <v>43913</v>
      </c>
      <c r="BF2955" s="70"/>
      <c r="BG2955" s="61"/>
    </row>
    <row r="2956" spans="2:59" x14ac:dyDescent="0.3">
      <c r="B2956" s="56" t="s">
        <v>8925</v>
      </c>
      <c r="C2956" s="56" t="s">
        <v>8926</v>
      </c>
      <c r="D2956" s="56" t="s">
        <v>8914</v>
      </c>
      <c r="E2956" s="57" t="s">
        <v>2511</v>
      </c>
      <c r="F2956" s="57" t="s">
        <v>6437</v>
      </c>
      <c r="G2956" s="58" t="s">
        <v>111</v>
      </c>
      <c r="H2956" s="59" t="s">
        <v>1035</v>
      </c>
      <c r="I2956" s="60" t="s">
        <v>400</v>
      </c>
      <c r="J2956" s="60" t="s">
        <v>1</v>
      </c>
      <c r="L2956" s="61">
        <v>44021</v>
      </c>
      <c r="M2956" s="62">
        <v>88130.306292056994</v>
      </c>
      <c r="N2956" s="63">
        <v>88130.306292056994</v>
      </c>
      <c r="O2956" s="63">
        <v>97040.664630055398</v>
      </c>
      <c r="P2956" s="64">
        <f t="shared" si="46"/>
        <v>0.90817912911080068</v>
      </c>
      <c r="Q2956" s="61">
        <v>43880</v>
      </c>
      <c r="R2956" s="65">
        <v>238859.30670068401</v>
      </c>
      <c r="S2956" s="65">
        <v>239266.98577661099</v>
      </c>
      <c r="T2956" s="11"/>
      <c r="U2956" s="66">
        <v>-1.35981906732923E-2</v>
      </c>
      <c r="V2956" s="67">
        <v>2.30239168658954</v>
      </c>
      <c r="W2956" s="66">
        <v>9.2386296273616597E-4</v>
      </c>
      <c r="X2956" s="67">
        <v>2.3707648449089902</v>
      </c>
      <c r="Y2956" s="66">
        <v>-2.38102463436007E-2</v>
      </c>
      <c r="Z2956" s="67">
        <v>15.302912977858799</v>
      </c>
      <c r="AA2956" s="66">
        <v>0.19807377133111001</v>
      </c>
      <c r="AB2956" s="67">
        <v>40.032565284404001</v>
      </c>
      <c r="AC2956" s="66">
        <v>0.29445103185018501</v>
      </c>
      <c r="AD2956" s="67">
        <v>53.7310684452532</v>
      </c>
      <c r="AE2956" s="66"/>
      <c r="AF2956" s="68"/>
      <c r="AG2956" s="66">
        <v>-1.7873039756523199E-2</v>
      </c>
      <c r="AH2956" s="67">
        <v>-3.6288097115175302</v>
      </c>
      <c r="AI2956" s="66">
        <v>2.5935127905540901E-2</v>
      </c>
      <c r="AJ2956" s="67">
        <v>16.284255271515601</v>
      </c>
      <c r="AK2956" s="66">
        <v>0.45607352694787601</v>
      </c>
      <c r="AL2956" s="66">
        <v>0.17250021113606601</v>
      </c>
      <c r="AM2956" s="67">
        <v>72.853646841831505</v>
      </c>
      <c r="AN2956" s="11"/>
      <c r="AO2956" s="69">
        <v>0.106762064493523</v>
      </c>
      <c r="AP2956" s="69">
        <v>-0.122510134258919</v>
      </c>
      <c r="AQ2956" s="69">
        <v>0.17731926333915901</v>
      </c>
      <c r="AR2956" s="69">
        <v>-9.6239429209235797E-2</v>
      </c>
      <c r="AS2956" s="70">
        <v>8</v>
      </c>
      <c r="AT2956" s="70">
        <v>4</v>
      </c>
      <c r="AU2956" s="70">
        <v>7</v>
      </c>
      <c r="AV2956" s="71">
        <v>5</v>
      </c>
      <c r="AW2956" s="11"/>
      <c r="AX2956" s="72">
        <v>0.35705331436707599</v>
      </c>
      <c r="AY2956" s="73">
        <v>0.69784249146960098</v>
      </c>
      <c r="AZ2956" s="73">
        <v>1.5242006780208599</v>
      </c>
      <c r="BA2956" s="73">
        <v>1.0228849973355001</v>
      </c>
      <c r="BB2956" s="64">
        <v>3.6750463702992398E-2</v>
      </c>
      <c r="BC2956" s="74">
        <v>-30.1189996878384</v>
      </c>
      <c r="BD2956" s="61">
        <v>43880</v>
      </c>
      <c r="BE2956" s="61">
        <v>43913</v>
      </c>
      <c r="BF2956" s="70"/>
      <c r="BG2956" s="61"/>
    </row>
    <row r="2957" spans="2:59" x14ac:dyDescent="0.3">
      <c r="B2957" s="56" t="s">
        <v>8927</v>
      </c>
      <c r="C2957" s="56" t="s">
        <v>8928</v>
      </c>
      <c r="D2957" s="56" t="s">
        <v>8914</v>
      </c>
      <c r="E2957" s="57" t="s">
        <v>6453</v>
      </c>
      <c r="F2957" s="57" t="s">
        <v>6437</v>
      </c>
      <c r="G2957" s="58" t="s">
        <v>111</v>
      </c>
      <c r="H2957" s="59" t="s">
        <v>1035</v>
      </c>
      <c r="I2957" s="60" t="s">
        <v>400</v>
      </c>
      <c r="J2957" s="60" t="s">
        <v>1</v>
      </c>
      <c r="L2957" s="61">
        <v>44021</v>
      </c>
      <c r="M2957" s="62">
        <v>106415.123496056</v>
      </c>
      <c r="N2957" s="63">
        <v>106415.123496056</v>
      </c>
      <c r="O2957" s="63">
        <v>117237.457610011</v>
      </c>
      <c r="P2957" s="64">
        <f t="shared" si="46"/>
        <v>0.90768876829489631</v>
      </c>
      <c r="Q2957" s="61">
        <v>43880</v>
      </c>
      <c r="R2957" s="65">
        <v>274481.89295703103</v>
      </c>
      <c r="S2957" s="65">
        <v>348074.51559326198</v>
      </c>
      <c r="T2957" s="11"/>
      <c r="U2957" s="66">
        <v>-1.36023130098692E-2</v>
      </c>
      <c r="V2957" s="67">
        <v>2.30197945293185</v>
      </c>
      <c r="W2957" s="66">
        <v>8.0814394095796204E-4</v>
      </c>
      <c r="X2957" s="67">
        <v>2.3591929427311702</v>
      </c>
      <c r="Y2957" s="66">
        <v>-2.4489757513947601E-2</v>
      </c>
      <c r="Z2957" s="67">
        <v>15.2349618608278</v>
      </c>
      <c r="AA2957" s="66">
        <v>0.196074341685744</v>
      </c>
      <c r="AB2957" s="67">
        <v>39.832622319867397</v>
      </c>
      <c r="AC2957" s="66">
        <v>0.29447343126783398</v>
      </c>
      <c r="AD2957" s="67">
        <v>53.733308387047103</v>
      </c>
      <c r="AE2957" s="66">
        <v>0.46923012811224901</v>
      </c>
      <c r="AF2957" s="68">
        <v>63.870700422965498</v>
      </c>
      <c r="AG2957" s="66">
        <v>-1.7907166411532699E-2</v>
      </c>
      <c r="AH2957" s="67">
        <v>-3.6322223770184801</v>
      </c>
      <c r="AI2957" s="66">
        <v>2.51862371551397E-2</v>
      </c>
      <c r="AJ2957" s="67">
        <v>16.2093661964755</v>
      </c>
      <c r="AK2957" s="66">
        <v>0.59089734633045699</v>
      </c>
      <c r="AL2957" s="66">
        <v>0.13300110848285801</v>
      </c>
      <c r="AM2957" s="67">
        <v>63.413205995631898</v>
      </c>
      <c r="AN2957" s="11"/>
      <c r="AO2957" s="69">
        <v>0.106756552660954</v>
      </c>
      <c r="AP2957" s="69">
        <v>-0.122520549826731</v>
      </c>
      <c r="AQ2957" s="69">
        <v>0.177183271402027</v>
      </c>
      <c r="AR2957" s="69">
        <v>-9.6345780380943297E-2</v>
      </c>
      <c r="AS2957" s="70">
        <v>8</v>
      </c>
      <c r="AT2957" s="70">
        <v>4</v>
      </c>
      <c r="AU2957" s="70">
        <v>7</v>
      </c>
      <c r="AV2957" s="71">
        <v>5</v>
      </c>
      <c r="AW2957" s="11"/>
      <c r="AX2957" s="72">
        <v>0.35705842563183998</v>
      </c>
      <c r="AY2957" s="73">
        <v>0.69231931285594295</v>
      </c>
      <c r="AZ2957" s="73">
        <v>1.5172222103738</v>
      </c>
      <c r="BA2957" s="73">
        <v>1.0146232756324001</v>
      </c>
      <c r="BB2957" s="64">
        <v>3.6750754359927702E-2</v>
      </c>
      <c r="BC2957" s="74">
        <v>-30.127834526618201</v>
      </c>
      <c r="BD2957" s="61">
        <v>43880</v>
      </c>
      <c r="BE2957" s="61">
        <v>43913</v>
      </c>
      <c r="BF2957" s="70"/>
      <c r="BG2957" s="61"/>
    </row>
    <row r="2958" spans="2:59" x14ac:dyDescent="0.3">
      <c r="B2958" s="56" t="s">
        <v>8929</v>
      </c>
      <c r="C2958" s="56" t="s">
        <v>8930</v>
      </c>
      <c r="D2958" s="56" t="s">
        <v>8914</v>
      </c>
      <c r="E2958" s="57" t="s">
        <v>56</v>
      </c>
      <c r="F2958" s="57" t="s">
        <v>6437</v>
      </c>
      <c r="G2958" s="58" t="s">
        <v>111</v>
      </c>
      <c r="H2958" s="59" t="s">
        <v>1035</v>
      </c>
      <c r="I2958" s="60" t="s">
        <v>400</v>
      </c>
      <c r="J2958" s="60" t="s">
        <v>8931</v>
      </c>
      <c r="L2958" s="61">
        <v>44021</v>
      </c>
      <c r="M2958" s="62">
        <v>129631.96231198301</v>
      </c>
      <c r="N2958" s="63">
        <v>129631.96231198301</v>
      </c>
      <c r="O2958" s="63">
        <v>142463.64586997</v>
      </c>
      <c r="P2958" s="64">
        <f t="shared" si="46"/>
        <v>0.9099301195078302</v>
      </c>
      <c r="Q2958" s="61">
        <v>43880</v>
      </c>
      <c r="R2958" s="65">
        <v>14684037.998968801</v>
      </c>
      <c r="S2958" s="65">
        <v>12482596.5194219</v>
      </c>
      <c r="T2958" s="11"/>
      <c r="U2958" s="66">
        <v>-1.35853120327738E-2</v>
      </c>
      <c r="V2958" s="67">
        <v>2.3036795506413901</v>
      </c>
      <c r="W2958" s="66">
        <v>1.33368884962692E-3</v>
      </c>
      <c r="X2958" s="67">
        <v>2.41174743359807</v>
      </c>
      <c r="Y2958" s="66">
        <v>-2.1380081476309001E-2</v>
      </c>
      <c r="Z2958" s="67">
        <v>15.545929464598901</v>
      </c>
      <c r="AA2958" s="66">
        <v>0.20376510621456001</v>
      </c>
      <c r="AB2958" s="67">
        <v>40.601698772748897</v>
      </c>
      <c r="AC2958" s="66">
        <v>0.311160848945437</v>
      </c>
      <c r="AD2958" s="67">
        <v>55.402050154807498</v>
      </c>
      <c r="AE2958" s="66">
        <v>0.49777818354777997</v>
      </c>
      <c r="AF2958" s="68">
        <v>66.725505966460304</v>
      </c>
      <c r="AG2958" s="66">
        <v>-1.77527558398651E-2</v>
      </c>
      <c r="AH2958" s="67">
        <v>-3.61678131985173</v>
      </c>
      <c r="AI2958" s="66">
        <v>2.8616152432732599E-2</v>
      </c>
      <c r="AJ2958" s="67">
        <v>16.552357724227502</v>
      </c>
      <c r="AK2958" s="66">
        <v>1.37775438282173</v>
      </c>
      <c r="AL2958" s="66">
        <v>0.13760575102249301</v>
      </c>
      <c r="AM2958" s="67">
        <v>126.35261248250001</v>
      </c>
      <c r="AN2958" s="11"/>
      <c r="AO2958" s="69">
        <v>0.106775911652221</v>
      </c>
      <c r="AP2958" s="69">
        <v>-0.122475127056532</v>
      </c>
      <c r="AQ2958" s="69">
        <v>0.17780242737906499</v>
      </c>
      <c r="AR2958" s="69">
        <v>-9.5856368898239494E-2</v>
      </c>
      <c r="AS2958" s="70">
        <v>8</v>
      </c>
      <c r="AT2958" s="70">
        <v>4</v>
      </c>
      <c r="AU2958" s="70">
        <v>7</v>
      </c>
      <c r="AV2958" s="71">
        <v>5</v>
      </c>
      <c r="AW2958" s="11"/>
      <c r="AX2958" s="72">
        <v>0.357040325597627</v>
      </c>
      <c r="AY2958" s="73">
        <v>0.71364866231761004</v>
      </c>
      <c r="AZ2958" s="73">
        <v>1.54420441167531</v>
      </c>
      <c r="BA2958" s="73">
        <v>1.04660376263746</v>
      </c>
      <c r="BB2958" s="64">
        <v>3.6749979889027597E-2</v>
      </c>
      <c r="BC2958" s="74">
        <v>-30.087488590652399</v>
      </c>
      <c r="BD2958" s="61">
        <v>43880</v>
      </c>
      <c r="BE2958" s="61">
        <v>43913</v>
      </c>
      <c r="BF2958" s="70"/>
      <c r="BG2958" s="61"/>
    </row>
    <row r="2959" spans="2:59" x14ac:dyDescent="0.3">
      <c r="B2959" s="56" t="s">
        <v>8932</v>
      </c>
      <c r="C2959" s="56" t="s">
        <v>8933</v>
      </c>
      <c r="D2959" s="56" t="s">
        <v>8914</v>
      </c>
      <c r="E2959" s="57" t="s">
        <v>131</v>
      </c>
      <c r="F2959" s="57" t="s">
        <v>6437</v>
      </c>
      <c r="G2959" s="58" t="s">
        <v>111</v>
      </c>
      <c r="H2959" s="59" t="s">
        <v>1035</v>
      </c>
      <c r="I2959" s="60" t="s">
        <v>400</v>
      </c>
      <c r="J2959" s="60" t="s">
        <v>1</v>
      </c>
      <c r="L2959" s="61">
        <v>44021</v>
      </c>
      <c r="M2959" s="62">
        <v>91428.331392049804</v>
      </c>
      <c r="N2959" s="63">
        <v>91428.331392049804</v>
      </c>
      <c r="O2959" s="63">
        <v>100866.18307995801</v>
      </c>
      <c r="P2959" s="64">
        <f t="shared" si="46"/>
        <v>0.90643195370616247</v>
      </c>
      <c r="Q2959" s="61">
        <v>43880</v>
      </c>
      <c r="R2959" s="65">
        <v>468671.73353076202</v>
      </c>
      <c r="S2959" s="65">
        <v>419911.71615576203</v>
      </c>
      <c r="T2959" s="11"/>
      <c r="U2959" s="66">
        <v>-1.3611862316793099E-2</v>
      </c>
      <c r="V2959" s="67">
        <v>2.3010245222394601</v>
      </c>
      <c r="W2959" s="66">
        <v>5.1362702288315599E-4</v>
      </c>
      <c r="X2959" s="67">
        <v>2.3297412509236901</v>
      </c>
      <c r="Y2959" s="66">
        <v>-2.62334973986071E-2</v>
      </c>
      <c r="Z2959" s="67">
        <v>15.0605878723582</v>
      </c>
      <c r="AA2959" s="66">
        <v>0.19177149767347099</v>
      </c>
      <c r="AB2959" s="67">
        <v>39.4023379186401</v>
      </c>
      <c r="AC2959" s="66">
        <v>0.285180500930583</v>
      </c>
      <c r="AD2959" s="67">
        <v>52.804015353322001</v>
      </c>
      <c r="AE2959" s="66"/>
      <c r="AF2959" s="68"/>
      <c r="AG2959" s="66">
        <v>-1.7994164214542301E-2</v>
      </c>
      <c r="AH2959" s="67">
        <v>-3.6409221573194399</v>
      </c>
      <c r="AI2959" s="66">
        <v>2.32621922950784E-2</v>
      </c>
      <c r="AJ2959" s="67">
        <v>16.0169617104693</v>
      </c>
      <c r="AK2959" s="66">
        <v>0.45306545337894899</v>
      </c>
      <c r="AL2959" s="66">
        <v>0.146678484745353</v>
      </c>
      <c r="AM2959" s="67">
        <v>65.870922673959299</v>
      </c>
      <c r="AN2959" s="11"/>
      <c r="AO2959" s="69">
        <v>0.106746746892895</v>
      </c>
      <c r="AP2959" s="69">
        <v>-0.122546568119142</v>
      </c>
      <c r="AQ2959" s="69">
        <v>0.17683462203247499</v>
      </c>
      <c r="AR2959" s="69">
        <v>-9.6621710859908505E-2</v>
      </c>
      <c r="AS2959" s="70">
        <v>8</v>
      </c>
      <c r="AT2959" s="70">
        <v>4</v>
      </c>
      <c r="AU2959" s="70">
        <v>7</v>
      </c>
      <c r="AV2959" s="71">
        <v>5</v>
      </c>
      <c r="AW2959" s="11"/>
      <c r="AX2959" s="72">
        <v>0.35706883342238099</v>
      </c>
      <c r="AY2959" s="73">
        <v>0.68038935220283703</v>
      </c>
      <c r="AZ2959" s="73">
        <v>1.5021277596006299</v>
      </c>
      <c r="BA2959" s="73">
        <v>0.99675481622853102</v>
      </c>
      <c r="BB2959" s="64">
        <v>3.6751219924226503E-2</v>
      </c>
      <c r="BC2959" s="74">
        <v>-30.150502337230101</v>
      </c>
      <c r="BD2959" s="61">
        <v>43880</v>
      </c>
      <c r="BE2959" s="61">
        <v>43913</v>
      </c>
      <c r="BF2959" s="70"/>
      <c r="BG2959" s="61"/>
    </row>
    <row r="2960" spans="2:59" x14ac:dyDescent="0.3">
      <c r="B2960" s="56" t="s">
        <v>8934</v>
      </c>
      <c r="C2960" s="56" t="s">
        <v>8935</v>
      </c>
      <c r="D2960" s="56" t="s">
        <v>8936</v>
      </c>
      <c r="E2960" s="57" t="s">
        <v>34</v>
      </c>
      <c r="F2960" s="57" t="s">
        <v>6437</v>
      </c>
      <c r="G2960" s="58" t="s">
        <v>200</v>
      </c>
      <c r="H2960" s="59" t="s">
        <v>201</v>
      </c>
      <c r="I2960" s="60" t="s">
        <v>29</v>
      </c>
      <c r="J2960" s="60" t="s">
        <v>8937</v>
      </c>
      <c r="L2960" s="61">
        <v>44021</v>
      </c>
      <c r="M2960" s="62">
        <v>1054.7774999998501</v>
      </c>
      <c r="N2960" s="63">
        <v>1054.7774999998501</v>
      </c>
      <c r="O2960" s="63">
        <v>1106.3837000001199</v>
      </c>
      <c r="P2960" s="64">
        <f t="shared" si="46"/>
        <v>0.95335596502346853</v>
      </c>
      <c r="Q2960" s="61">
        <v>43748</v>
      </c>
      <c r="R2960" s="65">
        <v>105800.215</v>
      </c>
      <c r="S2960" s="65">
        <v>126781.674674316</v>
      </c>
      <c r="T2960" s="11"/>
      <c r="U2960" s="66">
        <v>-1.72742318409291E-3</v>
      </c>
      <c r="V2960" s="67">
        <v>3.48946843550948</v>
      </c>
      <c r="W2960" s="66">
        <v>7.3328288908669501E-3</v>
      </c>
      <c r="X2960" s="67">
        <v>3.0116614377220698</v>
      </c>
      <c r="Y2960" s="66">
        <v>-1.41422000160674E-3</v>
      </c>
      <c r="Z2960" s="67">
        <v>17.542515612061798</v>
      </c>
      <c r="AA2960" s="66">
        <v>-2.2653463497590599E-2</v>
      </c>
      <c r="AB2960" s="67">
        <v>17.959841801523002</v>
      </c>
      <c r="AC2960" s="66">
        <v>3.2517254017875502E-2</v>
      </c>
      <c r="AD2960" s="67">
        <v>27.5376906620222</v>
      </c>
      <c r="AE2960" s="66">
        <v>5.7714349663001499E-2</v>
      </c>
      <c r="AF2960" s="68">
        <v>22.7191225780116</v>
      </c>
      <c r="AG2960" s="66">
        <v>2.2238860838115198E-3</v>
      </c>
      <c r="AH2960" s="67">
        <v>-1.6191171274840599</v>
      </c>
      <c r="AI2960" s="66">
        <v>1.9249469733040301E-4</v>
      </c>
      <c r="AJ2960" s="67">
        <v>13.7099919507018</v>
      </c>
      <c r="AK2960" s="66">
        <v>5.4777499999545398E-2</v>
      </c>
      <c r="AL2960" s="66">
        <v>1.5731187473647899E-2</v>
      </c>
      <c r="AM2960" s="67">
        <v>19.499981437926198</v>
      </c>
      <c r="AN2960" s="11"/>
      <c r="AO2960" s="69">
        <v>1.1815157287855999E-2</v>
      </c>
      <c r="AP2960" s="69">
        <v>-1.9971641408119498E-2</v>
      </c>
      <c r="AQ2960" s="69">
        <v>1.8249271826789499E-2</v>
      </c>
      <c r="AR2960" s="69">
        <v>-3.9058864746948502E-2</v>
      </c>
      <c r="AS2960" s="70">
        <v>7</v>
      </c>
      <c r="AT2960" s="70">
        <v>5</v>
      </c>
      <c r="AU2960" s="70">
        <v>7</v>
      </c>
      <c r="AV2960" s="71">
        <v>5</v>
      </c>
      <c r="AW2960" s="11"/>
      <c r="AX2960" s="72">
        <v>3.77060182681817E-2</v>
      </c>
      <c r="AY2960" s="73">
        <v>-1.2922225504789799</v>
      </c>
      <c r="AZ2960" s="73">
        <v>0.54763846322202903</v>
      </c>
      <c r="BA2960" s="73">
        <v>-1.5748599724702199</v>
      </c>
      <c r="BB2960" s="64">
        <v>3.8840894630084201E-3</v>
      </c>
      <c r="BC2960" s="74">
        <v>-7.2859894808279897</v>
      </c>
      <c r="BD2960" s="61">
        <v>43748</v>
      </c>
      <c r="BE2960" s="61">
        <v>43805</v>
      </c>
      <c r="BF2960" s="70"/>
      <c r="BG2960" s="61"/>
    </row>
    <row r="2961" spans="2:59" x14ac:dyDescent="0.3">
      <c r="B2961" s="56" t="s">
        <v>8938</v>
      </c>
      <c r="C2961" s="56" t="s">
        <v>8939</v>
      </c>
      <c r="D2961" s="56" t="s">
        <v>8936</v>
      </c>
      <c r="E2961" s="57" t="s">
        <v>41</v>
      </c>
      <c r="F2961" s="57" t="s">
        <v>6437</v>
      </c>
      <c r="G2961" s="58" t="s">
        <v>200</v>
      </c>
      <c r="H2961" s="59" t="s">
        <v>201</v>
      </c>
      <c r="I2961" s="60" t="s">
        <v>29</v>
      </c>
      <c r="J2961" s="60" t="s">
        <v>8940</v>
      </c>
      <c r="L2961" s="61">
        <v>44021</v>
      </c>
      <c r="M2961" s="62">
        <v>1036.9174000006201</v>
      </c>
      <c r="N2961" s="63">
        <v>1036.9174000006201</v>
      </c>
      <c r="O2961" s="63">
        <v>1090.08860000037</v>
      </c>
      <c r="P2961" s="64">
        <f t="shared" si="46"/>
        <v>0.95122304737456032</v>
      </c>
      <c r="Q2961" s="61">
        <v>43748</v>
      </c>
      <c r="R2961" s="65">
        <v>7837.4960000000001</v>
      </c>
      <c r="S2961" s="65">
        <v>28738.776708801299</v>
      </c>
      <c r="T2961" s="11"/>
      <c r="U2961" s="66">
        <v>-1.73569342950941E-3</v>
      </c>
      <c r="V2961" s="67">
        <v>3.4886414109678299</v>
      </c>
      <c r="W2961" s="66">
        <v>7.0852195021871003E-3</v>
      </c>
      <c r="X2961" s="67">
        <v>2.9869004988540802</v>
      </c>
      <c r="Y2961" s="66">
        <v>-2.9028703875155801E-3</v>
      </c>
      <c r="Z2961" s="67">
        <v>17.393650573474599</v>
      </c>
      <c r="AA2961" s="66">
        <v>-2.5585080809832999E-2</v>
      </c>
      <c r="AB2961" s="67">
        <v>17.666680070309699</v>
      </c>
      <c r="AC2961" s="66">
        <v>2.63362834521104E-2</v>
      </c>
      <c r="AD2961" s="67">
        <v>26.919593605445701</v>
      </c>
      <c r="AE2961" s="66">
        <v>4.4587176887944197E-2</v>
      </c>
      <c r="AF2961" s="68">
        <v>21.4064053005131</v>
      </c>
      <c r="AG2961" s="66">
        <v>2.15039754948521E-3</v>
      </c>
      <c r="AH2961" s="67">
        <v>-1.6264659809166899</v>
      </c>
      <c r="AI2961" s="66">
        <v>-1.3722834937652799E-3</v>
      </c>
      <c r="AJ2961" s="67">
        <v>13.5535141315922</v>
      </c>
      <c r="AK2961" s="66">
        <v>3.6917400000675102E-2</v>
      </c>
      <c r="AL2961" s="66">
        <v>1.08184932832955E-2</v>
      </c>
      <c r="AM2961" s="67">
        <v>21.2064163270989</v>
      </c>
      <c r="AN2961" s="11"/>
      <c r="AO2961" s="69">
        <v>1.1806842056103099E-2</v>
      </c>
      <c r="AP2961" s="69">
        <v>-1.99796346032599E-2</v>
      </c>
      <c r="AQ2961" s="69">
        <v>1.7989333851801299E-2</v>
      </c>
      <c r="AR2961" s="69">
        <v>-3.9295610681619998E-2</v>
      </c>
      <c r="AS2961" s="70">
        <v>7</v>
      </c>
      <c r="AT2961" s="70">
        <v>5</v>
      </c>
      <c r="AU2961" s="70">
        <v>7</v>
      </c>
      <c r="AV2961" s="71">
        <v>5</v>
      </c>
      <c r="AW2961" s="11"/>
      <c r="AX2961" s="72">
        <v>3.7699210213031603E-2</v>
      </c>
      <c r="AY2961" s="73">
        <v>-1.3637175047151699</v>
      </c>
      <c r="AZ2961" s="73">
        <v>0.53767120695465598</v>
      </c>
      <c r="BA2961" s="73">
        <v>-1.6586906899101499</v>
      </c>
      <c r="BB2961" s="64">
        <v>3.8833519026593398E-3</v>
      </c>
      <c r="BC2961" s="74">
        <v>-7.3293767130817304</v>
      </c>
      <c r="BD2961" s="61">
        <v>43748</v>
      </c>
      <c r="BE2961" s="61">
        <v>43805</v>
      </c>
      <c r="BF2961" s="70"/>
      <c r="BG2961" s="61"/>
    </row>
    <row r="2962" spans="2:59" x14ac:dyDescent="0.3">
      <c r="B2962" s="56" t="s">
        <v>8941</v>
      </c>
      <c r="C2962" s="56" t="s">
        <v>8942</v>
      </c>
      <c r="D2962" s="56" t="s">
        <v>8936</v>
      </c>
      <c r="E2962" s="57" t="s">
        <v>248</v>
      </c>
      <c r="F2962" s="57" t="s">
        <v>6437</v>
      </c>
      <c r="G2962" s="58" t="s">
        <v>200</v>
      </c>
      <c r="H2962" s="59" t="s">
        <v>201</v>
      </c>
      <c r="I2962" s="60" t="s">
        <v>29</v>
      </c>
      <c r="J2962" s="60" t="s">
        <v>8943</v>
      </c>
      <c r="L2962" s="61">
        <v>44021</v>
      </c>
      <c r="M2962" s="62">
        <v>1058.07489999942</v>
      </c>
      <c r="N2962" s="63">
        <v>1058.07489999942</v>
      </c>
      <c r="O2962" s="63">
        <v>1109.4278999995399</v>
      </c>
      <c r="P2962" s="64">
        <f t="shared" si="46"/>
        <v>0.95371217904278305</v>
      </c>
      <c r="Q2962" s="61">
        <v>43748</v>
      </c>
      <c r="R2962" s="65">
        <v>281207.51500000001</v>
      </c>
      <c r="S2962" s="65">
        <v>329542.29312255897</v>
      </c>
      <c r="T2962" s="11"/>
      <c r="U2962" s="66">
        <v>-1.72609907167498E-3</v>
      </c>
      <c r="V2962" s="67">
        <v>3.4896008467512698</v>
      </c>
      <c r="W2962" s="66">
        <v>7.3742573149502303E-3</v>
      </c>
      <c r="X2962" s="67">
        <v>3.0158042801303999</v>
      </c>
      <c r="Y2962" s="66">
        <v>-1.1656647720883499E-3</v>
      </c>
      <c r="Z2962" s="67">
        <v>17.567371135024601</v>
      </c>
      <c r="AA2962" s="66">
        <v>-2.21635253819841E-2</v>
      </c>
      <c r="AB2962" s="67">
        <v>18.0088356130873</v>
      </c>
      <c r="AC2962" s="66">
        <v>3.3551816059116397E-2</v>
      </c>
      <c r="AD2962" s="67">
        <v>27.641146866139</v>
      </c>
      <c r="AE2962" s="66">
        <v>5.9306449678842903E-2</v>
      </c>
      <c r="AF2962" s="68">
        <v>22.8783325795957</v>
      </c>
      <c r="AG2962" s="66">
        <v>2.2362114887073399E-3</v>
      </c>
      <c r="AH2962" s="67">
        <v>-1.61788458699448</v>
      </c>
      <c r="AI2962" s="66">
        <v>4.5385997873381701E-4</v>
      </c>
      <c r="AJ2962" s="67">
        <v>13.7361284788349</v>
      </c>
      <c r="AK2962" s="66">
        <v>5.7494335609590101E-2</v>
      </c>
      <c r="AL2962" s="66">
        <v>1.6438479495263902E-2</v>
      </c>
      <c r="AM2962" s="67">
        <v>19.080858489091</v>
      </c>
      <c r="AN2962" s="11"/>
      <c r="AO2962" s="69">
        <v>1.18165761086857E-2</v>
      </c>
      <c r="AP2962" s="69">
        <v>-1.9970230072431101E-2</v>
      </c>
      <c r="AQ2962" s="69">
        <v>1.82922801795939E-2</v>
      </c>
      <c r="AR2962" s="69">
        <v>-3.9019222732349597E-2</v>
      </c>
      <c r="AS2962" s="70">
        <v>7</v>
      </c>
      <c r="AT2962" s="70">
        <v>5</v>
      </c>
      <c r="AU2962" s="70">
        <v>7</v>
      </c>
      <c r="AV2962" s="71">
        <v>5</v>
      </c>
      <c r="AW2962" s="11"/>
      <c r="AX2962" s="72">
        <v>3.77071568035535E-2</v>
      </c>
      <c r="AY2962" s="73">
        <v>-1.2802822432968199</v>
      </c>
      <c r="AZ2962" s="73">
        <v>0.54930337323821699</v>
      </c>
      <c r="BA2962" s="73">
        <v>-1.5608248890748699</v>
      </c>
      <c r="BB2962" s="64">
        <v>3.8842129010754401E-3</v>
      </c>
      <c r="BC2962" s="74">
        <v>-7.27873348054709</v>
      </c>
      <c r="BD2962" s="61">
        <v>43748</v>
      </c>
      <c r="BE2962" s="61">
        <v>43805</v>
      </c>
      <c r="BF2962" s="70"/>
      <c r="BG2962" s="61"/>
    </row>
    <row r="2963" spans="2:59" x14ac:dyDescent="0.3">
      <c r="B2963" s="56" t="s">
        <v>8944</v>
      </c>
      <c r="C2963" s="56" t="s">
        <v>8945</v>
      </c>
      <c r="D2963" s="56" t="s">
        <v>8936</v>
      </c>
      <c r="E2963" s="57" t="s">
        <v>0</v>
      </c>
      <c r="F2963" s="57" t="s">
        <v>6437</v>
      </c>
      <c r="G2963" s="58" t="s">
        <v>200</v>
      </c>
      <c r="H2963" s="59" t="s">
        <v>201</v>
      </c>
      <c r="I2963" s="60" t="s">
        <v>29</v>
      </c>
      <c r="J2963" s="60" t="s">
        <v>8946</v>
      </c>
      <c r="L2963" s="61">
        <v>44021</v>
      </c>
      <c r="M2963" s="62">
        <v>1038.6061000004399</v>
      </c>
      <c r="N2963" s="63">
        <v>1038.6061000004399</v>
      </c>
      <c r="O2963" s="63">
        <v>1093.9037999995101</v>
      </c>
      <c r="P2963" s="64">
        <f t="shared" si="46"/>
        <v>0.94944921116546543</v>
      </c>
      <c r="Q2963" s="61">
        <v>43748</v>
      </c>
      <c r="R2963" s="65">
        <v>1811818.8740000001</v>
      </c>
      <c r="S2963" s="65">
        <v>4320295.1772265602</v>
      </c>
      <c r="T2963" s="11"/>
      <c r="U2963" s="66">
        <v>-1.74247106133407E-3</v>
      </c>
      <c r="V2963" s="67">
        <v>3.4879636477853602</v>
      </c>
      <c r="W2963" s="66">
        <v>6.8788441803917504E-3</v>
      </c>
      <c r="X2963" s="67">
        <v>2.9662629666745501</v>
      </c>
      <c r="Y2963" s="66">
        <v>-4.1417144229853901E-3</v>
      </c>
      <c r="Z2963" s="67">
        <v>17.269766169920299</v>
      </c>
      <c r="AA2963" s="66">
        <v>-2.8021563831316602E-2</v>
      </c>
      <c r="AB2963" s="67">
        <v>17.423031768150398</v>
      </c>
      <c r="AC2963" s="66">
        <v>2.1213606820310801E-2</v>
      </c>
      <c r="AD2963" s="67">
        <v>26.407325942273001</v>
      </c>
      <c r="AE2963" s="66">
        <v>4.0364940969084301E-2</v>
      </c>
      <c r="AF2963" s="68">
        <v>20.984181708627101</v>
      </c>
      <c r="AG2963" s="66">
        <v>2.0883955257886598E-3</v>
      </c>
      <c r="AH2963" s="67">
        <v>-1.63266618328635</v>
      </c>
      <c r="AI2963" s="66">
        <v>-2.67440324023482E-3</v>
      </c>
      <c r="AJ2963" s="67">
        <v>13.423302156938</v>
      </c>
      <c r="AK2963" s="66">
        <v>3.8606100000833997E-2</v>
      </c>
      <c r="AL2963" s="66">
        <v>1.10069712445693E-2</v>
      </c>
      <c r="AM2963" s="67">
        <v>13.7850746166951</v>
      </c>
      <c r="AN2963" s="11"/>
      <c r="AO2963" s="69">
        <v>1.1799881696788399E-2</v>
      </c>
      <c r="AP2963" s="69">
        <v>-1.9986403055554498E-2</v>
      </c>
      <c r="AQ2963" s="69">
        <v>1.7773461495380598E-2</v>
      </c>
      <c r="AR2963" s="69">
        <v>-3.9493130609116599E-2</v>
      </c>
      <c r="AS2963" s="70">
        <v>7</v>
      </c>
      <c r="AT2963" s="70">
        <v>5</v>
      </c>
      <c r="AU2963" s="70">
        <v>7</v>
      </c>
      <c r="AV2963" s="71">
        <v>5</v>
      </c>
      <c r="AW2963" s="11"/>
      <c r="AX2963" s="72">
        <v>3.76938577395413E-2</v>
      </c>
      <c r="AY2963" s="73">
        <v>-1.42313513341469</v>
      </c>
      <c r="AZ2963" s="73">
        <v>0.52938823211388797</v>
      </c>
      <c r="BA2963" s="73">
        <v>-1.72808849991816</v>
      </c>
      <c r="BB2963" s="64">
        <v>3.88277046442909E-3</v>
      </c>
      <c r="BC2963" s="74">
        <v>-7.3655837012338496</v>
      </c>
      <c r="BD2963" s="61">
        <v>43748</v>
      </c>
      <c r="BE2963" s="61">
        <v>43805</v>
      </c>
      <c r="BF2963" s="70"/>
      <c r="BG2963" s="61"/>
    </row>
    <row r="2964" spans="2:59" x14ac:dyDescent="0.3">
      <c r="B2964" s="56" t="s">
        <v>8947</v>
      </c>
      <c r="C2964" s="56" t="s">
        <v>8948</v>
      </c>
      <c r="D2964" s="56" t="s">
        <v>8936</v>
      </c>
      <c r="E2964" s="57" t="s">
        <v>2511</v>
      </c>
      <c r="F2964" s="57" t="s">
        <v>6437</v>
      </c>
      <c r="G2964" s="58" t="s">
        <v>200</v>
      </c>
      <c r="H2964" s="59" t="s">
        <v>201</v>
      </c>
      <c r="I2964" s="60" t="s">
        <v>29</v>
      </c>
      <c r="J2964" s="60" t="s">
        <v>8949</v>
      </c>
      <c r="L2964" s="61">
        <v>44021</v>
      </c>
      <c r="M2964" s="62">
        <v>1006.51559999958</v>
      </c>
      <c r="N2964" s="63">
        <v>1006.51559999958</v>
      </c>
      <c r="O2964" s="63">
        <v>1089.24239999987</v>
      </c>
      <c r="P2964" s="64">
        <f t="shared" si="46"/>
        <v>0.92405106521716385</v>
      </c>
      <c r="Q2964" s="61">
        <v>43748</v>
      </c>
      <c r="R2964" s="65">
        <v>42149.508000000002</v>
      </c>
      <c r="S2964" s="65">
        <v>76000.639689697302</v>
      </c>
      <c r="T2964" s="11"/>
      <c r="U2964" s="66">
        <v>-1.71515868896677E-3</v>
      </c>
      <c r="V2964" s="67">
        <v>3.4906948850220898</v>
      </c>
      <c r="W2964" s="66">
        <v>7.7045906455168699E-3</v>
      </c>
      <c r="X2964" s="67">
        <v>3.04883761318706</v>
      </c>
      <c r="Y2964" s="66">
        <v>-4.4223142449482103E-3</v>
      </c>
      <c r="Z2964" s="67">
        <v>17.2417061877204</v>
      </c>
      <c r="AA2964" s="66">
        <v>-5.1608829050601303E-2</v>
      </c>
      <c r="AB2964" s="67">
        <v>15.064305246240099</v>
      </c>
      <c r="AC2964" s="66">
        <v>6.4961746229528199E-3</v>
      </c>
      <c r="AD2964" s="67">
        <v>24.935582722537202</v>
      </c>
      <c r="AE2964" s="66"/>
      <c r="AF2964" s="68"/>
      <c r="AG2964" s="66">
        <v>2.3348612921836299E-3</v>
      </c>
      <c r="AH2964" s="67">
        <v>-1.60801960664685</v>
      </c>
      <c r="AI2964" s="66">
        <v>-4.4223142449482103E-3</v>
      </c>
      <c r="AJ2964" s="67">
        <v>13.2485110564739</v>
      </c>
      <c r="AK2964" s="66">
        <v>6.5156000000570202E-3</v>
      </c>
      <c r="AL2964" s="66">
        <v>3.1222072793752899E-3</v>
      </c>
      <c r="AM2964" s="67">
        <v>24.095959586324199</v>
      </c>
      <c r="AN2964" s="11"/>
      <c r="AO2964" s="69">
        <v>8.8327934645349195E-3</v>
      </c>
      <c r="AP2964" s="69">
        <v>-1.99594746154617E-2</v>
      </c>
      <c r="AQ2964" s="69">
        <v>1.65551753161708E-2</v>
      </c>
      <c r="AR2964" s="69">
        <v>-3.8703154366885401E-2</v>
      </c>
      <c r="AS2964" s="70">
        <v>6</v>
      </c>
      <c r="AT2964" s="70">
        <v>6</v>
      </c>
      <c r="AU2964" s="70">
        <v>7</v>
      </c>
      <c r="AV2964" s="71">
        <v>5</v>
      </c>
      <c r="AW2964" s="11"/>
      <c r="AX2964" s="72">
        <v>3.5091133585046903E-2</v>
      </c>
      <c r="AY2964" s="73">
        <v>-2.1894826271418402</v>
      </c>
      <c r="AZ2964" s="73">
        <v>0.44597040816461198</v>
      </c>
      <c r="BA2964" s="73">
        <v>-2.4879214476350202</v>
      </c>
      <c r="BB2964" s="64">
        <v>3.6108311005500601E-3</v>
      </c>
      <c r="BC2964" s="74">
        <v>-9.2346111388760601</v>
      </c>
      <c r="BD2964" s="61">
        <v>43748</v>
      </c>
      <c r="BE2964" s="61">
        <v>43916</v>
      </c>
      <c r="BF2964" s="70"/>
      <c r="BG2964" s="61"/>
    </row>
    <row r="2965" spans="2:59" x14ac:dyDescent="0.3">
      <c r="B2965" s="56" t="s">
        <v>8950</v>
      </c>
      <c r="C2965" s="56" t="s">
        <v>8951</v>
      </c>
      <c r="D2965" s="56" t="s">
        <v>8936</v>
      </c>
      <c r="E2965" s="57" t="s">
        <v>6453</v>
      </c>
      <c r="F2965" s="57" t="s">
        <v>6437</v>
      </c>
      <c r="G2965" s="58" t="s">
        <v>200</v>
      </c>
      <c r="H2965" s="59" t="s">
        <v>201</v>
      </c>
      <c r="I2965" s="60" t="s">
        <v>29</v>
      </c>
      <c r="J2965" s="60" t="s">
        <v>8952</v>
      </c>
      <c r="L2965" s="61">
        <v>44021</v>
      </c>
      <c r="M2965" s="62">
        <v>1062.92840000056</v>
      </c>
      <c r="N2965" s="63">
        <v>1062.92840000056</v>
      </c>
      <c r="O2965" s="63">
        <v>1111.60840000026</v>
      </c>
      <c r="P2965" s="64">
        <f t="shared" si="46"/>
        <v>0.95620759972694647</v>
      </c>
      <c r="Q2965" s="61">
        <v>43748</v>
      </c>
      <c r="R2965" s="65">
        <v>72528.673999999999</v>
      </c>
      <c r="S2965" s="65">
        <v>96606.624532592803</v>
      </c>
      <c r="T2965" s="11"/>
      <c r="U2965" s="66">
        <v>-1.71654334735649E-3</v>
      </c>
      <c r="V2965" s="67">
        <v>3.49055641918312</v>
      </c>
      <c r="W2965" s="66">
        <v>7.6632119089481403E-3</v>
      </c>
      <c r="X2965" s="67">
        <v>3.04469973953019</v>
      </c>
      <c r="Y2965" s="66">
        <v>5.7449835549050498E-4</v>
      </c>
      <c r="Z2965" s="67">
        <v>17.741387447778799</v>
      </c>
      <c r="AA2965" s="66">
        <v>-1.87301309460963E-2</v>
      </c>
      <c r="AB2965" s="67">
        <v>18.352175056672401</v>
      </c>
      <c r="AC2965" s="66">
        <v>4.0817481585690998E-2</v>
      </c>
      <c r="AD2965" s="67">
        <v>28.367713418818301</v>
      </c>
      <c r="AE2965" s="66">
        <v>7.0519992526897099E-2</v>
      </c>
      <c r="AF2965" s="68">
        <v>23.9996868644084</v>
      </c>
      <c r="AG2965" s="66">
        <v>2.3224706510518401E-3</v>
      </c>
      <c r="AH2965" s="67">
        <v>-1.60925867076003</v>
      </c>
      <c r="AI2965" s="66">
        <v>2.28315303320414E-3</v>
      </c>
      <c r="AJ2965" s="67">
        <v>13.9190577842819</v>
      </c>
      <c r="AK2965" s="66">
        <v>6.0880582212121198E-2</v>
      </c>
      <c r="AL2965" s="66">
        <v>1.7845030164607999E-2</v>
      </c>
      <c r="AM2965" s="67">
        <v>22.742050572560402</v>
      </c>
      <c r="AN2965" s="11"/>
      <c r="AO2965" s="69">
        <v>1.18262180858437E-2</v>
      </c>
      <c r="AP2965" s="69">
        <v>-1.996084509301E-2</v>
      </c>
      <c r="AQ2965" s="69">
        <v>1.85950704926654E-2</v>
      </c>
      <c r="AR2965" s="69">
        <v>-3.8742801282751302E-2</v>
      </c>
      <c r="AS2965" s="70">
        <v>7</v>
      </c>
      <c r="AT2965" s="70">
        <v>5</v>
      </c>
      <c r="AU2965" s="70">
        <v>7</v>
      </c>
      <c r="AV2965" s="71">
        <v>5</v>
      </c>
      <c r="AW2965" s="11"/>
      <c r="AX2965" s="72">
        <v>3.7715397644533397E-2</v>
      </c>
      <c r="AY2965" s="73">
        <v>-1.19659461456831</v>
      </c>
      <c r="AZ2965" s="73">
        <v>0.56097345665057197</v>
      </c>
      <c r="BA2965" s="73">
        <v>-1.4621738729165401</v>
      </c>
      <c r="BB2965" s="64">
        <v>3.8851043127988301E-3</v>
      </c>
      <c r="BC2965" s="74">
        <v>-7.2280400184245099</v>
      </c>
      <c r="BD2965" s="61">
        <v>43748</v>
      </c>
      <c r="BE2965" s="61">
        <v>43805</v>
      </c>
      <c r="BF2965" s="70"/>
      <c r="BG2965" s="61"/>
    </row>
    <row r="2966" spans="2:59" x14ac:dyDescent="0.3">
      <c r="B2966" s="56" t="s">
        <v>8953</v>
      </c>
      <c r="C2966" s="56" t="s">
        <v>8954</v>
      </c>
      <c r="D2966" s="56" t="s">
        <v>8936</v>
      </c>
      <c r="E2966" s="57" t="s">
        <v>56</v>
      </c>
      <c r="F2966" s="57" t="s">
        <v>6437</v>
      </c>
      <c r="G2966" s="58" t="s">
        <v>200</v>
      </c>
      <c r="H2966" s="59" t="s">
        <v>201</v>
      </c>
      <c r="I2966" s="60" t="s">
        <v>29</v>
      </c>
      <c r="J2966" s="60" t="s">
        <v>8955</v>
      </c>
      <c r="L2966" s="61">
        <v>44021</v>
      </c>
      <c r="M2966" s="62">
        <v>1047.3661000002201</v>
      </c>
      <c r="N2966" s="63">
        <v>1047.3661000002201</v>
      </c>
      <c r="O2966" s="63">
        <v>1094.1061000004399</v>
      </c>
      <c r="P2966" s="64">
        <f t="shared" si="46"/>
        <v>0.957280194306383</v>
      </c>
      <c r="Q2966" s="61">
        <v>43748</v>
      </c>
      <c r="R2966" s="65">
        <v>5970.23</v>
      </c>
      <c r="S2966" s="65">
        <v>6013.4650996170003</v>
      </c>
      <c r="T2966" s="11"/>
      <c r="U2966" s="66">
        <v>-1.71241314546933E-3</v>
      </c>
      <c r="V2966" s="67">
        <v>3.49096943937184</v>
      </c>
      <c r="W2966" s="66">
        <v>7.7885311420686802E-3</v>
      </c>
      <c r="X2966" s="67">
        <v>3.05723166284224</v>
      </c>
      <c r="Y2966" s="66">
        <v>1.3222010948084101E-3</v>
      </c>
      <c r="Z2966" s="67">
        <v>17.816157721710599</v>
      </c>
      <c r="AA2966" s="66">
        <v>-1.72536953405142E-2</v>
      </c>
      <c r="AB2966" s="67">
        <v>18.4998186172452</v>
      </c>
      <c r="AC2966" s="66">
        <v>3.60324233042775E-2</v>
      </c>
      <c r="AD2966" s="67">
        <v>27.889207590662402</v>
      </c>
      <c r="AE2966" s="66">
        <v>3.60324233042775E-2</v>
      </c>
      <c r="AF2966" s="68">
        <v>20.550929942139199</v>
      </c>
      <c r="AG2966" s="66">
        <v>2.3601301563758201E-3</v>
      </c>
      <c r="AH2966" s="67">
        <v>-1.6054927202276299</v>
      </c>
      <c r="AI2966" s="66">
        <v>3.06925759468868E-3</v>
      </c>
      <c r="AJ2966" s="67">
        <v>13.9976682404376</v>
      </c>
      <c r="AK2966" s="66">
        <v>4.75287812205352E-2</v>
      </c>
      <c r="AL2966" s="66">
        <v>1.3478273151122299E-2</v>
      </c>
      <c r="AM2966" s="67">
        <v>13.728864800956201</v>
      </c>
      <c r="AN2966" s="11"/>
      <c r="AO2966" s="69">
        <v>1.18304355237342E-2</v>
      </c>
      <c r="AP2966" s="69">
        <v>-1.99569362612237E-2</v>
      </c>
      <c r="AQ2966" s="69">
        <v>1.8725854730291799E-2</v>
      </c>
      <c r="AR2966" s="69">
        <v>-3.8624133315352097E-2</v>
      </c>
      <c r="AS2966" s="70">
        <v>7</v>
      </c>
      <c r="AT2966" s="70">
        <v>5</v>
      </c>
      <c r="AU2966" s="70">
        <v>7</v>
      </c>
      <c r="AV2966" s="71">
        <v>5</v>
      </c>
      <c r="AW2966" s="11"/>
      <c r="AX2966" s="72">
        <v>3.77192136038502E-2</v>
      </c>
      <c r="AY2966" s="73">
        <v>-1.1606104128950401</v>
      </c>
      <c r="AZ2966" s="73">
        <v>0.56599175493920495</v>
      </c>
      <c r="BA2966" s="73">
        <v>-1.4196061245475</v>
      </c>
      <c r="BB2966" s="64">
        <v>3.8855156597946902E-3</v>
      </c>
      <c r="BC2966" s="74">
        <v>-7.2064034740687903</v>
      </c>
      <c r="BD2966" s="61">
        <v>43748</v>
      </c>
      <c r="BE2966" s="61">
        <v>43805</v>
      </c>
      <c r="BF2966" s="70"/>
      <c r="BG2966" s="61"/>
    </row>
    <row r="2967" spans="2:59" x14ac:dyDescent="0.3">
      <c r="B2967" s="56" t="s">
        <v>8956</v>
      </c>
      <c r="C2967" s="56" t="s">
        <v>8957</v>
      </c>
      <c r="D2967" s="56" t="s">
        <v>8936</v>
      </c>
      <c r="E2967" s="57" t="s">
        <v>131</v>
      </c>
      <c r="F2967" s="57" t="s">
        <v>6437</v>
      </c>
      <c r="G2967" s="58" t="s">
        <v>200</v>
      </c>
      <c r="H2967" s="59" t="s">
        <v>201</v>
      </c>
      <c r="I2967" s="60" t="s">
        <v>29</v>
      </c>
      <c r="J2967" s="60" t="s">
        <v>8958</v>
      </c>
      <c r="L2967" s="61">
        <v>44021</v>
      </c>
      <c r="M2967" s="62">
        <v>1015.92870000005</v>
      </c>
      <c r="N2967" s="63">
        <v>1015.92870000005</v>
      </c>
      <c r="O2967" s="63">
        <v>1015.92870000005</v>
      </c>
      <c r="P2967" s="64">
        <f t="shared" si="46"/>
        <v>1</v>
      </c>
      <c r="Q2967" s="61">
        <v>44021</v>
      </c>
      <c r="R2967" s="65">
        <v>0</v>
      </c>
      <c r="S2967" s="65">
        <v>4.8275862068976501E-4</v>
      </c>
      <c r="T2967" s="11"/>
      <c r="U2967" s="66">
        <v>0</v>
      </c>
      <c r="V2967" s="67">
        <v>3.66221075391877</v>
      </c>
      <c r="W2967" s="66">
        <v>0</v>
      </c>
      <c r="X2967" s="67">
        <v>2.27837854863537</v>
      </c>
      <c r="Y2967" s="66">
        <v>0</v>
      </c>
      <c r="Z2967" s="67">
        <v>17.6839376122225</v>
      </c>
      <c r="AA2967" s="66">
        <v>0</v>
      </c>
      <c r="AB2967" s="67">
        <v>20.225188151293001</v>
      </c>
      <c r="AC2967" s="66"/>
      <c r="AD2967" s="67"/>
      <c r="AE2967" s="66"/>
      <c r="AF2967" s="68"/>
      <c r="AG2967" s="66">
        <v>0</v>
      </c>
      <c r="AH2967" s="67">
        <v>-1.84150573586521</v>
      </c>
      <c r="AI2967" s="66">
        <v>0</v>
      </c>
      <c r="AJ2967" s="67">
        <v>13.6907424809615</v>
      </c>
      <c r="AK2967" s="66">
        <v>1.5928700000586101E-2</v>
      </c>
      <c r="AL2967" s="66">
        <v>8.1940420095634198E-3</v>
      </c>
      <c r="AM2967" s="67">
        <v>25.243799802323299</v>
      </c>
      <c r="AN2967" s="11"/>
      <c r="AO2967" s="69">
        <v>0</v>
      </c>
      <c r="AP2967" s="69">
        <v>0</v>
      </c>
      <c r="AQ2967" s="69">
        <v>0</v>
      </c>
      <c r="AR2967" s="69">
        <v>0</v>
      </c>
      <c r="AS2967" s="70">
        <v>0</v>
      </c>
      <c r="AT2967" s="70">
        <v>0</v>
      </c>
      <c r="AU2967" s="70">
        <v>7</v>
      </c>
      <c r="AV2967" s="71">
        <v>5</v>
      </c>
      <c r="AW2967" s="11"/>
      <c r="AX2967" s="72">
        <v>0</v>
      </c>
      <c r="AY2967" s="73">
        <v>-115.119517260347</v>
      </c>
      <c r="AZ2967" s="73">
        <v>0.62989913298133604</v>
      </c>
      <c r="BA2967" s="73">
        <v>-15.964023451786501</v>
      </c>
      <c r="BB2967" s="64">
        <v>0</v>
      </c>
      <c r="BC2967" s="74">
        <v>0</v>
      </c>
      <c r="BD2967" s="61">
        <v>43656</v>
      </c>
      <c r="BE2967" s="61"/>
      <c r="BF2967" s="70"/>
      <c r="BG2967" s="61"/>
    </row>
    <row r="2968" spans="2:59" x14ac:dyDescent="0.3">
      <c r="B2968" s="56"/>
      <c r="C2968" s="56"/>
      <c r="D2968" s="56"/>
      <c r="E2968" s="57"/>
      <c r="F2968" s="57"/>
      <c r="G2968" s="58"/>
      <c r="H2968" s="59"/>
      <c r="I2968" s="60"/>
      <c r="J2968" s="60"/>
      <c r="L2968" s="61"/>
      <c r="M2968" s="62"/>
      <c r="N2968" s="63"/>
      <c r="O2968" s="63"/>
      <c r="P2968" s="64"/>
      <c r="Q2968" s="61"/>
      <c r="R2968" s="65"/>
      <c r="S2968" s="65"/>
      <c r="T2968" s="11"/>
      <c r="U2968" s="66"/>
      <c r="V2968" s="67"/>
      <c r="W2968" s="66"/>
      <c r="X2968" s="67"/>
      <c r="Y2968" s="66"/>
      <c r="Z2968" s="67"/>
      <c r="AA2968" s="66"/>
      <c r="AB2968" s="67"/>
      <c r="AC2968" s="66"/>
      <c r="AD2968" s="67"/>
      <c r="AE2968" s="66"/>
      <c r="AF2968" s="68"/>
      <c r="AG2968" s="66"/>
      <c r="AH2968" s="67"/>
      <c r="AI2968" s="66"/>
      <c r="AJ2968" s="67"/>
      <c r="AK2968" s="66"/>
      <c r="AL2968" s="66"/>
      <c r="AM2968" s="67"/>
      <c r="AN2968" s="11"/>
      <c r="AO2968" s="69"/>
      <c r="AP2968" s="69"/>
      <c r="AQ2968" s="69"/>
      <c r="AR2968" s="69"/>
      <c r="AS2968" s="70"/>
      <c r="AT2968" s="70"/>
      <c r="AU2968" s="70"/>
      <c r="AV2968" s="71"/>
      <c r="AW2968" s="11"/>
      <c r="AX2968" s="72"/>
      <c r="AY2968" s="73"/>
      <c r="AZ2968" s="73"/>
      <c r="BA2968" s="73"/>
      <c r="BB2968" s="64"/>
      <c r="BC2968" s="74"/>
      <c r="BD2968" s="61"/>
      <c r="BE2968" s="61"/>
      <c r="BF2968" s="70"/>
      <c r="BG2968" s="61"/>
    </row>
    <row r="2969" spans="2:59" x14ac:dyDescent="0.3">
      <c r="B2969" s="56"/>
      <c r="C2969" s="56"/>
      <c r="D2969" s="56"/>
      <c r="E2969" s="57"/>
      <c r="F2969" s="57"/>
      <c r="G2969" s="58"/>
      <c r="H2969" s="59"/>
      <c r="I2969" s="60"/>
      <c r="J2969" s="60"/>
      <c r="L2969" s="61"/>
      <c r="M2969" s="62"/>
      <c r="N2969" s="63"/>
      <c r="O2969" s="63"/>
      <c r="P2969" s="64"/>
      <c r="Q2969" s="61"/>
      <c r="R2969" s="65"/>
      <c r="S2969" s="65"/>
      <c r="T2969" s="11"/>
      <c r="U2969" s="66"/>
      <c r="V2969" s="67"/>
      <c r="W2969" s="66"/>
      <c r="X2969" s="67"/>
      <c r="Y2969" s="66"/>
      <c r="Z2969" s="67"/>
      <c r="AA2969" s="66"/>
      <c r="AB2969" s="67"/>
      <c r="AC2969" s="66"/>
      <c r="AD2969" s="67"/>
      <c r="AE2969" s="66"/>
      <c r="AF2969" s="68"/>
      <c r="AG2969" s="66"/>
      <c r="AH2969" s="67"/>
      <c r="AI2969" s="66"/>
      <c r="AJ2969" s="67"/>
      <c r="AK2969" s="66"/>
      <c r="AL2969" s="66"/>
      <c r="AM2969" s="67"/>
      <c r="AN2969" s="11"/>
      <c r="AO2969" s="69"/>
      <c r="AP2969" s="69"/>
      <c r="AQ2969" s="69"/>
      <c r="AR2969" s="69"/>
      <c r="AS2969" s="70"/>
      <c r="AT2969" s="70"/>
      <c r="AU2969" s="70"/>
      <c r="AV2969" s="71"/>
      <c r="AW2969" s="11"/>
      <c r="AX2969" s="72"/>
      <c r="AY2969" s="73"/>
      <c r="AZ2969" s="73"/>
      <c r="BA2969" s="73"/>
      <c r="BB2969" s="64"/>
      <c r="BC2969" s="74"/>
      <c r="BD2969" s="61"/>
      <c r="BE2969" s="61"/>
      <c r="BF2969" s="70"/>
      <c r="BG2969" s="61"/>
    </row>
    <row r="2970" spans="2:59" x14ac:dyDescent="0.3">
      <c r="B2970" s="56"/>
      <c r="C2970" s="56"/>
      <c r="D2970" s="56"/>
      <c r="E2970" s="57"/>
      <c r="F2970" s="57"/>
      <c r="G2970" s="58"/>
      <c r="H2970" s="59"/>
      <c r="I2970" s="60"/>
      <c r="J2970" s="60"/>
      <c r="L2970" s="61"/>
      <c r="M2970" s="62"/>
      <c r="N2970" s="63"/>
      <c r="O2970" s="63"/>
      <c r="P2970" s="64"/>
      <c r="Q2970" s="61"/>
      <c r="R2970" s="65"/>
      <c r="S2970" s="65"/>
      <c r="T2970" s="11"/>
      <c r="U2970" s="66"/>
      <c r="V2970" s="67"/>
      <c r="W2970" s="66"/>
      <c r="X2970" s="67"/>
      <c r="Y2970" s="66"/>
      <c r="Z2970" s="67"/>
      <c r="AA2970" s="66"/>
      <c r="AB2970" s="67"/>
      <c r="AC2970" s="66"/>
      <c r="AD2970" s="67"/>
      <c r="AE2970" s="66"/>
      <c r="AF2970" s="68"/>
      <c r="AG2970" s="66"/>
      <c r="AH2970" s="67"/>
      <c r="AI2970" s="66"/>
      <c r="AJ2970" s="67"/>
      <c r="AK2970" s="66"/>
      <c r="AL2970" s="66"/>
      <c r="AM2970" s="67"/>
      <c r="AN2970" s="11"/>
      <c r="AO2970" s="69"/>
      <c r="AP2970" s="69"/>
      <c r="AQ2970" s="69"/>
      <c r="AR2970" s="69"/>
      <c r="AS2970" s="70"/>
      <c r="AT2970" s="70"/>
      <c r="AU2970" s="70"/>
      <c r="AV2970" s="71"/>
      <c r="AW2970" s="11"/>
      <c r="AX2970" s="72"/>
      <c r="AY2970" s="73"/>
      <c r="AZ2970" s="73"/>
      <c r="BA2970" s="73"/>
      <c r="BB2970" s="64"/>
      <c r="BC2970" s="74"/>
      <c r="BD2970" s="61"/>
      <c r="BE2970" s="61"/>
      <c r="BF2970" s="70"/>
      <c r="BG2970" s="61"/>
    </row>
    <row r="2971" spans="2:59" x14ac:dyDescent="0.3">
      <c r="B2971" s="56"/>
      <c r="C2971" s="56"/>
      <c r="D2971" s="56"/>
      <c r="E2971" s="57"/>
      <c r="F2971" s="57"/>
      <c r="G2971" s="58"/>
      <c r="H2971" s="59"/>
      <c r="I2971" s="60"/>
      <c r="J2971" s="60"/>
      <c r="L2971" s="61"/>
      <c r="M2971" s="62"/>
      <c r="N2971" s="63"/>
      <c r="O2971" s="63"/>
      <c r="P2971" s="64"/>
      <c r="Q2971" s="61"/>
      <c r="R2971" s="65"/>
      <c r="S2971" s="65"/>
      <c r="T2971" s="11"/>
      <c r="U2971" s="66"/>
      <c r="V2971" s="67"/>
      <c r="W2971" s="66"/>
      <c r="X2971" s="67"/>
      <c r="Y2971" s="66"/>
      <c r="Z2971" s="67"/>
      <c r="AA2971" s="66"/>
      <c r="AB2971" s="67"/>
      <c r="AC2971" s="66"/>
      <c r="AD2971" s="67"/>
      <c r="AE2971" s="66"/>
      <c r="AF2971" s="68"/>
      <c r="AG2971" s="66"/>
      <c r="AH2971" s="67"/>
      <c r="AI2971" s="66"/>
      <c r="AJ2971" s="67"/>
      <c r="AK2971" s="66"/>
      <c r="AL2971" s="66"/>
      <c r="AM2971" s="67"/>
      <c r="AN2971" s="11"/>
      <c r="AO2971" s="69"/>
      <c r="AP2971" s="69"/>
      <c r="AQ2971" s="69"/>
      <c r="AR2971" s="69"/>
      <c r="AS2971" s="70"/>
      <c r="AT2971" s="70"/>
      <c r="AU2971" s="70"/>
      <c r="AV2971" s="71"/>
      <c r="AW2971" s="11"/>
      <c r="AX2971" s="72"/>
      <c r="AY2971" s="73"/>
      <c r="AZ2971" s="73"/>
      <c r="BA2971" s="73"/>
      <c r="BB2971" s="64"/>
      <c r="BC2971" s="74"/>
      <c r="BD2971" s="61"/>
      <c r="BE2971" s="61"/>
      <c r="BF2971" s="70"/>
      <c r="BG2971" s="61"/>
    </row>
    <row r="2972" spans="2:59" x14ac:dyDescent="0.3">
      <c r="B2972" s="56"/>
      <c r="C2972" s="56"/>
      <c r="D2972" s="56"/>
      <c r="E2972" s="57"/>
      <c r="F2972" s="57"/>
      <c r="G2972" s="58"/>
      <c r="H2972" s="59"/>
      <c r="I2972" s="60"/>
      <c r="J2972" s="60"/>
    </row>
  </sheetData>
  <mergeCells count="13">
    <mergeCell ref="AO3:AV3"/>
    <mergeCell ref="AX3:BG3"/>
    <mergeCell ref="U5:V5"/>
    <mergeCell ref="W5:X5"/>
    <mergeCell ref="Y5:Z5"/>
    <mergeCell ref="AA5:AB5"/>
    <mergeCell ref="AC5:AD5"/>
    <mergeCell ref="AE5:AF5"/>
    <mergeCell ref="AG5:AH5"/>
    <mergeCell ref="AI5:AJ5"/>
    <mergeCell ref="AK5:AM5"/>
    <mergeCell ref="L3:S3"/>
    <mergeCell ref="U3:AM3"/>
  </mergeCells>
  <conditionalFormatting sqref="L7:S7 AO7:AV7 AX7:BG7 U7:AM7 B7:J2972">
    <cfRule type="expression" dxfId="1" priority="2">
      <formula>MOD(ROW(),2)</formula>
    </cfRule>
  </conditionalFormatting>
  <conditionalFormatting sqref="L8:S2971 AO8:AV2971 AX8:BG2971 U8:AM2971">
    <cfRule type="expression" dxfId="0" priority="1">
      <formula>MOD(ROW(),2)</formula>
    </cfRule>
  </conditionalFormatting>
  <dataValidations count="2"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T7:T11 H7:J70 L7:M70 E7:E70" xr:uid="{32395C6C-9AE7-4FEA-9DF9-2EC04391C205}">
      <formula1>"FALSE"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AN7:AN11 F7:G70 AO7:AV70 AX7:BG70 N7:O70 Q7:S70 U7:AM70" xr:uid="{C852216A-7D4E-46F5-BD70-051ED566E7D5}">
      <formula1>FALSE</formula1>
    </dataValidation>
  </dataValidations>
  <pageMargins left="0.7" right="0.7" top="0.75" bottom="0.75" header="0.3" footer="0.3"/>
  <ignoredErrors>
    <ignoredError sqref="D3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Históricos</vt:lpstr>
      <vt:lpstr>Guía de Fondos Mutuos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Economatica</cp:lastModifiedBy>
  <dcterms:created xsi:type="dcterms:W3CDTF">2019-05-13T14:52:34Z</dcterms:created>
  <dcterms:modified xsi:type="dcterms:W3CDTF">2020-07-23T20:58:08Z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1280004214</vt:lpwstr>
  </property>
  <property fmtid="{D5CDD505-2E9C-101B-9397-08002B2CF9AE}" pid="3" name="EcoUpdateMessage">
    <vt:lpwstr>2020/07/23-20:43:34</vt:lpwstr>
  </property>
  <property fmtid="{D5CDD505-2E9C-101B-9397-08002B2CF9AE}" pid="4" name="EcoUpdateStatus">
    <vt:lpwstr>2020-07-22=BRA:St,ME,Fd,TP;USA:St;ARG:St,ME,Fd,TP;MEX:TP;CHL:St,ME,Fd;COL:St,ME,Fd;PER:St,ME,Fd|2020-07-23=USA:ME;MEX:St,ME,Fd|2000-07-28=USA:TP|2020-07-17=CHL:TP;GBR:St,ME|2014-02-26=VEN:St|2002-11-08=JPN:St|2016-08-18=NNN:St|2020-07-21=PER:TP|2007-01-31</vt:lpwstr>
  </property>
</Properties>
</file>